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 GERAL" sheetId="1" r:id="rId4"/>
    <sheet state="visible" name="ANA GESSICA" sheetId="2" r:id="rId5"/>
    <sheet state="visible" name="FELIPE" sheetId="3" r:id="rId6"/>
    <sheet state="visible" name="ANA LIDIA" sheetId="4" r:id="rId7"/>
    <sheet state="visible" name="JULIANE" sheetId="5" r:id="rId8"/>
    <sheet state="visible" name="MATHEUS" sheetId="6" r:id="rId9"/>
    <sheet state="visible" name="POLIANA" sheetId="7" r:id="rId10"/>
    <sheet state="visible" name="IGOR" sheetId="8" r:id="rId11"/>
    <sheet state="visible" name="ELISANGELA" sheetId="9" r:id="rId12"/>
    <sheet state="visible" name="LUARA" sheetId="10" r:id="rId13"/>
    <sheet state="visible" name="NUNO" sheetId="11" r:id="rId14"/>
    <sheet state="visible" name="THALISSON" sheetId="12" r:id="rId15"/>
    <sheet state="visible" name="LETICIA" sheetId="13" r:id="rId16"/>
    <sheet state="visible" name="NEWTON" sheetId="14" r:id="rId17"/>
    <sheet state="visible" name="FRANCISCA" sheetId="15" r:id="rId18"/>
    <sheet state="visible" name="JAIRANE B.O" sheetId="16" r:id="rId19"/>
  </sheets>
  <definedNames>
    <definedName hidden="1" localSheetId="14" name="_xlnm._FilterDatabase">FRANCISCA!$V$14:$X$24</definedName>
    <definedName hidden="1" localSheetId="1" name="Z_BE223E72_6BAC_4690_84F3_F2C55C5C2FDE_.wvu.FilterData">'ANA GESSICA'!$A$1:$W$421</definedName>
    <definedName hidden="1" localSheetId="13" name="Z_BE223E72_6BAC_4690_84F3_F2C55C5C2FDE_.wvu.FilterData">NEWTON!$A$1:$X$690</definedName>
    <definedName hidden="1" localSheetId="13" name="Z_368B6AC5_DC14_4C52_80A4_DACA9DB2C95C_.wvu.FilterData">NEWTON!$A$1:$X$690</definedName>
    <definedName hidden="1" localSheetId="13" name="Z_694D9122_D5B3_433F_8FF3_0B480C3D4B89_.wvu.FilterData">NEWTON!$L$33</definedName>
    <definedName hidden="1" localSheetId="13" name="Z_B791A935_1FF4_4876_8C81_FA9085DCC5F3_.wvu.FilterData">NEWTON!$A$1:$X$690</definedName>
    <definedName hidden="1" localSheetId="13" name="Z_8BFD0E06_C77F_4384_AF01_61A5F7CF74DF_.wvu.FilterData">NEWTON!$A$1:$X$690</definedName>
    <definedName hidden="1" localSheetId="13" name="Z_4922E537_AC56_4B33_80AC_FB86ED72419F_.wvu.FilterData">NEWTON!$A$1:$P$48</definedName>
    <definedName hidden="1" localSheetId="13" name="Z_C1B6F26E_E1F9_44F2_97EF_C0002FA45EC6_.wvu.FilterData">NEWTON!$A$1:$X$690</definedName>
    <definedName hidden="1" localSheetId="13" name="Z_7B4A8CD1_A4B1_4860_918F_99891706C222_.wvu.FilterData">NEWTON!$A$1:$P$70</definedName>
    <definedName hidden="1" localSheetId="13" name="Z_E6AA2250_D824_48B6_9E49_0DADA57E180C_.wvu.FilterData">NEWTON!$A$1:$P$48</definedName>
  </definedNames>
  <calcPr/>
  <customWorkbookViews>
    <customWorkbookView activeSheetId="0" maximized="1" windowHeight="0" windowWidth="0" guid="{B791A935-1FF4-4876-8C81-FA9085DCC5F3}" name="Banco"/>
    <customWorkbookView activeSheetId="0" maximized="1" windowHeight="0" windowWidth="0" guid="{E6AA2250-D824-48B6-9E49-0DADA57E180C}" name="Bradesco"/>
    <customWorkbookView activeSheetId="0" maximized="1" windowHeight="0" windowWidth="0" guid="{7B4A8CD1-A4B1-4860-918F-99891706C222}" name="Prioridade"/>
    <customWorkbookView activeSheetId="0" maximized="1" windowHeight="0" windowWidth="0" guid="{C1B6F26E-E1F9-44F2-97EF-C0002FA45EC6}" name="Filtro 4"/>
    <customWorkbookView activeSheetId="0" maximized="1" windowHeight="0" windowWidth="0" guid="{368B6AC5-DC14-4C52-80A4-DACA9DB2C95C}" name="Pendente"/>
    <customWorkbookView activeSheetId="0" maximized="1" windowHeight="0" windowWidth="0" guid="{4922E537-AC56-4B33-80AC-FB86ED72419F}" name="Santander"/>
    <customWorkbookView activeSheetId="0" maximized="1" windowHeight="0" windowWidth="0" guid="{BE223E72-6BAC-4690-84F3-F2C55C5C2FDE}" name="Filtro 1"/>
    <customWorkbookView activeSheetId="0" maximized="1" windowHeight="0" windowWidth="0" guid="{8BFD0E06-C77F-4384-AF01-61A5F7CF74DF}" name="Filtro 2"/>
    <customWorkbookView activeSheetId="0" maximized="1" windowHeight="0" windowWidth="0" guid="{694D9122-D5B3-433F-8FF3-0B480C3D4B89}" name="Filtro 3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S24">
      <text>
        <t xml:space="preserve">EFETUOU O PAGAMENTO NO DIA 13/03/2025.</t>
      </text>
    </comment>
    <comment authorId="0" ref="S28">
      <text>
        <t xml:space="preserve">EFETUOU O PAGAMENTO NO DIA 14/03/2025.</t>
      </text>
    </comment>
    <comment authorId="0" ref="S30">
      <text>
        <t xml:space="preserve">EFETUAOU O PAGAMNTO DIA 18/03/2025 REVALIDADO.
</t>
      </text>
    </comment>
    <comment authorId="0" ref="S31">
      <text>
        <t xml:space="preserve">EFETUOU O PAGAMENTO NO DIA 14/03/2025.</t>
      </text>
    </comment>
    <comment authorId="0" ref="S32">
      <text>
        <t xml:space="preserve">EFETUOU O PAGAMENTO NO DIA 14/03/2025.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V40">
      <text>
        <t xml:space="preserve">PROPOSTA BOA
	-FELIPE</t>
      </text>
    </comment>
    <comment authorId="0" ref="V33">
      <text>
        <t xml:space="preserve">VALOR DA PROPOSTA DIA 09/05
	-FELIPE</t>
      </text>
    </comment>
    <comment authorId="0" ref="V43">
      <text>
        <t xml:space="preserve">10/05  10.000,00
	-FELIPE</t>
      </text>
    </comment>
    <comment authorId="0" ref="V42">
      <text>
        <t xml:space="preserve">20.000,00 10/05
	-FELIPE</t>
      </text>
    </comment>
    <comment authorId="0" ref="V34">
      <text>
        <t xml:space="preserve">VERIFICAR EM MAIO
	-FELIPE</t>
      </text>
    </comment>
    <comment authorId="0" ref="V39">
      <text>
        <t xml:space="preserve">RETORNAR DIA 02/05
	-FELIPE</t>
      </text>
    </comment>
    <comment authorId="0" ref="V38">
      <text>
        <t xml:space="preserve">23.000,00 EM MAIO
	-FELIPE</t>
      </text>
    </comment>
    <comment authorId="0" ref="V35">
      <text>
        <t xml:space="preserve">VERIFICAR DIA 07/05
	-FELIPE</t>
      </text>
    </comment>
    <comment authorId="0" ref="V37">
      <text>
        <t xml:space="preserve">TERÁ DINHEIRO EM MAIO
	-FELIPE</t>
      </text>
    </comment>
    <comment authorId="0" ref="V36">
      <text>
        <t xml:space="preserve">PROPOSTA BOA
	-FELIPE</t>
      </text>
    </comment>
    <comment authorId="0" ref="V30">
      <text>
        <t xml:space="preserve">12/05
	-FELIPE</t>
      </text>
    </comment>
    <comment authorId="0" ref="V29">
      <text>
        <t xml:space="preserve">RETORNAR MAIS TARDE
	-FELIPE</t>
      </text>
    </comment>
    <comment authorId="0" ref="V32">
      <text>
        <t xml:space="preserve">2.800,00 16/05
	-FELIPE</t>
      </text>
    </comment>
    <comment authorId="0" ref="V31">
      <text>
        <t xml:space="preserve">ENTRAR EM CONTATO
	-FELIPE</t>
      </text>
    </comment>
    <comment authorId="0" ref="C210">
      <text>
        <t xml:space="preserve">Advogado Diogo o responsável irá retornar o contato
	-GEOVANNA SILVA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85">
      <text>
        <t xml:space="preserve">ENTREI EM CONTATO COM O BANCO PARA CONFIRMAR SE CONSTA O PAGAMENTO DO BOLETO REFERENTE AO ACORDO QUE FOI FORMALIZADO PARA O CONTRATO DO CLIENTE. O ATENDENTE MATHEUS HONORIO INFORMOU QUE O CONTRATO ESTÁ LIQUIDADO DESDE 28/03/2025.
CONTRATO QUITADO
CONTRATO RESOLVIDO
CONFIRMAÇÕES:
CONFIRMAÇÃO COM O BANCO ( X )
CONFIRMAÇÃO COM O CLIENTE VIA LIGAÇÃO OU WPP ( )
CONFIRMAÇÃO DE BAIXA DE GRAVAME ( )
CONFIRMAÇÃO DE HOMOLOGAÇÃO DE ACORDO ENTRE AS PARTES NO PROCESSO ( ) 
CONTRATO ENCERRADO NA PLATAFORMA DO DEPARTAMENTO DE ACORDO E ENCAMINHADO AO SETOR RESPONSÁVEL.
	-MATHEUS EDUARDO
----
ENTREI EM CONTATO COM O BANCO PARA CONFIRMAR SE CONSTA O PAGAMENTO DO BOLETO REFERENTE AO ACORDO QUE FOI FORMALIZADO PARA O CONTRATO DO CLIENTE. A ATENDENTE NATÁLIA INFORMOU QUE O CONTRATO ESTÁ LIQUIDADO.
CONTRATO QUITADO
CONTRATO RESOLVIDO
CONFIRMAÇÕES:
CONFIRMAÇÃO COM O BANCO ( X )
CONFIRMAÇÃO COM O CLIENTE VIA LIGAÇÃO OU WPP ( )
CONFIRMAÇÃO DE BAIXA DE GRAVAME ( )
CONFIRMAÇÃO DE HOMOLOGAÇÃO DE ACORDO ENTRE AS PARTES NO PROCESSO ( ) 
CONTRATO ENCERRADO NA PLATAFORMA DO DEPARTAMENTO DE ACORDO E ENCAMINHADO AO SETOR RESPONSÁVEL.
	-MATHEUS EDUARDO
----
ENTREI EM CONTATO COM O BANCO PARA CONFIRMAR SE CONSTA O PAGAMENTO DO BOLETO REFERENTE AO ACORDO QUE FOI FORMALIZADO PARA O CONTRATO DO CLIENTE. A ATENDENTE INFORMOU QUE O CONTRATO ESTÁ LIQUIDADO.
CONTRATO QUITADO
CONTRATO RESOLVIDO
CONFIRMAÇÕES:
CONFIRMAÇÃO COM O BANCO ( X )
CONFIRMAÇÃO COM O CLIENTE VIA LIGAÇÃO OU WPP ( X )
CONFIRMAÇÃO DE BAIXA DE GRAVAME ( )
CONFIRMAÇÃO DE HOMOLOGAÇÃO DE ACORDO ENTRE AS PARTES NO PROCESSO ( )
CONTRATO ENCERRADO NA PLATAFORMA DO DEPARTAMENTO DE ACORDO E ENCAMINHADO AO SETOR RESPONSÁVEL.
	-MATHEUS EDUARDO
----
ENTREI EM CONTATO COM O BANCO PARA CONFIRMAR SE CONSTA O PAGAMENTO DO BOLETO REFERENTE AO ACORDO QUE FOI FORMALIZADO PARA O CONTRATO DO CLIENTE. A ATENDENTE  INFORMOU QUE O CONTRATO ESTÁ LIQUIDADO.
CONTRATO QUITADO
CONTRATO RESOLVIDO
CONFIRMAÇÕES:
CONFIRMAÇÃO COM O BANCO ( X )
CONFIRMAÇÃO COM O CLIENTE VIA LIGAÇÃO OU WPP ( X )
CONFIRMAÇÃO DE BAIXA DE GRAVAME ( )
CONFIRMAÇÃO DE HOMOLOGAÇÃO DE ACORDO ENTRE AS PARTES NO PROCESSO ( ) 
CONTRATO ENCERRADO NA PLATAFORMA DO DEPARTAMENTO DE ACORDO E ENCAMINHADO AO SETOR RESPONSÁVEL.
	-MATHEUS EDUARDO
----
ENTREI EM CONTATO COM O BANCO PARA CONFIRMAR SE CONSTA O PAGAMENTO DO BOLETO REFERENTE AO ACORDO QUE FOI FORMALIZADO PARA O CONTRATO DO CLIENTE. A ATENDENTE INFORMOU QUE O CONTRATO ESTÁ LIQUIDADO.
CONTRATO QUITADO
CONTRATO RESOLVIDO
CONFIRMAÇÕES:
CONFIRMAÇÃO COM O BANCO ( X )
CONFIRMAÇÃO COM O CLIENTE VIA LIGAÇÃO OU WPP ( X )
CONFIRMAÇÃO DE BAIXA DE GRAVAME ( )
CONFIRMAÇÃO DE HOMOLOGAÇÃO DE ACORDO ENTRE AS PARTES NO PROCESSO ( )
CONTRATO ENCERRADO NA PLATAFORMA DO DEPARTAMENTO DE ACORDO E ENCAMINHADO AO SETOR RESPONSÁVEL.
	-MATHEUS EDUARDO
----
ENTREI EM CONTATO COM O BANCO PARA CONFIRMAR SE CONSTA O PAGAMENTO DO BOLETO REFERENTE AO ACORDO QUE FOI FORMALIZADO PARA O CONTRATO DO CLIENTE. A ATENDENTE INFORMOU QUE O CONTRATO ESTÁ LIQUIDADO.
CONTRATO QUITADO
CONTRATO RESOLVIDO
CONFIRMAÇÕES:
CONFIRMAÇÃO COM O BANCO ( X )
CONFIRMAÇÃO COM O CLIENTE VIA LIGAÇÃO OU WPP ( X )
CONFIRMAÇÃO DE BAIXA DE GRAVAME ( )
CONFIRMAÇÃO DE HOMOLOGAÇÃO DE ACORDO ENTRE AS PARTES NO PROCESSO ( ) 
CONTRATO ENCERRADO NA PLATAFORMA DO DEPARTAMENTO DE ACORDO E ENCAMINHADO AO SETOR RESPONSÁVEL.
	-MATHEUS EDUARDO
----
ENTREI EM CONTATO COM O BANCO PARA CONFIRMAR SE CONSTA O PAGAMENTO DO BOLETO REFERENTE AO ACORDO QUE FOI FORMALIZADO PARA O CONTRATO DO CLIENTE. O ATENDENTE EDUARDO INFORMOU QUE O CONTRATO ESTÁ LIQUIDADO.
CONTRATO QUITADO
CONTRATO RESOLVIDO
CONFIRMAÇÕES:
CONFIRMAÇÃO COM O BANCO ( X )
CONFIRMAÇÃO COM O CLIENTE VIA LIGAÇÃO OU WPP (X)
CONFIRMAÇÃO DE BAIXA DE GRAVAME ( )
CONFIRMAÇÃO DE HOMOLOGAÇÃO DE ACORDO ENTRE AS PARTES NO PROCESSO ( )
CONTRATO ENCERRADO NA PLATAFORMA DO DEPARTAMENTO DE ACORDO E ENCAMINHADO AO SETOR RESPONSÁVEL.
	-MATHEUS EDUARDO
----
EM CONTATO COM O CLIENTE VIA WHATSAPP ELE CONFIRMOU QUE FEZ A QUITAÇÃO DO VEICULO DIRETAMENTE COM O BANCO, PELO VALOR DE R$9.000,00 EM DEZEMBRO DE 2024.
	-MATHEUS EDUARDO</t>
      </text>
    </comment>
    <comment authorId="0" ref="C340">
      <text>
        <t xml:space="preserve">ENTREI EM CONTATO COM O BANCO PARA CONFIRMAR SE CONSTA O PAGAMENTO DO BOLETO REFERENTE AO ACORDO PARA O CONTRATO DO CLIENTE. O ATENDENTE YARLEI  INFORMOU QUE NÃO CONSTA NENHUMA PENDÊNCIA FINANCEIRA EM ATRASO PARA ESTE CONTRATO DO VEÍCULO FIAT/UNO MILLE ECONOMY DA PLACA FDF-3J13.
ACORDO DE REFINANCIAMENTO FORMALIZADO. 
CONTRATO RESOLVIDO
CONFIRMAÇÕES:
CONFIRMAÇÃO COM O BANCO ( X )
CONFIRMAÇÃO COM O CLIENTE VIA LIGAÇÃO OU WPP ( )
CONFIRMAÇÃO DE HOMOLOGAÇÃO DE ACORDO ENTRE AS PARTES NO PROCESSO ( ) 
CONTRATO ENCERRADO NA PLATAFORMA DO DEPARTAMENTO DE ACORDO E ENCAMINHADO AO SETOR RESPONSÁVEL.
FEITO EM 06/01/2025 ENTRADA DE R$458,24 + 60X R$234,72
	-MATHEUS EDUARDO
----
ENTREI EM CONTATO COM O BANCO PARA CONFIRMAR SE CONSTA O PAGAMENTO DO BOLETO REFERENTE AO ACORDO QUE FOI FORMALIZADO PARA O CONTRATO DO CLIENTE. A ATENDENTE INFORMOU QUE O CONTRATO ESTÁ LIQUIDADO. 
CONTRATO QUITADO
CONTRATO RESOLVIDO
CONFIRMAÇÕES:
CONFIRMAÇÃO COM O BANCO ( X )
CONTRATO ENCERRADO NA PLATAFORMA DO DEPARTAMENTO DE ACORDO E ENCAMINHADO AO SETOR RESPONSÁVEL.
	-MATHEUS EDUARDO
----
ENTREI EM CONTATO COM O BANCO PARA CONFIRMAR SE CONSTA O PAGAMENTO DO BOLETO REFERENTE AO ACORDO QUE FOI FORMALIZADO PARA O CONTRATO DO CLIENTE. A ATENDENTE BRUNA INFORMOU QUE O CONTRATO ESTÁ LIQUIDADO DESDE 2023.
CONTRATO QUITADO
CONTRATO RESOLVIDO
CONFIRMAÇÕES:
CONFIRMAÇÃO COM O BANCO ( X )
CONFIRMAÇÃO COM O CLIENTE VIA LIGAÇÃO OU WPP (X)
CONFIRMAÇÃO DE BAIXA DE GRAVAME ( )
CONFIRMAÇÃO DE HOMOLOGAÇÃO DE ACORDO ENTRE AS PARTES NO PROCESSO ( ) 
CONTRATO ENCERRADO NA PLATAFORMA DO DEPARTAMENTO DE ACORDO E ENCAMINHADO AO SETOR RESPONSÁVEL.
	-MATHEUS EDUARDO</t>
      </text>
    </comment>
    <comment authorId="0" ref="C334">
      <text>
        <t xml:space="preserve">ENTREI EM CONTATO COM O BANCO PARA CONFIRMAR SE CONSTA O PAGAMENTO DO BOLETO REFERENTE AO ACORDO QUE FOI FORMALIZADO PARA O CONTRATO DO CLIENTE. A ATENDENTE INFORMOU QUE O CONTRATO ESTÁ LIQUIDADO.
CONTRATO QUITADO
CONTRATO RESOLVIDO
CONFIRMAÇÕES:
CONFIRMAÇÃO COM O BANCO ( X )
CONTRATO ENCERRADO NA PLATAFORMA DO DEPARTAMENTO DE ACORDO E ENCAMINHADO AO SETOR RESPONSÁVEL.
	-MATHEUS EDUARDO</t>
      </text>
    </comment>
    <comment authorId="0" ref="C382">
      <text>
        <t xml:space="preserve">ENTREI EM CONTATO COM O BANCO PARA CONFIRMAR SE CONSTA O PAGAMENTO DO BOLETO REFERENTE AO ACORDO QUE FOI FORMALIZADO PARA O CONTRATO DO CLIENTE. A ATENDENTE INFORMOU QUE O CONTRATO ESTÁ LIQUIDADO. 
CONTRATO QUITADO
CONTRATO RESOLVIDO
CONFIRMAÇÕES:
CONFIRMAÇÃO COM O BANCO ( X )
CONTRATO ENCERRADO NA PLATAFORMA DO DEPARTAMENTO DE ACORDO E ENCAMINHADO AO SETOR RESPONSÁVEL.
	-MATHEUS EDUARDO</t>
      </text>
    </comment>
    <comment authorId="0" ref="C104">
      <text>
        <t xml:space="preserve">ENTREI EM CONTATO COM O BANCO PARA CONFIRMAR SE CONSTA O PAGAMENTO DO BOLETO REFERENTE AO ACORDO QUE FOI FORMALIZADO PARA O CONTRATO DO CLIENTE. A ATENDENTE MARIA EDUARDA INFORMOU QUE O CONTRATO ESTÁ LIQUIDADO.
CONTRATO QUITADO
CONTRATO RESOLVIDO
CONFIRMAÇÕES:
CONFIRMAÇÃO COM O BANCO ( X )
CONTRATO ENCERRADO NA PLATAFORMA DO DEPARTAMENTO DE ACORDO E ENCAMINHADO AO SETOR RESPONSÁVEL.
	-MATHEUS EDUARDO
----
ENTREI EM CONTATO COM O BANCO PARA CONFIRMAR SE CONSTA O PAGAMENTO DO BOLETO REFERENTE AO ACORDO PARA O CONTRATO DO CLIENTE. O ATENDENTE YARLEI INFORMOU QUE NÃO CONSTA NENHUMA PENDÊNCIA FINANCEIRA EM ATRASO PARA ESTE CONTRATO DO VEÍCULO citroen / c3 glx 14 flex DA PLACA mhj-6a94.
ATENDENTE: YARLEI COD: 102
	-MATHEUS EDUARDO
----
EM CONTATO COM O BANCO, FOI INFORMADO QUE O CONTRATO SE ENCONTRA QUITADO. ATENDENTE: RUTE COD: BANCO
	-MATHEUS EDUARDO</t>
      </text>
    </comment>
    <comment authorId="0" ref="C175">
      <text>
        <t xml:space="preserve">ENTREI EM CONTATO COM O BANCO PARA CONFIRMAR SE CONSTA O PAGAMENTO DO BOLETO REFERENTE AO ACORDO PARA O CONTRATO DO CLIENTE. A ATENDENTE CAROLINE INFORMOU QUE CONSTA UMA PARCELA EM ATRASO  DO VEÍCULO: VW GOL 1.0 DA PLACA ASO-7B97.
ACORDO DE REFINANCIAMENTO FORMALIZADO. 
CONTRATO RESOLVIDO
CONFIRMAÇÕES:
CONFIRMAÇÃO COM O BANCO ( X )
CONFIRMAÇÃO COM O CLIENTE VIA LIGAÇÃO OU WPP ( )
CONFIRMAÇÃO DE HOMOLOGAÇÃO DE ACORDO ENTRE AS PARTES NO PROCESSO ( ) 
CONTRATO ENCERRADO NA PLATAFORMA DO DEPARTAMENTO DE ACORDO E ENCAMINHADO AO SETOR RESPONSÁVEL.
	-MATHEUS EDUARDO
----
ENTREI EM CONTATO COM O BANCO PARA CONFIRMAR SE CONSTA O PAGAMENTO DO BOLETO REFERENTE AO ACORDO PARA O CONTRATO DO CLIENTE. O ATENDENTE ALUCIO  INFORMOU QUE NÃO CONSTA NENHUMA PENDÊNCIA FINANCEIRA EM ATRASO PARA ESTE CONTRATO DO VEÍCULO HONDA CG 160 FAN DA PLACA  BDQ-3J30. 
ACORDO DE REFINANCIAMENTO FORMALIZADO.
CONTRATO RESOLVIDO
CONFIRMAÇÕES:
CONFIRMAÇÃO COM O BANCO ( X )
CONFIRMAÇÃO COM O CLIENTE VIA LIGAÇÃO OU WPP ( )
CONFIRMAÇÃO DE BAIXA DE GRAVAME ( )
CONFIRMAÇÃO DE HOMOLOGAÇÃO DE ACORDO ENTRE AS PARTES NO PROCESSO ( ) 
CONTRATO ENCERRADO NA PLATAFORMA DO DEPARTAMENTO DE ACORDO E ENCAMINHADO AO SETOR RESPONSÁVEL.       ATENDENTE: ALUCIO COD: 516
	-MATHEUS EDUARDO</t>
      </text>
    </comment>
    <comment authorId="0" ref="C200">
      <text>
        <t xml:space="preserve">ENTREI EM CONTATO COM O BANCO PARA CONFIRMAR SE CONSTA O PAGAMENTO DO BOLETO REFERENTE AO ACORDO QUE FOI FORMALIZADO PARA O CONTRATO DO CLIENTE. A ATENDENTE ANA LIVIA INFORMOU QUE O CONTRATO ESTÁ LIQUIDADO.
CONTRATO QUITADO
CONTRATO RESOLVIDO
CONFIRMAÇÕES:
CONFIRMAÇÃO COM O BANCO ( X )
CONTRATO ENCERRADO NA PLATAFORMA DO DEPARTAMENTO DE ACORDO E ENCAMINHADO AO SETOR RESPONSÁVEL.
	-MATHEUS EDUARDO</t>
      </text>
    </comment>
    <comment authorId="0" ref="C116">
      <text>
        <t xml:space="preserve">ENTREI EM CONTATO COM O BANCO PARA CONFIRMAR SE CONSTA O PAGAMENTO DO BOLETO REFERENTE AO ACORDO QUE FOI FORMALIZADO PARA O CONTRATO DO CLIENTE. A ATENDENTE ANA LIVIA INFORMOU QUE O CONTRATO ESTÁ LIQUIDADO.
CONTRATO QUITADO
CONTRATO RESOLVIDO
CONFIRMAÇÕES:
CONFIRMAÇÃO COM O BANCO ( X )
CONTRATO ENCERRADO NA PLATAFORMA DO DEPARTAMENTO DE ACORDO E ENCAMINHADO AO SETOR RESPONSÁVEL.
	-MATHEUS EDUARDO</t>
      </text>
    </comment>
    <comment authorId="0" ref="C106">
      <text>
        <t xml:space="preserve">ENTREI EM CONTATO COM O BANCO PARA CONFIRMAR SE CONSTA O PAGAMENTO DO BOLETO REFERENTE AO ACORDO QUE FOI FORMALIZADO PARA O CONTRATO DO CLIENTE. A ATENDENTE FRANCIS KELLY INFORMOU QUE O CONTRATO ESTÁ LIQUIDADO DESDE JANEIRO DE 2025.
CONTRATO QUITADO
CONTRATO RESOLVIDO
CONFIRMAÇÕES:
CONFIRMAÇÃO COM O BANCO ( X )
CONFIRMAÇÃO COM O CLIENTE VIA LIGAÇÃO OU WPP ( X )
CONFIRMAÇÃO DE BAIXA DE GRAVAME ( )
CONFIRMAÇÃO DE HOMOLOGAÇÃO DE ACORDO ENTRE AS PARTES NO PROCESSO ( ) 
CONTRATO ENCERRADO NA PLATAFORMA DO DEPARTAMENTO DE ACORDO E ENCAMINHADO AO SETOR RESPONSÁVEL.
	-MATHEUS EDUARDO</t>
      </text>
    </comment>
    <comment authorId="0" ref="C221">
      <text>
        <t xml:space="preserve">ENTREI EM CONTATO COM O BANCO PARA CONFIRMAR SE CONSTA O PAGAMENTO DO BOLETO REFERENTE AO ACORDO QUE FOI FORMALIZADO PARA O CONTRATO DO CLIENTE. A ATENDENTE JACKELINE INFORMOU QUE O CONTRATO ESTÁ LIQUIDADO DESDE 19/07/24. 
VALOR PAGO R$ 6.340,95.
CONTRATO QUITADO
CONTRATO RESOLVIDO
CONFIRMAÇÕES:
CONFIRMAÇÃO COM O BANCO ( X )
CONTRATO ENCERRADO NA PLATAFORMA DO DEPARTAMENTO DE ACORDO E ENCAMINHADO AO SETOR RESPONSÁVEL.
	-MATHEUS EDUARDO</t>
      </text>
    </comment>
    <comment authorId="0" ref="C83">
      <text>
        <t xml:space="preserve">ENTREI EM CONTATO COM O BANCO PARA CONFIRMAR SE CONSTA O PAGAMENTO DO ACORDO FORMALIZADO PARA O CONTRATO DO CLIENTE. A ATENDENTE LUANA INFORMOU QUE O CONTRATO ESTÁ LIQUIDADO.
CONTRATO QUITADO
DEMANDA RESOLVIDA
CONFIRMAÇÕES:
CONFIRMAÇÃO COM O BANCO ( X )
CONFIRMAÇÃO COM O CLIENTE VIA LIGAÇÃO OU WPP ( )
CONFIRMAÇÃO DE BAIXA DE GRAVAME ( )	
CONFIRMAÇÃO DE HOMOLOGAÇÃO DE ACORDO ENTRE AS PARTES NO PROCESSO ( ) 
CONTRATO ENCERRADO NA PLATAFORMA DO DEPARTAMENTO DE ACORDO.
COD: 404
	-MATHEUS EDUARDO</t>
      </text>
    </comment>
    <comment authorId="0" ref="C141">
      <text>
        <t xml:space="preserve">ENTREI EM CONTATO COM O BANCO PARA CONFIRMAR SE CONSTA O PAGAMENTO DO BOLETO REFERENTE AO ACORDO PARA O CONTRATO DO CLIENTE. A ATENDENTE ANA INFORMOU QUE NÃO CONSTA NENHUMA PENDÊNCIA FINANCEIRA EM ATRASO PARA ESTE CONTRATO DO VEÍCULO FORD/ECOSPORT SE AT 1.6B DA PLACA : PMA-7A13.
ACORDO DE REFINANCIAMENTO FORMALIZADO. 
CONTRATO RESOLVIDO
CONFIRMAÇÕES:
CONFIRMAÇÃO COM O BANCO ( X )
CONFIRMAÇÃO COM O CLIENTE VIA LIGAÇÃO OU WPP ( )
CONFIRMAÇÃO DE HOMOLOGAÇÃO DE ACORDO ENTRE AS PARTES NO PROCESSO ( ) 
CONTRATO ENCERRADO NA PLATAFORMA DO DEPARTAMENTO DE ACORDO E ENCAMINHADO AO SETOR RESPONSÁVEL.
ATENDENTE: ANA COD: 337.1 COM VENCIMENTO TODO DIA 14
	-MATHEUS EDUARDO</t>
      </text>
    </comment>
    <comment authorId="0" ref="C303">
      <text>
        <t xml:space="preserve">ENTREI EM CONTATO COM O BANCO PARA CONFIRMAR SE CONSTA O PAGAMENTO DO BOLETO REFERENTE AO ACORDO PARA O CONTRATO DO CLIENTE. A ATENDENTE GABRIELE  INFORMOU QUE NÃO CONSTA NENHUMA PENDÊNCIA FINANCEIRA EM ATRASO PARA ESTE CONTRATO DE EMPRESTIMO.
ACORDO DE REFINANCIAMENTO FORMALIZADO. 
CONTRATO RESOLVIDO
CONFIRMAÇÕES:
CONFIRMAÇÃO COM O BANCO ( X )
CONFIRMAÇÃO COM O CLIENTE VIA LIGAÇÃO OU WPP ( )
CONFIRMAÇÃO DE HOMOLOGAÇÃO DE ACORDO ENTRE AS PARTES NO PROCESSO ( ) 
CONTRATO ENCERRADO NA PLATAFORMA DO DEPARTAMENTO DE ACORDO E ENCAMINHADO AO SETOR RESPONSÁVEL.
REFINANCIAMENTO FEITO EM 61X DE R$ 1.227,49 COM TODO VENCIMENTO PARA O DIA 24.
	-MATHEUS EDUARDO</t>
      </text>
    </comment>
    <comment authorId="0" ref="C40">
      <text>
        <t xml:space="preserve">EM CONTATO COM O BANCO, FOI INFORMADO QUE O CONTRATO SE ENCONTRA EM DIAS, O CLIENTE FEZ UM REFINANCIAMENTO DANDO ENTRADA DE R$1.000,00, COM + 48X R$800,00 COM VENCIMENTO TODO DIA 21. ATENDENTE: ADRIANA. COD: 502.4
	-MATHEUS EDUARDO</t>
      </text>
    </comment>
    <comment authorId="0" ref="C153">
      <text>
        <t xml:space="preserve">EM CONTATO COM O BANCO, FUI INFORMADO QUE NO CONTRATO DO CLIENTE A APENAS UMA PARCELA EM ATRASO, EM CONTATO COM O CLIENTE VIA WHATSAPP, ELE CONFIRMOU QUE FEZ O PAGAMENTO DAS PARCELAS EM ATRASO. ATENDENTE: ALINE, COD: 69/46.9973.0359
	-MATHEUS EDUARDO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78">
      <text>
        <t xml:space="preserve">verificar dia 12/05
	-POLIANA DA SILVA</t>
      </text>
    </comment>
    <comment authorId="0" ref="C268">
      <text>
        <t xml:space="preserve">Terá valores em agosto.
	-POLIANA DA SILVA</t>
      </text>
    </comment>
    <comment authorId="0" ref="C125">
      <text>
        <t xml:space="preserve">Tera o valor em mãos dia 05/05
	-POLIANA DA SILVA</t>
      </text>
    </comment>
    <comment authorId="0" ref="C273">
      <text>
        <t xml:space="preserve">Ira conseguir a diferença emum mês.
	-POLIANA DA SILVA</t>
      </text>
    </comment>
    <comment authorId="0" ref="C305">
      <text>
        <t xml:space="preserve">verificar se conseguiu valores
	-POLIANA DA SILVA</t>
      </text>
    </comment>
    <comment authorId="0" ref="C412">
      <text>
        <t xml:space="preserve">Tera o valor de R$ 2.000,00 em mãos dia 05/05/2024
	-POLIANA DA SILVA</t>
      </text>
    </comment>
    <comment authorId="0" ref="C74">
      <text>
        <t xml:space="preserve">Retornar contato final do mês.
	-POLIANA DA SILVA</t>
      </text>
    </comment>
    <comment authorId="0" ref="C70">
      <text>
        <t xml:space="preserve">Entrar em contato dia 8/05 para verificar se conseguiu valores
	-POLIANA DA SILVA</t>
      </text>
    </comment>
  </commentList>
</comments>
</file>

<file path=xl/sharedStrings.xml><?xml version="1.0" encoding="utf-8"?>
<sst xmlns="http://schemas.openxmlformats.org/spreadsheetml/2006/main" count="39501" uniqueCount="1846">
  <si>
    <t>ANA GESSICA</t>
  </si>
  <si>
    <t>ANA LIDIA</t>
  </si>
  <si>
    <t>DIÁRIO</t>
  </si>
  <si>
    <t>GERAL</t>
  </si>
  <si>
    <t>FELIPE</t>
  </si>
  <si>
    <t>JULIANE</t>
  </si>
  <si>
    <t>MATHEUS</t>
  </si>
  <si>
    <t>POLIANA</t>
  </si>
  <si>
    <t>IGOR</t>
  </si>
  <si>
    <t>LUARA</t>
  </si>
  <si>
    <t>ELISANGELA</t>
  </si>
  <si>
    <t>NUNO</t>
  </si>
  <si>
    <t>THALISSON</t>
  </si>
  <si>
    <t>NEWTON</t>
  </si>
  <si>
    <t>LETICIA</t>
  </si>
  <si>
    <t>FRANCISCA</t>
  </si>
  <si>
    <t>TOTAL</t>
  </si>
  <si>
    <t>VERIFICADO</t>
  </si>
  <si>
    <t>ANÁLISE</t>
  </si>
  <si>
    <t>PENDENTE</t>
  </si>
  <si>
    <t>PRIORIDADE</t>
  </si>
  <si>
    <t>PRIORIDADE TOTAL</t>
  </si>
  <si>
    <t>APROVADO</t>
  </si>
  <si>
    <t>QUITADO</t>
  </si>
  <si>
    <t>APREENDIDO</t>
  </si>
  <si>
    <t>CANCELADO</t>
  </si>
  <si>
    <t xml:space="preserve"> DATA</t>
  </si>
  <si>
    <t>RESOLUÇÃO</t>
  </si>
  <si>
    <t>CONTRATO</t>
  </si>
  <si>
    <t>ESCRITÓRIO</t>
  </si>
  <si>
    <t>ÚLTIMO PAGAMENTO</t>
  </si>
  <si>
    <t xml:space="preserve">PRAZO </t>
  </si>
  <si>
    <t>ENTRADA</t>
  </si>
  <si>
    <t>BANCO</t>
  </si>
  <si>
    <t>CÓD</t>
  </si>
  <si>
    <t>VALOR DO CLIENTE</t>
  </si>
  <si>
    <t>CONTATO</t>
  </si>
  <si>
    <t>NEGOCIAÇÃO</t>
  </si>
  <si>
    <t>SITUAÇÃO</t>
  </si>
  <si>
    <t>OBSERVAÇÃO</t>
  </si>
  <si>
    <t>CAMPANHA</t>
  </si>
  <si>
    <t>LONDRINA</t>
  </si>
  <si>
    <t>OMNI</t>
  </si>
  <si>
    <t>06.2</t>
  </si>
  <si>
    <t>17/03/2025(JAIRANE LIGOU)</t>
  </si>
  <si>
    <t>Procuração solicitada, negociação somente com a Advogada. Jairane ligou no dia 19/03/2025 e atendente do banco solcitou a habilitação da advogada no processo.</t>
  </si>
  <si>
    <t>RELATÓRIO DIARIO</t>
  </si>
  <si>
    <t>RELATÓRIO GERAL</t>
  </si>
  <si>
    <t>BLUMENAU</t>
  </si>
  <si>
    <t>PANAMERICANO</t>
  </si>
  <si>
    <t>SEM VALORES</t>
  </si>
  <si>
    <t>SEM SUCESSO</t>
  </si>
  <si>
    <t>Contrato sem assessoria no momento/ tem processo e habilitação.(verificar novamente) LIGAÇÃO: 9:17 -4002-1687 KAUAN(21/02/2025)</t>
  </si>
  <si>
    <t>veiculo restituido, negociar</t>
  </si>
  <si>
    <t>PROCURAÇÃO SOLICITADA/NEGOCIAÇÃO SOMENTE COM A ADVOGADA/PROCURAÇÃO ENVIADO PARA VALODAÇÃO.</t>
  </si>
  <si>
    <t>PIRACICABA</t>
  </si>
  <si>
    <t>VERIFICAR SE QUITOU</t>
  </si>
  <si>
    <t xml:space="preserve">AGUARDANDO PROCURAÇÃO </t>
  </si>
  <si>
    <t>FORTALEZA</t>
  </si>
  <si>
    <t>BV FINANCEIRA</t>
  </si>
  <si>
    <t>BAURU</t>
  </si>
  <si>
    <t>NÃO</t>
  </si>
  <si>
    <t>SALVADOR</t>
  </si>
  <si>
    <t>ITAÚ</t>
  </si>
  <si>
    <t>VALORES</t>
  </si>
  <si>
    <t>SEM DESCONTO</t>
  </si>
  <si>
    <t>SIM</t>
  </si>
  <si>
    <t>141.1</t>
  </si>
  <si>
    <t>WPP</t>
  </si>
  <si>
    <t>AGUARDANDO COMPROVANTE</t>
  </si>
  <si>
    <t>CHAPECÓ</t>
  </si>
  <si>
    <t>CAMPINAS</t>
  </si>
  <si>
    <t>RENNER</t>
  </si>
  <si>
    <t>BRADESCO</t>
  </si>
  <si>
    <t>SANTANDER</t>
  </si>
  <si>
    <t>BOLETOS ENVIADOS</t>
  </si>
  <si>
    <t>CÁLCULO DE PORCENTAGEM</t>
  </si>
  <si>
    <t>CASCÁVEL</t>
  </si>
  <si>
    <t>DATA</t>
  </si>
  <si>
    <t>N°</t>
  </si>
  <si>
    <t>211196</t>
  </si>
  <si>
    <t>PAGO</t>
  </si>
  <si>
    <t>197009</t>
  </si>
  <si>
    <t>CURITIBA</t>
  </si>
  <si>
    <t>LIGAÇÃO</t>
  </si>
  <si>
    <t>209134</t>
  </si>
  <si>
    <t>TALVEZ 18.000,00</t>
  </si>
  <si>
    <t>GUARAPUAVA</t>
  </si>
  <si>
    <t>LIMEIRA</t>
  </si>
  <si>
    <t>MACEIO</t>
  </si>
  <si>
    <t>NÃO PAGO</t>
  </si>
  <si>
    <t>OLINDA</t>
  </si>
  <si>
    <t>CLIENTE VAI TER 20/05</t>
  </si>
  <si>
    <t>PAU DE LIMA</t>
  </si>
  <si>
    <t>314.1</t>
  </si>
  <si>
    <t>PONTA GROSSA</t>
  </si>
  <si>
    <t>RIBEIRÃO PRETO</t>
  </si>
  <si>
    <t>TALVEZ 1.000,00</t>
  </si>
  <si>
    <t>SÃO PAULO</t>
  </si>
  <si>
    <t>UBERLANDIA</t>
  </si>
  <si>
    <t>AMERICANA</t>
  </si>
  <si>
    <t>AGUARDANDO</t>
  </si>
  <si>
    <t>BRUSQUE</t>
  </si>
  <si>
    <t>SEM DINHEIRO</t>
  </si>
  <si>
    <t>CRICIÚMA</t>
  </si>
  <si>
    <t>SEM DESCONTOS</t>
  </si>
  <si>
    <t>514.1</t>
  </si>
  <si>
    <t>JOÃO PESSOA</t>
  </si>
  <si>
    <t>310.2</t>
  </si>
  <si>
    <t>TEM CAPAMNHA MAS O CLIENTE NÃO TEM O VALOR</t>
  </si>
  <si>
    <t>valores</t>
  </si>
  <si>
    <t>MIRASSOL</t>
  </si>
  <si>
    <t>PALMAS</t>
  </si>
  <si>
    <t>Está recerbendo propostas</t>
  </si>
  <si>
    <t>PATO BRANCO</t>
  </si>
  <si>
    <t>ENVIADO PARA CANCELAMENTO</t>
  </si>
  <si>
    <t>SJRP</t>
  </si>
  <si>
    <t xml:space="preserve"> 310.3</t>
  </si>
  <si>
    <t>SOROCABA</t>
  </si>
  <si>
    <t xml:space="preserve">COM DESCONTO </t>
  </si>
  <si>
    <t>206.10</t>
  </si>
  <si>
    <t>CARTÃO</t>
  </si>
  <si>
    <t>EM ACORDO</t>
  </si>
  <si>
    <t>517.1</t>
  </si>
  <si>
    <t>402</t>
  </si>
  <si>
    <t>veiculo PT</t>
  </si>
  <si>
    <t>comprovante</t>
  </si>
  <si>
    <t>316.5</t>
  </si>
  <si>
    <t>COMPROVANTE</t>
  </si>
  <si>
    <t>TENTAR FALAR COM O CLIENTE E PEDIR O CONTATO</t>
  </si>
  <si>
    <t>208.5</t>
  </si>
  <si>
    <t>515.1</t>
  </si>
  <si>
    <t>01/07/2021</t>
  </si>
  <si>
    <t>CARUARU</t>
  </si>
  <si>
    <t>RCI</t>
  </si>
  <si>
    <t>Fora de cobrança.</t>
  </si>
  <si>
    <t>216.2</t>
  </si>
  <si>
    <t>SANTANA</t>
  </si>
  <si>
    <t>ICR</t>
  </si>
  <si>
    <t>TOYOTA</t>
  </si>
  <si>
    <t>HYUNDAI</t>
  </si>
  <si>
    <t>VOLKSWAGEN</t>
  </si>
  <si>
    <t>233.1</t>
  </si>
  <si>
    <t>banco</t>
  </si>
  <si>
    <t>SAFRA</t>
  </si>
  <si>
    <t>708.5</t>
  </si>
  <si>
    <t>FEIRA DE SANTANA</t>
  </si>
  <si>
    <t>201.1</t>
  </si>
  <si>
    <t>104/BANCO</t>
  </si>
  <si>
    <t>ALMA VIVA</t>
  </si>
  <si>
    <t>535.3</t>
  </si>
  <si>
    <t>27/01/0202</t>
  </si>
  <si>
    <t>112.1</t>
  </si>
  <si>
    <t>DINHEIRO SOMENTE EM JUNHO</t>
  </si>
  <si>
    <t>70% á 80%</t>
  </si>
  <si>
    <t>41.9770.069.7 cod.</t>
  </si>
  <si>
    <t>108.3</t>
  </si>
  <si>
    <t>COD: 44.362.484.600</t>
  </si>
  <si>
    <t>MARINGÁ</t>
  </si>
  <si>
    <t>205.2</t>
  </si>
  <si>
    <t>535.2</t>
  </si>
  <si>
    <t>REVERSÃO</t>
  </si>
  <si>
    <t>212.5</t>
  </si>
  <si>
    <t>JAIRANE</t>
  </si>
  <si>
    <t xml:space="preserve"> 307.1</t>
  </si>
  <si>
    <t>AGENTE</t>
  </si>
  <si>
    <t>SÃO JOSÉ DOS CAMPOS</t>
  </si>
  <si>
    <t>39 (OMNI)</t>
  </si>
  <si>
    <t>0.7</t>
  </si>
  <si>
    <t>SISTEMA ANTIGO</t>
  </si>
  <si>
    <t>HONDA</t>
  </si>
  <si>
    <t>704.1</t>
  </si>
  <si>
    <t xml:space="preserve"> 708.5</t>
  </si>
  <si>
    <t>CONTRATO ANTIGO</t>
  </si>
  <si>
    <t>NÃO CONFIRMADO</t>
  </si>
  <si>
    <t xml:space="preserve"> NÃO CONFIRMADO</t>
  </si>
  <si>
    <t>LOCALIZAR</t>
  </si>
  <si>
    <t>Com processo</t>
  </si>
  <si>
    <t xml:space="preserve">(17)99126-1028 </t>
  </si>
  <si>
    <t>OSASCO</t>
  </si>
  <si>
    <t>EMPRESTIMO</t>
  </si>
  <si>
    <t>AGUARDANDO PROCURAÇÃO</t>
  </si>
  <si>
    <t xml:space="preserve">108.2 </t>
  </si>
  <si>
    <t>DISPOE VALOR P JUN</t>
  </si>
  <si>
    <t>VICTOR</t>
  </si>
  <si>
    <t>SEVALORES</t>
  </si>
  <si>
    <t>206.1</t>
  </si>
  <si>
    <t>CONTATAR O CLIENTE</t>
  </si>
  <si>
    <t>108.2</t>
  </si>
  <si>
    <t xml:space="preserve"> TALVEZ 15.000,00</t>
  </si>
  <si>
    <t>516.1</t>
  </si>
  <si>
    <t>0800 722 3331/11 4765 8402</t>
  </si>
  <si>
    <t>DATA:19/03/2025LIGAÇÃO AS 16H25MN REALIZADA NÚMERO FINAL:0057</t>
  </si>
  <si>
    <t>218</t>
  </si>
  <si>
    <t>MOTO FURTADA E SEM VALORES</t>
  </si>
  <si>
    <t>325.3</t>
  </si>
  <si>
    <t>FRANCA</t>
  </si>
  <si>
    <t>REGISTRO DE 4 MÊS</t>
  </si>
  <si>
    <t>REGISTRO DE 3 MÊS</t>
  </si>
  <si>
    <t>306</t>
  </si>
  <si>
    <t>SEM CAMPANHA</t>
  </si>
  <si>
    <t>SEM DESCONTO 10.700,00</t>
  </si>
  <si>
    <t>102.3</t>
  </si>
  <si>
    <t>108.1</t>
  </si>
  <si>
    <t xml:space="preserve">SEM DESCONTO </t>
  </si>
  <si>
    <t>GMAC</t>
  </si>
  <si>
    <t>ANALISE DO VALOR PARA O DIA 17/04</t>
  </si>
  <si>
    <t>BOLETO EM ACORDO</t>
  </si>
  <si>
    <t>REGISTRO DE 2 MÊS</t>
  </si>
  <si>
    <t>REGISTRO DE 1 MÊS</t>
  </si>
  <si>
    <t>308.1</t>
  </si>
  <si>
    <t>APUCARANA</t>
  </si>
  <si>
    <t xml:space="preserve">OMNI </t>
  </si>
  <si>
    <t>R$ 6.000,00</t>
  </si>
  <si>
    <t>Registro de 4 meses</t>
  </si>
  <si>
    <t>Registro do 3 mês</t>
  </si>
  <si>
    <t>-----</t>
  </si>
  <si>
    <t>M.ENCAMINHADA</t>
  </si>
  <si>
    <t>------</t>
  </si>
  <si>
    <t>EM CONTATO</t>
  </si>
  <si>
    <t>--------</t>
  </si>
  <si>
    <t>REVALIDANDO</t>
  </si>
  <si>
    <t>M.ENVIADA</t>
  </si>
  <si>
    <t>CONTRATOS PARA VERIFICAR</t>
  </si>
  <si>
    <t>RETORNA DEPOIS</t>
  </si>
  <si>
    <t>VERIFICANDO</t>
  </si>
  <si>
    <t>10.000,00 até 15.000,00</t>
  </si>
  <si>
    <t>-------</t>
  </si>
  <si>
    <t>QUER O ACORDO</t>
  </si>
  <si>
    <t>SEM CONTATO</t>
  </si>
  <si>
    <t>M.ENCAMINHADO</t>
  </si>
  <si>
    <t>S.MENSAGEM</t>
  </si>
  <si>
    <t>---------</t>
  </si>
  <si>
    <t>AGUARDANDO ANALISE</t>
  </si>
  <si>
    <t>EM NEGOCIAÇÃO</t>
  </si>
  <si>
    <t>N. ERRADO</t>
  </si>
  <si>
    <t>M. ENCAMINHADA</t>
  </si>
  <si>
    <t>312.1</t>
  </si>
  <si>
    <t>COMPROVANTE RECEBIDO</t>
  </si>
  <si>
    <t>-</t>
  </si>
  <si>
    <t>ITAJAI</t>
  </si>
  <si>
    <t>039.2</t>
  </si>
  <si>
    <t>47.2</t>
  </si>
  <si>
    <t>58.1</t>
  </si>
  <si>
    <t>16.99.99.45.88/6</t>
  </si>
  <si>
    <t>C6 BANK</t>
  </si>
  <si>
    <t>112875,591/8</t>
  </si>
  <si>
    <t>708.2</t>
  </si>
  <si>
    <t xml:space="preserve">11.44.97.09/00
</t>
  </si>
  <si>
    <t>326.3</t>
  </si>
  <si>
    <t>M.ENCAMINHAD</t>
  </si>
  <si>
    <t xml:space="preserve">049/9.194.76/5.2
</t>
  </si>
  <si>
    <t>EN CONTATO</t>
  </si>
  <si>
    <t xml:space="preserve">AG. RETORNO </t>
  </si>
  <si>
    <t>208.1</t>
  </si>
  <si>
    <t>106.7</t>
  </si>
  <si>
    <t xml:space="preserve">326.1 </t>
  </si>
  <si>
    <t>M.ENCAMINHAR</t>
  </si>
  <si>
    <t>213.2</t>
  </si>
  <si>
    <t xml:space="preserve">BANCO </t>
  </si>
  <si>
    <t>210.5</t>
  </si>
  <si>
    <t>CEF</t>
  </si>
  <si>
    <t>DAYCOVAL</t>
  </si>
  <si>
    <t>BANCO HONDA</t>
  </si>
  <si>
    <t>GOIAS</t>
  </si>
  <si>
    <t>BANCO DO BRASIL</t>
  </si>
  <si>
    <t>LAURO FREITAS</t>
  </si>
  <si>
    <t>208.3</t>
  </si>
  <si>
    <t xml:space="preserve"> SANTANDER</t>
  </si>
  <si>
    <t>1004.1</t>
  </si>
  <si>
    <t>42.7</t>
  </si>
  <si>
    <t xml:space="preserve">CONTATAR CLIENTE </t>
  </si>
  <si>
    <t>SEM NEGOCIAÇÃO</t>
  </si>
  <si>
    <t>MSG ENCAMINHADA</t>
  </si>
  <si>
    <t>SEM WPP</t>
  </si>
  <si>
    <t>203.8</t>
  </si>
  <si>
    <t>326.1</t>
  </si>
  <si>
    <t>601.1</t>
  </si>
  <si>
    <t>RIO DO SUL</t>
  </si>
  <si>
    <t>361.1</t>
  </si>
  <si>
    <t>12.000,00 á 15.000,00</t>
  </si>
  <si>
    <t>401.1</t>
  </si>
  <si>
    <t>PSA</t>
  </si>
  <si>
    <t>80/072-20421</t>
  </si>
  <si>
    <t>VEICULO RETIDO</t>
  </si>
  <si>
    <t>342.1</t>
  </si>
  <si>
    <t>M.ENCAMINADA</t>
  </si>
  <si>
    <t>h</t>
  </si>
  <si>
    <t>PROCURAÇÃO ASSINADA</t>
  </si>
  <si>
    <t>(44) 3624-8460</t>
  </si>
  <si>
    <t>CONTRATO FEITO EM AGÊNCIA</t>
  </si>
  <si>
    <t>ENTREGA AMIGÁVEL</t>
  </si>
  <si>
    <t>VALOR INVIÁVEL</t>
  </si>
  <si>
    <t>AGUARDANDO ANÁLISE</t>
  </si>
  <si>
    <t>SEM VALOR</t>
  </si>
  <si>
    <t>502.2</t>
  </si>
  <si>
    <t>BOLETO SOLICITADO</t>
  </si>
  <si>
    <t>501.4</t>
  </si>
  <si>
    <t>301.1</t>
  </si>
  <si>
    <t>sim</t>
  </si>
  <si>
    <t>7000 a 8.000,00</t>
  </si>
  <si>
    <t xml:space="preserve">ARCAU </t>
  </si>
  <si>
    <t>1001.1</t>
  </si>
  <si>
    <t>602.1</t>
  </si>
  <si>
    <t>PSA FINANCE</t>
  </si>
  <si>
    <t>73.1</t>
  </si>
  <si>
    <t xml:space="preserve">VALORES </t>
  </si>
  <si>
    <t>.07</t>
  </si>
  <si>
    <t>ARAÇABUBA</t>
  </si>
  <si>
    <t>47 992757529</t>
  </si>
  <si>
    <t>4.000,00 á 5.000,00</t>
  </si>
  <si>
    <t>337.1</t>
  </si>
  <si>
    <t>42 99102-6708</t>
  </si>
  <si>
    <t>1.500,00 á 2.000,00</t>
  </si>
  <si>
    <t>907.1</t>
  </si>
  <si>
    <t>21 2533-0103</t>
  </si>
  <si>
    <t>UBERABA</t>
  </si>
  <si>
    <t>32 8831-1730</t>
  </si>
  <si>
    <t>305.2</t>
  </si>
  <si>
    <t>6.000,00 A 10.000,00</t>
  </si>
  <si>
    <t>0.39</t>
  </si>
  <si>
    <t>85 3039-3552</t>
  </si>
  <si>
    <t>(63)3215-3464</t>
  </si>
  <si>
    <t>14 99716-2044</t>
  </si>
  <si>
    <t>8.000,00 á 12.000,00</t>
  </si>
  <si>
    <t>83 8786 9958</t>
  </si>
  <si>
    <t>aguardando procuração</t>
  </si>
  <si>
    <t>71.1</t>
  </si>
  <si>
    <t>CLIENTE CIENTE</t>
  </si>
  <si>
    <t>TRANSFERENCIA</t>
  </si>
  <si>
    <t>FICOU DE MAJORAR ATÉ 10/06</t>
  </si>
  <si>
    <t>AGUARDANDO BOLETO</t>
  </si>
  <si>
    <t>535 WPP</t>
  </si>
  <si>
    <t>msg enviada</t>
  </si>
  <si>
    <t>PROCURAÇÃO</t>
  </si>
  <si>
    <t xml:space="preserve">11.500.00 </t>
  </si>
  <si>
    <t>CLIENTE TEM 2 CTT</t>
  </si>
  <si>
    <t>QUEBROU O CONTRATO</t>
  </si>
  <si>
    <t>9500 moto furtada seguradora</t>
  </si>
  <si>
    <t>aguardando seguradora</t>
  </si>
  <si>
    <t xml:space="preserve">AGUARDANDO CLIENTE 74,43% </t>
  </si>
  <si>
    <t>cliente quebrou o acordo</t>
  </si>
  <si>
    <t>1589,87  84,69%</t>
  </si>
  <si>
    <t>20k</t>
  </si>
  <si>
    <t>COMPROVANTE OK</t>
  </si>
  <si>
    <t>23K P/ ANÁLISE</t>
  </si>
  <si>
    <t>12665,96  09/04</t>
  </si>
  <si>
    <t>CLIENTE NÃO TEM VALORES</t>
  </si>
  <si>
    <t>9500 = 64%</t>
  </si>
  <si>
    <t>4MIL</t>
  </si>
  <si>
    <t>8 K</t>
  </si>
  <si>
    <t>233.2</t>
  </si>
  <si>
    <t>34K</t>
  </si>
  <si>
    <t>cliente não quer o acordo</t>
  </si>
  <si>
    <t>msg enviada 04/04</t>
  </si>
  <si>
    <t xml:space="preserve">6.350 p análise </t>
  </si>
  <si>
    <t>74% 03/04 cliente não quer acordo</t>
  </si>
  <si>
    <t>boleto solicitado no app</t>
  </si>
  <si>
    <t>aguardando comprovante</t>
  </si>
  <si>
    <t>19K</t>
  </si>
  <si>
    <t>recente</t>
  </si>
  <si>
    <t>CARRO DEU PT</t>
  </si>
  <si>
    <t>EXECUÇÃO</t>
  </si>
  <si>
    <t>nada</t>
  </si>
  <si>
    <t>7 mil</t>
  </si>
  <si>
    <t>12.723,24 p/ análise</t>
  </si>
  <si>
    <t>65%%</t>
  </si>
  <si>
    <t>313.1</t>
  </si>
  <si>
    <t>cliente nos chamou de fake</t>
  </si>
  <si>
    <t>cliente vai majorar</t>
  </si>
  <si>
    <t>INCOMUNICÁVEL</t>
  </si>
  <si>
    <t>312 WPP</t>
  </si>
  <si>
    <t>218006 $2K</t>
  </si>
  <si>
    <t>NÃO ATENDE</t>
  </si>
  <si>
    <t>214.2</t>
  </si>
  <si>
    <t>MSG ENVIADA</t>
  </si>
  <si>
    <t>255.1</t>
  </si>
  <si>
    <t>não tem valores</t>
  </si>
  <si>
    <t>não está com o veículo</t>
  </si>
  <si>
    <t>259.1</t>
  </si>
  <si>
    <t>msg enviada 07/04</t>
  </si>
  <si>
    <t>8.5k p/ análise</t>
  </si>
  <si>
    <t>sem valores</t>
  </si>
  <si>
    <t>vai majorar</t>
  </si>
  <si>
    <t>sem desconto</t>
  </si>
  <si>
    <t>cliente disse que não tem $</t>
  </si>
  <si>
    <t>15000 P ANÁLISE p julho</t>
  </si>
  <si>
    <t>Ñ TEM VALORES</t>
  </si>
  <si>
    <t>majorando</t>
  </si>
  <si>
    <t>9k</t>
  </si>
  <si>
    <t>203.6</t>
  </si>
  <si>
    <t>msg enviada 24/03</t>
  </si>
  <si>
    <t>cliente ciente</t>
  </si>
  <si>
    <t>207 WPP</t>
  </si>
  <si>
    <t>25K ANÁLISE</t>
  </si>
  <si>
    <t>14 98180 6831 KEILA FERN</t>
  </si>
  <si>
    <t>cliente não responde</t>
  </si>
  <si>
    <t>210.5/244</t>
  </si>
  <si>
    <t>01/03 D P/ BAIXO</t>
  </si>
  <si>
    <t>212.7</t>
  </si>
  <si>
    <t>7K</t>
  </si>
  <si>
    <t>INCOMUNICÁVEL 01/04</t>
  </si>
  <si>
    <t xml:space="preserve">12K </t>
  </si>
  <si>
    <t>contas bloqueadas</t>
  </si>
  <si>
    <t>310.3</t>
  </si>
  <si>
    <t>328.1</t>
  </si>
  <si>
    <t>1003.3</t>
  </si>
  <si>
    <t>NÃO TEM VALORES</t>
  </si>
  <si>
    <t>32MIL</t>
  </si>
  <si>
    <t>cliente majorando</t>
  </si>
  <si>
    <t>NEGOCIANDO</t>
  </si>
  <si>
    <t>2.000,00 Á 2.900,00</t>
  </si>
  <si>
    <t>cliente tem apenas 2k</t>
  </si>
  <si>
    <t>20K</t>
  </si>
  <si>
    <t>316.5 WPP</t>
  </si>
  <si>
    <t>vai ver com esposo</t>
  </si>
  <si>
    <t>25K</t>
  </si>
  <si>
    <t>102.8</t>
  </si>
  <si>
    <t>(46) 3520-0300</t>
  </si>
  <si>
    <t>306.2</t>
  </si>
  <si>
    <t>15k</t>
  </si>
  <si>
    <t>cliente desempregado</t>
  </si>
  <si>
    <t>incomunicável</t>
  </si>
  <si>
    <t>a pessoa disse que ñ tem financ</t>
  </si>
  <si>
    <t>81,12% 05/25</t>
  </si>
  <si>
    <t>R$ 11.534,71</t>
  </si>
  <si>
    <t>cliente quer pagar</t>
  </si>
  <si>
    <t>11/04 msg enviada</t>
  </si>
  <si>
    <t>não quer quitar agora</t>
  </si>
  <si>
    <t>12 A 15K</t>
  </si>
  <si>
    <t>31K</t>
  </si>
  <si>
    <t>8 k p/ análise</t>
  </si>
  <si>
    <t>questão de saúde</t>
  </si>
  <si>
    <t>não consta dívidas</t>
  </si>
  <si>
    <t>cliente incomunicável</t>
  </si>
  <si>
    <t>msg enviada 03/04</t>
  </si>
  <si>
    <t>206.8</t>
  </si>
  <si>
    <t>TRANSFERÊNCIA</t>
  </si>
  <si>
    <t>VAI ESPERAR 85%</t>
  </si>
  <si>
    <t>enviar proposta</t>
  </si>
  <si>
    <t>cliente tá majorando</t>
  </si>
  <si>
    <t>22K</t>
  </si>
  <si>
    <t>258.1</t>
  </si>
  <si>
    <t>em abril</t>
  </si>
  <si>
    <t>210.1</t>
  </si>
  <si>
    <t>AGUARDANDO CLIENTE</t>
  </si>
  <si>
    <t>aguardando cliente</t>
  </si>
  <si>
    <t>CLIENTE VAI PAGAR EM BREVE</t>
  </si>
  <si>
    <t>desempregado</t>
  </si>
  <si>
    <t>msg enviada 02/04</t>
  </si>
  <si>
    <t>516 Matheus</t>
  </si>
  <si>
    <t>cliente não tem valores</t>
  </si>
  <si>
    <t>25/02 13462,00</t>
  </si>
  <si>
    <t>nada por enquanto</t>
  </si>
  <si>
    <t>GESTORA DE SOROCABA</t>
  </si>
  <si>
    <t>8548 08/04</t>
  </si>
  <si>
    <t>gravame?</t>
  </si>
  <si>
    <t>CARTÃO msg enviada</t>
  </si>
  <si>
    <t>msg enviada 05/04</t>
  </si>
  <si>
    <t>LIMITE</t>
  </si>
  <si>
    <t>0.30</t>
  </si>
  <si>
    <t>1003.1</t>
  </si>
  <si>
    <t>incomunicavel</t>
  </si>
  <si>
    <t>quebra de acordo</t>
  </si>
  <si>
    <t>msg enviada 08/04</t>
  </si>
  <si>
    <t>102.1</t>
  </si>
  <si>
    <t>cliente estressado</t>
  </si>
  <si>
    <t>cliente do Felipe</t>
  </si>
  <si>
    <t>YAMAHA</t>
  </si>
  <si>
    <t>12K</t>
  </si>
  <si>
    <t>20 MIL</t>
  </si>
  <si>
    <t>279.2</t>
  </si>
  <si>
    <t>PROCURAÇÃO 03/03</t>
  </si>
  <si>
    <t>AGUARDANDO PROCURAÇÃO 25/03</t>
  </si>
  <si>
    <t>406.1</t>
  </si>
  <si>
    <t>25 K P/ ANÁLISE</t>
  </si>
  <si>
    <t>20 mil</t>
  </si>
  <si>
    <t>OUTRO CONTRATO ANTES</t>
  </si>
  <si>
    <t>213.4</t>
  </si>
  <si>
    <t>CLIENTE TERÁ 7 K 20/05</t>
  </si>
  <si>
    <t>15 MIL</t>
  </si>
  <si>
    <t>301 WPP</t>
  </si>
  <si>
    <t>HELLENA P/ OUVIDORIA</t>
  </si>
  <si>
    <t>25/04/2025 11222</t>
  </si>
  <si>
    <t>cliente ficou de verificar 25/04</t>
  </si>
  <si>
    <t>cliente não tem o valor</t>
  </si>
  <si>
    <t>17K</t>
  </si>
  <si>
    <t>msg enviada 23/04</t>
  </si>
  <si>
    <t>316.1</t>
  </si>
  <si>
    <t>17 MIL</t>
  </si>
  <si>
    <t>cliente já teve 8 mas consegue 6</t>
  </si>
  <si>
    <t>7.500 p/ análise</t>
  </si>
  <si>
    <t>msg enviada 09/04</t>
  </si>
  <si>
    <t>55K</t>
  </si>
  <si>
    <t>LAURO DE FREITAS</t>
  </si>
  <si>
    <t>CLIENTE NÃO TEM INTERESSE</t>
  </si>
  <si>
    <t>53 k</t>
  </si>
  <si>
    <t>706.1</t>
  </si>
  <si>
    <t>cliente em contato com banco</t>
  </si>
  <si>
    <t>104 WPP</t>
  </si>
  <si>
    <t>TERMO DE DISTRATO ASSINADO</t>
  </si>
  <si>
    <t>maio nova oferta ao banco</t>
  </si>
  <si>
    <t>206.6</t>
  </si>
  <si>
    <t>18 K</t>
  </si>
  <si>
    <t>10K</t>
  </si>
  <si>
    <t>CANCELAMENTO</t>
  </si>
  <si>
    <t>JAIRANE VIA WHATSAPP</t>
  </si>
  <si>
    <t>3 meses</t>
  </si>
  <si>
    <t>313 WPP</t>
  </si>
  <si>
    <t>502 WPP</t>
  </si>
  <si>
    <t>CENTRAL</t>
  </si>
  <si>
    <t>AINDA NÃO TEM VALORES</t>
  </si>
  <si>
    <t>15514,31 AGUARDANDO CLIENTE</t>
  </si>
  <si>
    <t>REGISTRO DO 1 MÊS</t>
  </si>
  <si>
    <t>8500 15/04</t>
  </si>
  <si>
    <t>carro roubado</t>
  </si>
  <si>
    <t>SINOSSERRA FINANCEIRA</t>
  </si>
  <si>
    <t>51 8137-2878</t>
  </si>
  <si>
    <t>304.1</t>
  </si>
  <si>
    <t>SÓ NEGOCIA COM ADV</t>
  </si>
  <si>
    <t>MENSAGEM ENVIADA</t>
  </si>
  <si>
    <t xml:space="preserve">EM ACORDO </t>
  </si>
  <si>
    <t>ARAÇATUBA</t>
  </si>
  <si>
    <t xml:space="preserve">CAPITAL FINANCEIRA </t>
  </si>
  <si>
    <t>502.1</t>
  </si>
  <si>
    <t xml:space="preserve">SEM VALORES </t>
  </si>
  <si>
    <t xml:space="preserve">MENSAGEM ENVIADA </t>
  </si>
  <si>
    <t>CAPITAL FINANCEIRA</t>
  </si>
  <si>
    <t>VALOR APROVADO 9.372,64</t>
  </si>
  <si>
    <t>APROVADO  7.969,62</t>
  </si>
  <si>
    <t>APROVADO   12.235,76</t>
  </si>
  <si>
    <t>120.2</t>
  </si>
  <si>
    <t xml:space="preserve"> 314.1</t>
  </si>
  <si>
    <t xml:space="preserve">8 A 9 MIL </t>
  </si>
  <si>
    <t xml:space="preserve"> 102.9</t>
  </si>
  <si>
    <t>REVISONAL</t>
  </si>
  <si>
    <t>,</t>
  </si>
  <si>
    <t xml:space="preserve">AGUARDANDO ANALISE </t>
  </si>
  <si>
    <t xml:space="preserve">ESTÁ COM A LUARA </t>
  </si>
  <si>
    <t xml:space="preserve">316.1 </t>
  </si>
  <si>
    <t xml:space="preserve"> 517.1</t>
  </si>
  <si>
    <t>CONTRATO NÃO LOCALIZADO</t>
  </si>
  <si>
    <t>616.1</t>
  </si>
  <si>
    <t>SA</t>
  </si>
  <si>
    <t>220.1</t>
  </si>
  <si>
    <t xml:space="preserve">sem valores </t>
  </si>
  <si>
    <t>101.1</t>
  </si>
  <si>
    <t>11.98.065.28.04</t>
  </si>
  <si>
    <t xml:space="preserve"> BANCO</t>
  </si>
  <si>
    <t>39.2</t>
  </si>
  <si>
    <t xml:space="preserve">ESTÁ COM ANA LIDIA </t>
  </si>
  <si>
    <t>532.2</t>
  </si>
  <si>
    <t>252.5</t>
  </si>
  <si>
    <t xml:space="preserve">502.2 </t>
  </si>
  <si>
    <t>REVISIONAL</t>
  </si>
  <si>
    <t>999.1</t>
  </si>
  <si>
    <t>999.3</t>
  </si>
  <si>
    <t xml:space="preserve">  16.37.07.53.7/7</t>
  </si>
  <si>
    <t xml:space="preserve"> 213.4</t>
  </si>
  <si>
    <t>10.000,00 PARA 3 CONTRATOS</t>
  </si>
  <si>
    <t>16.98.81.34.4/20</t>
  </si>
  <si>
    <t>EMPRÉSTIMO</t>
  </si>
  <si>
    <t>113/003.07-93</t>
  </si>
  <si>
    <t xml:space="preserve">NUNES ROMERO </t>
  </si>
  <si>
    <t xml:space="preserve">SÓ PARA O DIA 21 </t>
  </si>
  <si>
    <t>13 A 15 MIL</t>
  </si>
  <si>
    <t>44.3221.54.00</t>
  </si>
  <si>
    <t xml:space="preserve">SÓ NEGOCIA COM ADV </t>
  </si>
  <si>
    <t>Registro do 2 mês</t>
  </si>
  <si>
    <t>PRAZO em atraso</t>
  </si>
  <si>
    <t>PRAZO 
qualidade</t>
  </si>
  <si>
    <t>COD</t>
  </si>
  <si>
    <t>Problema</t>
  </si>
  <si>
    <t>AGÊNCIA</t>
  </si>
  <si>
    <t>R$ 5.500,00</t>
  </si>
  <si>
    <t>OUTROS ACORDOS</t>
  </si>
  <si>
    <t>ANÁLISE RECUSADA</t>
  </si>
  <si>
    <t>R$ 17.000,00</t>
  </si>
  <si>
    <t xml:space="preserve">M. ENCAMINHADA </t>
  </si>
  <si>
    <t>MENSAGEM ENCAMINHADA</t>
  </si>
  <si>
    <t>054.229.959-37</t>
  </si>
  <si>
    <t>102.9</t>
  </si>
  <si>
    <t>225.157.778-56</t>
  </si>
  <si>
    <t>R$ 11.000,00</t>
  </si>
  <si>
    <t>852.759.723-34</t>
  </si>
  <si>
    <t>114.254.663-20</t>
  </si>
  <si>
    <t>059.371.658-29</t>
  </si>
  <si>
    <t>606.039.844-87</t>
  </si>
  <si>
    <t>309.2</t>
  </si>
  <si>
    <t xml:space="preserve"> 808.997.575-53</t>
  </si>
  <si>
    <t>951.614.229-04</t>
  </si>
  <si>
    <t>113.295.419-36</t>
  </si>
  <si>
    <t>R$ 5.000,00</t>
  </si>
  <si>
    <t xml:space="preserve"> 031.252.439-04</t>
  </si>
  <si>
    <t>907.942.309-20</t>
  </si>
  <si>
    <t xml:space="preserve"> 071.924.989-98</t>
  </si>
  <si>
    <t>R$ 10.000,00</t>
  </si>
  <si>
    <t>R$ 18.000,00</t>
  </si>
  <si>
    <t>071.893.289-71</t>
  </si>
  <si>
    <t>923.594.429-53</t>
  </si>
  <si>
    <t>029.315.569-04</t>
  </si>
  <si>
    <t>033.593.469-20</t>
  </si>
  <si>
    <t>104.686.979-50</t>
  </si>
  <si>
    <t>069.249.709-90</t>
  </si>
  <si>
    <t>187352- verificar</t>
  </si>
  <si>
    <t>PARCELADO</t>
  </si>
  <si>
    <t>mínimo para análise R$ 11.500,00</t>
  </si>
  <si>
    <t>021.664.389-97</t>
  </si>
  <si>
    <t>584.924.619-34</t>
  </si>
  <si>
    <t>925.405.891-20</t>
  </si>
  <si>
    <t>035.626.184-09</t>
  </si>
  <si>
    <t>077.903.569-09</t>
  </si>
  <si>
    <t>R$ 4.000,00</t>
  </si>
  <si>
    <t>101.783.799-64</t>
  </si>
  <si>
    <t>R$ 10.000.00</t>
  </si>
  <si>
    <t>mínimo para análise R$ 20.241,20.</t>
  </si>
  <si>
    <t>037.296.629-29</t>
  </si>
  <si>
    <t>140.035.059-05</t>
  </si>
  <si>
    <t>013.966.463-70</t>
  </si>
  <si>
    <t>102.2</t>
  </si>
  <si>
    <t xml:space="preserve"> 026.415.643-94</t>
  </si>
  <si>
    <t>075.360.857-02</t>
  </si>
  <si>
    <t xml:space="preserve">108.1 </t>
  </si>
  <si>
    <t>533.782.029-04</t>
  </si>
  <si>
    <t>086.225.029-37</t>
  </si>
  <si>
    <t xml:space="preserve"> 020.687.809-50</t>
  </si>
  <si>
    <t>037.712.484-26</t>
  </si>
  <si>
    <t>leal</t>
  </si>
  <si>
    <t>095.775.434-56</t>
  </si>
  <si>
    <t xml:space="preserve"> 038.559.674-07</t>
  </si>
  <si>
    <t>280.040.588-09</t>
  </si>
  <si>
    <t>504v</t>
  </si>
  <si>
    <t>483.270.425-72</t>
  </si>
  <si>
    <t xml:space="preserve"> 117.444.099-60</t>
  </si>
  <si>
    <t>065.062.189-16</t>
  </si>
  <si>
    <t>962.065.945-72</t>
  </si>
  <si>
    <t>024.484.715-09</t>
  </si>
  <si>
    <t>PASSÍVEL A CANCELAMENTO</t>
  </si>
  <si>
    <t xml:space="preserve"> 091.466.835-85</t>
  </si>
  <si>
    <t>R$ 2.000,00</t>
  </si>
  <si>
    <t>791.439.625-72</t>
  </si>
  <si>
    <t xml:space="preserve"> 215.727.488-00</t>
  </si>
  <si>
    <t xml:space="preserve"> 091.995.589-47</t>
  </si>
  <si>
    <t>415.576.508-02</t>
  </si>
  <si>
    <t>análise recusada</t>
  </si>
  <si>
    <t>252.630.988-39</t>
  </si>
  <si>
    <t>050.688.246-23</t>
  </si>
  <si>
    <t>limite</t>
  </si>
  <si>
    <t>R$ 1.800,00</t>
  </si>
  <si>
    <t xml:space="preserve"> 114.872.526-17</t>
  </si>
  <si>
    <t>R$ 12.000,00</t>
  </si>
  <si>
    <t>153.377.728-48</t>
  </si>
  <si>
    <t>077.685.985-47</t>
  </si>
  <si>
    <t>R$ 15.000,00</t>
  </si>
  <si>
    <t>R$ 3.000,00</t>
  </si>
  <si>
    <t>R$ 12.500,00</t>
  </si>
  <si>
    <t>407.044.438-64</t>
  </si>
  <si>
    <t>R$ 13.000,00</t>
  </si>
  <si>
    <t>269.101.008-24</t>
  </si>
  <si>
    <t>232.097.479-20</t>
  </si>
  <si>
    <t>315.612.333-15</t>
  </si>
  <si>
    <t>030.021.999-74</t>
  </si>
  <si>
    <t>R$ 8.500,00</t>
  </si>
  <si>
    <t>049.373.434-16</t>
  </si>
  <si>
    <t>Minimo para análise 50mil</t>
  </si>
  <si>
    <t>R$10.000,00</t>
  </si>
  <si>
    <t xml:space="preserve">OMNI NÃO FALA COM A GENTE </t>
  </si>
  <si>
    <t xml:space="preserve">R$ 11.000,00 </t>
  </si>
  <si>
    <t>57.1</t>
  </si>
  <si>
    <t>619</t>
  </si>
  <si>
    <t>039.2v</t>
  </si>
  <si>
    <t>201v</t>
  </si>
  <si>
    <t xml:space="preserve">052.390.149-65
</t>
  </si>
  <si>
    <t>713.1</t>
  </si>
  <si>
    <t>ARACAJU</t>
  </si>
  <si>
    <t>535v</t>
  </si>
  <si>
    <t>146.793.884-04</t>
  </si>
  <si>
    <t>048.420.979-57</t>
  </si>
  <si>
    <t>R$ 25.000,00</t>
  </si>
  <si>
    <t>892.179.770-04</t>
  </si>
  <si>
    <t xml:space="preserve">contrato não localizado </t>
  </si>
  <si>
    <t>CONTATO DESATUALIZADO.</t>
  </si>
  <si>
    <t>222.2</t>
  </si>
  <si>
    <t>027.955.649-71</t>
  </si>
  <si>
    <t>008.931.259-70</t>
  </si>
  <si>
    <t>843.594.719-04</t>
  </si>
  <si>
    <t>093.663.624-60</t>
  </si>
  <si>
    <t>259</t>
  </si>
  <si>
    <t>337</t>
  </si>
  <si>
    <t>036.070.579-07</t>
  </si>
  <si>
    <t>R$ 30.000,00</t>
  </si>
  <si>
    <t>308.1v</t>
  </si>
  <si>
    <t>124.693.858-81</t>
  </si>
  <si>
    <t>R$ 14.000,00</t>
  </si>
  <si>
    <t xml:space="preserve"> 608.836.573-09</t>
  </si>
  <si>
    <t>414.357.103-04</t>
  </si>
  <si>
    <t>208.1v</t>
  </si>
  <si>
    <t>627.269.333-86</t>
  </si>
  <si>
    <t>contrato não localizado</t>
  </si>
  <si>
    <t>R$ 7.000,00</t>
  </si>
  <si>
    <t>T</t>
  </si>
  <si>
    <t>V</t>
  </si>
  <si>
    <t>084.527.309-42</t>
  </si>
  <si>
    <t>031.797.559-54</t>
  </si>
  <si>
    <t xml:space="preserve">Contato desatualizado </t>
  </si>
  <si>
    <t>039.681.014-48</t>
  </si>
  <si>
    <t>ACORDO EM ANDAMENTO</t>
  </si>
  <si>
    <t>390.597.584-04</t>
  </si>
  <si>
    <t>728.270.254-34</t>
  </si>
  <si>
    <t>omni não fala com a gente</t>
  </si>
  <si>
    <t xml:space="preserve"> 215.710.108-07</t>
  </si>
  <si>
    <t>141.129.628-19</t>
  </si>
  <si>
    <t>v337</t>
  </si>
  <si>
    <t>501v</t>
  </si>
  <si>
    <t>quitado cliente</t>
  </si>
  <si>
    <t>702.1</t>
  </si>
  <si>
    <t>CONTATO DESATUALIZADO</t>
  </si>
  <si>
    <t>LEME</t>
  </si>
  <si>
    <t>EM</t>
  </si>
  <si>
    <t>em</t>
  </si>
  <si>
    <t>60.1v</t>
  </si>
  <si>
    <t>CONTRATO NOVO</t>
  </si>
  <si>
    <t>141.1V</t>
  </si>
  <si>
    <t xml:space="preserve"> 061.930.379-42</t>
  </si>
  <si>
    <t>094.384.778-88</t>
  </si>
  <si>
    <t>293</t>
  </si>
  <si>
    <t>228.459.504-97</t>
  </si>
  <si>
    <t>verificar se quitou</t>
  </si>
  <si>
    <t>R$ 8.000,00</t>
  </si>
  <si>
    <t>216.1</t>
  </si>
  <si>
    <t>316.6</t>
  </si>
  <si>
    <t>R$ 4.000,00 até R$ 6.000,00</t>
  </si>
  <si>
    <t>088.017.169-31</t>
  </si>
  <si>
    <t>518.799.300-30</t>
  </si>
  <si>
    <t>504</t>
  </si>
  <si>
    <t>045.584.889-04</t>
  </si>
  <si>
    <t xml:space="preserve">316.6 </t>
  </si>
  <si>
    <t>316</t>
  </si>
  <si>
    <t>454.622.919-49</t>
  </si>
  <si>
    <t>344.669.759-49</t>
  </si>
  <si>
    <t>R$ 4.200,00</t>
  </si>
  <si>
    <t>044.135.199-90</t>
  </si>
  <si>
    <t>082.267.529-30</t>
  </si>
  <si>
    <t xml:space="preserve"> 323.726.129-72</t>
  </si>
  <si>
    <t>384.073.258-13</t>
  </si>
  <si>
    <t xml:space="preserve"> 009.079.211-40</t>
  </si>
  <si>
    <t>858.563.415-46</t>
  </si>
  <si>
    <t>451.127.709-53</t>
  </si>
  <si>
    <t>AGUARDAR RETORNO</t>
  </si>
  <si>
    <t>029.376.359-38</t>
  </si>
  <si>
    <t>008.175.350-04</t>
  </si>
  <si>
    <t>081.108.349-73</t>
  </si>
  <si>
    <t>443.330.309-78</t>
  </si>
  <si>
    <t>525.1</t>
  </si>
  <si>
    <t>44.4</t>
  </si>
  <si>
    <t>312</t>
  </si>
  <si>
    <t>R$ 15.500,00</t>
  </si>
  <si>
    <t xml:space="preserve"> 469.080.508-31</t>
  </si>
  <si>
    <t>001.401.270-70</t>
  </si>
  <si>
    <t>105.747.779-62</t>
  </si>
  <si>
    <t xml:space="preserve"> 928.536.179-04</t>
  </si>
  <si>
    <t xml:space="preserve"> 026.935.789-06</t>
  </si>
  <si>
    <t>R$ 9.000,00</t>
  </si>
  <si>
    <t>022.040.529-81</t>
  </si>
  <si>
    <t xml:space="preserve">048.144.169-70
</t>
  </si>
  <si>
    <t xml:space="preserve"> 000.265.369-94</t>
  </si>
  <si>
    <t>D</t>
  </si>
  <si>
    <t>089.215.509-41</t>
  </si>
  <si>
    <t>106.2v</t>
  </si>
  <si>
    <t>037.099.299-70</t>
  </si>
  <si>
    <t xml:space="preserve">170.788.857-40
</t>
  </si>
  <si>
    <t>087.082.499-62</t>
  </si>
  <si>
    <t xml:space="preserve">CONTRATO NOVO </t>
  </si>
  <si>
    <t>558.945.939-72</t>
  </si>
  <si>
    <t>514v</t>
  </si>
  <si>
    <t>844.500.109-49</t>
  </si>
  <si>
    <t>987.467.319-20</t>
  </si>
  <si>
    <t xml:space="preserve"> 921.675.199-15</t>
  </si>
  <si>
    <t xml:space="preserve"> 053.932.458-23</t>
  </si>
  <si>
    <t>120</t>
  </si>
  <si>
    <t>832.397.312-15</t>
  </si>
  <si>
    <t>048.796.109-92</t>
  </si>
  <si>
    <t>324.506.809-34</t>
  </si>
  <si>
    <t>atraso de 2 meses</t>
  </si>
  <si>
    <t>assessoria não fala com a gente</t>
  </si>
  <si>
    <t>431.198.163-53</t>
  </si>
  <si>
    <t>013.410.463-38</t>
  </si>
  <si>
    <t xml:space="preserve"> 009.810.753-47</t>
  </si>
  <si>
    <t>000.050.623-06</t>
  </si>
  <si>
    <t>055.156.399-01</t>
  </si>
  <si>
    <t>contrato novo</t>
  </si>
  <si>
    <t>058.242.204-33</t>
  </si>
  <si>
    <t>032.469.604-37</t>
  </si>
  <si>
    <t>095.329.709-83</t>
  </si>
  <si>
    <t xml:space="preserve"> 370.024.888-13</t>
  </si>
  <si>
    <t>010.653.664-85</t>
  </si>
  <si>
    <t>059.990.899-80</t>
  </si>
  <si>
    <t xml:space="preserve">REFIN/ATUALIZAÇÃO DE PARCELAS </t>
  </si>
  <si>
    <t>047.685.229-39</t>
  </si>
  <si>
    <t>145.920.178-70</t>
  </si>
  <si>
    <t>059.666.303-05</t>
  </si>
  <si>
    <t>R$ 16.600,00</t>
  </si>
  <si>
    <t>923.447.391-49</t>
  </si>
  <si>
    <t>182.814.878-44</t>
  </si>
  <si>
    <t>11.000,00 Á 14.000,00</t>
  </si>
  <si>
    <t>229.317.118-37</t>
  </si>
  <si>
    <t>459.491.826-34</t>
  </si>
  <si>
    <t>Banco Hyundai</t>
  </si>
  <si>
    <t xml:space="preserve"> 031.271.589-71</t>
  </si>
  <si>
    <t>mínimo para análise R$ 15.000,00</t>
  </si>
  <si>
    <t>401v</t>
  </si>
  <si>
    <t>502v</t>
  </si>
  <si>
    <t>056.335.139-08</t>
  </si>
  <si>
    <t>PRAZO 7</t>
  </si>
  <si>
    <t>PRAZO B</t>
  </si>
  <si>
    <t xml:space="preserve">A CAMPANHA78,46% </t>
  </si>
  <si>
    <t>INADIMPLENTE / 71,85%</t>
  </si>
  <si>
    <t>CAMPANHA DE 61,13%</t>
  </si>
  <si>
    <t>CAMPANHA 56,69%</t>
  </si>
  <si>
    <t>CAMPANHA DE 88,40%</t>
  </si>
  <si>
    <t>CAMPANHA 69,11%</t>
  </si>
  <si>
    <t>APROVADO 76,21%</t>
  </si>
  <si>
    <t>CAMPANHA 55,23%</t>
  </si>
  <si>
    <t>CAMPANHA DE 79,36%</t>
  </si>
  <si>
    <t>CAMPANHA DE 70,66%</t>
  </si>
  <si>
    <t xml:space="preserve"> </t>
  </si>
  <si>
    <t>56,91% / GEOVANNA</t>
  </si>
  <si>
    <t>CAMPANHA DE 52,34</t>
  </si>
  <si>
    <t>VALOES</t>
  </si>
  <si>
    <t>CAMAPNHA DE 55,18</t>
  </si>
  <si>
    <t xml:space="preserve">CAMPANHA DE 63,82% </t>
  </si>
  <si>
    <t>CAMPANHA DE 70,02%</t>
  </si>
  <si>
    <t>CAMPANHA 50,31%</t>
  </si>
  <si>
    <t>bano</t>
  </si>
  <si>
    <t>INADIMPLENTE</t>
  </si>
  <si>
    <t>234.6</t>
  </si>
  <si>
    <t>INADIMPLÊNCIA</t>
  </si>
  <si>
    <t>SEM CAMPANHA / PROCESSO</t>
  </si>
  <si>
    <t>SEM CAMAPANHA</t>
  </si>
  <si>
    <t>MAIS DE 80% DE DESCONTO</t>
  </si>
  <si>
    <t>307.1</t>
  </si>
  <si>
    <t>VALOR DE ANALISE COM CAMPANHA</t>
  </si>
  <si>
    <t>ENTREGA AMIGAVEL</t>
  </si>
  <si>
    <t>COM CAMPANHA / ANLISE 10.500</t>
  </si>
  <si>
    <t xml:space="preserve">JAIRANE </t>
  </si>
  <si>
    <t xml:space="preserve">AGUARDANDO </t>
  </si>
  <si>
    <t xml:space="preserve">SEM CAMPANHA </t>
  </si>
  <si>
    <t>GEOVANNA</t>
  </si>
  <si>
    <t>REGISTRO DE 2 MÊS EM ATRASO</t>
  </si>
  <si>
    <t>NAO LOCALIZADO</t>
  </si>
  <si>
    <t xml:space="preserve">MESMA PROPOSTA </t>
  </si>
  <si>
    <t>QUITADO CLIENTE, FOI INFORMADO</t>
  </si>
  <si>
    <t>REFINANCIAMENTO</t>
  </si>
  <si>
    <t>25 mil</t>
  </si>
  <si>
    <t>CAMAPNHA DE 55,02%</t>
  </si>
  <si>
    <t>QUITADO / BANCO INFORMOU</t>
  </si>
  <si>
    <t>AGUARDANDO PROCURAÇAO</t>
  </si>
  <si>
    <t xml:space="preserve">VERIFICAR SE FEZ ENREGA </t>
  </si>
  <si>
    <t>QQ</t>
  </si>
  <si>
    <t xml:space="preserve"> SEM CAMPANHA</t>
  </si>
  <si>
    <t>MIN 25.000,00</t>
  </si>
  <si>
    <t>ligar na travessia e ve se quitou</t>
  </si>
  <si>
    <t>CLIENTE INADIMPLENTE</t>
  </si>
  <si>
    <t>TODOS OS TIPOS DE ACORDO</t>
  </si>
  <si>
    <t>8.000,00 á 10.000,00</t>
  </si>
  <si>
    <t>PADRÃO</t>
  </si>
  <si>
    <t>Registro de 1 mês</t>
  </si>
  <si>
    <t xml:space="preserve"> SITUAÇÃO</t>
  </si>
  <si>
    <t>APROVADO 74,28%</t>
  </si>
  <si>
    <t>CLIENTE NÃO TEM DINHEIRO</t>
  </si>
  <si>
    <t>APROVADO 53,50%</t>
  </si>
  <si>
    <t>APROVADO 56,12%</t>
  </si>
  <si>
    <t>APROVADO 80,19%</t>
  </si>
  <si>
    <t>APROVADO 64,90%</t>
  </si>
  <si>
    <t>APROVADO 74,73%</t>
  </si>
  <si>
    <t>APROVADO 80,26%</t>
  </si>
  <si>
    <t>APROVADO 69,06%</t>
  </si>
  <si>
    <t>APROVADO 69,14%</t>
  </si>
  <si>
    <t>APROVADO 69,46%</t>
  </si>
  <si>
    <t>APROVADO 51,81%</t>
  </si>
  <si>
    <t>APROVADO 65,12%</t>
  </si>
  <si>
    <t>APROVADO 62,22%</t>
  </si>
  <si>
    <t>APROVADO 68,50%</t>
  </si>
  <si>
    <t>APROVADO 72,81%</t>
  </si>
  <si>
    <t>APROVADO 56,61%</t>
  </si>
  <si>
    <t>APROVADO 85,57%</t>
  </si>
  <si>
    <t>APROVADO 68,47%</t>
  </si>
  <si>
    <t>APROVADO  51,04%</t>
  </si>
  <si>
    <t>APROVADO 63,26%</t>
  </si>
  <si>
    <t>APROVADO 65,49%</t>
  </si>
  <si>
    <t>APROVADO 57,57%</t>
  </si>
  <si>
    <t>APROVADO 67,38%</t>
  </si>
  <si>
    <t>AGUARDANDO ANÁLISE BANCÁRIA</t>
  </si>
  <si>
    <t xml:space="preserve"> 34.333-3-99-33</t>
  </si>
  <si>
    <t>APROVADO 56,66%</t>
  </si>
  <si>
    <t>Não possui valores p/quitação</t>
  </si>
  <si>
    <t>APROVADO 68,29%</t>
  </si>
  <si>
    <t>APROVADO 72,96%</t>
  </si>
  <si>
    <t>APROVADO 68.15%</t>
  </si>
  <si>
    <t>102</t>
  </si>
  <si>
    <t>APROVADO 53,55%</t>
  </si>
  <si>
    <t>APROVADO 62,09%</t>
  </si>
  <si>
    <t>APROVADO 67,81%</t>
  </si>
  <si>
    <t>ALMAVIVA</t>
  </si>
  <si>
    <t>APROVADO 73,59%</t>
  </si>
  <si>
    <t>APROVADO 70,97%</t>
  </si>
  <si>
    <t>APROVADO 76,08%</t>
  </si>
  <si>
    <t>APROVADO 58,80%</t>
  </si>
  <si>
    <t>4.6/3520.0-3/00</t>
  </si>
  <si>
    <t>APROVADO  68,97%</t>
  </si>
  <si>
    <t>APROVADO 69,65%</t>
  </si>
  <si>
    <t>APROVADO 58,45%</t>
  </si>
  <si>
    <t>APROVADO 59,10%</t>
  </si>
  <si>
    <t>APROVADO 55,22%</t>
  </si>
  <si>
    <t>APROVADO 68,19%</t>
  </si>
  <si>
    <t>APROVADO 74,66%</t>
  </si>
  <si>
    <t>APROVADO 74,70%</t>
  </si>
  <si>
    <t>APROVADO 53,44%</t>
  </si>
  <si>
    <t>APROVADO 72,04 %</t>
  </si>
  <si>
    <t>APROVADO 52,40%</t>
  </si>
  <si>
    <t>APROVADO 71,77 %</t>
  </si>
  <si>
    <t>APROVADO 70,20%</t>
  </si>
  <si>
    <t>APROVADO 61,02%</t>
  </si>
  <si>
    <t>APROVADO 85,53%</t>
  </si>
  <si>
    <t>APROVADO 61,39%</t>
  </si>
  <si>
    <t>APROVADO 67,08%</t>
  </si>
  <si>
    <t>APROVADO 50,74%</t>
  </si>
  <si>
    <t>APROVADO 59,99%</t>
  </si>
  <si>
    <t>Cliente informou que não tem interesse em quitar</t>
  </si>
  <si>
    <t>APROVADO 62,47%</t>
  </si>
  <si>
    <t>APROVADO 62,79%</t>
  </si>
  <si>
    <t>APROVADO 57,74%</t>
  </si>
  <si>
    <t>APROVADO 73,93%</t>
  </si>
  <si>
    <t>APROVADO 74,89%</t>
  </si>
  <si>
    <t>APROVADO 55,01%</t>
  </si>
  <si>
    <t>APROVADO 56,27%</t>
  </si>
  <si>
    <t>APROVADO 84,87%</t>
  </si>
  <si>
    <t>APROVADO 56,21%</t>
  </si>
  <si>
    <t>APROVADO 63,57%</t>
  </si>
  <si>
    <t>Sem desconto</t>
  </si>
  <si>
    <t>APROVADO 55,27%</t>
  </si>
  <si>
    <t>APROVADO 68,53%</t>
  </si>
  <si>
    <t>SEMDESCONTO</t>
  </si>
  <si>
    <t>APROVADO 58,51%</t>
  </si>
  <si>
    <t>APROVADO 50,38%</t>
  </si>
  <si>
    <t>607.1</t>
  </si>
  <si>
    <t>APROVADO 68,83%</t>
  </si>
  <si>
    <t>501.1</t>
  </si>
  <si>
    <t>APROVADO 62,75%</t>
  </si>
  <si>
    <t>316.7</t>
  </si>
  <si>
    <t>APROVADO 63,47%</t>
  </si>
  <si>
    <t>APROVADO 50,93%</t>
  </si>
  <si>
    <t>524.1</t>
  </si>
  <si>
    <t>APROVADO 63,91%</t>
  </si>
  <si>
    <t>APROVADO 58,97%</t>
  </si>
  <si>
    <t>APROVADO 58,89%</t>
  </si>
  <si>
    <t>APROVADO 71,24%</t>
  </si>
  <si>
    <t>APROVADO 65,84%</t>
  </si>
  <si>
    <t>17/9.91-76/60.1-2</t>
  </si>
  <si>
    <t>APROVADO 60,42%</t>
  </si>
  <si>
    <t>BANCO VOLKSWAGEN</t>
  </si>
  <si>
    <t>12/39-52.26/31</t>
  </si>
  <si>
    <t>APROVADO 58,72%</t>
  </si>
  <si>
    <t>sem DESCONTO</t>
  </si>
  <si>
    <t>APROVADO 68,91%</t>
  </si>
  <si>
    <t>APROVADO 60,72%</t>
  </si>
  <si>
    <t>APROVADO 80,08%</t>
  </si>
  <si>
    <t>APROVADO 61,33%</t>
  </si>
  <si>
    <t>APROVADO 53,22%</t>
  </si>
  <si>
    <t>504.2</t>
  </si>
  <si>
    <t>APROVADO 77,02%</t>
  </si>
  <si>
    <t>APROVADO 75,75%</t>
  </si>
  <si>
    <t xml:space="preserve"> 516.1</t>
  </si>
  <si>
    <t>APROVADO 72,38%</t>
  </si>
  <si>
    <t>APROVADO 77,40%</t>
  </si>
  <si>
    <t>APROVADO 56,65%</t>
  </si>
  <si>
    <t>APROVADO 85,56%</t>
  </si>
  <si>
    <t>SÃO JOSE</t>
  </si>
  <si>
    <t>APROVADO 69,78%</t>
  </si>
  <si>
    <t>REGISTRO DE 3 MESES</t>
  </si>
  <si>
    <t>APROVADO 59,03%</t>
  </si>
  <si>
    <t>APROVADO 57,43%</t>
  </si>
  <si>
    <t>ATENDENTE:</t>
  </si>
  <si>
    <t>COD:</t>
  </si>
  <si>
    <t>208</t>
  </si>
  <si>
    <t xml:space="preserve">ADEILMA </t>
  </si>
  <si>
    <t>valors</t>
  </si>
  <si>
    <t>1002.1</t>
  </si>
  <si>
    <t>402.2</t>
  </si>
  <si>
    <t>SEMD ESCONTO</t>
  </si>
  <si>
    <t>ARARAQUARA</t>
  </si>
  <si>
    <t>269.1</t>
  </si>
  <si>
    <t>45/9856.0-7.8.4</t>
  </si>
  <si>
    <t>3007.3</t>
  </si>
  <si>
    <t>Empréstimo consignado feito em Agência</t>
  </si>
  <si>
    <t>RECENTE</t>
  </si>
  <si>
    <t>WPP ENCAMINHADO</t>
  </si>
  <si>
    <t>203767</t>
  </si>
  <si>
    <t>227765</t>
  </si>
  <si>
    <t>206926</t>
  </si>
  <si>
    <t>234840</t>
  </si>
  <si>
    <t>174088</t>
  </si>
  <si>
    <t>223674</t>
  </si>
  <si>
    <t>197735</t>
  </si>
  <si>
    <t xml:space="preserve"> 211391</t>
  </si>
  <si>
    <t>198115</t>
  </si>
  <si>
    <t>223346</t>
  </si>
  <si>
    <t>189006</t>
  </si>
  <si>
    <t>224229</t>
  </si>
  <si>
    <t>230283</t>
  </si>
  <si>
    <t>211714</t>
  </si>
  <si>
    <t>181578</t>
  </si>
  <si>
    <t>212820</t>
  </si>
  <si>
    <t>12.000,00 Á 13.000,00</t>
  </si>
  <si>
    <t>218038</t>
  </si>
  <si>
    <t>191003</t>
  </si>
  <si>
    <t>197773</t>
  </si>
  <si>
    <t>217391</t>
  </si>
  <si>
    <t xml:space="preserve"> 226225</t>
  </si>
  <si>
    <t>189240</t>
  </si>
  <si>
    <t>01/004/2025</t>
  </si>
  <si>
    <t>202430</t>
  </si>
  <si>
    <t>201630</t>
  </si>
  <si>
    <t>181504</t>
  </si>
  <si>
    <t>213322</t>
  </si>
  <si>
    <t>249142</t>
  </si>
  <si>
    <t>198879</t>
  </si>
  <si>
    <t>221033</t>
  </si>
  <si>
    <t>192500</t>
  </si>
  <si>
    <t>202.2</t>
  </si>
  <si>
    <t>sem contato</t>
  </si>
  <si>
    <t>9.000,00/10.000,00</t>
  </si>
  <si>
    <t>wpp encaminhado</t>
  </si>
  <si>
    <t>BOLETO EMITIDO</t>
  </si>
  <si>
    <t>negociado</t>
  </si>
  <si>
    <t>quer 80%</t>
  </si>
  <si>
    <t>LEVANTANDO VALORES</t>
  </si>
  <si>
    <t>203.2</t>
  </si>
  <si>
    <t>SOLICITADO BOLETO</t>
  </si>
  <si>
    <t>44.3</t>
  </si>
  <si>
    <t>inadiplente</t>
  </si>
  <si>
    <t>203.3</t>
  </si>
  <si>
    <t>DUPLICADO (NUNO)</t>
  </si>
  <si>
    <t>com processo</t>
  </si>
  <si>
    <t>SEGREDO DE JUSTIÇA</t>
  </si>
  <si>
    <t>(18) 3321-4141</t>
  </si>
  <si>
    <t>ASSESSORIA NÃO PASSA INFOR.</t>
  </si>
  <si>
    <t xml:space="preserve">PROCURAÇÃO ASSINADA </t>
  </si>
  <si>
    <t>107.3</t>
  </si>
  <si>
    <t>CEDIDO</t>
  </si>
  <si>
    <t>fora de cobrança</t>
  </si>
  <si>
    <t>26.03/2025</t>
  </si>
  <si>
    <t>VERIFICAR A QUITAÇÃO PARCELADA</t>
  </si>
  <si>
    <t>3 MIL DE ENTRADA + PARCELAS DE 500,00</t>
  </si>
  <si>
    <t>incominicável</t>
  </si>
  <si>
    <t>504.3</t>
  </si>
  <si>
    <t>CRICIUMA</t>
  </si>
  <si>
    <t>605.2</t>
  </si>
  <si>
    <t>TERESINA</t>
  </si>
  <si>
    <t>sist antigo</t>
  </si>
  <si>
    <t>SIST ANTIGO</t>
  </si>
  <si>
    <t>SISTEMA/A</t>
  </si>
  <si>
    <t>SICREDI</t>
  </si>
  <si>
    <t>MONEY PLUS</t>
  </si>
  <si>
    <t>232</t>
  </si>
  <si>
    <t>registro 2 mês erroneo</t>
  </si>
  <si>
    <t>ENTRADA + 18X</t>
  </si>
  <si>
    <t>acordo parcelado em 18x</t>
  </si>
  <si>
    <t>SOLICITOU CONTATO PELO WPP</t>
  </si>
  <si>
    <t>CLIENTE EM CTT COM O BANCO</t>
  </si>
  <si>
    <t>verificar na sexta</t>
  </si>
  <si>
    <t>1802/2025</t>
  </si>
  <si>
    <t>203.1</t>
  </si>
  <si>
    <t xml:space="preserve"> BOLETO EMITIDO</t>
  </si>
  <si>
    <t>Registro de 2 meses</t>
  </si>
  <si>
    <t>10.000,00 á 12.000,00</t>
  </si>
  <si>
    <t>registro 3º mês errôneo</t>
  </si>
  <si>
    <t>registro do 3 º mês</t>
  </si>
  <si>
    <t>PORTO SEGURO CRED</t>
  </si>
  <si>
    <t>ipanema</t>
  </si>
  <si>
    <t>para localizar</t>
  </si>
  <si>
    <t>WPP ENVIADO</t>
  </si>
  <si>
    <t>Registro de 3 meses</t>
  </si>
  <si>
    <t>S</t>
  </si>
  <si>
    <t>duplicado</t>
  </si>
  <si>
    <t>210.9</t>
  </si>
  <si>
    <t>MESES ATRASOS</t>
  </si>
  <si>
    <t>PRAZO SETE</t>
  </si>
  <si>
    <t>SALDO DEVEDOR</t>
  </si>
  <si>
    <t>% VALOR DO CLIENTE</t>
  </si>
  <si>
    <t>AGUARDANDO RETORNO CLIENTE</t>
  </si>
  <si>
    <t>ANÁLISE R$ 5.000,00</t>
  </si>
  <si>
    <t>AGUARD. ANÁLISE BANCÁRIA</t>
  </si>
  <si>
    <t>CAMP. COM 70,31%</t>
  </si>
  <si>
    <t>CLIENTE SEM VALORES PARA QUITAÇÃO</t>
  </si>
  <si>
    <t>QUEBRA DE ACORDO</t>
  </si>
  <si>
    <t>CAMP. COM 67,74%</t>
  </si>
  <si>
    <t>CAMP. COM 65,30%</t>
  </si>
  <si>
    <t>CAMP. COM 64,42%</t>
  </si>
  <si>
    <t>VALOR DO CLIENTE É INVIÁVEL PARA ANÁLISE</t>
  </si>
  <si>
    <t>CAMP. COM 51,25%</t>
  </si>
  <si>
    <t>CONTATAR O BANCO DIA 24/05 | 05/05 - CONTATAR CLIENTE.</t>
  </si>
  <si>
    <t>CAMP. COM 52,99%</t>
  </si>
  <si>
    <t>CAMP. COM 58,33%</t>
  </si>
  <si>
    <t>CAMP. COM 71,05%</t>
  </si>
  <si>
    <t>328 (RAMAL - 8687)</t>
  </si>
  <si>
    <t>CAMP. COM 77,48%</t>
  </si>
  <si>
    <t>CAMP. COM 80,24%</t>
  </si>
  <si>
    <t>VENCIMENTO</t>
  </si>
  <si>
    <t>CAMP. COM 83,10%</t>
  </si>
  <si>
    <t>SEM RESPOSTA DO CLIENTE</t>
  </si>
  <si>
    <t>CAMP. COM 70,42%</t>
  </si>
  <si>
    <t>SEM WPP | NÚMEROS NO SISTEMA NÃO EXISTEM</t>
  </si>
  <si>
    <t>CAMP. COM 62,18%</t>
  </si>
  <si>
    <t>CAMP. COM 64,06%</t>
  </si>
  <si>
    <t>CAMP. COM 89,64%</t>
  </si>
  <si>
    <t>CLIENTE TEM VALOR MENOR</t>
  </si>
  <si>
    <t>CAMP. COM 59,72%</t>
  </si>
  <si>
    <t>MAJORANDO VALORES</t>
  </si>
  <si>
    <t>CAMP. COM 53,86%</t>
  </si>
  <si>
    <t>CLIENTE ESTÁ MAJORANDO VALORES</t>
  </si>
  <si>
    <t>CAMP. COM 60,51%</t>
  </si>
  <si>
    <t>CONFIRMAR VALORES CLIENTE</t>
  </si>
  <si>
    <t>CAMP. COM 82,05%</t>
  </si>
  <si>
    <t>CLIENTE TERÁ VALORES EM MAIO/25</t>
  </si>
  <si>
    <t>CAMP. COM 84,95%</t>
  </si>
  <si>
    <t>SEM RESPOSTA DO CLIENTE | SEM WPP E TEL. BLOQUEADO</t>
  </si>
  <si>
    <t>CAMP. COM 76,17%</t>
  </si>
  <si>
    <t>CAMP. COM 64,95%</t>
  </si>
  <si>
    <t>CAMP. COM 52,30%</t>
  </si>
  <si>
    <t>CAMP. COM 51,34%</t>
  </si>
  <si>
    <t>CAMP. COM 81,01%</t>
  </si>
  <si>
    <t>CAMP. COM 62,38%</t>
  </si>
  <si>
    <t>CAMP. COM 54,38%</t>
  </si>
  <si>
    <t>CONTRATO RECENTE</t>
  </si>
  <si>
    <t>CAMP. COM 69,19%</t>
  </si>
  <si>
    <t>CAMP. COM 71,39%</t>
  </si>
  <si>
    <t>CAMP. COM 59,89%</t>
  </si>
  <si>
    <t>CAMP. COM 76,00%</t>
  </si>
  <si>
    <t>CAMP. COM 61,08%</t>
  </si>
  <si>
    <t>CAMP. COM 81,90%</t>
  </si>
  <si>
    <t>BOLETO ENCAMINHADO</t>
  </si>
  <si>
    <t>BOLETO ENCAMINHADO PARA VERIFICAÇÃO</t>
  </si>
  <si>
    <t>CAMP. COM 60,46%</t>
  </si>
  <si>
    <t>10 mil</t>
  </si>
  <si>
    <t>QUITADO!</t>
  </si>
  <si>
    <t>QUITADO EM 02/05/2025</t>
  </si>
  <si>
    <t>CAMP. COM 56,38%</t>
  </si>
  <si>
    <t>CAMP. COM 61,62%</t>
  </si>
  <si>
    <t>CAMP. COM 57,80%</t>
  </si>
  <si>
    <t>CAMP. COM 60,61%</t>
  </si>
  <si>
    <t>CAMP. COM 75,50%</t>
  </si>
  <si>
    <t>CAMP. COM 53,51%</t>
  </si>
  <si>
    <t>CAMP. COM 75,72%</t>
  </si>
  <si>
    <t>CAMP. COM 58,74%</t>
  </si>
  <si>
    <t>CAMP. COM 82,68%</t>
  </si>
  <si>
    <t>CAMP. COM 54,34%</t>
  </si>
  <si>
    <t>CAMP. COM 56,40%</t>
  </si>
  <si>
    <t>CLIENTE INFORMOU QUE NÃO TEM INTERESSE EM NEGOCIAR. CARRO ESTRAGOU.</t>
  </si>
  <si>
    <t>CAMP. COM 74,74%</t>
  </si>
  <si>
    <t>CAMP. COM 60,56%</t>
  </si>
  <si>
    <t>CAMP. COM 71,28%</t>
  </si>
  <si>
    <t>CAMP. COM 64,32%</t>
  </si>
  <si>
    <t>BANCO/501</t>
  </si>
  <si>
    <t>CAMP. COM 77,83%</t>
  </si>
  <si>
    <t>CAMP. COM 56,82%</t>
  </si>
  <si>
    <t>CAMP. COM 57,43%</t>
  </si>
  <si>
    <t>CAMP. COM 60,32%</t>
  </si>
  <si>
    <t>CAMP. COM 51,82%</t>
  </si>
  <si>
    <t>CAMP. COM 54,02%</t>
  </si>
  <si>
    <t>CAMP. COM 66,37%</t>
  </si>
  <si>
    <t>CAMP. COM 63,98%</t>
  </si>
  <si>
    <t>CAMP. COM 55,51%</t>
  </si>
  <si>
    <t>VALOR AINDA ALTO PARA QUITAÇÃO</t>
  </si>
  <si>
    <t>CAMP. COM 75,04%</t>
  </si>
  <si>
    <t>CAMP. COM 58,80%</t>
  </si>
  <si>
    <t>CAMP. COM 66,78%</t>
  </si>
  <si>
    <t>CAMP. COM 59,94%</t>
  </si>
  <si>
    <t>CAMP. COM 73,39%</t>
  </si>
  <si>
    <t>CAMP. COM 72,09%</t>
  </si>
  <si>
    <t>MSG ENCAMINHADA AO CLIENTE P/ VERIFICAR VALORES</t>
  </si>
  <si>
    <t>CAMP. COM 62,31%</t>
  </si>
  <si>
    <t>CAMP. COM 56,53%</t>
  </si>
  <si>
    <t>CAMP. COM 93,94%</t>
  </si>
  <si>
    <t>CAMP. COM 61,97%</t>
  </si>
  <si>
    <t>CAMP. COM 81,94%</t>
  </si>
  <si>
    <t>ASSESSORIA CONFIRMOU PGTO, MAS SEM COMPROV.</t>
  </si>
  <si>
    <t>CAMP. COM 76,37%</t>
  </si>
  <si>
    <t>CAMP. COM 81,35%</t>
  </si>
  <si>
    <t>CAMP. COM 72,99%</t>
  </si>
  <si>
    <t>CAMP. COM 76,97%</t>
  </si>
  <si>
    <t>CAMP. COM 75,76%</t>
  </si>
  <si>
    <t>CAMP. COM 62,87%</t>
  </si>
  <si>
    <t>CAMP. COM 69,84%</t>
  </si>
  <si>
    <t>CAMP. COM 69,36%</t>
  </si>
  <si>
    <t>CAMP. COM 62,10%</t>
  </si>
  <si>
    <t>CAMP. COM 84,36%</t>
  </si>
  <si>
    <t>CLIENTE AGUARDANDO NOVOS DESCONTOS</t>
  </si>
  <si>
    <t>CAMP. COM 55,10%</t>
  </si>
  <si>
    <t>CAMP. COM 73,22%</t>
  </si>
  <si>
    <t>CAMP. COM 67,05%</t>
  </si>
  <si>
    <t>CAMP. COM 74,02%</t>
  </si>
  <si>
    <t>CAMP. COM 83,30%</t>
  </si>
  <si>
    <t>CAMP. COM 60,08%</t>
  </si>
  <si>
    <t>CAMP. COM 73,34%</t>
  </si>
  <si>
    <t>CAMP. COM 60,71%</t>
  </si>
  <si>
    <t>CAMP. COM 53,71%</t>
  </si>
  <si>
    <t>CAMP. COM 66,12%</t>
  </si>
  <si>
    <t>106</t>
  </si>
  <si>
    <t>CAMP. COM 56,19%</t>
  </si>
  <si>
    <t>CAMP. COM 62,42%</t>
  </si>
  <si>
    <t>BANCO/ALMAVIVA</t>
  </si>
  <si>
    <t>CAMP. COM 79,45%</t>
  </si>
  <si>
    <t>CAMP. COM 68,16%</t>
  </si>
  <si>
    <t xml:space="preserve"> 316.5</t>
  </si>
  <si>
    <t>203.5</t>
  </si>
  <si>
    <t>BANCO ACEITA PROPOSTAS P/ ANÁLISE</t>
  </si>
  <si>
    <t>48 9656-0026</t>
  </si>
  <si>
    <t>CAMP. COM 63,70%</t>
  </si>
  <si>
    <t>NEGOCIADO PELA JAIRANE</t>
  </si>
  <si>
    <t>CAMP. COM 86,59%</t>
  </si>
  <si>
    <t>CAMP. COM 50,18%</t>
  </si>
  <si>
    <t>SEM WPP, SOMENTE LIGAÇÃO.</t>
  </si>
  <si>
    <t>CAMP. COM 55,69%</t>
  </si>
  <si>
    <t>CLIENTE INFORMOU QUE CONTRATOU ADV PARTICULAR</t>
  </si>
  <si>
    <t>CAMP. COM 63,95%</t>
  </si>
  <si>
    <t>CONTATO SEM SUCESSO/CONF. VALORES CLIENTE</t>
  </si>
  <si>
    <t>CAMP. COM 51,69%</t>
  </si>
  <si>
    <t>608.1</t>
  </si>
  <si>
    <t>ASSESSORIA NÃO NEGOCIA</t>
  </si>
  <si>
    <t>VALOR ACIMA SALDO DEVEDOR</t>
  </si>
  <si>
    <t>CAMP. COM 66,28%</t>
  </si>
  <si>
    <t>NEGOCIADO TAMBÉM PELA JULIANE</t>
  </si>
  <si>
    <t>SOLICITADO PROCURAÇÃO EM 06/24</t>
  </si>
  <si>
    <t>SOLICITADO PROCURAÇÃO EM 01/2025</t>
  </si>
  <si>
    <t>CONFIRMAR SE FEZ ACORDO</t>
  </si>
  <si>
    <t>CONFIRMAR SE NEGOCIOU COM O BANCO</t>
  </si>
  <si>
    <t>CAMP. COM 66,55%</t>
  </si>
  <si>
    <t>NÃO LOCALIZADO NA CENTRAL</t>
  </si>
  <si>
    <t>CAMP. COM 61,47%</t>
  </si>
  <si>
    <t>CAMP. COM 73,72%</t>
  </si>
  <si>
    <t>CAMP. COM 50,75%</t>
  </si>
  <si>
    <t>CAMP. COM 73,35%</t>
  </si>
  <si>
    <t>CAMP. COM 67,21%</t>
  </si>
  <si>
    <t>45 9125-8555</t>
  </si>
  <si>
    <t>VALOR ACIMA SALDO DEVEDOR | R$ 33.457,74</t>
  </si>
  <si>
    <t>CAMP. COM 51,29%</t>
  </si>
  <si>
    <t>11 3003-0793</t>
  </si>
  <si>
    <t>CAMP. COM 57,48%</t>
  </si>
  <si>
    <t>CAMP. COM 52,88%</t>
  </si>
  <si>
    <t>CAMP. COM 65,46%</t>
  </si>
  <si>
    <t>CAMP. COM 59,07%</t>
  </si>
  <si>
    <t>VALOR MÍNIMO P/ ANÁLISE ABAIXO DE 50%</t>
  </si>
  <si>
    <t>345.1</t>
  </si>
  <si>
    <t>CAMP. COM 62,88%</t>
  </si>
  <si>
    <t>CAMP. COM 64,41%</t>
  </si>
  <si>
    <t>CAMP. COM 74,40%</t>
  </si>
  <si>
    <t>CAMP. COM 66,77%</t>
  </si>
  <si>
    <t>CAMP. COM 55,12%</t>
  </si>
  <si>
    <t>CAMP. COM 69,46%</t>
  </si>
  <si>
    <t>CAMP. COM 65,39%</t>
  </si>
  <si>
    <t>CAMP. COM 51,76%</t>
  </si>
  <si>
    <t xml:space="preserve">CAMP. COM 77,16% </t>
  </si>
  <si>
    <t>CAMP. COM 62,93%</t>
  </si>
  <si>
    <t>CAMP. COM 67,98%</t>
  </si>
  <si>
    <t>307</t>
  </si>
  <si>
    <t>CAMP. COM 61,98%</t>
  </si>
  <si>
    <t>CAMP. COM 72,36%</t>
  </si>
  <si>
    <t>100.1</t>
  </si>
  <si>
    <t>VALOR ACIMA SALDO DEVEDOR | R$ 117.038,03</t>
  </si>
  <si>
    <t>CAMP. COM 68,63%</t>
  </si>
  <si>
    <t>VALOR MÍNIMO. NÃO ACEITA PROPOSTAS</t>
  </si>
  <si>
    <t>CAMP. COM 86,48%</t>
  </si>
  <si>
    <t>304</t>
  </si>
  <si>
    <t>CAMP. COM 90,25%</t>
  </si>
  <si>
    <t>CAMP. COM 54,30%</t>
  </si>
  <si>
    <t>CAMP. COM 84,90%</t>
  </si>
  <si>
    <t>CAMP. COM 67,81%</t>
  </si>
  <si>
    <t>CAMP. COM 67,07%</t>
  </si>
  <si>
    <t>CAMP. COM 61,07%</t>
  </si>
  <si>
    <t>AGENCIA</t>
  </si>
  <si>
    <t>SOLICITADO PROCURAÇÃO EM 02/25</t>
  </si>
  <si>
    <t>ASSES. NÃO ATENDE</t>
  </si>
  <si>
    <t>CAMP. COM 68,70%</t>
  </si>
  <si>
    <t>400.41/14.4</t>
  </si>
  <si>
    <t>NÃO LOCALIZADO</t>
  </si>
  <si>
    <t>ESAJ SP</t>
  </si>
  <si>
    <t>CONFIRMAR SE QUITOU</t>
  </si>
  <si>
    <t>4005/4048</t>
  </si>
  <si>
    <t>VALOR ACIMA SALDO DEVEDOR | R$ 16.050,46</t>
  </si>
  <si>
    <t>142</t>
  </si>
  <si>
    <t>501.3 (11941099093)</t>
  </si>
  <si>
    <t>VALOR ACIMA SALDO DEVEDOR | R$ 5.530,00</t>
  </si>
  <si>
    <t>VERIFICAR VALORES APÓS DIA 12/05/2025</t>
  </si>
  <si>
    <t>MENSAGEM PADRÃO REGISTRADA</t>
  </si>
  <si>
    <t>46.99.73-035.9</t>
  </si>
  <si>
    <t>CONTRATO REALIZADO EM AGÊNCIA</t>
  </si>
  <si>
    <t>301/4834612300</t>
  </si>
  <si>
    <t xml:space="preserve">VALOR AINDA ALTO PARA QUITAÇÃO
</t>
  </si>
  <si>
    <t>NÃO NEGOCIA</t>
  </si>
  <si>
    <t>139</t>
  </si>
  <si>
    <t>VALOR ACIMA SALDO DEVEDOR | R$ 11.267,68</t>
  </si>
  <si>
    <t>ALANA</t>
  </si>
  <si>
    <t xml:space="preserve">PROCURAÇÃO </t>
  </si>
  <si>
    <t>AGENCIA/338</t>
  </si>
  <si>
    <t>COMPROVANTE DIA 07</t>
  </si>
  <si>
    <t>307.2</t>
  </si>
  <si>
    <t>6 MIL ATÉ MEIO MÊS DE MAIO</t>
  </si>
  <si>
    <t>COMPROVANTE DIA 03/04</t>
  </si>
  <si>
    <t>MAJORANDO OS VALORES</t>
  </si>
  <si>
    <t>QUITADO THALISSON</t>
  </si>
  <si>
    <t>QUER QUITAR POR 6.000,00</t>
  </si>
  <si>
    <t>QUER OS 80%</t>
  </si>
  <si>
    <t>ATÉ DIA 07/05/2025</t>
  </si>
  <si>
    <t>CLIENTE INCOMUNICÁVEL</t>
  </si>
  <si>
    <t>ATÉ DIA 05/05/2025</t>
  </si>
  <si>
    <t>cliente insatisfeito</t>
  </si>
  <si>
    <t>CONTRATO ENCAMINHADO OUVIDORIA</t>
  </si>
  <si>
    <t>COMPROVANTE DIA 29/04</t>
  </si>
  <si>
    <t>522.1</t>
  </si>
  <si>
    <t>BANCO/ALMA</t>
  </si>
  <si>
    <t>TENTAREI COLOCAR PARA ANÁLISE atendente priscila, falar com ela</t>
  </si>
  <si>
    <t>8.000,00 A 9.000,00</t>
  </si>
  <si>
    <t>juntando</t>
  </si>
  <si>
    <t>alma viva/510</t>
  </si>
  <si>
    <t xml:space="preserve"> VERIFICADO SOFIA/DINHEIRO MAIO </t>
  </si>
  <si>
    <t>12.000,00 A 13.000,00</t>
  </si>
  <si>
    <t>DINHEIRO COMEÇO DE MAIO</t>
  </si>
  <si>
    <t>502.6</t>
  </si>
  <si>
    <t>TEM REVISIONAL</t>
  </si>
  <si>
    <t>31.37.719.77.8</t>
  </si>
  <si>
    <t>DINHEIRO EM JULHO</t>
  </si>
  <si>
    <t>48.96.56.00.26</t>
  </si>
  <si>
    <t>85 8902-8295</t>
  </si>
  <si>
    <t>VAI LEVANTAR PARA 4.500,00</t>
  </si>
  <si>
    <t>VAI ARRUMAR O DINHEIRO</t>
  </si>
  <si>
    <t>42 91313391</t>
  </si>
  <si>
    <t>SEm dinheiro</t>
  </si>
  <si>
    <t>sem dinheiro</t>
  </si>
  <si>
    <t>DINHEIRO EM JUNHO</t>
  </si>
  <si>
    <t>LEVANTANDO PARA OS 7697,60</t>
  </si>
  <si>
    <t>ALMA</t>
  </si>
  <si>
    <t>EM MAIO DIA 20 VAI TER O DINHEIRO</t>
  </si>
  <si>
    <t>215/WPP</t>
  </si>
  <si>
    <t>19 32839191</t>
  </si>
  <si>
    <t>COMPROVANTE DIA 25</t>
  </si>
  <si>
    <t>222</t>
  </si>
  <si>
    <t>JUNTANDO</t>
  </si>
  <si>
    <t>302.3</t>
  </si>
  <si>
    <t>verificar se fez acordo</t>
  </si>
  <si>
    <t>SEM SISTEMA</t>
  </si>
  <si>
    <t>sem sistema</t>
  </si>
  <si>
    <t>VERIFICAR</t>
  </si>
  <si>
    <t>VALOR ALTO</t>
  </si>
  <si>
    <t>0800 006 8782</t>
  </si>
  <si>
    <t>213.2/222</t>
  </si>
  <si>
    <t xml:space="preserve">valores </t>
  </si>
  <si>
    <t>1002.2</t>
  </si>
  <si>
    <t xml:space="preserve"> (44)3221-5401</t>
  </si>
  <si>
    <t>não tem dinheiro</t>
  </si>
  <si>
    <t>VERIFICAR SE FOI QUITADO</t>
  </si>
  <si>
    <t>DIA 01 DE MAIO VAI TER DINHEIRO</t>
  </si>
  <si>
    <t>REGISTRO DE 6 MÊS</t>
  </si>
  <si>
    <t>CELULAR DESATUALIZADO</t>
  </si>
  <si>
    <t>telefone do cliente desatualizado</t>
  </si>
  <si>
    <t>8.500,00 INICIO DE MAIO</t>
  </si>
  <si>
    <t>comprovante recebido</t>
  </si>
  <si>
    <t>DEVOLVIDO</t>
  </si>
  <si>
    <t>SEM WHATSAPP E SEM CONTATO</t>
  </si>
  <si>
    <t>SEM ASS.</t>
  </si>
  <si>
    <t>REGISTRO DE 5 MÊS</t>
  </si>
  <si>
    <t>CONTRATO FANTASMA</t>
  </si>
  <si>
    <t>ITAU</t>
  </si>
  <si>
    <t>SEM INFORMAÇÕES</t>
  </si>
  <si>
    <t>TOKIO MITSUISHI S/A</t>
  </si>
  <si>
    <t>FIAT</t>
  </si>
  <si>
    <t>PALHOÇA</t>
  </si>
  <si>
    <t>emprestimo</t>
  </si>
  <si>
    <t>quitado</t>
  </si>
  <si>
    <t xml:space="preserve"> 308.1</t>
  </si>
  <si>
    <t>APROVADO: 5.629,20</t>
  </si>
  <si>
    <t>0800 400 5222</t>
  </si>
  <si>
    <t>SOLICITAR BOLETO</t>
  </si>
  <si>
    <t>ENVIAR MENSAGEM AO CLIENTE</t>
  </si>
  <si>
    <t>alma viva</t>
  </si>
  <si>
    <t>VALOR PRÉ-APROVADO</t>
  </si>
  <si>
    <t>PROCURAÇÃO ASSINADA NO GRUPO</t>
  </si>
  <si>
    <t>MAJORANDO</t>
  </si>
  <si>
    <t>45 9828-4666</t>
  </si>
  <si>
    <t>CONTESTAÇÃO</t>
  </si>
  <si>
    <t>17 2139 7711</t>
  </si>
  <si>
    <t>MAJORANDO PARA 8 MIL</t>
  </si>
  <si>
    <t>PAN</t>
  </si>
  <si>
    <t>15.000,00 á 20.000,00</t>
  </si>
  <si>
    <t>REFINANCIAMENTO COM BANCO</t>
  </si>
  <si>
    <t>535devolvido</t>
  </si>
  <si>
    <t>0800 770 5916</t>
  </si>
  <si>
    <t xml:space="preserve"> 502.2</t>
  </si>
  <si>
    <t>10.000,00 A 15.000,00</t>
  </si>
  <si>
    <t>Registro de 2 mês</t>
  </si>
  <si>
    <t>Registro de 6 meses</t>
  </si>
  <si>
    <t>094.441.646-24</t>
  </si>
  <si>
    <t>049.848.853-51</t>
  </si>
  <si>
    <t>190.918.978-21</t>
  </si>
  <si>
    <t>AGUARDANDO RETORNO DO CLIENTE</t>
  </si>
  <si>
    <t>123.385.833-53</t>
  </si>
  <si>
    <t>134.965.653-49</t>
  </si>
  <si>
    <t>015.752.201-64</t>
  </si>
  <si>
    <t>033.817.379-02</t>
  </si>
  <si>
    <t>960.437.099-53</t>
  </si>
  <si>
    <t>028.090.435-58</t>
  </si>
  <si>
    <t>007.687.695-07</t>
  </si>
  <si>
    <t>433.776.709-63</t>
  </si>
  <si>
    <t>086.788.819-92</t>
  </si>
  <si>
    <t>352.897.718-32</t>
  </si>
  <si>
    <t>BOLETO</t>
  </si>
  <si>
    <t>084.156.989-41</t>
  </si>
  <si>
    <t>106.416.629-63</t>
  </si>
  <si>
    <t>258.772.832-00</t>
  </si>
  <si>
    <t>919.566.849-72</t>
  </si>
  <si>
    <t>053.018.645-48</t>
  </si>
  <si>
    <t>153.383.058-44</t>
  </si>
  <si>
    <t>386.734.688-76</t>
  </si>
  <si>
    <t>122.865.338-06</t>
  </si>
  <si>
    <t>323.997.218-29</t>
  </si>
  <si>
    <t>QUERO QUITAR</t>
  </si>
  <si>
    <t>014.663.145-59</t>
  </si>
  <si>
    <t>100.213.986-40</t>
  </si>
  <si>
    <t>ENVIAR MENSAGEM AO CLIENTE/CONFIRMAR SE FEZ ACORDO</t>
  </si>
  <si>
    <t>415.071.178-09</t>
  </si>
  <si>
    <t>133.425.448-64</t>
  </si>
  <si>
    <t>888.935.026-15</t>
  </si>
  <si>
    <t>055.288.554-11</t>
  </si>
  <si>
    <t>460.064.248-19</t>
  </si>
  <si>
    <t>100.284.468-10</t>
  </si>
  <si>
    <t>515.3</t>
  </si>
  <si>
    <t>629.184.313-70</t>
  </si>
  <si>
    <t>517.136.329-34</t>
  </si>
  <si>
    <t>068.259.169-63</t>
  </si>
  <si>
    <t>015.360.845-57</t>
  </si>
  <si>
    <t>fez acordo c o banco e pagou entrada</t>
  </si>
  <si>
    <t>069.782.703-85</t>
  </si>
  <si>
    <t>027.188.169-02</t>
  </si>
  <si>
    <t>332.460.416-87</t>
  </si>
  <si>
    <t>019.468.811-98</t>
  </si>
  <si>
    <t>025.454.125-97</t>
  </si>
  <si>
    <t>070.466.466-60</t>
  </si>
  <si>
    <t>SIS. ANTIGO</t>
  </si>
  <si>
    <t>437.432.418-62*</t>
  </si>
  <si>
    <t>Só fala com a dra</t>
  </si>
  <si>
    <t>259.317.091-34</t>
  </si>
  <si>
    <t>052.035.789-23</t>
  </si>
  <si>
    <t>064.185.824-89</t>
  </si>
  <si>
    <t>062.619.104-13</t>
  </si>
  <si>
    <t>057.362.729-03</t>
  </si>
  <si>
    <t>058.994.644-70</t>
  </si>
  <si>
    <t>854.419.533-49</t>
  </si>
  <si>
    <t>985.679.264-91</t>
  </si>
  <si>
    <t>061.517.933-90</t>
  </si>
  <si>
    <t>cliente sem wpp</t>
  </si>
  <si>
    <t>cancelado anteriormente</t>
  </si>
  <si>
    <t>323.812.218-59</t>
  </si>
  <si>
    <t>12.185.414/0001-11</t>
  </si>
  <si>
    <t xml:space="preserve">0800 555 0109 </t>
  </si>
  <si>
    <t>904.591.213-91</t>
  </si>
  <si>
    <t>SERTÃOZINHO</t>
  </si>
  <si>
    <t>0800 941 4344</t>
  </si>
  <si>
    <t>044.780.415-47</t>
  </si>
  <si>
    <t>305.650.788-01</t>
  </si>
  <si>
    <t>139.736.768-79</t>
  </si>
  <si>
    <t>921.445.194-04</t>
  </si>
  <si>
    <t>081.807.044-75</t>
  </si>
  <si>
    <t>218.1/11967131550</t>
  </si>
  <si>
    <t>003.485.952-71</t>
  </si>
  <si>
    <t>087.984.239-32</t>
  </si>
  <si>
    <t>479.658-03/54</t>
  </si>
  <si>
    <t>308.434.804-91</t>
  </si>
  <si>
    <t>041.612.059-88</t>
  </si>
  <si>
    <t>sem wpp</t>
  </si>
  <si>
    <t>862.323.705-62</t>
  </si>
  <si>
    <t>651.017.745-53</t>
  </si>
  <si>
    <t>454.522.178-51</t>
  </si>
  <si>
    <t>888.880.536-20</t>
  </si>
  <si>
    <t>047.337.609-14</t>
  </si>
  <si>
    <t>paschoalotto</t>
  </si>
  <si>
    <t>405.542.838-32</t>
  </si>
  <si>
    <t>13.512.995/0001-11</t>
  </si>
  <si>
    <t>040.840.619-48</t>
  </si>
  <si>
    <t>097.392.586-89</t>
  </si>
  <si>
    <t>013.289.354-18</t>
  </si>
  <si>
    <t>FINALIZADOS</t>
  </si>
  <si>
    <t>039.737.759-23</t>
  </si>
  <si>
    <t>060.644.689-39</t>
  </si>
  <si>
    <t>759.383.089-68</t>
  </si>
  <si>
    <t>462.814.848-19</t>
  </si>
  <si>
    <t>019.196.675-47</t>
  </si>
  <si>
    <t>477.197.658-93</t>
  </si>
  <si>
    <t>retido em blitz</t>
  </si>
  <si>
    <t>CONTRATO SERÁ CANCELADO</t>
  </si>
  <si>
    <t>110.086.706-69</t>
  </si>
  <si>
    <t>484.083.828-37</t>
  </si>
  <si>
    <t>113.365.350/00</t>
  </si>
  <si>
    <t>350.015.558-84</t>
  </si>
  <si>
    <t>34 9208-0247</t>
  </si>
  <si>
    <t>713.310.186-68</t>
  </si>
  <si>
    <t xml:space="preserve">	335.880.758-44*</t>
  </si>
  <si>
    <t>071.724.888-73</t>
  </si>
  <si>
    <t>CARTAO</t>
  </si>
  <si>
    <t>766.020.795-49</t>
  </si>
  <si>
    <t>024.092.549-18</t>
  </si>
  <si>
    <t>095.664.289-60</t>
  </si>
  <si>
    <t>096.280.409-60</t>
  </si>
  <si>
    <t>206.5</t>
  </si>
  <si>
    <t>053.673.748-75</t>
  </si>
  <si>
    <t>26.668.078/0001-72</t>
  </si>
  <si>
    <t>091.492.363-34</t>
  </si>
  <si>
    <t>946.105.095-04</t>
  </si>
  <si>
    <t>114.003.599-10</t>
  </si>
  <si>
    <t>323.937.094-87</t>
  </si>
  <si>
    <t>072.889.004-60</t>
  </si>
  <si>
    <t>275.072.974-20</t>
  </si>
  <si>
    <t>144.508.694-86</t>
  </si>
  <si>
    <t>possivel quitado cliente</t>
  </si>
  <si>
    <t>869.620.869-20</t>
  </si>
  <si>
    <t>324.404.438-75</t>
  </si>
  <si>
    <t>095.602.578-11</t>
  </si>
  <si>
    <t>290.912.868-73</t>
  </si>
  <si>
    <t>008.541.850-11</t>
  </si>
  <si>
    <t>131.928.499-08</t>
  </si>
  <si>
    <t>078.523.324-55</t>
  </si>
  <si>
    <t>496.982.278-65</t>
  </si>
  <si>
    <t>veículo apreendido</t>
  </si>
  <si>
    <t>388.633.400-72</t>
  </si>
  <si>
    <t>005.945.907-79</t>
  </si>
  <si>
    <t>330.433.868-33</t>
  </si>
  <si>
    <t>778.915.115-00</t>
  </si>
  <si>
    <t>4033.1</t>
  </si>
  <si>
    <t xml:space="preserve">VERIFICAR SE QUITOU </t>
  </si>
  <si>
    <t>906.759.084-34</t>
  </si>
  <si>
    <t>022.930.465-67</t>
  </si>
  <si>
    <t>037.743.015-30</t>
  </si>
  <si>
    <t>CLIENTE SEM WPP</t>
  </si>
  <si>
    <t xml:space="preserve"> 390.422.578-22</t>
  </si>
  <si>
    <t>726.459.119-00</t>
  </si>
  <si>
    <t>386.225.188-84</t>
  </si>
  <si>
    <t>SIS, ANTIGO</t>
  </si>
  <si>
    <t>cartão</t>
  </si>
  <si>
    <t>PASCHOALOTTO</t>
  </si>
  <si>
    <t>099.900.839-08</t>
  </si>
  <si>
    <t>35.672.510/0001-90</t>
  </si>
  <si>
    <t>052.380.109-23</t>
  </si>
  <si>
    <t>284.092.213-49</t>
  </si>
  <si>
    <t>873.062.633-15</t>
  </si>
  <si>
    <t>016.000.839-51</t>
  </si>
  <si>
    <t>106.576.079-59</t>
  </si>
  <si>
    <t>487.445.814-91</t>
  </si>
  <si>
    <t>070.804.804-85</t>
  </si>
  <si>
    <t>438.914.728-54</t>
  </si>
  <si>
    <t>804.511.015-53</t>
  </si>
  <si>
    <t>16.980.271/0001-90</t>
  </si>
  <si>
    <t>814.133.439-53</t>
  </si>
  <si>
    <t>870.431.229-53</t>
  </si>
  <si>
    <t>093.416.375-89</t>
  </si>
  <si>
    <t>AGÊNCIA/342</t>
  </si>
  <si>
    <t>17.019.899/0001-97</t>
  </si>
  <si>
    <t>639.433.605-04</t>
  </si>
  <si>
    <t>006.019.386-74</t>
  </si>
  <si>
    <t>771.379.739-49</t>
  </si>
  <si>
    <t>293.294.218-22</t>
  </si>
  <si>
    <t>183.225.768-11</t>
  </si>
  <si>
    <t>703.247.199-49</t>
  </si>
  <si>
    <t>055.169.081-08</t>
  </si>
  <si>
    <t>056.866.840-57</t>
  </si>
  <si>
    <t>004.950.362-69</t>
  </si>
  <si>
    <t>559.527.040-34</t>
  </si>
  <si>
    <t>056.295.769-33</t>
  </si>
  <si>
    <t>210.5 OU 244</t>
  </si>
  <si>
    <t>056.519.126-81</t>
  </si>
  <si>
    <t>702.278.924-02</t>
  </si>
  <si>
    <t>849.868.911-20</t>
  </si>
  <si>
    <t>120.634.734-12</t>
  </si>
  <si>
    <t>021.880.069-09</t>
  </si>
  <si>
    <t>114.830.405-34</t>
  </si>
  <si>
    <t>198.172.585-72</t>
  </si>
  <si>
    <t>158.647.008-60</t>
  </si>
  <si>
    <t>100.117.809-24</t>
  </si>
  <si>
    <t>067.580.579-17</t>
  </si>
  <si>
    <t>099.167.169-43</t>
  </si>
  <si>
    <t>BAIXADO</t>
  </si>
  <si>
    <t>092.290.978-45</t>
  </si>
  <si>
    <t>368.289.518-32</t>
  </si>
  <si>
    <t>POSSIVELMENTE QUITADO</t>
  </si>
  <si>
    <t>027.744.005-03</t>
  </si>
  <si>
    <t>0800 647 2211</t>
  </si>
  <si>
    <t>304.262.488-99</t>
  </si>
  <si>
    <t>006.985.878-04</t>
  </si>
  <si>
    <t>460.188.708-94</t>
  </si>
  <si>
    <t>034.871.263-46</t>
  </si>
  <si>
    <t>012.607.786-06</t>
  </si>
  <si>
    <t>0800 000 0375</t>
  </si>
  <si>
    <t>DIVZERO</t>
  </si>
  <si>
    <t>054.627.155-36</t>
  </si>
  <si>
    <t>077.530.234-11</t>
  </si>
  <si>
    <t>103.425.454-50</t>
  </si>
  <si>
    <t>422.621.298-35</t>
  </si>
  <si>
    <t>145.435.118-75</t>
  </si>
  <si>
    <t>281.941.795-72</t>
  </si>
  <si>
    <t>570.091.209-00</t>
  </si>
  <si>
    <t>648.910.039-87</t>
  </si>
  <si>
    <t>054.919.719-28</t>
  </si>
  <si>
    <t>646.204.503-59</t>
  </si>
  <si>
    <t>4.000,00 a 6.000,00</t>
  </si>
  <si>
    <t>402.198.013-04</t>
  </si>
  <si>
    <t>062.094.339-44</t>
  </si>
  <si>
    <t>h costa divzero</t>
  </si>
  <si>
    <t>026.723.874-60</t>
  </si>
  <si>
    <t>353.205.188-54</t>
  </si>
  <si>
    <t>150.172.739-72</t>
  </si>
  <si>
    <t>215.088.588-37</t>
  </si>
  <si>
    <t>802.248.059-24</t>
  </si>
  <si>
    <t>37.000,00 a 40.000,00</t>
  </si>
  <si>
    <t>257.926.953-34</t>
  </si>
  <si>
    <t>577.097.505-91</t>
  </si>
  <si>
    <t>165.457.574-74</t>
  </si>
  <si>
    <t>061.530.929-18</t>
  </si>
  <si>
    <t>005.496.269-21</t>
  </si>
  <si>
    <t>023.139.839-51</t>
  </si>
  <si>
    <t>500.321.758-76</t>
  </si>
  <si>
    <t>752.844.059-00</t>
  </si>
  <si>
    <t>999.178.906-53</t>
  </si>
  <si>
    <t>291.573.918-82</t>
  </si>
  <si>
    <t>029.042.973-08</t>
  </si>
  <si>
    <t>814.147.143-00</t>
  </si>
  <si>
    <t>640.428.475-87</t>
  </si>
  <si>
    <t>057.290.059-70</t>
  </si>
  <si>
    <t>014.137.009-26</t>
  </si>
  <si>
    <t>344.966.398-40</t>
  </si>
  <si>
    <t>933.497.859-72</t>
  </si>
  <si>
    <t>905.615.542-34</t>
  </si>
  <si>
    <t>222.512.038-26</t>
  </si>
  <si>
    <t>035.098.284-88</t>
  </si>
  <si>
    <t>041.134.711-00</t>
  </si>
  <si>
    <t>916.227.869-04</t>
  </si>
  <si>
    <t>072.999.879-70</t>
  </si>
  <si>
    <t>090.300.549-21</t>
  </si>
  <si>
    <t>051.761.149-09</t>
  </si>
  <si>
    <t>466.443.478-27</t>
  </si>
  <si>
    <t>036.777.333-32</t>
  </si>
  <si>
    <t>098.447.984-85</t>
  </si>
  <si>
    <t>021.835.295-63</t>
  </si>
  <si>
    <t>145.932.448-03</t>
  </si>
  <si>
    <t>807.461.015-20</t>
  </si>
  <si>
    <t>CARTÃO/505</t>
  </si>
  <si>
    <t>261.999.418-70</t>
  </si>
  <si>
    <t>025.650.099-17</t>
  </si>
  <si>
    <t>120.512.989-80</t>
  </si>
  <si>
    <t>891.951.405-49</t>
  </si>
  <si>
    <t>151.707.054-68</t>
  </si>
  <si>
    <t>150.067.664-09</t>
  </si>
  <si>
    <t xml:space="preserve"> 011.213.205-70</t>
  </si>
  <si>
    <t>319.696.825-15</t>
  </si>
  <si>
    <t>041.626.049-75</t>
  </si>
  <si>
    <t>123.670.058-93</t>
  </si>
  <si>
    <t>287.752.858-86</t>
  </si>
  <si>
    <t>747.505.858-15</t>
  </si>
  <si>
    <t>064.329.319-16</t>
  </si>
  <si>
    <t>005.468.929-57</t>
  </si>
  <si>
    <t>827.927.123-68</t>
  </si>
  <si>
    <t>050.099.203-79</t>
  </si>
  <si>
    <t>081.159.006-21</t>
  </si>
  <si>
    <t>485.808.768-93</t>
  </si>
  <si>
    <t>432.344.611-04</t>
  </si>
  <si>
    <t>007.541.850-95</t>
  </si>
  <si>
    <t>817.314.181-91</t>
  </si>
  <si>
    <t>035.908.169-02</t>
  </si>
  <si>
    <t>042.873.255-08</t>
  </si>
  <si>
    <t>074.222.736-74</t>
  </si>
  <si>
    <t>804.880.809-91</t>
  </si>
  <si>
    <t>059.671.854-37</t>
  </si>
  <si>
    <t>047.023.939-52</t>
  </si>
  <si>
    <t>115.866.527-02</t>
  </si>
  <si>
    <t>039.193.379-56</t>
  </si>
  <si>
    <t>936.025.109-72</t>
  </si>
  <si>
    <t>125.984.144-89</t>
  </si>
  <si>
    <t>186.589.378-10</t>
  </si>
  <si>
    <t>046.231.015-92</t>
  </si>
  <si>
    <t>275.724.888-03</t>
  </si>
  <si>
    <t>16.000,00 a 20.000,00</t>
  </si>
  <si>
    <t>039.934.809-37</t>
  </si>
  <si>
    <t>174.484.068-76</t>
  </si>
  <si>
    <t>034.575.774-20</t>
  </si>
  <si>
    <t>027.511.544-50</t>
  </si>
  <si>
    <t>223.423.988-59</t>
  </si>
  <si>
    <t>PRAZO BANCO</t>
  </si>
  <si>
    <t>ADDS</t>
  </si>
  <si>
    <t>51,65% DESCONTO - REG OK</t>
  </si>
  <si>
    <t>66,81% desconto - 16.711,68 - sem valores</t>
  </si>
  <si>
    <t>8730 pra enviar pra analise tentando contato wpp</t>
  </si>
  <si>
    <t>tentar entrar em contato com consultor</t>
  </si>
  <si>
    <t>R$8.000,00</t>
  </si>
  <si>
    <t>55,32% desconto</t>
  </si>
  <si>
    <t>vai esperar mais desconto</t>
  </si>
  <si>
    <t>61,02% desconto - juntando valores</t>
  </si>
  <si>
    <t>73,28% DESCONTO - REG OK</t>
  </si>
  <si>
    <t>75,72% desconto</t>
  </si>
  <si>
    <t>msg wpp enviada</t>
  </si>
  <si>
    <t>74,67% DESCONTO - REG OK</t>
  </si>
  <si>
    <t>contato via wpp</t>
  </si>
  <si>
    <t>70,32% DESCONTO - REG OK - MSG WPP ENVIADA</t>
  </si>
  <si>
    <t>FICOU DE RETORNAR PELO CHAT</t>
  </si>
  <si>
    <t>79,92% desconto</t>
  </si>
  <si>
    <t>sem resposta</t>
  </si>
  <si>
    <t>75,49% desconto</t>
  </si>
  <si>
    <t>tentando vender o veiculo</t>
  </si>
  <si>
    <t xml:space="preserve">63,32% DESCONTO - REG OK - MSG WPP ENVIADA - </t>
  </si>
  <si>
    <t>PRECISA DE TEMPO PRA JUNTAR VALORES</t>
  </si>
  <si>
    <t>85,53% DESCONTO - REG OK - MSG WPP ENVIADA</t>
  </si>
  <si>
    <t>55,40% desconto</t>
  </si>
  <si>
    <t xml:space="preserve">63,79 desconto </t>
  </si>
  <si>
    <t>esperando resposta wpp</t>
  </si>
  <si>
    <t>68,33 DESCONTO - REG OK</t>
  </si>
  <si>
    <t>55,04% desconto - 1 mês pra juntar valores</t>
  </si>
  <si>
    <t>54,28% DESCONTO - REG OK</t>
  </si>
  <si>
    <t xml:space="preserve">72,41%  DESCONTO </t>
  </si>
  <si>
    <t>50,17% DESCONTO - REG OK</t>
  </si>
  <si>
    <t>transferência de assessoria - ligar na bv</t>
  </si>
  <si>
    <t>61,02% desconto</t>
  </si>
  <si>
    <t>TENTATIVA DE PARC</t>
  </si>
  <si>
    <t>58,10 DESCONTO - CLIENTE SÓ CONSEGUE PARCELADO</t>
  </si>
  <si>
    <t>62,61 DESCONTO</t>
  </si>
  <si>
    <t>73,32% DESCONTO</t>
  </si>
  <si>
    <t>56,6% DESCONTO</t>
  </si>
  <si>
    <t>78,96 JUNTANDO VALORES</t>
  </si>
  <si>
    <t>titular mulher</t>
  </si>
  <si>
    <t>sem contato com cod 42</t>
  </si>
  <si>
    <t>VERIFICAR SE FEZ ACORDO</t>
  </si>
  <si>
    <t>QUITAÇÃO PARCELADA EM 12 VEZES</t>
  </si>
  <si>
    <t>thalisson fechou - esperango pagamento</t>
  </si>
  <si>
    <t>sem campanha</t>
  </si>
  <si>
    <t>mensagem wpp enviada</t>
  </si>
  <si>
    <t>1º mes atrasado com a sete</t>
  </si>
  <si>
    <t>62,39% desconto</t>
  </si>
  <si>
    <t>64,08% desconto</t>
  </si>
  <si>
    <t>nenhuma parcela com a sete paga</t>
  </si>
  <si>
    <t>JUNTANDO VALORES</t>
  </si>
  <si>
    <t>transferencia?!</t>
  </si>
  <si>
    <t>SEM CAMPANHA - REG OK - WPP</t>
  </si>
  <si>
    <t>msg enviada p titular e esposa</t>
  </si>
  <si>
    <t>transferencia - 3 dias uteis retornar</t>
  </si>
  <si>
    <t>SEM CAMPANHA - REG OK - retorno dia 28/04</t>
  </si>
  <si>
    <t>ESPERANDO RESPOSTA DO CLIENTE</t>
  </si>
  <si>
    <t>LIMITE CE</t>
  </si>
  <si>
    <t>cliente precisa passar assessoria</t>
  </si>
  <si>
    <t>SEM CAMPANHA - REG OK</t>
  </si>
  <si>
    <t>Contato com cliente, passadas devidas informações</t>
  </si>
  <si>
    <t>SEM CAMPANHA - REG OK - CLIENTE PEDIU 2 MESES</t>
  </si>
  <si>
    <t>SEM CAMPANHA REG OK</t>
  </si>
  <si>
    <t>registro 4 mes</t>
  </si>
  <si>
    <t>SEM CAMPANHA- REG OK</t>
  </si>
  <si>
    <t>Registro de 3 mês</t>
  </si>
  <si>
    <t>Registro de 4 mês</t>
  </si>
  <si>
    <t>itapeva</t>
  </si>
  <si>
    <t>processo</t>
  </si>
  <si>
    <t>71,96 desconto</t>
  </si>
  <si>
    <t>84,72% desconto ficar em cima</t>
  </si>
  <si>
    <t>entrar em contato com branco primeiro</t>
  </si>
  <si>
    <t>Palmas, TO</t>
  </si>
  <si>
    <t>*</t>
  </si>
  <si>
    <t>039.1</t>
  </si>
  <si>
    <t>aguardando analise</t>
  </si>
  <si>
    <t>AGUADANDO RESPOSTA</t>
  </si>
  <si>
    <t>ENVIAR PROCURAÇAO</t>
  </si>
  <si>
    <t>DESCONTO DE 14.962,32 ENTRAT EM CONTATO NOVAMENTE</t>
  </si>
  <si>
    <t>DES 57,64%</t>
  </si>
  <si>
    <t xml:space="preserve">AGUARDANDO RESPOSTA </t>
  </si>
  <si>
    <t>des 69,65%</t>
  </si>
  <si>
    <t>AGUARDANDO RESPOSTA</t>
  </si>
  <si>
    <t>AGUARDANDO  RESPOSTA CLIENTE</t>
  </si>
  <si>
    <t>aguardando</t>
  </si>
  <si>
    <t>COM DESCONTO</t>
  </si>
  <si>
    <t>aguardando resposta</t>
  </si>
  <si>
    <t>5.000 DE VALOR</t>
  </si>
  <si>
    <t>328.3</t>
  </si>
  <si>
    <t>com desconto</t>
  </si>
  <si>
    <t>cod 504 8.000VALOR</t>
  </si>
  <si>
    <t xml:space="preserve">SEM RETORNO </t>
  </si>
  <si>
    <t>PASSO FUNDO</t>
  </si>
  <si>
    <t>308.3</t>
  </si>
  <si>
    <t>ANÁPOLIS</t>
  </si>
  <si>
    <t xml:space="preserve">SISTEMA ANTIGO </t>
  </si>
  <si>
    <t>precisa se passar pelo cliente</t>
  </si>
  <si>
    <t>NOVO HAMBURGO</t>
  </si>
  <si>
    <t>101</t>
  </si>
  <si>
    <t>REGISTRO DE NEGOCIAÇÃO</t>
  </si>
  <si>
    <t>FLORIANOPOLIS</t>
  </si>
  <si>
    <t>TRAMANDAI</t>
  </si>
  <si>
    <t>ENTRA EM CONTATO COM CLIENTE</t>
  </si>
  <si>
    <t>BRASÍLIA</t>
  </si>
  <si>
    <t>JARAGUA DO SUL</t>
  </si>
  <si>
    <t>913.2</t>
  </si>
  <si>
    <t>JUIZ DE FORA</t>
  </si>
  <si>
    <t>POA</t>
  </si>
  <si>
    <t>esperando retorno</t>
  </si>
  <si>
    <t>NATAL</t>
  </si>
  <si>
    <t>SEM VALORS</t>
  </si>
  <si>
    <t>CUIABÁ</t>
  </si>
  <si>
    <t>agencia</t>
  </si>
  <si>
    <t>JOINVILLE</t>
  </si>
  <si>
    <t>AGUARDANDO RESPOSTA DO CLIENTE</t>
  </si>
  <si>
    <t>CLIENTE CIENTE MOSTROU INTERESSE</t>
  </si>
  <si>
    <t>CONFIRMADO</t>
  </si>
  <si>
    <t>QUITADO CLIENTE</t>
  </si>
  <si>
    <t>SETE</t>
  </si>
  <si>
    <t>OMNI QUE NÃO TRATA CONOSCO</t>
  </si>
  <si>
    <t>CLIENTE NÃO QUER QUITAR</t>
  </si>
  <si>
    <t>BANCO CENTRAL</t>
  </si>
  <si>
    <t>213.3</t>
  </si>
  <si>
    <t>REGISTRO DE 4 MESES</t>
  </si>
  <si>
    <t>SEM DESCOMTO</t>
  </si>
  <si>
    <t>SEM VALOES</t>
  </si>
  <si>
    <t>SEM CONTATO COM CLIENTE</t>
  </si>
  <si>
    <t>TENTA MAIS TARDE</t>
  </si>
  <si>
    <t>BELÉM</t>
  </si>
  <si>
    <t xml:space="preserve">REGISTRO DE 2 MESES </t>
  </si>
  <si>
    <t xml:space="preserve">LIGAR PARA O CLIENTE </t>
  </si>
  <si>
    <t xml:space="preserve">LIGAR PARA A CLIENTE </t>
  </si>
  <si>
    <t xml:space="preserve">BAIXA DO GRAVAME </t>
  </si>
  <si>
    <t xml:space="preserve">BAIXA DO CONTRATO </t>
  </si>
  <si>
    <t xml:space="preserve">RECEBENDO COBRANÇA </t>
  </si>
  <si>
    <t>199249</t>
  </si>
  <si>
    <t>188072</t>
  </si>
  <si>
    <t>222663</t>
  </si>
  <si>
    <t>246312</t>
  </si>
  <si>
    <t>215442</t>
  </si>
  <si>
    <t>223369</t>
  </si>
  <si>
    <t xml:space="preserve">SE PASSAR PELA DRA. </t>
  </si>
  <si>
    <t xml:space="preserve">PAGAMENTO DE CONSECIONÁRIA </t>
  </si>
  <si>
    <t>DA HELLENA</t>
  </si>
  <si>
    <t>RENAJUD NASSIN</t>
  </si>
  <si>
    <t>BAIXA - CLAUDIO</t>
  </si>
  <si>
    <t>RENAJUD SILVIO</t>
  </si>
  <si>
    <t>BAIXA - ANDERSON</t>
  </si>
  <si>
    <t>AGUARDANDO VERIFICAÇÃO</t>
  </si>
  <si>
    <t xml:space="preserve">EM ABERTO NÃO PAGOU O BOLETO </t>
  </si>
  <si>
    <t xml:space="preserve">AGUARDANDO O JURIDICO </t>
  </si>
  <si>
    <t xml:space="preserve">AGUARDANDO COBRANÇA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</si>
</sst>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dd/MM/yyyy"/>
    <numFmt numFmtId="165" formatCode="[$R$ -416]#,##0.00"/>
    <numFmt numFmtId="166" formatCode="dd/mm/yyyy"/>
    <numFmt numFmtId="167" formatCode="d/m/yyyy"/>
    <numFmt numFmtId="168" formatCode="d.m"/>
    <numFmt numFmtId="169" formatCode="dd/mm"/>
    <numFmt numFmtId="170" formatCode="yyyy.m"/>
    <numFmt numFmtId="171" formatCode="dd.mm"/>
    <numFmt numFmtId="172" formatCode="dd/mm/yy"/>
    <numFmt numFmtId="173" formatCode="mm/yyyy"/>
    <numFmt numFmtId="174" formatCode="m/yyyy"/>
    <numFmt numFmtId="175" formatCode="HH:mm:ss"/>
    <numFmt numFmtId="176" formatCode="d/m"/>
  </numFmts>
  <fonts count="76">
    <font>
      <sz val="10.0"/>
      <color rgb="FF000000"/>
      <name val="Arial"/>
      <scheme val="minor"/>
    </font>
    <font>
      <b/>
      <i/>
      <color rgb="FFFFFFFF"/>
      <name val="Lexend"/>
    </font>
    <font/>
    <font>
      <b/>
      <i/>
      <color theme="1"/>
      <name val="Lexend"/>
    </font>
    <font>
      <b/>
      <i/>
      <sz val="25.0"/>
      <color rgb="FFFFFFFF"/>
      <name val="Lexend"/>
    </font>
    <font>
      <b/>
      <i/>
      <sz val="10.0"/>
      <color rgb="FF000000"/>
      <name val="Calibri"/>
    </font>
    <font>
      <b/>
      <i/>
      <sz val="10.0"/>
      <color theme="1"/>
      <name val="Calibri"/>
    </font>
    <font>
      <b/>
      <i/>
      <color theme="1"/>
      <name val="Calibri"/>
    </font>
    <font>
      <b/>
      <i/>
      <color theme="1"/>
      <name val="Arial"/>
    </font>
    <font>
      <b/>
      <i/>
      <sz val="10.0"/>
      <color rgb="FFFFFFFF"/>
      <name val="Calibri"/>
    </font>
    <font>
      <b/>
      <sz val="10.0"/>
      <color theme="1"/>
      <name val="Calibri"/>
    </font>
    <font>
      <color theme="1"/>
      <name val="Arial"/>
    </font>
    <font>
      <b/>
      <color rgb="FF000000"/>
      <name val="Calibri"/>
    </font>
    <font>
      <b/>
      <i/>
      <color rgb="FFFFFFFF"/>
      <name val="Calibri"/>
    </font>
    <font>
      <b/>
      <i/>
      <color rgb="FF212529"/>
      <name val="Calibri"/>
    </font>
    <font>
      <b/>
      <i/>
      <sz val="12.0"/>
      <color rgb="FF495057"/>
      <name val="Calibri"/>
    </font>
    <font>
      <b/>
      <i/>
      <color rgb="FF212529"/>
      <name val="-apple-system"/>
    </font>
    <font>
      <b/>
      <color rgb="FF212529"/>
      <name val="-apple-system"/>
    </font>
    <font>
      <b/>
      <color theme="1"/>
      <name val="Calibri"/>
    </font>
    <font>
      <b/>
      <sz val="9.0"/>
      <color theme="1"/>
      <name val="Calibri"/>
    </font>
    <font>
      <b/>
      <color rgb="FF212529"/>
      <name val="Arial"/>
    </font>
    <font>
      <b/>
      <sz val="8.0"/>
      <color theme="1"/>
      <name val="Calibri"/>
    </font>
    <font>
      <b/>
      <sz val="9.0"/>
      <color rgb="FF000000"/>
      <name val="Calibri"/>
    </font>
    <font>
      <b/>
      <i/>
      <sz val="10.0"/>
      <color rgb="FF495057"/>
      <name val="Calibri"/>
    </font>
    <font>
      <b/>
      <sz val="8.0"/>
      <color theme="1"/>
      <name val="Arial"/>
      <scheme val="minor"/>
    </font>
    <font>
      <sz val="10.0"/>
      <color theme="1"/>
      <name val="Calibri"/>
    </font>
    <font>
      <b/>
      <sz val="10.0"/>
      <color rgb="FF000000"/>
      <name val="Calibri"/>
    </font>
    <font>
      <b/>
      <sz val="10.0"/>
      <color rgb="FFFFFFFF"/>
      <name val="Calibri"/>
    </font>
    <font>
      <sz val="10.0"/>
      <color rgb="FFFFFFFF"/>
      <name val="Calibri"/>
    </font>
    <font>
      <color rgb="FFFFFFFF"/>
      <name val="Calibri"/>
    </font>
    <font>
      <color rgb="FFFFFFFF"/>
      <name val="Arial"/>
      <scheme val="minor"/>
    </font>
    <font>
      <color theme="1"/>
      <name val="Arial"/>
      <scheme val="minor"/>
    </font>
    <font>
      <sz val="11.0"/>
      <color rgb="FFFFFFFF"/>
      <name val="Calibri"/>
    </font>
    <font>
      <sz val="10.0"/>
      <color rgb="FF000000"/>
      <name val="Calibri"/>
    </font>
    <font>
      <b/>
      <sz val="14.0"/>
      <color rgb="FF000000"/>
      <name val="Arial"/>
    </font>
    <font>
      <sz val="12.0"/>
      <color rgb="FF495057"/>
      <name val="-apple-system"/>
    </font>
    <font>
      <sz val="9.0"/>
      <color theme="1"/>
      <name val="Calibri"/>
    </font>
    <font>
      <sz val="9.0"/>
      <color rgb="FF000000"/>
      <name val="Calibri"/>
    </font>
    <font>
      <sz val="11.0"/>
      <color theme="1"/>
      <name val="Arial"/>
    </font>
    <font>
      <b/>
      <sz val="11.0"/>
      <color rgb="FF000000"/>
      <name val="Calibri"/>
    </font>
    <font>
      <b/>
      <sz val="15.0"/>
      <color rgb="FF07B2FD"/>
      <name val="Arial"/>
    </font>
    <font>
      <b/>
      <sz val="18.0"/>
      <color rgb="FF0D1317"/>
      <name val="Arial"/>
    </font>
    <font>
      <b/>
      <color theme="1"/>
      <name val="Arial"/>
      <scheme val="minor"/>
    </font>
    <font>
      <i/>
      <sz val="10.0"/>
      <color theme="1"/>
      <name val="Calibri"/>
    </font>
    <font>
      <i/>
      <sz val="10.0"/>
      <color rgb="FFFFFFFF"/>
      <name val="Calibri"/>
    </font>
    <font>
      <b/>
      <i/>
      <sz val="10.0"/>
      <color rgb="FF212529"/>
      <name val="Arial"/>
    </font>
    <font>
      <b/>
      <i/>
      <sz val="10.0"/>
      <color rgb="FF212529"/>
      <name val="Calibri"/>
    </font>
    <font>
      <sz val="9.0"/>
      <color rgb="FFFFFFFF"/>
      <name val="Calibri"/>
    </font>
    <font>
      <sz val="9.0"/>
      <color theme="1"/>
      <name val="Arial"/>
    </font>
    <font>
      <b/>
      <sz val="10.0"/>
      <color rgb="FF212529"/>
      <name val="Calibri"/>
    </font>
    <font>
      <b/>
      <sz val="10.0"/>
      <color rgb="FFCC0000"/>
      <name val="Calibri"/>
    </font>
    <font>
      <b/>
      <sz val="10.0"/>
      <color rgb="FF980000"/>
      <name val="Calibri"/>
    </font>
    <font>
      <b/>
      <sz val="9.0"/>
      <color theme="7"/>
      <name val="Calibri"/>
    </font>
    <font>
      <color theme="1"/>
      <name val="Calibri"/>
    </font>
    <font>
      <sz val="9.0"/>
      <color rgb="FF999999"/>
      <name val="Calibri"/>
    </font>
    <font>
      <i/>
      <sz val="9.0"/>
      <color theme="1"/>
      <name val="Calibri"/>
    </font>
    <font>
      <b/>
      <color rgb="FFFFFFFF"/>
      <name val="Calibri"/>
    </font>
    <font>
      <b/>
      <sz val="8.0"/>
      <color rgb="FF000000"/>
      <name val="Calibri"/>
    </font>
    <font>
      <b/>
      <i/>
      <sz val="9.0"/>
      <color rgb="FF000000"/>
      <name val="Calibri"/>
    </font>
    <font>
      <b/>
      <sz val="10.0"/>
      <color theme="1"/>
      <name val="Arial"/>
    </font>
    <font>
      <b/>
      <color theme="1"/>
      <name val="Arial"/>
    </font>
    <font>
      <sz val="9.0"/>
      <color rgb="FFFFFFFF"/>
      <name val="Comfortaa"/>
    </font>
    <font>
      <sz val="9.0"/>
      <color theme="1"/>
      <name val="Comfortaa"/>
    </font>
    <font>
      <i/>
      <sz val="9.0"/>
      <color theme="1"/>
      <name val="Comfortaa"/>
    </font>
    <font>
      <sz val="9.0"/>
      <color rgb="FF212529"/>
      <name val="Comfortaa"/>
    </font>
    <font>
      <sz val="9.0"/>
      <color rgb="FF000000"/>
      <name val="Comfortaa"/>
    </font>
    <font>
      <sz val="10.0"/>
      <color rgb="FF000000"/>
      <name val="Comfortaa"/>
    </font>
    <font>
      <b/>
      <sz val="11.0"/>
      <color theme="1"/>
      <name val="Calibri"/>
    </font>
    <font>
      <b/>
      <sz val="9.0"/>
      <color theme="1"/>
      <name val="Arial"/>
    </font>
    <font>
      <b/>
      <sz val="9.0"/>
      <color rgb="FF212529"/>
      <name val="Calibri"/>
    </font>
    <font>
      <b/>
      <i/>
      <sz val="9.0"/>
      <color theme="1"/>
      <name val="Calibri"/>
    </font>
    <font>
      <b/>
      <i/>
      <sz val="9.0"/>
      <color theme="1"/>
      <name val="Arial"/>
    </font>
    <font>
      <b/>
      <i/>
      <sz val="9.0"/>
      <color rgb="FFFFFFFF"/>
      <name val="Calibri"/>
    </font>
    <font>
      <b/>
      <i/>
      <sz val="9.0"/>
      <color rgb="FF212529"/>
      <name val="Arial"/>
    </font>
    <font>
      <b/>
      <i/>
      <sz val="9.0"/>
      <color rgb="FF212529"/>
      <name val="-apple-system"/>
    </font>
    <font>
      <b/>
      <i/>
      <sz val="9.0"/>
      <color theme="1"/>
      <name val="Arial"/>
      <scheme val="minor"/>
    </font>
  </fonts>
  <fills count="5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8F9FA"/>
        <bgColor rgb="FFF8F9FA"/>
      </patternFill>
    </fill>
    <fill>
      <patternFill patternType="solid">
        <fgColor rgb="FFBBCB75"/>
        <bgColor rgb="FFBBCB75"/>
      </patternFill>
    </fill>
    <fill>
      <patternFill patternType="solid">
        <fgColor rgb="FFFED066"/>
        <bgColor rgb="FFFED066"/>
      </patternFill>
    </fill>
    <fill>
      <patternFill patternType="solid">
        <fgColor rgb="FFEA8A71"/>
        <bgColor rgb="FFEA8A71"/>
      </patternFill>
    </fill>
    <fill>
      <patternFill patternType="solid">
        <fgColor rgb="FFE67C73"/>
        <bgColor rgb="FFE67C73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AC269"/>
        <bgColor rgb="FFFAC269"/>
      </patternFill>
    </fill>
    <fill>
      <patternFill patternType="solid">
        <fgColor rgb="FFF09F6E"/>
        <bgColor rgb="FFF09F6E"/>
      </patternFill>
    </fill>
    <fill>
      <patternFill patternType="solid">
        <fgColor rgb="FFF4AD6C"/>
        <bgColor rgb="FFF4AD6C"/>
      </patternFill>
    </fill>
    <fill>
      <patternFill patternType="solid">
        <fgColor rgb="FF78C083"/>
        <bgColor rgb="FF78C083"/>
      </patternFill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  <fill>
      <patternFill patternType="solid">
        <fgColor rgb="FF57BB8A"/>
        <bgColor rgb="FF57BB8A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FFD666"/>
        <bgColor rgb="FFFFD666"/>
      </patternFill>
    </fill>
    <fill>
      <patternFill patternType="solid">
        <fgColor rgb="FFDDD06E"/>
        <bgColor rgb="FFDDD06E"/>
      </patternFill>
    </fill>
    <fill>
      <patternFill patternType="solid">
        <fgColor rgb="FFF2A66C"/>
        <bgColor rgb="FFF2A66C"/>
      </patternFill>
    </fill>
    <fill>
      <patternFill patternType="solid">
        <fgColor rgb="FFFCC967"/>
        <bgColor rgb="FFFCC967"/>
      </patternFill>
    </fill>
    <fill>
      <patternFill patternType="solid">
        <fgColor rgb="FF9AC57C"/>
        <bgColor rgb="FF9AC57C"/>
      </patternFill>
    </fill>
    <fill>
      <patternFill patternType="solid">
        <fgColor rgb="FFF8BB6A"/>
        <bgColor rgb="FFF8BB6A"/>
      </patternFill>
    </fill>
    <fill>
      <patternFill patternType="solid">
        <fgColor rgb="FFEE986F"/>
        <bgColor rgb="FFEE986F"/>
      </patternFill>
    </fill>
    <fill>
      <patternFill patternType="solid">
        <fgColor rgb="FF3D85C6"/>
        <bgColor rgb="FF3D85C6"/>
      </patternFill>
    </fill>
    <fill>
      <patternFill patternType="solid">
        <fgColor theme="7"/>
        <bgColor theme="7"/>
      </patternFill>
    </fill>
    <fill>
      <patternFill patternType="solid">
        <fgColor rgb="FFF6B46B"/>
        <bgColor rgb="FFF6B46B"/>
      </patternFill>
    </fill>
    <fill>
      <patternFill patternType="solid">
        <fgColor rgb="FF07B2FD"/>
        <bgColor rgb="FF07B2FD"/>
      </patternFill>
    </fill>
    <fill>
      <patternFill patternType="solid">
        <fgColor rgb="FFF3F4F9"/>
        <bgColor rgb="FFF3F4F9"/>
      </patternFill>
    </fill>
    <fill>
      <patternFill patternType="solid">
        <fgColor theme="8"/>
        <bgColor theme="8"/>
      </patternFill>
    </fill>
    <fill>
      <patternFill patternType="solid">
        <fgColor rgb="FFCC0000"/>
        <bgColor rgb="FFCC0000"/>
      </patternFill>
    </fill>
    <fill>
      <patternFill patternType="solid">
        <fgColor rgb="FFFF6D01"/>
        <bgColor rgb="FFFF6D01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3C78D8"/>
        <bgColor rgb="FF3C78D8"/>
      </patternFill>
    </fill>
    <fill>
      <patternFill patternType="solid">
        <fgColor rgb="FF8E7CC3"/>
        <bgColor rgb="FF8E7CC3"/>
      </patternFill>
    </fill>
    <fill>
      <patternFill patternType="solid">
        <fgColor rgb="FFE88372"/>
        <bgColor rgb="FFE88372"/>
      </patternFill>
    </fill>
    <fill>
      <patternFill patternType="solid">
        <fgColor rgb="FFE7F8ED"/>
        <bgColor rgb="FFE7F8ED"/>
      </patternFill>
    </fill>
    <fill>
      <patternFill patternType="solid">
        <fgColor rgb="FF495057"/>
        <bgColor rgb="FF495057"/>
      </patternFill>
    </fill>
    <fill>
      <patternFill patternType="solid">
        <fgColor theme="6"/>
        <bgColor theme="6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EC9170"/>
        <bgColor rgb="FFEC9170"/>
      </patternFill>
    </fill>
    <fill>
      <patternFill patternType="solid">
        <fgColor rgb="FF073763"/>
        <bgColor rgb="FF073763"/>
      </patternFill>
    </fill>
    <fill>
      <patternFill patternType="solid">
        <fgColor theme="5"/>
        <bgColor theme="5"/>
      </patternFill>
    </fill>
  </fills>
  <borders count="4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top style="medium">
        <color rgb="FF000000"/>
      </top>
      <bottom style="medium">
        <color rgb="FF000000"/>
      </bottom>
    </border>
    <border>
      <top style="thin">
        <color rgb="FFFFFFFF"/>
      </top>
      <bottom style="thin">
        <color rgb="FFFFFFFF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FFFFFF"/>
      </right>
      <bottom style="thin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n">
        <color rgb="FFFFFFFF"/>
      </top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000000"/>
      </left>
      <top style="medium">
        <color rgb="FF000000"/>
      </top>
      <bottom style="thin">
        <color rgb="FFFFFFFF"/>
      </bottom>
    </border>
    <border>
      <top style="medium">
        <color rgb="FF000000"/>
      </top>
      <bottom style="thin">
        <color rgb="FFFFFFFF"/>
      </bottom>
    </border>
    <border>
      <right style="medium">
        <color rgb="FF000000"/>
      </right>
      <top style="medium">
        <color rgb="FF000000"/>
      </top>
      <bottom style="thin">
        <color rgb="FFFFFFFF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FFFFFF"/>
      </top>
      <bottom style="medium">
        <color rgb="FFFFFFFF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11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2" numFmtId="0" xfId="0" applyBorder="1" applyFont="1"/>
    <xf borderId="0" fillId="0" fontId="3" numFmtId="0" xfId="0" applyAlignment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6" fillId="0" fontId="3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vertical="center"/>
    </xf>
    <xf borderId="9" fillId="0" fontId="3" numFmtId="49" xfId="0" applyAlignment="1" applyBorder="1" applyFont="1" applyNumberFormat="1">
      <alignment horizontal="center" vertical="center"/>
    </xf>
    <xf borderId="10" fillId="0" fontId="2" numFmtId="0" xfId="0" applyBorder="1" applyFont="1"/>
    <xf borderId="9" fillId="3" fontId="3" numFmtId="164" xfId="0" applyAlignment="1" applyBorder="1" applyFont="1" applyNumberFormat="1">
      <alignment horizontal="center" vertical="center"/>
    </xf>
    <xf borderId="9" fillId="3" fontId="3" numFmtId="49" xfId="0" applyAlignment="1" applyBorder="1" applyFont="1" applyNumberForma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9" fillId="4" fontId="3" numFmtId="164" xfId="0" applyAlignment="1" applyBorder="1" applyFill="1" applyFont="1" applyNumberFormat="1">
      <alignment horizontal="center" vertical="center"/>
    </xf>
    <xf borderId="9" fillId="4" fontId="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49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9" fillId="3" fontId="5" numFmtId="0" xfId="0" applyAlignment="1" applyBorder="1" applyFont="1">
      <alignment horizontal="center" readingOrder="0" shrinkToFit="0" vertical="center" wrapText="0"/>
    </xf>
    <xf borderId="9" fillId="3" fontId="5" numFmtId="49" xfId="0" applyAlignment="1" applyBorder="1" applyFont="1" applyNumberFormat="1">
      <alignment horizontal="center" readingOrder="0" shrinkToFit="0" vertical="center" wrapText="0"/>
    </xf>
    <xf borderId="9" fillId="3" fontId="5" numFmtId="164" xfId="0" applyAlignment="1" applyBorder="1" applyFont="1" applyNumberFormat="1">
      <alignment horizontal="center" shrinkToFit="0" vertical="center" wrapText="0"/>
    </xf>
    <xf borderId="9" fillId="3" fontId="5" numFmtId="49" xfId="0" applyAlignment="1" applyBorder="1" applyFont="1" applyNumberFormat="1">
      <alignment horizontal="center" shrinkToFit="0" vertical="center" wrapText="0"/>
    </xf>
    <xf borderId="9" fillId="3" fontId="5" numFmtId="165" xfId="0" applyAlignment="1" applyBorder="1" applyFont="1" applyNumberFormat="1">
      <alignment horizontal="center" shrinkToFit="0" vertical="center" wrapText="0"/>
    </xf>
    <xf borderId="9" fillId="3" fontId="6" numFmtId="49" xfId="0" applyAlignment="1" applyBorder="1" applyFont="1" applyNumberFormat="1">
      <alignment horizontal="center" shrinkToFit="0" vertical="center" wrapText="0"/>
    </xf>
    <xf borderId="9" fillId="3" fontId="7" numFmtId="49" xfId="0" applyBorder="1" applyFont="1" applyNumberFormat="1"/>
    <xf borderId="9" fillId="3" fontId="5" numFmtId="49" xfId="0" applyAlignment="1" applyBorder="1" applyFont="1" applyNumberFormat="1">
      <alignment horizontal="center" vertical="center"/>
    </xf>
    <xf borderId="9" fillId="0" fontId="6" numFmtId="166" xfId="0" applyAlignment="1" applyBorder="1" applyFont="1" applyNumberFormat="1">
      <alignment horizontal="center" readingOrder="0" vertical="center"/>
    </xf>
    <xf borderId="9" fillId="0" fontId="6" numFmtId="0" xfId="0" applyAlignment="1" applyBorder="1" applyFont="1">
      <alignment horizontal="center" readingOrder="0" vertical="center"/>
    </xf>
    <xf borderId="9" fillId="5" fontId="6" numFmtId="0" xfId="0" applyAlignment="1" applyBorder="1" applyFill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9" fillId="5" fontId="5" numFmtId="49" xfId="0" applyAlignment="1" applyBorder="1" applyFont="1" applyNumberFormat="1">
      <alignment horizontal="center" vertical="center"/>
    </xf>
    <xf borderId="9" fillId="0" fontId="6" numFmtId="165" xfId="0" applyAlignment="1" applyBorder="1" applyFont="1" applyNumberFormat="1">
      <alignment horizontal="center" readingOrder="0" vertical="center"/>
    </xf>
    <xf borderId="9" fillId="0" fontId="6" numFmtId="0" xfId="0" applyAlignment="1" applyBorder="1" applyFont="1">
      <alignment horizontal="center" vertical="center"/>
    </xf>
    <xf borderId="0" fillId="0" fontId="8" numFmtId="0" xfId="0" applyAlignment="1" applyFont="1">
      <alignment vertical="bottom"/>
    </xf>
    <xf borderId="16" fillId="0" fontId="8" numFmtId="0" xfId="0" applyBorder="1" applyFont="1"/>
    <xf borderId="1" fillId="2" fontId="9" numFmtId="0" xfId="0" applyAlignment="1" applyBorder="1" applyFont="1">
      <alignment horizontal="center" vertical="bottom"/>
    </xf>
    <xf borderId="9" fillId="5" fontId="6" numFmtId="14" xfId="0" applyAlignment="1" applyBorder="1" applyFont="1" applyNumberFormat="1">
      <alignment horizontal="center" vertical="bottom"/>
    </xf>
    <xf borderId="1" fillId="2" fontId="9" numFmtId="0" xfId="0" applyAlignment="1" applyBorder="1" applyFont="1">
      <alignment horizontal="center" readingOrder="0" vertical="bottom"/>
    </xf>
    <xf borderId="9" fillId="6" fontId="6" numFmtId="0" xfId="0" applyAlignment="1" applyBorder="1" applyFill="1" applyFont="1">
      <alignment horizontal="center" readingOrder="0" vertical="center"/>
    </xf>
    <xf borderId="9" fillId="7" fontId="6" numFmtId="0" xfId="0" applyAlignment="1" applyBorder="1" applyFill="1" applyFont="1">
      <alignment horizontal="center" readingOrder="0" vertical="bottom"/>
    </xf>
    <xf borderId="9" fillId="7" fontId="6" numFmtId="49" xfId="0" applyAlignment="1" applyBorder="1" applyFont="1" applyNumberFormat="1">
      <alignment horizontal="center" vertical="bottom"/>
    </xf>
    <xf borderId="9" fillId="0" fontId="10" numFmtId="166" xfId="0" applyAlignment="1" applyBorder="1" applyFont="1" applyNumberFormat="1">
      <alignment horizontal="center" readingOrder="0" vertical="center"/>
    </xf>
    <xf borderId="9" fillId="0" fontId="10" numFmtId="0" xfId="0" applyAlignment="1" applyBorder="1" applyFont="1">
      <alignment horizontal="center" readingOrder="0" vertical="center"/>
    </xf>
    <xf borderId="9" fillId="0" fontId="10" numFmtId="164" xfId="0" applyAlignment="1" applyBorder="1" applyFont="1" applyNumberFormat="1">
      <alignment horizontal="center" readingOrder="0" vertical="center"/>
    </xf>
    <xf borderId="9" fillId="5" fontId="10" numFmtId="0" xfId="0" applyAlignment="1" applyBorder="1" applyFont="1">
      <alignment horizontal="center" vertical="center"/>
    </xf>
    <xf borderId="9" fillId="0" fontId="10" numFmtId="165" xfId="0" applyAlignment="1" applyBorder="1" applyFont="1" applyNumberFormat="1">
      <alignment horizontal="center" readingOrder="0" vertical="center"/>
    </xf>
    <xf borderId="9" fillId="0" fontId="10" numFmtId="0" xfId="0" applyAlignment="1" applyBorder="1" applyFont="1">
      <alignment horizontal="center" vertical="center"/>
    </xf>
    <xf borderId="9" fillId="0" fontId="11" numFmtId="0" xfId="0" applyAlignment="1" applyBorder="1" applyFont="1">
      <alignment vertical="bottom"/>
    </xf>
    <xf borderId="9" fillId="0" fontId="12" numFmtId="166" xfId="0" applyAlignment="1" applyBorder="1" applyFont="1" applyNumberFormat="1">
      <alignment horizontal="center" readingOrder="0" vertical="center"/>
    </xf>
    <xf borderId="9" fillId="0" fontId="11" numFmtId="0" xfId="0" applyAlignment="1" applyBorder="1" applyFont="1">
      <alignment readingOrder="0" vertical="bottom"/>
    </xf>
    <xf borderId="9" fillId="7" fontId="6" numFmtId="0" xfId="0" applyAlignment="1" applyBorder="1" applyFont="1">
      <alignment horizontal="center" readingOrder="0" shrinkToFit="0" wrapText="1"/>
    </xf>
    <xf borderId="9" fillId="0" fontId="6" numFmtId="165" xfId="0" applyAlignment="1" applyBorder="1" applyFont="1" applyNumberFormat="1">
      <alignment horizontal="center" vertical="center"/>
    </xf>
    <xf borderId="9" fillId="2" fontId="9" numFmtId="164" xfId="0" applyAlignment="1" applyBorder="1" applyFont="1" applyNumberFormat="1">
      <alignment horizontal="center" vertical="bottom"/>
    </xf>
    <xf borderId="9" fillId="2" fontId="9" numFmtId="49" xfId="0" applyAlignment="1" applyBorder="1" applyFont="1" applyNumberFormat="1">
      <alignment horizontal="center" vertical="bottom"/>
    </xf>
    <xf borderId="9" fillId="0" fontId="6" numFmtId="0" xfId="0" applyBorder="1" applyFont="1"/>
    <xf borderId="1" fillId="2" fontId="13" numFmtId="0" xfId="0" applyAlignment="1" applyBorder="1" applyFont="1">
      <alignment horizontal="center"/>
    </xf>
    <xf borderId="1" fillId="2" fontId="9" numFmtId="0" xfId="0" applyAlignment="1" applyBorder="1" applyFont="1">
      <alignment horizontal="center" readingOrder="0" vertical="center"/>
    </xf>
    <xf borderId="9" fillId="2" fontId="9" numFmtId="0" xfId="0" applyAlignment="1" applyBorder="1" applyFont="1">
      <alignment horizontal="center" readingOrder="0" vertical="center"/>
    </xf>
    <xf borderId="9" fillId="5" fontId="14" numFmtId="4" xfId="0" applyAlignment="1" applyBorder="1" applyFont="1" applyNumberFormat="1">
      <alignment horizontal="left" readingOrder="0"/>
    </xf>
    <xf borderId="9" fillId="0" fontId="6" numFmtId="4" xfId="0" applyAlignment="1" applyBorder="1" applyFont="1" applyNumberFormat="1">
      <alignment readingOrder="0"/>
    </xf>
    <xf borderId="9" fillId="7" fontId="6" numFmtId="10" xfId="0" applyAlignment="1" applyBorder="1" applyFont="1" applyNumberFormat="1">
      <alignment horizontal="center" vertical="bottom"/>
    </xf>
    <xf borderId="9" fillId="0" fontId="6" numFmtId="166" xfId="0" applyAlignment="1" applyBorder="1" applyFont="1" applyNumberFormat="1">
      <alignment horizontal="center" readingOrder="0"/>
    </xf>
    <xf borderId="9" fillId="8" fontId="6" numFmtId="49" xfId="0" applyAlignment="1" applyBorder="1" applyFill="1" applyFont="1" applyNumberFormat="1">
      <alignment horizontal="center" readingOrder="0"/>
    </xf>
    <xf borderId="9" fillId="0" fontId="6" numFmtId="0" xfId="0" applyAlignment="1" applyBorder="1" applyFont="1">
      <alignment readingOrder="0"/>
    </xf>
    <xf borderId="9" fillId="9" fontId="15" numFmtId="4" xfId="0" applyAlignment="1" applyBorder="1" applyFill="1" applyFont="1" applyNumberFormat="1">
      <alignment horizontal="left" readingOrder="0"/>
    </xf>
    <xf borderId="9" fillId="0" fontId="6" numFmtId="167" xfId="0" applyAlignment="1" applyBorder="1" applyFont="1" applyNumberFormat="1">
      <alignment horizontal="center" readingOrder="0" vertical="center"/>
    </xf>
    <xf borderId="0" fillId="5" fontId="16" numFmtId="0" xfId="0" applyAlignment="1" applyFont="1">
      <alignment horizontal="center" readingOrder="0"/>
    </xf>
    <xf borderId="9" fillId="8" fontId="6" numFmtId="0" xfId="0" applyAlignment="1" applyBorder="1" applyFont="1">
      <alignment horizontal="center" readingOrder="0"/>
    </xf>
    <xf borderId="17" fillId="0" fontId="8" numFmtId="0" xfId="0" applyAlignment="1" applyBorder="1" applyFont="1">
      <alignment vertical="bottom"/>
    </xf>
    <xf borderId="9" fillId="0" fontId="6" numFmtId="0" xfId="0" applyAlignment="1" applyBorder="1" applyFont="1">
      <alignment horizontal="center" readingOrder="0"/>
    </xf>
    <xf borderId="9" fillId="5" fontId="14" numFmtId="0" xfId="0" applyAlignment="1" applyBorder="1" applyFont="1">
      <alignment horizontal="center" readingOrder="0"/>
    </xf>
    <xf borderId="0" fillId="5" fontId="17" numFmtId="0" xfId="0" applyAlignment="1" applyFont="1">
      <alignment horizontal="center" readingOrder="0"/>
    </xf>
    <xf borderId="9" fillId="0" fontId="7" numFmtId="0" xfId="0" applyAlignment="1" applyBorder="1" applyFont="1">
      <alignment readingOrder="0" vertical="bottom"/>
    </xf>
    <xf borderId="9" fillId="0" fontId="7" numFmtId="0" xfId="0" applyAlignment="1" applyBorder="1" applyFont="1">
      <alignment horizontal="center" readingOrder="0" vertical="bottom"/>
    </xf>
    <xf borderId="9" fillId="0" fontId="6" numFmtId="4" xfId="0" applyAlignment="1" applyBorder="1" applyFont="1" applyNumberFormat="1">
      <alignment horizontal="center" readingOrder="0" vertical="center"/>
    </xf>
    <xf borderId="9" fillId="5" fontId="7" numFmtId="166" xfId="0" applyAlignment="1" applyBorder="1" applyFont="1" applyNumberFormat="1">
      <alignment horizontal="center" readingOrder="0" vertical="bottom"/>
    </xf>
    <xf borderId="9" fillId="0" fontId="7" numFmtId="166" xfId="0" applyAlignment="1" applyBorder="1" applyFont="1" applyNumberFormat="1">
      <alignment horizontal="center" readingOrder="0"/>
    </xf>
    <xf borderId="9" fillId="0" fontId="18" numFmtId="0" xfId="0" applyAlignment="1" applyBorder="1" applyFont="1">
      <alignment horizontal="center" readingOrder="0"/>
    </xf>
    <xf borderId="9" fillId="5" fontId="19" numFmtId="0" xfId="0" applyAlignment="1" applyBorder="1" applyFont="1">
      <alignment horizontal="center" readingOrder="0"/>
    </xf>
    <xf borderId="0" fillId="5" fontId="20" numFmtId="0" xfId="0" applyAlignment="1" applyFont="1">
      <alignment horizontal="center" readingOrder="0"/>
    </xf>
    <xf borderId="9" fillId="0" fontId="11" numFmtId="0" xfId="0" applyAlignment="1" applyBorder="1" applyFont="1">
      <alignment vertical="bottom"/>
    </xf>
    <xf borderId="9" fillId="0" fontId="6" numFmtId="166" xfId="0" applyAlignment="1" applyBorder="1" applyFont="1" applyNumberFormat="1">
      <alignment horizontal="center" vertical="center"/>
    </xf>
    <xf borderId="9" fillId="5" fontId="6" numFmtId="0" xfId="0" applyAlignment="1" applyBorder="1" applyFont="1">
      <alignment horizontal="center" vertical="center"/>
    </xf>
    <xf borderId="9" fillId="8" fontId="6" numFmtId="166" xfId="0" applyAlignment="1" applyBorder="1" applyFont="1" applyNumberFormat="1">
      <alignment horizontal="center" readingOrder="0" vertical="center"/>
    </xf>
    <xf borderId="9" fillId="5" fontId="21" numFmtId="165" xfId="0" applyAlignment="1" applyBorder="1" applyFont="1" applyNumberFormat="1">
      <alignment horizontal="center" readingOrder="0"/>
    </xf>
    <xf borderId="9" fillId="0" fontId="10" numFmtId="166" xfId="0" applyAlignment="1" applyBorder="1" applyFont="1" applyNumberFormat="1">
      <alignment horizontal="center" vertical="center"/>
    </xf>
    <xf borderId="9" fillId="0" fontId="10" numFmtId="0" xfId="0" applyAlignment="1" applyBorder="1" applyFont="1">
      <alignment horizontal="center" vertical="center"/>
    </xf>
    <xf borderId="9" fillId="0" fontId="10" numFmtId="164" xfId="0" applyAlignment="1" applyBorder="1" applyFont="1" applyNumberFormat="1">
      <alignment horizontal="center" vertical="center"/>
    </xf>
    <xf borderId="9" fillId="0" fontId="10" numFmtId="165" xfId="0" applyAlignment="1" applyBorder="1" applyFont="1" applyNumberFormat="1">
      <alignment horizontal="center" vertical="center"/>
    </xf>
    <xf borderId="9" fillId="5" fontId="10" numFmtId="0" xfId="0" applyAlignment="1" applyBorder="1" applyFont="1">
      <alignment horizontal="center" readingOrder="0" vertical="center"/>
    </xf>
    <xf borderId="9" fillId="0" fontId="6" numFmtId="164" xfId="0" applyAlignment="1" applyBorder="1" applyFont="1" applyNumberFormat="1">
      <alignment horizontal="center" vertical="center"/>
    </xf>
    <xf borderId="9" fillId="5" fontId="5" numFmtId="49" xfId="0" applyAlignment="1" applyBorder="1" applyFont="1" applyNumberFormat="1">
      <alignment horizontal="center" readingOrder="0" vertical="center"/>
    </xf>
    <xf borderId="9" fillId="0" fontId="22" numFmtId="166" xfId="0" applyAlignment="1" applyBorder="1" applyFont="1" applyNumberFormat="1">
      <alignment horizontal="center" readingOrder="0" vertical="center"/>
    </xf>
    <xf borderId="9" fillId="0" fontId="18" numFmtId="166" xfId="0" applyAlignment="1" applyBorder="1" applyFont="1" applyNumberFormat="1">
      <alignment horizontal="center"/>
    </xf>
    <xf borderId="9" fillId="0" fontId="18" numFmtId="0" xfId="0" applyAlignment="1" applyBorder="1" applyFont="1">
      <alignment horizontal="center"/>
    </xf>
    <xf borderId="9" fillId="0" fontId="18" numFmtId="164" xfId="0" applyAlignment="1" applyBorder="1" applyFont="1" applyNumberFormat="1">
      <alignment horizontal="center"/>
    </xf>
    <xf borderId="9" fillId="5" fontId="18" numFmtId="0" xfId="0" applyAlignment="1" applyBorder="1" applyFont="1">
      <alignment horizontal="center"/>
    </xf>
    <xf borderId="9" fillId="10" fontId="18" numFmtId="0" xfId="0" applyAlignment="1" applyBorder="1" applyFill="1" applyFont="1">
      <alignment horizontal="center"/>
    </xf>
    <xf borderId="9" fillId="0" fontId="11" numFmtId="0" xfId="0" applyAlignment="1" applyBorder="1" applyFont="1">
      <alignment readingOrder="0"/>
    </xf>
    <xf borderId="9" fillId="0" fontId="11" numFmtId="165" xfId="0" applyBorder="1" applyFont="1" applyNumberFormat="1"/>
    <xf borderId="9" fillId="0" fontId="18" numFmtId="167" xfId="0" applyAlignment="1" applyBorder="1" applyFont="1" applyNumberFormat="1">
      <alignment horizontal="center"/>
    </xf>
    <xf borderId="9" fillId="11" fontId="18" numFmtId="0" xfId="0" applyAlignment="1" applyBorder="1" applyFill="1" applyFont="1">
      <alignment horizontal="center"/>
    </xf>
    <xf borderId="9" fillId="12" fontId="18" numFmtId="0" xfId="0" applyAlignment="1" applyBorder="1" applyFill="1" applyFont="1">
      <alignment horizontal="center"/>
    </xf>
    <xf borderId="0" fillId="0" fontId="11" numFmtId="0" xfId="0" applyAlignment="1" applyFont="1">
      <alignment vertical="bottom"/>
    </xf>
    <xf borderId="9" fillId="0" fontId="10" numFmtId="4" xfId="0" applyAlignment="1" applyBorder="1" applyFont="1" applyNumberFormat="1">
      <alignment horizontal="center" readingOrder="0" vertical="center"/>
    </xf>
    <xf borderId="9" fillId="5" fontId="18" numFmtId="0" xfId="0" applyAlignment="1" applyBorder="1" applyFont="1">
      <alignment horizontal="center"/>
    </xf>
    <xf borderId="9" fillId="13" fontId="18" numFmtId="0" xfId="0" applyAlignment="1" applyBorder="1" applyFill="1" applyFont="1">
      <alignment horizontal="center"/>
    </xf>
    <xf borderId="9" fillId="0" fontId="18" numFmtId="165" xfId="0" applyAlignment="1" applyBorder="1" applyFont="1" applyNumberFormat="1">
      <alignment horizontal="center" readingOrder="0" shrinkToFit="0" wrapText="1"/>
    </xf>
    <xf borderId="9" fillId="14" fontId="18" numFmtId="0" xfId="0" applyAlignment="1" applyBorder="1" applyFill="1" applyFont="1">
      <alignment horizontal="center" readingOrder="0"/>
    </xf>
    <xf borderId="9" fillId="15" fontId="6" numFmtId="0" xfId="0" applyAlignment="1" applyBorder="1" applyFill="1" applyFont="1">
      <alignment horizontal="center" readingOrder="0" vertical="center"/>
    </xf>
    <xf borderId="9" fillId="0" fontId="6" numFmtId="168" xfId="0" applyAlignment="1" applyBorder="1" applyFont="1" applyNumberFormat="1">
      <alignment horizontal="center" readingOrder="0" vertical="center"/>
    </xf>
    <xf borderId="9" fillId="16" fontId="6" numFmtId="0" xfId="0" applyAlignment="1" applyBorder="1" applyFill="1" applyFont="1">
      <alignment horizontal="center" readingOrder="0" vertical="center"/>
    </xf>
    <xf borderId="9" fillId="5" fontId="19" numFmtId="49" xfId="0" applyAlignment="1" applyBorder="1" applyFont="1" applyNumberFormat="1">
      <alignment horizontal="center" vertical="bottom"/>
    </xf>
    <xf borderId="11" fillId="0" fontId="6" numFmtId="0" xfId="0" applyAlignment="1" applyBorder="1" applyFont="1">
      <alignment horizontal="center" readingOrder="0" vertical="center"/>
    </xf>
    <xf borderId="9" fillId="9" fontId="23" numFmtId="0" xfId="0" applyAlignment="1" applyBorder="1" applyFont="1">
      <alignment horizontal="center" readingOrder="0" vertical="center"/>
    </xf>
    <xf borderId="9" fillId="15" fontId="6" numFmtId="0" xfId="0" applyAlignment="1" applyBorder="1" applyFont="1">
      <alignment horizontal="center" vertical="center"/>
    </xf>
    <xf borderId="9" fillId="0" fontId="6" numFmtId="167" xfId="0" applyAlignment="1" applyBorder="1" applyFont="1" applyNumberFormat="1">
      <alignment horizontal="center" vertical="center"/>
    </xf>
    <xf borderId="9" fillId="0" fontId="6" numFmtId="0" xfId="0" applyAlignment="1" applyBorder="1" applyFont="1">
      <alignment horizontal="center" readingOrder="0" shrinkToFit="0" vertical="center" wrapText="0"/>
    </xf>
    <xf borderId="9" fillId="0" fontId="11" numFmtId="0" xfId="0" applyBorder="1" applyFont="1"/>
    <xf borderId="9" fillId="15" fontId="18" numFmtId="0" xfId="0" applyAlignment="1" applyBorder="1" applyFont="1">
      <alignment horizontal="center"/>
    </xf>
    <xf borderId="9" fillId="0" fontId="18" numFmtId="168" xfId="0" applyAlignment="1" applyBorder="1" applyFont="1" applyNumberFormat="1">
      <alignment horizontal="center"/>
    </xf>
    <xf borderId="9" fillId="0" fontId="11" numFmtId="0" xfId="0" applyBorder="1" applyFont="1"/>
    <xf borderId="9" fillId="0" fontId="18" numFmtId="0" xfId="0" applyAlignment="1" applyBorder="1" applyFont="1">
      <alignment horizontal="center"/>
    </xf>
    <xf borderId="9" fillId="0" fontId="18" numFmtId="165" xfId="0" applyAlignment="1" applyBorder="1" applyFont="1" applyNumberFormat="1">
      <alignment horizontal="center"/>
    </xf>
    <xf borderId="9" fillId="15" fontId="10" numFmtId="0" xfId="0" applyAlignment="1" applyBorder="1" applyFont="1">
      <alignment horizontal="center" vertical="center"/>
    </xf>
    <xf borderId="9" fillId="0" fontId="10" numFmtId="167" xfId="0" applyAlignment="1" applyBorder="1" applyFont="1" applyNumberFormat="1">
      <alignment horizontal="center" vertical="center"/>
    </xf>
    <xf borderId="9" fillId="17" fontId="10" numFmtId="0" xfId="0" applyAlignment="1" applyBorder="1" applyFill="1" applyFont="1">
      <alignment horizontal="center" vertical="center"/>
    </xf>
    <xf borderId="9" fillId="5" fontId="10" numFmtId="0" xfId="0" applyAlignment="1" applyBorder="1" applyFont="1">
      <alignment horizontal="center" vertical="center"/>
    </xf>
    <xf borderId="9" fillId="18" fontId="18" numFmtId="0" xfId="0" applyAlignment="1" applyBorder="1" applyFill="1" applyFont="1">
      <alignment horizontal="center"/>
    </xf>
    <xf borderId="9" fillId="0" fontId="11" numFmtId="166" xfId="0" applyBorder="1" applyFont="1" applyNumberFormat="1"/>
    <xf borderId="9" fillId="19" fontId="18" numFmtId="0" xfId="0" applyAlignment="1" applyBorder="1" applyFill="1" applyFont="1">
      <alignment horizontal="center"/>
    </xf>
    <xf borderId="9" fillId="20" fontId="18" numFmtId="0" xfId="0" applyAlignment="1" applyBorder="1" applyFill="1" applyFont="1">
      <alignment horizontal="center"/>
    </xf>
    <xf borderId="9" fillId="0" fontId="18" numFmtId="0" xfId="0" applyAlignment="1" applyBorder="1" applyFont="1">
      <alignment horizontal="center" vertical="bottom"/>
    </xf>
    <xf borderId="9" fillId="0" fontId="18" numFmtId="0" xfId="0" applyAlignment="1" applyBorder="1" applyFont="1">
      <alignment horizontal="center" shrinkToFit="0" vertical="bottom" wrapText="0"/>
    </xf>
    <xf borderId="9" fillId="5" fontId="18" numFmtId="166" xfId="0" applyAlignment="1" applyBorder="1" applyFont="1" applyNumberFormat="1">
      <alignment horizontal="center"/>
    </xf>
    <xf borderId="9" fillId="21" fontId="18" numFmtId="0" xfId="0" applyAlignment="1" applyBorder="1" applyFill="1" applyFont="1">
      <alignment horizontal="center"/>
    </xf>
    <xf borderId="9" fillId="0" fontId="11" numFmtId="165" xfId="0" applyAlignment="1" applyBorder="1" applyFont="1" applyNumberFormat="1">
      <alignment vertical="bottom"/>
    </xf>
    <xf borderId="9" fillId="0" fontId="11" numFmtId="166" xfId="0" applyAlignment="1" applyBorder="1" applyFont="1" applyNumberFormat="1">
      <alignment vertical="bottom"/>
    </xf>
    <xf borderId="9" fillId="15" fontId="18" numFmtId="0" xfId="0" applyAlignment="1" applyBorder="1" applyFont="1">
      <alignment horizontal="center" vertical="bottom"/>
    </xf>
    <xf borderId="9" fillId="0" fontId="10" numFmtId="167" xfId="0" applyAlignment="1" applyBorder="1" applyFont="1" applyNumberFormat="1">
      <alignment horizontal="center" readingOrder="0" vertical="center"/>
    </xf>
    <xf borderId="0" fillId="0" fontId="11" numFmtId="0" xfId="0" applyFont="1"/>
    <xf borderId="9" fillId="0" fontId="18" numFmtId="165" xfId="0" applyAlignment="1" applyBorder="1" applyFont="1" applyNumberFormat="1">
      <alignment horizontal="center" readingOrder="0"/>
    </xf>
    <xf borderId="9" fillId="5" fontId="6" numFmtId="49" xfId="0" applyAlignment="1" applyBorder="1" applyFont="1" applyNumberFormat="1">
      <alignment horizontal="center" vertical="center"/>
    </xf>
    <xf borderId="9" fillId="0" fontId="8" numFmtId="0" xfId="0" applyAlignment="1" applyBorder="1" applyFont="1">
      <alignment vertical="bottom"/>
    </xf>
    <xf borderId="9" fillId="0" fontId="8" numFmtId="0" xfId="0" applyBorder="1" applyFont="1"/>
    <xf borderId="0" fillId="0" fontId="8" numFmtId="0" xfId="0" applyFont="1"/>
    <xf borderId="9" fillId="5" fontId="22" numFmtId="49" xfId="0" applyAlignment="1" applyBorder="1" applyFont="1" applyNumberFormat="1">
      <alignment horizontal="center" readingOrder="0" vertical="center"/>
    </xf>
    <xf borderId="9" fillId="0" fontId="24" numFmtId="0" xfId="0" applyAlignment="1" applyBorder="1" applyFont="1">
      <alignment horizontal="center" readingOrder="0" vertical="center"/>
    </xf>
    <xf borderId="9" fillId="5" fontId="6" numFmtId="0" xfId="0" applyAlignment="1" applyBorder="1" applyFont="1">
      <alignment horizontal="center" readingOrder="0" vertical="center"/>
    </xf>
    <xf borderId="9" fillId="5" fontId="6" numFmtId="165" xfId="0" applyAlignment="1" applyBorder="1" applyFont="1" applyNumberFormat="1">
      <alignment horizontal="center" readingOrder="0" shrinkToFit="0" vertical="center" wrapText="1"/>
    </xf>
    <xf borderId="16" fillId="0" fontId="10" numFmtId="0" xfId="0" applyAlignment="1" applyBorder="1" applyFont="1">
      <alignment horizontal="center" vertical="center"/>
    </xf>
    <xf borderId="17" fillId="0" fontId="25" numFmtId="0" xfId="0" applyBorder="1" applyFont="1"/>
    <xf borderId="18" fillId="0" fontId="11" numFmtId="0" xfId="0" applyAlignment="1" applyBorder="1" applyFont="1">
      <alignment vertical="bottom"/>
    </xf>
    <xf borderId="16" fillId="0" fontId="11" numFmtId="0" xfId="0" applyBorder="1" applyFont="1"/>
    <xf borderId="17" fillId="0" fontId="11" numFmtId="0" xfId="0" applyAlignment="1" applyBorder="1" applyFont="1">
      <alignment vertical="bottom"/>
    </xf>
    <xf borderId="9" fillId="22" fontId="10" numFmtId="0" xfId="0" applyAlignment="1" applyBorder="1" applyFill="1" applyFont="1">
      <alignment horizontal="center" readingOrder="0" vertical="center"/>
    </xf>
    <xf borderId="18" fillId="0" fontId="25" numFmtId="169" xfId="0" applyAlignment="1" applyBorder="1" applyFont="1" applyNumberFormat="1">
      <alignment readingOrder="0"/>
    </xf>
    <xf borderId="18" fillId="0" fontId="25" numFmtId="0" xfId="0" applyAlignment="1" applyBorder="1" applyFont="1">
      <alignment readingOrder="0"/>
    </xf>
    <xf borderId="9" fillId="3" fontId="26" numFmtId="0" xfId="0" applyAlignment="1" applyBorder="1" applyFont="1">
      <alignment horizontal="center" readingOrder="0" shrinkToFit="0" vertical="center" wrapText="0"/>
    </xf>
    <xf borderId="9" fillId="3" fontId="26" numFmtId="49" xfId="0" applyAlignment="1" applyBorder="1" applyFont="1" applyNumberFormat="1">
      <alignment horizontal="center" readingOrder="0" shrinkToFit="0" vertical="center" wrapText="0"/>
    </xf>
    <xf borderId="9" fillId="3" fontId="26" numFmtId="164" xfId="0" applyAlignment="1" applyBorder="1" applyFont="1" applyNumberFormat="1">
      <alignment horizontal="center" shrinkToFit="0" vertical="center" wrapText="0"/>
    </xf>
    <xf borderId="9" fillId="3" fontId="26" numFmtId="49" xfId="0" applyAlignment="1" applyBorder="1" applyFont="1" applyNumberFormat="1">
      <alignment horizontal="center" shrinkToFit="0" vertical="center" wrapText="0"/>
    </xf>
    <xf borderId="9" fillId="3" fontId="26" numFmtId="165" xfId="0" applyAlignment="1" applyBorder="1" applyFont="1" applyNumberFormat="1">
      <alignment horizontal="center" shrinkToFit="0" vertical="center" wrapText="0"/>
    </xf>
    <xf borderId="9" fillId="3" fontId="10" numFmtId="49" xfId="0" applyAlignment="1" applyBorder="1" applyFont="1" applyNumberFormat="1">
      <alignment horizontal="center" shrinkToFit="0" wrapText="0"/>
    </xf>
    <xf borderId="0" fillId="3" fontId="11" numFmtId="49" xfId="0" applyFont="1" applyNumberFormat="1"/>
    <xf borderId="0" fillId="3" fontId="26" numFmtId="49" xfId="0" applyAlignment="1" applyFont="1" applyNumberFormat="1">
      <alignment horizontal="center" vertical="center"/>
    </xf>
    <xf borderId="9" fillId="0" fontId="10" numFmtId="0" xfId="0" applyAlignment="1" applyBorder="1" applyFont="1">
      <alignment horizontal="center" readingOrder="0"/>
    </xf>
    <xf borderId="19" fillId="2" fontId="27" numFmtId="0" xfId="0" applyAlignment="1" applyBorder="1" applyFont="1">
      <alignment horizontal="center" vertical="bottom"/>
    </xf>
    <xf borderId="20" fillId="0" fontId="2" numFmtId="0" xfId="0" applyBorder="1" applyFont="1"/>
    <xf borderId="2" fillId="5" fontId="10" numFmtId="14" xfId="0" applyAlignment="1" applyBorder="1" applyFont="1" applyNumberFormat="1">
      <alignment horizontal="center" vertical="bottom"/>
    </xf>
    <xf borderId="19" fillId="2" fontId="27" numFmtId="0" xfId="0" applyAlignment="1" applyBorder="1" applyFont="1">
      <alignment horizontal="center" readingOrder="0" vertical="bottom"/>
    </xf>
    <xf borderId="17" fillId="5" fontId="27" numFmtId="0" xfId="0" applyAlignment="1" applyBorder="1" applyFont="1">
      <alignment horizontal="center" readingOrder="0" vertical="bottom"/>
    </xf>
    <xf borderId="0" fillId="5" fontId="27" numFmtId="0" xfId="0" applyAlignment="1" applyFont="1">
      <alignment horizontal="center" readingOrder="0" vertical="bottom"/>
    </xf>
    <xf borderId="9" fillId="0" fontId="10" numFmtId="0" xfId="0" applyAlignment="1" applyBorder="1" applyFont="1">
      <alignment horizontal="center"/>
    </xf>
    <xf borderId="9" fillId="0" fontId="10" numFmtId="0" xfId="0" applyAlignment="1" applyBorder="1" applyFont="1">
      <alignment horizontal="center"/>
    </xf>
    <xf borderId="18" fillId="7" fontId="10" numFmtId="0" xfId="0" applyAlignment="1" applyBorder="1" applyFont="1">
      <alignment horizontal="center" readingOrder="0" vertical="bottom"/>
    </xf>
    <xf borderId="18" fillId="7" fontId="10" numFmtId="49" xfId="0" applyAlignment="1" applyBorder="1" applyFont="1" applyNumberFormat="1">
      <alignment horizontal="center" vertical="bottom"/>
    </xf>
    <xf borderId="12" fillId="5" fontId="25" numFmtId="2" xfId="0" applyAlignment="1" applyBorder="1" applyFont="1" applyNumberFormat="1">
      <alignment vertical="bottom"/>
    </xf>
    <xf borderId="17" fillId="5" fontId="10" numFmtId="49" xfId="0" applyAlignment="1" applyBorder="1" applyFont="1" applyNumberFormat="1">
      <alignment horizontal="center" vertical="bottom"/>
    </xf>
    <xf borderId="0" fillId="5" fontId="10" numFmtId="49" xfId="0" applyAlignment="1" applyFont="1" applyNumberFormat="1">
      <alignment horizontal="center" vertical="bottom"/>
    </xf>
    <xf borderId="21" fillId="0" fontId="2" numFmtId="0" xfId="0" applyBorder="1" applyFont="1"/>
    <xf borderId="22" fillId="0" fontId="10" numFmtId="0" xfId="0" applyAlignment="1" applyBorder="1" applyFont="1">
      <alignment horizontal="center" vertical="center"/>
    </xf>
    <xf borderId="18" fillId="7" fontId="10" numFmtId="0" xfId="0" applyAlignment="1" applyBorder="1" applyFont="1">
      <alignment horizontal="center" readingOrder="0" shrinkToFit="0" wrapText="1"/>
    </xf>
    <xf borderId="18" fillId="2" fontId="27" numFmtId="164" xfId="0" applyAlignment="1" applyBorder="1" applyFont="1" applyNumberFormat="1">
      <alignment horizontal="center" vertical="bottom"/>
    </xf>
    <xf borderId="18" fillId="2" fontId="27" numFmtId="49" xfId="0" applyAlignment="1" applyBorder="1" applyFont="1" applyNumberFormat="1">
      <alignment horizontal="center" vertical="bottom"/>
    </xf>
    <xf borderId="17" fillId="5" fontId="27" numFmtId="49" xfId="0" applyAlignment="1" applyBorder="1" applyFont="1" applyNumberFormat="1">
      <alignment horizontal="center" vertical="bottom"/>
    </xf>
    <xf borderId="0" fillId="5" fontId="27" numFmtId="49" xfId="0" applyAlignment="1" applyFont="1" applyNumberFormat="1">
      <alignment horizontal="center" vertical="bottom"/>
    </xf>
    <xf borderId="23" fillId="0" fontId="10" numFmtId="0" xfId="0" applyAlignment="1" applyBorder="1" applyFont="1">
      <alignment horizontal="center" vertical="center"/>
    </xf>
    <xf borderId="24" fillId="0" fontId="25" numFmtId="0" xfId="0" applyBorder="1" applyFont="1"/>
    <xf borderId="25" fillId="0" fontId="25" numFmtId="0" xfId="0" applyBorder="1" applyFont="1"/>
    <xf borderId="26" fillId="5" fontId="25" numFmtId="0" xfId="0" applyBorder="1" applyFont="1"/>
    <xf borderId="0" fillId="5" fontId="28" numFmtId="0" xfId="0" applyFont="1"/>
    <xf borderId="19" fillId="2" fontId="29" numFmtId="0" xfId="0" applyAlignment="1" applyBorder="1" applyFont="1">
      <alignment horizontal="center"/>
    </xf>
    <xf borderId="27" fillId="0" fontId="2" numFmtId="0" xfId="0" applyBorder="1" applyFont="1"/>
    <xf borderId="28" fillId="0" fontId="25" numFmtId="0" xfId="0" applyBorder="1" applyFont="1"/>
    <xf borderId="29" fillId="2" fontId="28" numFmtId="0" xfId="0" applyAlignment="1" applyBorder="1" applyFont="1">
      <alignment horizontal="center" readingOrder="0" vertical="center"/>
    </xf>
    <xf borderId="30" fillId="0" fontId="2" numFmtId="0" xfId="0" applyBorder="1" applyFont="1"/>
    <xf borderId="18" fillId="2" fontId="28" numFmtId="0" xfId="0" applyAlignment="1" applyBorder="1" applyFont="1">
      <alignment horizontal="center" readingOrder="0" vertical="center"/>
    </xf>
    <xf borderId="0" fillId="0" fontId="30" numFmtId="0" xfId="0" applyFont="1"/>
    <xf borderId="18" fillId="5" fontId="17" numFmtId="165" xfId="0" applyAlignment="1" applyBorder="1" applyFont="1" applyNumberFormat="1">
      <alignment horizontal="left" readingOrder="0"/>
    </xf>
    <xf borderId="18" fillId="0" fontId="31" numFmtId="4" xfId="0" applyAlignment="1" applyBorder="1" applyFont="1" applyNumberFormat="1">
      <alignment readingOrder="0"/>
    </xf>
    <xf borderId="18" fillId="7" fontId="10" numFmtId="10" xfId="0" applyAlignment="1" applyBorder="1" applyFont="1" applyNumberFormat="1">
      <alignment horizontal="center" vertical="bottom"/>
    </xf>
    <xf borderId="0" fillId="5" fontId="27" numFmtId="10" xfId="0" applyAlignment="1" applyFont="1" applyNumberFormat="1">
      <alignment horizontal="center" vertical="bottom"/>
    </xf>
    <xf borderId="18" fillId="0" fontId="25" numFmtId="166" xfId="0" applyAlignment="1" applyBorder="1" applyFont="1" applyNumberFormat="1">
      <alignment horizontal="center" readingOrder="0"/>
    </xf>
    <xf borderId="18" fillId="0" fontId="25" numFmtId="0" xfId="0" applyAlignment="1" applyBorder="1" applyFont="1">
      <alignment horizontal="center" readingOrder="0"/>
    </xf>
    <xf borderId="18" fillId="0" fontId="10" numFmtId="165" xfId="0" applyAlignment="1" applyBorder="1" applyFont="1" applyNumberFormat="1">
      <alignment horizontal="center" vertical="center"/>
    </xf>
    <xf borderId="18" fillId="0" fontId="10" numFmtId="165" xfId="0" applyAlignment="1" applyBorder="1" applyFont="1" applyNumberFormat="1">
      <alignment horizontal="center" readingOrder="0" vertical="center"/>
    </xf>
    <xf borderId="0" fillId="5" fontId="28" numFmtId="0" xfId="0" applyAlignment="1" applyFont="1">
      <alignment horizontal="center" readingOrder="0" vertical="center"/>
    </xf>
    <xf borderId="23" fillId="0" fontId="25" numFmtId="0" xfId="0" applyBorder="1" applyFont="1"/>
    <xf borderId="31" fillId="0" fontId="25" numFmtId="0" xfId="0" applyBorder="1" applyFont="1"/>
    <xf borderId="0" fillId="0" fontId="28" numFmtId="0" xfId="0" applyFont="1"/>
    <xf borderId="19" fillId="2" fontId="32" numFmtId="0" xfId="0" applyAlignment="1" applyBorder="1" applyFont="1">
      <alignment horizontal="center" readingOrder="0" vertical="center"/>
    </xf>
    <xf borderId="18" fillId="23" fontId="26" numFmtId="0" xfId="0" applyAlignment="1" applyBorder="1" applyFill="1" applyFont="1">
      <alignment horizontal="center" readingOrder="0"/>
    </xf>
    <xf borderId="18" fillId="0" fontId="26" numFmtId="0" xfId="0" applyAlignment="1" applyBorder="1" applyFont="1">
      <alignment horizontal="center"/>
    </xf>
    <xf borderId="32" fillId="0" fontId="31" numFmtId="0" xfId="0" applyBorder="1" applyFont="1"/>
    <xf borderId="16" fillId="5" fontId="28" numFmtId="0" xfId="0" applyAlignment="1" applyBorder="1" applyFont="1">
      <alignment horizontal="center" readingOrder="0"/>
    </xf>
    <xf borderId="18" fillId="23" fontId="10" numFmtId="0" xfId="0" applyAlignment="1" applyBorder="1" applyFont="1">
      <alignment horizontal="center" readingOrder="0"/>
    </xf>
    <xf borderId="18" fillId="0" fontId="10" numFmtId="0" xfId="0" applyAlignment="1" applyBorder="1" applyFont="1">
      <alignment horizontal="center"/>
    </xf>
    <xf borderId="16" fillId="5" fontId="25" numFmtId="0" xfId="0" applyAlignment="1" applyBorder="1" applyFont="1">
      <alignment readingOrder="0"/>
    </xf>
    <xf borderId="16" fillId="0" fontId="31" numFmtId="0" xfId="0" applyBorder="1" applyFont="1"/>
    <xf borderId="33" fillId="2" fontId="28" numFmtId="0" xfId="0" applyAlignment="1" applyBorder="1" applyFont="1">
      <alignment horizontal="center" readingOrder="0"/>
    </xf>
    <xf borderId="34" fillId="0" fontId="2" numFmtId="0" xfId="0" applyBorder="1" applyFont="1"/>
    <xf borderId="35" fillId="0" fontId="2" numFmtId="0" xfId="0" applyBorder="1" applyFont="1"/>
    <xf borderId="0" fillId="5" fontId="25" numFmtId="0" xfId="0" applyAlignment="1" applyFont="1">
      <alignment readingOrder="0"/>
    </xf>
    <xf borderId="18" fillId="5" fontId="10" numFmtId="0" xfId="0" applyAlignment="1" applyBorder="1" applyFont="1">
      <alignment horizontal="center" readingOrder="0" vertical="center"/>
    </xf>
    <xf borderId="19" fillId="5" fontId="25" numFmtId="0" xfId="0" applyAlignment="1" applyBorder="1" applyFont="1">
      <alignment readingOrder="0"/>
    </xf>
    <xf borderId="18" fillId="5" fontId="10" numFmtId="0" xfId="0" applyAlignment="1" applyBorder="1" applyFont="1">
      <alignment horizontal="center" readingOrder="0"/>
    </xf>
    <xf borderId="18" fillId="0" fontId="33" numFmtId="0" xfId="0" applyBorder="1" applyFont="1"/>
    <xf borderId="16" fillId="0" fontId="28" numFmtId="0" xfId="0" applyBorder="1" applyFont="1"/>
    <xf borderId="16" fillId="5" fontId="32" numFmtId="0" xfId="0" applyAlignment="1" applyBorder="1" applyFont="1">
      <alignment horizontal="center" readingOrder="0" vertical="center"/>
    </xf>
    <xf borderId="16" fillId="0" fontId="25" numFmtId="0" xfId="0" applyBorder="1" applyFont="1"/>
    <xf borderId="32" fillId="0" fontId="25" numFmtId="0" xfId="0" applyBorder="1" applyFont="1"/>
    <xf borderId="21" fillId="0" fontId="25" numFmtId="0" xfId="0" applyBorder="1" applyFont="1"/>
    <xf borderId="36" fillId="0" fontId="25" numFmtId="0" xfId="0" applyBorder="1" applyFont="1"/>
    <xf borderId="0" fillId="0" fontId="31" numFmtId="0" xfId="0" applyAlignment="1" applyFont="1">
      <alignment horizontal="center" readingOrder="0"/>
    </xf>
    <xf borderId="18" fillId="0" fontId="25" numFmtId="0" xfId="0" applyAlignment="1" applyBorder="1" applyFont="1">
      <alignment horizontal="center"/>
    </xf>
    <xf borderId="32" fillId="0" fontId="10" numFmtId="0" xfId="0" applyAlignment="1" applyBorder="1" applyFont="1">
      <alignment horizontal="center" vertical="center"/>
    </xf>
    <xf borderId="18" fillId="0" fontId="31" numFmtId="0" xfId="0" applyBorder="1" applyFont="1"/>
    <xf borderId="18" fillId="0" fontId="10" numFmtId="0" xfId="0" applyAlignment="1" applyBorder="1" applyFont="1">
      <alignment horizontal="center" vertical="center"/>
    </xf>
    <xf borderId="9" fillId="0" fontId="10" numFmtId="170" xfId="0" applyAlignment="1" applyBorder="1" applyFont="1" applyNumberFormat="1">
      <alignment horizontal="center" readingOrder="0" vertical="center"/>
    </xf>
    <xf borderId="9" fillId="0" fontId="10" numFmtId="166" xfId="0" applyAlignment="1" applyBorder="1" applyFont="1" applyNumberFormat="1">
      <alignment horizontal="center"/>
    </xf>
    <xf borderId="9" fillId="5" fontId="10" numFmtId="0" xfId="0" applyAlignment="1" applyBorder="1" applyFont="1">
      <alignment horizontal="center"/>
    </xf>
    <xf borderId="9" fillId="0" fontId="10" numFmtId="165" xfId="0" applyAlignment="1" applyBorder="1" applyFont="1" applyNumberFormat="1">
      <alignment horizontal="center"/>
    </xf>
    <xf borderId="9" fillId="0" fontId="10" numFmtId="0" xfId="0" applyAlignment="1" applyBorder="1" applyFont="1">
      <alignment horizontal="center" vertical="bottom"/>
    </xf>
    <xf borderId="9" fillId="0" fontId="10" numFmtId="167" xfId="0" applyAlignment="1" applyBorder="1" applyFont="1" applyNumberFormat="1">
      <alignment horizontal="center"/>
    </xf>
    <xf borderId="9" fillId="0" fontId="10" numFmtId="165" xfId="0" applyAlignment="1" applyBorder="1" applyFont="1" applyNumberFormat="1">
      <alignment horizontal="center" readingOrder="0"/>
    </xf>
    <xf borderId="9" fillId="15" fontId="10" numFmtId="0" xfId="0" applyAlignment="1" applyBorder="1" applyFont="1">
      <alignment horizontal="center" readingOrder="0"/>
    </xf>
    <xf borderId="9" fillId="0" fontId="10" numFmtId="166" xfId="0" applyAlignment="1" applyBorder="1" applyFont="1" applyNumberFormat="1">
      <alignment horizontal="center" readingOrder="0"/>
    </xf>
    <xf borderId="9" fillId="0" fontId="10" numFmtId="168" xfId="0" applyAlignment="1" applyBorder="1" applyFont="1" applyNumberFormat="1">
      <alignment horizontal="center" readingOrder="0" vertical="center"/>
    </xf>
    <xf borderId="9" fillId="8" fontId="10" numFmtId="166" xfId="0" applyAlignment="1" applyBorder="1" applyFont="1" applyNumberFormat="1">
      <alignment horizontal="center" readingOrder="0" vertical="center"/>
    </xf>
    <xf borderId="9" fillId="5" fontId="10" numFmtId="49" xfId="0" applyAlignment="1" applyBorder="1" applyFont="1" applyNumberFormat="1">
      <alignment horizontal="center" readingOrder="0" vertical="bottom"/>
    </xf>
    <xf borderId="9" fillId="15" fontId="10" numFmtId="0" xfId="0" applyAlignment="1" applyBorder="1" applyFont="1">
      <alignment horizontal="center"/>
    </xf>
    <xf borderId="9" fillId="0" fontId="10" numFmtId="170" xfId="0" applyAlignment="1" applyBorder="1" applyFont="1" applyNumberFormat="1">
      <alignment horizontal="center"/>
    </xf>
    <xf borderId="9" fillId="0" fontId="11" numFmtId="165" xfId="0" applyAlignment="1" applyBorder="1" applyFont="1" applyNumberFormat="1">
      <alignment horizontal="center"/>
    </xf>
    <xf borderId="9" fillId="0" fontId="11" numFmtId="0" xfId="0" applyAlignment="1" applyBorder="1" applyFont="1">
      <alignment horizontal="center"/>
    </xf>
    <xf borderId="9" fillId="0" fontId="11" numFmtId="0" xfId="0" applyAlignment="1" applyBorder="1" applyFont="1">
      <alignment horizontal="center"/>
    </xf>
    <xf borderId="0" fillId="0" fontId="25" numFmtId="0" xfId="0" applyFont="1"/>
    <xf borderId="0" fillId="0" fontId="10" numFmtId="0" xfId="0" applyAlignment="1" applyFont="1">
      <alignment horizontal="center" vertical="center"/>
    </xf>
    <xf borderId="9" fillId="0" fontId="10" numFmtId="9" xfId="0" applyAlignment="1" applyBorder="1" applyFont="1" applyNumberFormat="1">
      <alignment horizontal="center" readingOrder="0" vertical="center"/>
    </xf>
    <xf borderId="9" fillId="0" fontId="10" numFmtId="0" xfId="0" applyAlignment="1" applyBorder="1" applyFont="1">
      <alignment horizontal="center" readingOrder="0" shrinkToFit="0" wrapText="0"/>
    </xf>
    <xf borderId="9" fillId="8" fontId="18" numFmtId="166" xfId="0" applyAlignment="1" applyBorder="1" applyFont="1" applyNumberFormat="1">
      <alignment horizontal="center"/>
    </xf>
    <xf borderId="9" fillId="0" fontId="11" numFmtId="0" xfId="0" applyAlignment="1" applyBorder="1" applyFont="1">
      <alignment horizontal="center" readingOrder="0"/>
    </xf>
    <xf borderId="9" fillId="0" fontId="18" numFmtId="0" xfId="0" applyAlignment="1" applyBorder="1" applyFont="1">
      <alignment horizontal="center" shrinkToFit="0" wrapText="0"/>
    </xf>
    <xf borderId="9" fillId="24" fontId="18" numFmtId="0" xfId="0" applyAlignment="1" applyBorder="1" applyFill="1" applyFont="1">
      <alignment horizontal="center"/>
    </xf>
    <xf borderId="9" fillId="22" fontId="18" numFmtId="0" xfId="0" applyAlignment="1" applyBorder="1" applyFont="1">
      <alignment horizontal="center"/>
    </xf>
    <xf borderId="9" fillId="0" fontId="11" numFmtId="165" xfId="0" applyAlignment="1" applyBorder="1" applyFont="1" applyNumberFormat="1">
      <alignment horizontal="center" readingOrder="0"/>
    </xf>
    <xf borderId="9" fillId="0" fontId="8" numFmtId="166" xfId="0" applyAlignment="1" applyBorder="1" applyFont="1" applyNumberFormat="1">
      <alignment horizontal="center"/>
    </xf>
    <xf borderId="9" fillId="0" fontId="8" numFmtId="0" xfId="0" applyAlignment="1" applyBorder="1" applyFont="1">
      <alignment horizontal="center"/>
    </xf>
    <xf borderId="9" fillId="0" fontId="18" numFmtId="166" xfId="0" applyAlignment="1" applyBorder="1" applyFont="1" applyNumberFormat="1">
      <alignment horizontal="center" readingOrder="0"/>
    </xf>
    <xf borderId="9" fillId="0" fontId="19" numFmtId="0" xfId="0" applyAlignment="1" applyBorder="1" applyFont="1">
      <alignment horizontal="center" shrinkToFit="0" wrapText="0"/>
    </xf>
    <xf borderId="9" fillId="0" fontId="31" numFmtId="0" xfId="0" applyAlignment="1" applyBorder="1" applyFont="1">
      <alignment horizontal="center"/>
    </xf>
    <xf borderId="9" fillId="0" fontId="18" numFmtId="164" xfId="0" applyAlignment="1" applyBorder="1" applyFont="1" applyNumberFormat="1">
      <alignment horizontal="center" readingOrder="0"/>
    </xf>
    <xf borderId="9" fillId="0" fontId="18" numFmtId="0" xfId="0" applyAlignment="1" applyBorder="1" applyFont="1">
      <alignment horizontal="center" vertical="bottom"/>
    </xf>
    <xf borderId="9" fillId="0" fontId="7" numFmtId="0" xfId="0" applyAlignment="1" applyBorder="1" applyFont="1">
      <alignment horizontal="center"/>
    </xf>
    <xf borderId="9" fillId="0" fontId="7" numFmtId="0" xfId="0" applyAlignment="1" applyBorder="1" applyFont="1">
      <alignment horizontal="center" shrinkToFit="0" vertical="bottom" wrapText="0"/>
    </xf>
    <xf borderId="9" fillId="3" fontId="18" numFmtId="164" xfId="0" applyAlignment="1" applyBorder="1" applyFont="1" applyNumberFormat="1">
      <alignment horizontal="center" shrinkToFit="0" vertical="center" wrapText="0"/>
    </xf>
    <xf borderId="9" fillId="3" fontId="18" numFmtId="49" xfId="0" applyAlignment="1" applyBorder="1" applyFont="1" applyNumberFormat="1">
      <alignment horizontal="center" shrinkToFit="0" vertical="center" wrapText="0"/>
    </xf>
    <xf borderId="9" fillId="25" fontId="10" numFmtId="0" xfId="0" applyAlignment="1" applyBorder="1" applyFill="1" applyFont="1">
      <alignment horizontal="center" readingOrder="0" vertical="center"/>
    </xf>
    <xf borderId="9" fillId="26" fontId="10" numFmtId="0" xfId="0" applyAlignment="1" applyBorder="1" applyFill="1" applyFont="1">
      <alignment horizontal="center" vertical="center"/>
    </xf>
    <xf borderId="22" fillId="0" fontId="10" numFmtId="0" xfId="0" applyAlignment="1" applyBorder="1" applyFont="1">
      <alignment horizontal="center" readingOrder="0" vertical="center"/>
    </xf>
    <xf borderId="19" fillId="2" fontId="28" numFmtId="0" xfId="0" applyAlignment="1" applyBorder="1" applyFont="1">
      <alignment horizontal="center" readingOrder="0" vertical="center"/>
    </xf>
    <xf borderId="18" fillId="5" fontId="20" numFmtId="4" xfId="0" applyAlignment="1" applyBorder="1" applyFont="1" applyNumberFormat="1">
      <alignment horizontal="left" readingOrder="0"/>
    </xf>
    <xf borderId="18" fillId="0" fontId="25" numFmtId="4" xfId="0" applyAlignment="1" applyBorder="1" applyFont="1" applyNumberFormat="1">
      <alignment readingOrder="0"/>
    </xf>
    <xf borderId="18" fillId="0" fontId="25" numFmtId="169" xfId="0" applyAlignment="1" applyBorder="1" applyFont="1" applyNumberFormat="1">
      <alignment horizontal="center" readingOrder="0"/>
    </xf>
    <xf borderId="9" fillId="5" fontId="18" numFmtId="0" xfId="0" applyAlignment="1" applyBorder="1" applyFont="1">
      <alignment horizontal="center" readingOrder="0" vertical="bottom"/>
    </xf>
    <xf borderId="18" fillId="0" fontId="25" numFmtId="0" xfId="0" applyBorder="1" applyFont="1"/>
    <xf borderId="9" fillId="5" fontId="18" numFmtId="0" xfId="0" applyAlignment="1" applyBorder="1" applyFont="1">
      <alignment horizontal="center" vertical="bottom"/>
    </xf>
    <xf borderId="18" fillId="5" fontId="25" numFmtId="0" xfId="0" applyAlignment="1" applyBorder="1" applyFont="1">
      <alignment horizontal="center" readingOrder="0"/>
    </xf>
    <xf borderId="9" fillId="0" fontId="10" numFmtId="169" xfId="0" applyAlignment="1" applyBorder="1" applyFont="1" applyNumberFormat="1">
      <alignment horizontal="center" readingOrder="0" vertical="center"/>
    </xf>
    <xf borderId="9" fillId="0" fontId="10" numFmtId="4" xfId="0" applyAlignment="1" applyBorder="1" applyFont="1" applyNumberFormat="1">
      <alignment horizontal="center" readingOrder="0"/>
    </xf>
    <xf borderId="9" fillId="0" fontId="10" numFmtId="0" xfId="0" applyAlignment="1" applyBorder="1" applyFont="1">
      <alignment horizontal="center" readingOrder="0" vertical="bottom"/>
    </xf>
    <xf borderId="9" fillId="5" fontId="10" numFmtId="166" xfId="0" applyAlignment="1" applyBorder="1" applyFont="1" applyNumberFormat="1">
      <alignment horizontal="center" readingOrder="0" vertical="center"/>
    </xf>
    <xf borderId="9" fillId="0" fontId="10" numFmtId="171" xfId="0" applyAlignment="1" applyBorder="1" applyFont="1" applyNumberFormat="1">
      <alignment horizontal="center" readingOrder="0" vertical="center"/>
    </xf>
    <xf borderId="9" fillId="0" fontId="10" numFmtId="169" xfId="0" applyAlignment="1" applyBorder="1" applyFont="1" applyNumberFormat="1">
      <alignment horizontal="center"/>
    </xf>
    <xf borderId="17" fillId="0" fontId="25" numFmtId="0" xfId="0" applyAlignment="1" applyBorder="1" applyFont="1">
      <alignment readingOrder="0"/>
    </xf>
    <xf borderId="14" fillId="0" fontId="25" numFmtId="0" xfId="0" applyAlignment="1" applyBorder="1" applyFont="1">
      <alignment horizontal="center" vertical="center"/>
    </xf>
    <xf borderId="13" fillId="0" fontId="25" numFmtId="0" xfId="0" applyAlignment="1" applyBorder="1" applyFont="1">
      <alignment horizontal="center" vertical="center"/>
    </xf>
    <xf borderId="15" fillId="0" fontId="25" numFmtId="0" xfId="0" applyAlignment="1" applyBorder="1" applyFont="1">
      <alignment horizontal="center" vertical="center"/>
    </xf>
    <xf borderId="0" fillId="0" fontId="25" numFmtId="0" xfId="0" applyAlignment="1" applyFont="1">
      <alignment horizontal="center" vertical="center"/>
    </xf>
    <xf borderId="9" fillId="5" fontId="10" numFmtId="165" xfId="0" applyAlignment="1" applyBorder="1" applyFont="1" applyNumberFormat="1">
      <alignment horizontal="center" readingOrder="0" vertical="center"/>
    </xf>
    <xf borderId="37" fillId="0" fontId="11" numFmtId="0" xfId="0" applyBorder="1" applyFont="1"/>
    <xf borderId="16" fillId="0" fontId="11" numFmtId="0" xfId="0" applyAlignment="1" applyBorder="1" applyFont="1">
      <alignment vertical="bottom"/>
    </xf>
    <xf borderId="9" fillId="21" fontId="10" numFmtId="0" xfId="0" applyAlignment="1" applyBorder="1" applyFont="1">
      <alignment horizontal="center"/>
    </xf>
    <xf borderId="9" fillId="0" fontId="10" numFmtId="165" xfId="0" applyAlignment="1" applyBorder="1" applyFont="1" applyNumberFormat="1">
      <alignment horizontal="center" vertical="bottom"/>
    </xf>
    <xf borderId="9" fillId="0" fontId="10" numFmtId="0" xfId="0" applyAlignment="1" applyBorder="1" applyFont="1">
      <alignment horizontal="center" vertical="bottom"/>
    </xf>
    <xf borderId="9" fillId="0" fontId="7" numFmtId="0" xfId="0" applyAlignment="1" applyBorder="1" applyFont="1">
      <alignment horizontal="center" vertical="bottom"/>
    </xf>
    <xf borderId="9" fillId="3" fontId="10" numFmtId="49" xfId="0" applyAlignment="1" applyBorder="1" applyFont="1" applyNumberFormat="1">
      <alignment horizontal="center" shrinkToFit="0" vertical="center" wrapText="0"/>
    </xf>
    <xf borderId="9" fillId="15" fontId="10" numFmtId="0" xfId="0" applyAlignment="1" applyBorder="1" applyFont="1">
      <alignment horizontal="center" readingOrder="0" vertical="center"/>
    </xf>
    <xf borderId="9" fillId="5" fontId="10" numFmtId="164" xfId="0" applyAlignment="1" applyBorder="1" applyFont="1" applyNumberFormat="1">
      <alignment horizontal="center" readingOrder="0" vertical="center"/>
    </xf>
    <xf borderId="9" fillId="5" fontId="10" numFmtId="167" xfId="0" applyAlignment="1" applyBorder="1" applyFont="1" applyNumberFormat="1">
      <alignment horizontal="center" readingOrder="0" vertical="center"/>
    </xf>
    <xf borderId="9" fillId="0" fontId="10" numFmtId="3" xfId="0" applyAlignment="1" applyBorder="1" applyFont="1" applyNumberFormat="1">
      <alignment horizontal="center" readingOrder="0" vertical="center"/>
    </xf>
    <xf borderId="18" fillId="5" fontId="21" numFmtId="10" xfId="0" applyAlignment="1" applyBorder="1" applyFont="1" applyNumberFormat="1">
      <alignment horizontal="center" readingOrder="0" vertical="center"/>
    </xf>
    <xf borderId="18" fillId="0" fontId="25" numFmtId="166" xfId="0" applyAlignment="1" applyBorder="1" applyFont="1" applyNumberFormat="1">
      <alignment readingOrder="0"/>
    </xf>
    <xf borderId="18" fillId="5" fontId="17" numFmtId="4" xfId="0" applyAlignment="1" applyBorder="1" applyFont="1" applyNumberFormat="1">
      <alignment horizontal="left" readingOrder="0"/>
    </xf>
    <xf borderId="18" fillId="0" fontId="25" numFmtId="172" xfId="0" applyAlignment="1" applyBorder="1" applyFont="1" applyNumberFormat="1">
      <alignment readingOrder="0"/>
    </xf>
    <xf borderId="9" fillId="5" fontId="26" numFmtId="10" xfId="0" applyAlignment="1" applyBorder="1" applyFont="1" applyNumberFormat="1">
      <alignment horizontal="center" readingOrder="0" vertical="center"/>
    </xf>
    <xf borderId="9" fillId="0" fontId="10" numFmtId="10" xfId="0" applyAlignment="1" applyBorder="1" applyFont="1" applyNumberFormat="1">
      <alignment horizontal="center" readingOrder="0" vertical="center"/>
    </xf>
    <xf borderId="9" fillId="0" fontId="10" numFmtId="172" xfId="0" applyAlignment="1" applyBorder="1" applyFont="1" applyNumberFormat="1">
      <alignment horizontal="center" readingOrder="0" vertical="center"/>
    </xf>
    <xf borderId="0" fillId="0" fontId="11" numFmtId="0" xfId="0" applyAlignment="1" applyFont="1">
      <alignment readingOrder="0"/>
    </xf>
    <xf borderId="9" fillId="0" fontId="34" numFmtId="0" xfId="0" applyAlignment="1" applyBorder="1" applyFont="1">
      <alignment readingOrder="0"/>
    </xf>
    <xf borderId="0" fillId="0" fontId="10" numFmtId="0" xfId="0" applyAlignment="1" applyFont="1">
      <alignment horizontal="center" readingOrder="0" vertical="center"/>
    </xf>
    <xf borderId="9" fillId="0" fontId="10" numFmtId="173" xfId="0" applyAlignment="1" applyBorder="1" applyFont="1" applyNumberFormat="1">
      <alignment horizontal="center" readingOrder="0" vertical="center"/>
    </xf>
    <xf borderId="9" fillId="0" fontId="10" numFmtId="174" xfId="0" applyAlignment="1" applyBorder="1" applyFont="1" applyNumberFormat="1">
      <alignment horizontal="center" readingOrder="0" vertical="center"/>
    </xf>
    <xf borderId="9" fillId="0" fontId="10" numFmtId="170" xfId="0" applyAlignment="1" applyBorder="1" applyFont="1" applyNumberFormat="1">
      <alignment horizontal="center" vertical="center"/>
    </xf>
    <xf borderId="9" fillId="0" fontId="10" numFmtId="0" xfId="0" applyAlignment="1" applyBorder="1" applyFont="1">
      <alignment horizontal="center" readingOrder="0" shrinkToFit="0" vertical="center" wrapText="0"/>
    </xf>
    <xf borderId="9" fillId="0" fontId="11" numFmtId="165" xfId="0" applyAlignment="1" applyBorder="1" applyFont="1" applyNumberFormat="1">
      <alignment readingOrder="0"/>
    </xf>
    <xf borderId="9" fillId="27" fontId="18" numFmtId="0" xfId="0" applyAlignment="1" applyBorder="1" applyFill="1" applyFont="1">
      <alignment horizontal="center"/>
    </xf>
    <xf borderId="9" fillId="17" fontId="18" numFmtId="0" xfId="0" applyAlignment="1" applyBorder="1" applyFont="1">
      <alignment horizontal="center"/>
    </xf>
    <xf borderId="9" fillId="28" fontId="18" numFmtId="0" xfId="0" applyAlignment="1" applyBorder="1" applyFill="1" applyFont="1">
      <alignment horizontal="center"/>
    </xf>
    <xf borderId="9" fillId="9" fontId="35" numFmtId="0" xfId="0" applyAlignment="1" applyBorder="1" applyFont="1">
      <alignment horizontal="left" readingOrder="0"/>
    </xf>
    <xf borderId="32" fillId="0" fontId="11" numFmtId="0" xfId="0" applyBorder="1" applyFont="1"/>
    <xf borderId="9" fillId="5" fontId="22" numFmtId="49" xfId="0" applyAlignment="1" applyBorder="1" applyFont="1" applyNumberFormat="1">
      <alignment horizontal="center" readingOrder="0" vertical="bottom"/>
    </xf>
    <xf borderId="9" fillId="3" fontId="33" numFmtId="0" xfId="0" applyAlignment="1" applyBorder="1" applyFont="1">
      <alignment horizontal="center" readingOrder="0" shrinkToFit="0" vertical="center" wrapText="0"/>
    </xf>
    <xf borderId="9" fillId="3" fontId="18" numFmtId="49" xfId="0" applyAlignment="1" applyBorder="1" applyFont="1" applyNumberFormat="1">
      <alignment horizontal="center" shrinkToFit="0" wrapText="0"/>
    </xf>
    <xf borderId="9" fillId="5" fontId="18" numFmtId="164" xfId="0" applyAlignment="1" applyBorder="1" applyFont="1" applyNumberFormat="1">
      <alignment horizontal="center"/>
    </xf>
    <xf borderId="9" fillId="5" fontId="19" numFmtId="0" xfId="0" applyAlignment="1" applyBorder="1" applyFont="1">
      <alignment horizontal="center" vertical="center"/>
    </xf>
    <xf borderId="18" fillId="0" fontId="25" numFmtId="166" xfId="0" applyAlignment="1" applyBorder="1" applyFont="1" applyNumberFormat="1">
      <alignment horizontal="center" readingOrder="0" vertical="center"/>
    </xf>
    <xf borderId="18" fillId="0" fontId="25" numFmtId="0" xfId="0" applyAlignment="1" applyBorder="1" applyFont="1">
      <alignment horizontal="center" readingOrder="0" vertical="center"/>
    </xf>
    <xf borderId="37" fillId="0" fontId="10" numFmtId="0" xfId="0" applyAlignment="1" applyBorder="1" applyFont="1">
      <alignment horizontal="center" vertical="center"/>
    </xf>
    <xf borderId="9" fillId="5" fontId="36" numFmtId="0" xfId="0" applyAlignment="1" applyBorder="1" applyFont="1">
      <alignment horizontal="center" vertical="center"/>
    </xf>
    <xf borderId="9" fillId="0" fontId="18" numFmtId="0" xfId="0" applyAlignment="1" applyBorder="1" applyFont="1">
      <alignment horizontal="center" readingOrder="0" vertical="bottom"/>
    </xf>
    <xf borderId="9" fillId="5" fontId="18" numFmtId="167" xfId="0" applyAlignment="1" applyBorder="1" applyFont="1" applyNumberFormat="1">
      <alignment horizontal="center"/>
    </xf>
    <xf borderId="9" fillId="5" fontId="12" numFmtId="0" xfId="0" applyAlignment="1" applyBorder="1" applyFont="1">
      <alignment horizontal="center"/>
    </xf>
    <xf borderId="9" fillId="0" fontId="18" numFmtId="0" xfId="0" applyAlignment="1" applyBorder="1" applyFont="1">
      <alignment horizontal="center" readingOrder="0" shrinkToFit="0" wrapText="0"/>
    </xf>
    <xf borderId="9" fillId="5" fontId="37" numFmtId="0" xfId="0" applyAlignment="1" applyBorder="1" applyFont="1">
      <alignment horizontal="center" vertical="center"/>
    </xf>
    <xf borderId="9" fillId="0" fontId="25" numFmtId="165" xfId="0" applyAlignment="1" applyBorder="1" applyFont="1" applyNumberFormat="1">
      <alignment horizontal="center" readingOrder="0" vertical="center"/>
    </xf>
    <xf borderId="9" fillId="29" fontId="18" numFmtId="0" xfId="0" applyAlignment="1" applyBorder="1" applyFill="1" applyFont="1">
      <alignment horizontal="center"/>
    </xf>
    <xf borderId="9" fillId="30" fontId="18" numFmtId="0" xfId="0" applyAlignment="1" applyBorder="1" applyFill="1" applyFont="1">
      <alignment horizontal="center"/>
    </xf>
    <xf borderId="9" fillId="31" fontId="18" numFmtId="0" xfId="0" applyAlignment="1" applyBorder="1" applyFill="1" applyFont="1">
      <alignment horizontal="center"/>
    </xf>
    <xf borderId="9" fillId="0" fontId="18" numFmtId="3" xfId="0" applyAlignment="1" applyBorder="1" applyFont="1" applyNumberFormat="1">
      <alignment horizontal="center" readingOrder="0"/>
    </xf>
    <xf borderId="9" fillId="5" fontId="10" numFmtId="164" xfId="0" applyAlignment="1" applyBorder="1" applyFont="1" applyNumberFormat="1">
      <alignment horizontal="center" vertical="center"/>
    </xf>
    <xf borderId="9" fillId="5" fontId="10" numFmtId="166" xfId="0" applyAlignment="1" applyBorder="1" applyFont="1" applyNumberFormat="1">
      <alignment horizontal="center" vertical="center"/>
    </xf>
    <xf borderId="9" fillId="0" fontId="18" numFmtId="166" xfId="0" applyAlignment="1" applyBorder="1" applyFont="1" applyNumberFormat="1">
      <alignment horizontal="center" vertical="bottom"/>
    </xf>
    <xf borderId="9" fillId="0" fontId="18" numFmtId="166" xfId="0" applyAlignment="1" applyBorder="1" applyFont="1" applyNumberFormat="1">
      <alignment horizontal="center" readingOrder="0" vertical="bottom"/>
    </xf>
    <xf borderId="9" fillId="3" fontId="26" numFmtId="49" xfId="0" applyAlignment="1" applyBorder="1" applyFont="1" applyNumberFormat="1">
      <alignment horizontal="center" readingOrder="0" shrinkToFit="0" vertical="center" wrapText="1"/>
    </xf>
    <xf borderId="9" fillId="5" fontId="19" numFmtId="49" xfId="0" applyAlignment="1" applyBorder="1" applyFont="1" applyNumberFormat="1">
      <alignment horizontal="center" readingOrder="0" vertical="center"/>
    </xf>
    <xf borderId="9" fillId="0" fontId="10" numFmtId="0" xfId="0" applyAlignment="1" applyBorder="1" applyFont="1">
      <alignment horizontal="center" readingOrder="0" shrinkToFit="0" vertical="center" wrapText="1"/>
    </xf>
    <xf borderId="0" fillId="5" fontId="25" numFmtId="0" xfId="0" applyFont="1"/>
    <xf borderId="0" fillId="2" fontId="28" numFmtId="0" xfId="0" applyAlignment="1" applyFont="1">
      <alignment horizontal="center" readingOrder="0" vertical="center"/>
    </xf>
    <xf borderId="0" fillId="5" fontId="21" numFmtId="10" xfId="0" applyAlignment="1" applyFont="1" applyNumberFormat="1">
      <alignment horizontal="center" readingOrder="0" vertical="center"/>
    </xf>
    <xf borderId="20" fillId="7" fontId="10" numFmtId="0" xfId="0" applyAlignment="1" applyBorder="1" applyFont="1">
      <alignment horizontal="center" readingOrder="0" vertical="bottom"/>
    </xf>
    <xf borderId="0" fillId="5" fontId="17" numFmtId="4" xfId="0" applyAlignment="1" applyFont="1" applyNumberFormat="1">
      <alignment horizontal="left" readingOrder="0"/>
    </xf>
    <xf borderId="9" fillId="0" fontId="11" numFmtId="0" xfId="0" applyAlignment="1" applyBorder="1" applyFont="1">
      <alignment horizontal="center" readingOrder="0"/>
    </xf>
    <xf borderId="18" fillId="7" fontId="18" numFmtId="0" xfId="0" applyAlignment="1" applyBorder="1" applyFont="1">
      <alignment horizontal="center" vertical="bottom"/>
    </xf>
    <xf borderId="0" fillId="5" fontId="20" numFmtId="0" xfId="0" applyAlignment="1" applyFont="1">
      <alignment horizontal="left" readingOrder="0"/>
    </xf>
    <xf borderId="0" fillId="0" fontId="11" numFmtId="0" xfId="0" applyFont="1"/>
    <xf borderId="9" fillId="5" fontId="10" numFmtId="49" xfId="0" applyAlignment="1" applyBorder="1" applyFont="1" applyNumberFormat="1">
      <alignment horizontal="center" readingOrder="0" vertical="center"/>
    </xf>
    <xf borderId="9" fillId="0" fontId="10" numFmtId="0" xfId="0" applyAlignment="1" applyBorder="1" applyFont="1">
      <alignment horizontal="center" readingOrder="0" vertical="center"/>
    </xf>
    <xf borderId="9" fillId="18" fontId="18" numFmtId="0" xfId="0" applyAlignment="1" applyBorder="1" applyFont="1">
      <alignment horizontal="center"/>
    </xf>
    <xf borderId="9" fillId="30" fontId="18" numFmtId="0" xfId="0" applyAlignment="1" applyBorder="1" applyFont="1">
      <alignment horizontal="center"/>
    </xf>
    <xf borderId="9" fillId="32" fontId="18" numFmtId="0" xfId="0" applyAlignment="1" applyBorder="1" applyFill="1" applyFont="1">
      <alignment horizontal="center"/>
    </xf>
    <xf borderId="9" fillId="5" fontId="19" numFmtId="49" xfId="0" applyAlignment="1" applyBorder="1" applyFont="1" applyNumberFormat="1">
      <alignment horizontal="center" readingOrder="0"/>
    </xf>
    <xf borderId="9" fillId="15" fontId="18" numFmtId="165" xfId="0" applyAlignment="1" applyBorder="1" applyFont="1" applyNumberFormat="1">
      <alignment horizontal="center" readingOrder="0"/>
    </xf>
    <xf borderId="18" fillId="0" fontId="11" numFmtId="0" xfId="0" applyBorder="1" applyFont="1"/>
    <xf borderId="28" fillId="0" fontId="11" numFmtId="0" xfId="0" applyAlignment="1" applyBorder="1" applyFont="1">
      <alignment vertical="bottom"/>
    </xf>
    <xf borderId="9" fillId="33" fontId="18" numFmtId="0" xfId="0" applyAlignment="1" applyBorder="1" applyFill="1" applyFont="1">
      <alignment horizontal="center"/>
    </xf>
    <xf borderId="9" fillId="28" fontId="18" numFmtId="0" xfId="0" applyAlignment="1" applyBorder="1" applyFont="1">
      <alignment horizontal="center"/>
    </xf>
    <xf borderId="9" fillId="0" fontId="10" numFmtId="49" xfId="0" applyAlignment="1" applyBorder="1" applyFont="1" applyNumberFormat="1">
      <alignment horizontal="center" vertical="center"/>
    </xf>
    <xf borderId="9" fillId="0" fontId="31" numFmtId="0" xfId="0" applyBorder="1" applyFont="1"/>
    <xf borderId="9" fillId="5" fontId="26" numFmtId="49" xfId="0" applyAlignment="1" applyBorder="1" applyFont="1" applyNumberFormat="1">
      <alignment horizontal="center" readingOrder="0" vertical="center"/>
    </xf>
    <xf borderId="9" fillId="13" fontId="18" numFmtId="0" xfId="0" applyAlignment="1" applyBorder="1" applyFont="1">
      <alignment horizontal="center"/>
    </xf>
    <xf borderId="9" fillId="15" fontId="18" numFmtId="0" xfId="0" applyAlignment="1" applyBorder="1" applyFont="1">
      <alignment horizontal="center"/>
    </xf>
    <xf borderId="9" fillId="11" fontId="18" numFmtId="0" xfId="0" applyAlignment="1" applyBorder="1" applyFont="1">
      <alignment horizontal="center"/>
    </xf>
    <xf borderId="9" fillId="31" fontId="18" numFmtId="0" xfId="0" applyAlignment="1" applyBorder="1" applyFont="1">
      <alignment horizontal="center"/>
    </xf>
    <xf borderId="9" fillId="15" fontId="18" numFmtId="0" xfId="0" applyAlignment="1" applyBorder="1" applyFont="1">
      <alignment horizontal="center" readingOrder="0"/>
    </xf>
    <xf borderId="9" fillId="20" fontId="18" numFmtId="0" xfId="0" applyAlignment="1" applyBorder="1" applyFont="1">
      <alignment horizontal="center"/>
    </xf>
    <xf borderId="9" fillId="29" fontId="18" numFmtId="0" xfId="0" applyAlignment="1" applyBorder="1" applyFont="1">
      <alignment horizontal="center"/>
    </xf>
    <xf borderId="9" fillId="27" fontId="18" numFmtId="0" xfId="0" applyAlignment="1" applyBorder="1" applyFont="1">
      <alignment horizontal="center"/>
    </xf>
    <xf borderId="9" fillId="22" fontId="18" numFmtId="165" xfId="0" applyAlignment="1" applyBorder="1" applyFont="1" applyNumberFormat="1">
      <alignment horizontal="center"/>
    </xf>
    <xf borderId="9" fillId="19" fontId="18" numFmtId="0" xfId="0" applyAlignment="1" applyBorder="1" applyFont="1">
      <alignment horizontal="center"/>
    </xf>
    <xf borderId="9" fillId="34" fontId="26" numFmtId="0" xfId="0" applyAlignment="1" applyBorder="1" applyFill="1" applyFont="1">
      <alignment horizontal="center" readingOrder="0" shrinkToFit="0" vertical="center" wrapText="0"/>
    </xf>
    <xf borderId="9" fillId="34" fontId="26" numFmtId="49" xfId="0" applyAlignment="1" applyBorder="1" applyFont="1" applyNumberFormat="1">
      <alignment horizontal="center" readingOrder="0" shrinkToFit="0" vertical="center" wrapText="0"/>
    </xf>
    <xf borderId="9" fillId="34" fontId="26" numFmtId="164" xfId="0" applyAlignment="1" applyBorder="1" applyFont="1" applyNumberFormat="1">
      <alignment horizontal="center" readingOrder="0" shrinkToFit="0" vertical="center" wrapText="0"/>
    </xf>
    <xf borderId="9" fillId="34" fontId="26" numFmtId="49" xfId="0" applyAlignment="1" applyBorder="1" applyFont="1" applyNumberFormat="1">
      <alignment horizontal="center" shrinkToFit="0" vertical="center" wrapText="0"/>
    </xf>
    <xf borderId="9" fillId="34" fontId="26" numFmtId="165" xfId="0" applyAlignment="1" applyBorder="1" applyFont="1" applyNumberFormat="1">
      <alignment horizontal="center" shrinkToFit="0" vertical="center" wrapText="0"/>
    </xf>
    <xf borderId="9" fillId="34" fontId="10" numFmtId="49" xfId="0" applyAlignment="1" applyBorder="1" applyFont="1" applyNumberFormat="1">
      <alignment horizontal="center" shrinkToFit="0" vertical="center" wrapText="0"/>
    </xf>
    <xf borderId="0" fillId="34" fontId="38" numFmtId="49" xfId="0" applyFont="1" applyNumberFormat="1"/>
    <xf borderId="0" fillId="34" fontId="39" numFmtId="49" xfId="0" applyAlignment="1" applyFont="1" applyNumberFormat="1">
      <alignment horizontal="center" vertical="center"/>
    </xf>
    <xf borderId="9" fillId="17" fontId="10" numFmtId="165" xfId="0" applyAlignment="1" applyBorder="1" applyFont="1" applyNumberFormat="1">
      <alignment horizontal="center" readingOrder="0" vertical="center"/>
    </xf>
    <xf borderId="9" fillId="35" fontId="10" numFmtId="165" xfId="0" applyAlignment="1" applyBorder="1" applyFill="1" applyFont="1" applyNumberFormat="1">
      <alignment horizontal="center" readingOrder="0" vertical="center"/>
    </xf>
    <xf borderId="9" fillId="36" fontId="18" numFmtId="0" xfId="0" applyAlignment="1" applyBorder="1" applyFill="1" applyFont="1">
      <alignment horizontal="center"/>
    </xf>
    <xf borderId="9" fillId="37" fontId="18" numFmtId="165" xfId="0" applyAlignment="1" applyBorder="1" applyFill="1" applyFont="1" applyNumberFormat="1">
      <alignment horizontal="center" readingOrder="0"/>
    </xf>
    <xf borderId="36" fillId="0" fontId="10" numFmtId="0" xfId="0" applyAlignment="1" applyBorder="1" applyFont="1">
      <alignment horizontal="center" vertical="center"/>
    </xf>
    <xf borderId="23" fillId="5" fontId="25" numFmtId="0" xfId="0" applyBorder="1" applyFont="1"/>
    <xf borderId="0" fillId="38" fontId="40" numFmtId="4" xfId="0" applyAlignment="1" applyFill="1" applyFont="1" applyNumberFormat="1">
      <alignment readingOrder="0"/>
    </xf>
    <xf borderId="0" fillId="5" fontId="20" numFmtId="4" xfId="0" applyAlignment="1" applyFont="1" applyNumberFormat="1">
      <alignment horizontal="left" readingOrder="0"/>
    </xf>
    <xf borderId="0" fillId="0" fontId="31" numFmtId="4" xfId="0" applyAlignment="1" applyFont="1" applyNumberFormat="1">
      <alignment readingOrder="0"/>
    </xf>
    <xf borderId="0" fillId="0" fontId="41" numFmtId="4" xfId="0" applyAlignment="1" applyFont="1" applyNumberFormat="1">
      <alignment readingOrder="0"/>
    </xf>
    <xf borderId="18" fillId="5" fontId="21" numFmtId="0" xfId="0" applyAlignment="1" applyBorder="1" applyFont="1">
      <alignment horizontal="center" readingOrder="0" vertical="center"/>
    </xf>
    <xf borderId="0" fillId="5" fontId="20" numFmtId="166" xfId="0" applyAlignment="1" applyFont="1" applyNumberFormat="1">
      <alignment horizontal="left" readingOrder="0"/>
    </xf>
    <xf borderId="18" fillId="0" fontId="25" numFmtId="3" xfId="0" applyAlignment="1" applyBorder="1" applyFont="1" applyNumberFormat="1">
      <alignment readingOrder="0"/>
    </xf>
    <xf borderId="9" fillId="37" fontId="10" numFmtId="165" xfId="0" applyAlignment="1" applyBorder="1" applyFont="1" applyNumberFormat="1">
      <alignment horizontal="center" readingOrder="0" vertical="center"/>
    </xf>
    <xf borderId="9" fillId="0" fontId="18" numFmtId="164" xfId="0" applyAlignment="1" applyBorder="1" applyFont="1" applyNumberFormat="1">
      <alignment horizontal="center" vertical="bottom"/>
    </xf>
    <xf borderId="9" fillId="13" fontId="18" numFmtId="0" xfId="0" applyAlignment="1" applyBorder="1" applyFont="1">
      <alignment horizontal="center" vertical="bottom"/>
    </xf>
    <xf borderId="9" fillId="0" fontId="18" numFmtId="167" xfId="0" applyAlignment="1" applyBorder="1" applyFont="1" applyNumberFormat="1">
      <alignment horizontal="center" vertical="bottom"/>
    </xf>
    <xf borderId="9" fillId="39" fontId="10" numFmtId="165" xfId="0" applyAlignment="1" applyBorder="1" applyFill="1" applyFont="1" applyNumberFormat="1">
      <alignment horizontal="center" readingOrder="0" vertical="center"/>
    </xf>
    <xf borderId="9" fillId="5" fontId="11" numFmtId="166" xfId="0" applyBorder="1" applyFont="1" applyNumberFormat="1"/>
    <xf borderId="9" fillId="5" fontId="11" numFmtId="4" xfId="0" applyBorder="1" applyFont="1" applyNumberFormat="1"/>
    <xf borderId="9" fillId="16" fontId="10" numFmtId="165" xfId="0" applyAlignment="1" applyBorder="1" applyFont="1" applyNumberFormat="1">
      <alignment horizontal="center" readingOrder="0" vertical="center"/>
    </xf>
    <xf borderId="9" fillId="40" fontId="27" numFmtId="0" xfId="0" applyAlignment="1" applyBorder="1" applyFill="1" applyFont="1">
      <alignment horizontal="center" vertical="center"/>
    </xf>
    <xf borderId="9" fillId="41" fontId="10" numFmtId="165" xfId="0" applyAlignment="1" applyBorder="1" applyFill="1" applyFont="1" applyNumberFormat="1">
      <alignment horizontal="center" readingOrder="0" vertical="center"/>
    </xf>
    <xf borderId="9" fillId="25" fontId="10" numFmtId="165" xfId="0" applyAlignment="1" applyBorder="1" applyFont="1" applyNumberFormat="1">
      <alignment horizontal="center" readingOrder="0" vertical="center"/>
    </xf>
    <xf borderId="9" fillId="0" fontId="18" numFmtId="0" xfId="0" applyAlignment="1" applyBorder="1" applyFont="1">
      <alignment horizontal="center" readingOrder="0" vertical="center"/>
    </xf>
    <xf borderId="9" fillId="8" fontId="10" numFmtId="165" xfId="0" applyAlignment="1" applyBorder="1" applyFont="1" applyNumberFormat="1">
      <alignment horizontal="center" readingOrder="0" vertical="center"/>
    </xf>
    <xf borderId="18" fillId="5" fontId="20" numFmtId="165" xfId="0" applyAlignment="1" applyBorder="1" applyFont="1" applyNumberFormat="1">
      <alignment horizontal="center" readingOrder="0" vertical="center"/>
    </xf>
    <xf borderId="9" fillId="5" fontId="21" numFmtId="165" xfId="0" applyAlignment="1" applyBorder="1" applyFont="1" applyNumberFormat="1">
      <alignment horizontal="center" readingOrder="0" shrinkToFit="0" vertical="center" wrapText="1"/>
    </xf>
    <xf borderId="9" fillId="0" fontId="18" numFmtId="166" xfId="0" applyAlignment="1" applyBorder="1" applyFont="1" applyNumberFormat="1">
      <alignment horizontal="center" vertical="center"/>
    </xf>
    <xf borderId="9" fillId="0" fontId="18" numFmtId="0" xfId="0" applyAlignment="1" applyBorder="1" applyFont="1">
      <alignment horizontal="center" vertical="center"/>
    </xf>
    <xf borderId="9" fillId="0" fontId="18" numFmtId="165" xfId="0" applyAlignment="1" applyBorder="1" applyFont="1" applyNumberFormat="1">
      <alignment horizontal="center" readingOrder="0" vertical="center"/>
    </xf>
    <xf borderId="9" fillId="0" fontId="18" numFmtId="166" xfId="0" applyAlignment="1" applyBorder="1" applyFont="1" applyNumberFormat="1">
      <alignment horizontal="center" readingOrder="0" vertical="center"/>
    </xf>
    <xf borderId="9" fillId="0" fontId="18" numFmtId="165" xfId="0" applyAlignment="1" applyBorder="1" applyFont="1" applyNumberFormat="1">
      <alignment horizontal="center" vertical="center"/>
    </xf>
    <xf borderId="9" fillId="5" fontId="26" numFmtId="0" xfId="0" applyAlignment="1" applyBorder="1" applyFont="1">
      <alignment horizontal="center" readingOrder="0" vertical="center"/>
    </xf>
    <xf borderId="9" fillId="0" fontId="18" numFmtId="0" xfId="0" applyAlignment="1" applyBorder="1" applyFont="1">
      <alignment horizontal="center" vertical="center"/>
    </xf>
    <xf borderId="9" fillId="15" fontId="18" numFmtId="0" xfId="0" applyAlignment="1" applyBorder="1" applyFont="1">
      <alignment horizontal="center" vertical="center"/>
    </xf>
    <xf borderId="9" fillId="0" fontId="18" numFmtId="167" xfId="0" applyAlignment="1" applyBorder="1" applyFont="1" applyNumberFormat="1">
      <alignment horizontal="center" vertical="center"/>
    </xf>
    <xf borderId="9" fillId="0" fontId="18" numFmtId="0" xfId="0" applyAlignment="1" applyBorder="1" applyFont="1">
      <alignment horizontal="center" readingOrder="0" shrinkToFit="0" vertical="center" wrapText="0"/>
    </xf>
    <xf borderId="9" fillId="5" fontId="19" numFmtId="49" xfId="0" applyAlignment="1" applyBorder="1" applyFont="1" applyNumberFormat="1">
      <alignment horizontal="center" vertical="center"/>
    </xf>
    <xf borderId="9" fillId="5" fontId="22" numFmtId="49" xfId="0" applyAlignment="1" applyBorder="1" applyFont="1" applyNumberFormat="1">
      <alignment horizontal="center" vertical="center"/>
    </xf>
    <xf borderId="9" fillId="42" fontId="10" numFmtId="166" xfId="0" applyAlignment="1" applyBorder="1" applyFill="1" applyFont="1" applyNumberFormat="1">
      <alignment horizontal="center" readingOrder="0" vertical="center"/>
    </xf>
    <xf borderId="9" fillId="8" fontId="10" numFmtId="0" xfId="0" applyAlignment="1" applyBorder="1" applyFont="1">
      <alignment horizontal="center" readingOrder="0" vertical="center"/>
    </xf>
    <xf borderId="9" fillId="20" fontId="19" numFmtId="0" xfId="0" applyAlignment="1" applyBorder="1" applyFont="1">
      <alignment horizontal="center"/>
    </xf>
    <xf borderId="9" fillId="0" fontId="18" numFmtId="3" xfId="0" applyAlignment="1" applyBorder="1" applyFont="1" applyNumberFormat="1">
      <alignment horizontal="center" readingOrder="0" vertical="center"/>
    </xf>
    <xf borderId="9" fillId="0" fontId="31" numFmtId="166" xfId="0" applyAlignment="1" applyBorder="1" applyFont="1" applyNumberFormat="1">
      <alignment readingOrder="0"/>
    </xf>
    <xf borderId="9" fillId="0" fontId="42" numFmtId="0" xfId="0" applyAlignment="1" applyBorder="1" applyFont="1">
      <alignment horizontal="center" readingOrder="0"/>
    </xf>
    <xf borderId="9" fillId="0" fontId="42" numFmtId="166" xfId="0" applyAlignment="1" applyBorder="1" applyFont="1" applyNumberFormat="1">
      <alignment horizontal="center" readingOrder="0"/>
    </xf>
    <xf borderId="9" fillId="0" fontId="31" numFmtId="0" xfId="0" applyAlignment="1" applyBorder="1" applyFont="1">
      <alignment horizontal="center" readingOrder="0"/>
    </xf>
    <xf borderId="9" fillId="0" fontId="42" numFmtId="0" xfId="0" applyAlignment="1" applyBorder="1" applyFont="1">
      <alignment horizontal="center"/>
    </xf>
    <xf borderId="9" fillId="0" fontId="31" numFmtId="166" xfId="0" applyAlignment="1" applyBorder="1" applyFont="1" applyNumberFormat="1">
      <alignment horizontal="right" readingOrder="0"/>
    </xf>
    <xf borderId="9" fillId="3" fontId="6" numFmtId="49" xfId="0" applyAlignment="1" applyBorder="1" applyFont="1" applyNumberFormat="1">
      <alignment horizontal="center" shrinkToFit="0" wrapText="0"/>
    </xf>
    <xf borderId="9" fillId="3" fontId="43" numFmtId="49" xfId="0" applyAlignment="1" applyBorder="1" applyFont="1" applyNumberFormat="1">
      <alignment horizontal="center"/>
    </xf>
    <xf borderId="9" fillId="5" fontId="43" numFmtId="0" xfId="0" applyAlignment="1" applyBorder="1" applyFont="1">
      <alignment horizontal="center" vertical="center"/>
    </xf>
    <xf borderId="9" fillId="0" fontId="43" numFmtId="0" xfId="0" applyAlignment="1" applyBorder="1" applyFont="1">
      <alignment horizontal="center"/>
    </xf>
    <xf borderId="9" fillId="5" fontId="9" numFmtId="0" xfId="0" applyAlignment="1" applyBorder="1" applyFont="1">
      <alignment horizontal="center" readingOrder="0" vertical="bottom"/>
    </xf>
    <xf borderId="6" fillId="5" fontId="43" numFmtId="2" xfId="0" applyAlignment="1" applyBorder="1" applyFont="1" applyNumberFormat="1">
      <alignment horizontal="center" vertical="bottom"/>
    </xf>
    <xf borderId="9" fillId="5" fontId="6" numFmtId="49" xfId="0" applyAlignment="1" applyBorder="1" applyFont="1" applyNumberFormat="1">
      <alignment horizontal="center" vertical="bottom"/>
    </xf>
    <xf borderId="9" fillId="0" fontId="43" numFmtId="0" xfId="0" applyAlignment="1" applyBorder="1" applyFont="1">
      <alignment horizontal="center" readingOrder="0"/>
    </xf>
    <xf borderId="9" fillId="43" fontId="6" numFmtId="0" xfId="0" applyAlignment="1" applyBorder="1" applyFill="1" applyFont="1">
      <alignment horizontal="center" readingOrder="0" vertical="center"/>
    </xf>
    <xf borderId="9" fillId="44" fontId="6" numFmtId="0" xfId="0" applyAlignment="1" applyBorder="1" applyFill="1" applyFont="1">
      <alignment horizontal="center" readingOrder="0" vertical="center"/>
    </xf>
    <xf borderId="9" fillId="5" fontId="9" numFmtId="49" xfId="0" applyAlignment="1" applyBorder="1" applyFont="1" applyNumberFormat="1">
      <alignment horizontal="center" vertical="bottom"/>
    </xf>
    <xf borderId="9" fillId="5" fontId="43" numFmtId="0" xfId="0" applyAlignment="1" applyBorder="1" applyFont="1">
      <alignment horizontal="center"/>
    </xf>
    <xf borderId="1" fillId="2" fontId="44" numFmtId="0" xfId="0" applyAlignment="1" applyBorder="1" applyFont="1">
      <alignment horizontal="center"/>
    </xf>
    <xf borderId="9" fillId="2" fontId="44" numFmtId="0" xfId="0" applyAlignment="1" applyBorder="1" applyFont="1">
      <alignment horizontal="center" readingOrder="0" vertical="center"/>
    </xf>
    <xf borderId="1" fillId="2" fontId="44" numFmtId="0" xfId="0" applyAlignment="1" applyBorder="1" applyFont="1">
      <alignment horizontal="center" readingOrder="0" vertical="center"/>
    </xf>
    <xf borderId="9" fillId="0" fontId="6" numFmtId="9" xfId="0" applyAlignment="1" applyBorder="1" applyFont="1" applyNumberFormat="1">
      <alignment horizontal="center" readingOrder="0" vertical="center"/>
    </xf>
    <xf borderId="0" fillId="0" fontId="31" numFmtId="164" xfId="0" applyAlignment="1" applyFont="1" applyNumberFormat="1">
      <alignment readingOrder="0" shrinkToFit="0" wrapText="0"/>
    </xf>
    <xf borderId="38" fillId="5" fontId="20" numFmtId="0" xfId="0" applyAlignment="1" applyBorder="1" applyFont="1">
      <alignment shrinkToFit="0" wrapText="0"/>
    </xf>
    <xf borderId="9" fillId="5" fontId="45" numFmtId="0" xfId="0" applyAlignment="1" applyBorder="1" applyFont="1">
      <alignment horizontal="center" readingOrder="0" shrinkToFit="0" wrapText="0"/>
    </xf>
    <xf borderId="9" fillId="5" fontId="46" numFmtId="4" xfId="0" applyAlignment="1" applyBorder="1" applyFont="1" applyNumberFormat="1">
      <alignment horizontal="center" readingOrder="0"/>
    </xf>
    <xf borderId="9" fillId="0" fontId="43" numFmtId="4" xfId="0" applyAlignment="1" applyBorder="1" applyFont="1" applyNumberFormat="1">
      <alignment horizontal="center" readingOrder="0"/>
    </xf>
    <xf borderId="38" fillId="5" fontId="17" numFmtId="0" xfId="0" applyAlignment="1" applyBorder="1" applyFont="1">
      <alignment shrinkToFit="0" wrapText="0"/>
    </xf>
    <xf borderId="9" fillId="45" fontId="6" numFmtId="0" xfId="0" applyAlignment="1" applyBorder="1" applyFill="1" applyFont="1">
      <alignment horizontal="center" readingOrder="0" vertical="center"/>
    </xf>
    <xf borderId="38" fillId="5" fontId="17" numFmtId="49" xfId="0" applyAlignment="1" applyBorder="1" applyFont="1" applyNumberFormat="1">
      <alignment shrinkToFit="0" wrapText="0"/>
    </xf>
    <xf borderId="38" fillId="5" fontId="20" numFmtId="0" xfId="0" applyAlignment="1" applyBorder="1" applyFont="1">
      <alignment shrinkToFit="0" wrapText="0"/>
    </xf>
    <xf borderId="38" fillId="5" fontId="17" numFmtId="0" xfId="0" applyAlignment="1" applyBorder="1" applyFont="1">
      <alignment shrinkToFit="0" wrapText="0"/>
    </xf>
    <xf borderId="9" fillId="0" fontId="43" numFmtId="0" xfId="0" applyAlignment="1" applyBorder="1" applyFont="1">
      <alignment horizontal="center" vertical="bottom"/>
    </xf>
    <xf borderId="9" fillId="0" fontId="6" numFmtId="166" xfId="0" applyAlignment="1" applyBorder="1" applyFont="1" applyNumberFormat="1">
      <alignment horizontal="center"/>
    </xf>
    <xf borderId="9" fillId="0" fontId="6" numFmtId="0" xfId="0" applyAlignment="1" applyBorder="1" applyFont="1">
      <alignment horizontal="center"/>
    </xf>
    <xf borderId="9" fillId="5" fontId="6" numFmtId="0" xfId="0" applyAlignment="1" applyBorder="1" applyFont="1">
      <alignment horizontal="center"/>
    </xf>
    <xf borderId="9" fillId="0" fontId="43" numFmtId="165" xfId="0" applyAlignment="1" applyBorder="1" applyFont="1" applyNumberFormat="1">
      <alignment horizontal="center" readingOrder="0"/>
    </xf>
    <xf borderId="9" fillId="0" fontId="43" numFmtId="166" xfId="0" applyAlignment="1" applyBorder="1" applyFont="1" applyNumberFormat="1">
      <alignment horizontal="center" readingOrder="0"/>
    </xf>
    <xf borderId="9" fillId="0" fontId="6" numFmtId="167" xfId="0" applyAlignment="1" applyBorder="1" applyFont="1" applyNumberFormat="1">
      <alignment horizontal="center"/>
    </xf>
    <xf borderId="9" fillId="0" fontId="6" numFmtId="165" xfId="0" applyAlignment="1" applyBorder="1" applyFont="1" applyNumberFormat="1">
      <alignment horizontal="center"/>
    </xf>
    <xf borderId="9" fillId="0" fontId="6" numFmtId="0" xfId="0" applyAlignment="1" applyBorder="1" applyFont="1">
      <alignment horizontal="center" vertical="bottom"/>
    </xf>
    <xf borderId="9" fillId="0" fontId="6" numFmtId="0" xfId="0" applyAlignment="1" applyBorder="1" applyFont="1">
      <alignment horizontal="center" readingOrder="0" shrinkToFit="0" wrapText="0"/>
    </xf>
    <xf borderId="9" fillId="45" fontId="18" numFmtId="0" xfId="0" applyAlignment="1" applyBorder="1" applyFont="1">
      <alignment horizontal="center"/>
    </xf>
    <xf borderId="9" fillId="0" fontId="6" numFmtId="169" xfId="0" applyAlignment="1" applyBorder="1" applyFont="1" applyNumberFormat="1">
      <alignment horizontal="center" readingOrder="0"/>
    </xf>
    <xf borderId="9" fillId="5" fontId="6" numFmtId="166" xfId="0" applyAlignment="1" applyBorder="1" applyFont="1" applyNumberFormat="1">
      <alignment horizontal="center" readingOrder="0" shrinkToFit="0" vertical="center" wrapText="1"/>
    </xf>
    <xf borderId="9" fillId="5" fontId="6" numFmtId="165" xfId="0" applyAlignment="1" applyBorder="1" applyFont="1" applyNumberFormat="1">
      <alignment horizontal="center" readingOrder="0" vertical="center"/>
    </xf>
    <xf borderId="9" fillId="5" fontId="5" numFmtId="49" xfId="0" applyAlignment="1" applyBorder="1" applyFont="1" applyNumberFormat="1">
      <alignment horizontal="center" readingOrder="0" vertical="bottom"/>
    </xf>
    <xf borderId="9" fillId="0" fontId="43" numFmtId="0" xfId="0" applyAlignment="1" applyBorder="1" applyFont="1">
      <alignment horizontal="center"/>
    </xf>
    <xf borderId="9" fillId="0" fontId="43" numFmtId="165" xfId="0" applyAlignment="1" applyBorder="1" applyFont="1" applyNumberFormat="1">
      <alignment horizontal="center"/>
    </xf>
    <xf borderId="9" fillId="0" fontId="43" numFmtId="166" xfId="0" applyAlignment="1" applyBorder="1" applyFont="1" applyNumberFormat="1">
      <alignment horizontal="center"/>
    </xf>
    <xf borderId="9" fillId="15" fontId="6" numFmtId="0" xfId="0" applyAlignment="1" applyBorder="1" applyFont="1">
      <alignment horizontal="center"/>
    </xf>
    <xf borderId="9" fillId="0" fontId="6" numFmtId="170" xfId="0" applyAlignment="1" applyBorder="1" applyFont="1" applyNumberFormat="1">
      <alignment horizontal="center"/>
    </xf>
    <xf borderId="9" fillId="0" fontId="6" numFmtId="0" xfId="0" applyAlignment="1" applyBorder="1" applyFont="1">
      <alignment horizontal="center"/>
    </xf>
    <xf borderId="9" fillId="15" fontId="6" numFmtId="0" xfId="0" applyAlignment="1" applyBorder="1" applyFont="1">
      <alignment horizontal="center" readingOrder="0"/>
    </xf>
    <xf borderId="9" fillId="45" fontId="6" numFmtId="0" xfId="0" applyAlignment="1" applyBorder="1" applyFont="1">
      <alignment horizontal="center" readingOrder="0"/>
    </xf>
    <xf borderId="9" fillId="0" fontId="18" numFmtId="169" xfId="0" applyAlignment="1" applyBorder="1" applyFont="1" applyNumberFormat="1">
      <alignment horizontal="center"/>
    </xf>
    <xf borderId="9" fillId="46" fontId="18" numFmtId="0" xfId="0" applyAlignment="1" applyBorder="1" applyFill="1" applyFont="1">
      <alignment horizontal="center"/>
    </xf>
    <xf borderId="9" fillId="0" fontId="6" numFmtId="0" xfId="0" applyAlignment="1" applyBorder="1" applyFont="1">
      <alignment horizontal="center" vertical="bottom"/>
    </xf>
    <xf borderId="9" fillId="0" fontId="6" numFmtId="0" xfId="0" applyAlignment="1" applyBorder="1" applyFont="1">
      <alignment horizontal="center" readingOrder="0" shrinkToFit="0" vertical="bottom" wrapText="0"/>
    </xf>
    <xf borderId="9" fillId="45" fontId="6" numFmtId="0" xfId="0" applyAlignment="1" applyBorder="1" applyFont="1">
      <alignment horizontal="center" readingOrder="0" shrinkToFit="0" vertical="bottom" wrapText="0"/>
    </xf>
    <xf borderId="9" fillId="45" fontId="6" numFmtId="0" xfId="0" applyAlignment="1" applyBorder="1" applyFont="1">
      <alignment horizontal="center" readingOrder="0" shrinkToFit="0" wrapText="0"/>
    </xf>
    <xf borderId="9" fillId="33" fontId="18" numFmtId="0" xfId="0" applyAlignment="1" applyBorder="1" applyFont="1">
      <alignment horizontal="center"/>
    </xf>
    <xf borderId="9" fillId="0" fontId="6" numFmtId="170" xfId="0" applyAlignment="1" applyBorder="1" applyFont="1" applyNumberFormat="1">
      <alignment horizontal="center" readingOrder="0" vertical="center"/>
    </xf>
    <xf borderId="9" fillId="5" fontId="43" numFmtId="0" xfId="0" applyAlignment="1" applyBorder="1" applyFont="1">
      <alignment horizontal="center" readingOrder="0" vertical="center"/>
    </xf>
    <xf borderId="9" fillId="43" fontId="6" numFmtId="0" xfId="0" applyAlignment="1" applyBorder="1" applyFont="1">
      <alignment horizontal="center" readingOrder="0"/>
    </xf>
    <xf borderId="9" fillId="43" fontId="6" numFmtId="0" xfId="0" applyAlignment="1" applyBorder="1" applyFont="1">
      <alignment horizontal="center" readingOrder="0" shrinkToFit="0" vertical="bottom" wrapText="0"/>
    </xf>
    <xf borderId="9" fillId="43" fontId="6" numFmtId="0" xfId="0" applyAlignment="1" applyBorder="1" applyFont="1">
      <alignment horizontal="center" readingOrder="0" shrinkToFit="0" wrapText="0"/>
    </xf>
    <xf borderId="9" fillId="43" fontId="18" numFmtId="0" xfId="0" applyAlignment="1" applyBorder="1" applyFont="1">
      <alignment horizontal="center"/>
    </xf>
    <xf borderId="0" fillId="0" fontId="43" numFmtId="0" xfId="0" applyAlignment="1" applyFont="1">
      <alignment horizontal="center"/>
    </xf>
    <xf borderId="0" fillId="0" fontId="43" numFmtId="0" xfId="0" applyAlignment="1" applyFont="1">
      <alignment horizontal="center" vertical="bottom"/>
    </xf>
    <xf borderId="9" fillId="0" fontId="31" numFmtId="0" xfId="0" applyAlignment="1" applyBorder="1" applyFont="1">
      <alignment readingOrder="0"/>
    </xf>
    <xf borderId="9" fillId="47" fontId="37" numFmtId="0" xfId="0" applyAlignment="1" applyBorder="1" applyFill="1" applyFont="1">
      <alignment horizontal="center" readingOrder="0" shrinkToFit="0" vertical="center" wrapText="0"/>
    </xf>
    <xf borderId="9" fillId="3" fontId="37" numFmtId="0" xfId="0" applyAlignment="1" applyBorder="1" applyFont="1">
      <alignment horizontal="center" readingOrder="0" shrinkToFit="0" vertical="center" wrapText="0"/>
    </xf>
    <xf borderId="0" fillId="0" fontId="11" numFmtId="166" xfId="0" applyFont="1" applyNumberFormat="1"/>
    <xf borderId="9" fillId="0" fontId="36" numFmtId="166" xfId="0" applyAlignment="1" applyBorder="1" applyFont="1" applyNumberFormat="1">
      <alignment horizontal="center" readingOrder="0" vertical="center"/>
    </xf>
    <xf borderId="9" fillId="0" fontId="36" numFmtId="164" xfId="0" applyAlignment="1" applyBorder="1" applyFont="1" applyNumberFormat="1">
      <alignment horizontal="center" vertical="center"/>
    </xf>
    <xf borderId="9" fillId="0" fontId="36" numFmtId="0" xfId="0" applyAlignment="1" applyBorder="1" applyFont="1">
      <alignment horizontal="center" readingOrder="0" vertical="center"/>
    </xf>
    <xf borderId="9" fillId="0" fontId="36" numFmtId="164" xfId="0" applyAlignment="1" applyBorder="1" applyFont="1" applyNumberFormat="1">
      <alignment horizontal="center" readingOrder="0" vertical="center"/>
    </xf>
    <xf borderId="9" fillId="48" fontId="47" numFmtId="0" xfId="0" applyAlignment="1" applyBorder="1" applyFill="1" applyFont="1">
      <alignment horizontal="center" vertical="center"/>
    </xf>
    <xf borderId="9" fillId="5" fontId="36" numFmtId="0" xfId="0" applyAlignment="1" applyBorder="1" applyFont="1">
      <alignment horizontal="center" readingOrder="0" vertical="center"/>
    </xf>
    <xf borderId="9" fillId="0" fontId="36" numFmtId="165" xfId="0" applyAlignment="1" applyBorder="1" applyFont="1" applyNumberFormat="1">
      <alignment horizontal="center" readingOrder="0" vertical="center"/>
    </xf>
    <xf borderId="9" fillId="49" fontId="36" numFmtId="0" xfId="0" applyAlignment="1" applyBorder="1" applyFill="1" applyFont="1">
      <alignment horizontal="center" readingOrder="0" vertical="center"/>
    </xf>
    <xf borderId="9" fillId="0" fontId="36" numFmtId="0" xfId="0" applyAlignment="1" applyBorder="1" applyFont="1">
      <alignment horizontal="left" readingOrder="0" vertical="center"/>
    </xf>
    <xf borderId="1" fillId="0" fontId="48" numFmtId="0" xfId="0" applyAlignment="1" applyBorder="1" applyFont="1">
      <alignment horizontal="center"/>
    </xf>
    <xf borderId="9" fillId="0" fontId="36" numFmtId="165" xfId="0" applyAlignment="1" applyBorder="1" applyFont="1" applyNumberFormat="1">
      <alignment horizontal="center" readingOrder="0"/>
    </xf>
    <xf borderId="9" fillId="0" fontId="36" numFmtId="10" xfId="0" applyAlignment="1" applyBorder="1" applyFont="1" applyNumberFormat="1">
      <alignment horizontal="center" readingOrder="0"/>
    </xf>
    <xf borderId="2" fillId="5" fontId="10" numFmtId="14" xfId="0" applyAlignment="1" applyBorder="1" applyFont="1" applyNumberFormat="1">
      <alignment horizontal="left" vertical="bottom"/>
    </xf>
    <xf borderId="0" fillId="5" fontId="10" numFmtId="14" xfId="0" applyAlignment="1" applyFont="1" applyNumberFormat="1">
      <alignment horizontal="left" vertical="bottom"/>
    </xf>
    <xf borderId="9" fillId="0" fontId="36" numFmtId="165" xfId="0" applyAlignment="1" applyBorder="1" applyFont="1" applyNumberFormat="1">
      <alignment horizontal="center"/>
    </xf>
    <xf borderId="12" fillId="5" fontId="25" numFmtId="2" xfId="0" applyAlignment="1" applyBorder="1" applyFont="1" applyNumberFormat="1">
      <alignment horizontal="left" vertical="bottom"/>
    </xf>
    <xf borderId="0" fillId="5" fontId="25" numFmtId="2" xfId="0" applyAlignment="1" applyFont="1" applyNumberFormat="1">
      <alignment horizontal="left" vertical="bottom"/>
    </xf>
    <xf borderId="9" fillId="50" fontId="47" numFmtId="0" xfId="0" applyAlignment="1" applyBorder="1" applyFill="1" applyFont="1">
      <alignment horizontal="center" readingOrder="0" vertical="center"/>
    </xf>
    <xf borderId="1" fillId="0" fontId="36" numFmtId="0" xfId="0" applyAlignment="1" applyBorder="1" applyFont="1">
      <alignment horizontal="center" readingOrder="0"/>
    </xf>
    <xf borderId="9" fillId="22" fontId="47" numFmtId="0" xfId="0" applyAlignment="1" applyBorder="1" applyFont="1">
      <alignment horizontal="center" readingOrder="0" vertical="center"/>
    </xf>
    <xf borderId="9" fillId="22" fontId="36" numFmtId="0" xfId="0" applyAlignment="1" applyBorder="1" applyFont="1">
      <alignment horizontal="center" readingOrder="0" vertical="center"/>
    </xf>
    <xf borderId="25" fillId="0" fontId="25" numFmtId="0" xfId="0" applyAlignment="1" applyBorder="1" applyFont="1">
      <alignment horizontal="left"/>
    </xf>
    <xf borderId="24" fillId="0" fontId="25" numFmtId="0" xfId="0" applyAlignment="1" applyBorder="1" applyFont="1">
      <alignment horizontal="left"/>
    </xf>
    <xf borderId="39" fillId="2" fontId="29" numFmtId="0" xfId="0" applyAlignment="1" applyBorder="1" applyFont="1">
      <alignment horizontal="center"/>
    </xf>
    <xf borderId="40" fillId="0" fontId="2" numFmtId="0" xfId="0" applyBorder="1" applyFont="1"/>
    <xf borderId="41" fillId="0" fontId="2" numFmtId="0" xfId="0" applyBorder="1" applyFont="1"/>
    <xf borderId="0" fillId="0" fontId="25" numFmtId="0" xfId="0" applyAlignment="1" applyFont="1">
      <alignment horizontal="left"/>
    </xf>
    <xf borderId="9" fillId="15" fontId="36" numFmtId="0" xfId="0" applyAlignment="1" applyBorder="1" applyFont="1">
      <alignment horizontal="center" readingOrder="0" vertical="center"/>
    </xf>
    <xf borderId="18" fillId="5" fontId="49" numFmtId="4" xfId="0" applyAlignment="1" applyBorder="1" applyFont="1" applyNumberFormat="1">
      <alignment horizontal="center" readingOrder="0"/>
    </xf>
    <xf borderId="18" fillId="0" fontId="10" numFmtId="4" xfId="0" applyAlignment="1" applyBorder="1" applyFont="1" applyNumberFormat="1">
      <alignment horizontal="center" readingOrder="0"/>
    </xf>
    <xf borderId="0" fillId="0" fontId="50" numFmtId="0" xfId="0" applyAlignment="1" applyFont="1">
      <alignment horizontal="left" readingOrder="0"/>
    </xf>
    <xf borderId="17" fillId="0" fontId="51" numFmtId="0" xfId="0" applyAlignment="1" applyBorder="1" applyFont="1">
      <alignment horizontal="left" readingOrder="0"/>
    </xf>
    <xf borderId="9" fillId="0" fontId="52" numFmtId="10" xfId="0" applyAlignment="1" applyBorder="1" applyFont="1" applyNumberFormat="1">
      <alignment horizontal="center" readingOrder="0"/>
    </xf>
    <xf borderId="0" fillId="0" fontId="10" numFmtId="0" xfId="0" applyAlignment="1" applyFont="1">
      <alignment horizontal="left" readingOrder="0"/>
    </xf>
    <xf borderId="9" fillId="0" fontId="36" numFmtId="0" xfId="0" applyAlignment="1" applyBorder="1" applyFont="1">
      <alignment horizontal="left" readingOrder="0"/>
    </xf>
    <xf borderId="42" fillId="0" fontId="25" numFmtId="166" xfId="0" applyAlignment="1" applyBorder="1" applyFont="1" applyNumberFormat="1">
      <alignment horizontal="center" readingOrder="0"/>
    </xf>
    <xf borderId="17" fillId="0" fontId="25" numFmtId="0" xfId="0" applyAlignment="1" applyBorder="1" applyFont="1">
      <alignment horizontal="left"/>
    </xf>
    <xf borderId="19" fillId="0" fontId="25" numFmtId="0" xfId="0" applyAlignment="1" applyBorder="1" applyFont="1">
      <alignment readingOrder="0"/>
    </xf>
    <xf borderId="17" fillId="0" fontId="25" numFmtId="166" xfId="0" applyAlignment="1" applyBorder="1" applyFont="1" applyNumberFormat="1">
      <alignment horizontal="left" readingOrder="0"/>
    </xf>
    <xf borderId="9" fillId="51" fontId="36" numFmtId="0" xfId="0" applyAlignment="1" applyBorder="1" applyFill="1" applyFont="1">
      <alignment horizontal="center" vertical="center"/>
    </xf>
    <xf borderId="19" fillId="0" fontId="25" numFmtId="0" xfId="0" applyAlignment="1" applyBorder="1" applyFont="1">
      <alignment readingOrder="0" vertical="center"/>
    </xf>
    <xf borderId="9" fillId="52" fontId="36" numFmtId="0" xfId="0" applyAlignment="1" applyBorder="1" applyFill="1" applyFont="1">
      <alignment horizontal="center" readingOrder="0" vertical="center"/>
    </xf>
    <xf borderId="9" fillId="0" fontId="47" numFmtId="0" xfId="0" applyAlignment="1" applyBorder="1" applyFont="1">
      <alignment horizontal="center" readingOrder="0" vertical="center"/>
    </xf>
    <xf borderId="37" fillId="0" fontId="10" numFmtId="0" xfId="0" applyAlignment="1" applyBorder="1" applyFont="1">
      <alignment horizontal="left" vertical="center"/>
    </xf>
    <xf borderId="0" fillId="0" fontId="10" numFmtId="0" xfId="0" applyAlignment="1" applyFont="1">
      <alignment horizontal="left" vertical="center"/>
    </xf>
    <xf borderId="16" fillId="0" fontId="10" numFmtId="0" xfId="0" applyAlignment="1" applyBorder="1" applyFont="1">
      <alignment horizontal="left" vertical="center"/>
    </xf>
    <xf borderId="9" fillId="5" fontId="37" numFmtId="49" xfId="0" applyAlignment="1" applyBorder="1" applyFont="1" applyNumberFormat="1">
      <alignment horizontal="center" vertical="bottom"/>
    </xf>
    <xf borderId="16" fillId="0" fontId="10" numFmtId="0" xfId="0" applyAlignment="1" applyBorder="1" applyFont="1">
      <alignment horizontal="left" readingOrder="0" vertical="center"/>
    </xf>
    <xf borderId="16" fillId="0" fontId="10" numFmtId="165" xfId="0" applyAlignment="1" applyBorder="1" applyFont="1" applyNumberFormat="1">
      <alignment horizontal="center" readingOrder="0" vertical="center"/>
    </xf>
    <xf borderId="16" fillId="0" fontId="10" numFmtId="10" xfId="0" applyAlignment="1" applyBorder="1" applyFont="1" applyNumberFormat="1">
      <alignment horizontal="left" vertical="center"/>
    </xf>
    <xf borderId="9" fillId="40" fontId="47" numFmtId="0" xfId="0" applyAlignment="1" applyBorder="1" applyFont="1">
      <alignment horizontal="center" readingOrder="0" vertical="center"/>
    </xf>
    <xf borderId="9" fillId="5" fontId="36" numFmtId="0" xfId="0" applyAlignment="1" applyBorder="1" applyFont="1">
      <alignment horizontal="center" vertical="center"/>
    </xf>
    <xf borderId="9" fillId="15" fontId="37" numFmtId="0" xfId="0" applyAlignment="1" applyBorder="1" applyFont="1">
      <alignment horizontal="center" readingOrder="0" vertical="center"/>
    </xf>
    <xf borderId="9" fillId="5" fontId="36" numFmtId="165" xfId="0" applyAlignment="1" applyBorder="1" applyFont="1" applyNumberFormat="1">
      <alignment horizontal="center" readingOrder="0" vertical="center"/>
    </xf>
    <xf borderId="9" fillId="0" fontId="36" numFmtId="166" xfId="0" applyAlignment="1" applyBorder="1" applyFont="1" applyNumberFormat="1">
      <alignment horizontal="center"/>
    </xf>
    <xf borderId="9" fillId="0" fontId="36" numFmtId="0" xfId="0" applyAlignment="1" applyBorder="1" applyFont="1">
      <alignment horizontal="center" readingOrder="0"/>
    </xf>
    <xf borderId="9" fillId="0" fontId="36" numFmtId="164" xfId="0" applyAlignment="1" applyBorder="1" applyFont="1" applyNumberFormat="1">
      <alignment horizontal="center" readingOrder="0"/>
    </xf>
    <xf borderId="9" fillId="15" fontId="36" numFmtId="0" xfId="0" applyAlignment="1" applyBorder="1" applyFont="1">
      <alignment horizontal="center" readingOrder="0"/>
    </xf>
    <xf borderId="9" fillId="0" fontId="36" numFmtId="0" xfId="0" applyAlignment="1" applyBorder="1" applyFont="1">
      <alignment horizontal="center"/>
    </xf>
    <xf borderId="9" fillId="0" fontId="36" numFmtId="164" xfId="0" applyAlignment="1" applyBorder="1" applyFont="1" applyNumberFormat="1">
      <alignment horizontal="center"/>
    </xf>
    <xf borderId="9" fillId="0" fontId="36" numFmtId="9" xfId="0" applyAlignment="1" applyBorder="1" applyFont="1" applyNumberFormat="1">
      <alignment horizontal="center" readingOrder="0"/>
    </xf>
    <xf borderId="9" fillId="0" fontId="36" numFmtId="165" xfId="0" applyAlignment="1" applyBorder="1" applyFont="1" applyNumberFormat="1">
      <alignment horizontal="center" vertical="bottom"/>
    </xf>
    <xf borderId="9" fillId="50" fontId="47" numFmtId="0" xfId="0" applyAlignment="1" applyBorder="1" applyFont="1">
      <alignment horizontal="center" readingOrder="0"/>
    </xf>
    <xf borderId="9" fillId="0" fontId="36" numFmtId="0" xfId="0" applyAlignment="1" applyBorder="1" applyFont="1">
      <alignment horizontal="left"/>
    </xf>
    <xf borderId="9" fillId="0" fontId="36" numFmtId="165" xfId="0" applyAlignment="1" applyBorder="1" applyFont="1" applyNumberFormat="1">
      <alignment horizontal="center" readingOrder="0" vertical="bottom"/>
    </xf>
    <xf borderId="9" fillId="15" fontId="47" numFmtId="0" xfId="0" applyAlignment="1" applyBorder="1" applyFont="1">
      <alignment horizontal="center" readingOrder="0"/>
    </xf>
    <xf borderId="9" fillId="50" fontId="47" numFmtId="165" xfId="0" applyAlignment="1" applyBorder="1" applyFont="1" applyNumberFormat="1">
      <alignment horizontal="center" readingOrder="0"/>
    </xf>
    <xf borderId="9" fillId="0" fontId="36" numFmtId="0" xfId="0" applyAlignment="1" applyBorder="1" applyFont="1">
      <alignment horizontal="center" readingOrder="0" shrinkToFit="0" vertical="bottom" wrapText="0"/>
    </xf>
    <xf borderId="9" fillId="0" fontId="53" numFmtId="164" xfId="0" applyAlignment="1" applyBorder="1" applyFont="1" applyNumberFormat="1">
      <alignment horizontal="center" readingOrder="0"/>
    </xf>
    <xf borderId="1" fillId="0" fontId="36" numFmtId="0" xfId="0" applyAlignment="1" applyBorder="1" applyFont="1">
      <alignment horizontal="center" readingOrder="0" vertical="center"/>
    </xf>
    <xf borderId="9" fillId="15" fontId="47" numFmtId="0" xfId="0" applyAlignment="1" applyBorder="1" applyFont="1">
      <alignment horizontal="center" readingOrder="0" vertical="center"/>
    </xf>
    <xf borderId="9" fillId="0" fontId="36" numFmtId="0" xfId="0" applyAlignment="1" applyBorder="1" applyFont="1">
      <alignment horizontal="left"/>
    </xf>
    <xf borderId="9" fillId="5" fontId="36" numFmtId="49" xfId="0" applyAlignment="1" applyBorder="1" applyFont="1" applyNumberFormat="1">
      <alignment horizontal="center" vertical="bottom"/>
    </xf>
    <xf borderId="9" fillId="5" fontId="36" numFmtId="49" xfId="0" applyAlignment="1" applyBorder="1" applyFont="1" applyNumberFormat="1">
      <alignment horizontal="center" readingOrder="0" vertical="center"/>
    </xf>
    <xf borderId="9" fillId="48" fontId="47" numFmtId="0" xfId="0" applyAlignment="1" applyBorder="1" applyFont="1">
      <alignment horizontal="center"/>
    </xf>
    <xf borderId="9" fillId="29" fontId="36" numFmtId="0" xfId="0" applyAlignment="1" applyBorder="1" applyFont="1">
      <alignment horizontal="center"/>
    </xf>
    <xf borderId="11" fillId="0" fontId="36" numFmtId="0" xfId="0" applyAlignment="1" applyBorder="1" applyFont="1">
      <alignment horizontal="center" readingOrder="0" vertical="center"/>
    </xf>
    <xf borderId="9" fillId="0" fontId="36" numFmtId="0" xfId="0" applyAlignment="1" applyBorder="1" applyFont="1">
      <alignment horizontal="center" vertical="center"/>
    </xf>
    <xf borderId="9" fillId="0" fontId="54" numFmtId="0" xfId="0" applyAlignment="1" applyBorder="1" applyFont="1">
      <alignment horizontal="left" readingOrder="0" vertical="center"/>
    </xf>
    <xf borderId="9" fillId="15" fontId="36" numFmtId="165" xfId="0" applyAlignment="1" applyBorder="1" applyFont="1" applyNumberFormat="1">
      <alignment horizontal="center" readingOrder="0" vertical="center"/>
    </xf>
    <xf borderId="9" fillId="5" fontId="36" numFmtId="49" xfId="0" applyAlignment="1" applyBorder="1" applyFont="1" applyNumberFormat="1">
      <alignment horizontal="center" readingOrder="0" vertical="bottom"/>
    </xf>
    <xf borderId="9" fillId="15" fontId="36" numFmtId="0" xfId="0" applyAlignment="1" applyBorder="1" applyFont="1">
      <alignment horizontal="center"/>
    </xf>
    <xf borderId="9" fillId="5" fontId="37" numFmtId="49" xfId="0" applyAlignment="1" applyBorder="1" applyFont="1" applyNumberFormat="1">
      <alignment horizontal="center" readingOrder="0" vertical="bottom"/>
    </xf>
    <xf borderId="9" fillId="15" fontId="36" numFmtId="0" xfId="0" applyAlignment="1" applyBorder="1" applyFont="1">
      <alignment horizontal="center"/>
    </xf>
    <xf borderId="9" fillId="5" fontId="36" numFmtId="0" xfId="0" applyAlignment="1" applyBorder="1" applyFont="1">
      <alignment horizontal="center"/>
    </xf>
    <xf borderId="9" fillId="0" fontId="11" numFmtId="0" xfId="0" applyAlignment="1" applyBorder="1" applyFont="1">
      <alignment horizontal="left"/>
    </xf>
    <xf borderId="1" fillId="0" fontId="11" numFmtId="0" xfId="0" applyAlignment="1" applyBorder="1" applyFont="1">
      <alignment horizontal="center" vertical="bottom"/>
    </xf>
    <xf borderId="9" fillId="15" fontId="11" numFmtId="0" xfId="0" applyBorder="1" applyFont="1"/>
    <xf borderId="9" fillId="0" fontId="36" numFmtId="0" xfId="0" applyAlignment="1" applyBorder="1" applyFont="1">
      <alignment horizontal="center"/>
    </xf>
    <xf borderId="9" fillId="15" fontId="36" numFmtId="165" xfId="0" applyAlignment="1" applyBorder="1" applyFont="1" applyNumberFormat="1">
      <alignment horizontal="center"/>
    </xf>
    <xf borderId="9" fillId="5" fontId="36" numFmtId="0" xfId="0" applyAlignment="1" applyBorder="1" applyFont="1">
      <alignment horizontal="center" readingOrder="0"/>
    </xf>
    <xf borderId="1" fillId="0" fontId="31" numFmtId="0" xfId="0" applyAlignment="1" applyBorder="1" applyFont="1">
      <alignment horizontal="center"/>
    </xf>
    <xf borderId="9" fillId="15" fontId="48" numFmtId="0" xfId="0" applyBorder="1" applyFont="1"/>
    <xf borderId="9" fillId="0" fontId="48" numFmtId="0" xfId="0" applyAlignment="1" applyBorder="1" applyFont="1">
      <alignment horizontal="left"/>
    </xf>
    <xf borderId="9" fillId="0" fontId="48" numFmtId="0" xfId="0" applyAlignment="1" applyBorder="1" applyFont="1">
      <alignment horizontal="center"/>
    </xf>
    <xf borderId="9" fillId="0" fontId="8" numFmtId="0" xfId="0" applyAlignment="1" applyBorder="1" applyFont="1">
      <alignment horizontal="center" vertical="bottom"/>
    </xf>
    <xf borderId="9" fillId="0" fontId="36" numFmtId="0" xfId="0" applyAlignment="1" applyBorder="1" applyFont="1">
      <alignment horizontal="left" vertical="bottom"/>
    </xf>
    <xf borderId="9" fillId="0" fontId="31" numFmtId="0" xfId="0" applyAlignment="1" applyBorder="1" applyFont="1">
      <alignment horizontal="left"/>
    </xf>
    <xf borderId="9" fillId="19" fontId="36" numFmtId="0" xfId="0" applyAlignment="1" applyBorder="1" applyFont="1">
      <alignment horizontal="center"/>
    </xf>
    <xf borderId="1" fillId="0" fontId="36" numFmtId="0" xfId="0" applyBorder="1" applyFont="1"/>
    <xf borderId="9" fillId="5" fontId="36" numFmtId="0" xfId="0" applyAlignment="1" applyBorder="1" applyFont="1">
      <alignment horizontal="center"/>
    </xf>
    <xf borderId="9" fillId="13" fontId="36" numFmtId="0" xfId="0" applyAlignment="1" applyBorder="1" applyFont="1">
      <alignment horizontal="center"/>
    </xf>
    <xf borderId="9" fillId="0" fontId="36" numFmtId="0" xfId="0" applyBorder="1" applyFont="1"/>
    <xf borderId="9" fillId="18" fontId="36" numFmtId="0" xfId="0" applyAlignment="1" applyBorder="1" applyFont="1">
      <alignment horizontal="center"/>
    </xf>
    <xf borderId="9" fillId="21" fontId="36" numFmtId="0" xfId="0" applyAlignment="1" applyBorder="1" applyFont="1">
      <alignment horizontal="center"/>
    </xf>
    <xf borderId="9" fillId="31" fontId="36" numFmtId="0" xfId="0" applyAlignment="1" applyBorder="1" applyFont="1">
      <alignment horizontal="center"/>
    </xf>
    <xf borderId="9" fillId="5" fontId="36" numFmtId="166" xfId="0" applyAlignment="1" applyBorder="1" applyFont="1" applyNumberFormat="1">
      <alignment horizontal="center"/>
    </xf>
    <xf borderId="9" fillId="30" fontId="36" numFmtId="0" xfId="0" applyAlignment="1" applyBorder="1" applyFont="1">
      <alignment horizontal="center"/>
    </xf>
    <xf borderId="9" fillId="32" fontId="36" numFmtId="0" xfId="0" applyAlignment="1" applyBorder="1" applyFont="1">
      <alignment horizontal="center"/>
    </xf>
    <xf borderId="9" fillId="0" fontId="36" numFmtId="167" xfId="0" applyAlignment="1" applyBorder="1" applyFont="1" applyNumberFormat="1">
      <alignment horizontal="center"/>
    </xf>
    <xf borderId="9" fillId="27" fontId="36" numFmtId="0" xfId="0" applyAlignment="1" applyBorder="1" applyFont="1">
      <alignment horizontal="center"/>
    </xf>
    <xf borderId="9" fillId="0" fontId="48" numFmtId="0" xfId="0" applyBorder="1" applyFont="1"/>
    <xf borderId="9" fillId="10" fontId="36" numFmtId="0" xfId="0" applyAlignment="1" applyBorder="1" applyFont="1">
      <alignment horizontal="center"/>
    </xf>
    <xf borderId="9" fillId="46" fontId="36" numFmtId="0" xfId="0" applyAlignment="1" applyBorder="1" applyFont="1">
      <alignment horizontal="center"/>
    </xf>
    <xf borderId="9" fillId="0" fontId="36" numFmtId="170" xfId="0" applyAlignment="1" applyBorder="1" applyFont="1" applyNumberFormat="1">
      <alignment horizontal="center"/>
    </xf>
    <xf borderId="9" fillId="5" fontId="36" numFmtId="167" xfId="0" applyAlignment="1" applyBorder="1" applyFont="1" applyNumberFormat="1">
      <alignment horizontal="center"/>
    </xf>
    <xf borderId="9" fillId="0" fontId="36" numFmtId="0" xfId="0" applyAlignment="1" applyBorder="1" applyFont="1">
      <alignment horizontal="center" shrinkToFit="0" wrapText="0"/>
    </xf>
    <xf borderId="9" fillId="24" fontId="36" numFmtId="0" xfId="0" applyAlignment="1" applyBorder="1" applyFont="1">
      <alignment horizontal="center"/>
    </xf>
    <xf borderId="16" fillId="0" fontId="10" numFmtId="175" xfId="0" applyAlignment="1" applyBorder="1" applyFont="1" applyNumberFormat="1">
      <alignment horizontal="center" vertical="center"/>
    </xf>
    <xf borderId="1" fillId="0" fontId="36" numFmtId="0" xfId="0" applyAlignment="1" applyBorder="1" applyFont="1">
      <alignment horizontal="center" vertical="bottom"/>
    </xf>
    <xf borderId="9" fillId="22" fontId="36" numFmtId="166" xfId="0" applyAlignment="1" applyBorder="1" applyFont="1" applyNumberFormat="1">
      <alignment horizontal="center" readingOrder="0" vertical="center"/>
    </xf>
    <xf borderId="16" fillId="0" fontId="11" numFmtId="0" xfId="0" applyAlignment="1" applyBorder="1" applyFont="1">
      <alignment horizontal="left"/>
    </xf>
    <xf borderId="0" fillId="0" fontId="11" numFmtId="0" xfId="0" applyAlignment="1" applyFont="1">
      <alignment horizontal="left"/>
    </xf>
    <xf borderId="9" fillId="5" fontId="36" numFmtId="166" xfId="0" applyAlignment="1" applyBorder="1" applyFont="1" applyNumberFormat="1">
      <alignment horizontal="center" readingOrder="0" shrinkToFit="0" vertical="center" wrapText="1"/>
    </xf>
    <xf borderId="0" fillId="0" fontId="36" numFmtId="0" xfId="0" applyAlignment="1" applyFont="1">
      <alignment horizontal="center" vertical="center"/>
    </xf>
    <xf borderId="0" fillId="0" fontId="36" numFmtId="0" xfId="0" applyAlignment="1" applyFont="1">
      <alignment horizontal="left" vertical="center"/>
    </xf>
    <xf borderId="9" fillId="5" fontId="36" numFmtId="166" xfId="0" applyAlignment="1" applyBorder="1" applyFont="1" applyNumberFormat="1">
      <alignment horizontal="center" readingOrder="0" vertical="center"/>
    </xf>
    <xf borderId="9" fillId="8" fontId="36" numFmtId="0" xfId="0" applyAlignment="1" applyBorder="1" applyFont="1">
      <alignment horizontal="center" vertical="center"/>
    </xf>
    <xf borderId="9" fillId="40" fontId="36" numFmtId="0" xfId="0" applyAlignment="1" applyBorder="1" applyFont="1">
      <alignment horizontal="center" vertical="center"/>
    </xf>
    <xf borderId="9" fillId="0" fontId="19" numFmtId="0" xfId="0" applyAlignment="1" applyBorder="1" applyFont="1">
      <alignment horizontal="left" readingOrder="0" vertical="center"/>
    </xf>
    <xf borderId="9" fillId="40" fontId="36" numFmtId="0" xfId="0" applyAlignment="1" applyBorder="1" applyFont="1">
      <alignment horizontal="center" readingOrder="0" vertical="center"/>
    </xf>
    <xf borderId="9" fillId="0" fontId="36" numFmtId="4" xfId="0" applyAlignment="1" applyBorder="1" applyFont="1" applyNumberFormat="1">
      <alignment horizontal="center" readingOrder="0" vertical="center"/>
    </xf>
    <xf borderId="9" fillId="50" fontId="37" numFmtId="0" xfId="0" applyAlignment="1" applyBorder="1" applyFont="1">
      <alignment horizontal="center" readingOrder="0" vertical="center"/>
    </xf>
    <xf borderId="9" fillId="5" fontId="37" numFmtId="49" xfId="0" applyAlignment="1" applyBorder="1" applyFont="1" applyNumberFormat="1">
      <alignment horizontal="center" readingOrder="0" vertical="center"/>
    </xf>
    <xf borderId="9" fillId="0" fontId="36" numFmtId="166" xfId="0" applyAlignment="1" applyBorder="1" applyFont="1" applyNumberFormat="1">
      <alignment horizontal="center" vertical="center"/>
    </xf>
    <xf borderId="9" fillId="0" fontId="36" numFmtId="165" xfId="0" applyAlignment="1" applyBorder="1" applyFont="1" applyNumberFormat="1">
      <alignment horizontal="center" vertical="center"/>
    </xf>
    <xf borderId="9" fillId="22" fontId="36" numFmtId="0" xfId="0" applyAlignment="1" applyBorder="1" applyFont="1">
      <alignment horizontal="center" readingOrder="0"/>
    </xf>
    <xf borderId="9" fillId="14" fontId="36" numFmtId="0" xfId="0" applyAlignment="1" applyBorder="1" applyFont="1">
      <alignment horizontal="center" readingOrder="0"/>
    </xf>
    <xf borderId="9" fillId="0" fontId="55" numFmtId="0" xfId="0" applyAlignment="1" applyBorder="1" applyFont="1">
      <alignment horizontal="center" vertical="center"/>
    </xf>
    <xf borderId="9" fillId="0" fontId="36" numFmtId="0" xfId="0" applyAlignment="1" applyBorder="1" applyFont="1">
      <alignment horizontal="center" readingOrder="0" shrinkToFit="0" vertical="center" wrapText="0"/>
    </xf>
    <xf borderId="9" fillId="28" fontId="36" numFmtId="0" xfId="0" applyAlignment="1" applyBorder="1" applyFont="1">
      <alignment horizontal="center"/>
    </xf>
    <xf borderId="9" fillId="0" fontId="36" numFmtId="166" xfId="0" applyBorder="1" applyFont="1" applyNumberFormat="1"/>
    <xf borderId="0" fillId="0" fontId="31" numFmtId="0" xfId="0" applyAlignment="1" applyFont="1">
      <alignment horizontal="center"/>
    </xf>
    <xf borderId="9" fillId="3" fontId="39" numFmtId="0" xfId="0" applyAlignment="1" applyBorder="1" applyFont="1">
      <alignment horizontal="center" readingOrder="0" shrinkToFit="0" vertical="center" wrapText="0"/>
    </xf>
    <xf borderId="9" fillId="3" fontId="12" numFmtId="49" xfId="0" applyAlignment="1" applyBorder="1" applyFont="1" applyNumberFormat="1">
      <alignment horizontal="center" shrinkToFit="0" wrapText="0"/>
    </xf>
    <xf borderId="9" fillId="14" fontId="56" numFmtId="0" xfId="0" applyAlignment="1" applyBorder="1" applyFont="1">
      <alignment horizontal="center"/>
    </xf>
    <xf borderId="9" fillId="0" fontId="26" numFmtId="166" xfId="0" applyAlignment="1" applyBorder="1" applyFont="1" applyNumberFormat="1">
      <alignment horizontal="center" readingOrder="0" vertical="center"/>
    </xf>
    <xf borderId="9" fillId="53" fontId="18" numFmtId="0" xfId="0" applyAlignment="1" applyBorder="1" applyFill="1" applyFont="1">
      <alignment horizontal="center"/>
    </xf>
    <xf borderId="9" fillId="0" fontId="11" numFmtId="169" xfId="0" applyAlignment="1" applyBorder="1" applyFont="1" applyNumberFormat="1">
      <alignment horizontal="center" readingOrder="0"/>
    </xf>
    <xf borderId="9" fillId="0" fontId="26" numFmtId="0" xfId="0" applyAlignment="1" applyBorder="1" applyFont="1">
      <alignment horizontal="center" readingOrder="0" vertical="center"/>
    </xf>
    <xf borderId="9" fillId="0" fontId="26" numFmtId="164" xfId="0" applyAlignment="1" applyBorder="1" applyFont="1" applyNumberFormat="1">
      <alignment horizontal="center" readingOrder="0" vertical="center"/>
    </xf>
    <xf borderId="9" fillId="5" fontId="26" numFmtId="0" xfId="0" applyAlignment="1" applyBorder="1" applyFont="1">
      <alignment horizontal="center" vertical="center"/>
    </xf>
    <xf borderId="9" fillId="5" fontId="22" numFmtId="0" xfId="0" applyAlignment="1" applyBorder="1" applyFont="1">
      <alignment horizontal="center" vertical="center"/>
    </xf>
    <xf borderId="9" fillId="0" fontId="26" numFmtId="165" xfId="0" applyAlignment="1" applyBorder="1" applyFont="1" applyNumberFormat="1">
      <alignment horizontal="center" readingOrder="0" vertical="center"/>
    </xf>
    <xf borderId="9" fillId="0" fontId="26" numFmtId="169" xfId="0" applyAlignment="1" applyBorder="1" applyFont="1" applyNumberFormat="1">
      <alignment horizontal="center" readingOrder="0" vertical="center"/>
    </xf>
    <xf borderId="9" fillId="0" fontId="26" numFmtId="0" xfId="0" applyAlignment="1" applyBorder="1" applyFont="1">
      <alignment horizontal="center" vertical="center"/>
    </xf>
    <xf borderId="9" fillId="0" fontId="12" numFmtId="0" xfId="0" applyAlignment="1" applyBorder="1" applyFont="1">
      <alignment horizontal="center"/>
    </xf>
    <xf borderId="9" fillId="0" fontId="22" numFmtId="0" xfId="0" applyAlignment="1" applyBorder="1" applyFont="1">
      <alignment horizontal="center" readingOrder="0"/>
    </xf>
    <xf borderId="9" fillId="0" fontId="26" numFmtId="167" xfId="0" applyAlignment="1" applyBorder="1" applyFont="1" applyNumberFormat="1">
      <alignment horizontal="center" readingOrder="0" vertical="center"/>
    </xf>
    <xf borderId="9" fillId="0" fontId="26" numFmtId="165" xfId="0" applyAlignment="1" applyBorder="1" applyFont="1" applyNumberFormat="1">
      <alignment horizontal="center" vertical="center"/>
    </xf>
    <xf borderId="9" fillId="0" fontId="26" numFmtId="176" xfId="0" applyAlignment="1" applyBorder="1" applyFont="1" applyNumberFormat="1">
      <alignment horizontal="center" readingOrder="0" vertical="center"/>
    </xf>
    <xf borderId="9" fillId="0" fontId="26" numFmtId="166" xfId="0" applyAlignment="1" applyBorder="1" applyFont="1" applyNumberFormat="1">
      <alignment horizontal="center" vertical="center"/>
    </xf>
    <xf borderId="9" fillId="0" fontId="26" numFmtId="0" xfId="0" applyAlignment="1" applyBorder="1" applyFont="1">
      <alignment horizontal="center" vertical="center"/>
    </xf>
    <xf borderId="9" fillId="0" fontId="26" numFmtId="164" xfId="0" applyAlignment="1" applyBorder="1" applyFont="1" applyNumberFormat="1">
      <alignment horizontal="center" vertical="center"/>
    </xf>
    <xf borderId="18" fillId="0" fontId="25" numFmtId="1" xfId="0" applyAlignment="1" applyBorder="1" applyFont="1" applyNumberFormat="1">
      <alignment readingOrder="0"/>
    </xf>
    <xf borderId="9" fillId="0" fontId="12" numFmtId="0" xfId="0" applyAlignment="1" applyBorder="1" applyFont="1">
      <alignment horizontal="center" readingOrder="0"/>
    </xf>
    <xf borderId="9" fillId="0" fontId="33" numFmtId="165" xfId="0" applyAlignment="1" applyBorder="1" applyFont="1" applyNumberFormat="1">
      <alignment horizontal="center" readingOrder="0" vertical="center"/>
    </xf>
    <xf borderId="18" fillId="0" fontId="53" numFmtId="0" xfId="0" applyAlignment="1" applyBorder="1" applyFont="1">
      <alignment vertical="bottom"/>
    </xf>
    <xf borderId="18" fillId="0" fontId="53" numFmtId="0" xfId="0" applyAlignment="1" applyBorder="1" applyFont="1">
      <alignment horizontal="right" vertical="bottom"/>
    </xf>
    <xf borderId="18" fillId="0" fontId="53" numFmtId="0" xfId="0" applyAlignment="1" applyBorder="1" applyFont="1">
      <alignment readingOrder="0" vertical="bottom"/>
    </xf>
    <xf borderId="18" fillId="0" fontId="53" numFmtId="0" xfId="0" applyAlignment="1" applyBorder="1" applyFont="1">
      <alignment horizontal="right" readingOrder="0" vertical="bottom"/>
    </xf>
    <xf borderId="9" fillId="0" fontId="26" numFmtId="4" xfId="0" applyAlignment="1" applyBorder="1" applyFont="1" applyNumberFormat="1">
      <alignment horizontal="center" readingOrder="0" vertical="center"/>
    </xf>
    <xf borderId="9" fillId="0" fontId="12" numFmtId="169" xfId="0" applyAlignment="1" applyBorder="1" applyFont="1" applyNumberFormat="1">
      <alignment horizontal="center" readingOrder="0"/>
    </xf>
    <xf borderId="9" fillId="0" fontId="12" numFmtId="0" xfId="0" applyAlignment="1" applyBorder="1" applyFont="1">
      <alignment horizontal="center" vertical="bottom"/>
    </xf>
    <xf borderId="9" fillId="0" fontId="12" numFmtId="166" xfId="0" applyAlignment="1" applyBorder="1" applyFont="1" applyNumberFormat="1">
      <alignment horizontal="center"/>
    </xf>
    <xf borderId="9" fillId="0" fontId="12" numFmtId="0" xfId="0" applyAlignment="1" applyBorder="1" applyFont="1">
      <alignment horizontal="center"/>
    </xf>
    <xf borderId="9" fillId="0" fontId="12" numFmtId="164" xfId="0" applyAlignment="1" applyBorder="1" applyFont="1" applyNumberFormat="1">
      <alignment horizontal="center"/>
    </xf>
    <xf borderId="9" fillId="0" fontId="12" numFmtId="167" xfId="0" applyAlignment="1" applyBorder="1" applyFont="1" applyNumberFormat="1">
      <alignment horizontal="center"/>
    </xf>
    <xf borderId="9" fillId="0" fontId="12" numFmtId="165" xfId="0" applyAlignment="1" applyBorder="1" applyFont="1" applyNumberFormat="1">
      <alignment horizontal="center"/>
    </xf>
    <xf borderId="9" fillId="0" fontId="12" numFmtId="166" xfId="0" applyAlignment="1" applyBorder="1" applyFont="1" applyNumberFormat="1">
      <alignment horizontal="center" readingOrder="0"/>
    </xf>
    <xf borderId="9" fillId="0" fontId="22" numFmtId="166" xfId="0" applyAlignment="1" applyBorder="1" applyFont="1" applyNumberFormat="1">
      <alignment horizontal="center"/>
    </xf>
    <xf borderId="9" fillId="0" fontId="22" numFmtId="0" xfId="0" applyAlignment="1" applyBorder="1" applyFont="1">
      <alignment horizontal="center"/>
    </xf>
    <xf borderId="9" fillId="0" fontId="22" numFmtId="164" xfId="0" applyAlignment="1" applyBorder="1" applyFont="1" applyNumberFormat="1">
      <alignment horizontal="center"/>
    </xf>
    <xf borderId="9" fillId="5" fontId="22" numFmtId="0" xfId="0" applyAlignment="1" applyBorder="1" applyFont="1">
      <alignment horizontal="center" readingOrder="0"/>
    </xf>
    <xf borderId="9" fillId="0" fontId="22" numFmtId="0" xfId="0" applyAlignment="1" applyBorder="1" applyFont="1">
      <alignment horizontal="center"/>
    </xf>
    <xf borderId="9" fillId="5" fontId="22" numFmtId="165" xfId="0" applyAlignment="1" applyBorder="1" applyFont="1" applyNumberFormat="1">
      <alignment horizontal="center" readingOrder="0"/>
    </xf>
    <xf borderId="9" fillId="0" fontId="12" numFmtId="0" xfId="0" applyAlignment="1" applyBorder="1" applyFont="1">
      <alignment horizontal="center" readingOrder="0" shrinkToFit="0" wrapText="0"/>
    </xf>
    <xf borderId="9" fillId="0" fontId="22" numFmtId="164" xfId="0" applyAlignment="1" applyBorder="1" applyFont="1" applyNumberFormat="1">
      <alignment horizontal="center" readingOrder="0"/>
    </xf>
    <xf borderId="9" fillId="5" fontId="22" numFmtId="165" xfId="0" applyAlignment="1" applyBorder="1" applyFont="1" applyNumberFormat="1">
      <alignment horizontal="center"/>
    </xf>
    <xf borderId="9" fillId="5" fontId="12" numFmtId="0" xfId="0" applyAlignment="1" applyBorder="1" applyFont="1">
      <alignment horizontal="center" readingOrder="0"/>
    </xf>
    <xf borderId="9" fillId="5" fontId="22" numFmtId="169" xfId="0" applyAlignment="1" applyBorder="1" applyFont="1" applyNumberFormat="1">
      <alignment horizontal="center" readingOrder="0"/>
    </xf>
    <xf borderId="9" fillId="15" fontId="12" numFmtId="0" xfId="0" applyAlignment="1" applyBorder="1" applyFont="1">
      <alignment horizontal="center" readingOrder="0"/>
    </xf>
    <xf borderId="9" fillId="0" fontId="26" numFmtId="172" xfId="0" applyAlignment="1" applyBorder="1" applyFont="1" applyNumberFormat="1">
      <alignment horizontal="center" readingOrder="0" vertical="center"/>
    </xf>
    <xf borderId="9" fillId="0" fontId="26" numFmtId="170" xfId="0" applyAlignment="1" applyBorder="1" applyFont="1" applyNumberFormat="1">
      <alignment horizontal="center" readingOrder="0" vertical="center"/>
    </xf>
    <xf borderId="9" fillId="5" fontId="22" numFmtId="49" xfId="0" applyAlignment="1" applyBorder="1" applyFont="1" applyNumberFormat="1">
      <alignment horizontal="center" vertical="bottom"/>
    </xf>
    <xf borderId="9" fillId="0" fontId="57" numFmtId="0" xfId="0" applyAlignment="1" applyBorder="1" applyFont="1">
      <alignment horizontal="center" readingOrder="0" vertical="center"/>
    </xf>
    <xf borderId="9" fillId="15" fontId="12" numFmtId="0" xfId="0" applyAlignment="1" applyBorder="1" applyFont="1">
      <alignment horizontal="center"/>
    </xf>
    <xf borderId="9" fillId="0" fontId="12" numFmtId="165" xfId="0" applyAlignment="1" applyBorder="1" applyFont="1" applyNumberFormat="1">
      <alignment horizontal="center" readingOrder="0"/>
    </xf>
    <xf borderId="9" fillId="5" fontId="22" numFmtId="0" xfId="0" applyAlignment="1" applyBorder="1" applyFont="1">
      <alignment horizontal="center"/>
    </xf>
    <xf borderId="9" fillId="0" fontId="22" numFmtId="165" xfId="0" applyAlignment="1" applyBorder="1" applyFont="1" applyNumberFormat="1">
      <alignment horizontal="center"/>
    </xf>
    <xf borderId="9" fillId="23" fontId="22" numFmtId="0" xfId="0" applyAlignment="1" applyBorder="1" applyFont="1">
      <alignment horizontal="center"/>
    </xf>
    <xf borderId="9" fillId="23" fontId="22" numFmtId="0" xfId="0" applyAlignment="1" applyBorder="1" applyFont="1">
      <alignment horizontal="center"/>
    </xf>
    <xf borderId="9" fillId="0" fontId="12" numFmtId="0" xfId="0" applyAlignment="1" applyBorder="1" applyFont="1">
      <alignment horizontal="center" vertical="bottom"/>
    </xf>
    <xf borderId="9" fillId="0" fontId="22" numFmtId="170" xfId="0" applyAlignment="1" applyBorder="1" applyFont="1" applyNumberFormat="1">
      <alignment horizontal="center"/>
    </xf>
    <xf borderId="9" fillId="5" fontId="22" numFmtId="0" xfId="0" applyAlignment="1" applyBorder="1" applyFont="1">
      <alignment horizontal="center"/>
    </xf>
    <xf borderId="9" fillId="5" fontId="58" numFmtId="49" xfId="0" applyAlignment="1" applyBorder="1" applyFont="1" applyNumberFormat="1">
      <alignment horizontal="center" vertical="bottom"/>
    </xf>
    <xf borderId="9" fillId="5" fontId="57" numFmtId="0" xfId="0" applyAlignment="1" applyBorder="1" applyFont="1">
      <alignment horizontal="center" readingOrder="0" shrinkToFit="0" vertical="center" wrapText="1"/>
    </xf>
    <xf borderId="9" fillId="0" fontId="19" numFmtId="0" xfId="0" applyAlignment="1" applyBorder="1" applyFont="1">
      <alignment horizontal="center" readingOrder="0" vertical="center"/>
    </xf>
    <xf borderId="9" fillId="31" fontId="18" numFmtId="0" xfId="0" applyAlignment="1" applyBorder="1" applyFont="1">
      <alignment horizontal="center" vertical="bottom"/>
    </xf>
    <xf borderId="9" fillId="0" fontId="11" numFmtId="165" xfId="0" applyAlignment="1" applyBorder="1" applyFont="1" applyNumberFormat="1">
      <alignment horizontal="center" vertical="bottom"/>
    </xf>
    <xf borderId="9" fillId="0" fontId="11" numFmtId="0" xfId="0" applyAlignment="1" applyBorder="1" applyFont="1">
      <alignment horizontal="center" vertical="bottom"/>
    </xf>
    <xf borderId="9" fillId="0" fontId="11" numFmtId="169" xfId="0" applyAlignment="1" applyBorder="1" applyFont="1" applyNumberFormat="1">
      <alignment horizontal="center" readingOrder="0" vertical="bottom"/>
    </xf>
    <xf borderId="9" fillId="0" fontId="31" numFmtId="166" xfId="0" applyAlignment="1" applyBorder="1" applyFont="1" applyNumberFormat="1">
      <alignment horizontal="center" readingOrder="0"/>
    </xf>
    <xf borderId="9" fillId="3" fontId="12" numFmtId="49" xfId="0" applyAlignment="1" applyBorder="1" applyFont="1" applyNumberFormat="1">
      <alignment horizontal="center" shrinkToFit="0" vertical="center" wrapText="0"/>
    </xf>
    <xf borderId="9" fillId="16" fontId="26" numFmtId="0" xfId="0" applyAlignment="1" applyBorder="1" applyFont="1">
      <alignment horizontal="center" readingOrder="0" vertical="center"/>
    </xf>
    <xf borderId="9" fillId="0" fontId="12" numFmtId="0" xfId="0" applyAlignment="1" applyBorder="1" applyFont="1">
      <alignment horizontal="center" vertical="center"/>
    </xf>
    <xf borderId="9" fillId="0" fontId="12" numFmtId="166" xfId="0" applyAlignment="1" applyBorder="1" applyFont="1" applyNumberFormat="1">
      <alignment horizontal="center" vertical="center"/>
    </xf>
    <xf borderId="9" fillId="0" fontId="12" numFmtId="0" xfId="0" applyAlignment="1" applyBorder="1" applyFont="1">
      <alignment horizontal="center" vertical="center"/>
    </xf>
    <xf borderId="9" fillId="0" fontId="12" numFmtId="0" xfId="0" applyAlignment="1" applyBorder="1" applyFont="1">
      <alignment horizontal="center" readingOrder="0" vertical="center"/>
    </xf>
    <xf borderId="9" fillId="5" fontId="12" numFmtId="0" xfId="0" applyAlignment="1" applyBorder="1" applyFont="1">
      <alignment horizontal="center" vertical="center"/>
    </xf>
    <xf borderId="9" fillId="15" fontId="12" numFmtId="0" xfId="0" applyAlignment="1" applyBorder="1" applyFont="1">
      <alignment horizontal="center" readingOrder="0" vertical="center"/>
    </xf>
    <xf borderId="9" fillId="16" fontId="12" numFmtId="0" xfId="0" applyAlignment="1" applyBorder="1" applyFont="1">
      <alignment horizontal="center" vertical="center"/>
    </xf>
    <xf borderId="9" fillId="0" fontId="12" numFmtId="167" xfId="0" applyAlignment="1" applyBorder="1" applyFont="1" applyNumberFormat="1">
      <alignment horizontal="center" vertical="center"/>
    </xf>
    <xf borderId="9" fillId="0" fontId="22" numFmtId="166" xfId="0" applyAlignment="1" applyBorder="1" applyFont="1" applyNumberFormat="1">
      <alignment horizontal="center" vertical="center"/>
    </xf>
    <xf borderId="9" fillId="0" fontId="22" numFmtId="0" xfId="0" applyAlignment="1" applyBorder="1" applyFont="1">
      <alignment horizontal="center" readingOrder="0" vertical="center"/>
    </xf>
    <xf borderId="9" fillId="0" fontId="22" numFmtId="164" xfId="0" applyAlignment="1" applyBorder="1" applyFont="1" applyNumberFormat="1">
      <alignment horizontal="center" vertical="center"/>
    </xf>
    <xf borderId="9" fillId="5" fontId="26" numFmtId="0" xfId="0" applyAlignment="1" applyBorder="1" applyFont="1">
      <alignment horizontal="center" vertical="center"/>
    </xf>
    <xf borderId="9" fillId="5" fontId="26" numFmtId="165" xfId="0" applyAlignment="1" applyBorder="1" applyFont="1" applyNumberFormat="1">
      <alignment horizontal="center" vertical="center"/>
    </xf>
    <xf borderId="9" fillId="5" fontId="22" numFmtId="166" xfId="0" applyAlignment="1" applyBorder="1" applyFont="1" applyNumberFormat="1">
      <alignment horizontal="center" readingOrder="0" vertical="center"/>
    </xf>
    <xf borderId="9" fillId="0" fontId="12" numFmtId="0" xfId="0" applyAlignment="1" applyBorder="1" applyFont="1">
      <alignment horizontal="center" readingOrder="0" shrinkToFit="0" vertical="center" wrapText="0"/>
    </xf>
    <xf borderId="9" fillId="0" fontId="22" numFmtId="164" xfId="0" applyAlignment="1" applyBorder="1" applyFont="1" applyNumberFormat="1">
      <alignment horizontal="center" readingOrder="0" vertical="center"/>
    </xf>
    <xf borderId="9" fillId="42" fontId="18" numFmtId="0" xfId="0" applyAlignment="1" applyBorder="1" applyFont="1">
      <alignment horizontal="center"/>
    </xf>
    <xf borderId="9" fillId="0" fontId="59" numFmtId="0" xfId="0" applyAlignment="1" applyBorder="1" applyFont="1">
      <alignment horizontal="center" readingOrder="0"/>
    </xf>
    <xf borderId="9" fillId="0" fontId="11" numFmtId="166" xfId="0" applyAlignment="1" applyBorder="1" applyFont="1" applyNumberFormat="1">
      <alignment horizontal="center"/>
    </xf>
    <xf borderId="9" fillId="0" fontId="60" numFmtId="0" xfId="0" applyAlignment="1" applyBorder="1" applyFont="1">
      <alignment horizontal="center" readingOrder="0"/>
    </xf>
    <xf borderId="9" fillId="0" fontId="59" numFmtId="0" xfId="0" applyAlignment="1" applyBorder="1" applyFont="1">
      <alignment horizontal="center"/>
    </xf>
    <xf borderId="9" fillId="32" fontId="18" numFmtId="0" xfId="0" applyAlignment="1" applyBorder="1" applyFont="1">
      <alignment horizontal="center"/>
    </xf>
    <xf borderId="9" fillId="15" fontId="12" numFmtId="0" xfId="0" applyAlignment="1" applyBorder="1" applyFont="1">
      <alignment horizontal="center" vertical="center"/>
    </xf>
    <xf borderId="9" fillId="0" fontId="26" numFmtId="168" xfId="0" applyAlignment="1" applyBorder="1" applyFont="1" applyNumberFormat="1">
      <alignment horizontal="center" vertical="center"/>
    </xf>
    <xf borderId="9" fillId="0" fontId="12" numFmtId="4" xfId="0" applyAlignment="1" applyBorder="1" applyFont="1" applyNumberFormat="1">
      <alignment horizontal="center" vertical="center"/>
    </xf>
    <xf borderId="9" fillId="15" fontId="26" numFmtId="0" xfId="0" applyAlignment="1" applyBorder="1" applyFont="1">
      <alignment horizontal="center" readingOrder="0" vertical="center"/>
    </xf>
    <xf borderId="9" fillId="15" fontId="12" numFmtId="0" xfId="0" applyAlignment="1" applyBorder="1" applyFont="1">
      <alignment horizontal="center" vertical="center"/>
    </xf>
    <xf borderId="9" fillId="15" fontId="22" numFmtId="0" xfId="0" applyAlignment="1" applyBorder="1" applyFont="1">
      <alignment horizontal="center" vertical="center"/>
    </xf>
    <xf borderId="9" fillId="5" fontId="22" numFmtId="0" xfId="0" applyAlignment="1" applyBorder="1" applyFont="1">
      <alignment horizontal="center" readingOrder="0" vertical="center"/>
    </xf>
    <xf borderId="9" fillId="23" fontId="26" numFmtId="0" xfId="0" applyAlignment="1" applyBorder="1" applyFont="1">
      <alignment horizontal="center" vertical="center"/>
    </xf>
    <xf borderId="9" fillId="23" fontId="26" numFmtId="0" xfId="0" applyAlignment="1" applyBorder="1" applyFont="1">
      <alignment horizontal="center" vertical="center"/>
    </xf>
    <xf borderId="9" fillId="0" fontId="22" numFmtId="0" xfId="0" applyAlignment="1" applyBorder="1" applyFont="1">
      <alignment horizontal="center" vertical="center"/>
    </xf>
    <xf borderId="9" fillId="16" fontId="39" numFmtId="0" xfId="0" applyAlignment="1" applyBorder="1" applyFont="1">
      <alignment horizontal="center" vertical="center"/>
    </xf>
    <xf borderId="9" fillId="42" fontId="18" numFmtId="0" xfId="0" applyAlignment="1" applyBorder="1" applyFont="1">
      <alignment horizontal="center" readingOrder="0"/>
    </xf>
    <xf borderId="9" fillId="5" fontId="12" numFmtId="0" xfId="0" applyAlignment="1" applyBorder="1" applyFont="1">
      <alignment horizontal="center" vertical="center"/>
    </xf>
    <xf borderId="9" fillId="0" fontId="12" numFmtId="10" xfId="0" applyAlignment="1" applyBorder="1" applyFont="1" applyNumberFormat="1">
      <alignment horizontal="center" vertical="center"/>
    </xf>
    <xf borderId="0" fillId="54" fontId="61" numFmtId="0" xfId="0" applyAlignment="1" applyFill="1" applyFont="1">
      <alignment horizontal="center" shrinkToFit="0" wrapText="0"/>
    </xf>
    <xf borderId="0" fillId="54" fontId="61" numFmtId="49" xfId="0" applyAlignment="1" applyFont="1" applyNumberFormat="1">
      <alignment horizontal="center" shrinkToFit="0" wrapText="0"/>
    </xf>
    <xf borderId="0" fillId="54" fontId="61" numFmtId="164" xfId="0" applyAlignment="1" applyFont="1" applyNumberFormat="1">
      <alignment horizontal="center" shrinkToFit="0" wrapText="0"/>
    </xf>
    <xf borderId="0" fillId="54" fontId="61" numFmtId="49" xfId="0" applyAlignment="1" applyFont="1" applyNumberFormat="1">
      <alignment horizontal="center" readingOrder="0" shrinkToFit="0" wrapText="0"/>
    </xf>
    <xf borderId="0" fillId="54" fontId="61" numFmtId="165" xfId="0" applyAlignment="1" applyFont="1" applyNumberFormat="1">
      <alignment horizontal="center" shrinkToFit="0" wrapText="0"/>
    </xf>
    <xf borderId="0" fillId="54" fontId="61" numFmtId="49" xfId="0" applyAlignment="1" applyFont="1" applyNumberFormat="1">
      <alignment horizontal="left" shrinkToFit="0" wrapText="0"/>
    </xf>
    <xf borderId="0" fillId="54" fontId="61" numFmtId="49" xfId="0" applyAlignment="1" applyFont="1" applyNumberFormat="1">
      <alignment horizontal="center" readingOrder="0" vertical="bottom"/>
    </xf>
    <xf borderId="0" fillId="54" fontId="61" numFmtId="49" xfId="0" applyAlignment="1" applyFont="1" applyNumberFormat="1">
      <alignment horizontal="center"/>
    </xf>
    <xf borderId="0" fillId="0" fontId="62" numFmtId="166" xfId="0" applyAlignment="1" applyFont="1" applyNumberFormat="1">
      <alignment horizontal="center"/>
    </xf>
    <xf borderId="0" fillId="0" fontId="62" numFmtId="0" xfId="0" applyAlignment="1" applyFont="1">
      <alignment horizontal="center"/>
    </xf>
    <xf borderId="0" fillId="0" fontId="62" numFmtId="164" xfId="0" applyAlignment="1" applyFont="1" applyNumberFormat="1">
      <alignment horizontal="center"/>
    </xf>
    <xf borderId="0" fillId="5" fontId="62" numFmtId="0" xfId="0" applyAlignment="1" applyFont="1">
      <alignment horizontal="center"/>
    </xf>
    <xf borderId="0" fillId="30" fontId="62" numFmtId="0" xfId="0" applyAlignment="1" applyFont="1">
      <alignment horizontal="center"/>
    </xf>
    <xf borderId="0" fillId="0" fontId="62" numFmtId="0" xfId="0" applyAlignment="1" applyFont="1">
      <alignment horizontal="center" readingOrder="0"/>
    </xf>
    <xf borderId="0" fillId="0" fontId="62" numFmtId="165" xfId="0" applyAlignment="1" applyFont="1" applyNumberFormat="1">
      <alignment horizontal="center" readingOrder="0"/>
    </xf>
    <xf borderId="0" fillId="0" fontId="62" numFmtId="164" xfId="0" applyAlignment="1" applyFont="1" applyNumberFormat="1">
      <alignment horizontal="center" readingOrder="0"/>
    </xf>
    <xf borderId="0" fillId="15" fontId="62" numFmtId="0" xfId="0" applyAlignment="1" applyFont="1">
      <alignment horizontal="center" readingOrder="0"/>
    </xf>
    <xf borderId="0" fillId="0" fontId="62" numFmtId="0" xfId="0" applyAlignment="1" applyFont="1">
      <alignment horizontal="left" readingOrder="0"/>
    </xf>
    <xf borderId="0" fillId="0" fontId="62" numFmtId="0" xfId="0" applyAlignment="1" applyFont="1">
      <alignment horizontal="center"/>
    </xf>
    <xf borderId="0" fillId="0" fontId="62" numFmtId="0" xfId="0" applyAlignment="1" applyFont="1">
      <alignment horizontal="center" vertical="center"/>
    </xf>
    <xf borderId="0" fillId="2" fontId="61" numFmtId="0" xfId="0" applyAlignment="1" applyFont="1">
      <alignment horizontal="center" vertical="bottom"/>
    </xf>
    <xf borderId="0" fillId="5" fontId="62" numFmtId="14" xfId="0" applyAlignment="1" applyFont="1" applyNumberFormat="1">
      <alignment horizontal="center" vertical="bottom"/>
    </xf>
    <xf borderId="0" fillId="2" fontId="61" numFmtId="0" xfId="0" applyAlignment="1" applyFont="1">
      <alignment horizontal="center" readingOrder="0" vertical="bottom"/>
    </xf>
    <xf borderId="0" fillId="5" fontId="61" numFmtId="0" xfId="0" applyAlignment="1" applyFont="1">
      <alignment horizontal="center" readingOrder="0" vertical="bottom"/>
    </xf>
    <xf borderId="0" fillId="11" fontId="62" numFmtId="0" xfId="0" applyAlignment="1" applyFont="1">
      <alignment horizontal="center"/>
    </xf>
    <xf borderId="0" fillId="7" fontId="62" numFmtId="0" xfId="0" applyAlignment="1" applyFont="1">
      <alignment horizontal="center" readingOrder="0" vertical="bottom"/>
    </xf>
    <xf borderId="0" fillId="7" fontId="62" numFmtId="49" xfId="0" applyAlignment="1" applyFont="1" applyNumberFormat="1">
      <alignment horizontal="center" vertical="bottom"/>
    </xf>
    <xf borderId="0" fillId="5" fontId="62" numFmtId="2" xfId="0" applyAlignment="1" applyFont="1" applyNumberFormat="1">
      <alignment horizontal="center" vertical="bottom"/>
    </xf>
    <xf borderId="0" fillId="5" fontId="62" numFmtId="49" xfId="0" applyAlignment="1" applyFont="1" applyNumberFormat="1">
      <alignment horizontal="center" vertical="bottom"/>
    </xf>
    <xf borderId="0" fillId="0" fontId="62" numFmtId="166" xfId="0" applyAlignment="1" applyFont="1" applyNumberFormat="1">
      <alignment horizontal="center" readingOrder="0"/>
    </xf>
    <xf borderId="0" fillId="19" fontId="62" numFmtId="0" xfId="0" applyAlignment="1" applyFont="1">
      <alignment horizontal="center"/>
    </xf>
    <xf borderId="0" fillId="53" fontId="62" numFmtId="0" xfId="0" applyAlignment="1" applyFont="1">
      <alignment horizontal="center"/>
    </xf>
    <xf borderId="0" fillId="55" fontId="62" numFmtId="0" xfId="0" applyAlignment="1" applyFill="1" applyFont="1">
      <alignment horizontal="center"/>
    </xf>
    <xf borderId="0" fillId="36" fontId="62" numFmtId="0" xfId="0" applyAlignment="1" applyFont="1">
      <alignment horizontal="center"/>
    </xf>
    <xf borderId="0" fillId="29" fontId="62" numFmtId="0" xfId="0" applyAlignment="1" applyFont="1">
      <alignment horizontal="center"/>
    </xf>
    <xf borderId="0" fillId="7" fontId="62" numFmtId="0" xfId="0" applyAlignment="1" applyFont="1">
      <alignment horizontal="center" readingOrder="0" shrinkToFit="0" wrapText="1"/>
    </xf>
    <xf borderId="0" fillId="18" fontId="62" numFmtId="0" xfId="0" applyAlignment="1" applyFont="1">
      <alignment horizontal="center"/>
    </xf>
    <xf borderId="0" fillId="2" fontId="61" numFmtId="164" xfId="0" applyAlignment="1" applyFont="1" applyNumberFormat="1">
      <alignment horizontal="center" vertical="bottom"/>
    </xf>
    <xf borderId="0" fillId="2" fontId="61" numFmtId="49" xfId="0" applyAlignment="1" applyFont="1" applyNumberFormat="1">
      <alignment horizontal="center" vertical="bottom"/>
    </xf>
    <xf borderId="0" fillId="5" fontId="61" numFmtId="49" xfId="0" applyAlignment="1" applyFont="1" applyNumberFormat="1">
      <alignment horizontal="center" vertical="bottom"/>
    </xf>
    <xf borderId="0" fillId="28" fontId="62" numFmtId="0" xfId="0" applyAlignment="1" applyFont="1">
      <alignment horizontal="center"/>
    </xf>
    <xf borderId="0" fillId="5" fontId="62" numFmtId="0" xfId="0" applyAlignment="1" applyFont="1">
      <alignment horizontal="center"/>
    </xf>
    <xf borderId="0" fillId="0" fontId="62" numFmtId="166" xfId="0" applyAlignment="1" applyFont="1" applyNumberFormat="1">
      <alignment horizontal="center" vertical="bottom"/>
    </xf>
    <xf borderId="0" fillId="0" fontId="62" numFmtId="0" xfId="0" applyAlignment="1" applyFont="1">
      <alignment horizontal="center" vertical="bottom"/>
    </xf>
    <xf borderId="0" fillId="0" fontId="62" numFmtId="164" xfId="0" applyAlignment="1" applyFont="1" applyNumberFormat="1">
      <alignment horizontal="center" vertical="bottom"/>
    </xf>
    <xf borderId="0" fillId="13" fontId="62" numFmtId="0" xfId="0" applyAlignment="1" applyFont="1">
      <alignment horizontal="center" vertical="bottom"/>
    </xf>
    <xf borderId="0" fillId="0" fontId="62" numFmtId="0" xfId="0" applyAlignment="1" applyFont="1">
      <alignment horizontal="center" readingOrder="0" vertical="bottom"/>
    </xf>
    <xf borderId="0" fillId="0" fontId="62" numFmtId="165" xfId="0" applyAlignment="1" applyFont="1" applyNumberFormat="1">
      <alignment horizontal="center" readingOrder="0" vertical="bottom"/>
    </xf>
    <xf borderId="0" fillId="0" fontId="62" numFmtId="164" xfId="0" applyAlignment="1" applyFont="1" applyNumberFormat="1">
      <alignment horizontal="center" readingOrder="0" vertical="bottom"/>
    </xf>
    <xf borderId="0" fillId="0" fontId="62" numFmtId="0" xfId="0" applyAlignment="1" applyFont="1">
      <alignment horizontal="left" readingOrder="0" vertical="bottom"/>
    </xf>
    <xf borderId="0" fillId="2" fontId="61" numFmtId="0" xfId="0" applyAlignment="1" applyFont="1">
      <alignment horizontal="center"/>
    </xf>
    <xf borderId="0" fillId="2" fontId="61" numFmtId="0" xfId="0" applyAlignment="1" applyFont="1">
      <alignment horizontal="center" readingOrder="0" vertical="center"/>
    </xf>
    <xf borderId="0" fillId="18" fontId="62" numFmtId="0" xfId="0" applyAlignment="1" applyFont="1">
      <alignment horizontal="center" vertical="bottom"/>
    </xf>
    <xf borderId="0" fillId="0" fontId="62" numFmtId="4" xfId="0" applyAlignment="1" applyFont="1" applyNumberFormat="1">
      <alignment horizontal="center" readingOrder="0"/>
    </xf>
    <xf borderId="0" fillId="7" fontId="63" numFmtId="10" xfId="0" applyAlignment="1" applyFont="1" applyNumberFormat="1">
      <alignment horizontal="center" vertical="bottom"/>
    </xf>
    <xf borderId="0" fillId="27" fontId="62" numFmtId="0" xfId="0" applyAlignment="1" applyFont="1">
      <alignment horizontal="center" vertical="bottom"/>
    </xf>
    <xf borderId="0" fillId="5" fontId="64" numFmtId="4" xfId="0" applyAlignment="1" applyFont="1" applyNumberFormat="1">
      <alignment horizontal="center" readingOrder="0"/>
    </xf>
    <xf borderId="0" fillId="13" fontId="62" numFmtId="0" xfId="0" applyAlignment="1" applyFont="1">
      <alignment horizontal="center"/>
    </xf>
    <xf borderId="0" fillId="0" fontId="62" numFmtId="0" xfId="0" applyAlignment="1" applyFont="1">
      <alignment horizontal="center" vertical="bottom"/>
    </xf>
    <xf borderId="0" fillId="46" fontId="62" numFmtId="0" xfId="0" applyAlignment="1" applyFont="1">
      <alignment horizontal="center"/>
    </xf>
    <xf borderId="0" fillId="0" fontId="62" numFmtId="165" xfId="0" applyAlignment="1" applyFont="1" applyNumberFormat="1">
      <alignment horizontal="center"/>
    </xf>
    <xf borderId="0" fillId="32" fontId="62" numFmtId="0" xfId="0" applyAlignment="1" applyFont="1">
      <alignment horizontal="center" vertical="bottom"/>
    </xf>
    <xf borderId="0" fillId="55" fontId="62" numFmtId="0" xfId="0" applyAlignment="1" applyFont="1">
      <alignment horizontal="center" vertical="bottom"/>
    </xf>
    <xf borderId="0" fillId="11" fontId="62" numFmtId="0" xfId="0" applyAlignment="1" applyFont="1">
      <alignment horizontal="center" vertical="bottom"/>
    </xf>
    <xf borderId="0" fillId="28" fontId="62" numFmtId="0" xfId="0" applyAlignment="1" applyFont="1">
      <alignment horizontal="center" vertical="bottom"/>
    </xf>
    <xf borderId="0" fillId="27" fontId="62" numFmtId="0" xfId="0" applyAlignment="1" applyFont="1">
      <alignment horizontal="center"/>
    </xf>
    <xf borderId="0" fillId="0" fontId="62" numFmtId="0" xfId="0" applyAlignment="1" applyFont="1">
      <alignment readingOrder="0"/>
    </xf>
    <xf borderId="0" fillId="0" fontId="62" numFmtId="0" xfId="0" applyAlignment="1" applyFont="1">
      <alignment vertical="bottom"/>
    </xf>
    <xf borderId="0" fillId="5" fontId="65" numFmtId="166" xfId="0" applyAlignment="1" applyFont="1" applyNumberFormat="1">
      <alignment horizontal="center" vertical="center"/>
    </xf>
    <xf borderId="0" fillId="5" fontId="65" numFmtId="0" xfId="0" applyAlignment="1" applyFont="1">
      <alignment horizontal="center" vertical="center"/>
    </xf>
    <xf borderId="0" fillId="5" fontId="65" numFmtId="164" xfId="0" applyAlignment="1" applyFont="1" applyNumberFormat="1">
      <alignment horizontal="center" vertical="center"/>
    </xf>
    <xf borderId="0" fillId="5" fontId="65" numFmtId="0" xfId="0" applyAlignment="1" applyFont="1">
      <alignment horizontal="center" readingOrder="0" vertical="center"/>
    </xf>
    <xf borderId="0" fillId="5" fontId="65" numFmtId="165" xfId="0" applyAlignment="1" applyFont="1" applyNumberFormat="1">
      <alignment horizontal="center" readingOrder="0" vertical="center"/>
    </xf>
    <xf borderId="0" fillId="5" fontId="65" numFmtId="164" xfId="0" applyAlignment="1" applyFont="1" applyNumberFormat="1">
      <alignment horizontal="center" readingOrder="0" vertical="center"/>
    </xf>
    <xf borderId="0" fillId="5" fontId="65" numFmtId="0" xfId="0" applyAlignment="1" applyFont="1">
      <alignment horizontal="left" readingOrder="0" vertical="center"/>
    </xf>
    <xf borderId="0" fillId="5" fontId="65" numFmtId="0" xfId="0" applyAlignment="1" applyFont="1">
      <alignment horizontal="center" vertical="center"/>
    </xf>
    <xf borderId="0" fillId="55" fontId="65" numFmtId="0" xfId="0" applyAlignment="1" applyFont="1">
      <alignment horizontal="center" vertical="center"/>
    </xf>
    <xf borderId="0" fillId="5" fontId="62" numFmtId="0" xfId="0" applyAlignment="1" applyFont="1">
      <alignment horizontal="center" readingOrder="0"/>
    </xf>
    <xf borderId="0" fillId="5" fontId="62" numFmtId="165" xfId="0" applyAlignment="1" applyFont="1" applyNumberFormat="1">
      <alignment horizontal="center"/>
    </xf>
    <xf borderId="0" fillId="5" fontId="62" numFmtId="164" xfId="0" applyAlignment="1" applyFont="1" applyNumberFormat="1">
      <alignment horizontal="center" readingOrder="0"/>
    </xf>
    <xf borderId="0" fillId="0" fontId="62" numFmtId="165" xfId="0" applyAlignment="1" applyFont="1" applyNumberFormat="1">
      <alignment horizontal="center" vertical="bottom"/>
    </xf>
    <xf borderId="0" fillId="15" fontId="62" numFmtId="0" xfId="0" applyAlignment="1" applyFont="1">
      <alignment horizontal="center" vertical="bottom"/>
    </xf>
    <xf borderId="0" fillId="0" fontId="62" numFmtId="0" xfId="0" applyAlignment="1" applyFont="1">
      <alignment horizontal="left" vertical="bottom"/>
    </xf>
    <xf borderId="0" fillId="31" fontId="62" numFmtId="0" xfId="0" applyAlignment="1" applyFont="1">
      <alignment horizontal="center" vertical="bottom"/>
    </xf>
    <xf borderId="0" fillId="5" fontId="62" numFmtId="164" xfId="0" applyAlignment="1" applyFont="1" applyNumberFormat="1">
      <alignment horizontal="center"/>
    </xf>
    <xf borderId="0" fillId="10" fontId="62" numFmtId="0" xfId="0" applyAlignment="1" applyFont="1">
      <alignment horizontal="center"/>
    </xf>
    <xf borderId="0" fillId="15" fontId="62" numFmtId="0" xfId="0" applyAlignment="1" applyFont="1">
      <alignment horizontal="center"/>
    </xf>
    <xf borderId="0" fillId="0" fontId="62" numFmtId="0" xfId="0" applyAlignment="1" applyFont="1">
      <alignment horizontal="left"/>
    </xf>
    <xf borderId="0" fillId="0" fontId="62" numFmtId="168" xfId="0" applyAlignment="1" applyFont="1" applyNumberFormat="1">
      <alignment horizontal="center"/>
    </xf>
    <xf borderId="0" fillId="0" fontId="62" numFmtId="167" xfId="0" applyAlignment="1" applyFont="1" applyNumberFormat="1">
      <alignment horizontal="center"/>
    </xf>
    <xf borderId="0" fillId="5" fontId="62" numFmtId="49" xfId="0" applyAlignment="1" applyFont="1" applyNumberFormat="1">
      <alignment horizontal="center" readingOrder="0" vertical="center"/>
    </xf>
    <xf borderId="0" fillId="0" fontId="62" numFmtId="0" xfId="0" applyAlignment="1" applyFont="1">
      <alignment horizontal="left"/>
    </xf>
    <xf borderId="0" fillId="0" fontId="62" numFmtId="0" xfId="0" applyFont="1"/>
    <xf borderId="0" fillId="0" fontId="62" numFmtId="0" xfId="0" applyFont="1"/>
    <xf borderId="0" fillId="0" fontId="62" numFmtId="0" xfId="0" applyAlignment="1" applyFont="1">
      <alignment readingOrder="0" vertical="bottom"/>
    </xf>
    <xf borderId="0" fillId="5" fontId="65" numFmtId="165" xfId="0" applyAlignment="1" applyFont="1" applyNumberFormat="1">
      <alignment horizontal="center" vertical="center"/>
    </xf>
    <xf borderId="0" fillId="5" fontId="65" numFmtId="0" xfId="0" applyAlignment="1" applyFont="1">
      <alignment horizontal="left" vertical="center"/>
    </xf>
    <xf borderId="0" fillId="5" fontId="65" numFmtId="0" xfId="0" applyAlignment="1" applyFont="1">
      <alignment horizontal="left" vertical="center"/>
    </xf>
    <xf borderId="0" fillId="36" fontId="62" numFmtId="0" xfId="0" applyAlignment="1" applyFont="1">
      <alignment horizontal="center" vertical="bottom"/>
    </xf>
    <xf borderId="0" fillId="5" fontId="65" numFmtId="166" xfId="0" applyAlignment="1" applyFont="1" applyNumberFormat="1">
      <alignment horizontal="center" readingOrder="0" vertical="center"/>
    </xf>
    <xf borderId="0" fillId="31" fontId="62" numFmtId="0" xfId="0" applyAlignment="1" applyFont="1">
      <alignment horizontal="center"/>
    </xf>
    <xf borderId="0" fillId="33" fontId="62" numFmtId="0" xfId="0" applyAlignment="1" applyFont="1">
      <alignment horizontal="center"/>
    </xf>
    <xf borderId="0" fillId="5" fontId="62" numFmtId="0" xfId="0" applyAlignment="1" applyFont="1">
      <alignment horizontal="center" vertical="bottom"/>
    </xf>
    <xf borderId="0" fillId="12" fontId="62" numFmtId="0" xfId="0" applyAlignment="1" applyFont="1">
      <alignment horizontal="center" vertical="bottom"/>
    </xf>
    <xf borderId="0" fillId="5" fontId="66" numFmtId="0" xfId="0" applyAlignment="1" applyFont="1">
      <alignment horizontal="center" vertical="center"/>
    </xf>
    <xf borderId="0" fillId="55" fontId="65" numFmtId="0" xfId="0" applyAlignment="1" applyFont="1">
      <alignment horizontal="center" readingOrder="0" vertical="center"/>
    </xf>
    <xf borderId="0" fillId="5" fontId="65" numFmtId="4" xfId="0" applyAlignment="1" applyFont="1" applyNumberFormat="1">
      <alignment horizontal="left" readingOrder="0" vertical="center"/>
    </xf>
    <xf borderId="0" fillId="5" fontId="65" numFmtId="167" xfId="0" applyAlignment="1" applyFont="1" applyNumberFormat="1">
      <alignment horizontal="center" readingOrder="0" vertical="center"/>
    </xf>
    <xf borderId="0" fillId="5" fontId="62" numFmtId="166" xfId="0" applyAlignment="1" applyFont="1" applyNumberFormat="1">
      <alignment horizontal="center" readingOrder="0"/>
    </xf>
    <xf borderId="0" fillId="55" fontId="62" numFmtId="0" xfId="0" applyAlignment="1" applyFont="1">
      <alignment horizontal="center" readingOrder="0"/>
    </xf>
    <xf borderId="0" fillId="5" fontId="62" numFmtId="49" xfId="0" applyAlignment="1" applyFont="1" applyNumberFormat="1">
      <alignment horizontal="center"/>
    </xf>
    <xf borderId="0" fillId="5" fontId="62" numFmtId="0" xfId="0" applyAlignment="1" applyFont="1">
      <alignment horizontal="left"/>
    </xf>
    <xf borderId="0" fillId="5" fontId="65" numFmtId="10" xfId="0" applyAlignment="1" applyFont="1" applyNumberFormat="1">
      <alignment horizontal="center" vertical="center"/>
    </xf>
    <xf borderId="0" fillId="24" fontId="65" numFmtId="0" xfId="0" applyAlignment="1" applyFont="1">
      <alignment horizontal="center" readingOrder="0" vertical="center"/>
    </xf>
    <xf borderId="0" fillId="11" fontId="65" numFmtId="0" xfId="0" applyAlignment="1" applyFont="1">
      <alignment horizontal="center" readingOrder="0" vertical="center"/>
    </xf>
    <xf borderId="0" fillId="5" fontId="65" numFmtId="49" xfId="0" applyAlignment="1" applyFont="1" applyNumberFormat="1">
      <alignment horizontal="center" readingOrder="0" vertical="center"/>
    </xf>
    <xf borderId="0" fillId="5" fontId="62" numFmtId="0" xfId="0" applyAlignment="1" applyFont="1">
      <alignment horizontal="center" vertical="center"/>
    </xf>
    <xf borderId="0" fillId="5" fontId="65" numFmtId="0" xfId="0" applyAlignment="1" applyFont="1">
      <alignment horizontal="center" readingOrder="0" shrinkToFit="0" vertical="center" wrapText="0"/>
    </xf>
    <xf borderId="0" fillId="5" fontId="62" numFmtId="166" xfId="0" applyAlignment="1" applyFont="1" applyNumberFormat="1">
      <alignment horizontal="center"/>
    </xf>
    <xf borderId="0" fillId="5" fontId="62" numFmtId="0" xfId="0" applyAlignment="1" applyFont="1">
      <alignment horizontal="left" readingOrder="0"/>
    </xf>
    <xf borderId="0" fillId="5" fontId="62" numFmtId="165" xfId="0" applyAlignment="1" applyFont="1" applyNumberFormat="1">
      <alignment horizontal="center" readingOrder="0"/>
    </xf>
    <xf borderId="0" fillId="5" fontId="61" numFmtId="0" xfId="0" applyAlignment="1" applyFont="1">
      <alignment horizontal="center"/>
    </xf>
    <xf borderId="0" fillId="5" fontId="61" numFmtId="0" xfId="0" applyAlignment="1" applyFont="1">
      <alignment horizontal="center" readingOrder="0"/>
    </xf>
    <xf borderId="9" fillId="3" fontId="18" numFmtId="0" xfId="0" applyAlignment="1" applyBorder="1" applyFont="1">
      <alignment horizontal="center" readingOrder="0" shrinkToFit="0" wrapText="0"/>
    </xf>
    <xf borderId="9" fillId="3" fontId="67" numFmtId="0" xfId="0" applyAlignment="1" applyBorder="1" applyFont="1">
      <alignment horizontal="center" shrinkToFit="0" wrapText="0"/>
    </xf>
    <xf borderId="9" fillId="3" fontId="18" numFmtId="0" xfId="0" applyAlignment="1" applyBorder="1" applyFont="1">
      <alignment horizontal="center" shrinkToFit="0" wrapText="0"/>
    </xf>
    <xf borderId="9" fillId="3" fontId="18" numFmtId="164" xfId="0" applyAlignment="1" applyBorder="1" applyFont="1" applyNumberFormat="1">
      <alignment horizontal="center" shrinkToFit="0" wrapText="0"/>
    </xf>
    <xf borderId="9" fillId="3" fontId="18" numFmtId="165" xfId="0" applyAlignment="1" applyBorder="1" applyFont="1" applyNumberFormat="1">
      <alignment horizontal="center" shrinkToFit="0" wrapText="0"/>
    </xf>
    <xf borderId="9" fillId="3" fontId="18" numFmtId="49" xfId="0" applyAlignment="1" applyBorder="1" applyFont="1" applyNumberFormat="1">
      <alignment horizontal="center" shrinkToFit="0" wrapText="1"/>
    </xf>
    <xf borderId="0" fillId="3" fontId="11" numFmtId="49" xfId="0" applyAlignment="1" applyFont="1" applyNumberFormat="1">
      <alignment vertical="bottom"/>
    </xf>
    <xf borderId="9" fillId="0" fontId="7" numFmtId="166" xfId="0" applyAlignment="1" applyBorder="1" applyFont="1" applyNumberFormat="1">
      <alignment horizontal="center" vertical="bottom"/>
    </xf>
    <xf borderId="9" fillId="0" fontId="7" numFmtId="166" xfId="0" applyAlignment="1" applyBorder="1" applyFont="1" applyNumberFormat="1">
      <alignment horizontal="center" readingOrder="0" vertical="bottom"/>
    </xf>
    <xf borderId="9" fillId="0" fontId="7" numFmtId="0" xfId="0" applyAlignment="1" applyBorder="1" applyFont="1">
      <alignment horizontal="center" vertical="bottom"/>
    </xf>
    <xf borderId="9" fillId="5" fontId="7" numFmtId="0" xfId="0" applyAlignment="1" applyBorder="1" applyFont="1">
      <alignment horizontal="center" vertical="bottom"/>
    </xf>
    <xf borderId="9" fillId="13" fontId="7" numFmtId="0" xfId="0" applyAlignment="1" applyBorder="1" applyFont="1">
      <alignment horizontal="center" vertical="bottom"/>
    </xf>
    <xf borderId="9" fillId="0" fontId="19" numFmtId="0" xfId="0" applyAlignment="1" applyBorder="1" applyFont="1">
      <alignment horizontal="center" vertical="bottom"/>
    </xf>
    <xf borderId="9" fillId="0" fontId="19" numFmtId="165" xfId="0" applyAlignment="1" applyBorder="1" applyFont="1" applyNumberFormat="1">
      <alignment horizontal="center" readingOrder="0" vertical="center"/>
    </xf>
    <xf borderId="9" fillId="0" fontId="21" numFmtId="0" xfId="0" applyAlignment="1" applyBorder="1" applyFont="1">
      <alignment horizontal="center" readingOrder="0" vertical="center"/>
    </xf>
    <xf borderId="9" fillId="0" fontId="19" numFmtId="166" xfId="0" applyAlignment="1" applyBorder="1" applyFont="1" applyNumberFormat="1">
      <alignment horizontal="center" readingOrder="0" vertical="center"/>
    </xf>
    <xf borderId="9" fillId="15" fontId="7" numFmtId="0" xfId="0" applyAlignment="1" applyBorder="1" applyFont="1">
      <alignment horizontal="center" readingOrder="0" vertical="bottom"/>
    </xf>
    <xf borderId="9" fillId="5" fontId="22" numFmtId="0" xfId="0" applyAlignment="1" applyBorder="1" applyFont="1">
      <alignment horizontal="center" vertical="center"/>
    </xf>
    <xf borderId="9" fillId="18" fontId="19" numFmtId="0" xfId="0" applyAlignment="1" applyBorder="1" applyFont="1">
      <alignment horizontal="center"/>
    </xf>
    <xf borderId="9" fillId="0" fontId="19" numFmtId="0" xfId="0" applyAlignment="1" applyBorder="1" applyFont="1">
      <alignment horizontal="center"/>
    </xf>
    <xf borderId="9" fillId="0" fontId="21" numFmtId="0" xfId="0" applyAlignment="1" applyBorder="1" applyFont="1">
      <alignment horizontal="center" readingOrder="0"/>
    </xf>
    <xf borderId="9" fillId="0" fontId="19" numFmtId="166" xfId="0" applyAlignment="1" applyBorder="1" applyFont="1" applyNumberFormat="1">
      <alignment horizontal="center" readingOrder="0"/>
    </xf>
    <xf borderId="9" fillId="0" fontId="19" numFmtId="0" xfId="0" applyAlignment="1" applyBorder="1" applyFont="1">
      <alignment horizontal="center" vertical="center"/>
    </xf>
    <xf borderId="9" fillId="31" fontId="7" numFmtId="0" xfId="0" applyAlignment="1" applyBorder="1" applyFont="1">
      <alignment horizontal="center" vertical="bottom"/>
    </xf>
    <xf borderId="9" fillId="5" fontId="22" numFmtId="0" xfId="0" applyAlignment="1" applyBorder="1" applyFont="1">
      <alignment horizontal="center" readingOrder="0" shrinkToFit="0" vertical="center" wrapText="1"/>
    </xf>
    <xf borderId="9" fillId="18" fontId="18" numFmtId="0" xfId="0" applyAlignment="1" applyBorder="1" applyFont="1">
      <alignment horizontal="center" vertical="bottom"/>
    </xf>
    <xf borderId="9" fillId="0" fontId="19" numFmtId="165" xfId="0" applyAlignment="1" applyBorder="1" applyFont="1" applyNumberFormat="1">
      <alignment horizontal="center" vertical="center"/>
    </xf>
    <xf borderId="9" fillId="0" fontId="19" numFmtId="0" xfId="0" applyAlignment="1" applyBorder="1" applyFont="1">
      <alignment horizontal="center" readingOrder="0" vertical="bottom"/>
    </xf>
    <xf borderId="9" fillId="46" fontId="18" numFmtId="0" xfId="0" applyAlignment="1" applyBorder="1" applyFont="1">
      <alignment horizontal="center" vertical="bottom"/>
    </xf>
    <xf borderId="9" fillId="28" fontId="19" numFmtId="0" xfId="0" applyAlignment="1" applyBorder="1" applyFont="1">
      <alignment horizontal="center"/>
    </xf>
    <xf borderId="9" fillId="0" fontId="19" numFmtId="0" xfId="0" applyAlignment="1" applyBorder="1" applyFont="1">
      <alignment horizontal="center" readingOrder="0"/>
    </xf>
    <xf borderId="9" fillId="13" fontId="19" numFmtId="0" xfId="0" applyAlignment="1" applyBorder="1" applyFont="1">
      <alignment horizontal="center"/>
    </xf>
    <xf borderId="9" fillId="0" fontId="68" numFmtId="0" xfId="0" applyAlignment="1" applyBorder="1" applyFont="1">
      <alignment horizontal="center" readingOrder="0"/>
    </xf>
    <xf borderId="9" fillId="0" fontId="21" numFmtId="0" xfId="0" applyAlignment="1" applyBorder="1" applyFont="1">
      <alignment horizontal="center" vertical="center"/>
    </xf>
    <xf borderId="0" fillId="0" fontId="19" numFmtId="165" xfId="0" applyAlignment="1" applyFont="1" applyNumberFormat="1">
      <alignment horizontal="center" readingOrder="0" vertical="center"/>
    </xf>
    <xf borderId="42" fillId="2" fontId="28" numFmtId="0" xfId="0" applyAlignment="1" applyBorder="1" applyFont="1">
      <alignment horizontal="center" readingOrder="0" vertical="center"/>
    </xf>
    <xf borderId="9" fillId="5" fontId="69" numFmtId="4" xfId="0" applyAlignment="1" applyBorder="1" applyFont="1" applyNumberFormat="1">
      <alignment horizontal="center" readingOrder="0" vertical="center"/>
    </xf>
    <xf borderId="9" fillId="0" fontId="19" numFmtId="4" xfId="0" applyAlignment="1" applyBorder="1" applyFont="1" applyNumberFormat="1">
      <alignment horizontal="center" readingOrder="0" vertical="center"/>
    </xf>
    <xf borderId="9" fillId="27" fontId="19" numFmtId="0" xfId="0" applyAlignment="1" applyBorder="1" applyFont="1">
      <alignment horizontal="center"/>
    </xf>
    <xf borderId="18" fillId="0" fontId="19" numFmtId="166" xfId="0" applyAlignment="1" applyBorder="1" applyFont="1" applyNumberFormat="1">
      <alignment horizontal="center" readingOrder="0" vertical="center"/>
    </xf>
    <xf borderId="18" fillId="0" fontId="19" numFmtId="0" xfId="0" applyAlignment="1" applyBorder="1" applyFont="1">
      <alignment horizontal="center" readingOrder="0" vertical="center"/>
    </xf>
    <xf borderId="20" fillId="7" fontId="6" numFmtId="10" xfId="0" applyAlignment="1" applyBorder="1" applyFont="1" applyNumberFormat="1">
      <alignment horizontal="center" vertical="center"/>
    </xf>
    <xf borderId="9" fillId="0" fontId="21" numFmtId="166" xfId="0" applyAlignment="1" applyBorder="1" applyFont="1" applyNumberFormat="1">
      <alignment horizontal="center" readingOrder="0"/>
    </xf>
    <xf borderId="18" fillId="0" fontId="19" numFmtId="0" xfId="0" applyAlignment="1" applyBorder="1" applyFont="1">
      <alignment horizontal="center" vertical="center"/>
    </xf>
    <xf borderId="9" fillId="30" fontId="19" numFmtId="0" xfId="0" applyAlignment="1" applyBorder="1" applyFont="1">
      <alignment horizontal="center"/>
    </xf>
    <xf borderId="9" fillId="0" fontId="68" numFmtId="0" xfId="0" applyAlignment="1" applyBorder="1" applyFont="1">
      <alignment horizontal="center" readingOrder="0" vertical="center"/>
    </xf>
    <xf borderId="18" fillId="0" fontId="68" numFmtId="0" xfId="0" applyAlignment="1" applyBorder="1" applyFont="1">
      <alignment horizontal="center" vertical="center"/>
    </xf>
    <xf borderId="43" fillId="0" fontId="11" numFmtId="0" xfId="0" applyBorder="1" applyFont="1"/>
    <xf borderId="9" fillId="5" fontId="12" numFmtId="166" xfId="0" applyAlignment="1" applyBorder="1" applyFont="1" applyNumberFormat="1">
      <alignment horizontal="center" vertical="center"/>
    </xf>
    <xf borderId="9" fillId="5" fontId="12" numFmtId="0" xfId="0" applyAlignment="1" applyBorder="1" applyFont="1">
      <alignment horizontal="center" readingOrder="0" vertical="center"/>
    </xf>
    <xf borderId="9" fillId="5" fontId="12" numFmtId="167" xfId="0" applyAlignment="1" applyBorder="1" applyFont="1" applyNumberFormat="1">
      <alignment horizontal="center" vertical="center"/>
    </xf>
    <xf borderId="9" fillId="5" fontId="22" numFmtId="165" xfId="0" applyAlignment="1" applyBorder="1" applyFont="1" applyNumberFormat="1">
      <alignment horizontal="center" readingOrder="0" vertical="center"/>
    </xf>
    <xf borderId="9" fillId="5" fontId="57" numFmtId="0" xfId="0" applyAlignment="1" applyBorder="1" applyFont="1">
      <alignment horizontal="center" readingOrder="0" vertical="center"/>
    </xf>
    <xf borderId="9" fillId="0" fontId="21" numFmtId="0" xfId="0" applyAlignment="1" applyBorder="1" applyFont="1">
      <alignment horizontal="center"/>
    </xf>
    <xf borderId="9" fillId="40" fontId="56" numFmtId="0" xfId="0" applyAlignment="1" applyBorder="1" applyFont="1">
      <alignment horizontal="center" readingOrder="0" vertical="bottom"/>
    </xf>
    <xf borderId="9" fillId="0" fontId="18" numFmtId="4" xfId="0" applyAlignment="1" applyBorder="1" applyFont="1" applyNumberFormat="1">
      <alignment horizontal="center" readingOrder="0" vertical="center"/>
    </xf>
    <xf borderId="9" fillId="0" fontId="21" numFmtId="0" xfId="0" applyAlignment="1" applyBorder="1" applyFont="1">
      <alignment horizontal="center" vertical="center"/>
    </xf>
    <xf borderId="9" fillId="0" fontId="19" numFmtId="166" xfId="0" applyAlignment="1" applyBorder="1" applyFont="1" applyNumberFormat="1">
      <alignment horizontal="center" vertical="center"/>
    </xf>
    <xf borderId="9" fillId="0" fontId="19" numFmtId="0" xfId="0" applyAlignment="1" applyBorder="1" applyFont="1">
      <alignment horizontal="center" vertical="center"/>
    </xf>
    <xf borderId="9" fillId="0" fontId="68" numFmtId="0" xfId="0" applyAlignment="1" applyBorder="1" applyFont="1">
      <alignment horizontal="center"/>
    </xf>
    <xf borderId="9" fillId="0" fontId="19" numFmtId="4" xfId="0" applyAlignment="1" applyBorder="1" applyFont="1" applyNumberFormat="1">
      <alignment horizontal="center" vertical="center"/>
    </xf>
    <xf borderId="9" fillId="0" fontId="11" numFmtId="0" xfId="0" applyAlignment="1" applyBorder="1" applyFont="1">
      <alignment readingOrder="0" vertical="bottom"/>
    </xf>
    <xf borderId="9" fillId="5" fontId="19" numFmtId="165" xfId="0" applyAlignment="1" applyBorder="1" applyFont="1" applyNumberFormat="1">
      <alignment horizontal="center" shrinkToFit="0" vertical="center" wrapText="1"/>
    </xf>
    <xf borderId="9" fillId="0" fontId="21" numFmtId="0" xfId="0" applyAlignment="1" applyBorder="1" applyFont="1">
      <alignment horizontal="center" readingOrder="0" vertical="bottom"/>
    </xf>
    <xf borderId="9" fillId="0" fontId="11" numFmtId="166" xfId="0" applyAlignment="1" applyBorder="1" applyFont="1" applyNumberFormat="1">
      <alignment readingOrder="0" vertical="bottom"/>
    </xf>
    <xf borderId="9" fillId="0" fontId="21" numFmtId="0" xfId="0" applyAlignment="1" applyBorder="1" applyFont="1">
      <alignment horizontal="center" vertical="bottom"/>
    </xf>
    <xf borderId="9" fillId="0" fontId="21" numFmtId="0" xfId="0" applyAlignment="1" applyBorder="1" applyFont="1">
      <alignment horizontal="center"/>
    </xf>
    <xf borderId="9" fillId="0" fontId="18" numFmtId="170" xfId="0" applyAlignment="1" applyBorder="1" applyFont="1" applyNumberFormat="1">
      <alignment horizontal="center" readingOrder="0"/>
    </xf>
    <xf borderId="9" fillId="0" fontId="11" numFmtId="166" xfId="0" applyAlignment="1" applyBorder="1" applyFont="1" applyNumberFormat="1">
      <alignment readingOrder="0"/>
    </xf>
    <xf borderId="9" fillId="5" fontId="18" numFmtId="166" xfId="0" applyAlignment="1" applyBorder="1" applyFont="1" applyNumberFormat="1">
      <alignment horizontal="center" shrinkToFit="0" wrapText="1"/>
    </xf>
    <xf borderId="9" fillId="40" fontId="56" numFmtId="0" xfId="0" applyAlignment="1" applyBorder="1" applyFont="1">
      <alignment horizontal="center" vertical="bottom"/>
    </xf>
    <xf borderId="9" fillId="5" fontId="19" numFmtId="165" xfId="0" applyAlignment="1" applyBorder="1" applyFont="1" applyNumberFormat="1">
      <alignment horizontal="center" vertical="center"/>
    </xf>
    <xf borderId="9" fillId="0" fontId="68" numFmtId="0" xfId="0" applyAlignment="1" applyBorder="1" applyFont="1">
      <alignment horizontal="center" readingOrder="0" vertical="bottom"/>
    </xf>
    <xf borderId="9" fillId="46" fontId="19" numFmtId="0" xfId="0" applyAlignment="1" applyBorder="1" applyFont="1">
      <alignment horizontal="center"/>
    </xf>
    <xf borderId="9" fillId="0" fontId="7" numFmtId="167" xfId="0" applyAlignment="1" applyBorder="1" applyFont="1" applyNumberFormat="1">
      <alignment horizontal="center" vertical="bottom"/>
    </xf>
    <xf borderId="9" fillId="10" fontId="7" numFmtId="0" xfId="0" applyAlignment="1" applyBorder="1" applyFont="1">
      <alignment horizontal="center" vertical="bottom"/>
    </xf>
    <xf borderId="9" fillId="30" fontId="7" numFmtId="0" xfId="0" applyAlignment="1" applyBorder="1" applyFont="1">
      <alignment horizontal="center" vertical="bottom"/>
    </xf>
    <xf borderId="9" fillId="0" fontId="19" numFmtId="168" xfId="0" applyAlignment="1" applyBorder="1" applyFont="1" applyNumberFormat="1">
      <alignment horizontal="center" vertical="bottom"/>
    </xf>
    <xf borderId="9" fillId="20" fontId="7" numFmtId="0" xfId="0" applyAlignment="1" applyBorder="1" applyFont="1">
      <alignment horizontal="center" vertical="bottom"/>
    </xf>
    <xf borderId="9" fillId="28" fontId="7" numFmtId="0" xfId="0" applyAlignment="1" applyBorder="1" applyFont="1">
      <alignment horizontal="center" vertical="bottom"/>
    </xf>
    <xf borderId="9" fillId="10" fontId="19" numFmtId="0" xfId="0" applyAlignment="1" applyBorder="1" applyFont="1">
      <alignment horizontal="center"/>
    </xf>
    <xf borderId="9" fillId="31" fontId="19" numFmtId="0" xfId="0" applyAlignment="1" applyBorder="1" applyFont="1">
      <alignment horizontal="center"/>
    </xf>
    <xf borderId="9" fillId="11" fontId="19" numFmtId="0" xfId="0" applyAlignment="1" applyBorder="1" applyFont="1">
      <alignment horizontal="center"/>
    </xf>
    <xf borderId="9" fillId="36" fontId="19" numFmtId="0" xfId="0" applyAlignment="1" applyBorder="1" applyFont="1">
      <alignment horizontal="center"/>
    </xf>
    <xf borderId="9" fillId="5" fontId="12" numFmtId="166" xfId="0" applyAlignment="1" applyBorder="1" applyFont="1" applyNumberFormat="1">
      <alignment horizontal="center" readingOrder="0" vertical="center"/>
    </xf>
    <xf borderId="9" fillId="5" fontId="22" numFmtId="165" xfId="0" applyAlignment="1" applyBorder="1" applyFont="1" applyNumberFormat="1">
      <alignment horizontal="center" vertical="center"/>
    </xf>
    <xf borderId="9" fillId="5" fontId="26" numFmtId="165" xfId="0" applyAlignment="1" applyBorder="1" applyFont="1" applyNumberFormat="1">
      <alignment horizontal="center" readingOrder="0" vertical="center"/>
    </xf>
    <xf borderId="9" fillId="5" fontId="18" numFmtId="166" xfId="0" applyAlignment="1" applyBorder="1" applyFont="1" applyNumberFormat="1">
      <alignment horizontal="center" readingOrder="0"/>
    </xf>
    <xf borderId="9" fillId="5" fontId="18" numFmtId="0" xfId="0" applyAlignment="1" applyBorder="1" applyFont="1">
      <alignment horizontal="center" readingOrder="0"/>
    </xf>
    <xf borderId="9" fillId="5" fontId="19" numFmtId="49" xfId="0" applyAlignment="1" applyBorder="1" applyFont="1" applyNumberFormat="1">
      <alignment horizontal="center"/>
    </xf>
    <xf borderId="9" fillId="5" fontId="12" numFmtId="167" xfId="0" applyAlignment="1" applyBorder="1" applyFont="1" applyNumberFormat="1">
      <alignment horizontal="center" readingOrder="0" vertical="center"/>
    </xf>
    <xf borderId="9" fillId="5" fontId="12" numFmtId="4" xfId="0" applyAlignment="1" applyBorder="1" applyFont="1" applyNumberFormat="1">
      <alignment horizontal="center" readingOrder="0" vertical="center"/>
    </xf>
    <xf borderId="9" fillId="5" fontId="26" numFmtId="166" xfId="0" applyAlignment="1" applyBorder="1" applyFont="1" applyNumberFormat="1">
      <alignment horizontal="center" readingOrder="0" vertical="center"/>
    </xf>
    <xf borderId="9" fillId="5" fontId="26" numFmtId="167" xfId="0" applyAlignment="1" applyBorder="1" applyFont="1" applyNumberFormat="1">
      <alignment horizontal="center" readingOrder="0" vertical="center"/>
    </xf>
    <xf borderId="9" fillId="5" fontId="26" numFmtId="4" xfId="0" applyAlignment="1" applyBorder="1" applyFont="1" applyNumberFormat="1">
      <alignment horizontal="center" readingOrder="0" vertical="center"/>
    </xf>
    <xf borderId="9" fillId="5" fontId="22" numFmtId="166" xfId="0" applyAlignment="1" applyBorder="1" applyFont="1" applyNumberFormat="1">
      <alignment horizontal="center" vertical="center"/>
    </xf>
    <xf borderId="9" fillId="5" fontId="22" numFmtId="164" xfId="0" applyAlignment="1" applyBorder="1" applyFont="1" applyNumberFormat="1">
      <alignment horizontal="center" vertical="center"/>
    </xf>
    <xf borderId="9" fillId="5" fontId="26" numFmtId="169" xfId="0" applyAlignment="1" applyBorder="1" applyFont="1" applyNumberFormat="1">
      <alignment horizontal="center" readingOrder="0" vertical="center"/>
    </xf>
    <xf borderId="9" fillId="5" fontId="12" numFmtId="0" xfId="0" applyAlignment="1" applyBorder="1" applyFont="1">
      <alignment horizontal="center" readingOrder="0" shrinkToFit="0" vertical="center" wrapText="0"/>
    </xf>
    <xf borderId="9" fillId="5" fontId="26" numFmtId="164" xfId="0" applyAlignment="1" applyBorder="1" applyFont="1" applyNumberFormat="1">
      <alignment horizontal="center" readingOrder="0" vertical="center"/>
    </xf>
    <xf borderId="9" fillId="5" fontId="22" numFmtId="164" xfId="0" applyAlignment="1" applyBorder="1" applyFont="1" applyNumberFormat="1">
      <alignment horizontal="center" readingOrder="0" vertical="center"/>
    </xf>
    <xf borderId="9" fillId="5" fontId="39" numFmtId="0" xfId="0" applyAlignment="1" applyBorder="1" applyFont="1">
      <alignment horizontal="center" vertical="center"/>
    </xf>
    <xf borderId="9" fillId="5" fontId="10" numFmtId="0" xfId="0" applyAlignment="1" applyBorder="1" applyFont="1">
      <alignment horizontal="center"/>
    </xf>
    <xf borderId="9" fillId="5" fontId="10" numFmtId="165" xfId="0" applyAlignment="1" applyBorder="1" applyFont="1" applyNumberFormat="1">
      <alignment horizontal="center"/>
    </xf>
    <xf borderId="9" fillId="5" fontId="59" numFmtId="0" xfId="0" applyAlignment="1" applyBorder="1" applyFont="1">
      <alignment horizontal="center"/>
    </xf>
    <xf borderId="9" fillId="5" fontId="60" numFmtId="0" xfId="0" applyAlignment="1" applyBorder="1" applyFont="1">
      <alignment horizontal="center" readingOrder="0"/>
    </xf>
    <xf borderId="9" fillId="5" fontId="11" numFmtId="0" xfId="0" applyBorder="1" applyFont="1"/>
    <xf borderId="9" fillId="5" fontId="11" numFmtId="0" xfId="0" applyBorder="1" applyFont="1"/>
    <xf borderId="9" fillId="5" fontId="10" numFmtId="0" xfId="0" applyAlignment="1" applyBorder="1" applyFont="1">
      <alignment horizontal="center" readingOrder="0"/>
    </xf>
    <xf borderId="9" fillId="5" fontId="10" numFmtId="165" xfId="0" applyAlignment="1" applyBorder="1" applyFont="1" applyNumberFormat="1">
      <alignment horizontal="center" readingOrder="0"/>
    </xf>
    <xf borderId="9" fillId="5" fontId="11" numFmtId="0" xfId="0" applyAlignment="1" applyBorder="1" applyFont="1">
      <alignment readingOrder="0"/>
    </xf>
    <xf borderId="9" fillId="5" fontId="59" numFmtId="0" xfId="0" applyAlignment="1" applyBorder="1" applyFont="1">
      <alignment horizontal="center" readingOrder="0"/>
    </xf>
    <xf borderId="9" fillId="5" fontId="19" numFmtId="166" xfId="0" applyAlignment="1" applyBorder="1" applyFont="1" applyNumberFormat="1">
      <alignment horizontal="center"/>
    </xf>
    <xf borderId="9" fillId="5" fontId="56" numFmtId="0" xfId="0" applyAlignment="1" applyBorder="1" applyFont="1">
      <alignment horizontal="center"/>
    </xf>
    <xf borderId="9" fillId="5" fontId="56" numFmtId="0" xfId="0" applyAlignment="1" applyBorder="1" applyFont="1">
      <alignment horizontal="center" readingOrder="0"/>
    </xf>
    <xf borderId="9" fillId="3" fontId="70" numFmtId="0" xfId="0" applyAlignment="1" applyBorder="1" applyFont="1">
      <alignment horizontal="center" shrinkToFit="0" wrapText="0"/>
    </xf>
    <xf borderId="9" fillId="3" fontId="70" numFmtId="49" xfId="0" applyAlignment="1" applyBorder="1" applyFont="1" applyNumberFormat="1">
      <alignment horizontal="center" shrinkToFit="0" wrapText="0"/>
    </xf>
    <xf borderId="9" fillId="3" fontId="70" numFmtId="165" xfId="0" applyAlignment="1" applyBorder="1" applyFont="1" applyNumberFormat="1">
      <alignment horizontal="center" shrinkToFit="0" wrapText="0"/>
    </xf>
    <xf borderId="9" fillId="3" fontId="70" numFmtId="49" xfId="0" applyAlignment="1" applyBorder="1" applyFont="1" applyNumberFormat="1">
      <alignment horizontal="center" shrinkToFit="0" wrapText="1"/>
    </xf>
    <xf borderId="0" fillId="3" fontId="71" numFmtId="49" xfId="0" applyAlignment="1" applyFont="1" applyNumberFormat="1">
      <alignment vertical="bottom"/>
    </xf>
    <xf borderId="0" fillId="3" fontId="71" numFmtId="49" xfId="0" applyFont="1" applyNumberFormat="1"/>
    <xf borderId="9" fillId="0" fontId="70" numFmtId="166" xfId="0" applyAlignment="1" applyBorder="1" applyFont="1" applyNumberFormat="1">
      <alignment horizontal="center" readingOrder="0" vertical="bottom"/>
    </xf>
    <xf borderId="9" fillId="0" fontId="70" numFmtId="0" xfId="0" applyAlignment="1" applyBorder="1" applyFont="1">
      <alignment horizontal="center" readingOrder="0" vertical="bottom"/>
    </xf>
    <xf borderId="9" fillId="0" fontId="70" numFmtId="0" xfId="0" applyAlignment="1" applyBorder="1" applyFont="1">
      <alignment horizontal="center" vertical="bottom"/>
    </xf>
    <xf borderId="9" fillId="0" fontId="71" numFmtId="165" xfId="0" applyAlignment="1" applyBorder="1" applyFont="1" applyNumberFormat="1">
      <alignment horizontal="center" readingOrder="0" vertical="bottom"/>
    </xf>
    <xf borderId="9" fillId="0" fontId="71" numFmtId="0" xfId="0" applyAlignment="1" applyBorder="1" applyFont="1">
      <alignment horizontal="center" vertical="center"/>
    </xf>
    <xf borderId="9" fillId="0" fontId="71" numFmtId="166" xfId="0" applyAlignment="1" applyBorder="1" applyFont="1" applyNumberFormat="1">
      <alignment horizontal="center" readingOrder="0" vertical="center"/>
    </xf>
    <xf borderId="9" fillId="5" fontId="58" numFmtId="0" xfId="0" applyAlignment="1" applyBorder="1" applyFont="1">
      <alignment horizontal="center" readingOrder="0" vertical="center"/>
    </xf>
    <xf borderId="9" fillId="5" fontId="58" numFmtId="0" xfId="0" applyAlignment="1" applyBorder="1" applyFont="1">
      <alignment horizontal="center" vertical="center"/>
    </xf>
    <xf borderId="0" fillId="0" fontId="71" numFmtId="0" xfId="0" applyFont="1"/>
    <xf borderId="22" fillId="0" fontId="70" numFmtId="0" xfId="0" applyAlignment="1" applyBorder="1" applyFont="1">
      <alignment horizontal="center" vertical="center"/>
    </xf>
    <xf borderId="19" fillId="2" fontId="72" numFmtId="0" xfId="0" applyAlignment="1" applyBorder="1" applyFont="1">
      <alignment horizontal="center" vertical="bottom"/>
    </xf>
    <xf borderId="2" fillId="5" fontId="70" numFmtId="14" xfId="0" applyAlignment="1" applyBorder="1" applyFont="1" applyNumberFormat="1">
      <alignment horizontal="center" vertical="bottom"/>
    </xf>
    <xf borderId="19" fillId="2" fontId="72" numFmtId="0" xfId="0" applyAlignment="1" applyBorder="1" applyFont="1">
      <alignment horizontal="center" readingOrder="0" vertical="bottom"/>
    </xf>
    <xf borderId="17" fillId="5" fontId="72" numFmtId="0" xfId="0" applyAlignment="1" applyBorder="1" applyFont="1">
      <alignment horizontal="center" readingOrder="0" vertical="bottom"/>
    </xf>
    <xf borderId="9" fillId="0" fontId="71" numFmtId="0" xfId="0" applyAlignment="1" applyBorder="1" applyFont="1">
      <alignment horizontal="center" readingOrder="0" vertical="center"/>
    </xf>
    <xf borderId="9" fillId="5" fontId="58" numFmtId="0" xfId="0" applyAlignment="1" applyBorder="1" applyFont="1">
      <alignment horizontal="center" readingOrder="0" shrinkToFit="0" vertical="center" wrapText="1"/>
    </xf>
    <xf borderId="18" fillId="7" fontId="70" numFmtId="0" xfId="0" applyAlignment="1" applyBorder="1" applyFont="1">
      <alignment horizontal="center" readingOrder="0" vertical="bottom"/>
    </xf>
    <xf borderId="18" fillId="7" fontId="70" numFmtId="49" xfId="0" applyAlignment="1" applyBorder="1" applyFont="1" applyNumberFormat="1">
      <alignment horizontal="center" vertical="bottom"/>
    </xf>
    <xf borderId="12" fillId="5" fontId="70" numFmtId="2" xfId="0" applyAlignment="1" applyBorder="1" applyFont="1" applyNumberFormat="1">
      <alignment vertical="bottom"/>
    </xf>
    <xf borderId="17" fillId="5" fontId="70" numFmtId="49" xfId="0" applyAlignment="1" applyBorder="1" applyFont="1" applyNumberFormat="1">
      <alignment horizontal="center" vertical="bottom"/>
    </xf>
    <xf borderId="9" fillId="0" fontId="71" numFmtId="0" xfId="0" applyAlignment="1" applyBorder="1" applyFont="1">
      <alignment horizontal="center" readingOrder="0" vertical="bottom"/>
    </xf>
    <xf borderId="9" fillId="0" fontId="71" numFmtId="0" xfId="0" applyAlignment="1" applyBorder="1" applyFont="1">
      <alignment horizontal="center" vertical="center"/>
    </xf>
    <xf borderId="9" fillId="0" fontId="70" numFmtId="0" xfId="0" applyAlignment="1" applyBorder="1" applyFont="1">
      <alignment horizontal="center" readingOrder="0"/>
    </xf>
    <xf borderId="9" fillId="0" fontId="70" numFmtId="0" xfId="0" applyAlignment="1" applyBorder="1" applyFont="1">
      <alignment horizontal="center"/>
    </xf>
    <xf borderId="9" fillId="0" fontId="71" numFmtId="165" xfId="0" applyAlignment="1" applyBorder="1" applyFont="1" applyNumberFormat="1">
      <alignment horizontal="center" readingOrder="0"/>
    </xf>
    <xf borderId="9" fillId="0" fontId="71" numFmtId="0" xfId="0" applyAlignment="1" applyBorder="1" applyFont="1">
      <alignment horizontal="center" readingOrder="0"/>
    </xf>
    <xf borderId="9" fillId="5" fontId="70" numFmtId="164" xfId="0" applyAlignment="1" applyBorder="1" applyFont="1" applyNumberFormat="1">
      <alignment horizontal="center"/>
    </xf>
    <xf borderId="9" fillId="5" fontId="70" numFmtId="49" xfId="0" applyAlignment="1" applyBorder="1" applyFont="1" applyNumberFormat="1">
      <alignment horizontal="center"/>
    </xf>
    <xf borderId="9" fillId="0" fontId="70" numFmtId="165" xfId="0" applyAlignment="1" applyBorder="1" applyFont="1" applyNumberFormat="1">
      <alignment horizontal="center" readingOrder="0" vertical="bottom"/>
    </xf>
    <xf borderId="9" fillId="0" fontId="70" numFmtId="0" xfId="0" applyAlignment="1" applyBorder="1" applyFont="1">
      <alignment horizontal="center" vertical="center"/>
    </xf>
    <xf borderId="9" fillId="0" fontId="71" numFmtId="166" xfId="0" applyAlignment="1" applyBorder="1" applyFont="1" applyNumberFormat="1">
      <alignment horizontal="center" vertical="center"/>
    </xf>
    <xf borderId="18" fillId="7" fontId="70" numFmtId="0" xfId="0" applyAlignment="1" applyBorder="1" applyFont="1">
      <alignment horizontal="center" readingOrder="0" shrinkToFit="0" wrapText="1"/>
    </xf>
    <xf borderId="9" fillId="0" fontId="70" numFmtId="166" xfId="0" applyAlignment="1" applyBorder="1" applyFont="1" applyNumberFormat="1">
      <alignment horizontal="center" readingOrder="0" vertical="center"/>
    </xf>
    <xf borderId="9" fillId="0" fontId="71" numFmtId="0" xfId="0" applyAlignment="1" applyBorder="1" applyFont="1">
      <alignment horizontal="center"/>
    </xf>
    <xf borderId="9" fillId="0" fontId="71" numFmtId="0" xfId="0" applyAlignment="1" applyBorder="1" applyFont="1">
      <alignment horizontal="center" vertical="bottom"/>
    </xf>
    <xf borderId="18" fillId="2" fontId="72" numFmtId="164" xfId="0" applyAlignment="1" applyBorder="1" applyFont="1" applyNumberFormat="1">
      <alignment horizontal="center" vertical="bottom"/>
    </xf>
    <xf borderId="18" fillId="2" fontId="72" numFmtId="49" xfId="0" applyAlignment="1" applyBorder="1" applyFont="1" applyNumberFormat="1">
      <alignment horizontal="center" vertical="bottom"/>
    </xf>
    <xf borderId="17" fillId="5" fontId="72" numFmtId="49" xfId="0" applyAlignment="1" applyBorder="1" applyFont="1" applyNumberFormat="1">
      <alignment horizontal="center" vertical="bottom"/>
    </xf>
    <xf borderId="23" fillId="0" fontId="70" numFmtId="0" xfId="0" applyAlignment="1" applyBorder="1" applyFont="1">
      <alignment horizontal="center" vertical="center"/>
    </xf>
    <xf borderId="24" fillId="0" fontId="70" numFmtId="0" xfId="0" applyBorder="1" applyFont="1"/>
    <xf borderId="25" fillId="0" fontId="70" numFmtId="0" xfId="0" applyBorder="1" applyFont="1"/>
    <xf borderId="26" fillId="5" fontId="70" numFmtId="0" xfId="0" applyBorder="1" applyFont="1"/>
    <xf borderId="19" fillId="2" fontId="72" numFmtId="0" xfId="0" applyAlignment="1" applyBorder="1" applyFont="1">
      <alignment horizontal="center"/>
    </xf>
    <xf borderId="28" fillId="0" fontId="70" numFmtId="0" xfId="0" applyBorder="1" applyFont="1"/>
    <xf borderId="19" fillId="2" fontId="72" numFmtId="0" xfId="0" applyAlignment="1" applyBorder="1" applyFont="1">
      <alignment horizontal="center" readingOrder="0" vertical="center"/>
    </xf>
    <xf borderId="18" fillId="2" fontId="72" numFmtId="0" xfId="0" applyAlignment="1" applyBorder="1" applyFont="1">
      <alignment horizontal="center" readingOrder="0" vertical="center"/>
    </xf>
    <xf borderId="9" fillId="0" fontId="71" numFmtId="0" xfId="0" applyAlignment="1" applyBorder="1" applyFont="1">
      <alignment horizontal="center" vertical="bottom"/>
    </xf>
    <xf borderId="42" fillId="5" fontId="73" numFmtId="4" xfId="0" applyAlignment="1" applyBorder="1" applyFont="1" applyNumberFormat="1">
      <alignment horizontal="left" readingOrder="0"/>
    </xf>
    <xf borderId="42" fillId="0" fontId="70" numFmtId="4" xfId="0" applyAlignment="1" applyBorder="1" applyFont="1" applyNumberFormat="1">
      <alignment readingOrder="0"/>
    </xf>
    <xf borderId="6" fillId="7" fontId="70" numFmtId="10" xfId="0" applyAlignment="1" applyBorder="1" applyFont="1" applyNumberFormat="1">
      <alignment horizontal="center" vertical="bottom"/>
    </xf>
    <xf borderId="9" fillId="5" fontId="58" numFmtId="49" xfId="0" applyAlignment="1" applyBorder="1" applyFont="1" applyNumberFormat="1">
      <alignment horizontal="center" readingOrder="0" vertical="bottom"/>
    </xf>
    <xf borderId="9" fillId="0" fontId="71" numFmtId="0" xfId="0" applyAlignment="1" applyBorder="1" applyFont="1">
      <alignment horizontal="center"/>
    </xf>
    <xf borderId="18" fillId="0" fontId="70" numFmtId="0" xfId="0" applyBorder="1" applyFont="1"/>
    <xf borderId="0" fillId="5" fontId="74" numFmtId="4" xfId="0" applyAlignment="1" applyFont="1" applyNumberFormat="1">
      <alignment horizontal="left" readingOrder="0"/>
    </xf>
    <xf borderId="44" fillId="0" fontId="70" numFmtId="4" xfId="0" applyAlignment="1" applyBorder="1" applyFont="1" applyNumberFormat="1">
      <alignment readingOrder="0"/>
    </xf>
    <xf borderId="44" fillId="7" fontId="70" numFmtId="10" xfId="0" applyAlignment="1" applyBorder="1" applyFont="1" applyNumberFormat="1">
      <alignment horizontal="center" vertical="bottom"/>
    </xf>
    <xf borderId="9" fillId="0" fontId="71" numFmtId="9" xfId="0" applyAlignment="1" applyBorder="1" applyFont="1" applyNumberFormat="1">
      <alignment horizontal="center" readingOrder="0"/>
    </xf>
    <xf borderId="0" fillId="0" fontId="71" numFmtId="0" xfId="0" applyAlignment="1" applyFont="1">
      <alignment vertical="bottom"/>
    </xf>
    <xf borderId="16" fillId="0" fontId="71" numFmtId="0" xfId="0" applyBorder="1" applyFont="1"/>
    <xf borderId="45" fillId="0" fontId="71" numFmtId="0" xfId="0" applyBorder="1" applyFont="1"/>
    <xf borderId="44" fillId="0" fontId="71" numFmtId="4" xfId="0" applyAlignment="1" applyBorder="1" applyFont="1" applyNumberFormat="1">
      <alignment readingOrder="0" vertical="bottom"/>
    </xf>
    <xf borderId="9" fillId="0" fontId="70" numFmtId="166" xfId="0" applyAlignment="1" applyBorder="1" applyFont="1" applyNumberFormat="1">
      <alignment horizontal="center" readingOrder="0"/>
    </xf>
    <xf borderId="17" fillId="0" fontId="71" numFmtId="0" xfId="0" applyAlignment="1" applyBorder="1" applyFont="1">
      <alignment vertical="bottom"/>
    </xf>
    <xf borderId="9" fillId="16" fontId="70" numFmtId="0" xfId="0" applyAlignment="1" applyBorder="1" applyFont="1">
      <alignment horizontal="center" readingOrder="0"/>
    </xf>
    <xf borderId="9" fillId="5" fontId="70" numFmtId="0" xfId="0" applyAlignment="1" applyBorder="1" applyFont="1">
      <alignment horizontal="center" readingOrder="0"/>
    </xf>
    <xf borderId="9" fillId="0" fontId="70" numFmtId="165" xfId="0" applyAlignment="1" applyBorder="1" applyFont="1" applyNumberFormat="1">
      <alignment horizontal="center" readingOrder="0"/>
    </xf>
    <xf borderId="9" fillId="0" fontId="70" numFmtId="0" xfId="0" applyAlignment="1" applyBorder="1" applyFont="1">
      <alignment horizontal="center" vertical="center"/>
    </xf>
    <xf borderId="18" fillId="7" fontId="70" numFmtId="10" xfId="0" applyAlignment="1" applyBorder="1" applyFont="1" applyNumberFormat="1">
      <alignment horizontal="center" vertical="bottom"/>
    </xf>
    <xf borderId="28" fillId="0" fontId="71" numFmtId="0" xfId="0" applyAlignment="1" applyBorder="1" applyFont="1">
      <alignment vertical="bottom"/>
    </xf>
    <xf borderId="18" fillId="0" fontId="71" numFmtId="0" xfId="0" applyAlignment="1" applyBorder="1" applyFont="1">
      <alignment vertical="bottom"/>
    </xf>
    <xf borderId="18" fillId="5" fontId="73" numFmtId="4" xfId="0" applyAlignment="1" applyBorder="1" applyFont="1" applyNumberFormat="1">
      <alignment horizontal="left" readingOrder="0"/>
    </xf>
    <xf borderId="18" fillId="0" fontId="70" numFmtId="4" xfId="0" applyAlignment="1" applyBorder="1" applyFont="1" applyNumberFormat="1">
      <alignment readingOrder="0"/>
    </xf>
    <xf borderId="31" fillId="0" fontId="71" numFmtId="0" xfId="0" applyAlignment="1" applyBorder="1" applyFont="1">
      <alignment vertical="bottom"/>
    </xf>
    <xf borderId="9" fillId="0" fontId="70" numFmtId="168" xfId="0" applyAlignment="1" applyBorder="1" applyFont="1" applyNumberFormat="1">
      <alignment horizontal="center" vertical="bottom"/>
    </xf>
    <xf borderId="9" fillId="5" fontId="70" numFmtId="49" xfId="0" applyAlignment="1" applyBorder="1" applyFont="1" applyNumberFormat="1">
      <alignment horizontal="center" readingOrder="0" vertical="center"/>
    </xf>
    <xf borderId="9" fillId="5" fontId="58" numFmtId="166" xfId="0" applyAlignment="1" applyBorder="1" applyFont="1" applyNumberFormat="1">
      <alignment horizontal="center" vertical="center"/>
    </xf>
    <xf borderId="9" fillId="5" fontId="58" numFmtId="166" xfId="0" applyAlignment="1" applyBorder="1" applyFont="1" applyNumberFormat="1">
      <alignment horizontal="center" readingOrder="0" vertical="center"/>
    </xf>
    <xf borderId="9" fillId="5" fontId="58" numFmtId="0" xfId="0" applyAlignment="1" applyBorder="1" applyFont="1">
      <alignment horizontal="center" vertical="center"/>
    </xf>
    <xf borderId="9" fillId="5" fontId="58" numFmtId="165" xfId="0" applyAlignment="1" applyBorder="1" applyFont="1" applyNumberFormat="1">
      <alignment horizontal="center" readingOrder="0" vertical="center"/>
    </xf>
    <xf borderId="17" fillId="0" fontId="70" numFmtId="0" xfId="0" applyBorder="1" applyFont="1"/>
    <xf borderId="9" fillId="5" fontId="58" numFmtId="165" xfId="0" applyAlignment="1" applyBorder="1" applyFont="1" applyNumberFormat="1">
      <alignment horizontal="center" vertical="center"/>
    </xf>
    <xf borderId="37" fillId="0" fontId="70" numFmtId="0" xfId="0" applyAlignment="1" applyBorder="1" applyFont="1">
      <alignment horizontal="center" vertical="center"/>
    </xf>
    <xf borderId="16" fillId="0" fontId="70" numFmtId="0" xfId="0" applyAlignment="1" applyBorder="1" applyFont="1">
      <alignment horizontal="center" vertical="center"/>
    </xf>
    <xf borderId="9" fillId="0" fontId="70" numFmtId="166" xfId="0" applyAlignment="1" applyBorder="1" applyFont="1" applyNumberFormat="1">
      <alignment horizontal="center"/>
    </xf>
    <xf borderId="9" fillId="0" fontId="71" numFmtId="165" xfId="0" applyAlignment="1" applyBorder="1" applyFont="1" applyNumberFormat="1">
      <alignment horizontal="center"/>
    </xf>
    <xf borderId="16" fillId="0" fontId="71" numFmtId="0" xfId="0" applyAlignment="1" applyBorder="1" applyFont="1">
      <alignment vertical="bottom"/>
    </xf>
    <xf borderId="9" fillId="0" fontId="70" numFmtId="168" xfId="0" applyAlignment="1" applyBorder="1" applyFont="1" applyNumberFormat="1">
      <alignment horizontal="center"/>
    </xf>
    <xf borderId="9" fillId="0" fontId="70" numFmtId="165" xfId="0" applyAlignment="1" applyBorder="1" applyFont="1" applyNumberFormat="1">
      <alignment horizontal="center"/>
    </xf>
    <xf borderId="9" fillId="5" fontId="58" numFmtId="4" xfId="0" applyAlignment="1" applyBorder="1" applyFont="1" applyNumberFormat="1">
      <alignment horizontal="center" vertical="center"/>
    </xf>
    <xf borderId="0" fillId="5" fontId="75" numFmtId="0" xfId="0" applyFont="1"/>
    <xf borderId="9" fillId="5" fontId="70" numFmtId="166" xfId="0" applyAlignment="1" applyBorder="1" applyFont="1" applyNumberFormat="1">
      <alignment horizontal="center"/>
    </xf>
    <xf borderId="9" fillId="5" fontId="70" numFmtId="0" xfId="0" applyAlignment="1" applyBorder="1" applyFont="1">
      <alignment horizontal="center"/>
    </xf>
    <xf borderId="9" fillId="5" fontId="70" numFmtId="165" xfId="0" applyAlignment="1" applyBorder="1" applyFont="1" applyNumberFormat="1">
      <alignment horizontal="center"/>
    </xf>
    <xf borderId="9" fillId="5" fontId="58" numFmtId="10" xfId="0" applyAlignment="1" applyBorder="1" applyFont="1" applyNumberFormat="1">
      <alignment horizontal="center" vertical="center"/>
    </xf>
    <xf borderId="9" fillId="5" fontId="58" numFmtId="167" xfId="0" applyAlignment="1" applyBorder="1" applyFont="1" applyNumberFormat="1">
      <alignment horizontal="center" readingOrder="0" vertical="center"/>
    </xf>
    <xf borderId="9" fillId="5" fontId="58" numFmtId="49" xfId="0" applyAlignment="1" applyBorder="1" applyFont="1" applyNumberFormat="1">
      <alignment horizontal="center" readingOrder="0" vertical="center"/>
    </xf>
    <xf borderId="9" fillId="5" fontId="58" numFmtId="4" xfId="0" applyAlignment="1" applyBorder="1" applyFont="1" applyNumberFormat="1">
      <alignment horizontal="center" readingOrder="0" vertical="center"/>
    </xf>
    <xf borderId="18" fillId="0" fontId="70" numFmtId="166" xfId="0" applyAlignment="1" applyBorder="1" applyFont="1" applyNumberFormat="1">
      <alignment readingOrder="0"/>
    </xf>
    <xf borderId="18" fillId="0" fontId="70" numFmtId="0" xfId="0" applyAlignment="1" applyBorder="1" applyFont="1">
      <alignment readingOrder="0"/>
    </xf>
    <xf borderId="0" fillId="0" fontId="71" numFmtId="0" xfId="0" applyFont="1"/>
    <xf borderId="9" fillId="5" fontId="58" numFmtId="169" xfId="0" applyAlignment="1" applyBorder="1" applyFont="1" applyNumberFormat="1">
      <alignment horizontal="center" readingOrder="0" vertical="center"/>
    </xf>
    <xf borderId="9" fillId="5" fontId="58" numFmtId="0" xfId="0" applyAlignment="1" applyBorder="1" applyFont="1">
      <alignment horizontal="center" readingOrder="0" shrinkToFit="0" vertical="center" wrapText="0"/>
    </xf>
    <xf borderId="9" fillId="5" fontId="70" numFmtId="0" xfId="0" applyAlignment="1" applyBorder="1" applyFont="1">
      <alignment horizontal="center"/>
    </xf>
    <xf borderId="9" fillId="5" fontId="71" numFmtId="0" xfId="0" applyAlignment="1" applyBorder="1" applyFont="1">
      <alignment horizontal="center"/>
    </xf>
    <xf borderId="9" fillId="5" fontId="71" numFmtId="166" xfId="0" applyBorder="1" applyFont="1" applyNumberFormat="1"/>
    <xf borderId="9" fillId="5" fontId="71" numFmtId="0" xfId="0" applyAlignment="1" applyBorder="1" applyFont="1">
      <alignment horizontal="center" readingOrder="0"/>
    </xf>
    <xf borderId="9" fillId="5" fontId="71" numFmtId="0" xfId="0" applyBorder="1" applyFont="1"/>
    <xf borderId="9" fillId="5" fontId="71" numFmtId="0" xfId="0" applyBorder="1" applyFont="1"/>
    <xf borderId="9" fillId="5" fontId="70" numFmtId="165" xfId="0" applyAlignment="1" applyBorder="1" applyFont="1" applyNumberFormat="1">
      <alignment horizontal="center" readingOrder="0"/>
    </xf>
    <xf borderId="9" fillId="5" fontId="71" numFmtId="0" xfId="0" applyAlignment="1" applyBorder="1" applyFont="1">
      <alignment readingOrder="0"/>
    </xf>
    <xf borderId="9" fillId="5" fontId="72" numFmtId="0" xfId="0" applyAlignment="1" applyBorder="1" applyFont="1">
      <alignment horizontal="center"/>
    </xf>
    <xf borderId="9" fillId="5" fontId="72" numFmtId="0" xfId="0" applyAlignment="1" applyBorder="1" applyFont="1">
      <alignment horizontal="center" readingOrder="0"/>
    </xf>
  </cellXfs>
  <cellStyles count="1">
    <cellStyle xfId="0" name="Normal" builtinId="0"/>
  </cellStyles>
  <dxfs count="35">
    <dxf>
      <font/>
      <fill>
        <patternFill patternType="solid">
          <fgColor rgb="FF980000"/>
          <bgColor rgb="FF980000"/>
        </patternFill>
      </fill>
      <border/>
    </dxf>
    <dxf>
      <font>
        <color rgb="FF000000"/>
      </font>
      <fill>
        <patternFill patternType="solid">
          <fgColor rgb="FFBF9000"/>
          <bgColor rgb="FFBF9000"/>
        </patternFill>
      </fill>
      <border/>
    </dxf>
    <dxf>
      <font>
        <color rgb="FFFFFFFF"/>
      </font>
      <fill>
        <patternFill patternType="solid">
          <fgColor rgb="FF1155CC"/>
          <bgColor rgb="FF1155CC"/>
        </patternFill>
      </fill>
      <border/>
    </dxf>
    <dxf>
      <font>
        <color rgb="FFFFFFFF"/>
      </font>
      <fill>
        <patternFill patternType="solid">
          <fgColor rgb="FF274E13"/>
          <bgColor rgb="FF274E13"/>
        </patternFill>
      </fill>
      <border/>
    </dxf>
    <dxf>
      <font/>
      <fill>
        <patternFill patternType="solid">
          <fgColor rgb="FFA64D79"/>
          <bgColor rgb="FFA64D79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>
        <color theme="0"/>
      </font>
      <fill>
        <patternFill patternType="solid">
          <fgColor rgb="FF274E13"/>
          <bgColor rgb="FF274E13"/>
        </patternFill>
      </fill>
      <border/>
    </dxf>
    <dxf>
      <font>
        <color rgb="FF000000"/>
      </font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1155CC"/>
          <bgColor rgb="FF1155CC"/>
        </patternFill>
      </fill>
      <border/>
    </dxf>
    <dxf>
      <font>
        <color theme="1"/>
      </font>
      <fill>
        <patternFill patternType="solid">
          <fgColor rgb="FFBF9000"/>
          <bgColor rgb="FFBF9000"/>
        </patternFill>
      </fill>
      <border/>
    </dxf>
    <dxf>
      <font/>
      <fill>
        <patternFill patternType="solid">
          <fgColor rgb="FFBF9000"/>
          <bgColor rgb="FFBF9000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>
        <color rgb="FF980000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color theme="1"/>
      </font>
      <fill>
        <patternFill patternType="solid">
          <fgColor rgb="FFE2B31C"/>
          <bgColor rgb="FFE2B31C"/>
        </patternFill>
      </fill>
      <border/>
    </dxf>
    <dxf>
      <font>
        <color rgb="FF000000"/>
      </font>
      <fill>
        <patternFill patternType="solid">
          <fgColor rgb="FFE2B31C"/>
          <bgColor rgb="FFE2B31C"/>
        </patternFill>
      </fill>
      <border/>
    </dxf>
    <dxf>
      <font>
        <b/>
        <color theme="0"/>
      </font>
      <fill>
        <patternFill patternType="solid">
          <fgColor rgb="FF8C1826"/>
          <bgColor rgb="FF8C1826"/>
        </patternFill>
      </fill>
      <border/>
    </dxf>
    <dxf>
      <font>
        <color rgb="FFFFFFFF"/>
      </font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>
        <color rgb="FFFFFFFF"/>
      </font>
      <fill>
        <patternFill patternType="solid">
          <fgColor rgb="FFA2C4C9"/>
          <bgColor rgb="FFA2C4C9"/>
        </patternFill>
      </fill>
      <border/>
    </dxf>
    <dxf>
      <font>
        <color rgb="FFFFFFFF"/>
      </font>
      <fill>
        <patternFill patternType="solid">
          <fgColor rgb="FF57BB8A"/>
          <bgColor rgb="FF57BB8A"/>
        </patternFill>
      </fill>
      <border/>
    </dxf>
    <dxf>
      <font>
        <color rgb="FFFFFFFF"/>
      </font>
      <fill>
        <patternFill patternType="solid">
          <fgColor rgb="FFA61C00"/>
          <bgColor rgb="FFA61C00"/>
        </patternFill>
      </fill>
      <border/>
    </dxf>
    <dxf>
      <font>
        <color rgb="FFFFFFFF"/>
      </font>
      <fill>
        <patternFill patternType="solid">
          <fgColor rgb="FF741B47"/>
          <bgColor rgb="FF741B47"/>
        </patternFill>
      </fill>
      <border/>
    </dxf>
    <dxf>
      <font>
        <color rgb="FFFFFFFF"/>
      </font>
      <fill>
        <patternFill patternType="solid">
          <fgColor rgb="FFA64D79"/>
          <bgColor rgb="FFA64D79"/>
        </patternFill>
      </fill>
      <border/>
    </dxf>
    <dxf>
      <font>
        <color rgb="FFFFFFFF"/>
      </font>
      <fill>
        <patternFill patternType="solid">
          <fgColor rgb="FF3D85C6"/>
          <bgColor rgb="FF3D85C6"/>
        </patternFill>
      </fill>
      <border/>
    </dxf>
    <dxf>
      <font>
        <color rgb="FFF6F8F9"/>
      </font>
      <fill>
        <patternFill patternType="solid">
          <fgColor rgb="FF57BB8A"/>
          <bgColor rgb="FF57BB8A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</dxfs>
  <tableStyles count="2">
    <tableStyle count="2" pivot="0" name="LUARA-style">
      <tableStyleElement dxfId="20" type="firstRowStripe"/>
      <tableStyleElement dxfId="21" type="secondRowStripe"/>
    </tableStyle>
    <tableStyle count="2" pivot="0" name="LUARA-style 2">
      <tableStyleElement dxfId="21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S16:T45" displayName="Table_1" name="Table_1" id="1">
  <tableColumns count="2">
    <tableColumn name="Column1" id="1"/>
    <tableColumn name="Column2" id="2"/>
  </tableColumns>
  <tableStyleInfo name="LUARA-style" showColumnStripes="0" showFirstColumn="1" showLastColumn="1" showRowStripes="1"/>
</table>
</file>

<file path=xl/tables/table2.xml><?xml version="1.0" encoding="utf-8"?>
<table xmlns="http://schemas.openxmlformats.org/spreadsheetml/2006/main" headerRowCount="0" ref="R21:R45" displayName="Table_2" name="Table_2" id="2">
  <tableColumns count="1">
    <tableColumn name="Column1" id="1"/>
  </tableColumns>
  <tableStyleInfo name="LUARA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8.5"/>
    <col customWidth="1" min="4" max="4" width="17.38"/>
    <col customWidth="1" min="6" max="6" width="8.25"/>
    <col customWidth="1" min="7" max="7" width="8.38"/>
    <col customWidth="1" min="8" max="8" width="18.13"/>
    <col customWidth="1" min="10" max="10" width="9.0"/>
    <col customWidth="1" min="11" max="11" width="18.13"/>
  </cols>
  <sheetData>
    <row r="1">
      <c r="A1" s="1" t="s">
        <v>0</v>
      </c>
      <c r="B1" s="2"/>
      <c r="C1" s="2"/>
      <c r="D1" s="2"/>
      <c r="E1" s="3"/>
      <c r="F1" s="4"/>
      <c r="G1" s="5"/>
      <c r="H1" s="1" t="s">
        <v>1</v>
      </c>
      <c r="I1" s="2"/>
      <c r="J1" s="2"/>
      <c r="K1" s="2"/>
      <c r="L1" s="3"/>
      <c r="M1" s="6"/>
    </row>
    <row r="2">
      <c r="A2" s="7" t="s">
        <v>2</v>
      </c>
      <c r="B2" s="3"/>
      <c r="C2" s="8"/>
      <c r="D2" s="7" t="s">
        <v>3</v>
      </c>
      <c r="E2" s="3"/>
      <c r="F2" s="9"/>
      <c r="G2" s="10"/>
      <c r="H2" s="7" t="s">
        <v>2</v>
      </c>
      <c r="I2" s="3"/>
      <c r="J2" s="8"/>
      <c r="K2" s="7" t="s">
        <v>3</v>
      </c>
      <c r="L2" s="3"/>
    </row>
    <row r="3">
      <c r="A3" s="11" t="str">
        <f>'ANA GESSICA'!S3</f>
        <v>VERIFICADO</v>
      </c>
      <c r="B3" s="12">
        <f>'ANA GESSICA'!T3</f>
        <v>2</v>
      </c>
      <c r="C3" s="13"/>
      <c r="D3" s="11" t="str">
        <f>'ANA GESSICA'!V3</f>
        <v>VERIFICADO</v>
      </c>
      <c r="E3" s="12">
        <f>'ANA GESSICA'!W3</f>
        <v>16</v>
      </c>
      <c r="F3" s="9"/>
      <c r="G3" s="10"/>
      <c r="H3" s="11" t="str">
        <f>'ANA LIDIA'!S3</f>
        <v>VERIFICADO</v>
      </c>
      <c r="I3" s="12">
        <f>'ANA LIDIA'!T3</f>
        <v>5</v>
      </c>
      <c r="J3" s="13"/>
      <c r="K3" s="11" t="str">
        <f>'ANA LIDIA'!V3</f>
        <v>VERIFICADO</v>
      </c>
      <c r="L3" s="12">
        <f>'ANA LIDIA'!W3</f>
        <v>20</v>
      </c>
    </row>
    <row r="4">
      <c r="A4" s="11" t="str">
        <f>'ANA GESSICA'!S4</f>
        <v>ANÁLISE</v>
      </c>
      <c r="B4" s="12">
        <f>'ANA GESSICA'!T4</f>
        <v>0</v>
      </c>
      <c r="C4" s="13"/>
      <c r="D4" s="11" t="str">
        <f>'ANA GESSICA'!V4</f>
        <v>ANÁLISE</v>
      </c>
      <c r="E4" s="12">
        <f>'ANA GESSICA'!W4</f>
        <v>6</v>
      </c>
      <c r="F4" s="9"/>
      <c r="G4" s="10"/>
      <c r="H4" s="11" t="str">
        <f>'ANA LIDIA'!S4</f>
        <v>ANÁLISE</v>
      </c>
      <c r="I4" s="12">
        <f>'ANA LIDIA'!T4</f>
        <v>4</v>
      </c>
      <c r="J4" s="13"/>
      <c r="K4" s="11" t="str">
        <f>'ANA LIDIA'!V4</f>
        <v>ANÁLISE</v>
      </c>
      <c r="L4" s="12">
        <f>'ANA LIDIA'!W4</f>
        <v>10</v>
      </c>
    </row>
    <row r="5">
      <c r="A5" s="11" t="str">
        <f>'ANA GESSICA'!S5</f>
        <v>PENDENTE</v>
      </c>
      <c r="B5" s="12">
        <f>'ANA GESSICA'!T5</f>
        <v>546</v>
      </c>
      <c r="C5" s="13"/>
      <c r="D5" s="11" t="str">
        <f>'ANA GESSICA'!V5</f>
        <v>PENDENTE</v>
      </c>
      <c r="E5" s="12">
        <f>'ANA GESSICA'!W5</f>
        <v>546</v>
      </c>
      <c r="F5" s="9"/>
      <c r="G5" s="10"/>
      <c r="H5" s="11" t="str">
        <f>'ANA LIDIA'!S5</f>
        <v>PENDENTE</v>
      </c>
      <c r="I5" s="12">
        <f>'ANA LIDIA'!T5</f>
        <v>528</v>
      </c>
      <c r="J5" s="13"/>
      <c r="K5" s="11" t="str">
        <f>'ANA LIDIA'!V5</f>
        <v>PENDENTE</v>
      </c>
      <c r="L5" s="12">
        <f>'ANA LIDIA'!W5</f>
        <v>528</v>
      </c>
    </row>
    <row r="6">
      <c r="A6" s="11" t="str">
        <f>'ANA GESSICA'!S6</f>
        <v>PRIORIDADE</v>
      </c>
      <c r="B6" s="12">
        <f>'ANA GESSICA'!T6</f>
        <v>8</v>
      </c>
      <c r="C6" s="13"/>
      <c r="D6" s="11" t="str">
        <f>'ANA GESSICA'!V6</f>
        <v>PRIORIDADE</v>
      </c>
      <c r="E6" s="12">
        <f>'ANA GESSICA'!W6</f>
        <v>8</v>
      </c>
      <c r="F6" s="9"/>
      <c r="G6" s="10"/>
      <c r="H6" s="11" t="str">
        <f>'ANA LIDIA'!S6</f>
        <v>PRIORIDADE</v>
      </c>
      <c r="I6" s="12">
        <f>'ANA LIDIA'!T6</f>
        <v>10</v>
      </c>
      <c r="J6" s="13"/>
      <c r="K6" s="11" t="str">
        <f>'ANA LIDIA'!V6</f>
        <v>PRIORIDADE</v>
      </c>
      <c r="L6" s="12">
        <f>'ANA LIDIA'!W6</f>
        <v>10</v>
      </c>
    </row>
    <row r="7">
      <c r="A7" s="11" t="str">
        <f>'ANA GESSICA'!S7</f>
        <v>PRIORIDADE TOTAL</v>
      </c>
      <c r="B7" s="12">
        <f>'ANA GESSICA'!T7</f>
        <v>1</v>
      </c>
      <c r="C7" s="13"/>
      <c r="D7" s="11" t="str">
        <f>'ANA GESSICA'!V7</f>
        <v>PRIORIDADE TOTAL</v>
      </c>
      <c r="E7" s="12">
        <f>'ANA GESSICA'!W7</f>
        <v>1</v>
      </c>
      <c r="F7" s="9"/>
      <c r="G7" s="10"/>
      <c r="H7" s="11" t="str">
        <f>'ANA LIDIA'!S7</f>
        <v>PRIORIDADE TOTAL</v>
      </c>
      <c r="I7" s="12">
        <f>'ANA LIDIA'!T7</f>
        <v>0</v>
      </c>
      <c r="J7" s="13"/>
      <c r="K7" s="11" t="str">
        <f>'ANA LIDIA'!V7</f>
        <v>PRIORIDADE TOTAL</v>
      </c>
      <c r="L7" s="12">
        <f>'ANA LIDIA'!W7</f>
        <v>0</v>
      </c>
    </row>
    <row r="8">
      <c r="A8" s="11" t="str">
        <f>'ANA GESSICA'!S8</f>
        <v>APROVADO</v>
      </c>
      <c r="B8" s="12">
        <f>'ANA GESSICA'!T8</f>
        <v>1</v>
      </c>
      <c r="C8" s="13"/>
      <c r="D8" s="11" t="str">
        <f>'ANA GESSICA'!V8</f>
        <v>APROVADO</v>
      </c>
      <c r="E8" s="12">
        <f>'ANA GESSICA'!W8</f>
        <v>26</v>
      </c>
      <c r="F8" s="9"/>
      <c r="G8" s="10"/>
      <c r="H8" s="11" t="str">
        <f>'ANA LIDIA'!S8</f>
        <v>APROVADO</v>
      </c>
      <c r="I8" s="12">
        <f>'ANA LIDIA'!T8</f>
        <v>1</v>
      </c>
      <c r="J8" s="13"/>
      <c r="K8" s="11" t="str">
        <f>'ANA LIDIA'!V8</f>
        <v>APROVADO</v>
      </c>
      <c r="L8" s="12">
        <f>'ANA LIDIA'!W8</f>
        <v>32</v>
      </c>
    </row>
    <row r="9">
      <c r="A9" s="11" t="str">
        <f>'ANA GESSICA'!S9</f>
        <v>QUITADO</v>
      </c>
      <c r="B9" s="12">
        <f>'ANA GESSICA'!T9</f>
        <v>0</v>
      </c>
      <c r="C9" s="13"/>
      <c r="D9" s="11" t="str">
        <f>'ANA GESSICA'!V9</f>
        <v>QUITADO</v>
      </c>
      <c r="E9" s="12">
        <f>'ANA GESSICA'!W9</f>
        <v>0</v>
      </c>
      <c r="F9" s="9"/>
      <c r="G9" s="10"/>
      <c r="H9" s="11" t="str">
        <f>'ANA LIDIA'!S9</f>
        <v>QUITADO</v>
      </c>
      <c r="I9" s="12">
        <f>'ANA LIDIA'!T9</f>
        <v>0</v>
      </c>
      <c r="J9" s="13"/>
      <c r="K9" s="11" t="str">
        <f>'ANA LIDIA'!V9</f>
        <v>QUITADO</v>
      </c>
      <c r="L9" s="12">
        <f>'ANA LIDIA'!W9</f>
        <v>0</v>
      </c>
    </row>
    <row r="10">
      <c r="A10" s="11" t="str">
        <f>'ANA GESSICA'!S10</f>
        <v>APREENDIDO</v>
      </c>
      <c r="B10" s="12">
        <f>'ANA GESSICA'!T10</f>
        <v>0</v>
      </c>
      <c r="C10" s="13"/>
      <c r="D10" s="11" t="str">
        <f>'ANA GESSICA'!V10</f>
        <v>APREENDIDO</v>
      </c>
      <c r="E10" s="12">
        <f>'ANA GESSICA'!W10</f>
        <v>0</v>
      </c>
      <c r="F10" s="9"/>
      <c r="G10" s="10"/>
      <c r="H10" s="11" t="str">
        <f>'ANA LIDIA'!S10</f>
        <v>APREENDIDO</v>
      </c>
      <c r="I10" s="12">
        <f>'ANA LIDIA'!T10</f>
        <v>0</v>
      </c>
      <c r="J10" s="13"/>
      <c r="K10" s="11" t="str">
        <f>'ANA LIDIA'!V10</f>
        <v>APREENDIDO</v>
      </c>
      <c r="L10" s="12">
        <f>'ANA LIDIA'!W10</f>
        <v>0</v>
      </c>
    </row>
    <row r="11">
      <c r="A11" s="11" t="str">
        <f>'ANA GESSICA'!S11</f>
        <v>CANCELADO</v>
      </c>
      <c r="B11" s="12">
        <f>'ANA GESSICA'!T11</f>
        <v>0</v>
      </c>
      <c r="C11" s="13"/>
      <c r="D11" s="11" t="str">
        <f>'ANA GESSICA'!V11</f>
        <v>CANCELADO</v>
      </c>
      <c r="E11" s="12">
        <f>'ANA GESSICA'!W11</f>
        <v>2</v>
      </c>
      <c r="F11" s="9"/>
      <c r="G11" s="10"/>
      <c r="H11" s="11" t="str">
        <f>'ANA LIDIA'!S11</f>
        <v>CANCELADO</v>
      </c>
      <c r="I11" s="12">
        <f>'ANA LIDIA'!T11</f>
        <v>0</v>
      </c>
      <c r="J11" s="13"/>
      <c r="K11" s="11" t="str">
        <f>'ANA LIDIA'!V11</f>
        <v>CANCELADO</v>
      </c>
      <c r="L11" s="12">
        <f>'ANA LIDIA'!W11</f>
        <v>0</v>
      </c>
    </row>
    <row r="12">
      <c r="A12" s="14" t="str">
        <f>'ANA GESSICA'!S12</f>
        <v>TOTAL</v>
      </c>
      <c r="B12" s="15">
        <f>'ANA GESSICA'!T12</f>
        <v>3</v>
      </c>
      <c r="C12" s="16"/>
      <c r="D12" s="14" t="str">
        <f>'ANA GESSICA'!V12</f>
        <v>TOTAL</v>
      </c>
      <c r="E12" s="15">
        <f>'ANA GESSICA'!W12</f>
        <v>605</v>
      </c>
      <c r="F12" s="9"/>
      <c r="G12" s="10"/>
      <c r="H12" s="14" t="str">
        <f>'ANA LIDIA'!S12</f>
        <v>TOTAL</v>
      </c>
      <c r="I12" s="15">
        <f>'ANA LIDIA'!T12</f>
        <v>10</v>
      </c>
      <c r="J12" s="16"/>
      <c r="K12" s="14" t="str">
        <f>'ANA LIDIA'!V12</f>
        <v>TOTAL</v>
      </c>
      <c r="L12" s="15">
        <f>'ANA LIDIA'!W12</f>
        <v>600</v>
      </c>
    </row>
    <row r="13">
      <c r="A13" s="4"/>
      <c r="B13" s="17"/>
      <c r="C13" s="17"/>
      <c r="D13" s="17"/>
      <c r="E13" s="5"/>
      <c r="F13" s="9"/>
      <c r="G13" s="10"/>
      <c r="H13" s="4"/>
      <c r="I13" s="17"/>
      <c r="J13" s="17"/>
      <c r="K13" s="17"/>
      <c r="L13" s="5"/>
    </row>
    <row r="14">
      <c r="A14" s="18"/>
      <c r="B14" s="19"/>
      <c r="C14" s="19"/>
      <c r="D14" s="19"/>
      <c r="E14" s="20"/>
      <c r="F14" s="9"/>
      <c r="G14" s="10"/>
      <c r="H14" s="18"/>
      <c r="I14" s="19"/>
      <c r="J14" s="19"/>
      <c r="K14" s="19"/>
      <c r="L14" s="20"/>
    </row>
    <row r="15">
      <c r="A15" s="1" t="s">
        <v>4</v>
      </c>
      <c r="B15" s="2"/>
      <c r="C15" s="2"/>
      <c r="D15" s="2"/>
      <c r="E15" s="3"/>
      <c r="F15" s="9"/>
      <c r="G15" s="10"/>
      <c r="H15" s="1" t="s">
        <v>5</v>
      </c>
      <c r="I15" s="2"/>
      <c r="J15" s="2"/>
      <c r="K15" s="2"/>
      <c r="L15" s="3"/>
    </row>
    <row r="16">
      <c r="A16" s="7" t="s">
        <v>2</v>
      </c>
      <c r="B16" s="3"/>
      <c r="C16" s="8"/>
      <c r="D16" s="7" t="s">
        <v>3</v>
      </c>
      <c r="E16" s="3"/>
      <c r="F16" s="9"/>
      <c r="G16" s="10"/>
      <c r="H16" s="7" t="s">
        <v>2</v>
      </c>
      <c r="I16" s="3"/>
      <c r="J16" s="8"/>
      <c r="K16" s="7" t="s">
        <v>3</v>
      </c>
      <c r="L16" s="3"/>
    </row>
    <row r="17">
      <c r="A17" s="11" t="str">
        <f>FELIPE!S3</f>
        <v>VERIFICADO</v>
      </c>
      <c r="B17" s="12">
        <f>FELIPE!T3</f>
        <v>3</v>
      </c>
      <c r="C17" s="13"/>
      <c r="D17" s="11" t="str">
        <f>FELIPE!V3</f>
        <v>VERIFICADO</v>
      </c>
      <c r="E17" s="12">
        <f>FELIPE!W3</f>
        <v>145</v>
      </c>
      <c r="F17" s="9"/>
      <c r="G17" s="10"/>
      <c r="H17" s="11" t="str">
        <f>JULIANE!S3</f>
        <v>VERIFICADO</v>
      </c>
      <c r="I17" s="12">
        <f>JULIANE!T3</f>
        <v>0</v>
      </c>
      <c r="J17" s="13"/>
      <c r="K17" s="11" t="str">
        <f>JULIANE!V3</f>
        <v>VERIFICADO</v>
      </c>
      <c r="L17" s="12">
        <f>JULIANE!W3</f>
        <v>16</v>
      </c>
    </row>
    <row r="18">
      <c r="A18" s="11" t="str">
        <f>FELIPE!S4</f>
        <v>ANÁLISE</v>
      </c>
      <c r="B18" s="12">
        <f>FELIPE!T4</f>
        <v>2</v>
      </c>
      <c r="C18" s="13"/>
      <c r="D18" s="11" t="str">
        <f>FELIPE!V4</f>
        <v>ANÁLISE</v>
      </c>
      <c r="E18" s="12">
        <f>FELIPE!W4</f>
        <v>2</v>
      </c>
      <c r="F18" s="9"/>
      <c r="G18" s="10"/>
      <c r="H18" s="11" t="str">
        <f>JULIANE!S4</f>
        <v>ANÁLISE</v>
      </c>
      <c r="I18" s="12">
        <f>JULIANE!T4</f>
        <v>1</v>
      </c>
      <c r="J18" s="13"/>
      <c r="K18" s="11" t="str">
        <f>JULIANE!V4</f>
        <v>ANÁLISE</v>
      </c>
      <c r="L18" s="12">
        <f>JULIANE!W4</f>
        <v>17</v>
      </c>
    </row>
    <row r="19">
      <c r="A19" s="11" t="str">
        <f>FELIPE!S5</f>
        <v>PENDENTE</v>
      </c>
      <c r="B19" s="12">
        <f>FELIPE!T5</f>
        <v>393</v>
      </c>
      <c r="C19" s="13"/>
      <c r="D19" s="11" t="str">
        <f>FELIPE!V5</f>
        <v>PENDENTE</v>
      </c>
      <c r="E19" s="12">
        <f>FELIPE!W5</f>
        <v>393</v>
      </c>
      <c r="F19" s="9"/>
      <c r="G19" s="10"/>
      <c r="H19" s="11" t="str">
        <f>JULIANE!S5</f>
        <v>PENDENTE</v>
      </c>
      <c r="I19" s="12">
        <f>JULIANE!T5</f>
        <v>499</v>
      </c>
      <c r="J19" s="13"/>
      <c r="K19" s="11" t="str">
        <f>JULIANE!V5</f>
        <v>PENDENTE</v>
      </c>
      <c r="L19" s="12">
        <f>JULIANE!W5</f>
        <v>499</v>
      </c>
    </row>
    <row r="20">
      <c r="A20" s="11" t="str">
        <f>FELIPE!S6</f>
        <v>PRIORIDADE</v>
      </c>
      <c r="B20" s="12">
        <f>FELIPE!T6</f>
        <v>1</v>
      </c>
      <c r="C20" s="13"/>
      <c r="D20" s="11" t="str">
        <f>FELIPE!V6</f>
        <v>PRIORIDADE</v>
      </c>
      <c r="E20" s="12">
        <f>FELIPE!W6</f>
        <v>1</v>
      </c>
      <c r="F20" s="9"/>
      <c r="G20" s="10"/>
      <c r="H20" s="11" t="str">
        <f>JULIANE!S6</f>
        <v>PRIORIDADE</v>
      </c>
      <c r="I20" s="12">
        <f>JULIANE!T6</f>
        <v>3</v>
      </c>
      <c r="J20" s="13"/>
      <c r="K20" s="11" t="str">
        <f>JULIANE!V6</f>
        <v>PRIORIDADE</v>
      </c>
      <c r="L20" s="12">
        <f>JULIANE!W6</f>
        <v>3</v>
      </c>
    </row>
    <row r="21">
      <c r="A21" s="11" t="str">
        <f>FELIPE!S7</f>
        <v>PRIORIDADE TOTAL</v>
      </c>
      <c r="B21" s="12">
        <f>FELIPE!T7</f>
        <v>1</v>
      </c>
      <c r="C21" s="13"/>
      <c r="D21" s="11" t="str">
        <f>FELIPE!V7</f>
        <v>PRIORIDADE TOTAL</v>
      </c>
      <c r="E21" s="12">
        <f>FELIPE!W7</f>
        <v>1</v>
      </c>
      <c r="F21" s="9"/>
      <c r="G21" s="10"/>
      <c r="H21" s="11" t="str">
        <f>JULIANE!S7</f>
        <v>PRIORIDADE TOTAL</v>
      </c>
      <c r="I21" s="12">
        <f>JULIANE!T7</f>
        <v>1</v>
      </c>
      <c r="J21" s="13"/>
      <c r="K21" s="11" t="str">
        <f>JULIANE!V7</f>
        <v>PRIORIDADE TOTAL</v>
      </c>
      <c r="L21" s="12">
        <f>JULIANE!W7</f>
        <v>1</v>
      </c>
    </row>
    <row r="22">
      <c r="A22" s="11" t="str">
        <f>FELIPE!S8</f>
        <v>APROVADO</v>
      </c>
      <c r="B22" s="12">
        <f>FELIPE!T8</f>
        <v>15</v>
      </c>
      <c r="C22" s="13"/>
      <c r="D22" s="11" t="str">
        <f>FELIPE!V8</f>
        <v>APROVADO</v>
      </c>
      <c r="E22" s="12">
        <f>FELIPE!W8</f>
        <v>50</v>
      </c>
      <c r="F22" s="9"/>
      <c r="G22" s="10"/>
      <c r="H22" s="11" t="str">
        <f>JULIANE!S8</f>
        <v>APROVADO</v>
      </c>
      <c r="I22" s="12">
        <f>JULIANE!T8</f>
        <v>1</v>
      </c>
      <c r="J22" s="13"/>
      <c r="K22" s="11" t="str">
        <f>JULIANE!V8</f>
        <v>APROVADO</v>
      </c>
      <c r="L22" s="12">
        <f>JULIANE!W8</f>
        <v>8</v>
      </c>
    </row>
    <row r="23">
      <c r="A23" s="11" t="str">
        <f>FELIPE!S9</f>
        <v>QUITADO</v>
      </c>
      <c r="B23" s="12">
        <f>FELIPE!T9</f>
        <v>0</v>
      </c>
      <c r="C23" s="13"/>
      <c r="D23" s="11" t="str">
        <f>FELIPE!V9</f>
        <v>QUITADO</v>
      </c>
      <c r="E23" s="12">
        <f>FELIPE!W9</f>
        <v>2</v>
      </c>
      <c r="F23" s="9"/>
      <c r="G23" s="10"/>
      <c r="H23" s="11" t="str">
        <f>JULIANE!S9</f>
        <v>QUITADO</v>
      </c>
      <c r="I23" s="12">
        <f>JULIANE!T9</f>
        <v>0</v>
      </c>
      <c r="J23" s="13"/>
      <c r="K23" s="11" t="str">
        <f>JULIANE!V9</f>
        <v>QUITADO</v>
      </c>
      <c r="L23" s="12">
        <f>JULIANE!W9</f>
        <v>1</v>
      </c>
    </row>
    <row r="24">
      <c r="A24" s="11" t="str">
        <f>FELIPE!S10</f>
        <v>APREENDIDO</v>
      </c>
      <c r="B24" s="12">
        <f>FELIPE!T10</f>
        <v>0</v>
      </c>
      <c r="C24" s="13"/>
      <c r="D24" s="11" t="str">
        <f>FELIPE!V10</f>
        <v>APREENDIDO</v>
      </c>
      <c r="E24" s="12">
        <f>FELIPE!W10</f>
        <v>0</v>
      </c>
      <c r="F24" s="9"/>
      <c r="G24" s="10"/>
      <c r="H24" s="11" t="str">
        <f>JULIANE!S10</f>
        <v>APREENDIDO</v>
      </c>
      <c r="I24" s="12">
        <f>JULIANE!T10</f>
        <v>0</v>
      </c>
      <c r="J24" s="13"/>
      <c r="K24" s="11" t="str">
        <f>JULIANE!V10</f>
        <v>APREENDIDO</v>
      </c>
      <c r="L24" s="12">
        <f>JULIANE!W10</f>
        <v>0</v>
      </c>
    </row>
    <row r="25">
      <c r="A25" s="11" t="str">
        <f>FELIPE!S11</f>
        <v>CANCELADO</v>
      </c>
      <c r="B25" s="12">
        <f>FELIPE!T11</f>
        <v>2</v>
      </c>
      <c r="C25" s="13"/>
      <c r="D25" s="11" t="str">
        <f>FELIPE!V11</f>
        <v>CANCELADO</v>
      </c>
      <c r="E25" s="12">
        <f>FELIPE!W11</f>
        <v>6</v>
      </c>
      <c r="F25" s="9"/>
      <c r="G25" s="10"/>
      <c r="H25" s="11" t="str">
        <f>JULIANE!S11</f>
        <v>CANCELADO</v>
      </c>
      <c r="I25" s="12">
        <f>JULIANE!T11</f>
        <v>0</v>
      </c>
      <c r="J25" s="13"/>
      <c r="K25" s="11" t="str">
        <f>JULIANE!V11</f>
        <v>CANCELADO</v>
      </c>
      <c r="L25" s="12">
        <f>JULIANE!W11</f>
        <v>2</v>
      </c>
    </row>
    <row r="26">
      <c r="A26" s="14" t="str">
        <f>FELIPE!S12</f>
        <v>TOTAL</v>
      </c>
      <c r="B26" s="15">
        <f>FELIPE!T12</f>
        <v>20</v>
      </c>
      <c r="C26" s="16"/>
      <c r="D26" s="14" t="str">
        <f>FELIPE!V12</f>
        <v>TOTAL</v>
      </c>
      <c r="E26" s="15">
        <f>FELIPE!W12</f>
        <v>600</v>
      </c>
      <c r="F26" s="9"/>
      <c r="G26" s="10"/>
      <c r="H26" s="14" t="str">
        <f>JULIANE!S12</f>
        <v>TOTAL</v>
      </c>
      <c r="I26" s="15">
        <f>JULIANE!T12</f>
        <v>2</v>
      </c>
      <c r="J26" s="16"/>
      <c r="K26" s="14" t="str">
        <f>JULIANE!V12</f>
        <v>TOTAL</v>
      </c>
      <c r="L26" s="15">
        <f>JULIANE!W12</f>
        <v>547</v>
      </c>
    </row>
    <row r="27">
      <c r="A27" s="4"/>
      <c r="B27" s="17"/>
      <c r="C27" s="17"/>
      <c r="D27" s="17"/>
      <c r="E27" s="5"/>
      <c r="F27" s="9"/>
      <c r="G27" s="10"/>
      <c r="H27" s="4"/>
      <c r="I27" s="17"/>
      <c r="J27" s="17"/>
      <c r="K27" s="17"/>
      <c r="L27" s="5"/>
    </row>
    <row r="28">
      <c r="A28" s="18"/>
      <c r="B28" s="19"/>
      <c r="C28" s="19"/>
      <c r="D28" s="19"/>
      <c r="E28" s="20"/>
      <c r="F28" s="9"/>
      <c r="G28" s="10"/>
      <c r="H28" s="18"/>
      <c r="I28" s="19"/>
      <c r="J28" s="19"/>
      <c r="K28" s="19"/>
      <c r="L28" s="20"/>
    </row>
    <row r="29">
      <c r="A29" s="1" t="s">
        <v>6</v>
      </c>
      <c r="B29" s="2"/>
      <c r="C29" s="2"/>
      <c r="D29" s="2"/>
      <c r="E29" s="3"/>
      <c r="F29" s="9"/>
      <c r="G29" s="10"/>
      <c r="H29" s="1" t="s">
        <v>7</v>
      </c>
      <c r="I29" s="2"/>
      <c r="J29" s="2"/>
      <c r="K29" s="2"/>
      <c r="L29" s="3"/>
    </row>
    <row r="30">
      <c r="A30" s="7" t="s">
        <v>2</v>
      </c>
      <c r="B30" s="3"/>
      <c r="C30" s="8"/>
      <c r="D30" s="7" t="s">
        <v>3</v>
      </c>
      <c r="E30" s="3"/>
      <c r="F30" s="9"/>
      <c r="G30" s="10"/>
      <c r="H30" s="7" t="s">
        <v>2</v>
      </c>
      <c r="I30" s="3"/>
      <c r="J30" s="8"/>
      <c r="K30" s="7" t="s">
        <v>3</v>
      </c>
      <c r="L30" s="3"/>
    </row>
    <row r="31">
      <c r="A31" s="11" t="str">
        <f>MATHEUS!S3</f>
        <v>VERIFICADO</v>
      </c>
      <c r="B31" s="12">
        <f>MATHEUS!T3</f>
        <v>1</v>
      </c>
      <c r="C31" s="13"/>
      <c r="D31" s="11" t="str">
        <f>MATHEUS!V3</f>
        <v>VERIFICADO</v>
      </c>
      <c r="E31" s="12">
        <f>MATHEUS!W3</f>
        <v>6</v>
      </c>
      <c r="F31" s="9"/>
      <c r="G31" s="10"/>
      <c r="H31" s="11" t="str">
        <f>POLIANA!S3</f>
        <v>VERIFICADO</v>
      </c>
      <c r="I31" s="12">
        <f>POLIANA!T3</f>
        <v>10</v>
      </c>
      <c r="J31" s="13"/>
      <c r="K31" s="11" t="str">
        <f>POLIANA!V3</f>
        <v>VERIFICADO</v>
      </c>
      <c r="L31" s="12">
        <f>POLIANA!W3</f>
        <v>36</v>
      </c>
    </row>
    <row r="32">
      <c r="A32" s="11" t="str">
        <f>MATHEUS!S4</f>
        <v>ANÁLISE</v>
      </c>
      <c r="B32" s="12">
        <f>MATHEUS!T4</f>
        <v>2</v>
      </c>
      <c r="C32" s="13"/>
      <c r="D32" s="11" t="str">
        <f>MATHEUS!V4</f>
        <v>ANÁLISE</v>
      </c>
      <c r="E32" s="12">
        <f>MATHEUS!W4</f>
        <v>4</v>
      </c>
      <c r="F32" s="9"/>
      <c r="G32" s="10"/>
      <c r="H32" s="11" t="str">
        <f>POLIANA!S4</f>
        <v>ANÁLISE</v>
      </c>
      <c r="I32" s="12">
        <f>POLIANA!T4</f>
        <v>2</v>
      </c>
      <c r="J32" s="13"/>
      <c r="K32" s="11" t="str">
        <f>POLIANA!V4</f>
        <v>ANÁLISE</v>
      </c>
      <c r="L32" s="12">
        <f>POLIANA!W4</f>
        <v>8</v>
      </c>
    </row>
    <row r="33">
      <c r="A33" s="11" t="str">
        <f>MATHEUS!S5</f>
        <v>PENDENTE</v>
      </c>
      <c r="B33" s="12">
        <f>MATHEUS!T5</f>
        <v>573</v>
      </c>
      <c r="C33" s="13"/>
      <c r="D33" s="11" t="str">
        <f>MATHEUS!V5</f>
        <v>PENDENTE</v>
      </c>
      <c r="E33" s="12">
        <f>MATHEUS!W5</f>
        <v>573</v>
      </c>
      <c r="F33" s="9"/>
      <c r="G33" s="10"/>
      <c r="H33" s="11" t="str">
        <f>POLIANA!S5</f>
        <v>PENDENTE</v>
      </c>
      <c r="I33" s="12">
        <f>POLIANA!T5</f>
        <v>527</v>
      </c>
      <c r="J33" s="13"/>
      <c r="K33" s="11" t="str">
        <f>POLIANA!V5</f>
        <v>PENDENTE</v>
      </c>
      <c r="L33" s="12">
        <f>POLIANA!W5</f>
        <v>527</v>
      </c>
    </row>
    <row r="34">
      <c r="A34" s="11" t="str">
        <f>MATHEUS!S6</f>
        <v>PRIORIDADE</v>
      </c>
      <c r="B34" s="12">
        <f>MATHEUS!T6</f>
        <v>0</v>
      </c>
      <c r="C34" s="13"/>
      <c r="D34" s="11" t="str">
        <f>MATHEUS!V6</f>
        <v>PRIORIDADE</v>
      </c>
      <c r="E34" s="12">
        <f>MATHEUS!W6</f>
        <v>0</v>
      </c>
      <c r="F34" s="9"/>
      <c r="G34" s="10"/>
      <c r="H34" s="11" t="str">
        <f>POLIANA!S6</f>
        <v>PRIORIDADE</v>
      </c>
      <c r="I34" s="12">
        <f>POLIANA!T6</f>
        <v>1</v>
      </c>
      <c r="J34" s="13"/>
      <c r="K34" s="11" t="str">
        <f>POLIANA!V6</f>
        <v>PRIORIDADE</v>
      </c>
      <c r="L34" s="12">
        <f>POLIANA!W6</f>
        <v>1</v>
      </c>
    </row>
    <row r="35">
      <c r="A35" s="11" t="str">
        <f>MATHEUS!S7</f>
        <v>PRIORIDADE TOTAL</v>
      </c>
      <c r="B35" s="12">
        <f>MATHEUS!T7</f>
        <v>0</v>
      </c>
      <c r="C35" s="13"/>
      <c r="D35" s="11" t="str">
        <f>MATHEUS!V7</f>
        <v>PRIORIDADE TOTAL</v>
      </c>
      <c r="E35" s="12">
        <f>MATHEUS!W7</f>
        <v>0</v>
      </c>
      <c r="F35" s="9"/>
      <c r="G35" s="10"/>
      <c r="H35" s="11" t="str">
        <f>POLIANA!S7</f>
        <v>PRIORIDADE TOTAL</v>
      </c>
      <c r="I35" s="12">
        <f>POLIANA!T7</f>
        <v>0</v>
      </c>
      <c r="J35" s="13"/>
      <c r="K35" s="11" t="str">
        <f>POLIANA!V7</f>
        <v>PRIORIDADE TOTAL</v>
      </c>
      <c r="L35" s="12">
        <f>POLIANA!W7</f>
        <v>0</v>
      </c>
    </row>
    <row r="36">
      <c r="A36" s="11" t="str">
        <f>MATHEUS!S8</f>
        <v>APROVADO</v>
      </c>
      <c r="B36" s="12">
        <f>MATHEUS!T8</f>
        <v>3</v>
      </c>
      <c r="C36" s="13"/>
      <c r="D36" s="11" t="str">
        <f>MATHEUS!V8</f>
        <v>APROVADO</v>
      </c>
      <c r="E36" s="12">
        <f>MATHEUS!W8</f>
        <v>15</v>
      </c>
      <c r="F36" s="9"/>
      <c r="G36" s="10"/>
      <c r="H36" s="11" t="str">
        <f>POLIANA!S8</f>
        <v>APROVADO</v>
      </c>
      <c r="I36" s="12">
        <f>POLIANA!T8</f>
        <v>7</v>
      </c>
      <c r="J36" s="13"/>
      <c r="K36" s="11" t="str">
        <f>POLIANA!V8</f>
        <v>APROVADO</v>
      </c>
      <c r="L36" s="12">
        <f>POLIANA!W8</f>
        <v>23</v>
      </c>
    </row>
    <row r="37">
      <c r="A37" s="11" t="str">
        <f>MATHEUS!S9</f>
        <v>QUITADO</v>
      </c>
      <c r="B37" s="12">
        <f>MATHEUS!T9</f>
        <v>1</v>
      </c>
      <c r="C37" s="13"/>
      <c r="D37" s="11" t="str">
        <f>MATHEUS!V9</f>
        <v>QUITADO</v>
      </c>
      <c r="E37" s="12">
        <f>MATHEUS!W9</f>
        <v>2</v>
      </c>
      <c r="F37" s="9"/>
      <c r="G37" s="10"/>
      <c r="H37" s="11" t="str">
        <f>POLIANA!S9</f>
        <v>QUITADO</v>
      </c>
      <c r="I37" s="12">
        <f>POLIANA!T9</f>
        <v>0</v>
      </c>
      <c r="J37" s="13"/>
      <c r="K37" s="11" t="str">
        <f>POLIANA!V9</f>
        <v>QUITADO</v>
      </c>
      <c r="L37" s="12">
        <f>POLIANA!W9</f>
        <v>1</v>
      </c>
    </row>
    <row r="38">
      <c r="A38" s="11" t="str">
        <f>MATHEUS!S10</f>
        <v>APREENDIDO</v>
      </c>
      <c r="B38" s="12">
        <f>MATHEUS!T10</f>
        <v>0</v>
      </c>
      <c r="C38" s="13"/>
      <c r="D38" s="11" t="str">
        <f>MATHEUS!V10</f>
        <v>APREENDIDO</v>
      </c>
      <c r="E38" s="12">
        <f>MATHEUS!W10</f>
        <v>0</v>
      </c>
      <c r="F38" s="9"/>
      <c r="G38" s="10"/>
      <c r="H38" s="11" t="str">
        <f>POLIANA!S10</f>
        <v>APREENDIDO</v>
      </c>
      <c r="I38" s="12">
        <f>POLIANA!T10</f>
        <v>0</v>
      </c>
      <c r="J38" s="13"/>
      <c r="K38" s="11" t="str">
        <f>POLIANA!V10</f>
        <v>APREENDIDO</v>
      </c>
      <c r="L38" s="12">
        <f>POLIANA!W10</f>
        <v>0</v>
      </c>
    </row>
    <row r="39">
      <c r="A39" s="11" t="str">
        <f>MATHEUS!S11</f>
        <v>CANCELADO</v>
      </c>
      <c r="B39" s="12">
        <f>MATHEUS!T11</f>
        <v>0</v>
      </c>
      <c r="C39" s="13"/>
      <c r="D39" s="11" t="str">
        <f>MATHEUS!V11</f>
        <v>CANCELADO</v>
      </c>
      <c r="E39" s="12">
        <f>MATHEUS!W11</f>
        <v>0</v>
      </c>
      <c r="F39" s="9"/>
      <c r="G39" s="10"/>
      <c r="H39" s="11" t="str">
        <f>POLIANA!S11</f>
        <v>CANCELADO</v>
      </c>
      <c r="I39" s="12">
        <f>POLIANA!T11</f>
        <v>0</v>
      </c>
      <c r="J39" s="13"/>
      <c r="K39" s="11" t="str">
        <f>POLIANA!V11</f>
        <v>CANCELADO</v>
      </c>
      <c r="L39" s="12">
        <f>POLIANA!W11</f>
        <v>2</v>
      </c>
    </row>
    <row r="40">
      <c r="A40" s="14" t="str">
        <f>MATHEUS!S12</f>
        <v>TOTAL</v>
      </c>
      <c r="B40" s="15">
        <f>MATHEUS!T12</f>
        <v>6</v>
      </c>
      <c r="C40" s="16"/>
      <c r="D40" s="14" t="str">
        <f>MATHEUS!V12</f>
        <v>TOTAL</v>
      </c>
      <c r="E40" s="15">
        <f>MATHEUS!W12</f>
        <v>600</v>
      </c>
      <c r="F40" s="9"/>
      <c r="G40" s="10"/>
      <c r="H40" s="14" t="str">
        <f>POLIANA!S12</f>
        <v>TOTAL</v>
      </c>
      <c r="I40" s="15">
        <f>POLIANA!T12</f>
        <v>19</v>
      </c>
      <c r="J40" s="16"/>
      <c r="K40" s="14" t="str">
        <f>POLIANA!V12</f>
        <v>TOTAL</v>
      </c>
      <c r="L40" s="15">
        <f>POLIANA!W12</f>
        <v>598</v>
      </c>
    </row>
    <row r="41">
      <c r="A41" s="4"/>
      <c r="B41" s="17"/>
      <c r="C41" s="17"/>
      <c r="D41" s="17"/>
      <c r="E41" s="5"/>
      <c r="F41" s="9"/>
      <c r="G41" s="10"/>
      <c r="H41" s="4"/>
      <c r="I41" s="17"/>
      <c r="J41" s="17"/>
      <c r="K41" s="17"/>
      <c r="L41" s="5"/>
    </row>
    <row r="42">
      <c r="A42" s="18"/>
      <c r="B42" s="19"/>
      <c r="C42" s="19"/>
      <c r="D42" s="19"/>
      <c r="E42" s="20"/>
      <c r="F42" s="9"/>
      <c r="G42" s="10"/>
      <c r="H42" s="18"/>
      <c r="I42" s="19"/>
      <c r="J42" s="19"/>
      <c r="K42" s="19"/>
      <c r="L42" s="20"/>
    </row>
    <row r="43">
      <c r="A43" s="1" t="s">
        <v>8</v>
      </c>
      <c r="B43" s="2"/>
      <c r="C43" s="2"/>
      <c r="D43" s="2"/>
      <c r="E43" s="3"/>
      <c r="F43" s="9"/>
      <c r="G43" s="10"/>
      <c r="H43" s="1" t="s">
        <v>9</v>
      </c>
      <c r="I43" s="2"/>
      <c r="J43" s="2"/>
      <c r="K43" s="2"/>
      <c r="L43" s="3"/>
    </row>
    <row r="44">
      <c r="A44" s="7" t="s">
        <v>2</v>
      </c>
      <c r="B44" s="3"/>
      <c r="C44" s="8"/>
      <c r="D44" s="7" t="s">
        <v>3</v>
      </c>
      <c r="E44" s="3"/>
      <c r="F44" s="9"/>
      <c r="G44" s="10"/>
      <c r="H44" s="7" t="s">
        <v>2</v>
      </c>
      <c r="I44" s="3"/>
      <c r="J44" s="8"/>
      <c r="K44" s="7" t="s">
        <v>3</v>
      </c>
      <c r="L44" s="3"/>
    </row>
    <row r="45">
      <c r="A45" s="11" t="str">
        <f>IGOR!S3</f>
        <v>VERIFICADO</v>
      </c>
      <c r="B45" s="12">
        <f>IGOR!T3</f>
        <v>0</v>
      </c>
      <c r="C45" s="13"/>
      <c r="D45" s="11" t="str">
        <f>IGOR!V3</f>
        <v>VERIFICADO</v>
      </c>
      <c r="E45" s="12">
        <f>IGOR!W3</f>
        <v>23</v>
      </c>
      <c r="F45" s="9"/>
      <c r="G45" s="10"/>
      <c r="H45" s="11" t="str">
        <f>LUARA!S3</f>
        <v>VERIFICADO</v>
      </c>
      <c r="I45" s="12">
        <f>LUARA!T3</f>
        <v>12</v>
      </c>
      <c r="J45" s="13"/>
      <c r="K45" s="11" t="str">
        <f>LUARA!V3</f>
        <v>VERIFICADO</v>
      </c>
      <c r="L45" s="12">
        <f>LUARA!W3</f>
        <v>25</v>
      </c>
    </row>
    <row r="46">
      <c r="A46" s="11" t="str">
        <f>IGOR!S4</f>
        <v>ANÁLISE</v>
      </c>
      <c r="B46" s="12">
        <f>IGOR!T4</f>
        <v>0</v>
      </c>
      <c r="C46" s="13"/>
      <c r="D46" s="11" t="str">
        <f>IGOR!V4</f>
        <v>ANÁLISE</v>
      </c>
      <c r="E46" s="12">
        <f>IGOR!W4</f>
        <v>2</v>
      </c>
      <c r="F46" s="9"/>
      <c r="G46" s="10"/>
      <c r="H46" s="11" t="str">
        <f>LUARA!S4</f>
        <v>ANÁLISE</v>
      </c>
      <c r="I46" s="12">
        <f>LUARA!T4</f>
        <v>0</v>
      </c>
      <c r="J46" s="13"/>
      <c r="K46" s="11" t="str">
        <f>LUARA!V4</f>
        <v>ANÁLISE</v>
      </c>
      <c r="L46" s="12">
        <f>LUARA!W4</f>
        <v>2</v>
      </c>
    </row>
    <row r="47">
      <c r="A47" s="11" t="str">
        <f>IGOR!S5</f>
        <v>PENDENTE</v>
      </c>
      <c r="B47" s="12">
        <f>IGOR!T5</f>
        <v>516</v>
      </c>
      <c r="C47" s="13"/>
      <c r="D47" s="11" t="str">
        <f>IGOR!V5</f>
        <v>PENDENTE</v>
      </c>
      <c r="E47" s="12">
        <f>IGOR!W5</f>
        <v>516</v>
      </c>
      <c r="F47" s="9"/>
      <c r="G47" s="10"/>
      <c r="H47" s="11" t="str">
        <f>LUARA!S5</f>
        <v>PENDENTE</v>
      </c>
      <c r="I47" s="12">
        <f>LUARA!T5</f>
        <v>535</v>
      </c>
      <c r="J47" s="13"/>
      <c r="K47" s="11" t="str">
        <f>LUARA!V5</f>
        <v>PENDENTE</v>
      </c>
      <c r="L47" s="12">
        <f>LUARA!W5</f>
        <v>536</v>
      </c>
    </row>
    <row r="48">
      <c r="A48" s="11" t="str">
        <f>IGOR!S6</f>
        <v>PRIORIDADE</v>
      </c>
      <c r="B48" s="12">
        <f>IGOR!T6</f>
        <v>19</v>
      </c>
      <c r="C48" s="13"/>
      <c r="D48" s="11" t="str">
        <f>IGOR!V6</f>
        <v>PRIORIDADE</v>
      </c>
      <c r="E48" s="12">
        <f>IGOR!W6</f>
        <v>19</v>
      </c>
      <c r="F48" s="9"/>
      <c r="G48" s="10"/>
      <c r="H48" s="11" t="str">
        <f>LUARA!S6</f>
        <v>PRIORIDADE</v>
      </c>
      <c r="I48" s="12">
        <f>LUARA!T6</f>
        <v>14</v>
      </c>
      <c r="J48" s="13"/>
      <c r="K48" s="11" t="str">
        <f>LUARA!V6</f>
        <v>PRIORIDADE</v>
      </c>
      <c r="L48" s="12">
        <f>LUARA!W6</f>
        <v>14</v>
      </c>
    </row>
    <row r="49">
      <c r="A49" s="11" t="str">
        <f>IGOR!S7</f>
        <v>PRIORIDADE TOTAL</v>
      </c>
      <c r="B49" s="12">
        <f>IGOR!T7</f>
        <v>2</v>
      </c>
      <c r="C49" s="13"/>
      <c r="D49" s="11" t="str">
        <f>IGOR!V7</f>
        <v>PRIORIDADE TOTAL</v>
      </c>
      <c r="E49" s="12">
        <f>IGOR!W7</f>
        <v>2</v>
      </c>
      <c r="F49" s="9"/>
      <c r="G49" s="10"/>
      <c r="H49" s="11" t="str">
        <f>LUARA!S7</f>
        <v>PRIORIDADE TOTAL</v>
      </c>
      <c r="I49" s="12">
        <f>LUARA!T7</f>
        <v>1</v>
      </c>
      <c r="J49" s="13"/>
      <c r="K49" s="11" t="str">
        <f>LUARA!V7</f>
        <v>PRIORIDADE TOTAL</v>
      </c>
      <c r="L49" s="12">
        <f>LUARA!W7</f>
        <v>1</v>
      </c>
    </row>
    <row r="50">
      <c r="A50" s="11" t="str">
        <f>IGOR!S8</f>
        <v>APROVADO</v>
      </c>
      <c r="B50" s="12">
        <f>IGOR!T8</f>
        <v>0</v>
      </c>
      <c r="C50" s="13"/>
      <c r="D50" s="11" t="str">
        <f>IGOR!V8</f>
        <v>APROVADO</v>
      </c>
      <c r="E50" s="12">
        <f>IGOR!W8</f>
        <v>4</v>
      </c>
      <c r="F50" s="9"/>
      <c r="G50" s="10"/>
      <c r="H50" s="11" t="str">
        <f>LUARA!S8</f>
        <v>APROVADO</v>
      </c>
      <c r="I50" s="12">
        <f>LUARA!T8</f>
        <v>2</v>
      </c>
      <c r="J50" s="13"/>
      <c r="K50" s="11" t="str">
        <f>LUARA!V8</f>
        <v>APROVADO</v>
      </c>
      <c r="L50" s="12">
        <f>LUARA!W8</f>
        <v>12</v>
      </c>
    </row>
    <row r="51">
      <c r="A51" s="11" t="str">
        <f>IGOR!S9</f>
        <v>QUITADO</v>
      </c>
      <c r="B51" s="12">
        <f>IGOR!T9</f>
        <v>0</v>
      </c>
      <c r="C51" s="13"/>
      <c r="D51" s="11" t="str">
        <f>IGOR!V9</f>
        <v>QUITADO</v>
      </c>
      <c r="E51" s="12">
        <f>IGOR!W9</f>
        <v>2</v>
      </c>
      <c r="F51" s="9"/>
      <c r="G51" s="10"/>
      <c r="H51" s="11" t="str">
        <f>LUARA!S9</f>
        <v>QUITADO</v>
      </c>
      <c r="I51" s="12">
        <f>LUARA!T9</f>
        <v>1</v>
      </c>
      <c r="J51" s="13"/>
      <c r="K51" s="11" t="str">
        <f>LUARA!V9</f>
        <v>QUITADO</v>
      </c>
      <c r="L51" s="12">
        <f>LUARA!W9</f>
        <v>4</v>
      </c>
    </row>
    <row r="52">
      <c r="A52" s="11" t="str">
        <f>IGOR!S10</f>
        <v>APREENDIDO</v>
      </c>
      <c r="B52" s="12">
        <f>IGOR!T10</f>
        <v>0</v>
      </c>
      <c r="C52" s="13"/>
      <c r="D52" s="11" t="str">
        <f>IGOR!V10</f>
        <v>APREENDIDO</v>
      </c>
      <c r="E52" s="12">
        <f>IGOR!W10</f>
        <v>0</v>
      </c>
      <c r="F52" s="9"/>
      <c r="G52" s="10"/>
      <c r="H52" s="11" t="str">
        <f>LUARA!S10</f>
        <v>APREENDIDO</v>
      </c>
      <c r="I52" s="12">
        <f>LUARA!T10</f>
        <v>1</v>
      </c>
      <c r="J52" s="13"/>
      <c r="K52" s="11" t="str">
        <f>LUARA!V10</f>
        <v>APREENDIDO</v>
      </c>
      <c r="L52" s="12">
        <f>LUARA!W10</f>
        <v>2</v>
      </c>
    </row>
    <row r="53">
      <c r="A53" s="11" t="str">
        <f>IGOR!S11</f>
        <v>CANCELADO</v>
      </c>
      <c r="B53" s="12">
        <f>IGOR!T11</f>
        <v>0</v>
      </c>
      <c r="C53" s="13"/>
      <c r="D53" s="11" t="str">
        <f>IGOR!V11</f>
        <v>CANCELADO</v>
      </c>
      <c r="E53" s="12">
        <f>IGOR!W11</f>
        <v>3</v>
      </c>
      <c r="F53" s="9"/>
      <c r="G53" s="10"/>
      <c r="H53" s="11" t="str">
        <f>LUARA!S11</f>
        <v>CANCELADO</v>
      </c>
      <c r="I53" s="12">
        <f>LUARA!T11</f>
        <v>2</v>
      </c>
      <c r="J53" s="13"/>
      <c r="K53" s="11" t="str">
        <f>LUARA!V11</f>
        <v>CANCELADO</v>
      </c>
      <c r="L53" s="12">
        <f>LUARA!W11</f>
        <v>4</v>
      </c>
    </row>
    <row r="54">
      <c r="A54" s="21" t="str">
        <f>IGOR!S12</f>
        <v>TOTAL</v>
      </c>
      <c r="B54" s="22">
        <f>IGOR!T12</f>
        <v>0</v>
      </c>
      <c r="C54" s="16"/>
      <c r="D54" s="21" t="str">
        <f>IGOR!V12</f>
        <v>TOTAL</v>
      </c>
      <c r="E54" s="22">
        <f>IGOR!W12</f>
        <v>571</v>
      </c>
      <c r="F54" s="9"/>
      <c r="G54" s="10"/>
      <c r="H54" s="14" t="str">
        <f>LUARA!S12</f>
        <v>TOTAL</v>
      </c>
      <c r="I54" s="15">
        <f>LUARA!T12</f>
        <v>14</v>
      </c>
      <c r="J54" s="16"/>
      <c r="K54" s="14" t="str">
        <f>LUARA!V12</f>
        <v>TOTAL</v>
      </c>
      <c r="L54" s="15">
        <f>LUARA!W12</f>
        <v>600</v>
      </c>
    </row>
    <row r="55">
      <c r="A55" s="4"/>
      <c r="B55" s="17"/>
      <c r="C55" s="17"/>
      <c r="D55" s="17"/>
      <c r="E55" s="5"/>
      <c r="F55" s="9"/>
      <c r="G55" s="10"/>
      <c r="H55" s="4"/>
      <c r="I55" s="17"/>
      <c r="J55" s="17"/>
      <c r="K55" s="17"/>
      <c r="L55" s="5"/>
    </row>
    <row r="56">
      <c r="A56" s="18"/>
      <c r="B56" s="19"/>
      <c r="C56" s="19"/>
      <c r="D56" s="19"/>
      <c r="E56" s="20"/>
      <c r="F56" s="9"/>
      <c r="G56" s="10"/>
      <c r="H56" s="18"/>
      <c r="I56" s="19"/>
      <c r="J56" s="19"/>
      <c r="K56" s="19"/>
      <c r="L56" s="20"/>
    </row>
    <row r="57">
      <c r="A57" s="1" t="s">
        <v>10</v>
      </c>
      <c r="B57" s="2"/>
      <c r="C57" s="2"/>
      <c r="D57" s="2"/>
      <c r="E57" s="3"/>
      <c r="F57" s="9"/>
      <c r="G57" s="10"/>
      <c r="H57" s="1" t="s">
        <v>11</v>
      </c>
      <c r="I57" s="2"/>
      <c r="J57" s="2"/>
      <c r="K57" s="2"/>
      <c r="L57" s="3"/>
    </row>
    <row r="58">
      <c r="A58" s="7" t="s">
        <v>2</v>
      </c>
      <c r="B58" s="3"/>
      <c r="C58" s="8"/>
      <c r="D58" s="7" t="s">
        <v>3</v>
      </c>
      <c r="E58" s="3"/>
      <c r="F58" s="9"/>
      <c r="G58" s="10"/>
      <c r="H58" s="7" t="s">
        <v>2</v>
      </c>
      <c r="I58" s="3"/>
      <c r="J58" s="8"/>
      <c r="K58" s="7" t="s">
        <v>3</v>
      </c>
      <c r="L58" s="3"/>
    </row>
    <row r="59">
      <c r="A59" s="11" t="str">
        <f>ELISANGELA!S3</f>
        <v>VERIFICADO</v>
      </c>
      <c r="B59" s="12">
        <f>ELISANGELA!T3</f>
        <v>7</v>
      </c>
      <c r="C59" s="13"/>
      <c r="D59" s="11" t="str">
        <f>ELISANGELA!V3</f>
        <v>VERIFICADO</v>
      </c>
      <c r="E59" s="12">
        <f>ELISANGELA!W3</f>
        <v>18</v>
      </c>
      <c r="F59" s="9"/>
      <c r="G59" s="10"/>
      <c r="H59" s="11" t="str">
        <f>NUNO!U3</f>
        <v>VERIFICADO</v>
      </c>
      <c r="I59" s="12">
        <f>NUNO!V3</f>
        <v>5</v>
      </c>
      <c r="J59" s="13"/>
      <c r="K59" s="11" t="str">
        <f>NUNO!Y3</f>
        <v>VERIFICADO</v>
      </c>
      <c r="L59" s="12">
        <f>NUNO!Z3</f>
        <v>16</v>
      </c>
    </row>
    <row r="60">
      <c r="A60" s="11" t="str">
        <f>ELISANGELA!S4</f>
        <v>ANÁLISE</v>
      </c>
      <c r="B60" s="12">
        <f>ELISANGELA!T4</f>
        <v>0</v>
      </c>
      <c r="C60" s="13"/>
      <c r="D60" s="11" t="str">
        <f>ELISANGELA!V4</f>
        <v>ANÁLISE</v>
      </c>
      <c r="E60" s="12">
        <f>ELISANGELA!W4</f>
        <v>2</v>
      </c>
      <c r="F60" s="9"/>
      <c r="G60" s="10"/>
      <c r="H60" s="11" t="str">
        <f>NUNO!U4</f>
        <v>ANÁLISE</v>
      </c>
      <c r="I60" s="12">
        <f>NUNO!V4</f>
        <v>0</v>
      </c>
      <c r="J60" s="13"/>
      <c r="K60" s="11" t="str">
        <f>NUNO!Y4</f>
        <v>ANÁLISE</v>
      </c>
      <c r="L60" s="12">
        <f>NUNO!Z4</f>
        <v>3</v>
      </c>
    </row>
    <row r="61">
      <c r="A61" s="11" t="str">
        <f>ELISANGELA!S5</f>
        <v>PENDENTE</v>
      </c>
      <c r="B61" s="12">
        <f>ELISANGELA!T5</f>
        <v>560</v>
      </c>
      <c r="C61" s="13"/>
      <c r="D61" s="11" t="str">
        <f>ELISANGELA!V5</f>
        <v>PENDENTE</v>
      </c>
      <c r="E61" s="12">
        <f>ELISANGELA!W5</f>
        <v>560</v>
      </c>
      <c r="F61" s="9"/>
      <c r="G61" s="10"/>
      <c r="H61" s="11" t="str">
        <f>NUNO!U5</f>
        <v>PENDENTE</v>
      </c>
      <c r="I61" s="12">
        <f>NUNO!V5</f>
        <v>538</v>
      </c>
      <c r="J61" s="13"/>
      <c r="K61" s="11" t="str">
        <f>NUNO!Y5</f>
        <v>PENDENTE</v>
      </c>
      <c r="L61" s="12">
        <f>NUNO!Z5</f>
        <v>538</v>
      </c>
    </row>
    <row r="62">
      <c r="A62" s="11" t="str">
        <f>ELISANGELA!S6</f>
        <v>PRIORIDADE</v>
      </c>
      <c r="B62" s="12">
        <f>ELISANGELA!T6</f>
        <v>2</v>
      </c>
      <c r="C62" s="13"/>
      <c r="D62" s="11" t="str">
        <f>ELISANGELA!V6</f>
        <v>PRIORIDADE</v>
      </c>
      <c r="E62" s="12">
        <f>ELISANGELA!W6</f>
        <v>2</v>
      </c>
      <c r="F62" s="9"/>
      <c r="G62" s="10"/>
      <c r="H62" s="11" t="str">
        <f>NUNO!U6</f>
        <v>PRIORIDADE</v>
      </c>
      <c r="I62" s="12">
        <f>NUNO!V6</f>
        <v>5</v>
      </c>
      <c r="J62" s="13"/>
      <c r="K62" s="11" t="str">
        <f>NUNO!Y6</f>
        <v>PRIORIDADE</v>
      </c>
      <c r="L62" s="12">
        <f>NUNO!Z6</f>
        <v>5</v>
      </c>
    </row>
    <row r="63">
      <c r="A63" s="11" t="str">
        <f>ELISANGELA!S7</f>
        <v>PRIORIDADE TOTAL</v>
      </c>
      <c r="B63" s="12">
        <f>ELISANGELA!T7</f>
        <v>0</v>
      </c>
      <c r="C63" s="13"/>
      <c r="D63" s="11" t="str">
        <f>ELISANGELA!V7</f>
        <v>PRIORIDADE TOTAL</v>
      </c>
      <c r="E63" s="12">
        <f>ELISANGELA!W7</f>
        <v>0</v>
      </c>
      <c r="F63" s="9"/>
      <c r="G63" s="10"/>
      <c r="H63" s="11" t="str">
        <f>NUNO!U7</f>
        <v>PRIORIDADE TOTAL</v>
      </c>
      <c r="I63" s="12">
        <f>NUNO!V7</f>
        <v>0</v>
      </c>
      <c r="J63" s="13"/>
      <c r="K63" s="11" t="str">
        <f>NUNO!Y7</f>
        <v>PRIORIDADE TOTAL</v>
      </c>
      <c r="L63" s="12">
        <f>NUNO!Z7</f>
        <v>0</v>
      </c>
    </row>
    <row r="64">
      <c r="A64" s="11" t="str">
        <f>ELISANGELA!S8</f>
        <v>APROVADO</v>
      </c>
      <c r="B64" s="12">
        <f>ELISANGELA!T8</f>
        <v>0</v>
      </c>
      <c r="C64" s="13"/>
      <c r="D64" s="11" t="str">
        <f>ELISANGELA!V8</f>
        <v>APROVADO</v>
      </c>
      <c r="E64" s="12">
        <f>ELISANGELA!W8</f>
        <v>16</v>
      </c>
      <c r="F64" s="9"/>
      <c r="G64" s="10"/>
      <c r="H64" s="11" t="str">
        <f>NUNO!U8</f>
        <v>APROVADO</v>
      </c>
      <c r="I64" s="12">
        <f>NUNO!V8</f>
        <v>1</v>
      </c>
      <c r="J64" s="13"/>
      <c r="K64" s="11" t="str">
        <f>NUNO!Y8</f>
        <v>APROVADO</v>
      </c>
      <c r="L64" s="12">
        <f>NUNO!Z8</f>
        <v>33</v>
      </c>
    </row>
    <row r="65">
      <c r="A65" s="11" t="str">
        <f>ELISANGELA!S9</f>
        <v>QUITADO</v>
      </c>
      <c r="B65" s="12">
        <f>ELISANGELA!T9</f>
        <v>0</v>
      </c>
      <c r="C65" s="13"/>
      <c r="D65" s="11" t="str">
        <f>ELISANGELA!V9</f>
        <v>QUITADO</v>
      </c>
      <c r="E65" s="12">
        <f>ELISANGELA!W9</f>
        <v>1</v>
      </c>
      <c r="F65" s="9"/>
      <c r="G65" s="10"/>
      <c r="H65" s="11" t="str">
        <f>NUNO!U9</f>
        <v>QUITADO</v>
      </c>
      <c r="I65" s="12">
        <f>NUNO!V9</f>
        <v>0</v>
      </c>
      <c r="J65" s="13"/>
      <c r="K65" s="11" t="str">
        <f>NUNO!Y9</f>
        <v>QUITADO</v>
      </c>
      <c r="L65" s="12">
        <f>NUNO!Z9</f>
        <v>2</v>
      </c>
    </row>
    <row r="66">
      <c r="A66" s="11" t="str">
        <f>ELISANGELA!S10</f>
        <v>APREENDIDO</v>
      </c>
      <c r="B66" s="12">
        <f>ELISANGELA!T10</f>
        <v>0</v>
      </c>
      <c r="C66" s="13"/>
      <c r="D66" s="11" t="str">
        <f>ELISANGELA!V10</f>
        <v>APREENDIDO</v>
      </c>
      <c r="E66" s="12">
        <f>ELISANGELA!W10</f>
        <v>0</v>
      </c>
      <c r="F66" s="9"/>
      <c r="G66" s="10"/>
      <c r="H66" s="11" t="str">
        <f>NUNO!U10</f>
        <v>APREENDIDO</v>
      </c>
      <c r="I66" s="12">
        <f>NUNO!V10</f>
        <v>0</v>
      </c>
      <c r="J66" s="13"/>
      <c r="K66" s="11" t="str">
        <f>NUNO!Y10</f>
        <v>APREENDIDO</v>
      </c>
      <c r="L66" s="12">
        <f>NUNO!Z10</f>
        <v>0</v>
      </c>
    </row>
    <row r="67">
      <c r="A67" s="11" t="str">
        <f>ELISANGELA!S11</f>
        <v>CANCELADO</v>
      </c>
      <c r="B67" s="12">
        <f>ELISANGELA!T11</f>
        <v>1</v>
      </c>
      <c r="C67" s="13"/>
      <c r="D67" s="11" t="str">
        <f>ELISANGELA!V11</f>
        <v>CANCELADO</v>
      </c>
      <c r="E67" s="12">
        <f>ELISANGELA!W11</f>
        <v>1</v>
      </c>
      <c r="F67" s="9"/>
      <c r="G67" s="10"/>
      <c r="H67" s="11" t="str">
        <f>NUNO!U11</f>
        <v>CANCELADO</v>
      </c>
      <c r="I67" s="12">
        <f>NUNO!V11</f>
        <v>0</v>
      </c>
      <c r="J67" s="13"/>
      <c r="K67" s="11" t="str">
        <f>NUNO!Y11</f>
        <v>CANCELADO</v>
      </c>
      <c r="L67" s="12">
        <f>NUNO!Z11</f>
        <v>0</v>
      </c>
    </row>
    <row r="68">
      <c r="A68" s="14" t="str">
        <f>ELISANGELA!S12</f>
        <v>TOTAL</v>
      </c>
      <c r="B68" s="15">
        <f>ELISANGELA!T12</f>
        <v>7</v>
      </c>
      <c r="C68" s="16"/>
      <c r="D68" s="14" t="str">
        <f>ELISANGELA!V12</f>
        <v>TOTAL</v>
      </c>
      <c r="E68" s="15">
        <f>ELISANGELA!W12</f>
        <v>600</v>
      </c>
      <c r="F68" s="9"/>
      <c r="G68" s="10"/>
      <c r="H68" s="14" t="str">
        <f>NUNO!U12</f>
        <v>TOTAL</v>
      </c>
      <c r="I68" s="15">
        <f>NUNO!V12</f>
        <v>6</v>
      </c>
      <c r="J68" s="16"/>
      <c r="K68" s="14" t="str">
        <f>NUNO!Y12</f>
        <v>TOTAL</v>
      </c>
      <c r="L68" s="15">
        <f>NUNO!Z12</f>
        <v>597</v>
      </c>
    </row>
    <row r="69">
      <c r="A69" s="4"/>
      <c r="B69" s="17"/>
      <c r="C69" s="17"/>
      <c r="D69" s="17"/>
      <c r="E69" s="5"/>
      <c r="F69" s="9"/>
      <c r="G69" s="10"/>
      <c r="H69" s="4"/>
      <c r="I69" s="17"/>
      <c r="J69" s="17"/>
      <c r="K69" s="17"/>
      <c r="L69" s="5"/>
    </row>
    <row r="70">
      <c r="A70" s="18"/>
      <c r="B70" s="19"/>
      <c r="C70" s="19"/>
      <c r="D70" s="19"/>
      <c r="E70" s="20"/>
      <c r="F70" s="9"/>
      <c r="G70" s="10"/>
      <c r="H70" s="18"/>
      <c r="I70" s="19"/>
      <c r="J70" s="19"/>
      <c r="K70" s="19"/>
      <c r="L70" s="20"/>
    </row>
    <row r="71">
      <c r="A71" s="1" t="s">
        <v>12</v>
      </c>
      <c r="B71" s="2"/>
      <c r="C71" s="2"/>
      <c r="D71" s="2"/>
      <c r="E71" s="3"/>
      <c r="F71" s="9"/>
      <c r="G71" s="10"/>
      <c r="H71" s="1" t="s">
        <v>13</v>
      </c>
      <c r="I71" s="2"/>
      <c r="J71" s="2"/>
      <c r="K71" s="2"/>
      <c r="L71" s="3"/>
    </row>
    <row r="72">
      <c r="A72" s="7" t="s">
        <v>2</v>
      </c>
      <c r="B72" s="3"/>
      <c r="C72" s="8"/>
      <c r="D72" s="7" t="s">
        <v>3</v>
      </c>
      <c r="E72" s="3"/>
      <c r="F72" s="9"/>
      <c r="G72" s="10"/>
      <c r="H72" s="7" t="s">
        <v>2</v>
      </c>
      <c r="I72" s="3"/>
      <c r="J72" s="8"/>
      <c r="K72" s="7" t="s">
        <v>3</v>
      </c>
      <c r="L72" s="3"/>
    </row>
    <row r="73">
      <c r="A73" s="11" t="str">
        <f>THALISSON!S3</f>
        <v>VERIFICADO</v>
      </c>
      <c r="B73" s="12">
        <f>THALISSON!T3</f>
        <v>0</v>
      </c>
      <c r="C73" s="13"/>
      <c r="D73" s="11" t="str">
        <f>THALISSON!V3</f>
        <v>VERIFICADO</v>
      </c>
      <c r="E73" s="12">
        <f>THALISSON!W3</f>
        <v>136</v>
      </c>
      <c r="F73" s="9"/>
      <c r="G73" s="10"/>
      <c r="H73" s="11" t="str">
        <f>NEWTON!S3</f>
        <v>VERIFICADO</v>
      </c>
      <c r="I73" s="12">
        <f>NEWTON!T3</f>
        <v>0</v>
      </c>
      <c r="J73" s="13"/>
      <c r="K73" s="11" t="str">
        <f>NEWTON!V3</f>
        <v>VERIFICADO</v>
      </c>
      <c r="L73" s="12">
        <f>NEWTON!W3</f>
        <v>124</v>
      </c>
    </row>
    <row r="74">
      <c r="A74" s="11" t="str">
        <f>THALISSON!S4</f>
        <v>ANÁLISE</v>
      </c>
      <c r="B74" s="12">
        <f>THALISSON!T4</f>
        <v>1</v>
      </c>
      <c r="C74" s="13"/>
      <c r="D74" s="11" t="str">
        <f>THALISSON!V4</f>
        <v>ANÁLISE</v>
      </c>
      <c r="E74" s="12">
        <f>THALISSON!W4</f>
        <v>7</v>
      </c>
      <c r="F74" s="9"/>
      <c r="G74" s="10"/>
      <c r="H74" s="11" t="str">
        <f>NEWTON!S4</f>
        <v>ANÁLISE</v>
      </c>
      <c r="I74" s="12">
        <f>NEWTON!T4</f>
        <v>0</v>
      </c>
      <c r="J74" s="13"/>
      <c r="K74" s="11" t="str">
        <f>NEWTON!V4</f>
        <v>ANÁLISE</v>
      </c>
      <c r="L74" s="12">
        <f>NEWTON!W4</f>
        <v>2</v>
      </c>
    </row>
    <row r="75">
      <c r="A75" s="11" t="str">
        <f>THALISSON!S5</f>
        <v>PENDENTE</v>
      </c>
      <c r="B75" s="12">
        <f>THALISSON!T5</f>
        <v>353</v>
      </c>
      <c r="C75" s="13"/>
      <c r="D75" s="11" t="str">
        <f>THALISSON!V5</f>
        <v>PENDENTE</v>
      </c>
      <c r="E75" s="12">
        <f>THALISSON!W5</f>
        <v>353</v>
      </c>
      <c r="F75" s="9"/>
      <c r="G75" s="10"/>
      <c r="H75" s="11" t="str">
        <f>NEWTON!S5</f>
        <v>PENDENTE</v>
      </c>
      <c r="I75" s="12">
        <f>NEWTON!T5</f>
        <v>0</v>
      </c>
      <c r="J75" s="13"/>
      <c r="K75" s="11" t="str">
        <f>NEWTON!V5</f>
        <v>PENDENTE</v>
      </c>
      <c r="L75" s="12">
        <f>NEWTON!W5</f>
        <v>138</v>
      </c>
    </row>
    <row r="76">
      <c r="A76" s="11" t="str">
        <f>THALISSON!S6</f>
        <v>PRIORIDADE</v>
      </c>
      <c r="B76" s="12">
        <f>THALISSON!T6</f>
        <v>5</v>
      </c>
      <c r="C76" s="13"/>
      <c r="D76" s="11" t="str">
        <f>THALISSON!V6</f>
        <v>PRIORIDADE</v>
      </c>
      <c r="E76" s="12">
        <f>THALISSON!W6</f>
        <v>5</v>
      </c>
      <c r="F76" s="9"/>
      <c r="G76" s="10"/>
      <c r="H76" s="11" t="str">
        <f>NEWTON!S6</f>
        <v>PRIORIDADE</v>
      </c>
      <c r="I76" s="12">
        <f>NEWTON!T6</f>
        <v>0</v>
      </c>
      <c r="J76" s="13"/>
      <c r="K76" s="11" t="str">
        <f>NEWTON!V6</f>
        <v>PRIORIDADE</v>
      </c>
      <c r="L76" s="12">
        <f>NEWTON!W6</f>
        <v>0</v>
      </c>
    </row>
    <row r="77">
      <c r="A77" s="11" t="str">
        <f>THALISSON!S7</f>
        <v>PRIORIDADE TOTAL</v>
      </c>
      <c r="B77" s="12">
        <f>THALISSON!T7</f>
        <v>0</v>
      </c>
      <c r="C77" s="13"/>
      <c r="D77" s="11" t="str">
        <f>THALISSON!V7</f>
        <v>PRIORIDADE TOTAL</v>
      </c>
      <c r="E77" s="12">
        <f>THALISSON!W7</f>
        <v>0</v>
      </c>
      <c r="F77" s="9"/>
      <c r="G77" s="10"/>
      <c r="H77" s="11" t="str">
        <f>NEWTON!S7</f>
        <v>PRIORIDADE TOTAL</v>
      </c>
      <c r="I77" s="12">
        <f>NEWTON!T7</f>
        <v>0</v>
      </c>
      <c r="J77" s="13"/>
      <c r="K77" s="11" t="str">
        <f>NEWTON!V7</f>
        <v>PRIORIDADE TOTAL</v>
      </c>
      <c r="L77" s="12">
        <f>NEWTON!W7</f>
        <v>0</v>
      </c>
    </row>
    <row r="78">
      <c r="A78" s="11" t="str">
        <f>THALISSON!S8</f>
        <v>APROVADO</v>
      </c>
      <c r="B78" s="12">
        <f>THALISSON!T8</f>
        <v>0</v>
      </c>
      <c r="C78" s="13"/>
      <c r="D78" s="11" t="str">
        <f>THALISSON!V8</f>
        <v>APROVADO</v>
      </c>
      <c r="E78" s="12">
        <f>THALISSON!W8</f>
        <v>50</v>
      </c>
      <c r="F78" s="9"/>
      <c r="G78" s="10"/>
      <c r="H78" s="11" t="str">
        <f>NEWTON!S8</f>
        <v>APROVADO</v>
      </c>
      <c r="I78" s="12">
        <f>NEWTON!T8</f>
        <v>0</v>
      </c>
      <c r="J78" s="13"/>
      <c r="K78" s="11" t="str">
        <f>NEWTON!V8</f>
        <v>APROVADO</v>
      </c>
      <c r="L78" s="12">
        <f>NEWTON!W8</f>
        <v>19</v>
      </c>
    </row>
    <row r="79">
      <c r="A79" s="11" t="str">
        <f>THALISSON!S9</f>
        <v>QUITADO</v>
      </c>
      <c r="B79" s="12">
        <f>THALISSON!T9</f>
        <v>0</v>
      </c>
      <c r="C79" s="13"/>
      <c r="D79" s="11" t="str">
        <f>THALISSON!V9</f>
        <v>QUITADO</v>
      </c>
      <c r="E79" s="12">
        <f>THALISSON!W9</f>
        <v>32</v>
      </c>
      <c r="F79" s="9"/>
      <c r="G79" s="10"/>
      <c r="H79" s="11" t="str">
        <f>NEWTON!S9</f>
        <v>QUITADO</v>
      </c>
      <c r="I79" s="12">
        <f>NEWTON!T9</f>
        <v>0</v>
      </c>
      <c r="J79" s="13"/>
      <c r="K79" s="11" t="str">
        <f>NEWTON!V9</f>
        <v>QUITADO</v>
      </c>
      <c r="L79" s="12">
        <f>NEWTON!W9</f>
        <v>0</v>
      </c>
    </row>
    <row r="80">
      <c r="A80" s="11" t="str">
        <f>THALISSON!S10</f>
        <v>APREENDIDO</v>
      </c>
      <c r="B80" s="12">
        <f>THALISSON!T10</f>
        <v>0</v>
      </c>
      <c r="C80" s="13"/>
      <c r="D80" s="11" t="str">
        <f>THALISSON!V10</f>
        <v>APREENDIDO</v>
      </c>
      <c r="E80" s="12">
        <f>THALISSON!W10</f>
        <v>1</v>
      </c>
      <c r="F80" s="9"/>
      <c r="G80" s="10"/>
      <c r="H80" s="11" t="str">
        <f>NEWTON!S10</f>
        <v>APREENDIDO</v>
      </c>
      <c r="I80" s="12">
        <f>NEWTON!T10</f>
        <v>0</v>
      </c>
      <c r="J80" s="13"/>
      <c r="K80" s="11" t="str">
        <f>NEWTON!V10</f>
        <v>APREENDIDO</v>
      </c>
      <c r="L80" s="12">
        <f>NEWTON!W10</f>
        <v>0</v>
      </c>
    </row>
    <row r="81">
      <c r="A81" s="11" t="str">
        <f>THALISSON!S11</f>
        <v>CANCELADO</v>
      </c>
      <c r="B81" s="12">
        <f>THALISSON!T11</f>
        <v>0</v>
      </c>
      <c r="C81" s="13"/>
      <c r="D81" s="11" t="str">
        <f>THALISSON!V11</f>
        <v>CANCELADO</v>
      </c>
      <c r="E81" s="12">
        <f>THALISSON!W11</f>
        <v>16</v>
      </c>
      <c r="F81" s="9"/>
      <c r="G81" s="10"/>
      <c r="H81" s="11" t="str">
        <f>NEWTON!S11</f>
        <v>CANCELADO</v>
      </c>
      <c r="I81" s="12">
        <f>NEWTON!T11</f>
        <v>0</v>
      </c>
      <c r="J81" s="13"/>
      <c r="K81" s="11" t="str">
        <f>NEWTON!V11</f>
        <v>CANCELADO</v>
      </c>
      <c r="L81" s="12">
        <f>NEWTON!W11</f>
        <v>12</v>
      </c>
    </row>
    <row r="82">
      <c r="A82" s="14" t="str">
        <f>THALISSON!S12</f>
        <v>TOTAL</v>
      </c>
      <c r="B82" s="15">
        <f>THALISSON!T12</f>
        <v>1</v>
      </c>
      <c r="C82" s="16"/>
      <c r="D82" s="14" t="str">
        <f>THALISSON!V12</f>
        <v>TOTAL</v>
      </c>
      <c r="E82" s="15">
        <f>THALISSON!W12</f>
        <v>600</v>
      </c>
      <c r="F82" s="9"/>
      <c r="G82" s="10"/>
      <c r="H82" s="14" t="str">
        <f>NEWTON!S12</f>
        <v>TOTAL</v>
      </c>
      <c r="I82" s="15">
        <f>NEWTON!T12</f>
        <v>0</v>
      </c>
      <c r="J82" s="16"/>
      <c r="K82" s="14" t="str">
        <f>NEWTON!V12</f>
        <v>TOTAL</v>
      </c>
      <c r="L82" s="15">
        <f>NEWTON!W12</f>
        <v>295</v>
      </c>
    </row>
    <row r="83">
      <c r="A83" s="4"/>
      <c r="B83" s="17"/>
      <c r="C83" s="17"/>
      <c r="D83" s="17"/>
      <c r="E83" s="5"/>
      <c r="F83" s="9"/>
      <c r="G83" s="10"/>
      <c r="H83" s="4"/>
      <c r="I83" s="17"/>
      <c r="J83" s="17"/>
      <c r="K83" s="17"/>
      <c r="L83" s="5"/>
    </row>
    <row r="84">
      <c r="A84" s="18"/>
      <c r="B84" s="19"/>
      <c r="C84" s="19"/>
      <c r="D84" s="19"/>
      <c r="E84" s="20"/>
      <c r="F84" s="9"/>
      <c r="G84" s="10"/>
      <c r="H84" s="18"/>
      <c r="I84" s="19"/>
      <c r="J84" s="19"/>
      <c r="K84" s="19"/>
      <c r="L84" s="20"/>
    </row>
    <row r="85">
      <c r="A85" s="1" t="s">
        <v>14</v>
      </c>
      <c r="B85" s="2"/>
      <c r="C85" s="2"/>
      <c r="D85" s="2"/>
      <c r="E85" s="3"/>
      <c r="F85" s="9"/>
      <c r="G85" s="10"/>
      <c r="H85" s="1" t="s">
        <v>15</v>
      </c>
      <c r="I85" s="2"/>
      <c r="J85" s="2"/>
      <c r="K85" s="2"/>
      <c r="L85" s="3"/>
    </row>
    <row r="86">
      <c r="A86" s="7" t="s">
        <v>2</v>
      </c>
      <c r="B86" s="3"/>
      <c r="C86" s="8"/>
      <c r="D86" s="7" t="s">
        <v>3</v>
      </c>
      <c r="E86" s="3"/>
      <c r="F86" s="9"/>
      <c r="G86" s="10"/>
      <c r="H86" s="7" t="s">
        <v>2</v>
      </c>
      <c r="I86" s="3"/>
      <c r="J86" s="8"/>
      <c r="K86" s="7" t="s">
        <v>3</v>
      </c>
      <c r="L86" s="3"/>
    </row>
    <row r="87">
      <c r="A87" s="11" t="str">
        <f>LETICIA!S3</f>
        <v>VERIFICADO</v>
      </c>
      <c r="B87" s="12">
        <f>LETICIA!T3</f>
        <v>2</v>
      </c>
      <c r="C87" s="13"/>
      <c r="D87" s="11" t="str">
        <f>LETICIA!V3</f>
        <v>VERIFICADO</v>
      </c>
      <c r="E87" s="12">
        <f>LETICIA!W3</f>
        <v>15</v>
      </c>
      <c r="F87" s="9"/>
      <c r="G87" s="10"/>
      <c r="H87" s="11" t="str">
        <f>FRANCISCA!S3</f>
        <v>VERIFICADO</v>
      </c>
      <c r="I87" s="12">
        <f>FRANCISCA!T3</f>
        <v>0</v>
      </c>
      <c r="J87" s="13"/>
      <c r="K87" s="11" t="str">
        <f>FRANCISCA!V3</f>
        <v>VERIFICADO</v>
      </c>
      <c r="L87" s="12">
        <f>FRANCISCA!W3</f>
        <v>58</v>
      </c>
    </row>
    <row r="88">
      <c r="A88" s="11" t="str">
        <f>LETICIA!S4</f>
        <v>ANÁLISE</v>
      </c>
      <c r="B88" s="12">
        <f>LETICIA!T4</f>
        <v>2</v>
      </c>
      <c r="C88" s="13"/>
      <c r="D88" s="11" t="str">
        <f>LETICIA!V4</f>
        <v>ANÁLISE</v>
      </c>
      <c r="E88" s="12">
        <f>LETICIA!W4</f>
        <v>4</v>
      </c>
      <c r="F88" s="9"/>
      <c r="G88" s="10"/>
      <c r="H88" s="11" t="str">
        <f>FRANCISCA!S4</f>
        <v>ANÁLISE</v>
      </c>
      <c r="I88" s="12">
        <f>FRANCISCA!T4</f>
        <v>0</v>
      </c>
      <c r="J88" s="13"/>
      <c r="K88" s="11" t="str">
        <f>FRANCISCA!V4</f>
        <v>ANÁLISE</v>
      </c>
      <c r="L88" s="12">
        <f>FRANCISCA!W4</f>
        <v>3</v>
      </c>
    </row>
    <row r="89">
      <c r="A89" s="11" t="str">
        <f>LETICIA!S5</f>
        <v>PENDENTE</v>
      </c>
      <c r="B89" s="12">
        <f>LETICIA!T5</f>
        <v>553</v>
      </c>
      <c r="C89" s="13"/>
      <c r="D89" s="11" t="str">
        <f>LETICIA!V5</f>
        <v>PENDENTE</v>
      </c>
      <c r="E89" s="12">
        <f>LETICIA!W5</f>
        <v>554</v>
      </c>
      <c r="F89" s="9"/>
      <c r="G89" s="10"/>
      <c r="H89" s="11" t="str">
        <f>FRANCISCA!S5</f>
        <v>PENDENTE</v>
      </c>
      <c r="I89" s="12">
        <f>FRANCISCA!T5</f>
        <v>132</v>
      </c>
      <c r="J89" s="13"/>
      <c r="K89" s="11" t="str">
        <f>FRANCISCA!V5</f>
        <v>PENDENTE</v>
      </c>
      <c r="L89" s="12">
        <f>FRANCISCA!W5</f>
        <v>132</v>
      </c>
    </row>
    <row r="90">
      <c r="A90" s="11" t="str">
        <f>LETICIA!S6</f>
        <v>PRIORIDADE</v>
      </c>
      <c r="B90" s="12">
        <f>LETICIA!T6</f>
        <v>1</v>
      </c>
      <c r="C90" s="13"/>
      <c r="D90" s="11" t="str">
        <f>LETICIA!V6</f>
        <v>PRIORIDADE</v>
      </c>
      <c r="E90" s="12">
        <f>LETICIA!W6</f>
        <v>1</v>
      </c>
      <c r="F90" s="9"/>
      <c r="G90" s="10"/>
      <c r="H90" s="11" t="str">
        <f>FRANCISCA!S6</f>
        <v>PRIORIDADE</v>
      </c>
      <c r="I90" s="12">
        <f>FRANCISCA!T6</f>
        <v>18</v>
      </c>
      <c r="J90" s="13"/>
      <c r="K90" s="11" t="str">
        <f>FRANCISCA!V6</f>
        <v>PRIORIDADE</v>
      </c>
      <c r="L90" s="12">
        <f>FRANCISCA!W6</f>
        <v>18</v>
      </c>
    </row>
    <row r="91">
      <c r="A91" s="11" t="str">
        <f>LETICIA!S7</f>
        <v>PRIORIDADE TOTAL</v>
      </c>
      <c r="B91" s="12">
        <f>LETICIA!T7</f>
        <v>1</v>
      </c>
      <c r="C91" s="13"/>
      <c r="D91" s="11" t="str">
        <f>LETICIA!V7</f>
        <v>PRIORIDADE TOTAL</v>
      </c>
      <c r="E91" s="12">
        <f>LETICIA!W7</f>
        <v>1</v>
      </c>
      <c r="F91" s="9"/>
      <c r="G91" s="10"/>
      <c r="H91" s="11" t="str">
        <f>FRANCISCA!S7</f>
        <v>PRIORIDADE TOTAL</v>
      </c>
      <c r="I91" s="12">
        <f>FRANCISCA!T7</f>
        <v>3</v>
      </c>
      <c r="J91" s="13"/>
      <c r="K91" s="11" t="str">
        <f>FRANCISCA!V7</f>
        <v>PRIORIDADE TOTAL</v>
      </c>
      <c r="L91" s="12">
        <f>FRANCISCA!W7</f>
        <v>3</v>
      </c>
    </row>
    <row r="92">
      <c r="A92" s="11" t="str">
        <f>LETICIA!S8</f>
        <v>APROVADO</v>
      </c>
      <c r="B92" s="12">
        <f>LETICIA!T8</f>
        <v>4</v>
      </c>
      <c r="C92" s="13"/>
      <c r="D92" s="11" t="str">
        <f>LETICIA!V8</f>
        <v>APROVADO</v>
      </c>
      <c r="E92" s="12">
        <f>LETICIA!W8</f>
        <v>20</v>
      </c>
      <c r="F92" s="9"/>
      <c r="G92" s="10"/>
      <c r="H92" s="11" t="str">
        <f>FRANCISCA!S8</f>
        <v>APROVADO</v>
      </c>
      <c r="I92" s="12">
        <f>FRANCISCA!T8</f>
        <v>0</v>
      </c>
      <c r="J92" s="13"/>
      <c r="K92" s="11" t="str">
        <f>FRANCISCA!V8</f>
        <v>APROVADO</v>
      </c>
      <c r="L92" s="12">
        <f>FRANCISCA!W8</f>
        <v>8</v>
      </c>
    </row>
    <row r="93">
      <c r="A93" s="11" t="str">
        <f>LETICIA!S9</f>
        <v>QUITADO</v>
      </c>
      <c r="B93" s="12">
        <f>LETICIA!T9</f>
        <v>0</v>
      </c>
      <c r="C93" s="13"/>
      <c r="D93" s="11" t="str">
        <f>LETICIA!V9</f>
        <v>QUITADO</v>
      </c>
      <c r="E93" s="12">
        <f>LETICIA!W9</f>
        <v>0</v>
      </c>
      <c r="F93" s="9"/>
      <c r="G93" s="10"/>
      <c r="H93" s="11" t="str">
        <f>FRANCISCA!S9</f>
        <v>QUITADO</v>
      </c>
      <c r="I93" s="12">
        <f>FRANCISCA!T9</f>
        <v>0</v>
      </c>
      <c r="J93" s="13"/>
      <c r="K93" s="11" t="str">
        <f>FRANCISCA!V9</f>
        <v>QUITADO</v>
      </c>
      <c r="L93" s="12">
        <f>FRANCISCA!W9</f>
        <v>0</v>
      </c>
    </row>
    <row r="94">
      <c r="A94" s="11" t="str">
        <f>LETICIA!S10</f>
        <v>APREENDIDO</v>
      </c>
      <c r="B94" s="12">
        <f>LETICIA!T10</f>
        <v>0</v>
      </c>
      <c r="C94" s="13"/>
      <c r="D94" s="11" t="str">
        <f>LETICIA!V10</f>
        <v>APREENDIDO</v>
      </c>
      <c r="E94" s="12">
        <f>LETICIA!W10</f>
        <v>0</v>
      </c>
      <c r="F94" s="9"/>
      <c r="G94" s="10"/>
      <c r="H94" s="11" t="str">
        <f>FRANCISCA!S10</f>
        <v>APREENDIDO</v>
      </c>
      <c r="I94" s="12">
        <f>FRANCISCA!T10</f>
        <v>0</v>
      </c>
      <c r="J94" s="13"/>
      <c r="K94" s="11" t="str">
        <f>FRANCISCA!V10</f>
        <v>APREENDIDO</v>
      </c>
      <c r="L94" s="12">
        <f>FRANCISCA!W10</f>
        <v>0</v>
      </c>
    </row>
    <row r="95">
      <c r="A95" s="11" t="str">
        <f>LETICIA!S11</f>
        <v>CANCELADO</v>
      </c>
      <c r="B95" s="12">
        <f>LETICIA!T11</f>
        <v>0</v>
      </c>
      <c r="C95" s="13"/>
      <c r="D95" s="11" t="str">
        <f>LETICIA!V11</f>
        <v>CANCELADO</v>
      </c>
      <c r="E95" s="12">
        <f>LETICIA!W11</f>
        <v>3</v>
      </c>
      <c r="F95" s="9"/>
      <c r="G95" s="10"/>
      <c r="H95" s="11" t="str">
        <f>FRANCISCA!S11</f>
        <v>CANCELADO</v>
      </c>
      <c r="I95" s="12">
        <f>FRANCISCA!T11</f>
        <v>0</v>
      </c>
      <c r="J95" s="13"/>
      <c r="K95" s="11" t="str">
        <f>FRANCISCA!V11</f>
        <v>CANCELADO</v>
      </c>
      <c r="L95" s="12">
        <f>FRANCISCA!W11</f>
        <v>15</v>
      </c>
    </row>
    <row r="96">
      <c r="A96" s="14" t="str">
        <f>LETICIA!S12</f>
        <v>TOTAL</v>
      </c>
      <c r="B96" s="15">
        <f>LETICIA!T12</f>
        <v>8</v>
      </c>
      <c r="C96" s="16"/>
      <c r="D96" s="14" t="str">
        <f>LETICIA!V12</f>
        <v>TOTAL</v>
      </c>
      <c r="E96" s="15">
        <f>LETICIA!W12</f>
        <v>598</v>
      </c>
      <c r="F96" s="18"/>
      <c r="G96" s="20"/>
      <c r="H96" s="14" t="str">
        <f>FRANCISCA!S12</f>
        <v>TOTAL</v>
      </c>
      <c r="I96" s="15">
        <f>FRANCISCA!T12</f>
        <v>0</v>
      </c>
      <c r="J96" s="16"/>
      <c r="K96" s="14" t="str">
        <f>FRANCISCA!V12</f>
        <v>TOTAL</v>
      </c>
      <c r="L96" s="15">
        <f>FRANCISCA!W12</f>
        <v>237</v>
      </c>
    </row>
    <row r="97">
      <c r="A97" s="4"/>
      <c r="B97" s="17"/>
      <c r="C97" s="17"/>
      <c r="D97" s="17"/>
      <c r="E97" s="5"/>
      <c r="F97" s="4"/>
      <c r="G97" s="5"/>
      <c r="H97" s="4"/>
      <c r="I97" s="17"/>
      <c r="J97" s="17"/>
      <c r="K97" s="17"/>
      <c r="L97" s="5"/>
    </row>
    <row r="98">
      <c r="A98" s="18"/>
      <c r="B98" s="19"/>
      <c r="C98" s="19"/>
      <c r="D98" s="19"/>
      <c r="E98" s="20"/>
      <c r="F98" s="18"/>
      <c r="G98" s="20"/>
      <c r="H98" s="18"/>
      <c r="I98" s="19"/>
      <c r="J98" s="19"/>
      <c r="K98" s="19"/>
      <c r="L98" s="20"/>
    </row>
    <row r="99">
      <c r="A99" s="23"/>
      <c r="D99" s="24"/>
      <c r="E99" s="5"/>
      <c r="F99" s="25" t="s">
        <v>16</v>
      </c>
      <c r="G99" s="5"/>
      <c r="H99" s="24"/>
      <c r="I99" s="5"/>
      <c r="J99" s="23"/>
    </row>
    <row r="100">
      <c r="D100" s="18"/>
      <c r="E100" s="20"/>
      <c r="F100" s="18"/>
      <c r="G100" s="20"/>
      <c r="H100" s="18"/>
      <c r="I100" s="20"/>
    </row>
    <row r="101">
      <c r="D101" s="26" t="s">
        <v>17</v>
      </c>
      <c r="E101" s="3"/>
      <c r="F101" s="23"/>
      <c r="H101" s="27">
        <f t="shared" ref="H101:H110" si="1">SUM(L73,E73,L59,E59,E45,L45,L31,E31,E17,L17,L3,E3,E87,L87)</f>
        <v>654</v>
      </c>
      <c r="I101" s="3"/>
    </row>
    <row r="102">
      <c r="D102" s="26" t="s">
        <v>18</v>
      </c>
      <c r="E102" s="3"/>
      <c r="H102" s="27">
        <f t="shared" si="1"/>
        <v>72</v>
      </c>
      <c r="I102" s="3"/>
    </row>
    <row r="103">
      <c r="D103" s="26" t="s">
        <v>19</v>
      </c>
      <c r="E103" s="3"/>
      <c r="H103" s="27">
        <f t="shared" si="1"/>
        <v>6393</v>
      </c>
      <c r="I103" s="3"/>
    </row>
    <row r="104">
      <c r="D104" s="26" t="s">
        <v>20</v>
      </c>
      <c r="E104" s="3"/>
      <c r="H104" s="27">
        <f t="shared" si="1"/>
        <v>87</v>
      </c>
      <c r="I104" s="3"/>
    </row>
    <row r="105">
      <c r="D105" s="26" t="s">
        <v>21</v>
      </c>
      <c r="E105" s="3"/>
      <c r="H105" s="27">
        <f t="shared" si="1"/>
        <v>10</v>
      </c>
      <c r="I105" s="3"/>
    </row>
    <row r="106">
      <c r="D106" s="26" t="s">
        <v>22</v>
      </c>
      <c r="E106" s="3"/>
      <c r="H106" s="27">
        <f t="shared" si="1"/>
        <v>316</v>
      </c>
      <c r="I106" s="3"/>
    </row>
    <row r="107">
      <c r="D107" s="26" t="s">
        <v>23</v>
      </c>
      <c r="E107" s="3"/>
      <c r="H107" s="27">
        <f t="shared" si="1"/>
        <v>47</v>
      </c>
      <c r="I107" s="3"/>
    </row>
    <row r="108">
      <c r="D108" s="26" t="s">
        <v>24</v>
      </c>
      <c r="E108" s="3"/>
      <c r="H108" s="27">
        <f t="shared" si="1"/>
        <v>3</v>
      </c>
      <c r="I108" s="3"/>
    </row>
    <row r="109">
      <c r="D109" s="26" t="s">
        <v>25</v>
      </c>
      <c r="E109" s="3"/>
      <c r="H109" s="27">
        <f t="shared" si="1"/>
        <v>66</v>
      </c>
      <c r="I109" s="3"/>
    </row>
    <row r="110">
      <c r="D110" s="28" t="s">
        <v>16</v>
      </c>
      <c r="E110" s="3"/>
      <c r="H110" s="29">
        <f t="shared" si="1"/>
        <v>7648</v>
      </c>
      <c r="I110" s="3"/>
    </row>
    <row r="111">
      <c r="D111" s="23"/>
    </row>
  </sheetData>
  <mergeCells count="100">
    <mergeCell ref="H2:I2"/>
    <mergeCell ref="J2:J12"/>
    <mergeCell ref="H13:L14"/>
    <mergeCell ref="A15:E15"/>
    <mergeCell ref="H15:L15"/>
    <mergeCell ref="A16:B16"/>
    <mergeCell ref="C16:C26"/>
    <mergeCell ref="D16:E16"/>
    <mergeCell ref="H16:I16"/>
    <mergeCell ref="J16:J26"/>
    <mergeCell ref="K16:L16"/>
    <mergeCell ref="A27:E28"/>
    <mergeCell ref="H27:L28"/>
    <mergeCell ref="A29:E29"/>
    <mergeCell ref="H29:L29"/>
    <mergeCell ref="A30:B30"/>
    <mergeCell ref="C30:C40"/>
    <mergeCell ref="D30:E30"/>
    <mergeCell ref="H30:I30"/>
    <mergeCell ref="J30:J40"/>
    <mergeCell ref="K30:L30"/>
    <mergeCell ref="A41:E42"/>
    <mergeCell ref="H41:L42"/>
    <mergeCell ref="A43:E43"/>
    <mergeCell ref="H43:L43"/>
    <mergeCell ref="A44:B44"/>
    <mergeCell ref="C44:C54"/>
    <mergeCell ref="D44:E44"/>
    <mergeCell ref="H44:I44"/>
    <mergeCell ref="J44:J54"/>
    <mergeCell ref="K44:L44"/>
    <mergeCell ref="A55:E56"/>
    <mergeCell ref="H55:L56"/>
    <mergeCell ref="A57:E57"/>
    <mergeCell ref="H57:L57"/>
    <mergeCell ref="A58:B58"/>
    <mergeCell ref="C58:C68"/>
    <mergeCell ref="D58:E58"/>
    <mergeCell ref="H58:I58"/>
    <mergeCell ref="J58:J68"/>
    <mergeCell ref="K58:L58"/>
    <mergeCell ref="A69:E70"/>
    <mergeCell ref="H69:L70"/>
    <mergeCell ref="A71:E71"/>
    <mergeCell ref="H71:L71"/>
    <mergeCell ref="A72:B72"/>
    <mergeCell ref="C72:C82"/>
    <mergeCell ref="D72:E72"/>
    <mergeCell ref="H72:I72"/>
    <mergeCell ref="J72:J82"/>
    <mergeCell ref="K72:L72"/>
    <mergeCell ref="A83:E84"/>
    <mergeCell ref="H83:L84"/>
    <mergeCell ref="A85:E85"/>
    <mergeCell ref="H85:L85"/>
    <mergeCell ref="A86:B86"/>
    <mergeCell ref="C86:C96"/>
    <mergeCell ref="C2:C12"/>
    <mergeCell ref="A13:E14"/>
    <mergeCell ref="D86:E86"/>
    <mergeCell ref="H86:I86"/>
    <mergeCell ref="J86:J96"/>
    <mergeCell ref="K86:L86"/>
    <mergeCell ref="A97:E98"/>
    <mergeCell ref="F97:G98"/>
    <mergeCell ref="H99:I100"/>
    <mergeCell ref="H101:I101"/>
    <mergeCell ref="D102:E102"/>
    <mergeCell ref="H102:I102"/>
    <mergeCell ref="D103:E103"/>
    <mergeCell ref="H103:I103"/>
    <mergeCell ref="H97:L98"/>
    <mergeCell ref="A99:C112"/>
    <mergeCell ref="D99:E100"/>
    <mergeCell ref="F99:G100"/>
    <mergeCell ref="J99:L112"/>
    <mergeCell ref="D101:E101"/>
    <mergeCell ref="F101:G110"/>
    <mergeCell ref="D111:I112"/>
    <mergeCell ref="A1:E1"/>
    <mergeCell ref="F1:G96"/>
    <mergeCell ref="H1:L1"/>
    <mergeCell ref="M1:M112"/>
    <mergeCell ref="A2:B2"/>
    <mergeCell ref="D2:E2"/>
    <mergeCell ref="K2:L2"/>
    <mergeCell ref="D104:E104"/>
    <mergeCell ref="H104:I104"/>
    <mergeCell ref="D105:E105"/>
    <mergeCell ref="H105:I105"/>
    <mergeCell ref="D106:E106"/>
    <mergeCell ref="H106:I106"/>
    <mergeCell ref="D107:E107"/>
    <mergeCell ref="H107:I107"/>
    <mergeCell ref="D108:E108"/>
    <mergeCell ref="H108:I108"/>
    <mergeCell ref="D109:E109"/>
    <mergeCell ref="H109:I109"/>
    <mergeCell ref="D110:E110"/>
    <mergeCell ref="H110:I1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9" max="9" width="16.25"/>
    <col customWidth="1" min="10" max="10" width="14.63"/>
    <col customWidth="1" min="11" max="11" width="27.38"/>
    <col customWidth="1" min="12" max="12" width="16.5"/>
    <col customWidth="1" min="13" max="13" width="19.63"/>
    <col customWidth="1" min="14" max="14" width="19.0"/>
    <col customWidth="1" min="15" max="15" width="20.75"/>
    <col customWidth="1" min="16" max="18" width="18.0"/>
    <col customWidth="1" min="19" max="19" width="14.63"/>
    <col customWidth="1" min="20" max="20" width="14.5"/>
    <col customWidth="1" min="21" max="21" width="8.63"/>
    <col customWidth="1" min="22" max="22" width="16.63"/>
    <col customWidth="1" min="23" max="24" width="10.13"/>
  </cols>
  <sheetData>
    <row r="1">
      <c r="A1" s="30" t="s">
        <v>26</v>
      </c>
      <c r="B1" s="30" t="s">
        <v>27</v>
      </c>
      <c r="C1" s="30" t="s">
        <v>28</v>
      </c>
      <c r="D1" s="31" t="s">
        <v>29</v>
      </c>
      <c r="E1" s="32" t="s">
        <v>30</v>
      </c>
      <c r="F1" s="33" t="s">
        <v>31</v>
      </c>
      <c r="G1" s="33" t="s">
        <v>32</v>
      </c>
      <c r="H1" s="33" t="s">
        <v>31</v>
      </c>
      <c r="I1" s="31" t="s">
        <v>33</v>
      </c>
      <c r="J1" s="33" t="s">
        <v>34</v>
      </c>
      <c r="K1" s="34" t="s">
        <v>35</v>
      </c>
      <c r="L1" s="33" t="s">
        <v>36</v>
      </c>
      <c r="M1" s="31" t="s">
        <v>37</v>
      </c>
      <c r="N1" s="33" t="s">
        <v>38</v>
      </c>
      <c r="O1" s="33" t="s">
        <v>39</v>
      </c>
      <c r="P1" s="35" t="s">
        <v>40</v>
      </c>
      <c r="Q1" s="36"/>
      <c r="R1" s="37"/>
      <c r="S1" s="37"/>
      <c r="T1" s="37"/>
      <c r="U1" s="37"/>
      <c r="V1" s="37"/>
      <c r="W1" s="37"/>
      <c r="X1" s="37"/>
    </row>
    <row r="2" ht="15.75" customHeight="1">
      <c r="A2" s="38">
        <v>45705.0</v>
      </c>
      <c r="B2" s="38">
        <v>45741.0</v>
      </c>
      <c r="C2" s="39">
        <v>204495.0</v>
      </c>
      <c r="D2" s="39" t="s">
        <v>41</v>
      </c>
      <c r="E2" s="38">
        <v>45170.0</v>
      </c>
      <c r="F2" s="40">
        <f t="shared" ref="F2:F100" si="1">DATEDIF(E2,TODAY(),"M")</f>
        <v>20</v>
      </c>
      <c r="G2" s="38">
        <v>45362.0</v>
      </c>
      <c r="H2" s="40">
        <f t="shared" ref="H2:H105" si="2">DATEDIF(G2,TODAY(),"M")</f>
        <v>13</v>
      </c>
      <c r="I2" s="41" t="s">
        <v>42</v>
      </c>
      <c r="J2" s="42" t="s">
        <v>43</v>
      </c>
      <c r="K2" s="43">
        <v>5000.0</v>
      </c>
      <c r="L2" s="44"/>
      <c r="M2" s="39" t="s">
        <v>44</v>
      </c>
      <c r="N2" s="39" t="s">
        <v>18</v>
      </c>
      <c r="O2" s="39" t="s">
        <v>45</v>
      </c>
      <c r="P2" s="44"/>
      <c r="Q2" s="45"/>
      <c r="R2" s="46"/>
      <c r="S2" s="47" t="s">
        <v>46</v>
      </c>
      <c r="T2" s="3"/>
      <c r="U2" s="48">
        <f>TODAY()</f>
        <v>45783</v>
      </c>
      <c r="V2" s="49" t="s">
        <v>47</v>
      </c>
      <c r="W2" s="3"/>
      <c r="X2" s="46"/>
    </row>
    <row r="3" ht="15.75" customHeight="1">
      <c r="A3" s="38">
        <v>45709.0</v>
      </c>
      <c r="B3" s="38">
        <v>45709.0</v>
      </c>
      <c r="C3" s="39">
        <v>187838.0</v>
      </c>
      <c r="D3" s="39" t="s">
        <v>48</v>
      </c>
      <c r="E3" s="38">
        <v>45200.0</v>
      </c>
      <c r="F3" s="40">
        <f t="shared" si="1"/>
        <v>19</v>
      </c>
      <c r="G3" s="38">
        <v>45248.0</v>
      </c>
      <c r="H3" s="40">
        <f t="shared" si="2"/>
        <v>17</v>
      </c>
      <c r="I3" s="39" t="s">
        <v>49</v>
      </c>
      <c r="J3" s="39">
        <v>512.0</v>
      </c>
      <c r="K3" s="43" t="s">
        <v>50</v>
      </c>
      <c r="L3" s="39" t="s">
        <v>51</v>
      </c>
      <c r="M3" s="50" t="s">
        <v>52</v>
      </c>
      <c r="N3" s="39" t="s">
        <v>18</v>
      </c>
      <c r="O3" s="39" t="s">
        <v>53</v>
      </c>
      <c r="P3" s="44"/>
      <c r="Q3" s="45"/>
      <c r="R3" s="46"/>
      <c r="S3" s="51" t="s">
        <v>17</v>
      </c>
      <c r="T3" s="52">
        <f>COUNTIFS(N:N,"VERIFICADO",B:B,U2)</f>
        <v>2</v>
      </c>
      <c r="U3" s="46"/>
      <c r="V3" s="51" t="s">
        <v>17</v>
      </c>
      <c r="W3" s="52">
        <f>COUNTIFS(N:N,"VERIFICADO")</f>
        <v>16</v>
      </c>
      <c r="X3" s="46"/>
    </row>
    <row r="4" ht="15.75" customHeight="1">
      <c r="A4" s="38">
        <v>45726.0</v>
      </c>
      <c r="B4" s="38">
        <v>45741.0</v>
      </c>
      <c r="C4" s="39">
        <v>175451.0</v>
      </c>
      <c r="D4" s="39" t="s">
        <v>41</v>
      </c>
      <c r="E4" s="38">
        <v>45505.0</v>
      </c>
      <c r="F4" s="40">
        <f t="shared" si="1"/>
        <v>9</v>
      </c>
      <c r="G4" s="38">
        <v>45525.0</v>
      </c>
      <c r="H4" s="40">
        <f t="shared" si="2"/>
        <v>8</v>
      </c>
      <c r="I4" s="41" t="s">
        <v>42</v>
      </c>
      <c r="J4" s="42" t="s">
        <v>43</v>
      </c>
      <c r="K4" s="43">
        <v>5000.0</v>
      </c>
      <c r="L4" s="44"/>
      <c r="M4" s="38">
        <v>45741.0</v>
      </c>
      <c r="N4" s="39" t="s">
        <v>18</v>
      </c>
      <c r="O4" s="39" t="s">
        <v>54</v>
      </c>
      <c r="P4" s="44"/>
      <c r="Q4" s="45"/>
      <c r="R4" s="46"/>
      <c r="S4" s="51" t="s">
        <v>18</v>
      </c>
      <c r="T4" s="52">
        <f>COUNTIFS(N:N,"análise",B:B,U2)</f>
        <v>0</v>
      </c>
      <c r="U4" s="46"/>
      <c r="V4" s="51" t="s">
        <v>18</v>
      </c>
      <c r="W4" s="52">
        <f>COUNTIFS(N:N,"ANÁLISE")</f>
        <v>6</v>
      </c>
      <c r="X4" s="46"/>
    </row>
    <row r="5" ht="15.75" customHeight="1">
      <c r="A5" s="38">
        <v>45701.0</v>
      </c>
      <c r="B5" s="38">
        <v>45707.0</v>
      </c>
      <c r="C5" s="39">
        <v>199639.0</v>
      </c>
      <c r="D5" s="39" t="s">
        <v>55</v>
      </c>
      <c r="E5" s="38">
        <v>45200.0</v>
      </c>
      <c r="F5" s="40">
        <f t="shared" si="1"/>
        <v>19</v>
      </c>
      <c r="G5" s="38">
        <v>45314.0</v>
      </c>
      <c r="H5" s="40">
        <f t="shared" si="2"/>
        <v>15</v>
      </c>
      <c r="I5" s="41" t="s">
        <v>42</v>
      </c>
      <c r="J5" s="39">
        <v>44.0</v>
      </c>
      <c r="K5" s="43" t="s">
        <v>56</v>
      </c>
      <c r="L5" s="44"/>
      <c r="M5" s="44"/>
      <c r="N5" s="39" t="s">
        <v>18</v>
      </c>
      <c r="O5" s="39" t="s">
        <v>57</v>
      </c>
      <c r="P5" s="44"/>
      <c r="Q5" s="45"/>
      <c r="R5" s="46"/>
      <c r="S5" s="51" t="s">
        <v>19</v>
      </c>
      <c r="T5" s="52">
        <f>COUNTIFS(N:N,"pendente",B:B,U2)</f>
        <v>546</v>
      </c>
      <c r="U5" s="46"/>
      <c r="V5" s="51" t="s">
        <v>19</v>
      </c>
      <c r="W5" s="52">
        <f>COUNTIFS(N:N,"PENDENTE")</f>
        <v>546</v>
      </c>
      <c r="X5" s="46"/>
    </row>
    <row r="6" ht="15.75" customHeight="1">
      <c r="A6" s="53">
        <v>45705.0</v>
      </c>
      <c r="B6" s="53">
        <v>45771.0</v>
      </c>
      <c r="C6" s="54">
        <v>227974.0</v>
      </c>
      <c r="D6" s="54" t="s">
        <v>58</v>
      </c>
      <c r="E6" s="55">
        <v>45536.0</v>
      </c>
      <c r="F6" s="56">
        <f t="shared" si="1"/>
        <v>8</v>
      </c>
      <c r="G6" s="53">
        <v>45552.0</v>
      </c>
      <c r="H6" s="56">
        <f t="shared" si="2"/>
        <v>7</v>
      </c>
      <c r="I6" s="54" t="s">
        <v>59</v>
      </c>
      <c r="J6" s="54">
        <v>101.0</v>
      </c>
      <c r="K6" s="57">
        <v>11500.0</v>
      </c>
      <c r="L6" s="58"/>
      <c r="M6" s="53">
        <v>45771.0</v>
      </c>
      <c r="N6" s="54" t="s">
        <v>18</v>
      </c>
      <c r="O6" s="59"/>
      <c r="P6" s="58"/>
      <c r="Q6" s="45"/>
      <c r="R6" s="46"/>
      <c r="S6" s="51" t="s">
        <v>20</v>
      </c>
      <c r="T6" s="52">
        <f>COUNTIFS(N:N,"prioridade",B:B,U2)</f>
        <v>8</v>
      </c>
      <c r="U6" s="46"/>
      <c r="V6" s="51" t="s">
        <v>20</v>
      </c>
      <c r="W6" s="52">
        <f>COUNTIFS(N:N,"PRIORIDADE")</f>
        <v>8</v>
      </c>
      <c r="X6" s="46"/>
    </row>
    <row r="7" ht="15.75" customHeight="1">
      <c r="A7" s="53">
        <v>45715.0</v>
      </c>
      <c r="B7" s="53">
        <v>45779.0</v>
      </c>
      <c r="C7" s="54">
        <v>208541.0</v>
      </c>
      <c r="D7" s="54" t="s">
        <v>60</v>
      </c>
      <c r="E7" s="55">
        <v>45444.0</v>
      </c>
      <c r="F7" s="56">
        <f t="shared" si="1"/>
        <v>11</v>
      </c>
      <c r="G7" s="53">
        <v>45486.0</v>
      </c>
      <c r="H7" s="56">
        <f t="shared" si="2"/>
        <v>9</v>
      </c>
      <c r="I7" s="54" t="s">
        <v>59</v>
      </c>
      <c r="J7" s="54">
        <v>141.0</v>
      </c>
      <c r="K7" s="57">
        <v>25000.0</v>
      </c>
      <c r="L7" s="58"/>
      <c r="M7" s="53">
        <v>45779.0</v>
      </c>
      <c r="N7" s="54" t="s">
        <v>17</v>
      </c>
      <c r="O7" s="59"/>
      <c r="P7" s="39" t="s">
        <v>61</v>
      </c>
      <c r="Q7" s="45"/>
      <c r="R7" s="46"/>
      <c r="S7" s="51" t="s">
        <v>21</v>
      </c>
      <c r="T7" s="52">
        <f>COUNTIFS(N:N,"prioridade total",B:B,U2)</f>
        <v>1</v>
      </c>
      <c r="U7" s="46"/>
      <c r="V7" s="51" t="s">
        <v>21</v>
      </c>
      <c r="W7" s="52">
        <f>COUNTIFS(N:N,"PRIORIDADE TOTAL")</f>
        <v>1</v>
      </c>
      <c r="X7" s="46"/>
    </row>
    <row r="8" ht="15.75" customHeight="1">
      <c r="A8" s="38">
        <v>45705.0</v>
      </c>
      <c r="B8" s="38">
        <v>45779.0</v>
      </c>
      <c r="C8" s="39">
        <v>224763.0</v>
      </c>
      <c r="D8" s="39" t="s">
        <v>62</v>
      </c>
      <c r="E8" s="38">
        <v>45474.0</v>
      </c>
      <c r="F8" s="40">
        <f t="shared" si="1"/>
        <v>10</v>
      </c>
      <c r="G8" s="38">
        <v>45517.0</v>
      </c>
      <c r="H8" s="40">
        <f t="shared" si="2"/>
        <v>8</v>
      </c>
      <c r="I8" s="39" t="s">
        <v>63</v>
      </c>
      <c r="J8" s="39">
        <v>406.0</v>
      </c>
      <c r="K8" s="43" t="s">
        <v>64</v>
      </c>
      <c r="L8" s="44"/>
      <c r="M8" s="38">
        <v>45779.0</v>
      </c>
      <c r="N8" s="39" t="s">
        <v>22</v>
      </c>
      <c r="O8" s="39" t="s">
        <v>65</v>
      </c>
      <c r="P8" s="39" t="s">
        <v>66</v>
      </c>
      <c r="Q8" s="45"/>
      <c r="R8" s="46"/>
      <c r="S8" s="51" t="s">
        <v>22</v>
      </c>
      <c r="T8" s="52">
        <f>COUNTIFS(N:N,"aprovado",B:B,U2)</f>
        <v>1</v>
      </c>
      <c r="U8" s="46"/>
      <c r="V8" s="51" t="s">
        <v>22</v>
      </c>
      <c r="W8" s="52">
        <f>COUNTIFS(N:N,"APROVADO")</f>
        <v>26</v>
      </c>
      <c r="X8" s="46"/>
    </row>
    <row r="9" ht="15.75" customHeight="1">
      <c r="A9" s="53">
        <v>45702.0</v>
      </c>
      <c r="B9" s="60">
        <v>45782.0</v>
      </c>
      <c r="C9" s="54">
        <v>205505.0</v>
      </c>
      <c r="D9" s="54" t="s">
        <v>62</v>
      </c>
      <c r="E9" s="55">
        <v>45323.0</v>
      </c>
      <c r="F9" s="56">
        <f t="shared" si="1"/>
        <v>15</v>
      </c>
      <c r="G9" s="53">
        <v>45359.0</v>
      </c>
      <c r="H9" s="56">
        <f t="shared" si="2"/>
        <v>13</v>
      </c>
      <c r="I9" s="54" t="s">
        <v>59</v>
      </c>
      <c r="J9" s="54" t="s">
        <v>67</v>
      </c>
      <c r="K9" s="57">
        <v>9000.0</v>
      </c>
      <c r="L9" s="54" t="s">
        <v>68</v>
      </c>
      <c r="M9" s="60">
        <v>45782.0</v>
      </c>
      <c r="N9" s="54" t="s">
        <v>22</v>
      </c>
      <c r="O9" s="61" t="s">
        <v>69</v>
      </c>
      <c r="P9" s="39" t="s">
        <v>61</v>
      </c>
      <c r="Q9" s="45"/>
      <c r="R9" s="46"/>
      <c r="S9" s="62" t="s">
        <v>23</v>
      </c>
      <c r="T9" s="52">
        <f>COUNTIFS(N:N,"quitado",B:B,U2)</f>
        <v>0</v>
      </c>
      <c r="U9" s="46"/>
      <c r="V9" s="62" t="s">
        <v>23</v>
      </c>
      <c r="W9" s="52">
        <f>COUNTIFS(N:N,"QUITADO")</f>
        <v>0</v>
      </c>
      <c r="X9" s="46"/>
    </row>
    <row r="10" ht="15.75" customHeight="1">
      <c r="A10" s="53">
        <v>45734.0</v>
      </c>
      <c r="B10" s="53">
        <v>45783.0</v>
      </c>
      <c r="C10" s="54">
        <v>218012.0</v>
      </c>
      <c r="D10" s="54" t="s">
        <v>70</v>
      </c>
      <c r="E10" s="55">
        <v>45413.0</v>
      </c>
      <c r="F10" s="56">
        <f t="shared" si="1"/>
        <v>12</v>
      </c>
      <c r="G10" s="53">
        <v>45464.0</v>
      </c>
      <c r="H10" s="56">
        <f t="shared" si="2"/>
        <v>10</v>
      </c>
      <c r="I10" s="54" t="s">
        <v>59</v>
      </c>
      <c r="J10" s="54">
        <v>120.0</v>
      </c>
      <c r="K10" s="57">
        <v>12000.0</v>
      </c>
      <c r="L10" s="54" t="s">
        <v>68</v>
      </c>
      <c r="M10" s="54">
        <v>218012.0</v>
      </c>
      <c r="N10" s="54" t="s">
        <v>19</v>
      </c>
      <c r="O10" s="59"/>
      <c r="P10" s="39" t="s">
        <v>66</v>
      </c>
      <c r="Q10" s="45"/>
      <c r="R10" s="46"/>
      <c r="S10" s="51" t="s">
        <v>24</v>
      </c>
      <c r="T10" s="52">
        <f>COUNTIFS(N:N,"apreendido",B:B,U2)</f>
        <v>0</v>
      </c>
      <c r="U10" s="46"/>
      <c r="V10" s="51" t="s">
        <v>24</v>
      </c>
      <c r="W10" s="52">
        <f>COUNTIFS(N:N,"APREENDIDO")</f>
        <v>0</v>
      </c>
      <c r="X10" s="46"/>
    </row>
    <row r="11" ht="27.75" customHeight="1">
      <c r="A11" s="38">
        <v>45705.0</v>
      </c>
      <c r="B11" s="53">
        <v>45783.0</v>
      </c>
      <c r="C11" s="39">
        <v>188872.0</v>
      </c>
      <c r="D11" s="39" t="s">
        <v>71</v>
      </c>
      <c r="E11" s="38">
        <v>45170.0</v>
      </c>
      <c r="F11" s="40">
        <f t="shared" si="1"/>
        <v>20</v>
      </c>
      <c r="G11" s="38">
        <v>45208.0</v>
      </c>
      <c r="H11" s="40">
        <f t="shared" si="2"/>
        <v>18</v>
      </c>
      <c r="I11" s="39" t="s">
        <v>72</v>
      </c>
      <c r="J11" s="39">
        <v>4001.0</v>
      </c>
      <c r="K11" s="63"/>
      <c r="L11" s="44"/>
      <c r="M11" s="38">
        <v>45754.0</v>
      </c>
      <c r="N11" s="54" t="s">
        <v>19</v>
      </c>
      <c r="O11" s="59"/>
      <c r="P11" s="39" t="s">
        <v>66</v>
      </c>
      <c r="Q11" s="45"/>
      <c r="R11" s="46"/>
      <c r="S11" s="51" t="s">
        <v>25</v>
      </c>
      <c r="T11" s="52">
        <f>COUNTIFS(N:N,"cancelado",B:B,U2)</f>
        <v>0</v>
      </c>
      <c r="U11" s="46"/>
      <c r="V11" s="51" t="s">
        <v>25</v>
      </c>
      <c r="W11" s="52">
        <f>COUNTIFS(N:N,"CANCELADO")</f>
        <v>2</v>
      </c>
      <c r="X11" s="46"/>
    </row>
    <row r="12" ht="15.75" customHeight="1">
      <c r="A12" s="38">
        <v>45701.0</v>
      </c>
      <c r="B12" s="53">
        <v>45783.0</v>
      </c>
      <c r="C12" s="39">
        <v>200580.0</v>
      </c>
      <c r="D12" s="39" t="s">
        <v>71</v>
      </c>
      <c r="E12" s="38">
        <v>45292.0</v>
      </c>
      <c r="F12" s="40">
        <f t="shared" si="1"/>
        <v>16</v>
      </c>
      <c r="G12" s="38">
        <v>45321.0</v>
      </c>
      <c r="H12" s="40">
        <f t="shared" si="2"/>
        <v>15</v>
      </c>
      <c r="I12" s="39" t="s">
        <v>73</v>
      </c>
      <c r="J12" s="39">
        <v>208.0</v>
      </c>
      <c r="K12" s="43">
        <v>15000.0</v>
      </c>
      <c r="L12" s="39" t="s">
        <v>68</v>
      </c>
      <c r="M12" s="38">
        <v>45751.0</v>
      </c>
      <c r="N12" s="54" t="s">
        <v>19</v>
      </c>
      <c r="O12" s="59"/>
      <c r="P12" s="39" t="s">
        <v>66</v>
      </c>
      <c r="Q12" s="45"/>
      <c r="R12" s="46"/>
      <c r="S12" s="64" t="s">
        <v>16</v>
      </c>
      <c r="T12" s="65">
        <f>SUM(T3,T4,T8)</f>
        <v>3</v>
      </c>
      <c r="U12" s="46"/>
      <c r="V12" s="64" t="s">
        <v>16</v>
      </c>
      <c r="W12" s="65">
        <f>SUM(W3:W11)</f>
        <v>605</v>
      </c>
      <c r="X12" s="46"/>
    </row>
    <row r="13">
      <c r="A13" s="38">
        <v>45722.0</v>
      </c>
      <c r="B13" s="53">
        <v>45783.0</v>
      </c>
      <c r="C13" s="39">
        <v>223733.0</v>
      </c>
      <c r="D13" s="39" t="s">
        <v>71</v>
      </c>
      <c r="E13" s="38">
        <v>45474.0</v>
      </c>
      <c r="F13" s="40">
        <f t="shared" si="1"/>
        <v>10</v>
      </c>
      <c r="G13" s="38">
        <v>45507.0</v>
      </c>
      <c r="H13" s="40">
        <f t="shared" si="2"/>
        <v>9</v>
      </c>
      <c r="I13" s="39" t="s">
        <v>49</v>
      </c>
      <c r="J13" s="39">
        <v>501.0</v>
      </c>
      <c r="K13" s="43">
        <v>5500.0</v>
      </c>
      <c r="L13" s="39" t="s">
        <v>68</v>
      </c>
      <c r="M13" s="38">
        <v>45769.0</v>
      </c>
      <c r="N13" s="54" t="s">
        <v>19</v>
      </c>
      <c r="O13" s="59"/>
      <c r="P13" s="39" t="s">
        <v>66</v>
      </c>
      <c r="Q13" s="45"/>
      <c r="R13" s="46"/>
      <c r="S13" s="66"/>
      <c r="T13" s="66"/>
      <c r="U13" s="46"/>
      <c r="V13" s="66"/>
      <c r="W13" s="66"/>
      <c r="X13" s="46"/>
    </row>
    <row r="14">
      <c r="A14" s="38">
        <v>45705.0</v>
      </c>
      <c r="B14" s="53">
        <v>45783.0</v>
      </c>
      <c r="C14" s="39">
        <v>227687.0</v>
      </c>
      <c r="D14" s="39" t="s">
        <v>71</v>
      </c>
      <c r="E14" s="38">
        <v>45505.0</v>
      </c>
      <c r="F14" s="40">
        <f t="shared" si="1"/>
        <v>9</v>
      </c>
      <c r="G14" s="38">
        <v>45547.0</v>
      </c>
      <c r="H14" s="40">
        <f t="shared" si="2"/>
        <v>7</v>
      </c>
      <c r="I14" s="39" t="s">
        <v>74</v>
      </c>
      <c r="J14" s="39">
        <v>312.0</v>
      </c>
      <c r="K14" s="43">
        <v>15000.0</v>
      </c>
      <c r="L14" s="39" t="s">
        <v>68</v>
      </c>
      <c r="M14" s="38">
        <v>45758.0</v>
      </c>
      <c r="N14" s="54" t="s">
        <v>19</v>
      </c>
      <c r="O14" s="39" t="s">
        <v>65</v>
      </c>
      <c r="P14" s="39" t="s">
        <v>66</v>
      </c>
      <c r="Q14" s="45"/>
      <c r="R14" s="67" t="s">
        <v>75</v>
      </c>
      <c r="S14" s="2"/>
      <c r="T14" s="3"/>
      <c r="U14" s="46"/>
      <c r="V14" s="68" t="s">
        <v>76</v>
      </c>
      <c r="W14" s="3"/>
      <c r="X14" s="69"/>
    </row>
    <row r="15">
      <c r="A15" s="38">
        <v>45705.0</v>
      </c>
      <c r="B15" s="53">
        <v>45783.0</v>
      </c>
      <c r="C15" s="39">
        <v>224436.0</v>
      </c>
      <c r="D15" s="39" t="s">
        <v>77</v>
      </c>
      <c r="E15" s="38">
        <v>45474.0</v>
      </c>
      <c r="F15" s="40">
        <f t="shared" si="1"/>
        <v>10</v>
      </c>
      <c r="G15" s="38">
        <v>45523.0</v>
      </c>
      <c r="H15" s="40">
        <f t="shared" si="2"/>
        <v>8</v>
      </c>
      <c r="I15" s="39" t="s">
        <v>74</v>
      </c>
      <c r="J15" s="39">
        <v>308.0</v>
      </c>
      <c r="K15" s="43">
        <v>4000.0</v>
      </c>
      <c r="L15" s="39" t="s">
        <v>68</v>
      </c>
      <c r="M15" s="38">
        <v>45763.0</v>
      </c>
      <c r="N15" s="54" t="s">
        <v>19</v>
      </c>
      <c r="O15" s="59"/>
      <c r="P15" s="39" t="s">
        <v>66</v>
      </c>
      <c r="Q15" s="45"/>
      <c r="R15" s="69" t="s">
        <v>78</v>
      </c>
      <c r="S15" s="69" t="s">
        <v>79</v>
      </c>
      <c r="T15" s="69" t="s">
        <v>38</v>
      </c>
      <c r="U15" s="46"/>
      <c r="V15" s="70"/>
      <c r="W15" s="71"/>
      <c r="X15" s="72"/>
    </row>
    <row r="16">
      <c r="A16" s="38">
        <v>45694.0</v>
      </c>
      <c r="B16" s="53">
        <v>45783.0</v>
      </c>
      <c r="C16" s="39">
        <v>222733.0</v>
      </c>
      <c r="D16" s="39" t="s">
        <v>77</v>
      </c>
      <c r="E16" s="38">
        <v>45474.0</v>
      </c>
      <c r="F16" s="40">
        <f t="shared" si="1"/>
        <v>10</v>
      </c>
      <c r="G16" s="38">
        <v>45498.0</v>
      </c>
      <c r="H16" s="40">
        <f t="shared" si="2"/>
        <v>9</v>
      </c>
      <c r="I16" s="39" t="s">
        <v>49</v>
      </c>
      <c r="J16" s="39">
        <v>501.0</v>
      </c>
      <c r="K16" s="43">
        <v>10000.0</v>
      </c>
      <c r="L16" s="39" t="s">
        <v>68</v>
      </c>
      <c r="M16" s="38">
        <v>45769.0</v>
      </c>
      <c r="N16" s="54" t="s">
        <v>19</v>
      </c>
      <c r="O16" s="59"/>
      <c r="P16" s="39" t="s">
        <v>66</v>
      </c>
      <c r="Q16" s="45"/>
      <c r="R16" s="73">
        <v>45748.0</v>
      </c>
      <c r="S16" s="74" t="s">
        <v>80</v>
      </c>
      <c r="T16" s="75" t="s">
        <v>81</v>
      </c>
      <c r="U16" s="46"/>
      <c r="V16" s="70"/>
      <c r="W16" s="76"/>
      <c r="X16" s="72"/>
    </row>
    <row r="17">
      <c r="A17" s="38">
        <v>45705.0</v>
      </c>
      <c r="B17" s="53">
        <v>45783.0</v>
      </c>
      <c r="C17" s="39">
        <v>234211.0</v>
      </c>
      <c r="D17" s="39" t="s">
        <v>70</v>
      </c>
      <c r="E17" s="38">
        <v>45474.0</v>
      </c>
      <c r="F17" s="40">
        <f t="shared" si="1"/>
        <v>10</v>
      </c>
      <c r="G17" s="77">
        <v>45609.0</v>
      </c>
      <c r="H17" s="40">
        <f t="shared" si="2"/>
        <v>5</v>
      </c>
      <c r="I17" s="39" t="s">
        <v>49</v>
      </c>
      <c r="J17" s="39">
        <v>510.0</v>
      </c>
      <c r="K17" s="63"/>
      <c r="L17" s="44"/>
      <c r="M17" s="38">
        <v>45763.0</v>
      </c>
      <c r="N17" s="54" t="s">
        <v>19</v>
      </c>
      <c r="O17" s="59"/>
      <c r="P17" s="39" t="s">
        <v>66</v>
      </c>
      <c r="Q17" s="45"/>
      <c r="R17" s="73">
        <v>45748.0</v>
      </c>
      <c r="S17" s="74" t="s">
        <v>82</v>
      </c>
      <c r="T17" s="75" t="s">
        <v>81</v>
      </c>
      <c r="U17" s="46"/>
      <c r="V17" s="71"/>
      <c r="W17" s="71"/>
      <c r="X17" s="72"/>
    </row>
    <row r="18">
      <c r="A18" s="38">
        <v>45705.0</v>
      </c>
      <c r="B18" s="53">
        <v>45782.0</v>
      </c>
      <c r="C18" s="39">
        <v>225330.0</v>
      </c>
      <c r="D18" s="39" t="s">
        <v>83</v>
      </c>
      <c r="E18" s="38">
        <v>45444.0</v>
      </c>
      <c r="F18" s="40">
        <f t="shared" si="1"/>
        <v>11</v>
      </c>
      <c r="G18" s="38">
        <v>45524.0</v>
      </c>
      <c r="H18" s="40">
        <f t="shared" si="2"/>
        <v>8</v>
      </c>
      <c r="I18" s="39" t="s">
        <v>74</v>
      </c>
      <c r="J18" s="39">
        <v>312.0</v>
      </c>
      <c r="K18" s="43">
        <v>5500.0</v>
      </c>
      <c r="L18" s="39" t="s">
        <v>84</v>
      </c>
      <c r="M18" s="53">
        <v>45782.0</v>
      </c>
      <c r="N18" s="54" t="s">
        <v>22</v>
      </c>
      <c r="O18" s="59"/>
      <c r="P18" s="39" t="s">
        <v>66</v>
      </c>
      <c r="Q18" s="45"/>
      <c r="R18" s="73">
        <v>45748.0</v>
      </c>
      <c r="S18" s="74" t="s">
        <v>85</v>
      </c>
      <c r="T18" s="75" t="s">
        <v>81</v>
      </c>
      <c r="U18" s="46"/>
      <c r="V18" s="66"/>
      <c r="W18" s="66"/>
      <c r="X18" s="72"/>
    </row>
    <row r="19">
      <c r="A19" s="38">
        <v>45705.0</v>
      </c>
      <c r="B19" s="53">
        <v>45779.0</v>
      </c>
      <c r="C19" s="39">
        <v>199079.0</v>
      </c>
      <c r="D19" s="39" t="s">
        <v>58</v>
      </c>
      <c r="E19" s="38">
        <v>45261.0</v>
      </c>
      <c r="F19" s="40">
        <f t="shared" si="1"/>
        <v>17</v>
      </c>
      <c r="G19" s="38">
        <v>45313.0</v>
      </c>
      <c r="H19" s="40">
        <f t="shared" si="2"/>
        <v>15</v>
      </c>
      <c r="I19" s="39" t="s">
        <v>63</v>
      </c>
      <c r="J19" s="39">
        <v>401.0</v>
      </c>
      <c r="K19" s="43"/>
      <c r="L19" s="44"/>
      <c r="M19" s="53">
        <v>45779.0</v>
      </c>
      <c r="N19" s="54" t="s">
        <v>22</v>
      </c>
      <c r="O19" s="39" t="s">
        <v>86</v>
      </c>
      <c r="P19" s="39" t="s">
        <v>66</v>
      </c>
      <c r="Q19" s="45"/>
      <c r="R19" s="73">
        <v>45748.0</v>
      </c>
      <c r="S19" s="78">
        <v>198092.0</v>
      </c>
      <c r="T19" s="75" t="s">
        <v>81</v>
      </c>
      <c r="U19" s="46"/>
      <c r="V19" s="66"/>
      <c r="W19" s="66"/>
      <c r="X19" s="72"/>
    </row>
    <row r="20">
      <c r="A20" s="38">
        <v>45726.0</v>
      </c>
      <c r="B20" s="53">
        <v>45783.0</v>
      </c>
      <c r="C20" s="39">
        <v>205113.0</v>
      </c>
      <c r="D20" s="39" t="s">
        <v>87</v>
      </c>
      <c r="E20" s="38">
        <v>45323.0</v>
      </c>
      <c r="F20" s="40">
        <f t="shared" si="1"/>
        <v>15</v>
      </c>
      <c r="G20" s="38">
        <v>45356.0</v>
      </c>
      <c r="H20" s="40">
        <f t="shared" si="2"/>
        <v>14</v>
      </c>
      <c r="I20" s="39" t="s">
        <v>74</v>
      </c>
      <c r="J20" s="39">
        <v>310.0</v>
      </c>
      <c r="K20" s="43" t="s">
        <v>50</v>
      </c>
      <c r="L20" s="39" t="s">
        <v>68</v>
      </c>
      <c r="M20" s="38">
        <v>45769.0</v>
      </c>
      <c r="N20" s="54" t="s">
        <v>19</v>
      </c>
      <c r="O20" s="59"/>
      <c r="P20" s="39" t="s">
        <v>66</v>
      </c>
      <c r="Q20" s="45"/>
      <c r="R20" s="73">
        <v>45750.0</v>
      </c>
      <c r="S20" s="79">
        <v>212384.0</v>
      </c>
      <c r="T20" s="75" t="s">
        <v>81</v>
      </c>
      <c r="U20" s="46"/>
      <c r="V20" s="66"/>
      <c r="W20" s="66"/>
      <c r="X20" s="72"/>
    </row>
    <row r="21">
      <c r="A21" s="38">
        <v>45727.0</v>
      </c>
      <c r="B21" s="53">
        <v>45783.0</v>
      </c>
      <c r="C21" s="39">
        <v>227127.0</v>
      </c>
      <c r="D21" s="39" t="s">
        <v>88</v>
      </c>
      <c r="E21" s="38">
        <v>45474.0</v>
      </c>
      <c r="F21" s="40">
        <f t="shared" si="1"/>
        <v>10</v>
      </c>
      <c r="G21" s="38">
        <v>45544.0</v>
      </c>
      <c r="H21" s="40">
        <f t="shared" si="2"/>
        <v>7</v>
      </c>
      <c r="I21" s="39" t="s">
        <v>49</v>
      </c>
      <c r="J21" s="39">
        <v>501.0</v>
      </c>
      <c r="K21" s="43">
        <v>10000.0</v>
      </c>
      <c r="L21" s="39" t="s">
        <v>51</v>
      </c>
      <c r="M21" s="38">
        <v>45769.0</v>
      </c>
      <c r="N21" s="54" t="s">
        <v>19</v>
      </c>
      <c r="O21" s="59"/>
      <c r="P21" s="39" t="s">
        <v>66</v>
      </c>
      <c r="Q21" s="45"/>
      <c r="R21" s="73">
        <v>45754.0</v>
      </c>
      <c r="S21" s="79">
        <v>225930.0</v>
      </c>
      <c r="T21" s="75" t="s">
        <v>81</v>
      </c>
      <c r="U21" s="46"/>
      <c r="V21" s="80"/>
      <c r="W21" s="80"/>
      <c r="X21" s="80"/>
    </row>
    <row r="22">
      <c r="A22" s="38">
        <v>45705.0</v>
      </c>
      <c r="B22" s="53">
        <v>45779.0</v>
      </c>
      <c r="C22" s="39">
        <v>224556.0</v>
      </c>
      <c r="D22" s="39" t="s">
        <v>41</v>
      </c>
      <c r="E22" s="38">
        <v>45474.0</v>
      </c>
      <c r="F22" s="40">
        <f t="shared" si="1"/>
        <v>10</v>
      </c>
      <c r="G22" s="38">
        <v>45516.0</v>
      </c>
      <c r="H22" s="40">
        <f t="shared" si="2"/>
        <v>8</v>
      </c>
      <c r="I22" s="39" t="s">
        <v>63</v>
      </c>
      <c r="J22" s="39">
        <v>401.0</v>
      </c>
      <c r="K22" s="43">
        <v>3500.0</v>
      </c>
      <c r="L22" s="39" t="s">
        <v>68</v>
      </c>
      <c r="M22" s="53">
        <v>45779.0</v>
      </c>
      <c r="N22" s="54" t="s">
        <v>22</v>
      </c>
      <c r="O22" s="39" t="s">
        <v>65</v>
      </c>
      <c r="P22" s="39" t="s">
        <v>66</v>
      </c>
      <c r="Q22" s="45"/>
      <c r="R22" s="73">
        <v>45754.0</v>
      </c>
      <c r="S22" s="79">
        <v>198522.0</v>
      </c>
      <c r="T22" s="75" t="s">
        <v>81</v>
      </c>
      <c r="U22" s="46"/>
      <c r="V22" s="80"/>
      <c r="W22" s="80"/>
      <c r="X22" s="80"/>
    </row>
    <row r="23">
      <c r="A23" s="38">
        <v>45714.0</v>
      </c>
      <c r="B23" s="53">
        <v>45783.0</v>
      </c>
      <c r="C23" s="39">
        <v>216236.0</v>
      </c>
      <c r="D23" s="39" t="s">
        <v>89</v>
      </c>
      <c r="E23" s="38">
        <v>45413.0</v>
      </c>
      <c r="F23" s="40">
        <f t="shared" si="1"/>
        <v>12</v>
      </c>
      <c r="G23" s="38">
        <v>45440.0</v>
      </c>
      <c r="H23" s="40">
        <f t="shared" si="2"/>
        <v>11</v>
      </c>
      <c r="I23" s="39" t="s">
        <v>74</v>
      </c>
      <c r="J23" s="39">
        <v>313.0</v>
      </c>
      <c r="K23" s="43">
        <v>5000.0</v>
      </c>
      <c r="L23" s="39" t="s">
        <v>84</v>
      </c>
      <c r="M23" s="38">
        <v>45758.0</v>
      </c>
      <c r="N23" s="54" t="s">
        <v>19</v>
      </c>
      <c r="O23" s="59"/>
      <c r="P23" s="39" t="s">
        <v>66</v>
      </c>
      <c r="Q23" s="45"/>
      <c r="R23" s="73">
        <v>45754.0</v>
      </c>
      <c r="S23" s="79">
        <v>206576.0</v>
      </c>
      <c r="T23" s="75" t="s">
        <v>90</v>
      </c>
      <c r="U23" s="46"/>
      <c r="V23" s="80"/>
      <c r="W23" s="80"/>
      <c r="X23" s="80"/>
    </row>
    <row r="24">
      <c r="A24" s="38">
        <v>45705.0</v>
      </c>
      <c r="B24" s="53">
        <v>45779.0</v>
      </c>
      <c r="C24" s="39">
        <v>199081.0</v>
      </c>
      <c r="D24" s="39" t="s">
        <v>91</v>
      </c>
      <c r="E24" s="38">
        <v>44927.0</v>
      </c>
      <c r="F24" s="40">
        <f t="shared" si="1"/>
        <v>28</v>
      </c>
      <c r="G24" s="38">
        <v>45308.0</v>
      </c>
      <c r="H24" s="40">
        <f t="shared" si="2"/>
        <v>15</v>
      </c>
      <c r="I24" s="39" t="s">
        <v>63</v>
      </c>
      <c r="J24" s="39">
        <v>401.0</v>
      </c>
      <c r="K24" s="43" t="s">
        <v>92</v>
      </c>
      <c r="L24" s="44"/>
      <c r="M24" s="53">
        <v>45779.0</v>
      </c>
      <c r="N24" s="54" t="s">
        <v>22</v>
      </c>
      <c r="O24" s="59"/>
      <c r="P24" s="39" t="s">
        <v>66</v>
      </c>
      <c r="Q24" s="45"/>
      <c r="R24" s="73">
        <v>45754.0</v>
      </c>
      <c r="S24" s="81">
        <v>212060.0</v>
      </c>
      <c r="T24" s="75" t="s">
        <v>81</v>
      </c>
      <c r="U24" s="46"/>
      <c r="V24" s="80"/>
      <c r="W24" s="80"/>
      <c r="X24" s="80"/>
    </row>
    <row r="25">
      <c r="A25" s="38">
        <v>45705.0</v>
      </c>
      <c r="B25" s="53">
        <v>45783.0</v>
      </c>
      <c r="C25" s="39">
        <v>227066.0</v>
      </c>
      <c r="D25" s="39" t="s">
        <v>93</v>
      </c>
      <c r="E25" s="38">
        <v>45413.0</v>
      </c>
      <c r="F25" s="40">
        <f t="shared" si="1"/>
        <v>12</v>
      </c>
      <c r="G25" s="38">
        <v>45540.0</v>
      </c>
      <c r="H25" s="40">
        <f t="shared" si="2"/>
        <v>8</v>
      </c>
      <c r="I25" s="39" t="s">
        <v>74</v>
      </c>
      <c r="J25" s="39" t="s">
        <v>94</v>
      </c>
      <c r="K25" s="43">
        <v>7000.0</v>
      </c>
      <c r="L25" s="44"/>
      <c r="M25" s="38">
        <v>45755.0</v>
      </c>
      <c r="N25" s="54" t="s">
        <v>19</v>
      </c>
      <c r="O25" s="39" t="s">
        <v>65</v>
      </c>
      <c r="P25" s="39" t="s">
        <v>66</v>
      </c>
      <c r="Q25" s="45"/>
      <c r="R25" s="73">
        <v>45754.0</v>
      </c>
      <c r="S25" s="82">
        <v>204990.0</v>
      </c>
      <c r="T25" s="75" t="s">
        <v>81</v>
      </c>
      <c r="U25" s="46"/>
      <c r="V25" s="80"/>
      <c r="W25" s="80"/>
      <c r="X25" s="80"/>
    </row>
    <row r="26">
      <c r="A26" s="38">
        <v>45705.0</v>
      </c>
      <c r="B26" s="53">
        <v>45783.0</v>
      </c>
      <c r="C26" s="39">
        <v>203978.0</v>
      </c>
      <c r="D26" s="39" t="s">
        <v>95</v>
      </c>
      <c r="E26" s="38">
        <v>45261.0</v>
      </c>
      <c r="F26" s="40">
        <f t="shared" si="1"/>
        <v>17</v>
      </c>
      <c r="G26" s="38">
        <v>45348.0</v>
      </c>
      <c r="H26" s="40">
        <f t="shared" si="2"/>
        <v>14</v>
      </c>
      <c r="I26" s="39" t="s">
        <v>63</v>
      </c>
      <c r="J26" s="39">
        <v>404.0</v>
      </c>
      <c r="K26" s="43">
        <v>14500.0</v>
      </c>
      <c r="L26" s="39" t="s">
        <v>68</v>
      </c>
      <c r="M26" s="38">
        <v>45749.0</v>
      </c>
      <c r="N26" s="54" t="s">
        <v>19</v>
      </c>
      <c r="O26" s="59"/>
      <c r="P26" s="39" t="s">
        <v>66</v>
      </c>
      <c r="Q26" s="45"/>
      <c r="R26" s="73">
        <v>45754.0</v>
      </c>
      <c r="S26" s="81">
        <v>217646.0</v>
      </c>
      <c r="T26" s="75" t="s">
        <v>81</v>
      </c>
      <c r="U26" s="46"/>
      <c r="V26" s="80"/>
      <c r="W26" s="80"/>
      <c r="X26" s="80"/>
    </row>
    <row r="27">
      <c r="A27" s="38">
        <v>45705.0</v>
      </c>
      <c r="B27" s="53">
        <v>45779.0</v>
      </c>
      <c r="C27" s="39">
        <v>205111.0</v>
      </c>
      <c r="D27" s="39" t="s">
        <v>96</v>
      </c>
      <c r="E27" s="38">
        <v>45292.0</v>
      </c>
      <c r="F27" s="40">
        <f t="shared" si="1"/>
        <v>16</v>
      </c>
      <c r="G27" s="38">
        <v>45349.0</v>
      </c>
      <c r="H27" s="40">
        <f t="shared" si="2"/>
        <v>14</v>
      </c>
      <c r="I27" s="39" t="s">
        <v>63</v>
      </c>
      <c r="J27" s="39">
        <v>401.0</v>
      </c>
      <c r="K27" s="43">
        <v>2500.0</v>
      </c>
      <c r="L27" s="39" t="s">
        <v>68</v>
      </c>
      <c r="M27" s="53">
        <v>45779.0</v>
      </c>
      <c r="N27" s="54" t="s">
        <v>22</v>
      </c>
      <c r="O27" s="39" t="s">
        <v>97</v>
      </c>
      <c r="P27" s="39" t="s">
        <v>66</v>
      </c>
      <c r="Q27" s="45"/>
      <c r="R27" s="73">
        <v>45757.0</v>
      </c>
      <c r="S27" s="83">
        <v>228062.0</v>
      </c>
      <c r="T27" s="75" t="s">
        <v>81</v>
      </c>
      <c r="U27" s="46"/>
      <c r="V27" s="80"/>
      <c r="W27" s="80"/>
      <c r="X27" s="80"/>
    </row>
    <row r="28">
      <c r="A28" s="38">
        <v>45705.0</v>
      </c>
      <c r="B28" s="53">
        <v>45783.0</v>
      </c>
      <c r="C28" s="39">
        <v>199172.0</v>
      </c>
      <c r="D28" s="39" t="s">
        <v>98</v>
      </c>
      <c r="E28" s="38">
        <v>45231.0</v>
      </c>
      <c r="F28" s="40">
        <f t="shared" si="1"/>
        <v>18</v>
      </c>
      <c r="G28" s="38">
        <v>45309.0</v>
      </c>
      <c r="H28" s="40">
        <f t="shared" si="2"/>
        <v>15</v>
      </c>
      <c r="I28" s="39" t="s">
        <v>59</v>
      </c>
      <c r="J28" s="39">
        <v>120.0</v>
      </c>
      <c r="K28" s="63"/>
      <c r="L28" s="39" t="s">
        <v>68</v>
      </c>
      <c r="M28" s="38">
        <v>45764.0</v>
      </c>
      <c r="N28" s="54" t="s">
        <v>19</v>
      </c>
      <c r="O28" s="59"/>
      <c r="P28" s="39" t="s">
        <v>66</v>
      </c>
      <c r="Q28" s="45"/>
      <c r="R28" s="73">
        <v>45757.0</v>
      </c>
      <c r="S28" s="83">
        <v>205438.0</v>
      </c>
      <c r="T28" s="84" t="s">
        <v>81</v>
      </c>
      <c r="U28" s="46"/>
      <c r="V28" s="80"/>
      <c r="W28" s="80"/>
      <c r="X28" s="80"/>
    </row>
    <row r="29">
      <c r="A29" s="38">
        <v>45705.0</v>
      </c>
      <c r="B29" s="53">
        <v>45783.0</v>
      </c>
      <c r="C29" s="39">
        <v>225349.0</v>
      </c>
      <c r="D29" s="39" t="s">
        <v>99</v>
      </c>
      <c r="E29" s="38">
        <v>45505.0</v>
      </c>
      <c r="F29" s="40">
        <f t="shared" si="1"/>
        <v>9</v>
      </c>
      <c r="G29" s="38">
        <v>45554.0</v>
      </c>
      <c r="H29" s="40">
        <f t="shared" si="2"/>
        <v>7</v>
      </c>
      <c r="I29" s="39" t="s">
        <v>63</v>
      </c>
      <c r="J29" s="39">
        <v>404.0</v>
      </c>
      <c r="K29" s="63"/>
      <c r="L29" s="39" t="s">
        <v>51</v>
      </c>
      <c r="M29" s="38">
        <v>45764.0</v>
      </c>
      <c r="N29" s="54" t="s">
        <v>19</v>
      </c>
      <c r="O29" s="39" t="s">
        <v>65</v>
      </c>
      <c r="P29" s="39" t="s">
        <v>66</v>
      </c>
      <c r="Q29" s="45"/>
      <c r="R29" s="73">
        <v>45757.0</v>
      </c>
      <c r="S29" s="85">
        <v>215255.0</v>
      </c>
      <c r="T29" s="84" t="s">
        <v>81</v>
      </c>
      <c r="U29" s="46"/>
      <c r="V29" s="80"/>
      <c r="W29" s="80"/>
      <c r="X29" s="80"/>
    </row>
    <row r="30">
      <c r="A30" s="38">
        <v>45705.0</v>
      </c>
      <c r="B30" s="53">
        <v>45783.0</v>
      </c>
      <c r="C30" s="39">
        <v>206576.0</v>
      </c>
      <c r="D30" s="39" t="s">
        <v>100</v>
      </c>
      <c r="E30" s="38">
        <v>45323.0</v>
      </c>
      <c r="F30" s="40">
        <f t="shared" si="1"/>
        <v>15</v>
      </c>
      <c r="G30" s="38">
        <v>45366.0</v>
      </c>
      <c r="H30" s="40">
        <f t="shared" si="2"/>
        <v>13</v>
      </c>
      <c r="I30" s="39" t="s">
        <v>72</v>
      </c>
      <c r="J30" s="39">
        <v>4019.0</v>
      </c>
      <c r="K30" s="63"/>
      <c r="L30" s="39" t="s">
        <v>68</v>
      </c>
      <c r="M30" s="38">
        <v>45754.0</v>
      </c>
      <c r="N30" s="54" t="s">
        <v>19</v>
      </c>
      <c r="O30" s="86">
        <v>3000.0</v>
      </c>
      <c r="P30" s="39" t="s">
        <v>66</v>
      </c>
      <c r="Q30" s="45"/>
      <c r="R30" s="73">
        <v>45757.0</v>
      </c>
      <c r="S30" s="85">
        <v>214495.0</v>
      </c>
      <c r="T30" s="84" t="s">
        <v>81</v>
      </c>
      <c r="U30" s="46"/>
      <c r="V30" s="80"/>
      <c r="W30" s="80"/>
      <c r="X30" s="80"/>
    </row>
    <row r="31">
      <c r="A31" s="38">
        <v>45705.0</v>
      </c>
      <c r="B31" s="53">
        <v>45782.0</v>
      </c>
      <c r="C31" s="39">
        <v>215903.0</v>
      </c>
      <c r="D31" s="39" t="s">
        <v>60</v>
      </c>
      <c r="E31" s="38">
        <v>45383.0</v>
      </c>
      <c r="F31" s="40">
        <f t="shared" si="1"/>
        <v>13</v>
      </c>
      <c r="G31" s="38">
        <v>45447.0</v>
      </c>
      <c r="H31" s="40">
        <f t="shared" si="2"/>
        <v>11</v>
      </c>
      <c r="I31" s="39" t="s">
        <v>49</v>
      </c>
      <c r="J31" s="39">
        <v>504.0</v>
      </c>
      <c r="K31" s="43">
        <v>6000.0</v>
      </c>
      <c r="L31" s="39" t="s">
        <v>68</v>
      </c>
      <c r="M31" s="53">
        <v>45782.0</v>
      </c>
      <c r="N31" s="54" t="s">
        <v>22</v>
      </c>
      <c r="O31" s="59"/>
      <c r="P31" s="39" t="s">
        <v>66</v>
      </c>
      <c r="Q31" s="45"/>
      <c r="R31" s="73">
        <v>45757.0</v>
      </c>
      <c r="S31" s="83">
        <v>212751.0</v>
      </c>
      <c r="T31" s="84" t="s">
        <v>81</v>
      </c>
      <c r="U31" s="46"/>
      <c r="V31" s="80"/>
      <c r="W31" s="80"/>
      <c r="X31" s="80"/>
    </row>
    <row r="32">
      <c r="A32" s="38">
        <v>45705.0</v>
      </c>
      <c r="B32" s="53">
        <v>45783.0</v>
      </c>
      <c r="C32" s="39">
        <v>211759.0</v>
      </c>
      <c r="D32" s="39" t="s">
        <v>60</v>
      </c>
      <c r="E32" s="38">
        <v>45383.0</v>
      </c>
      <c r="F32" s="40">
        <f t="shared" si="1"/>
        <v>13</v>
      </c>
      <c r="G32" s="38">
        <v>45422.0</v>
      </c>
      <c r="H32" s="40">
        <f t="shared" si="2"/>
        <v>11</v>
      </c>
      <c r="I32" s="39" t="s">
        <v>49</v>
      </c>
      <c r="J32" s="39">
        <v>510.0</v>
      </c>
      <c r="K32" s="63"/>
      <c r="L32" s="44"/>
      <c r="M32" s="38">
        <v>45763.0</v>
      </c>
      <c r="N32" s="54" t="s">
        <v>19</v>
      </c>
      <c r="O32" s="59"/>
      <c r="P32" s="39" t="s">
        <v>66</v>
      </c>
      <c r="Q32" s="45"/>
      <c r="R32" s="87">
        <v>45758.0</v>
      </c>
      <c r="S32" s="83">
        <v>217313.0</v>
      </c>
      <c r="T32" s="84" t="s">
        <v>101</v>
      </c>
      <c r="U32" s="46"/>
      <c r="V32" s="80"/>
      <c r="W32" s="80"/>
      <c r="X32" s="80"/>
    </row>
    <row r="33">
      <c r="A33" s="38">
        <v>45705.0</v>
      </c>
      <c r="B33" s="53">
        <v>45783.0</v>
      </c>
      <c r="C33" s="39">
        <v>192438.0</v>
      </c>
      <c r="D33" s="39" t="s">
        <v>48</v>
      </c>
      <c r="E33" s="38">
        <v>45200.0</v>
      </c>
      <c r="F33" s="40">
        <f t="shared" si="1"/>
        <v>19</v>
      </c>
      <c r="G33" s="77">
        <v>45240.0</v>
      </c>
      <c r="H33" s="40">
        <f t="shared" si="2"/>
        <v>17</v>
      </c>
      <c r="I33" s="39" t="s">
        <v>49</v>
      </c>
      <c r="J33" s="39">
        <v>535.0</v>
      </c>
      <c r="K33" s="63"/>
      <c r="L33" s="44"/>
      <c r="M33" s="38">
        <v>45764.0</v>
      </c>
      <c r="N33" s="54" t="s">
        <v>19</v>
      </c>
      <c r="O33" s="59"/>
      <c r="P33" s="39" t="s">
        <v>66</v>
      </c>
      <c r="Q33" s="45"/>
      <c r="R33" s="87">
        <v>45761.0</v>
      </c>
      <c r="S33" s="39">
        <v>219759.0</v>
      </c>
      <c r="T33" s="75" t="s">
        <v>81</v>
      </c>
      <c r="U33" s="46"/>
      <c r="V33" s="80"/>
      <c r="W33" s="80"/>
      <c r="X33" s="80"/>
    </row>
    <row r="34">
      <c r="A34" s="38">
        <v>45705.0</v>
      </c>
      <c r="B34" s="53">
        <v>45783.0</v>
      </c>
      <c r="C34" s="39">
        <v>217159.0</v>
      </c>
      <c r="D34" s="39" t="s">
        <v>48</v>
      </c>
      <c r="E34" s="38">
        <v>45413.0</v>
      </c>
      <c r="F34" s="40">
        <f t="shared" si="1"/>
        <v>12</v>
      </c>
      <c r="G34" s="38">
        <v>45451.0</v>
      </c>
      <c r="H34" s="40">
        <f t="shared" si="2"/>
        <v>10</v>
      </c>
      <c r="I34" s="39" t="s">
        <v>49</v>
      </c>
      <c r="J34" s="39">
        <v>501.0</v>
      </c>
      <c r="K34" s="43">
        <v>5500.0</v>
      </c>
      <c r="L34" s="39" t="s">
        <v>68</v>
      </c>
      <c r="M34" s="38">
        <v>45763.0</v>
      </c>
      <c r="N34" s="54" t="s">
        <v>19</v>
      </c>
      <c r="O34" s="59"/>
      <c r="P34" s="39" t="s">
        <v>66</v>
      </c>
      <c r="Q34" s="45"/>
      <c r="R34" s="87">
        <v>45762.0</v>
      </c>
      <c r="S34" s="81">
        <v>216189.0</v>
      </c>
      <c r="T34" s="75" t="s">
        <v>81</v>
      </c>
      <c r="U34" s="46"/>
      <c r="V34" s="80"/>
      <c r="W34" s="80"/>
      <c r="X34" s="80"/>
    </row>
    <row r="35">
      <c r="A35" s="38">
        <v>45705.0</v>
      </c>
      <c r="B35" s="53">
        <v>45783.0</v>
      </c>
      <c r="C35" s="39">
        <v>220557.0</v>
      </c>
      <c r="D35" s="39" t="s">
        <v>48</v>
      </c>
      <c r="E35" s="38">
        <v>45352.0</v>
      </c>
      <c r="F35" s="40">
        <f t="shared" si="1"/>
        <v>14</v>
      </c>
      <c r="G35" s="38">
        <v>45479.0</v>
      </c>
      <c r="H35" s="40">
        <f t="shared" si="2"/>
        <v>10</v>
      </c>
      <c r="I35" s="39" t="s">
        <v>49</v>
      </c>
      <c r="J35" s="39">
        <v>504.0</v>
      </c>
      <c r="K35" s="43" t="s">
        <v>50</v>
      </c>
      <c r="L35" s="39" t="s">
        <v>68</v>
      </c>
      <c r="M35" s="38">
        <v>45762.0</v>
      </c>
      <c r="N35" s="54" t="s">
        <v>19</v>
      </c>
      <c r="O35" s="59"/>
      <c r="P35" s="39" t="s">
        <v>66</v>
      </c>
      <c r="Q35" s="45"/>
      <c r="R35" s="87">
        <v>45762.0</v>
      </c>
      <c r="S35" s="81">
        <v>214637.0</v>
      </c>
      <c r="T35" s="75" t="s">
        <v>81</v>
      </c>
      <c r="U35" s="46"/>
      <c r="V35" s="80"/>
      <c r="W35" s="80"/>
      <c r="X35" s="80"/>
    </row>
    <row r="36">
      <c r="A36" s="38">
        <v>45705.0</v>
      </c>
      <c r="B36" s="53">
        <v>45783.0</v>
      </c>
      <c r="C36" s="39">
        <v>220008.0</v>
      </c>
      <c r="D36" s="39" t="s">
        <v>48</v>
      </c>
      <c r="E36" s="38">
        <v>45444.0</v>
      </c>
      <c r="F36" s="40">
        <f t="shared" si="1"/>
        <v>11</v>
      </c>
      <c r="G36" s="38">
        <v>45497.0</v>
      </c>
      <c r="H36" s="40">
        <f t="shared" si="2"/>
        <v>9</v>
      </c>
      <c r="I36" s="39" t="s">
        <v>49</v>
      </c>
      <c r="J36" s="39">
        <v>520.0</v>
      </c>
      <c r="K36" s="63"/>
      <c r="L36" s="44"/>
      <c r="M36" s="38">
        <v>45763.0</v>
      </c>
      <c r="N36" s="54" t="s">
        <v>19</v>
      </c>
      <c r="O36" s="59"/>
      <c r="P36" s="39" t="s">
        <v>66</v>
      </c>
      <c r="Q36" s="45"/>
      <c r="R36" s="87">
        <v>45762.0</v>
      </c>
      <c r="S36" s="81">
        <v>229244.0</v>
      </c>
      <c r="T36" s="75" t="s">
        <v>81</v>
      </c>
      <c r="U36" s="46"/>
      <c r="V36" s="80"/>
      <c r="W36" s="80"/>
      <c r="X36" s="80"/>
    </row>
    <row r="37">
      <c r="A37" s="38">
        <v>45705.0</v>
      </c>
      <c r="B37" s="53">
        <v>45783.0</v>
      </c>
      <c r="C37" s="39">
        <v>205433.0</v>
      </c>
      <c r="D37" s="39" t="s">
        <v>48</v>
      </c>
      <c r="E37" s="38">
        <v>45323.0</v>
      </c>
      <c r="F37" s="40">
        <f t="shared" si="1"/>
        <v>15</v>
      </c>
      <c r="G37" s="38">
        <v>45362.0</v>
      </c>
      <c r="H37" s="40">
        <f t="shared" si="2"/>
        <v>13</v>
      </c>
      <c r="I37" s="39" t="s">
        <v>74</v>
      </c>
      <c r="J37" s="39">
        <v>328.0</v>
      </c>
      <c r="K37" s="63"/>
      <c r="L37" s="39" t="s">
        <v>51</v>
      </c>
      <c r="M37" s="38">
        <v>45764.0</v>
      </c>
      <c r="N37" s="54" t="s">
        <v>19</v>
      </c>
      <c r="O37" s="59"/>
      <c r="P37" s="39" t="s">
        <v>66</v>
      </c>
      <c r="Q37" s="45"/>
      <c r="R37" s="87">
        <v>45769.0</v>
      </c>
      <c r="S37" s="39">
        <v>221731.0</v>
      </c>
      <c r="T37" s="75" t="s">
        <v>81</v>
      </c>
      <c r="U37" s="46"/>
      <c r="V37" s="80"/>
      <c r="W37" s="80"/>
      <c r="X37" s="80"/>
    </row>
    <row r="38">
      <c r="A38" s="38">
        <v>45705.0</v>
      </c>
      <c r="B38" s="53">
        <v>45783.0</v>
      </c>
      <c r="C38" s="39">
        <v>209766.0</v>
      </c>
      <c r="D38" s="39" t="s">
        <v>102</v>
      </c>
      <c r="E38" s="38">
        <v>45323.0</v>
      </c>
      <c r="F38" s="40">
        <f t="shared" si="1"/>
        <v>15</v>
      </c>
      <c r="G38" s="38">
        <v>45399.0</v>
      </c>
      <c r="H38" s="40">
        <f t="shared" si="2"/>
        <v>12</v>
      </c>
      <c r="I38" s="39" t="s">
        <v>49</v>
      </c>
      <c r="J38" s="39">
        <v>514.0</v>
      </c>
      <c r="K38" s="43">
        <v>10000.0</v>
      </c>
      <c r="L38" s="44"/>
      <c r="M38" s="38">
        <v>45756.0</v>
      </c>
      <c r="N38" s="54" t="s">
        <v>19</v>
      </c>
      <c r="O38" s="59"/>
      <c r="P38" s="39" t="s">
        <v>66</v>
      </c>
      <c r="Q38" s="45"/>
      <c r="R38" s="88">
        <v>45770.0</v>
      </c>
      <c r="S38" s="81">
        <v>221804.0</v>
      </c>
      <c r="T38" s="75" t="s">
        <v>81</v>
      </c>
      <c r="U38" s="46"/>
      <c r="V38" s="80"/>
      <c r="W38" s="80"/>
      <c r="X38" s="80"/>
    </row>
    <row r="39">
      <c r="A39" s="38">
        <v>45705.0</v>
      </c>
      <c r="B39" s="53">
        <v>45782.0</v>
      </c>
      <c r="C39" s="39">
        <v>222204.0</v>
      </c>
      <c r="D39" s="39" t="s">
        <v>102</v>
      </c>
      <c r="E39" s="38">
        <v>45444.0</v>
      </c>
      <c r="F39" s="40">
        <f t="shared" si="1"/>
        <v>11</v>
      </c>
      <c r="G39" s="38">
        <v>45495.0</v>
      </c>
      <c r="H39" s="40">
        <f t="shared" si="2"/>
        <v>9</v>
      </c>
      <c r="I39" s="39" t="s">
        <v>49</v>
      </c>
      <c r="J39" s="39">
        <v>504.0</v>
      </c>
      <c r="K39" s="43">
        <v>12000.0</v>
      </c>
      <c r="L39" s="39" t="s">
        <v>68</v>
      </c>
      <c r="M39" s="53">
        <v>45782.0</v>
      </c>
      <c r="N39" s="54" t="s">
        <v>22</v>
      </c>
      <c r="O39" s="59"/>
      <c r="P39" s="39" t="s">
        <v>66</v>
      </c>
      <c r="Q39" s="45"/>
      <c r="R39" s="88">
        <v>45770.0</v>
      </c>
      <c r="S39" s="89">
        <v>215645.0</v>
      </c>
      <c r="T39" s="75" t="s">
        <v>90</v>
      </c>
      <c r="U39" s="46"/>
      <c r="V39" s="80"/>
      <c r="W39" s="80"/>
      <c r="X39" s="80"/>
    </row>
    <row r="40">
      <c r="A40" s="38">
        <v>45705.0</v>
      </c>
      <c r="B40" s="53">
        <v>45783.0</v>
      </c>
      <c r="C40" s="39">
        <v>235951.0</v>
      </c>
      <c r="D40" s="39" t="s">
        <v>71</v>
      </c>
      <c r="E40" s="38">
        <v>45566.0</v>
      </c>
      <c r="F40" s="40">
        <f t="shared" si="1"/>
        <v>7</v>
      </c>
      <c r="G40" s="38">
        <v>45628.0</v>
      </c>
      <c r="H40" s="40">
        <f t="shared" si="2"/>
        <v>5</v>
      </c>
      <c r="I40" s="39" t="s">
        <v>49</v>
      </c>
      <c r="J40" s="39">
        <v>504.0</v>
      </c>
      <c r="K40" s="63"/>
      <c r="L40" s="39" t="s">
        <v>51</v>
      </c>
      <c r="M40" s="38">
        <v>45763.0</v>
      </c>
      <c r="N40" s="54" t="s">
        <v>19</v>
      </c>
      <c r="O40" s="59"/>
      <c r="P40" s="39" t="s">
        <v>66</v>
      </c>
      <c r="Q40" s="45"/>
      <c r="R40" s="88">
        <v>45771.0</v>
      </c>
      <c r="S40" s="81">
        <v>231931.0</v>
      </c>
      <c r="T40" s="75" t="s">
        <v>81</v>
      </c>
      <c r="U40" s="46"/>
      <c r="V40" s="80"/>
      <c r="W40" s="80"/>
      <c r="X40" s="80"/>
    </row>
    <row r="41">
      <c r="A41" s="38">
        <v>45705.0</v>
      </c>
      <c r="B41" s="53">
        <v>45783.0</v>
      </c>
      <c r="C41" s="39">
        <v>188560.0</v>
      </c>
      <c r="D41" s="39" t="s">
        <v>71</v>
      </c>
      <c r="E41" s="38">
        <v>45108.0</v>
      </c>
      <c r="F41" s="40">
        <f t="shared" si="1"/>
        <v>22</v>
      </c>
      <c r="G41" s="38">
        <v>45205.0</v>
      </c>
      <c r="H41" s="40">
        <f t="shared" si="2"/>
        <v>19</v>
      </c>
      <c r="I41" s="39" t="s">
        <v>59</v>
      </c>
      <c r="J41" s="39">
        <v>101.0</v>
      </c>
      <c r="K41" s="63"/>
      <c r="L41" s="39" t="s">
        <v>68</v>
      </c>
      <c r="M41" s="38">
        <v>45749.0</v>
      </c>
      <c r="N41" s="54" t="s">
        <v>19</v>
      </c>
      <c r="O41" s="59"/>
      <c r="P41" s="39" t="s">
        <v>66</v>
      </c>
      <c r="Q41" s="45"/>
      <c r="R41" s="53">
        <v>45771.0</v>
      </c>
      <c r="S41" s="54">
        <v>237281.0</v>
      </c>
      <c r="T41" s="75" t="s">
        <v>81</v>
      </c>
      <c r="U41" s="46"/>
      <c r="V41" s="80"/>
      <c r="W41" s="80"/>
      <c r="X41" s="80"/>
    </row>
    <row r="42">
      <c r="A42" s="38">
        <v>45705.0</v>
      </c>
      <c r="B42" s="53">
        <v>45783.0</v>
      </c>
      <c r="C42" s="39">
        <v>189799.0</v>
      </c>
      <c r="D42" s="39" t="s">
        <v>71</v>
      </c>
      <c r="E42" s="38">
        <v>45200.0</v>
      </c>
      <c r="F42" s="40">
        <f t="shared" si="1"/>
        <v>19</v>
      </c>
      <c r="G42" s="77">
        <v>45217.0</v>
      </c>
      <c r="H42" s="40">
        <f t="shared" si="2"/>
        <v>18</v>
      </c>
      <c r="I42" s="39" t="s">
        <v>72</v>
      </c>
      <c r="J42" s="39">
        <v>4012.0</v>
      </c>
      <c r="K42" s="63"/>
      <c r="L42" s="39" t="s">
        <v>68</v>
      </c>
      <c r="M42" s="38">
        <v>45754.0</v>
      </c>
      <c r="N42" s="54" t="s">
        <v>19</v>
      </c>
      <c r="O42" s="86">
        <v>7000.0</v>
      </c>
      <c r="P42" s="39" t="s">
        <v>66</v>
      </c>
      <c r="Q42" s="45"/>
      <c r="R42" s="73">
        <v>45772.0</v>
      </c>
      <c r="S42" s="81">
        <v>230712.0</v>
      </c>
      <c r="T42" s="75" t="s">
        <v>81</v>
      </c>
      <c r="U42" s="46"/>
      <c r="V42" s="80"/>
      <c r="W42" s="80"/>
      <c r="X42" s="80"/>
    </row>
    <row r="43">
      <c r="A43" s="38">
        <v>45705.0</v>
      </c>
      <c r="B43" s="53">
        <v>45783.0</v>
      </c>
      <c r="C43" s="39">
        <v>199021.0</v>
      </c>
      <c r="D43" s="39" t="s">
        <v>71</v>
      </c>
      <c r="E43" s="38">
        <v>45261.0</v>
      </c>
      <c r="F43" s="40">
        <f t="shared" si="1"/>
        <v>17</v>
      </c>
      <c r="G43" s="38">
        <v>45308.0</v>
      </c>
      <c r="H43" s="40">
        <f t="shared" si="2"/>
        <v>15</v>
      </c>
      <c r="I43" s="39" t="s">
        <v>72</v>
      </c>
      <c r="J43" s="39">
        <v>4012.0</v>
      </c>
      <c r="K43" s="43" t="s">
        <v>50</v>
      </c>
      <c r="L43" s="39" t="s">
        <v>68</v>
      </c>
      <c r="M43" s="38">
        <v>45754.0</v>
      </c>
      <c r="N43" s="54" t="s">
        <v>19</v>
      </c>
      <c r="O43" s="86">
        <v>7300.0</v>
      </c>
      <c r="P43" s="39" t="s">
        <v>66</v>
      </c>
      <c r="Q43" s="45"/>
      <c r="R43" s="73">
        <v>45772.0</v>
      </c>
      <c r="S43" s="81">
        <v>230647.0</v>
      </c>
      <c r="T43" s="75" t="s">
        <v>81</v>
      </c>
      <c r="U43" s="46"/>
      <c r="V43" s="80"/>
      <c r="W43" s="80"/>
      <c r="X43" s="80"/>
    </row>
    <row r="44">
      <c r="A44" s="38">
        <v>45705.0</v>
      </c>
      <c r="B44" s="53">
        <v>45779.0</v>
      </c>
      <c r="C44" s="39">
        <v>216254.0</v>
      </c>
      <c r="D44" s="39" t="s">
        <v>71</v>
      </c>
      <c r="E44" s="38">
        <v>45383.0</v>
      </c>
      <c r="F44" s="40">
        <f t="shared" si="1"/>
        <v>13</v>
      </c>
      <c r="G44" s="38">
        <v>45440.0</v>
      </c>
      <c r="H44" s="40">
        <f t="shared" si="2"/>
        <v>11</v>
      </c>
      <c r="I44" s="39" t="s">
        <v>49</v>
      </c>
      <c r="J44" s="39">
        <v>502.0</v>
      </c>
      <c r="K44" s="43">
        <v>6000.0</v>
      </c>
      <c r="L44" s="39" t="s">
        <v>68</v>
      </c>
      <c r="M44" s="53">
        <v>45779.0</v>
      </c>
      <c r="N44" s="54" t="s">
        <v>22</v>
      </c>
      <c r="O44" s="59"/>
      <c r="P44" s="39" t="s">
        <v>66</v>
      </c>
      <c r="Q44" s="45"/>
      <c r="R44" s="73">
        <v>45772.0</v>
      </c>
      <c r="S44" s="81">
        <v>194974.0</v>
      </c>
      <c r="T44" s="75" t="s">
        <v>81</v>
      </c>
      <c r="U44" s="46"/>
      <c r="V44" s="80"/>
      <c r="W44" s="80"/>
      <c r="X44" s="80"/>
    </row>
    <row r="45">
      <c r="A45" s="38">
        <v>45705.0</v>
      </c>
      <c r="B45" s="53">
        <v>45783.0</v>
      </c>
      <c r="C45" s="39">
        <v>220320.0</v>
      </c>
      <c r="D45" s="39" t="s">
        <v>71</v>
      </c>
      <c r="E45" s="38">
        <v>45444.0</v>
      </c>
      <c r="F45" s="40">
        <f t="shared" si="1"/>
        <v>11</v>
      </c>
      <c r="G45" s="38">
        <v>45477.0</v>
      </c>
      <c r="H45" s="40">
        <f t="shared" si="2"/>
        <v>10</v>
      </c>
      <c r="I45" s="39" t="s">
        <v>59</v>
      </c>
      <c r="J45" s="39">
        <v>101.0</v>
      </c>
      <c r="K45" s="43">
        <v>9000.0</v>
      </c>
      <c r="L45" s="39" t="s">
        <v>84</v>
      </c>
      <c r="M45" s="38">
        <v>45758.0</v>
      </c>
      <c r="N45" s="54" t="s">
        <v>19</v>
      </c>
      <c r="O45" s="59"/>
      <c r="P45" s="39" t="s">
        <v>66</v>
      </c>
      <c r="Q45" s="45"/>
      <c r="R45" s="73">
        <v>45775.0</v>
      </c>
      <c r="S45" s="81">
        <v>186471.0</v>
      </c>
      <c r="T45" s="75" t="s">
        <v>81</v>
      </c>
      <c r="U45" s="46"/>
      <c r="V45" s="80"/>
      <c r="W45" s="80"/>
      <c r="X45" s="80"/>
    </row>
    <row r="46">
      <c r="A46" s="38">
        <v>45705.0</v>
      </c>
      <c r="B46" s="53">
        <v>45783.0</v>
      </c>
      <c r="C46" s="39">
        <v>238613.0</v>
      </c>
      <c r="D46" s="39" t="s">
        <v>71</v>
      </c>
      <c r="E46" s="38">
        <v>45444.0</v>
      </c>
      <c r="F46" s="40">
        <f t="shared" si="1"/>
        <v>11</v>
      </c>
      <c r="G46" s="38">
        <v>45665.0</v>
      </c>
      <c r="H46" s="40">
        <f t="shared" si="2"/>
        <v>3</v>
      </c>
      <c r="I46" s="39" t="s">
        <v>49</v>
      </c>
      <c r="J46" s="39">
        <v>501.0</v>
      </c>
      <c r="K46" s="43">
        <v>12000.0</v>
      </c>
      <c r="L46" s="44"/>
      <c r="M46" s="38">
        <v>45763.0</v>
      </c>
      <c r="N46" s="54" t="s">
        <v>19</v>
      </c>
      <c r="O46" s="59"/>
      <c r="P46" s="39" t="s">
        <v>66</v>
      </c>
      <c r="Q46" s="45"/>
      <c r="R46" s="73">
        <v>45776.0</v>
      </c>
      <c r="S46" s="83">
        <v>221810.0</v>
      </c>
      <c r="T46" s="75" t="s">
        <v>90</v>
      </c>
      <c r="U46" s="46"/>
      <c r="V46" s="80"/>
      <c r="W46" s="80"/>
      <c r="X46" s="80"/>
    </row>
    <row r="47">
      <c r="A47" s="38">
        <v>45726.0</v>
      </c>
      <c r="B47" s="53">
        <v>45783.0</v>
      </c>
      <c r="C47" s="39">
        <v>229699.0</v>
      </c>
      <c r="D47" s="39" t="s">
        <v>70</v>
      </c>
      <c r="E47" s="38">
        <v>45536.0</v>
      </c>
      <c r="F47" s="40">
        <f t="shared" si="1"/>
        <v>8</v>
      </c>
      <c r="G47" s="38">
        <v>45566.0</v>
      </c>
      <c r="H47" s="40">
        <f t="shared" si="2"/>
        <v>7</v>
      </c>
      <c r="I47" s="39" t="s">
        <v>49</v>
      </c>
      <c r="J47" s="39">
        <v>501.0</v>
      </c>
      <c r="K47" s="43">
        <v>6000.0</v>
      </c>
      <c r="L47" s="39" t="s">
        <v>51</v>
      </c>
      <c r="M47" s="38">
        <v>45755.0</v>
      </c>
      <c r="N47" s="54" t="s">
        <v>19</v>
      </c>
      <c r="O47" s="59"/>
      <c r="P47" s="39" t="s">
        <v>66</v>
      </c>
      <c r="Q47" s="45"/>
      <c r="R47" s="73">
        <v>45776.0</v>
      </c>
      <c r="S47" s="39">
        <v>196872.0</v>
      </c>
      <c r="T47" s="75" t="s">
        <v>81</v>
      </c>
      <c r="U47" s="46"/>
      <c r="V47" s="80"/>
      <c r="W47" s="80"/>
      <c r="X47" s="80"/>
    </row>
    <row r="48">
      <c r="A48" s="38">
        <v>45705.0</v>
      </c>
      <c r="B48" s="53">
        <v>45783.0</v>
      </c>
      <c r="C48" s="39">
        <v>232173.0</v>
      </c>
      <c r="D48" s="39" t="s">
        <v>70</v>
      </c>
      <c r="E48" s="38">
        <v>45536.0</v>
      </c>
      <c r="F48" s="40">
        <f t="shared" si="1"/>
        <v>8</v>
      </c>
      <c r="G48" s="77">
        <v>45588.0</v>
      </c>
      <c r="H48" s="40">
        <f t="shared" si="2"/>
        <v>6</v>
      </c>
      <c r="I48" s="39" t="s">
        <v>49</v>
      </c>
      <c r="J48" s="90">
        <v>520.0</v>
      </c>
      <c r="K48" s="43">
        <v>3000.0</v>
      </c>
      <c r="L48" s="44"/>
      <c r="M48" s="38">
        <v>45769.0</v>
      </c>
      <c r="N48" s="54" t="s">
        <v>19</v>
      </c>
      <c r="O48" s="59"/>
      <c r="P48" s="39" t="s">
        <v>66</v>
      </c>
      <c r="Q48" s="45"/>
      <c r="R48" s="73">
        <v>45776.0</v>
      </c>
      <c r="S48" s="82">
        <v>229844.0</v>
      </c>
      <c r="T48" s="75" t="s">
        <v>81</v>
      </c>
      <c r="U48" s="46"/>
      <c r="V48" s="80"/>
      <c r="W48" s="80"/>
      <c r="X48" s="80"/>
    </row>
    <row r="49">
      <c r="A49" s="38">
        <v>45705.0</v>
      </c>
      <c r="B49" s="53">
        <v>45783.0</v>
      </c>
      <c r="C49" s="39">
        <v>209739.0</v>
      </c>
      <c r="D49" s="39" t="s">
        <v>70</v>
      </c>
      <c r="E49" s="38">
        <v>45383.0</v>
      </c>
      <c r="F49" s="40">
        <f t="shared" si="1"/>
        <v>13</v>
      </c>
      <c r="G49" s="38">
        <v>45391.0</v>
      </c>
      <c r="H49" s="40">
        <f t="shared" si="2"/>
        <v>12</v>
      </c>
      <c r="I49" s="39" t="s">
        <v>59</v>
      </c>
      <c r="J49" s="39">
        <v>104.0</v>
      </c>
      <c r="K49" s="43" t="s">
        <v>103</v>
      </c>
      <c r="L49" s="39" t="s">
        <v>68</v>
      </c>
      <c r="M49" s="38">
        <v>45761.0</v>
      </c>
      <c r="N49" s="54" t="s">
        <v>19</v>
      </c>
      <c r="O49" s="59"/>
      <c r="P49" s="39" t="s">
        <v>66</v>
      </c>
      <c r="Q49" s="45"/>
      <c r="R49" s="73">
        <v>45777.0</v>
      </c>
      <c r="S49" s="91">
        <v>223259.0</v>
      </c>
      <c r="T49" s="75" t="s">
        <v>81</v>
      </c>
      <c r="U49" s="46"/>
      <c r="V49" s="80"/>
      <c r="W49" s="80"/>
      <c r="X49" s="80"/>
    </row>
    <row r="50">
      <c r="A50" s="38">
        <v>45705.0</v>
      </c>
      <c r="B50" s="53">
        <v>45783.0</v>
      </c>
      <c r="C50" s="39">
        <v>230994.0</v>
      </c>
      <c r="D50" s="39" t="s">
        <v>77</v>
      </c>
      <c r="E50" s="38">
        <v>45474.0</v>
      </c>
      <c r="F50" s="40">
        <f t="shared" si="1"/>
        <v>10</v>
      </c>
      <c r="G50" s="77">
        <v>45579.0</v>
      </c>
      <c r="H50" s="40">
        <f t="shared" si="2"/>
        <v>6</v>
      </c>
      <c r="I50" s="39" t="s">
        <v>49</v>
      </c>
      <c r="J50" s="39">
        <v>514.0</v>
      </c>
      <c r="K50" s="43">
        <v>11000.0</v>
      </c>
      <c r="L50" s="39" t="s">
        <v>68</v>
      </c>
      <c r="M50" s="38">
        <v>45775.0</v>
      </c>
      <c r="N50" s="54" t="s">
        <v>19</v>
      </c>
      <c r="O50" s="59"/>
      <c r="P50" s="39" t="s">
        <v>66</v>
      </c>
      <c r="Q50" s="45"/>
      <c r="R50" s="73">
        <v>45777.0</v>
      </c>
      <c r="S50" s="81">
        <v>238495.0</v>
      </c>
      <c r="T50" s="75" t="s">
        <v>81</v>
      </c>
      <c r="U50" s="46"/>
      <c r="V50" s="80"/>
      <c r="W50" s="80"/>
      <c r="X50" s="80"/>
    </row>
    <row r="51">
      <c r="A51" s="38">
        <v>45705.0</v>
      </c>
      <c r="B51" s="53">
        <v>45780.0</v>
      </c>
      <c r="C51" s="39">
        <v>228523.0</v>
      </c>
      <c r="D51" s="39" t="s">
        <v>77</v>
      </c>
      <c r="E51" s="38">
        <v>45474.0</v>
      </c>
      <c r="F51" s="40">
        <f t="shared" si="1"/>
        <v>10</v>
      </c>
      <c r="G51" s="77">
        <v>45582.0</v>
      </c>
      <c r="H51" s="40">
        <f t="shared" si="2"/>
        <v>6</v>
      </c>
      <c r="I51" s="39" t="s">
        <v>49</v>
      </c>
      <c r="J51" s="39">
        <v>502.0</v>
      </c>
      <c r="K51" s="63"/>
      <c r="L51" s="39" t="s">
        <v>68</v>
      </c>
      <c r="M51" s="53">
        <v>45780.0</v>
      </c>
      <c r="N51" s="54" t="s">
        <v>22</v>
      </c>
      <c r="O51" s="59"/>
      <c r="P51" s="39" t="s">
        <v>66</v>
      </c>
      <c r="Q51" s="45"/>
      <c r="R51" s="73"/>
      <c r="S51" s="39"/>
      <c r="T51" s="75"/>
      <c r="U51" s="46"/>
      <c r="V51" s="80"/>
      <c r="W51" s="80"/>
      <c r="X51" s="80"/>
    </row>
    <row r="52">
      <c r="A52" s="38">
        <v>45705.0</v>
      </c>
      <c r="B52" s="53">
        <v>45783.0</v>
      </c>
      <c r="C52" s="39">
        <v>208941.0</v>
      </c>
      <c r="D52" s="39" t="s">
        <v>77</v>
      </c>
      <c r="E52" s="38">
        <v>45323.0</v>
      </c>
      <c r="F52" s="40">
        <f t="shared" si="1"/>
        <v>15</v>
      </c>
      <c r="G52" s="38">
        <v>45385.0</v>
      </c>
      <c r="H52" s="40">
        <f t="shared" si="2"/>
        <v>13</v>
      </c>
      <c r="I52" s="39" t="s">
        <v>59</v>
      </c>
      <c r="J52" s="39">
        <v>139.0</v>
      </c>
      <c r="K52" s="43">
        <v>12000.0</v>
      </c>
      <c r="L52" s="44"/>
      <c r="M52" s="38">
        <v>45749.0</v>
      </c>
      <c r="N52" s="54" t="s">
        <v>19</v>
      </c>
      <c r="O52" s="86">
        <v>12000.0</v>
      </c>
      <c r="P52" s="39" t="s">
        <v>66</v>
      </c>
      <c r="Q52" s="45"/>
      <c r="R52" s="73"/>
      <c r="S52" s="81"/>
      <c r="T52" s="75"/>
      <c r="U52" s="46"/>
      <c r="V52" s="80"/>
      <c r="W52" s="80"/>
      <c r="X52" s="80"/>
    </row>
    <row r="53">
      <c r="A53" s="38">
        <v>45705.0</v>
      </c>
      <c r="B53" s="53">
        <v>45783.0</v>
      </c>
      <c r="C53" s="39">
        <v>208980.0</v>
      </c>
      <c r="D53" s="39" t="s">
        <v>104</v>
      </c>
      <c r="E53" s="38">
        <v>45352.0</v>
      </c>
      <c r="F53" s="40">
        <f t="shared" si="1"/>
        <v>14</v>
      </c>
      <c r="G53" s="38">
        <v>45397.0</v>
      </c>
      <c r="H53" s="40">
        <f t="shared" si="2"/>
        <v>12</v>
      </c>
      <c r="I53" s="39" t="s">
        <v>49</v>
      </c>
      <c r="J53" s="39">
        <v>514.0</v>
      </c>
      <c r="K53" s="43">
        <v>12500.0</v>
      </c>
      <c r="L53" s="44"/>
      <c r="M53" s="38">
        <v>45748.0</v>
      </c>
      <c r="N53" s="54" t="s">
        <v>19</v>
      </c>
      <c r="O53" s="59"/>
      <c r="P53" s="39" t="s">
        <v>66</v>
      </c>
      <c r="Q53" s="45"/>
      <c r="R53" s="73">
        <v>45782.0</v>
      </c>
      <c r="S53" s="54">
        <v>205505.0</v>
      </c>
      <c r="T53" s="75" t="s">
        <v>101</v>
      </c>
      <c r="U53" s="46"/>
      <c r="V53" s="80"/>
      <c r="W53" s="80"/>
      <c r="X53" s="80"/>
    </row>
    <row r="54">
      <c r="A54" s="38">
        <v>45705.0</v>
      </c>
      <c r="B54" s="53">
        <v>45783.0</v>
      </c>
      <c r="C54" s="39">
        <v>229551.0</v>
      </c>
      <c r="D54" s="39" t="s">
        <v>104</v>
      </c>
      <c r="E54" s="38">
        <v>45444.0</v>
      </c>
      <c r="F54" s="40">
        <f t="shared" si="1"/>
        <v>11</v>
      </c>
      <c r="G54" s="38">
        <v>45566.0</v>
      </c>
      <c r="H54" s="40">
        <f t="shared" si="2"/>
        <v>7</v>
      </c>
      <c r="I54" s="39" t="s">
        <v>49</v>
      </c>
      <c r="J54" s="39">
        <v>501.0</v>
      </c>
      <c r="K54" s="43">
        <v>4000.0</v>
      </c>
      <c r="L54" s="44"/>
      <c r="M54" s="38">
        <v>45758.0</v>
      </c>
      <c r="N54" s="54" t="s">
        <v>19</v>
      </c>
      <c r="O54" s="59"/>
      <c r="P54" s="39" t="s">
        <v>66</v>
      </c>
      <c r="Q54" s="45"/>
      <c r="R54" s="73"/>
      <c r="S54" s="81"/>
      <c r="T54" s="75"/>
      <c r="U54" s="46"/>
      <c r="V54" s="80"/>
      <c r="W54" s="80"/>
      <c r="X54" s="80"/>
    </row>
    <row r="55">
      <c r="A55" s="38">
        <v>45722.0</v>
      </c>
      <c r="B55" s="53">
        <v>45783.0</v>
      </c>
      <c r="C55" s="39">
        <v>200443.0</v>
      </c>
      <c r="D55" s="39" t="s">
        <v>83</v>
      </c>
      <c r="E55" s="38">
        <v>45261.0</v>
      </c>
      <c r="F55" s="40">
        <f t="shared" si="1"/>
        <v>17</v>
      </c>
      <c r="G55" s="38">
        <v>45324.0</v>
      </c>
      <c r="H55" s="40">
        <f t="shared" si="2"/>
        <v>15</v>
      </c>
      <c r="I55" s="39" t="s">
        <v>49</v>
      </c>
      <c r="J55" s="39">
        <v>535.0</v>
      </c>
      <c r="K55" s="43">
        <v>7100.0</v>
      </c>
      <c r="L55" s="39" t="s">
        <v>68</v>
      </c>
      <c r="M55" s="38">
        <v>45762.0</v>
      </c>
      <c r="N55" s="54" t="s">
        <v>19</v>
      </c>
      <c r="O55" s="86">
        <v>6750.0</v>
      </c>
      <c r="P55" s="39" t="s">
        <v>66</v>
      </c>
      <c r="Q55" s="45"/>
      <c r="R55" s="73"/>
      <c r="S55" s="81"/>
      <c r="T55" s="75"/>
      <c r="U55" s="46"/>
      <c r="V55" s="80"/>
      <c r="W55" s="80"/>
      <c r="X55" s="80"/>
    </row>
    <row r="56">
      <c r="A56" s="38">
        <v>45705.0</v>
      </c>
      <c r="B56" s="53">
        <v>45783.0</v>
      </c>
      <c r="C56" s="39">
        <v>193416.0</v>
      </c>
      <c r="D56" s="39" t="s">
        <v>83</v>
      </c>
      <c r="E56" s="38">
        <v>45231.0</v>
      </c>
      <c r="F56" s="40">
        <f t="shared" si="1"/>
        <v>18</v>
      </c>
      <c r="G56" s="77">
        <v>45254.0</v>
      </c>
      <c r="H56" s="40">
        <f t="shared" si="2"/>
        <v>17</v>
      </c>
      <c r="I56" s="39" t="s">
        <v>49</v>
      </c>
      <c r="J56" s="39">
        <v>535.0</v>
      </c>
      <c r="K56" s="63"/>
      <c r="L56" s="44"/>
      <c r="M56" s="38">
        <v>45751.0</v>
      </c>
      <c r="N56" s="54" t="s">
        <v>19</v>
      </c>
      <c r="O56" s="59"/>
      <c r="P56" s="39" t="s">
        <v>66</v>
      </c>
      <c r="Q56" s="45"/>
      <c r="R56" s="73"/>
      <c r="S56" s="81"/>
      <c r="T56" s="75"/>
      <c r="U56" s="46"/>
      <c r="V56" s="80"/>
      <c r="W56" s="80"/>
      <c r="X56" s="80"/>
    </row>
    <row r="57">
      <c r="A57" s="38">
        <v>45714.0</v>
      </c>
      <c r="B57" s="53">
        <v>45783.0</v>
      </c>
      <c r="C57" s="39">
        <v>200958.0</v>
      </c>
      <c r="D57" s="39" t="s">
        <v>83</v>
      </c>
      <c r="E57" s="38">
        <v>45200.0</v>
      </c>
      <c r="F57" s="40">
        <f t="shared" si="1"/>
        <v>19</v>
      </c>
      <c r="G57" s="38">
        <v>45324.0</v>
      </c>
      <c r="H57" s="40">
        <f t="shared" si="2"/>
        <v>15</v>
      </c>
      <c r="I57" s="39" t="s">
        <v>49</v>
      </c>
      <c r="J57" s="39">
        <v>535.0</v>
      </c>
      <c r="K57" s="43">
        <v>10000.0</v>
      </c>
      <c r="L57" s="39" t="s">
        <v>68</v>
      </c>
      <c r="M57" s="38">
        <v>45761.0</v>
      </c>
      <c r="N57" s="54" t="s">
        <v>19</v>
      </c>
      <c r="O57" s="39" t="s">
        <v>65</v>
      </c>
      <c r="P57" s="39" t="s">
        <v>66</v>
      </c>
      <c r="Q57" s="45"/>
      <c r="R57" s="73"/>
      <c r="S57" s="81"/>
      <c r="T57" s="75"/>
      <c r="U57" s="46"/>
      <c r="V57" s="80"/>
      <c r="W57" s="80"/>
      <c r="X57" s="80"/>
    </row>
    <row r="58">
      <c r="A58" s="38">
        <v>45705.0</v>
      </c>
      <c r="B58" s="53">
        <v>45783.0</v>
      </c>
      <c r="C58" s="39">
        <v>217563.0</v>
      </c>
      <c r="D58" s="39" t="s">
        <v>83</v>
      </c>
      <c r="E58" s="38">
        <v>45413.0</v>
      </c>
      <c r="F58" s="40">
        <f t="shared" si="1"/>
        <v>12</v>
      </c>
      <c r="G58" s="38">
        <v>45457.0</v>
      </c>
      <c r="H58" s="40">
        <f t="shared" si="2"/>
        <v>10</v>
      </c>
      <c r="I58" s="39" t="s">
        <v>49</v>
      </c>
      <c r="J58" s="39">
        <v>510.0</v>
      </c>
      <c r="K58" s="43">
        <v>5000.0</v>
      </c>
      <c r="L58" s="44"/>
      <c r="M58" s="38">
        <v>45763.0</v>
      </c>
      <c r="N58" s="54" t="s">
        <v>19</v>
      </c>
      <c r="O58" s="59"/>
      <c r="P58" s="39" t="s">
        <v>66</v>
      </c>
      <c r="Q58" s="45"/>
      <c r="R58" s="73"/>
      <c r="S58" s="81"/>
      <c r="T58" s="75"/>
      <c r="U58" s="46"/>
      <c r="V58" s="80"/>
      <c r="W58" s="80"/>
      <c r="X58" s="80"/>
    </row>
    <row r="59">
      <c r="A59" s="38">
        <v>45726.0</v>
      </c>
      <c r="B59" s="38">
        <v>45779.0</v>
      </c>
      <c r="C59" s="39">
        <v>231907.0</v>
      </c>
      <c r="D59" s="39" t="s">
        <v>83</v>
      </c>
      <c r="E59" s="38">
        <v>45536.0</v>
      </c>
      <c r="F59" s="40">
        <f t="shared" si="1"/>
        <v>8</v>
      </c>
      <c r="G59" s="77">
        <v>45587.0</v>
      </c>
      <c r="H59" s="40">
        <f t="shared" si="2"/>
        <v>6</v>
      </c>
      <c r="I59" s="39" t="s">
        <v>49</v>
      </c>
      <c r="J59" s="39">
        <v>514.0</v>
      </c>
      <c r="K59" s="43">
        <v>3900.0</v>
      </c>
      <c r="L59" s="39" t="s">
        <v>51</v>
      </c>
      <c r="M59" s="38">
        <v>45779.0</v>
      </c>
      <c r="N59" s="39" t="s">
        <v>22</v>
      </c>
      <c r="O59" s="59"/>
      <c r="P59" s="39" t="s">
        <v>66</v>
      </c>
      <c r="Q59" s="45"/>
      <c r="R59" s="73"/>
      <c r="S59" s="81"/>
      <c r="T59" s="75"/>
      <c r="U59" s="46"/>
      <c r="V59" s="80"/>
      <c r="W59" s="80"/>
      <c r="X59" s="80"/>
    </row>
    <row r="60">
      <c r="A60" s="38">
        <v>45705.0</v>
      </c>
      <c r="B60" s="53">
        <v>45783.0</v>
      </c>
      <c r="C60" s="39">
        <v>234874.0</v>
      </c>
      <c r="D60" s="39" t="s">
        <v>83</v>
      </c>
      <c r="E60" s="38">
        <v>45536.0</v>
      </c>
      <c r="F60" s="40">
        <f t="shared" si="1"/>
        <v>8</v>
      </c>
      <c r="G60" s="77">
        <v>45618.0</v>
      </c>
      <c r="H60" s="40">
        <f t="shared" si="2"/>
        <v>5</v>
      </c>
      <c r="I60" s="39" t="s">
        <v>49</v>
      </c>
      <c r="J60" s="39">
        <v>504.0</v>
      </c>
      <c r="K60" s="63"/>
      <c r="L60" s="44"/>
      <c r="M60" s="38">
        <v>45762.0</v>
      </c>
      <c r="N60" s="54" t="s">
        <v>19</v>
      </c>
      <c r="O60" s="59"/>
      <c r="P60" s="39" t="s">
        <v>66</v>
      </c>
      <c r="Q60" s="45"/>
      <c r="R60" s="73"/>
      <c r="S60" s="81"/>
      <c r="T60" s="75"/>
      <c r="U60" s="46"/>
      <c r="V60" s="80"/>
      <c r="W60" s="80"/>
      <c r="X60" s="80"/>
    </row>
    <row r="61">
      <c r="A61" s="38">
        <v>45705.0</v>
      </c>
      <c r="B61" s="53">
        <v>45783.0</v>
      </c>
      <c r="C61" s="39">
        <v>195149.0</v>
      </c>
      <c r="D61" s="39" t="s">
        <v>83</v>
      </c>
      <c r="E61" s="38">
        <v>45139.0</v>
      </c>
      <c r="F61" s="40">
        <f t="shared" si="1"/>
        <v>21</v>
      </c>
      <c r="G61" s="38">
        <v>45198.0</v>
      </c>
      <c r="H61" s="40">
        <f t="shared" si="2"/>
        <v>19</v>
      </c>
      <c r="I61" s="39" t="s">
        <v>74</v>
      </c>
      <c r="J61" s="39" t="s">
        <v>94</v>
      </c>
      <c r="K61" s="63"/>
      <c r="L61" s="39" t="s">
        <v>51</v>
      </c>
      <c r="M61" s="38">
        <v>45764.0</v>
      </c>
      <c r="N61" s="54" t="s">
        <v>19</v>
      </c>
      <c r="O61" s="59"/>
      <c r="P61" s="39" t="s">
        <v>66</v>
      </c>
      <c r="Q61" s="45"/>
      <c r="R61" s="73"/>
      <c r="S61" s="81"/>
      <c r="T61" s="75"/>
      <c r="U61" s="46"/>
      <c r="V61" s="80"/>
      <c r="W61" s="80"/>
      <c r="X61" s="80"/>
    </row>
    <row r="62">
      <c r="A62" s="38">
        <v>45705.0</v>
      </c>
      <c r="B62" s="53">
        <v>45783.0</v>
      </c>
      <c r="C62" s="39">
        <v>205250.0</v>
      </c>
      <c r="D62" s="39" t="s">
        <v>58</v>
      </c>
      <c r="E62" s="38">
        <v>45200.0</v>
      </c>
      <c r="F62" s="40">
        <f t="shared" si="1"/>
        <v>19</v>
      </c>
      <c r="G62" s="38">
        <v>45362.0</v>
      </c>
      <c r="H62" s="40">
        <f t="shared" si="2"/>
        <v>13</v>
      </c>
      <c r="I62" s="39" t="s">
        <v>49</v>
      </c>
      <c r="J62" s="39">
        <v>510.0</v>
      </c>
      <c r="K62" s="63"/>
      <c r="L62" s="39" t="s">
        <v>68</v>
      </c>
      <c r="M62" s="38">
        <v>45754.0</v>
      </c>
      <c r="N62" s="54" t="s">
        <v>19</v>
      </c>
      <c r="O62" s="59"/>
      <c r="P62" s="39" t="s">
        <v>66</v>
      </c>
      <c r="Q62" s="45"/>
      <c r="R62" s="73"/>
      <c r="S62" s="81"/>
      <c r="T62" s="75"/>
      <c r="U62" s="46"/>
      <c r="V62" s="80"/>
      <c r="W62" s="80"/>
      <c r="X62" s="80"/>
    </row>
    <row r="63">
      <c r="A63" s="38">
        <v>45705.0</v>
      </c>
      <c r="B63" s="53">
        <v>45783.0</v>
      </c>
      <c r="C63" s="39">
        <v>219091.0</v>
      </c>
      <c r="D63" s="39" t="s">
        <v>58</v>
      </c>
      <c r="E63" s="38">
        <v>45383.0</v>
      </c>
      <c r="F63" s="40">
        <f t="shared" si="1"/>
        <v>13</v>
      </c>
      <c r="G63" s="38">
        <v>45468.0</v>
      </c>
      <c r="H63" s="40">
        <f t="shared" si="2"/>
        <v>10</v>
      </c>
      <c r="I63" s="39" t="s">
        <v>49</v>
      </c>
      <c r="J63" s="39">
        <v>501.0</v>
      </c>
      <c r="K63" s="43" t="s">
        <v>64</v>
      </c>
      <c r="L63" s="44"/>
      <c r="M63" s="38">
        <v>45764.0</v>
      </c>
      <c r="N63" s="54" t="s">
        <v>19</v>
      </c>
      <c r="O63" s="39" t="s">
        <v>105</v>
      </c>
      <c r="P63" s="39" t="s">
        <v>66</v>
      </c>
      <c r="Q63" s="45"/>
      <c r="R63" s="73"/>
      <c r="S63" s="81"/>
      <c r="T63" s="75"/>
      <c r="U63" s="46"/>
      <c r="V63" s="80"/>
      <c r="W63" s="80"/>
      <c r="X63" s="80"/>
    </row>
    <row r="64">
      <c r="A64" s="38">
        <v>45705.0</v>
      </c>
      <c r="B64" s="53">
        <v>45783.0</v>
      </c>
      <c r="C64" s="39">
        <v>225325.0</v>
      </c>
      <c r="D64" s="39" t="s">
        <v>58</v>
      </c>
      <c r="E64" s="38">
        <v>45474.0</v>
      </c>
      <c r="F64" s="40">
        <f t="shared" si="1"/>
        <v>10</v>
      </c>
      <c r="G64" s="38">
        <v>45524.0</v>
      </c>
      <c r="H64" s="40">
        <f t="shared" si="2"/>
        <v>8</v>
      </c>
      <c r="I64" s="39" t="s">
        <v>59</v>
      </c>
      <c r="J64" s="39">
        <v>101.0</v>
      </c>
      <c r="K64" s="43">
        <v>14000.0</v>
      </c>
      <c r="L64" s="39" t="s">
        <v>84</v>
      </c>
      <c r="M64" s="38">
        <v>45758.0</v>
      </c>
      <c r="N64" s="54" t="s">
        <v>19</v>
      </c>
      <c r="O64" s="86">
        <v>15000.0</v>
      </c>
      <c r="P64" s="39" t="s">
        <v>66</v>
      </c>
      <c r="Q64" s="45"/>
      <c r="R64" s="73"/>
      <c r="S64" s="81"/>
      <c r="T64" s="75"/>
      <c r="U64" s="46"/>
      <c r="V64" s="80"/>
      <c r="W64" s="80"/>
      <c r="X64" s="80"/>
    </row>
    <row r="65">
      <c r="A65" s="38">
        <v>45751.0</v>
      </c>
      <c r="B65" s="53">
        <v>45783.0</v>
      </c>
      <c r="C65" s="39">
        <v>216428.0</v>
      </c>
      <c r="D65" s="39" t="s">
        <v>58</v>
      </c>
      <c r="E65" s="38">
        <v>45413.0</v>
      </c>
      <c r="F65" s="40">
        <f t="shared" si="1"/>
        <v>12</v>
      </c>
      <c r="G65" s="38">
        <v>45442.0</v>
      </c>
      <c r="H65" s="40">
        <f t="shared" si="2"/>
        <v>11</v>
      </c>
      <c r="I65" s="39" t="s">
        <v>49</v>
      </c>
      <c r="J65" s="39">
        <v>501.0</v>
      </c>
      <c r="K65" s="43">
        <v>12000.0</v>
      </c>
      <c r="L65" s="39" t="s">
        <v>51</v>
      </c>
      <c r="M65" s="38">
        <v>45751.0</v>
      </c>
      <c r="N65" s="54" t="s">
        <v>19</v>
      </c>
      <c r="O65" s="59"/>
      <c r="P65" s="39" t="s">
        <v>66</v>
      </c>
      <c r="Q65" s="45"/>
      <c r="R65" s="73"/>
      <c r="S65" s="81"/>
      <c r="T65" s="75"/>
      <c r="U65" s="46"/>
      <c r="V65" s="80"/>
      <c r="W65" s="80"/>
      <c r="X65" s="80"/>
    </row>
    <row r="66">
      <c r="A66" s="38">
        <v>45712.0</v>
      </c>
      <c r="B66" s="53">
        <v>45783.0</v>
      </c>
      <c r="C66" s="39">
        <v>219302.0</v>
      </c>
      <c r="D66" s="39" t="s">
        <v>87</v>
      </c>
      <c r="E66" s="38">
        <v>45383.0</v>
      </c>
      <c r="F66" s="40">
        <f t="shared" si="1"/>
        <v>13</v>
      </c>
      <c r="G66" s="38">
        <v>45469.0</v>
      </c>
      <c r="H66" s="40">
        <f t="shared" si="2"/>
        <v>10</v>
      </c>
      <c r="I66" s="39" t="s">
        <v>49</v>
      </c>
      <c r="J66" s="39" t="s">
        <v>106</v>
      </c>
      <c r="K66" s="43">
        <v>9000.0</v>
      </c>
      <c r="L66" s="39" t="s">
        <v>51</v>
      </c>
      <c r="M66" s="38">
        <v>45772.0</v>
      </c>
      <c r="N66" s="54" t="s">
        <v>19</v>
      </c>
      <c r="O66" s="59"/>
      <c r="P66" s="39" t="s">
        <v>66</v>
      </c>
      <c r="Q66" s="45"/>
      <c r="R66" s="73"/>
      <c r="S66" s="81"/>
      <c r="T66" s="75"/>
      <c r="U66" s="46"/>
      <c r="V66" s="80"/>
      <c r="W66" s="80"/>
      <c r="X66" s="80"/>
    </row>
    <row r="67">
      <c r="A67" s="38">
        <v>45705.0</v>
      </c>
      <c r="B67" s="53">
        <v>45783.0</v>
      </c>
      <c r="C67" s="39">
        <v>228333.0</v>
      </c>
      <c r="D67" s="39" t="s">
        <v>87</v>
      </c>
      <c r="E67" s="38">
        <v>45536.0</v>
      </c>
      <c r="F67" s="40">
        <f t="shared" si="1"/>
        <v>8</v>
      </c>
      <c r="G67" s="38">
        <v>45553.0</v>
      </c>
      <c r="H67" s="40">
        <f t="shared" si="2"/>
        <v>7</v>
      </c>
      <c r="I67" s="39" t="s">
        <v>49</v>
      </c>
      <c r="J67" s="39">
        <v>504.0</v>
      </c>
      <c r="K67" s="63"/>
      <c r="L67" s="44"/>
      <c r="M67" s="38">
        <v>45762.0</v>
      </c>
      <c r="N67" s="54" t="s">
        <v>19</v>
      </c>
      <c r="O67" s="59"/>
      <c r="P67" s="39" t="s">
        <v>66</v>
      </c>
      <c r="Q67" s="45"/>
      <c r="R67" s="73"/>
      <c r="S67" s="81"/>
      <c r="T67" s="75"/>
      <c r="U67" s="46"/>
      <c r="V67" s="80"/>
      <c r="W67" s="80"/>
      <c r="X67" s="80"/>
    </row>
    <row r="68">
      <c r="A68" s="38">
        <v>45705.0</v>
      </c>
      <c r="B68" s="53">
        <v>45783.0</v>
      </c>
      <c r="C68" s="39">
        <v>225534.0</v>
      </c>
      <c r="D68" s="39" t="s">
        <v>87</v>
      </c>
      <c r="E68" s="38">
        <v>45413.0</v>
      </c>
      <c r="F68" s="40">
        <f t="shared" si="1"/>
        <v>12</v>
      </c>
      <c r="G68" s="38">
        <v>45524.0</v>
      </c>
      <c r="H68" s="40">
        <f t="shared" si="2"/>
        <v>8</v>
      </c>
      <c r="I68" s="39" t="s">
        <v>49</v>
      </c>
      <c r="J68" s="39">
        <v>510.0</v>
      </c>
      <c r="K68" s="63"/>
      <c r="L68" s="44"/>
      <c r="M68" s="38">
        <v>45761.0</v>
      </c>
      <c r="N68" s="54" t="s">
        <v>19</v>
      </c>
      <c r="O68" s="59"/>
      <c r="P68" s="39" t="s">
        <v>66</v>
      </c>
      <c r="Q68" s="45"/>
      <c r="R68" s="73"/>
      <c r="S68" s="81"/>
      <c r="T68" s="75"/>
      <c r="U68" s="46"/>
      <c r="V68" s="80"/>
      <c r="W68" s="80"/>
      <c r="X68" s="80"/>
    </row>
    <row r="69">
      <c r="A69" s="38">
        <v>45705.0</v>
      </c>
      <c r="B69" s="53">
        <v>45783.0</v>
      </c>
      <c r="C69" s="39">
        <v>217942.0</v>
      </c>
      <c r="D69" s="39" t="s">
        <v>107</v>
      </c>
      <c r="E69" s="38">
        <v>45413.0</v>
      </c>
      <c r="F69" s="40">
        <f t="shared" si="1"/>
        <v>12</v>
      </c>
      <c r="G69" s="38">
        <v>45456.0</v>
      </c>
      <c r="H69" s="40">
        <f t="shared" si="2"/>
        <v>10</v>
      </c>
      <c r="I69" s="39" t="s">
        <v>74</v>
      </c>
      <c r="J69" s="39" t="s">
        <v>108</v>
      </c>
      <c r="K69" s="43">
        <v>9000.0</v>
      </c>
      <c r="L69" s="39" t="s">
        <v>51</v>
      </c>
      <c r="M69" s="38">
        <v>45755.0</v>
      </c>
      <c r="N69" s="54" t="s">
        <v>19</v>
      </c>
      <c r="O69" s="39" t="s">
        <v>109</v>
      </c>
      <c r="P69" s="39" t="s">
        <v>66</v>
      </c>
      <c r="Q69" s="45"/>
      <c r="R69" s="73"/>
      <c r="S69" s="81"/>
      <c r="T69" s="75"/>
      <c r="U69" s="46"/>
      <c r="V69" s="80"/>
      <c r="W69" s="80"/>
      <c r="X69" s="80"/>
    </row>
    <row r="70">
      <c r="A70" s="38">
        <v>45713.0</v>
      </c>
      <c r="B70" s="53">
        <v>45783.0</v>
      </c>
      <c r="C70" s="39">
        <v>217618.0</v>
      </c>
      <c r="D70" s="39" t="s">
        <v>41</v>
      </c>
      <c r="E70" s="38">
        <v>45352.0</v>
      </c>
      <c r="F70" s="40">
        <f t="shared" si="1"/>
        <v>14</v>
      </c>
      <c r="G70" s="38">
        <v>45457.0</v>
      </c>
      <c r="H70" s="40">
        <f t="shared" si="2"/>
        <v>10</v>
      </c>
      <c r="I70" s="39" t="s">
        <v>49</v>
      </c>
      <c r="J70" s="39">
        <v>535.0</v>
      </c>
      <c r="K70" s="43" t="s">
        <v>110</v>
      </c>
      <c r="L70" s="44"/>
      <c r="M70" s="38">
        <v>45751.0</v>
      </c>
      <c r="N70" s="54" t="s">
        <v>19</v>
      </c>
      <c r="O70" s="59"/>
      <c r="P70" s="39" t="s">
        <v>66</v>
      </c>
      <c r="Q70" s="45"/>
      <c r="R70" s="73"/>
      <c r="S70" s="81"/>
      <c r="T70" s="75"/>
      <c r="U70" s="46"/>
      <c r="V70" s="80"/>
      <c r="W70" s="80"/>
      <c r="X70" s="80"/>
    </row>
    <row r="71">
      <c r="A71" s="38">
        <v>45705.0</v>
      </c>
      <c r="B71" s="53">
        <v>45783.0</v>
      </c>
      <c r="C71" s="39">
        <v>220168.0</v>
      </c>
      <c r="D71" s="39" t="s">
        <v>89</v>
      </c>
      <c r="E71" s="38">
        <v>45444.0</v>
      </c>
      <c r="F71" s="40">
        <f t="shared" si="1"/>
        <v>11</v>
      </c>
      <c r="G71" s="38">
        <v>45478.0</v>
      </c>
      <c r="H71" s="40">
        <f t="shared" si="2"/>
        <v>10</v>
      </c>
      <c r="I71" s="39" t="s">
        <v>74</v>
      </c>
      <c r="J71" s="39" t="s">
        <v>94</v>
      </c>
      <c r="K71" s="43">
        <v>8000.0</v>
      </c>
      <c r="L71" s="39" t="s">
        <v>84</v>
      </c>
      <c r="M71" s="38">
        <v>45758.0</v>
      </c>
      <c r="N71" s="54" t="s">
        <v>19</v>
      </c>
      <c r="O71" s="92"/>
      <c r="P71" s="39" t="s">
        <v>66</v>
      </c>
      <c r="Q71" s="45"/>
      <c r="R71" s="73"/>
      <c r="S71" s="81"/>
      <c r="T71" s="75"/>
      <c r="U71" s="46"/>
      <c r="V71" s="80"/>
      <c r="W71" s="80"/>
      <c r="X71" s="80"/>
    </row>
    <row r="72">
      <c r="A72" s="38">
        <v>45705.0</v>
      </c>
      <c r="B72" s="53">
        <v>45782.0</v>
      </c>
      <c r="C72" s="39">
        <v>233209.0</v>
      </c>
      <c r="D72" s="39" t="s">
        <v>89</v>
      </c>
      <c r="E72" s="38">
        <v>45566.0</v>
      </c>
      <c r="F72" s="40">
        <f t="shared" si="1"/>
        <v>7</v>
      </c>
      <c r="G72" s="38">
        <v>45603.0</v>
      </c>
      <c r="H72" s="40">
        <f t="shared" si="2"/>
        <v>5</v>
      </c>
      <c r="I72" s="39" t="s">
        <v>49</v>
      </c>
      <c r="J72" s="39">
        <v>502.0</v>
      </c>
      <c r="K72" s="63"/>
      <c r="L72" s="39" t="s">
        <v>84</v>
      </c>
      <c r="M72" s="53">
        <v>45782.0</v>
      </c>
      <c r="N72" s="54" t="s">
        <v>22</v>
      </c>
      <c r="O72" s="59"/>
      <c r="P72" s="39" t="s">
        <v>66</v>
      </c>
      <c r="Q72" s="45"/>
      <c r="R72" s="73"/>
      <c r="S72" s="81"/>
      <c r="T72" s="75"/>
      <c r="U72" s="46"/>
      <c r="V72" s="80"/>
      <c r="W72" s="80"/>
      <c r="X72" s="80"/>
    </row>
    <row r="73">
      <c r="A73" s="38">
        <v>45705.0</v>
      </c>
      <c r="B73" s="53">
        <v>45783.0</v>
      </c>
      <c r="C73" s="39">
        <v>228439.0</v>
      </c>
      <c r="D73" s="39" t="s">
        <v>89</v>
      </c>
      <c r="E73" s="38">
        <v>45505.0</v>
      </c>
      <c r="F73" s="40">
        <f t="shared" si="1"/>
        <v>9</v>
      </c>
      <c r="G73" s="38">
        <v>45559.0</v>
      </c>
      <c r="H73" s="40">
        <f t="shared" si="2"/>
        <v>7</v>
      </c>
      <c r="I73" s="39" t="s">
        <v>49</v>
      </c>
      <c r="J73" s="39">
        <v>504.0</v>
      </c>
      <c r="K73" s="63"/>
      <c r="L73" s="39" t="s">
        <v>68</v>
      </c>
      <c r="M73" s="38">
        <v>45762.0</v>
      </c>
      <c r="N73" s="54" t="s">
        <v>19</v>
      </c>
      <c r="O73" s="59"/>
      <c r="P73" s="39" t="s">
        <v>66</v>
      </c>
      <c r="Q73" s="45"/>
      <c r="R73" s="73"/>
      <c r="S73" s="81"/>
      <c r="T73" s="75"/>
      <c r="U73" s="46"/>
      <c r="V73" s="80"/>
      <c r="W73" s="80"/>
      <c r="X73" s="80"/>
    </row>
    <row r="74">
      <c r="A74" s="38">
        <v>45705.0</v>
      </c>
      <c r="B74" s="53">
        <v>45783.0</v>
      </c>
      <c r="C74" s="39">
        <v>200384.0</v>
      </c>
      <c r="D74" s="39" t="s">
        <v>89</v>
      </c>
      <c r="E74" s="38">
        <v>45292.0</v>
      </c>
      <c r="F74" s="40">
        <f t="shared" si="1"/>
        <v>16</v>
      </c>
      <c r="G74" s="38">
        <v>45320.0</v>
      </c>
      <c r="H74" s="40">
        <f t="shared" si="2"/>
        <v>15</v>
      </c>
      <c r="I74" s="39" t="s">
        <v>59</v>
      </c>
      <c r="J74" s="39">
        <v>104.0</v>
      </c>
      <c r="K74" s="63"/>
      <c r="L74" s="39" t="s">
        <v>68</v>
      </c>
      <c r="M74" s="38">
        <v>45761.0</v>
      </c>
      <c r="N74" s="54" t="s">
        <v>19</v>
      </c>
      <c r="O74" s="86">
        <v>7500.0</v>
      </c>
      <c r="P74" s="39" t="s">
        <v>66</v>
      </c>
      <c r="Q74" s="45"/>
      <c r="R74" s="73"/>
      <c r="S74" s="81"/>
      <c r="T74" s="75"/>
      <c r="U74" s="46"/>
      <c r="V74" s="80"/>
      <c r="W74" s="80"/>
      <c r="X74" s="80"/>
    </row>
    <row r="75">
      <c r="A75" s="38">
        <v>45705.0</v>
      </c>
      <c r="B75" s="53">
        <v>45783.0</v>
      </c>
      <c r="C75" s="39">
        <v>224716.0</v>
      </c>
      <c r="D75" s="39" t="s">
        <v>89</v>
      </c>
      <c r="E75" s="38">
        <v>45413.0</v>
      </c>
      <c r="F75" s="40">
        <f t="shared" si="1"/>
        <v>12</v>
      </c>
      <c r="G75" s="38">
        <v>45524.0</v>
      </c>
      <c r="H75" s="40">
        <f t="shared" si="2"/>
        <v>8</v>
      </c>
      <c r="I75" s="39" t="s">
        <v>59</v>
      </c>
      <c r="J75" s="39">
        <v>120.0</v>
      </c>
      <c r="K75" s="63"/>
      <c r="L75" s="44"/>
      <c r="M75" s="38">
        <v>45762.0</v>
      </c>
      <c r="N75" s="54" t="s">
        <v>19</v>
      </c>
      <c r="O75" s="59"/>
      <c r="P75" s="39" t="s">
        <v>66</v>
      </c>
      <c r="Q75" s="45"/>
      <c r="R75" s="73"/>
      <c r="S75" s="81"/>
      <c r="T75" s="75"/>
      <c r="U75" s="46"/>
      <c r="V75" s="80"/>
      <c r="W75" s="80"/>
      <c r="X75" s="80"/>
    </row>
    <row r="76">
      <c r="A76" s="38">
        <v>45705.0</v>
      </c>
      <c r="B76" s="53">
        <v>45782.0</v>
      </c>
      <c r="C76" s="39">
        <v>212157.0</v>
      </c>
      <c r="D76" s="39" t="s">
        <v>111</v>
      </c>
      <c r="E76" s="38">
        <v>45383.0</v>
      </c>
      <c r="F76" s="40">
        <f t="shared" si="1"/>
        <v>13</v>
      </c>
      <c r="G76" s="38">
        <v>45412.0</v>
      </c>
      <c r="H76" s="40">
        <f t="shared" si="2"/>
        <v>12</v>
      </c>
      <c r="I76" s="39" t="s">
        <v>49</v>
      </c>
      <c r="J76" s="39">
        <v>502.0</v>
      </c>
      <c r="K76" s="63"/>
      <c r="L76" s="39" t="s">
        <v>68</v>
      </c>
      <c r="M76" s="53">
        <v>45782.0</v>
      </c>
      <c r="N76" s="54" t="s">
        <v>22</v>
      </c>
      <c r="O76" s="59"/>
      <c r="P76" s="39" t="s">
        <v>66</v>
      </c>
      <c r="Q76" s="45"/>
      <c r="R76" s="73"/>
      <c r="S76" s="81"/>
      <c r="T76" s="75"/>
      <c r="U76" s="46"/>
      <c r="V76" s="80"/>
      <c r="W76" s="80"/>
      <c r="X76" s="80"/>
    </row>
    <row r="77">
      <c r="A77" s="38">
        <v>45751.0</v>
      </c>
      <c r="B77" s="53">
        <v>45783.0</v>
      </c>
      <c r="C77" s="39">
        <v>225992.0</v>
      </c>
      <c r="D77" s="39" t="s">
        <v>112</v>
      </c>
      <c r="E77" s="38">
        <v>45292.0</v>
      </c>
      <c r="F77" s="40">
        <f t="shared" si="1"/>
        <v>16</v>
      </c>
      <c r="G77" s="38">
        <v>45532.0</v>
      </c>
      <c r="H77" s="40">
        <f t="shared" si="2"/>
        <v>8</v>
      </c>
      <c r="I77" s="39" t="s">
        <v>59</v>
      </c>
      <c r="J77" s="39">
        <v>120.0</v>
      </c>
      <c r="K77" s="43" t="s">
        <v>113</v>
      </c>
      <c r="L77" s="39" t="s">
        <v>68</v>
      </c>
      <c r="M77" s="38">
        <v>45751.0</v>
      </c>
      <c r="N77" s="54" t="s">
        <v>19</v>
      </c>
      <c r="O77" s="59"/>
      <c r="P77" s="39" t="s">
        <v>66</v>
      </c>
      <c r="Q77" s="45"/>
      <c r="R77" s="73"/>
      <c r="S77" s="81"/>
      <c r="T77" s="75"/>
      <c r="U77" s="46"/>
      <c r="V77" s="80"/>
      <c r="W77" s="80"/>
      <c r="X77" s="80"/>
    </row>
    <row r="78">
      <c r="A78" s="38">
        <v>45705.0</v>
      </c>
      <c r="B78" s="53">
        <v>45783.0</v>
      </c>
      <c r="C78" s="39">
        <v>218612.0</v>
      </c>
      <c r="D78" s="39" t="s">
        <v>114</v>
      </c>
      <c r="E78" s="38">
        <v>45323.0</v>
      </c>
      <c r="F78" s="40">
        <f t="shared" si="1"/>
        <v>15</v>
      </c>
      <c r="G78" s="38">
        <v>45474.0</v>
      </c>
      <c r="H78" s="40">
        <f t="shared" si="2"/>
        <v>10</v>
      </c>
      <c r="I78" s="39" t="s">
        <v>49</v>
      </c>
      <c r="J78" s="39">
        <v>504.0</v>
      </c>
      <c r="K78" s="63"/>
      <c r="L78" s="39" t="s">
        <v>68</v>
      </c>
      <c r="M78" s="38">
        <v>45749.0</v>
      </c>
      <c r="N78" s="54" t="s">
        <v>19</v>
      </c>
      <c r="O78" s="59"/>
      <c r="P78" s="39" t="s">
        <v>66</v>
      </c>
      <c r="Q78" s="45"/>
      <c r="R78" s="73"/>
      <c r="S78" s="81"/>
      <c r="T78" s="75"/>
      <c r="U78" s="46"/>
      <c r="V78" s="80"/>
      <c r="W78" s="80"/>
      <c r="X78" s="80"/>
    </row>
    <row r="79">
      <c r="A79" s="38">
        <v>45705.0</v>
      </c>
      <c r="B79" s="53">
        <v>45783.0</v>
      </c>
      <c r="C79" s="39">
        <v>108683.0</v>
      </c>
      <c r="D79" s="39" t="s">
        <v>95</v>
      </c>
      <c r="E79" s="38">
        <v>44501.0</v>
      </c>
      <c r="F79" s="40">
        <f t="shared" si="1"/>
        <v>42</v>
      </c>
      <c r="G79" s="38">
        <v>44534.0</v>
      </c>
      <c r="H79" s="40">
        <f t="shared" si="2"/>
        <v>41</v>
      </c>
      <c r="I79" s="39" t="s">
        <v>49</v>
      </c>
      <c r="J79" s="39">
        <v>516.0</v>
      </c>
      <c r="K79" s="43" t="s">
        <v>64</v>
      </c>
      <c r="L79" s="44"/>
      <c r="M79" s="38">
        <v>45769.0</v>
      </c>
      <c r="N79" s="54" t="s">
        <v>19</v>
      </c>
      <c r="O79" s="39" t="s">
        <v>115</v>
      </c>
      <c r="P79" s="39" t="s">
        <v>66</v>
      </c>
      <c r="Q79" s="45"/>
      <c r="R79" s="46"/>
      <c r="S79" s="46"/>
      <c r="T79" s="46"/>
      <c r="U79" s="46"/>
      <c r="V79" s="80"/>
      <c r="W79" s="80"/>
      <c r="X79" s="80"/>
    </row>
    <row r="80">
      <c r="A80" s="38">
        <v>45705.0</v>
      </c>
      <c r="B80" s="53">
        <v>45783.0</v>
      </c>
      <c r="C80" s="39">
        <v>199695.0</v>
      </c>
      <c r="D80" s="39" t="s">
        <v>96</v>
      </c>
      <c r="E80" s="38">
        <v>44927.0</v>
      </c>
      <c r="F80" s="40">
        <f t="shared" si="1"/>
        <v>28</v>
      </c>
      <c r="G80" s="38">
        <v>45331.0</v>
      </c>
      <c r="H80" s="40">
        <f t="shared" si="2"/>
        <v>14</v>
      </c>
      <c r="I80" s="39" t="s">
        <v>59</v>
      </c>
      <c r="J80" s="39">
        <v>102.0</v>
      </c>
      <c r="K80" s="43" t="s">
        <v>103</v>
      </c>
      <c r="L80" s="39" t="s">
        <v>51</v>
      </c>
      <c r="M80" s="38">
        <v>45750.0</v>
      </c>
      <c r="N80" s="54" t="s">
        <v>19</v>
      </c>
      <c r="O80" s="59"/>
      <c r="P80" s="39" t="s">
        <v>66</v>
      </c>
      <c r="Q80" s="45"/>
      <c r="R80" s="46"/>
      <c r="S80" s="46"/>
      <c r="T80" s="46"/>
      <c r="U80" s="46"/>
      <c r="V80" s="80"/>
      <c r="W80" s="80"/>
      <c r="X80" s="80"/>
    </row>
    <row r="81">
      <c r="A81" s="38">
        <v>45705.0</v>
      </c>
      <c r="B81" s="53">
        <v>45783.0</v>
      </c>
      <c r="C81" s="39">
        <v>236784.0</v>
      </c>
      <c r="D81" s="39" t="s">
        <v>96</v>
      </c>
      <c r="E81" s="38">
        <v>45566.0</v>
      </c>
      <c r="F81" s="40">
        <f t="shared" si="1"/>
        <v>7</v>
      </c>
      <c r="G81" s="77">
        <v>45636.0</v>
      </c>
      <c r="H81" s="40">
        <f t="shared" si="2"/>
        <v>4</v>
      </c>
      <c r="I81" s="39" t="s">
        <v>49</v>
      </c>
      <c r="J81" s="39">
        <v>504.0</v>
      </c>
      <c r="K81" s="63"/>
      <c r="L81" s="44"/>
      <c r="M81" s="38">
        <v>45763.0</v>
      </c>
      <c r="N81" s="54" t="s">
        <v>19</v>
      </c>
      <c r="O81" s="59"/>
      <c r="P81" s="39" t="s">
        <v>66</v>
      </c>
      <c r="Q81" s="45"/>
      <c r="R81" s="46"/>
      <c r="S81" s="46"/>
      <c r="T81" s="46"/>
      <c r="U81" s="46"/>
      <c r="V81" s="80"/>
      <c r="W81" s="80"/>
      <c r="X81" s="80"/>
    </row>
    <row r="82">
      <c r="A82" s="38">
        <v>45705.0</v>
      </c>
      <c r="B82" s="53">
        <v>45782.0</v>
      </c>
      <c r="C82" s="39">
        <v>188157.0</v>
      </c>
      <c r="D82" s="39" t="s">
        <v>62</v>
      </c>
      <c r="E82" s="38">
        <v>45170.0</v>
      </c>
      <c r="F82" s="40">
        <f t="shared" si="1"/>
        <v>20</v>
      </c>
      <c r="G82" s="38">
        <v>45202.0</v>
      </c>
      <c r="H82" s="40">
        <f t="shared" si="2"/>
        <v>19</v>
      </c>
      <c r="I82" s="39" t="s">
        <v>59</v>
      </c>
      <c r="J82" s="39">
        <v>104.0</v>
      </c>
      <c r="K82" s="63"/>
      <c r="L82" s="39" t="s">
        <v>68</v>
      </c>
      <c r="M82" s="53">
        <v>45782.0</v>
      </c>
      <c r="N82" s="54" t="s">
        <v>22</v>
      </c>
      <c r="O82" s="59"/>
      <c r="P82" s="39" t="s">
        <v>66</v>
      </c>
      <c r="Q82" s="45"/>
      <c r="R82" s="46"/>
      <c r="S82" s="46"/>
      <c r="T82" s="46"/>
      <c r="U82" s="46"/>
      <c r="V82" s="80"/>
      <c r="W82" s="80"/>
      <c r="X82" s="80"/>
    </row>
    <row r="83">
      <c r="A83" s="38">
        <v>45705.0</v>
      </c>
      <c r="B83" s="53">
        <v>45782.0</v>
      </c>
      <c r="C83" s="39">
        <v>211015.0</v>
      </c>
      <c r="D83" s="39" t="s">
        <v>116</v>
      </c>
      <c r="E83" s="38">
        <v>45383.0</v>
      </c>
      <c r="F83" s="40">
        <f t="shared" si="1"/>
        <v>13</v>
      </c>
      <c r="G83" s="38">
        <v>45400.0</v>
      </c>
      <c r="H83" s="40">
        <f t="shared" si="2"/>
        <v>12</v>
      </c>
      <c r="I83" s="39" t="s">
        <v>49</v>
      </c>
      <c r="J83" s="39">
        <v>502.0</v>
      </c>
      <c r="K83" s="43">
        <v>16000.0</v>
      </c>
      <c r="L83" s="39" t="s">
        <v>68</v>
      </c>
      <c r="M83" s="53">
        <v>45782.0</v>
      </c>
      <c r="N83" s="54" t="s">
        <v>22</v>
      </c>
      <c r="O83" s="59"/>
      <c r="P83" s="39" t="s">
        <v>66</v>
      </c>
      <c r="Q83" s="45"/>
      <c r="R83" s="46"/>
      <c r="S83" s="46"/>
      <c r="T83" s="46"/>
      <c r="U83" s="46"/>
      <c r="V83" s="80"/>
      <c r="W83" s="80"/>
      <c r="X83" s="80"/>
    </row>
    <row r="84">
      <c r="A84" s="38">
        <v>45705.0</v>
      </c>
      <c r="B84" s="53">
        <v>45782.0</v>
      </c>
      <c r="C84" s="39">
        <v>214586.0</v>
      </c>
      <c r="D84" s="39" t="s">
        <v>116</v>
      </c>
      <c r="E84" s="38">
        <v>45413.0</v>
      </c>
      <c r="F84" s="40">
        <f t="shared" si="1"/>
        <v>12</v>
      </c>
      <c r="G84" s="38">
        <v>45484.0</v>
      </c>
      <c r="H84" s="40">
        <f t="shared" si="2"/>
        <v>9</v>
      </c>
      <c r="I84" s="39" t="s">
        <v>49</v>
      </c>
      <c r="J84" s="39">
        <v>502.0</v>
      </c>
      <c r="K84" s="43">
        <v>1500.0</v>
      </c>
      <c r="L84" s="39" t="s">
        <v>51</v>
      </c>
      <c r="M84" s="53">
        <v>45782.0</v>
      </c>
      <c r="N84" s="54" t="s">
        <v>22</v>
      </c>
      <c r="O84" s="59"/>
      <c r="P84" s="39" t="s">
        <v>66</v>
      </c>
      <c r="Q84" s="45"/>
      <c r="R84" s="46"/>
      <c r="S84" s="46"/>
      <c r="T84" s="46"/>
      <c r="U84" s="46"/>
      <c r="V84" s="80"/>
      <c r="W84" s="80"/>
      <c r="X84" s="80"/>
    </row>
    <row r="85">
      <c r="A85" s="38">
        <v>45705.0</v>
      </c>
      <c r="B85" s="53">
        <v>45779.0</v>
      </c>
      <c r="C85" s="39">
        <v>229283.0</v>
      </c>
      <c r="D85" s="39" t="s">
        <v>98</v>
      </c>
      <c r="E85" s="38">
        <v>45536.0</v>
      </c>
      <c r="F85" s="40">
        <f t="shared" si="1"/>
        <v>8</v>
      </c>
      <c r="G85" s="38">
        <v>45562.0</v>
      </c>
      <c r="H85" s="40">
        <f t="shared" si="2"/>
        <v>7</v>
      </c>
      <c r="I85" s="39" t="s">
        <v>63</v>
      </c>
      <c r="J85" s="39">
        <v>401.0</v>
      </c>
      <c r="K85" s="63"/>
      <c r="L85" s="39" t="s">
        <v>51</v>
      </c>
      <c r="M85" s="53">
        <v>45779.0</v>
      </c>
      <c r="N85" s="54" t="s">
        <v>22</v>
      </c>
      <c r="O85" s="39" t="s">
        <v>65</v>
      </c>
      <c r="P85" s="39" t="s">
        <v>66</v>
      </c>
      <c r="Q85" s="45"/>
      <c r="R85" s="46"/>
      <c r="S85" s="46"/>
      <c r="T85" s="46"/>
      <c r="U85" s="46"/>
      <c r="V85" s="80"/>
      <c r="W85" s="80"/>
      <c r="X85" s="80"/>
    </row>
    <row r="86">
      <c r="A86" s="38">
        <v>45705.0</v>
      </c>
      <c r="B86" s="53">
        <v>45783.0</v>
      </c>
      <c r="C86" s="39">
        <v>210336.0</v>
      </c>
      <c r="D86" s="39" t="s">
        <v>99</v>
      </c>
      <c r="E86" s="38">
        <v>45352.0</v>
      </c>
      <c r="F86" s="40">
        <f t="shared" si="1"/>
        <v>14</v>
      </c>
      <c r="G86" s="38">
        <v>45399.0</v>
      </c>
      <c r="H86" s="40">
        <f t="shared" si="2"/>
        <v>12</v>
      </c>
      <c r="I86" s="39" t="s">
        <v>49</v>
      </c>
      <c r="J86" s="39">
        <v>504.0</v>
      </c>
      <c r="K86" s="63"/>
      <c r="L86" s="39" t="s">
        <v>68</v>
      </c>
      <c r="M86" s="38">
        <v>45775.0</v>
      </c>
      <c r="N86" s="54" t="s">
        <v>19</v>
      </c>
      <c r="O86" s="59"/>
      <c r="P86" s="39" t="s">
        <v>66</v>
      </c>
      <c r="Q86" s="45"/>
      <c r="R86" s="46"/>
      <c r="S86" s="46"/>
      <c r="T86" s="46"/>
      <c r="U86" s="46"/>
      <c r="V86" s="80"/>
      <c r="W86" s="80"/>
      <c r="X86" s="80"/>
    </row>
    <row r="87">
      <c r="A87" s="38">
        <v>45705.0</v>
      </c>
      <c r="B87" s="53">
        <v>45783.0</v>
      </c>
      <c r="C87" s="39">
        <v>225501.0</v>
      </c>
      <c r="D87" s="39" t="s">
        <v>99</v>
      </c>
      <c r="E87" s="38">
        <v>45292.0</v>
      </c>
      <c r="F87" s="40">
        <f t="shared" si="1"/>
        <v>16</v>
      </c>
      <c r="G87" s="38">
        <v>45524.0</v>
      </c>
      <c r="H87" s="40">
        <f t="shared" si="2"/>
        <v>8</v>
      </c>
      <c r="I87" s="39" t="s">
        <v>49</v>
      </c>
      <c r="J87" s="39">
        <v>514.0</v>
      </c>
      <c r="K87" s="43" t="s">
        <v>50</v>
      </c>
      <c r="L87" s="39" t="s">
        <v>68</v>
      </c>
      <c r="M87" s="38">
        <v>45748.0</v>
      </c>
      <c r="N87" s="54" t="s">
        <v>19</v>
      </c>
      <c r="O87" s="59"/>
      <c r="P87" s="39" t="s">
        <v>66</v>
      </c>
      <c r="Q87" s="45"/>
      <c r="R87" s="46"/>
      <c r="S87" s="46"/>
      <c r="T87" s="46"/>
      <c r="U87" s="46"/>
      <c r="V87" s="80"/>
      <c r="W87" s="80"/>
      <c r="X87" s="80"/>
    </row>
    <row r="88">
      <c r="A88" s="38">
        <v>45705.0</v>
      </c>
      <c r="B88" s="53">
        <v>45783.0</v>
      </c>
      <c r="C88" s="39">
        <v>216002.0</v>
      </c>
      <c r="D88" s="39" t="s">
        <v>99</v>
      </c>
      <c r="E88" s="38">
        <v>45444.0</v>
      </c>
      <c r="F88" s="40">
        <f t="shared" si="1"/>
        <v>11</v>
      </c>
      <c r="G88" s="38">
        <v>45548.0</v>
      </c>
      <c r="H88" s="40">
        <f t="shared" si="2"/>
        <v>7</v>
      </c>
      <c r="I88" s="39" t="s">
        <v>49</v>
      </c>
      <c r="J88" s="39">
        <v>502.0</v>
      </c>
      <c r="K88" s="43">
        <v>7000.0</v>
      </c>
      <c r="L88" s="44"/>
      <c r="M88" s="38">
        <v>45763.0</v>
      </c>
      <c r="N88" s="54" t="s">
        <v>19</v>
      </c>
      <c r="O88" s="59"/>
      <c r="P88" s="39" t="s">
        <v>66</v>
      </c>
      <c r="Q88" s="45"/>
      <c r="R88" s="46"/>
      <c r="S88" s="46"/>
      <c r="T88" s="46"/>
      <c r="U88" s="46"/>
      <c r="V88" s="80"/>
      <c r="W88" s="80"/>
      <c r="X88" s="80"/>
    </row>
    <row r="89">
      <c r="A89" s="93">
        <v>45722.0</v>
      </c>
      <c r="B89" s="53">
        <v>45783.0</v>
      </c>
      <c r="C89" s="41">
        <v>204309.0</v>
      </c>
      <c r="D89" s="39" t="s">
        <v>48</v>
      </c>
      <c r="E89" s="93">
        <v>45413.0</v>
      </c>
      <c r="F89" s="94">
        <f t="shared" si="1"/>
        <v>12</v>
      </c>
      <c r="G89" s="93">
        <v>45489.0</v>
      </c>
      <c r="H89" s="40">
        <f t="shared" si="2"/>
        <v>9</v>
      </c>
      <c r="I89" s="39" t="s">
        <v>74</v>
      </c>
      <c r="J89" s="41" t="s">
        <v>94</v>
      </c>
      <c r="K89" s="43">
        <v>14000.0</v>
      </c>
      <c r="L89" s="41" t="s">
        <v>84</v>
      </c>
      <c r="M89" s="38">
        <v>45769.0</v>
      </c>
      <c r="N89" s="54" t="s">
        <v>19</v>
      </c>
      <c r="O89" s="44" t="s">
        <v>65</v>
      </c>
      <c r="P89" s="39" t="s">
        <v>66</v>
      </c>
      <c r="Q89" s="45"/>
      <c r="R89" s="46"/>
      <c r="S89" s="46"/>
      <c r="T89" s="46"/>
      <c r="U89" s="46"/>
      <c r="V89" s="80"/>
      <c r="W89" s="80"/>
      <c r="X89" s="80"/>
    </row>
    <row r="90">
      <c r="A90" s="93">
        <v>45705.0</v>
      </c>
      <c r="B90" s="53">
        <v>45783.0</v>
      </c>
      <c r="C90" s="41">
        <v>220544.0</v>
      </c>
      <c r="D90" s="39" t="s">
        <v>48</v>
      </c>
      <c r="E90" s="93">
        <v>45413.0</v>
      </c>
      <c r="F90" s="94">
        <f t="shared" si="1"/>
        <v>12</v>
      </c>
      <c r="G90" s="93">
        <v>45488.0</v>
      </c>
      <c r="H90" s="40">
        <f t="shared" si="2"/>
        <v>9</v>
      </c>
      <c r="I90" s="39" t="s">
        <v>74</v>
      </c>
      <c r="J90" s="41">
        <v>308.0</v>
      </c>
      <c r="K90" s="63"/>
      <c r="L90" s="39" t="s">
        <v>68</v>
      </c>
      <c r="M90" s="38">
        <v>45764.0</v>
      </c>
      <c r="N90" s="54" t="s">
        <v>19</v>
      </c>
      <c r="O90" s="44" t="s">
        <v>22</v>
      </c>
      <c r="P90" s="44" t="s">
        <v>66</v>
      </c>
      <c r="Q90" s="45"/>
      <c r="R90" s="46"/>
      <c r="S90" s="46"/>
      <c r="T90" s="46"/>
      <c r="U90" s="46"/>
      <c r="V90" s="80"/>
      <c r="W90" s="80"/>
      <c r="X90" s="80"/>
    </row>
    <row r="91">
      <c r="A91" s="93">
        <v>45705.0</v>
      </c>
      <c r="B91" s="53">
        <v>45783.0</v>
      </c>
      <c r="C91" s="41">
        <v>221641.0</v>
      </c>
      <c r="D91" s="39" t="s">
        <v>71</v>
      </c>
      <c r="E91" s="93">
        <v>45444.0</v>
      </c>
      <c r="F91" s="94">
        <f t="shared" si="1"/>
        <v>11</v>
      </c>
      <c r="G91" s="93">
        <v>45489.0</v>
      </c>
      <c r="H91" s="40">
        <f t="shared" si="2"/>
        <v>9</v>
      </c>
      <c r="I91" s="39" t="s">
        <v>74</v>
      </c>
      <c r="J91" s="41">
        <v>312.0</v>
      </c>
      <c r="K91" s="63">
        <v>26000.0</v>
      </c>
      <c r="L91" s="41"/>
      <c r="M91" s="38">
        <v>45756.0</v>
      </c>
      <c r="N91" s="54" t="s">
        <v>19</v>
      </c>
      <c r="O91" s="59"/>
      <c r="P91" s="44" t="s">
        <v>66</v>
      </c>
      <c r="Q91" s="45"/>
      <c r="R91" s="46"/>
      <c r="S91" s="46"/>
      <c r="T91" s="46"/>
      <c r="U91" s="46"/>
      <c r="V91" s="80"/>
      <c r="W91" s="80"/>
      <c r="X91" s="80"/>
    </row>
    <row r="92">
      <c r="A92" s="93">
        <v>45705.0</v>
      </c>
      <c r="B92" s="53">
        <v>45783.0</v>
      </c>
      <c r="C92" s="41">
        <v>234207.0</v>
      </c>
      <c r="D92" s="39" t="s">
        <v>70</v>
      </c>
      <c r="E92" s="93">
        <v>45505.0</v>
      </c>
      <c r="F92" s="94">
        <f t="shared" si="1"/>
        <v>9</v>
      </c>
      <c r="G92" s="93">
        <v>45609.0</v>
      </c>
      <c r="H92" s="40">
        <f t="shared" si="2"/>
        <v>5</v>
      </c>
      <c r="I92" s="39" t="s">
        <v>74</v>
      </c>
      <c r="J92" s="41">
        <v>314.0</v>
      </c>
      <c r="K92" s="63"/>
      <c r="L92" s="41"/>
      <c r="M92" s="38">
        <v>45764.0</v>
      </c>
      <c r="N92" s="54" t="s">
        <v>19</v>
      </c>
      <c r="O92" s="59"/>
      <c r="P92" s="39" t="s">
        <v>66</v>
      </c>
      <c r="Q92" s="45"/>
      <c r="R92" s="46"/>
      <c r="S92" s="46"/>
      <c r="T92" s="46"/>
      <c r="U92" s="46"/>
      <c r="V92" s="80"/>
      <c r="W92" s="80"/>
      <c r="X92" s="80"/>
    </row>
    <row r="93">
      <c r="A93" s="93">
        <v>45705.0</v>
      </c>
      <c r="B93" s="53">
        <v>45783.0</v>
      </c>
      <c r="C93" s="41">
        <v>221657.0</v>
      </c>
      <c r="D93" s="39" t="s">
        <v>70</v>
      </c>
      <c r="E93" s="93">
        <v>45444.0</v>
      </c>
      <c r="F93" s="94">
        <f t="shared" si="1"/>
        <v>11</v>
      </c>
      <c r="G93" s="93">
        <v>45400.0</v>
      </c>
      <c r="H93" s="40">
        <f t="shared" si="2"/>
        <v>12</v>
      </c>
      <c r="I93" s="39" t="s">
        <v>74</v>
      </c>
      <c r="J93" s="41" t="s">
        <v>117</v>
      </c>
      <c r="K93" s="63"/>
      <c r="L93" s="41"/>
      <c r="M93" s="38">
        <v>45756.0</v>
      </c>
      <c r="N93" s="54" t="s">
        <v>19</v>
      </c>
      <c r="O93" s="59"/>
      <c r="P93" s="39" t="s">
        <v>66</v>
      </c>
      <c r="Q93" s="45"/>
      <c r="R93" s="46"/>
      <c r="S93" s="46"/>
      <c r="T93" s="46"/>
      <c r="U93" s="46"/>
      <c r="V93" s="80"/>
      <c r="W93" s="80"/>
      <c r="X93" s="80"/>
    </row>
    <row r="94">
      <c r="A94" s="93">
        <v>45705.0</v>
      </c>
      <c r="B94" s="53">
        <v>45782.0</v>
      </c>
      <c r="C94" s="41">
        <v>212860.0</v>
      </c>
      <c r="D94" s="39" t="s">
        <v>104</v>
      </c>
      <c r="E94" s="93">
        <v>45474.0</v>
      </c>
      <c r="F94" s="94">
        <f t="shared" si="1"/>
        <v>10</v>
      </c>
      <c r="G94" s="93">
        <v>45519.0</v>
      </c>
      <c r="H94" s="40">
        <f t="shared" si="2"/>
        <v>8</v>
      </c>
      <c r="I94" s="39" t="s">
        <v>74</v>
      </c>
      <c r="J94" s="41">
        <v>312.0</v>
      </c>
      <c r="K94" s="63"/>
      <c r="L94" s="39" t="s">
        <v>68</v>
      </c>
      <c r="M94" s="53">
        <v>45782.0</v>
      </c>
      <c r="N94" s="54" t="s">
        <v>22</v>
      </c>
      <c r="O94" s="59"/>
      <c r="P94" s="39" t="s">
        <v>66</v>
      </c>
      <c r="Q94" s="45"/>
      <c r="R94" s="46"/>
      <c r="S94" s="46"/>
      <c r="T94" s="46"/>
      <c r="U94" s="46"/>
      <c r="V94" s="80"/>
      <c r="W94" s="80"/>
      <c r="X94" s="80"/>
    </row>
    <row r="95">
      <c r="A95" s="93">
        <v>45721.0</v>
      </c>
      <c r="B95" s="53">
        <v>45783.0</v>
      </c>
      <c r="C95" s="41">
        <v>216118.0</v>
      </c>
      <c r="D95" s="39" t="s">
        <v>58</v>
      </c>
      <c r="E95" s="95">
        <v>45352.0</v>
      </c>
      <c r="F95" s="94">
        <f t="shared" si="1"/>
        <v>14</v>
      </c>
      <c r="G95" s="95">
        <v>45440.0</v>
      </c>
      <c r="H95" s="40">
        <f t="shared" si="2"/>
        <v>11</v>
      </c>
      <c r="I95" s="39" t="s">
        <v>74</v>
      </c>
      <c r="J95" s="39" t="s">
        <v>94</v>
      </c>
      <c r="K95" s="96">
        <v>7923.0</v>
      </c>
      <c r="L95" s="39" t="s">
        <v>51</v>
      </c>
      <c r="M95" s="38">
        <v>45758.0</v>
      </c>
      <c r="N95" s="54" t="s">
        <v>19</v>
      </c>
      <c r="O95" s="59"/>
      <c r="P95" s="39" t="s">
        <v>66</v>
      </c>
      <c r="Q95" s="45"/>
      <c r="R95" s="46"/>
      <c r="S95" s="46"/>
      <c r="T95" s="46"/>
      <c r="U95" s="46"/>
      <c r="V95" s="80"/>
      <c r="W95" s="80"/>
      <c r="X95" s="80"/>
    </row>
    <row r="96">
      <c r="A96" s="93">
        <v>45705.0</v>
      </c>
      <c r="B96" s="53">
        <v>45783.0</v>
      </c>
      <c r="C96" s="41">
        <v>224781.0</v>
      </c>
      <c r="D96" s="39" t="s">
        <v>118</v>
      </c>
      <c r="E96" s="93">
        <v>45444.0</v>
      </c>
      <c r="F96" s="94">
        <f t="shared" si="1"/>
        <v>11</v>
      </c>
      <c r="G96" s="93">
        <v>45517.0</v>
      </c>
      <c r="H96" s="40">
        <f t="shared" si="2"/>
        <v>8</v>
      </c>
      <c r="I96" s="39" t="s">
        <v>74</v>
      </c>
      <c r="J96" s="39" t="s">
        <v>108</v>
      </c>
      <c r="K96" s="43" t="s">
        <v>103</v>
      </c>
      <c r="L96" s="39" t="s">
        <v>68</v>
      </c>
      <c r="M96" s="38">
        <v>45749.0</v>
      </c>
      <c r="N96" s="54" t="s">
        <v>19</v>
      </c>
      <c r="O96" s="59"/>
      <c r="P96" s="39" t="s">
        <v>66</v>
      </c>
      <c r="Q96" s="45"/>
      <c r="R96" s="46"/>
      <c r="S96" s="46"/>
      <c r="T96" s="46"/>
      <c r="U96" s="46"/>
      <c r="V96" s="80"/>
      <c r="W96" s="80"/>
      <c r="X96" s="80"/>
    </row>
    <row r="97">
      <c r="A97" s="97">
        <v>45705.0</v>
      </c>
      <c r="B97" s="53">
        <v>45783.0</v>
      </c>
      <c r="C97" s="98">
        <v>197038.0</v>
      </c>
      <c r="D97" s="54" t="s">
        <v>58</v>
      </c>
      <c r="E97" s="99">
        <v>45261.0</v>
      </c>
      <c r="F97" s="56">
        <f t="shared" si="1"/>
        <v>17</v>
      </c>
      <c r="G97" s="97">
        <v>45316.0</v>
      </c>
      <c r="H97" s="56">
        <f t="shared" si="2"/>
        <v>15</v>
      </c>
      <c r="I97" s="98" t="s">
        <v>49</v>
      </c>
      <c r="J97" s="58">
        <v>535.0</v>
      </c>
      <c r="K97" s="57">
        <v>0.0</v>
      </c>
      <c r="L97" s="54" t="s">
        <v>68</v>
      </c>
      <c r="M97" s="53">
        <v>45750.0</v>
      </c>
      <c r="N97" s="54" t="s">
        <v>19</v>
      </c>
      <c r="O97" s="54" t="s">
        <v>119</v>
      </c>
      <c r="P97" s="39" t="s">
        <v>66</v>
      </c>
      <c r="Q97" s="45"/>
      <c r="R97" s="46"/>
      <c r="S97" s="46"/>
      <c r="T97" s="46"/>
      <c r="U97" s="46"/>
      <c r="V97" s="80"/>
      <c r="W97" s="80"/>
      <c r="X97" s="80"/>
    </row>
    <row r="98">
      <c r="A98" s="97">
        <v>45705.0</v>
      </c>
      <c r="B98" s="53">
        <v>45783.0</v>
      </c>
      <c r="C98" s="98">
        <v>199696.0</v>
      </c>
      <c r="D98" s="98" t="s">
        <v>87</v>
      </c>
      <c r="E98" s="99">
        <v>45261.0</v>
      </c>
      <c r="F98" s="56">
        <f t="shared" si="1"/>
        <v>17</v>
      </c>
      <c r="G98" s="97">
        <v>45314.0</v>
      </c>
      <c r="H98" s="56">
        <f t="shared" si="2"/>
        <v>15</v>
      </c>
      <c r="I98" s="54" t="s">
        <v>74</v>
      </c>
      <c r="J98" s="58">
        <v>306.0</v>
      </c>
      <c r="K98" s="100"/>
      <c r="L98" s="54" t="s">
        <v>68</v>
      </c>
      <c r="M98" s="38">
        <v>45764.0</v>
      </c>
      <c r="N98" s="54" t="s">
        <v>19</v>
      </c>
      <c r="O98" s="59"/>
      <c r="P98" s="39" t="s">
        <v>66</v>
      </c>
      <c r="Q98" s="45"/>
      <c r="R98" s="46"/>
      <c r="S98" s="46"/>
      <c r="T98" s="46"/>
      <c r="U98" s="46"/>
      <c r="V98" s="80"/>
      <c r="W98" s="80"/>
      <c r="X98" s="80"/>
    </row>
    <row r="99">
      <c r="A99" s="53">
        <v>45705.0</v>
      </c>
      <c r="B99" s="53">
        <v>45783.0</v>
      </c>
      <c r="C99" s="54">
        <v>222663.0</v>
      </c>
      <c r="D99" s="54" t="s">
        <v>55</v>
      </c>
      <c r="E99" s="55">
        <v>45474.0</v>
      </c>
      <c r="F99" s="56">
        <f t="shared" si="1"/>
        <v>10</v>
      </c>
      <c r="G99" s="55">
        <v>45499.0</v>
      </c>
      <c r="H99" s="56">
        <f t="shared" si="2"/>
        <v>9</v>
      </c>
      <c r="I99" s="101" t="s">
        <v>73</v>
      </c>
      <c r="J99" s="101" t="s">
        <v>120</v>
      </c>
      <c r="K99" s="57">
        <v>8000.0</v>
      </c>
      <c r="L99" s="58"/>
      <c r="M99" s="101" t="s">
        <v>121</v>
      </c>
      <c r="N99" s="54" t="s">
        <v>19</v>
      </c>
      <c r="O99" s="54" t="s">
        <v>122</v>
      </c>
      <c r="P99" s="39" t="s">
        <v>66</v>
      </c>
      <c r="Q99" s="45"/>
      <c r="R99" s="46"/>
      <c r="S99" s="46"/>
      <c r="T99" s="46"/>
      <c r="U99" s="46"/>
      <c r="V99" s="80"/>
      <c r="W99" s="80"/>
      <c r="X99" s="80"/>
    </row>
    <row r="100">
      <c r="A100" s="53">
        <v>45705.0</v>
      </c>
      <c r="B100" s="53">
        <v>45783.0</v>
      </c>
      <c r="C100" s="54">
        <v>225931.0</v>
      </c>
      <c r="D100" s="54" t="s">
        <v>107</v>
      </c>
      <c r="E100" s="55">
        <v>45474.0</v>
      </c>
      <c r="F100" s="56">
        <f t="shared" si="1"/>
        <v>10</v>
      </c>
      <c r="G100" s="53">
        <v>45527.0</v>
      </c>
      <c r="H100" s="56">
        <f t="shared" si="2"/>
        <v>8</v>
      </c>
      <c r="I100" s="54" t="s">
        <v>49</v>
      </c>
      <c r="J100" s="54">
        <v>510.0</v>
      </c>
      <c r="K100" s="57">
        <v>1500.0</v>
      </c>
      <c r="L100" s="54" t="s">
        <v>84</v>
      </c>
      <c r="M100" s="53">
        <v>45770.0</v>
      </c>
      <c r="N100" s="54" t="s">
        <v>19</v>
      </c>
      <c r="O100" s="59"/>
      <c r="P100" s="54" t="s">
        <v>66</v>
      </c>
      <c r="Q100" s="45"/>
      <c r="R100" s="46"/>
      <c r="S100" s="46"/>
      <c r="T100" s="46"/>
      <c r="U100" s="46"/>
      <c r="V100" s="80"/>
      <c r="W100" s="80"/>
      <c r="X100" s="80"/>
    </row>
    <row r="101">
      <c r="A101" s="38">
        <v>45779.0</v>
      </c>
      <c r="B101" s="38">
        <v>45779.0</v>
      </c>
      <c r="C101" s="39">
        <v>227127.0</v>
      </c>
      <c r="D101" s="41"/>
      <c r="E101" s="102"/>
      <c r="F101" s="40"/>
      <c r="G101" s="93"/>
      <c r="H101" s="40">
        <f t="shared" si="2"/>
        <v>1504</v>
      </c>
      <c r="I101" s="39" t="s">
        <v>49</v>
      </c>
      <c r="J101" s="39">
        <v>501.0</v>
      </c>
      <c r="K101" s="43">
        <v>11500.0</v>
      </c>
      <c r="L101" s="44"/>
      <c r="M101" s="38">
        <v>45779.0</v>
      </c>
      <c r="N101" s="39" t="s">
        <v>22</v>
      </c>
      <c r="O101" s="59"/>
      <c r="P101" s="39" t="s">
        <v>66</v>
      </c>
      <c r="Q101" s="45"/>
      <c r="R101" s="46"/>
      <c r="S101" s="46"/>
      <c r="T101" s="46"/>
      <c r="U101" s="46"/>
      <c r="V101" s="80"/>
      <c r="W101" s="80"/>
      <c r="X101" s="80"/>
    </row>
    <row r="102">
      <c r="A102" s="38">
        <v>45705.0</v>
      </c>
      <c r="B102" s="53">
        <v>45783.0</v>
      </c>
      <c r="C102" s="39">
        <v>202332.0</v>
      </c>
      <c r="D102" s="39" t="s">
        <v>77</v>
      </c>
      <c r="E102" s="38">
        <v>44805.0</v>
      </c>
      <c r="F102" s="40">
        <f t="shared" ref="F102:F105" si="3">DATEDIF(E102,TODAY(),"M")</f>
        <v>32</v>
      </c>
      <c r="G102" s="38">
        <v>45338.0</v>
      </c>
      <c r="H102" s="40">
        <f t="shared" si="2"/>
        <v>14</v>
      </c>
      <c r="I102" s="39" t="s">
        <v>49</v>
      </c>
      <c r="J102" s="39" t="s">
        <v>123</v>
      </c>
      <c r="K102" s="63"/>
      <c r="L102" s="44"/>
      <c r="M102" s="38">
        <v>45681.0</v>
      </c>
      <c r="N102" s="54" t="s">
        <v>19</v>
      </c>
      <c r="O102" s="59"/>
      <c r="P102" s="39" t="s">
        <v>66</v>
      </c>
      <c r="Q102" s="45"/>
      <c r="R102" s="46"/>
      <c r="S102" s="46"/>
      <c r="T102" s="46"/>
      <c r="U102" s="46"/>
      <c r="V102" s="80"/>
      <c r="W102" s="80"/>
      <c r="X102" s="80"/>
    </row>
    <row r="103">
      <c r="A103" s="38">
        <v>45705.0</v>
      </c>
      <c r="B103" s="53">
        <v>45783.0</v>
      </c>
      <c r="C103" s="39">
        <v>222901.0</v>
      </c>
      <c r="D103" s="39" t="s">
        <v>83</v>
      </c>
      <c r="E103" s="38">
        <v>45383.0</v>
      </c>
      <c r="F103" s="40">
        <f t="shared" si="3"/>
        <v>13</v>
      </c>
      <c r="G103" s="38">
        <v>45499.0</v>
      </c>
      <c r="H103" s="40">
        <f t="shared" si="2"/>
        <v>9</v>
      </c>
      <c r="I103" s="39" t="s">
        <v>63</v>
      </c>
      <c r="J103" s="39">
        <v>406.0</v>
      </c>
      <c r="K103" s="63"/>
      <c r="L103" s="44"/>
      <c r="M103" s="38">
        <v>45775.0</v>
      </c>
      <c r="N103" s="54" t="s">
        <v>19</v>
      </c>
      <c r="O103" s="59"/>
      <c r="P103" s="39" t="s">
        <v>66</v>
      </c>
      <c r="Q103" s="45"/>
      <c r="R103" s="46"/>
      <c r="S103" s="46"/>
      <c r="T103" s="46"/>
      <c r="U103" s="46"/>
      <c r="V103" s="80"/>
      <c r="W103" s="80"/>
      <c r="X103" s="80"/>
    </row>
    <row r="104">
      <c r="A104" s="38">
        <v>45705.0</v>
      </c>
      <c r="B104" s="53">
        <v>45783.0</v>
      </c>
      <c r="C104" s="39">
        <v>205061.0</v>
      </c>
      <c r="D104" s="39" t="s">
        <v>58</v>
      </c>
      <c r="E104" s="38">
        <v>45200.0</v>
      </c>
      <c r="F104" s="40">
        <f t="shared" si="3"/>
        <v>19</v>
      </c>
      <c r="G104" s="38">
        <v>45357.0</v>
      </c>
      <c r="H104" s="40">
        <f t="shared" si="2"/>
        <v>14</v>
      </c>
      <c r="I104" s="39" t="s">
        <v>49</v>
      </c>
      <c r="J104" s="39">
        <v>535.0</v>
      </c>
      <c r="K104" s="63"/>
      <c r="L104" s="44"/>
      <c r="M104" s="38">
        <v>45776.0</v>
      </c>
      <c r="N104" s="54" t="s">
        <v>19</v>
      </c>
      <c r="O104" s="59"/>
      <c r="P104" s="39" t="s">
        <v>66</v>
      </c>
      <c r="Q104" s="45"/>
      <c r="R104" s="46"/>
      <c r="S104" s="46"/>
      <c r="T104" s="46"/>
      <c r="U104" s="46"/>
      <c r="V104" s="80"/>
      <c r="W104" s="80"/>
      <c r="X104" s="80"/>
    </row>
    <row r="105">
      <c r="A105" s="38">
        <v>45705.0</v>
      </c>
      <c r="B105" s="53">
        <v>45783.0</v>
      </c>
      <c r="C105" s="39">
        <v>216264.0</v>
      </c>
      <c r="D105" s="39" t="s">
        <v>55</v>
      </c>
      <c r="E105" s="38">
        <v>45444.0</v>
      </c>
      <c r="F105" s="40">
        <f t="shared" si="3"/>
        <v>11</v>
      </c>
      <c r="G105" s="38">
        <v>45518.0</v>
      </c>
      <c r="H105" s="40">
        <f t="shared" si="2"/>
        <v>8</v>
      </c>
      <c r="I105" s="39" t="s">
        <v>63</v>
      </c>
      <c r="J105" s="103" t="s">
        <v>124</v>
      </c>
      <c r="K105" s="63"/>
      <c r="L105" s="44"/>
      <c r="M105" s="38">
        <v>45775.0</v>
      </c>
      <c r="N105" s="54" t="s">
        <v>19</v>
      </c>
      <c r="O105" s="59"/>
      <c r="P105" s="39" t="s">
        <v>66</v>
      </c>
      <c r="Q105" s="45"/>
      <c r="R105" s="46"/>
      <c r="S105" s="46"/>
      <c r="T105" s="46"/>
      <c r="U105" s="46"/>
      <c r="V105" s="80"/>
      <c r="W105" s="80"/>
      <c r="X105" s="80"/>
    </row>
    <row r="106">
      <c r="A106" s="93">
        <v>45705.0</v>
      </c>
      <c r="B106" s="38">
        <v>45779.0</v>
      </c>
      <c r="C106" s="39">
        <v>247961.0</v>
      </c>
      <c r="D106" s="39"/>
      <c r="E106" s="93"/>
      <c r="F106" s="94"/>
      <c r="G106" s="93"/>
      <c r="H106" s="40"/>
      <c r="I106" s="39" t="s">
        <v>74</v>
      </c>
      <c r="J106" s="39">
        <v>304.0</v>
      </c>
      <c r="K106" s="43" t="s">
        <v>125</v>
      </c>
      <c r="L106" s="41"/>
      <c r="M106" s="38">
        <v>45779.0</v>
      </c>
      <c r="N106" s="39" t="s">
        <v>22</v>
      </c>
      <c r="O106" s="59"/>
      <c r="P106" s="39" t="s">
        <v>66</v>
      </c>
      <c r="Q106" s="45"/>
      <c r="R106" s="46"/>
      <c r="S106" s="46"/>
      <c r="T106" s="46"/>
      <c r="U106" s="46"/>
      <c r="V106" s="80"/>
      <c r="W106" s="80"/>
      <c r="X106" s="80"/>
    </row>
    <row r="107">
      <c r="A107" s="97">
        <v>45705.0</v>
      </c>
      <c r="B107" s="53">
        <v>45783.0</v>
      </c>
      <c r="C107" s="98">
        <v>210216.0</v>
      </c>
      <c r="D107" s="98" t="s">
        <v>87</v>
      </c>
      <c r="E107" s="99">
        <v>45352.0</v>
      </c>
      <c r="F107" s="56">
        <f t="shared" ref="F107:F117" si="4">DATEDIF(E107,TODAY(),"M")</f>
        <v>14</v>
      </c>
      <c r="G107" s="97">
        <v>45401.0</v>
      </c>
      <c r="H107" s="56">
        <f t="shared" ref="H107:H470" si="5">DATEDIF(G107,TODAY(),"M")</f>
        <v>12</v>
      </c>
      <c r="I107" s="54" t="s">
        <v>59</v>
      </c>
      <c r="J107" s="54">
        <v>102.0</v>
      </c>
      <c r="K107" s="57">
        <v>5000.0</v>
      </c>
      <c r="L107" s="54" t="s">
        <v>51</v>
      </c>
      <c r="M107" s="104">
        <v>45770.0</v>
      </c>
      <c r="N107" s="54" t="s">
        <v>19</v>
      </c>
      <c r="O107" s="92"/>
      <c r="P107" s="54" t="s">
        <v>66</v>
      </c>
      <c r="Q107" s="45"/>
      <c r="R107" s="46"/>
      <c r="S107" s="46"/>
      <c r="T107" s="46"/>
      <c r="U107" s="46"/>
      <c r="V107" s="80"/>
      <c r="W107" s="80"/>
      <c r="X107" s="80"/>
    </row>
    <row r="108">
      <c r="A108" s="38">
        <v>45705.0</v>
      </c>
      <c r="B108" s="53">
        <v>45783.0</v>
      </c>
      <c r="C108" s="39">
        <v>233930.0</v>
      </c>
      <c r="D108" s="39" t="s">
        <v>48</v>
      </c>
      <c r="E108" s="38">
        <v>45536.0</v>
      </c>
      <c r="F108" s="40">
        <f t="shared" si="4"/>
        <v>8</v>
      </c>
      <c r="G108" s="77">
        <v>45607.0</v>
      </c>
      <c r="H108" s="40">
        <f t="shared" si="5"/>
        <v>5</v>
      </c>
      <c r="I108" s="39" t="s">
        <v>63</v>
      </c>
      <c r="J108" s="39">
        <v>402.0</v>
      </c>
      <c r="K108" s="63"/>
      <c r="L108" s="44"/>
      <c r="M108" s="38">
        <v>45775.0</v>
      </c>
      <c r="N108" s="54" t="s">
        <v>19</v>
      </c>
      <c r="O108" s="39" t="s">
        <v>65</v>
      </c>
      <c r="P108" s="39" t="s">
        <v>66</v>
      </c>
      <c r="Q108" s="45"/>
      <c r="R108" s="46"/>
      <c r="S108" s="46"/>
      <c r="T108" s="46"/>
      <c r="U108" s="46"/>
      <c r="V108" s="80"/>
      <c r="W108" s="80"/>
      <c r="X108" s="80"/>
    </row>
    <row r="109">
      <c r="A109" s="38">
        <v>45705.0</v>
      </c>
      <c r="B109" s="53">
        <v>45783.0</v>
      </c>
      <c r="C109" s="39">
        <v>222177.0</v>
      </c>
      <c r="D109" s="39" t="s">
        <v>77</v>
      </c>
      <c r="E109" s="38">
        <v>45444.0</v>
      </c>
      <c r="F109" s="40">
        <f t="shared" si="4"/>
        <v>11</v>
      </c>
      <c r="G109" s="38">
        <v>45492.0</v>
      </c>
      <c r="H109" s="40">
        <f t="shared" si="5"/>
        <v>9</v>
      </c>
      <c r="I109" s="39" t="s">
        <v>74</v>
      </c>
      <c r="J109" s="39" t="s">
        <v>108</v>
      </c>
      <c r="K109" s="43">
        <v>20000.0</v>
      </c>
      <c r="L109" s="39" t="s">
        <v>51</v>
      </c>
      <c r="M109" s="38">
        <v>45775.0</v>
      </c>
      <c r="N109" s="54" t="s">
        <v>19</v>
      </c>
      <c r="O109" s="39" t="s">
        <v>65</v>
      </c>
      <c r="P109" s="39" t="s">
        <v>66</v>
      </c>
      <c r="Q109" s="45"/>
      <c r="R109" s="46"/>
      <c r="S109" s="46"/>
      <c r="T109" s="46"/>
      <c r="U109" s="46"/>
      <c r="V109" s="80"/>
      <c r="W109" s="80"/>
      <c r="X109" s="80"/>
    </row>
    <row r="110">
      <c r="A110" s="38">
        <v>45706.0</v>
      </c>
      <c r="B110" s="53">
        <v>45783.0</v>
      </c>
      <c r="C110" s="39">
        <v>221810.0</v>
      </c>
      <c r="D110" s="39" t="s">
        <v>48</v>
      </c>
      <c r="E110" s="38">
        <v>45474.0</v>
      </c>
      <c r="F110" s="40">
        <f t="shared" si="4"/>
        <v>10</v>
      </c>
      <c r="G110" s="38">
        <v>45504.0</v>
      </c>
      <c r="H110" s="40">
        <f t="shared" si="5"/>
        <v>9</v>
      </c>
      <c r="I110" s="39" t="s">
        <v>59</v>
      </c>
      <c r="J110" s="39">
        <v>106.0</v>
      </c>
      <c r="K110" s="43">
        <v>8000.0</v>
      </c>
      <c r="L110" s="39" t="s">
        <v>68</v>
      </c>
      <c r="M110" s="38">
        <v>45776.0</v>
      </c>
      <c r="N110" s="54" t="s">
        <v>19</v>
      </c>
      <c r="O110" s="39" t="s">
        <v>126</v>
      </c>
      <c r="P110" s="39" t="s">
        <v>66</v>
      </c>
      <c r="Q110" s="45"/>
      <c r="R110" s="46"/>
      <c r="S110" s="46"/>
      <c r="T110" s="46"/>
      <c r="U110" s="46"/>
      <c r="V110" s="80"/>
      <c r="W110" s="80"/>
      <c r="X110" s="80"/>
    </row>
    <row r="111">
      <c r="A111" s="38">
        <v>45705.0</v>
      </c>
      <c r="B111" s="53">
        <v>45783.0</v>
      </c>
      <c r="C111" s="39">
        <v>221994.0</v>
      </c>
      <c r="D111" s="39" t="s">
        <v>77</v>
      </c>
      <c r="E111" s="38">
        <v>45505.0</v>
      </c>
      <c r="F111" s="40">
        <f t="shared" si="4"/>
        <v>9</v>
      </c>
      <c r="G111" s="38">
        <v>45493.0</v>
      </c>
      <c r="H111" s="40">
        <f t="shared" si="5"/>
        <v>9</v>
      </c>
      <c r="I111" s="39" t="s">
        <v>49</v>
      </c>
      <c r="J111" s="39">
        <v>504.0</v>
      </c>
      <c r="K111" s="43">
        <v>8000.0</v>
      </c>
      <c r="L111" s="39" t="s">
        <v>51</v>
      </c>
      <c r="M111" s="38">
        <v>45775.0</v>
      </c>
      <c r="N111" s="54" t="s">
        <v>19</v>
      </c>
      <c r="O111" s="59"/>
      <c r="P111" s="39" t="s">
        <v>66</v>
      </c>
      <c r="Q111" s="45"/>
      <c r="R111" s="46"/>
      <c r="S111" s="46"/>
      <c r="T111" s="46"/>
      <c r="U111" s="46"/>
      <c r="V111" s="80"/>
      <c r="W111" s="80"/>
      <c r="X111" s="80"/>
    </row>
    <row r="112">
      <c r="A112" s="93">
        <v>45705.0</v>
      </c>
      <c r="B112" s="53">
        <v>45783.0</v>
      </c>
      <c r="C112" s="41">
        <v>209150.0</v>
      </c>
      <c r="D112" s="39" t="s">
        <v>48</v>
      </c>
      <c r="E112" s="93">
        <v>45383.0</v>
      </c>
      <c r="F112" s="94">
        <f t="shared" si="4"/>
        <v>13</v>
      </c>
      <c r="G112" s="93">
        <v>45387.0</v>
      </c>
      <c r="H112" s="40">
        <f t="shared" si="5"/>
        <v>13</v>
      </c>
      <c r="I112" s="39" t="s">
        <v>74</v>
      </c>
      <c r="J112" s="41" t="s">
        <v>127</v>
      </c>
      <c r="K112" s="63">
        <v>15000.0</v>
      </c>
      <c r="L112" s="39" t="s">
        <v>68</v>
      </c>
      <c r="M112" s="53">
        <v>45783.0</v>
      </c>
      <c r="N112" s="54" t="s">
        <v>17</v>
      </c>
      <c r="O112" s="44" t="s">
        <v>65</v>
      </c>
      <c r="P112" s="39" t="s">
        <v>66</v>
      </c>
      <c r="Q112" s="45"/>
      <c r="R112" s="46"/>
      <c r="S112" s="46"/>
      <c r="T112" s="46"/>
      <c r="U112" s="46"/>
      <c r="V112" s="80"/>
      <c r="W112" s="80"/>
      <c r="X112" s="80"/>
    </row>
    <row r="113">
      <c r="A113" s="53">
        <v>45702.0</v>
      </c>
      <c r="B113" s="53">
        <v>45783.0</v>
      </c>
      <c r="C113" s="54">
        <v>215645.0</v>
      </c>
      <c r="D113" s="54" t="s">
        <v>71</v>
      </c>
      <c r="E113" s="55">
        <v>45323.0</v>
      </c>
      <c r="F113" s="56">
        <f t="shared" si="4"/>
        <v>15</v>
      </c>
      <c r="G113" s="53">
        <v>45435.0</v>
      </c>
      <c r="H113" s="56">
        <f t="shared" si="5"/>
        <v>11</v>
      </c>
      <c r="I113" s="54" t="s">
        <v>59</v>
      </c>
      <c r="J113" s="54" t="s">
        <v>33</v>
      </c>
      <c r="K113" s="57" t="s">
        <v>64</v>
      </c>
      <c r="L113" s="54" t="s">
        <v>51</v>
      </c>
      <c r="M113" s="53">
        <v>45770.0</v>
      </c>
      <c r="N113" s="54" t="s">
        <v>19</v>
      </c>
      <c r="O113" s="54" t="s">
        <v>128</v>
      </c>
      <c r="P113" s="54" t="s">
        <v>66</v>
      </c>
      <c r="Q113" s="45"/>
      <c r="R113" s="46"/>
      <c r="S113" s="46"/>
      <c r="T113" s="46"/>
      <c r="U113" s="46"/>
      <c r="V113" s="80"/>
      <c r="W113" s="80"/>
      <c r="X113" s="80"/>
    </row>
    <row r="114">
      <c r="A114" s="105">
        <v>45705.0</v>
      </c>
      <c r="B114" s="53">
        <v>45783.0</v>
      </c>
      <c r="C114" s="106">
        <v>239679.0</v>
      </c>
      <c r="D114" s="106" t="s">
        <v>77</v>
      </c>
      <c r="E114" s="107">
        <v>45413.0</v>
      </c>
      <c r="F114" s="108">
        <f t="shared" si="4"/>
        <v>12</v>
      </c>
      <c r="G114" s="105">
        <v>45673.0</v>
      </c>
      <c r="H114" s="109">
        <f t="shared" si="5"/>
        <v>3</v>
      </c>
      <c r="I114" s="106" t="s">
        <v>49</v>
      </c>
      <c r="J114" s="110">
        <v>504.0</v>
      </c>
      <c r="K114" s="111"/>
      <c r="L114" s="110" t="s">
        <v>84</v>
      </c>
      <c r="M114" s="38">
        <v>45772.0</v>
      </c>
      <c r="N114" s="54" t="s">
        <v>19</v>
      </c>
      <c r="O114" s="92"/>
      <c r="P114" s="39" t="s">
        <v>66</v>
      </c>
      <c r="Q114" s="45"/>
      <c r="R114" s="46"/>
      <c r="S114" s="46"/>
      <c r="T114" s="46"/>
      <c r="U114" s="46"/>
      <c r="V114" s="80"/>
      <c r="W114" s="80"/>
      <c r="X114" s="80"/>
    </row>
    <row r="115">
      <c r="A115" s="105">
        <v>45705.0</v>
      </c>
      <c r="B115" s="53">
        <v>45783.0</v>
      </c>
      <c r="C115" s="106">
        <v>231821.0</v>
      </c>
      <c r="D115" s="106" t="s">
        <v>104</v>
      </c>
      <c r="E115" s="107">
        <v>45566.0</v>
      </c>
      <c r="F115" s="108">
        <f t="shared" si="4"/>
        <v>7</v>
      </c>
      <c r="G115" s="112">
        <v>45586.0</v>
      </c>
      <c r="H115" s="113">
        <f t="shared" si="5"/>
        <v>6</v>
      </c>
      <c r="I115" s="106" t="s">
        <v>59</v>
      </c>
      <c r="J115" s="110">
        <v>102.0</v>
      </c>
      <c r="K115" s="111"/>
      <c r="L115" s="110" t="s">
        <v>68</v>
      </c>
      <c r="M115" s="38">
        <v>45772.0</v>
      </c>
      <c r="N115" s="54" t="s">
        <v>19</v>
      </c>
      <c r="O115" s="92"/>
      <c r="P115" s="39" t="s">
        <v>66</v>
      </c>
      <c r="Q115" s="45"/>
      <c r="R115" s="46"/>
      <c r="S115" s="46"/>
      <c r="T115" s="46"/>
      <c r="U115" s="46"/>
      <c r="V115" s="80"/>
      <c r="W115" s="80"/>
      <c r="X115" s="80"/>
    </row>
    <row r="116">
      <c r="A116" s="105">
        <v>45705.0</v>
      </c>
      <c r="B116" s="53">
        <v>45783.0</v>
      </c>
      <c r="C116" s="106">
        <v>194974.0</v>
      </c>
      <c r="D116" s="106" t="s">
        <v>104</v>
      </c>
      <c r="E116" s="107">
        <v>45231.0</v>
      </c>
      <c r="F116" s="108">
        <f t="shared" si="4"/>
        <v>18</v>
      </c>
      <c r="G116" s="105">
        <v>45266.0</v>
      </c>
      <c r="H116" s="114">
        <f t="shared" si="5"/>
        <v>17</v>
      </c>
      <c r="I116" s="106" t="s">
        <v>49</v>
      </c>
      <c r="J116" s="110">
        <v>535.0</v>
      </c>
      <c r="K116" s="111"/>
      <c r="L116" s="110" t="s">
        <v>68</v>
      </c>
      <c r="M116" s="38">
        <v>45776.0</v>
      </c>
      <c r="N116" s="54" t="s">
        <v>19</v>
      </c>
      <c r="O116" s="39" t="s">
        <v>128</v>
      </c>
      <c r="P116" s="39" t="s">
        <v>66</v>
      </c>
      <c r="Q116" s="115"/>
      <c r="R116" s="46"/>
      <c r="S116" s="46"/>
      <c r="T116" s="46"/>
      <c r="U116" s="46"/>
      <c r="V116" s="80"/>
      <c r="W116" s="80"/>
      <c r="X116" s="80"/>
    </row>
    <row r="117">
      <c r="A117" s="53">
        <v>45705.0</v>
      </c>
      <c r="B117" s="53">
        <v>45783.0</v>
      </c>
      <c r="C117" s="54">
        <v>204419.0</v>
      </c>
      <c r="D117" s="54" t="s">
        <v>58</v>
      </c>
      <c r="E117" s="53">
        <v>45231.0</v>
      </c>
      <c r="F117" s="56">
        <f t="shared" si="4"/>
        <v>18</v>
      </c>
      <c r="G117" s="53">
        <v>45351.0</v>
      </c>
      <c r="H117" s="56">
        <f t="shared" si="5"/>
        <v>14</v>
      </c>
      <c r="I117" s="54" t="s">
        <v>59</v>
      </c>
      <c r="J117" s="54">
        <v>139.0</v>
      </c>
      <c r="K117" s="57">
        <v>14000.0</v>
      </c>
      <c r="L117" s="54" t="s">
        <v>68</v>
      </c>
      <c r="M117" s="58"/>
      <c r="N117" s="54" t="s">
        <v>19</v>
      </c>
      <c r="O117" s="116">
        <v>35959.48</v>
      </c>
      <c r="P117" s="54" t="s">
        <v>66</v>
      </c>
      <c r="Q117" s="45"/>
      <c r="R117" s="46"/>
      <c r="S117" s="46"/>
      <c r="T117" s="46"/>
      <c r="U117" s="46"/>
      <c r="V117" s="80"/>
      <c r="W117" s="80"/>
      <c r="X117" s="80"/>
    </row>
    <row r="118">
      <c r="A118" s="105">
        <v>45705.0</v>
      </c>
      <c r="B118" s="53">
        <v>45783.0</v>
      </c>
      <c r="C118" s="106">
        <v>143621.0</v>
      </c>
      <c r="D118" s="106" t="s">
        <v>71</v>
      </c>
      <c r="E118" s="107">
        <v>44682.0</v>
      </c>
      <c r="F118" s="117">
        <v>33.0</v>
      </c>
      <c r="G118" s="105">
        <v>44814.0</v>
      </c>
      <c r="H118" s="118">
        <f t="shared" si="5"/>
        <v>31</v>
      </c>
      <c r="I118" s="106" t="s">
        <v>74</v>
      </c>
      <c r="J118" s="106">
        <v>337.0</v>
      </c>
      <c r="K118" s="119" t="s">
        <v>129</v>
      </c>
      <c r="L118" s="106" t="s">
        <v>68</v>
      </c>
      <c r="M118" s="106"/>
      <c r="N118" s="120" t="s">
        <v>19</v>
      </c>
      <c r="O118" s="92"/>
      <c r="P118" s="39" t="s">
        <v>61</v>
      </c>
      <c r="Q118" s="115"/>
      <c r="R118" s="46"/>
      <c r="S118" s="46"/>
      <c r="T118" s="46"/>
      <c r="U118" s="46"/>
      <c r="V118" s="80"/>
      <c r="W118" s="80"/>
      <c r="X118" s="80"/>
    </row>
    <row r="119">
      <c r="A119" s="38">
        <v>45705.0</v>
      </c>
      <c r="B119" s="53">
        <v>45783.0</v>
      </c>
      <c r="C119" s="39">
        <v>88311.0</v>
      </c>
      <c r="D119" s="39" t="s">
        <v>100</v>
      </c>
      <c r="E119" s="38">
        <v>44317.0</v>
      </c>
      <c r="F119" s="40">
        <f t="shared" ref="F119:F361" si="6">DATEDIF(E119,TODAY(),"M")</f>
        <v>48</v>
      </c>
      <c r="G119" s="77">
        <v>44356.0</v>
      </c>
      <c r="H119" s="40">
        <f t="shared" si="5"/>
        <v>46</v>
      </c>
      <c r="I119" s="39" t="s">
        <v>49</v>
      </c>
      <c r="J119" s="39">
        <v>526.0</v>
      </c>
      <c r="K119" s="63"/>
      <c r="L119" s="39"/>
      <c r="M119" s="44"/>
      <c r="N119" s="39" t="s">
        <v>19</v>
      </c>
      <c r="O119" s="59"/>
      <c r="P119" s="39" t="s">
        <v>61</v>
      </c>
      <c r="Q119" s="115"/>
      <c r="R119" s="46"/>
      <c r="S119" s="46"/>
      <c r="T119" s="46"/>
      <c r="U119" s="46"/>
      <c r="V119" s="80"/>
      <c r="W119" s="80"/>
      <c r="X119" s="80"/>
    </row>
    <row r="120">
      <c r="A120" s="38">
        <v>45705.0</v>
      </c>
      <c r="B120" s="53">
        <v>45783.0</v>
      </c>
      <c r="C120" s="39">
        <v>115923.0</v>
      </c>
      <c r="D120" s="39" t="s">
        <v>48</v>
      </c>
      <c r="E120" s="38">
        <v>44896.0</v>
      </c>
      <c r="F120" s="40">
        <f t="shared" si="6"/>
        <v>29</v>
      </c>
      <c r="G120" s="38">
        <v>44998.0</v>
      </c>
      <c r="H120" s="40">
        <f t="shared" si="5"/>
        <v>25</v>
      </c>
      <c r="I120" s="39" t="s">
        <v>73</v>
      </c>
      <c r="J120" s="39" t="s">
        <v>130</v>
      </c>
      <c r="K120" s="63"/>
      <c r="L120" s="44"/>
      <c r="M120" s="38">
        <v>45695.0</v>
      </c>
      <c r="N120" s="39" t="s">
        <v>19</v>
      </c>
      <c r="O120" s="39" t="s">
        <v>115</v>
      </c>
      <c r="P120" s="39" t="s">
        <v>66</v>
      </c>
      <c r="Q120" s="115"/>
      <c r="R120" s="46"/>
      <c r="S120" s="46"/>
      <c r="T120" s="46"/>
      <c r="U120" s="46"/>
      <c r="V120" s="80"/>
      <c r="W120" s="80"/>
      <c r="X120" s="80"/>
    </row>
    <row r="121">
      <c r="A121" s="38">
        <v>45705.0</v>
      </c>
      <c r="B121" s="53">
        <v>45783.0</v>
      </c>
      <c r="C121" s="39">
        <v>185189.0</v>
      </c>
      <c r="D121" s="39" t="s">
        <v>48</v>
      </c>
      <c r="E121" s="38">
        <v>45108.0</v>
      </c>
      <c r="F121" s="40">
        <f t="shared" si="6"/>
        <v>22</v>
      </c>
      <c r="G121" s="38">
        <v>45177.0</v>
      </c>
      <c r="H121" s="40">
        <f t="shared" si="5"/>
        <v>19</v>
      </c>
      <c r="I121" s="39" t="s">
        <v>49</v>
      </c>
      <c r="J121" s="39" t="s">
        <v>131</v>
      </c>
      <c r="K121" s="63"/>
      <c r="L121" s="44"/>
      <c r="M121" s="38">
        <v>45713.0</v>
      </c>
      <c r="N121" s="121" t="s">
        <v>19</v>
      </c>
      <c r="O121" s="39" t="s">
        <v>105</v>
      </c>
      <c r="P121" s="44"/>
      <c r="Q121" s="45"/>
      <c r="R121" s="46"/>
      <c r="S121" s="46"/>
      <c r="T121" s="46"/>
      <c r="U121" s="46"/>
      <c r="V121" s="80"/>
      <c r="W121" s="80"/>
      <c r="X121" s="80"/>
    </row>
    <row r="122">
      <c r="A122" s="38">
        <v>45705.0</v>
      </c>
      <c r="B122" s="53">
        <v>45783.0</v>
      </c>
      <c r="C122" s="39">
        <v>200752.0</v>
      </c>
      <c r="D122" s="39" t="s">
        <v>48</v>
      </c>
      <c r="E122" s="38">
        <v>45323.0</v>
      </c>
      <c r="F122" s="40">
        <f t="shared" si="6"/>
        <v>15</v>
      </c>
      <c r="G122" s="77">
        <v>45385.0</v>
      </c>
      <c r="H122" s="40">
        <f t="shared" si="5"/>
        <v>13</v>
      </c>
      <c r="I122" s="39" t="s">
        <v>74</v>
      </c>
      <c r="J122" s="39">
        <v>301.0</v>
      </c>
      <c r="K122" s="63"/>
      <c r="L122" s="39" t="s">
        <v>51</v>
      </c>
      <c r="M122" s="38">
        <v>45743.0</v>
      </c>
      <c r="N122" s="39" t="s">
        <v>19</v>
      </c>
      <c r="O122" s="59"/>
      <c r="P122" s="39" t="s">
        <v>66</v>
      </c>
      <c r="Q122" s="45"/>
      <c r="R122" s="46"/>
      <c r="S122" s="46"/>
      <c r="T122" s="46"/>
      <c r="U122" s="46"/>
      <c r="V122" s="80"/>
      <c r="W122" s="80"/>
      <c r="X122" s="80"/>
    </row>
    <row r="123">
      <c r="A123" s="38">
        <v>45705.0</v>
      </c>
      <c r="B123" s="53">
        <v>45783.0</v>
      </c>
      <c r="C123" s="39">
        <v>221924.0</v>
      </c>
      <c r="D123" s="39" t="s">
        <v>48</v>
      </c>
      <c r="E123" s="38">
        <v>45444.0</v>
      </c>
      <c r="F123" s="40">
        <f t="shared" si="6"/>
        <v>11</v>
      </c>
      <c r="G123" s="38">
        <v>45497.0</v>
      </c>
      <c r="H123" s="40">
        <f t="shared" si="5"/>
        <v>9</v>
      </c>
      <c r="I123" s="39" t="s">
        <v>74</v>
      </c>
      <c r="J123" s="39">
        <v>307.0</v>
      </c>
      <c r="K123" s="63"/>
      <c r="L123" s="44"/>
      <c r="M123" s="38">
        <v>45540.0</v>
      </c>
      <c r="N123" s="39" t="s">
        <v>19</v>
      </c>
      <c r="O123" s="59"/>
      <c r="P123" s="44"/>
      <c r="Q123" s="45"/>
      <c r="R123" s="46"/>
      <c r="S123" s="46"/>
      <c r="T123" s="46"/>
      <c r="U123" s="46"/>
      <c r="V123" s="80"/>
      <c r="W123" s="80"/>
      <c r="X123" s="80"/>
    </row>
    <row r="124">
      <c r="A124" s="38">
        <v>45705.0</v>
      </c>
      <c r="B124" s="53">
        <v>45783.0</v>
      </c>
      <c r="C124" s="39">
        <v>223951.0</v>
      </c>
      <c r="D124" s="39" t="s">
        <v>48</v>
      </c>
      <c r="E124" s="38">
        <v>45474.0</v>
      </c>
      <c r="F124" s="40">
        <f t="shared" si="6"/>
        <v>10</v>
      </c>
      <c r="G124" s="38">
        <v>45510.0</v>
      </c>
      <c r="H124" s="40">
        <f t="shared" si="5"/>
        <v>9</v>
      </c>
      <c r="I124" s="39" t="s">
        <v>74</v>
      </c>
      <c r="J124" s="39" t="s">
        <v>108</v>
      </c>
      <c r="K124" s="43">
        <v>18000.0</v>
      </c>
      <c r="L124" s="39" t="s">
        <v>68</v>
      </c>
      <c r="M124" s="53">
        <v>45783.0</v>
      </c>
      <c r="N124" s="39" t="s">
        <v>17</v>
      </c>
      <c r="O124" s="59"/>
      <c r="P124" s="39" t="s">
        <v>66</v>
      </c>
      <c r="Q124" s="45"/>
      <c r="R124" s="46"/>
      <c r="S124" s="46"/>
      <c r="T124" s="46"/>
      <c r="U124" s="46"/>
      <c r="V124" s="80"/>
      <c r="W124" s="80"/>
      <c r="X124" s="80"/>
    </row>
    <row r="125">
      <c r="A125" s="38">
        <v>45705.0</v>
      </c>
      <c r="B125" s="53">
        <v>45783.0</v>
      </c>
      <c r="C125" s="39">
        <v>224844.0</v>
      </c>
      <c r="D125" s="39" t="s">
        <v>48</v>
      </c>
      <c r="E125" s="38">
        <v>45505.0</v>
      </c>
      <c r="F125" s="40">
        <f t="shared" si="6"/>
        <v>9</v>
      </c>
      <c r="G125" s="38">
        <v>45519.0</v>
      </c>
      <c r="H125" s="40">
        <f t="shared" si="5"/>
        <v>8</v>
      </c>
      <c r="I125" s="39" t="s">
        <v>49</v>
      </c>
      <c r="J125" s="39">
        <v>504.0</v>
      </c>
      <c r="K125" s="43" t="s">
        <v>50</v>
      </c>
      <c r="L125" s="39" t="s">
        <v>68</v>
      </c>
      <c r="M125" s="38">
        <v>45744.0</v>
      </c>
      <c r="N125" s="39" t="s">
        <v>19</v>
      </c>
      <c r="O125" s="59"/>
      <c r="P125" s="39" t="s">
        <v>66</v>
      </c>
      <c r="Q125" s="45"/>
      <c r="R125" s="46"/>
      <c r="S125" s="46"/>
      <c r="T125" s="46"/>
      <c r="U125" s="46"/>
      <c r="V125" s="80"/>
      <c r="W125" s="80"/>
      <c r="X125" s="80"/>
    </row>
    <row r="126">
      <c r="A126" s="38">
        <v>45705.0</v>
      </c>
      <c r="B126" s="53">
        <v>45783.0</v>
      </c>
      <c r="C126" s="39">
        <v>226944.0</v>
      </c>
      <c r="D126" s="39" t="s">
        <v>102</v>
      </c>
      <c r="E126" s="38">
        <v>45383.0</v>
      </c>
      <c r="F126" s="40">
        <f t="shared" si="6"/>
        <v>13</v>
      </c>
      <c r="G126" s="38">
        <v>45539.0</v>
      </c>
      <c r="H126" s="40">
        <f t="shared" si="5"/>
        <v>8</v>
      </c>
      <c r="I126" s="39" t="s">
        <v>73</v>
      </c>
      <c r="J126" s="39">
        <v>215.0</v>
      </c>
      <c r="K126" s="63"/>
      <c r="L126" s="44"/>
      <c r="M126" s="44"/>
      <c r="N126" s="39" t="s">
        <v>19</v>
      </c>
      <c r="O126" s="59"/>
      <c r="P126" s="44"/>
      <c r="Q126" s="45"/>
      <c r="R126" s="46"/>
      <c r="S126" s="46"/>
      <c r="T126" s="46"/>
      <c r="U126" s="46"/>
      <c r="V126" s="80"/>
      <c r="W126" s="80"/>
      <c r="X126" s="80"/>
    </row>
    <row r="127">
      <c r="A127" s="38">
        <v>45730.0</v>
      </c>
      <c r="B127" s="53">
        <v>45783.0</v>
      </c>
      <c r="C127" s="39">
        <v>213721.0</v>
      </c>
      <c r="D127" s="39" t="s">
        <v>102</v>
      </c>
      <c r="E127" s="38">
        <v>45352.0</v>
      </c>
      <c r="F127" s="40">
        <f t="shared" si="6"/>
        <v>14</v>
      </c>
      <c r="G127" s="38">
        <v>45425.0</v>
      </c>
      <c r="H127" s="40">
        <f t="shared" si="5"/>
        <v>11</v>
      </c>
      <c r="I127" s="39" t="s">
        <v>73</v>
      </c>
      <c r="J127" s="39">
        <v>269.0</v>
      </c>
      <c r="K127" s="43">
        <v>15000.0</v>
      </c>
      <c r="L127" s="39" t="s">
        <v>68</v>
      </c>
      <c r="M127" s="38">
        <v>45736.0</v>
      </c>
      <c r="N127" s="39" t="s">
        <v>19</v>
      </c>
      <c r="O127" s="59"/>
      <c r="P127" s="44"/>
      <c r="Q127" s="45"/>
      <c r="R127" s="46"/>
      <c r="S127" s="46"/>
      <c r="T127" s="46"/>
      <c r="U127" s="46"/>
      <c r="V127" s="80"/>
      <c r="W127" s="80"/>
      <c r="X127" s="80"/>
    </row>
    <row r="128">
      <c r="A128" s="38">
        <v>45705.0</v>
      </c>
      <c r="B128" s="53">
        <v>45783.0</v>
      </c>
      <c r="C128" s="39">
        <v>231830.0</v>
      </c>
      <c r="D128" s="39" t="s">
        <v>71</v>
      </c>
      <c r="E128" s="38">
        <v>45474.0</v>
      </c>
      <c r="F128" s="40">
        <f t="shared" si="6"/>
        <v>10</v>
      </c>
      <c r="G128" s="77">
        <v>45586.0</v>
      </c>
      <c r="H128" s="40">
        <f t="shared" si="5"/>
        <v>6</v>
      </c>
      <c r="I128" s="39" t="s">
        <v>73</v>
      </c>
      <c r="J128" s="39" t="s">
        <v>33</v>
      </c>
      <c r="K128" s="63"/>
      <c r="L128" s="44"/>
      <c r="M128" s="44"/>
      <c r="N128" s="39" t="s">
        <v>19</v>
      </c>
      <c r="O128" s="59"/>
      <c r="P128" s="44"/>
      <c r="Q128" s="45"/>
      <c r="R128" s="46"/>
      <c r="S128" s="46"/>
      <c r="T128" s="46"/>
      <c r="U128" s="46"/>
      <c r="V128" s="80"/>
      <c r="W128" s="80"/>
      <c r="X128" s="80"/>
    </row>
    <row r="129">
      <c r="A129" s="38">
        <v>45705.0</v>
      </c>
      <c r="B129" s="53">
        <v>45783.0</v>
      </c>
      <c r="C129" s="39">
        <v>97097.0</v>
      </c>
      <c r="D129" s="39" t="s">
        <v>71</v>
      </c>
      <c r="E129" s="38" t="s">
        <v>132</v>
      </c>
      <c r="F129" s="40">
        <f t="shared" si="6"/>
        <v>46</v>
      </c>
      <c r="G129" s="38">
        <v>44420.0</v>
      </c>
      <c r="H129" s="40">
        <f t="shared" si="5"/>
        <v>44</v>
      </c>
      <c r="I129" s="41" t="s">
        <v>42</v>
      </c>
      <c r="J129" s="39">
        <v>29.0</v>
      </c>
      <c r="K129" s="63"/>
      <c r="L129" s="44"/>
      <c r="M129" s="38">
        <v>45555.0</v>
      </c>
      <c r="N129" s="39" t="s">
        <v>19</v>
      </c>
      <c r="O129" s="59"/>
      <c r="P129" s="39" t="s">
        <v>61</v>
      </c>
      <c r="Q129" s="45"/>
      <c r="R129" s="46"/>
      <c r="S129" s="46"/>
      <c r="T129" s="46"/>
      <c r="U129" s="46"/>
      <c r="V129" s="80"/>
      <c r="W129" s="80"/>
      <c r="X129" s="80"/>
    </row>
    <row r="130">
      <c r="A130" s="38">
        <v>45705.0</v>
      </c>
      <c r="B130" s="53">
        <v>45783.0</v>
      </c>
      <c r="C130" s="39">
        <v>206380.0</v>
      </c>
      <c r="D130" s="39" t="s">
        <v>71</v>
      </c>
      <c r="E130" s="38">
        <v>45323.0</v>
      </c>
      <c r="F130" s="40">
        <f t="shared" si="6"/>
        <v>15</v>
      </c>
      <c r="G130" s="38">
        <v>45365.0</v>
      </c>
      <c r="H130" s="40">
        <f t="shared" si="5"/>
        <v>13</v>
      </c>
      <c r="I130" s="39" t="s">
        <v>73</v>
      </c>
      <c r="J130" s="39">
        <v>214.0</v>
      </c>
      <c r="K130" s="63"/>
      <c r="L130" s="39" t="s">
        <v>68</v>
      </c>
      <c r="M130" s="38">
        <v>45734.0</v>
      </c>
      <c r="N130" s="39" t="s">
        <v>19</v>
      </c>
      <c r="O130" s="59"/>
      <c r="P130" s="44"/>
      <c r="Q130" s="45"/>
      <c r="R130" s="46"/>
      <c r="S130" s="46"/>
      <c r="T130" s="46"/>
      <c r="U130" s="46"/>
      <c r="V130" s="80"/>
      <c r="W130" s="80"/>
      <c r="X130" s="80"/>
    </row>
    <row r="131">
      <c r="A131" s="38">
        <v>45705.0</v>
      </c>
      <c r="B131" s="53">
        <v>45783.0</v>
      </c>
      <c r="C131" s="39">
        <v>232028.0</v>
      </c>
      <c r="D131" s="39" t="s">
        <v>133</v>
      </c>
      <c r="E131" s="38">
        <v>45108.0</v>
      </c>
      <c r="F131" s="40">
        <f t="shared" si="6"/>
        <v>22</v>
      </c>
      <c r="G131" s="77">
        <v>45588.0</v>
      </c>
      <c r="H131" s="40">
        <f t="shared" si="5"/>
        <v>6</v>
      </c>
      <c r="I131" s="39" t="s">
        <v>73</v>
      </c>
      <c r="J131" s="39">
        <v>212.0</v>
      </c>
      <c r="K131" s="43">
        <v>3000.0</v>
      </c>
      <c r="L131" s="44"/>
      <c r="M131" s="38">
        <v>45708.0</v>
      </c>
      <c r="N131" s="121" t="s">
        <v>19</v>
      </c>
      <c r="O131" s="39" t="s">
        <v>65</v>
      </c>
      <c r="P131" s="44"/>
      <c r="Q131" s="45"/>
      <c r="R131" s="46"/>
      <c r="S131" s="46"/>
      <c r="T131" s="46"/>
      <c r="U131" s="46"/>
      <c r="V131" s="80"/>
      <c r="W131" s="80"/>
      <c r="X131" s="80"/>
    </row>
    <row r="132">
      <c r="A132" s="38">
        <v>45705.0</v>
      </c>
      <c r="B132" s="53">
        <v>45783.0</v>
      </c>
      <c r="C132" s="39">
        <v>193930.0</v>
      </c>
      <c r="D132" s="39" t="s">
        <v>77</v>
      </c>
      <c r="E132" s="38">
        <v>45231.0</v>
      </c>
      <c r="F132" s="40">
        <f t="shared" si="6"/>
        <v>18</v>
      </c>
      <c r="G132" s="77">
        <v>45257.0</v>
      </c>
      <c r="H132" s="40">
        <f t="shared" si="5"/>
        <v>17</v>
      </c>
      <c r="I132" s="41" t="s">
        <v>42</v>
      </c>
      <c r="J132" s="39">
        <v>51.0</v>
      </c>
      <c r="K132" s="63"/>
      <c r="L132" s="44"/>
      <c r="M132" s="44"/>
      <c r="N132" s="39" t="s">
        <v>19</v>
      </c>
      <c r="O132" s="59"/>
      <c r="P132" s="44"/>
      <c r="Q132" s="45"/>
      <c r="R132" s="46"/>
      <c r="S132" s="46"/>
      <c r="T132" s="46"/>
      <c r="U132" s="46"/>
      <c r="V132" s="80"/>
      <c r="W132" s="80"/>
      <c r="X132" s="80"/>
    </row>
    <row r="133">
      <c r="A133" s="38">
        <v>45705.0</v>
      </c>
      <c r="B133" s="53">
        <v>45783.0</v>
      </c>
      <c r="C133" s="39">
        <v>228588.0</v>
      </c>
      <c r="D133" s="39" t="s">
        <v>77</v>
      </c>
      <c r="E133" s="38">
        <v>44958.0</v>
      </c>
      <c r="F133" s="40">
        <f t="shared" si="6"/>
        <v>27</v>
      </c>
      <c r="G133" s="38">
        <v>45558.0</v>
      </c>
      <c r="H133" s="40">
        <f t="shared" si="5"/>
        <v>7</v>
      </c>
      <c r="I133" s="39" t="s">
        <v>74</v>
      </c>
      <c r="J133" s="39">
        <v>304.0</v>
      </c>
      <c r="K133" s="43" t="s">
        <v>103</v>
      </c>
      <c r="L133" s="39" t="s">
        <v>68</v>
      </c>
      <c r="M133" s="38">
        <v>45743.0</v>
      </c>
      <c r="N133" s="39" t="s">
        <v>19</v>
      </c>
      <c r="O133" s="59"/>
      <c r="P133" s="39" t="s">
        <v>66</v>
      </c>
      <c r="Q133" s="45"/>
      <c r="R133" s="46"/>
      <c r="S133" s="46"/>
      <c r="T133" s="46"/>
      <c r="U133" s="46"/>
      <c r="V133" s="80"/>
      <c r="W133" s="80"/>
      <c r="X133" s="80"/>
    </row>
    <row r="134">
      <c r="A134" s="38">
        <v>45705.0</v>
      </c>
      <c r="B134" s="53">
        <v>45783.0</v>
      </c>
      <c r="C134" s="39">
        <v>236586.0</v>
      </c>
      <c r="D134" s="39" t="s">
        <v>77</v>
      </c>
      <c r="E134" s="38">
        <v>45566.0</v>
      </c>
      <c r="F134" s="40">
        <f t="shared" si="6"/>
        <v>7</v>
      </c>
      <c r="G134" s="38">
        <v>45635.0</v>
      </c>
      <c r="H134" s="40">
        <f t="shared" si="5"/>
        <v>4</v>
      </c>
      <c r="I134" s="39" t="s">
        <v>74</v>
      </c>
      <c r="J134" s="39" t="s">
        <v>33</v>
      </c>
      <c r="K134" s="63"/>
      <c r="L134" s="44"/>
      <c r="M134" s="44"/>
      <c r="N134" s="39" t="s">
        <v>19</v>
      </c>
      <c r="O134" s="59"/>
      <c r="P134" s="44"/>
      <c r="Q134" s="45"/>
      <c r="R134" s="46"/>
      <c r="S134" s="46"/>
      <c r="T134" s="46"/>
      <c r="U134" s="46"/>
      <c r="V134" s="80"/>
      <c r="W134" s="80"/>
      <c r="X134" s="80"/>
    </row>
    <row r="135">
      <c r="A135" s="38">
        <v>45705.0</v>
      </c>
      <c r="B135" s="53">
        <v>45783.0</v>
      </c>
      <c r="C135" s="39">
        <v>170799.0</v>
      </c>
      <c r="D135" s="39" t="s">
        <v>77</v>
      </c>
      <c r="E135" s="38">
        <v>45017.0</v>
      </c>
      <c r="F135" s="40">
        <f t="shared" si="6"/>
        <v>25</v>
      </c>
      <c r="G135" s="38">
        <v>45059.0</v>
      </c>
      <c r="H135" s="40">
        <f t="shared" si="5"/>
        <v>23</v>
      </c>
      <c r="I135" s="39" t="s">
        <v>73</v>
      </c>
      <c r="J135" s="39">
        <v>208.0</v>
      </c>
      <c r="K135" s="63"/>
      <c r="L135" s="44"/>
      <c r="M135" s="44"/>
      <c r="N135" s="39" t="s">
        <v>19</v>
      </c>
      <c r="O135" s="59"/>
      <c r="P135" s="44"/>
      <c r="Q135" s="45"/>
      <c r="R135" s="46"/>
      <c r="S135" s="46"/>
      <c r="T135" s="46"/>
      <c r="U135" s="46"/>
      <c r="V135" s="80"/>
      <c r="W135" s="80"/>
      <c r="X135" s="80"/>
    </row>
    <row r="136">
      <c r="A136" s="38">
        <v>45705.0</v>
      </c>
      <c r="B136" s="53">
        <v>45783.0</v>
      </c>
      <c r="C136" s="39">
        <v>116019.0</v>
      </c>
      <c r="D136" s="39" t="s">
        <v>70</v>
      </c>
      <c r="E136" s="38">
        <v>44593.0</v>
      </c>
      <c r="F136" s="40">
        <f t="shared" si="6"/>
        <v>39</v>
      </c>
      <c r="G136" s="38">
        <v>44607.0</v>
      </c>
      <c r="H136" s="40">
        <f t="shared" si="5"/>
        <v>38</v>
      </c>
      <c r="I136" s="41" t="s">
        <v>42</v>
      </c>
      <c r="J136" s="39">
        <v>42.0</v>
      </c>
      <c r="K136" s="63"/>
      <c r="L136" s="44"/>
      <c r="M136" s="44"/>
      <c r="N136" s="39" t="s">
        <v>19</v>
      </c>
      <c r="O136" s="59"/>
      <c r="P136" s="39" t="s">
        <v>61</v>
      </c>
      <c r="Q136" s="45"/>
      <c r="R136" s="46"/>
      <c r="S136" s="46"/>
      <c r="T136" s="46"/>
      <c r="U136" s="46"/>
      <c r="V136" s="80"/>
      <c r="W136" s="80"/>
      <c r="X136" s="80"/>
    </row>
    <row r="137">
      <c r="A137" s="38">
        <v>45705.0</v>
      </c>
      <c r="B137" s="53">
        <v>45783.0</v>
      </c>
      <c r="C137" s="39">
        <v>200090.0</v>
      </c>
      <c r="D137" s="39" t="s">
        <v>70</v>
      </c>
      <c r="E137" s="38">
        <v>45292.0</v>
      </c>
      <c r="F137" s="40">
        <f t="shared" si="6"/>
        <v>16</v>
      </c>
      <c r="G137" s="38">
        <v>45316.0</v>
      </c>
      <c r="H137" s="40">
        <f t="shared" si="5"/>
        <v>15</v>
      </c>
      <c r="I137" s="39" t="s">
        <v>49</v>
      </c>
      <c r="J137" s="39">
        <v>534.0</v>
      </c>
      <c r="K137" s="63"/>
      <c r="L137" s="44"/>
      <c r="M137" s="44"/>
      <c r="N137" s="39" t="s">
        <v>19</v>
      </c>
      <c r="O137" s="59"/>
      <c r="P137" s="44"/>
      <c r="Q137" s="45"/>
      <c r="R137" s="46"/>
      <c r="S137" s="46"/>
      <c r="T137" s="46"/>
      <c r="U137" s="46"/>
      <c r="V137" s="80"/>
      <c r="W137" s="80"/>
      <c r="X137" s="80"/>
    </row>
    <row r="138">
      <c r="A138" s="38">
        <v>45705.0</v>
      </c>
      <c r="B138" s="53">
        <v>45783.0</v>
      </c>
      <c r="C138" s="39">
        <v>156726.0</v>
      </c>
      <c r="D138" s="39" t="s">
        <v>70</v>
      </c>
      <c r="E138" s="38">
        <v>45017.0</v>
      </c>
      <c r="F138" s="40">
        <f t="shared" si="6"/>
        <v>25</v>
      </c>
      <c r="G138" s="38">
        <v>45059.0</v>
      </c>
      <c r="H138" s="40">
        <f t="shared" si="5"/>
        <v>23</v>
      </c>
      <c r="I138" s="39" t="s">
        <v>73</v>
      </c>
      <c r="J138" s="39" t="s">
        <v>130</v>
      </c>
      <c r="K138" s="63"/>
      <c r="L138" s="44"/>
      <c r="M138" s="44"/>
      <c r="N138" s="39" t="s">
        <v>19</v>
      </c>
      <c r="O138" s="59"/>
      <c r="P138" s="44"/>
      <c r="Q138" s="45"/>
      <c r="R138" s="46"/>
      <c r="S138" s="46"/>
      <c r="T138" s="46"/>
      <c r="U138" s="46"/>
      <c r="V138" s="80"/>
      <c r="W138" s="80"/>
      <c r="X138" s="80"/>
    </row>
    <row r="139">
      <c r="A139" s="38">
        <v>45705.0</v>
      </c>
      <c r="B139" s="53">
        <v>45783.0</v>
      </c>
      <c r="C139" s="39">
        <v>180088.0</v>
      </c>
      <c r="D139" s="39" t="s">
        <v>104</v>
      </c>
      <c r="E139" s="38">
        <v>45078.0</v>
      </c>
      <c r="F139" s="40">
        <f t="shared" si="6"/>
        <v>23</v>
      </c>
      <c r="G139" s="38">
        <v>45133.0</v>
      </c>
      <c r="H139" s="40">
        <f t="shared" si="5"/>
        <v>21</v>
      </c>
      <c r="I139" s="41" t="s">
        <v>42</v>
      </c>
      <c r="J139" s="39">
        <v>41.0</v>
      </c>
      <c r="K139" s="63"/>
      <c r="L139" s="44"/>
      <c r="M139" s="44"/>
      <c r="N139" s="39" t="s">
        <v>19</v>
      </c>
      <c r="O139" s="59"/>
      <c r="P139" s="44"/>
      <c r="Q139" s="45"/>
      <c r="R139" s="46"/>
      <c r="S139" s="46"/>
      <c r="T139" s="46"/>
      <c r="U139" s="46"/>
      <c r="V139" s="80"/>
      <c r="W139" s="80"/>
      <c r="X139" s="80"/>
    </row>
    <row r="140">
      <c r="A140" s="38">
        <v>45705.0</v>
      </c>
      <c r="B140" s="53">
        <v>45783.0</v>
      </c>
      <c r="C140" s="39">
        <v>221494.0</v>
      </c>
      <c r="D140" s="39" t="s">
        <v>83</v>
      </c>
      <c r="E140" s="38">
        <v>45413.0</v>
      </c>
      <c r="F140" s="40">
        <f t="shared" si="6"/>
        <v>12</v>
      </c>
      <c r="G140" s="38">
        <v>45488.0</v>
      </c>
      <c r="H140" s="40">
        <f t="shared" si="5"/>
        <v>9</v>
      </c>
      <c r="I140" s="39" t="s">
        <v>74</v>
      </c>
      <c r="J140" s="39">
        <v>308.0</v>
      </c>
      <c r="K140" s="43" t="s">
        <v>103</v>
      </c>
      <c r="L140" s="39" t="s">
        <v>51</v>
      </c>
      <c r="M140" s="38">
        <v>45727.0</v>
      </c>
      <c r="N140" s="39" t="s">
        <v>19</v>
      </c>
      <c r="O140" s="39" t="s">
        <v>65</v>
      </c>
      <c r="P140" s="44"/>
      <c r="Q140" s="45"/>
      <c r="R140" s="46"/>
      <c r="S140" s="46"/>
      <c r="T140" s="46"/>
      <c r="U140" s="46"/>
      <c r="V140" s="80"/>
      <c r="W140" s="80"/>
      <c r="X140" s="80"/>
    </row>
    <row r="141">
      <c r="A141" s="38">
        <v>45705.0</v>
      </c>
      <c r="B141" s="53">
        <v>45783.0</v>
      </c>
      <c r="C141" s="39">
        <v>169947.0</v>
      </c>
      <c r="D141" s="39" t="s">
        <v>83</v>
      </c>
      <c r="E141" s="38">
        <v>45047.0</v>
      </c>
      <c r="F141" s="40">
        <f t="shared" si="6"/>
        <v>24</v>
      </c>
      <c r="G141" s="38">
        <v>45056.0</v>
      </c>
      <c r="H141" s="40">
        <f t="shared" si="5"/>
        <v>23</v>
      </c>
      <c r="I141" s="39" t="s">
        <v>59</v>
      </c>
      <c r="J141" s="39" t="s">
        <v>33</v>
      </c>
      <c r="K141" s="63"/>
      <c r="L141" s="44"/>
      <c r="M141" s="44"/>
      <c r="N141" s="39" t="s">
        <v>19</v>
      </c>
      <c r="O141" s="59"/>
      <c r="P141" s="44"/>
      <c r="Q141" s="45"/>
      <c r="R141" s="46"/>
      <c r="S141" s="46"/>
      <c r="T141" s="46"/>
      <c r="U141" s="46"/>
      <c r="V141" s="80"/>
      <c r="W141" s="80"/>
      <c r="X141" s="80"/>
    </row>
    <row r="142">
      <c r="A142" s="38">
        <v>45705.0</v>
      </c>
      <c r="B142" s="53">
        <v>45783.0</v>
      </c>
      <c r="C142" s="39">
        <v>234902.0</v>
      </c>
      <c r="D142" s="39" t="s">
        <v>83</v>
      </c>
      <c r="E142" s="38">
        <v>45566.0</v>
      </c>
      <c r="F142" s="40">
        <f t="shared" si="6"/>
        <v>7</v>
      </c>
      <c r="G142" s="77">
        <v>45617.0</v>
      </c>
      <c r="H142" s="40">
        <f t="shared" si="5"/>
        <v>5</v>
      </c>
      <c r="I142" s="39" t="s">
        <v>134</v>
      </c>
      <c r="J142" s="39" t="s">
        <v>33</v>
      </c>
      <c r="K142" s="63"/>
      <c r="L142" s="44"/>
      <c r="M142" s="44"/>
      <c r="N142" s="39" t="s">
        <v>19</v>
      </c>
      <c r="O142" s="59"/>
      <c r="P142" s="44"/>
      <c r="Q142" s="45"/>
      <c r="R142" s="46"/>
      <c r="S142" s="46"/>
      <c r="T142" s="46"/>
      <c r="U142" s="46"/>
      <c r="V142" s="80"/>
      <c r="W142" s="80"/>
      <c r="X142" s="80"/>
    </row>
    <row r="143">
      <c r="A143" s="38">
        <v>45705.0</v>
      </c>
      <c r="B143" s="53">
        <v>45783.0</v>
      </c>
      <c r="C143" s="39">
        <v>230385.0</v>
      </c>
      <c r="D143" s="39" t="s">
        <v>83</v>
      </c>
      <c r="E143" s="38">
        <v>45536.0</v>
      </c>
      <c r="F143" s="40">
        <f t="shared" si="6"/>
        <v>8</v>
      </c>
      <c r="G143" s="77">
        <v>45579.0</v>
      </c>
      <c r="H143" s="40">
        <f t="shared" si="5"/>
        <v>6</v>
      </c>
      <c r="I143" s="39" t="s">
        <v>134</v>
      </c>
      <c r="J143" s="39" t="s">
        <v>33</v>
      </c>
      <c r="K143" s="63"/>
      <c r="L143" s="44"/>
      <c r="M143" s="44"/>
      <c r="N143" s="39" t="s">
        <v>19</v>
      </c>
      <c r="O143" s="59"/>
      <c r="P143" s="44"/>
      <c r="Q143" s="45"/>
      <c r="R143" s="46"/>
      <c r="S143" s="46"/>
      <c r="T143" s="46"/>
      <c r="U143" s="46"/>
      <c r="V143" s="80"/>
      <c r="W143" s="80"/>
      <c r="X143" s="80"/>
    </row>
    <row r="144">
      <c r="A144" s="38">
        <v>45705.0</v>
      </c>
      <c r="B144" s="53">
        <v>45783.0</v>
      </c>
      <c r="C144" s="39">
        <v>234425.0</v>
      </c>
      <c r="D144" s="39" t="s">
        <v>83</v>
      </c>
      <c r="E144" s="38">
        <v>45597.0</v>
      </c>
      <c r="F144" s="40">
        <f t="shared" si="6"/>
        <v>6</v>
      </c>
      <c r="G144" s="77">
        <v>45614.0</v>
      </c>
      <c r="H144" s="40">
        <f t="shared" si="5"/>
        <v>5</v>
      </c>
      <c r="I144" s="39" t="s">
        <v>74</v>
      </c>
      <c r="J144" s="39">
        <v>307.0</v>
      </c>
      <c r="K144" s="63"/>
      <c r="L144" s="44"/>
      <c r="M144" s="44"/>
      <c r="N144" s="39" t="s">
        <v>19</v>
      </c>
      <c r="O144" s="59"/>
      <c r="P144" s="44"/>
      <c r="Q144" s="45"/>
      <c r="R144" s="46"/>
      <c r="S144" s="46"/>
      <c r="T144" s="46"/>
      <c r="U144" s="46"/>
      <c r="V144" s="80"/>
      <c r="W144" s="80"/>
      <c r="X144" s="80"/>
    </row>
    <row r="145">
      <c r="A145" s="38">
        <v>45694.0</v>
      </c>
      <c r="B145" s="53">
        <v>45783.0</v>
      </c>
      <c r="C145" s="39">
        <v>178204.0</v>
      </c>
      <c r="D145" s="39" t="s">
        <v>58</v>
      </c>
      <c r="E145" s="38">
        <v>45078.0</v>
      </c>
      <c r="F145" s="40">
        <f t="shared" si="6"/>
        <v>23</v>
      </c>
      <c r="G145" s="38">
        <v>45119.0</v>
      </c>
      <c r="H145" s="40">
        <f t="shared" si="5"/>
        <v>21</v>
      </c>
      <c r="I145" s="39" t="s">
        <v>74</v>
      </c>
      <c r="J145" s="39">
        <v>313.0</v>
      </c>
      <c r="K145" s="43" t="s">
        <v>103</v>
      </c>
      <c r="L145" s="39" t="s">
        <v>84</v>
      </c>
      <c r="M145" s="38">
        <v>45706.0</v>
      </c>
      <c r="N145" s="39" t="s">
        <v>19</v>
      </c>
      <c r="O145" s="59"/>
      <c r="P145" s="39" t="s">
        <v>66</v>
      </c>
      <c r="Q145" s="45"/>
      <c r="R145" s="46"/>
      <c r="S145" s="46"/>
      <c r="T145" s="46"/>
      <c r="U145" s="46"/>
      <c r="V145" s="80"/>
      <c r="W145" s="80"/>
      <c r="X145" s="80"/>
    </row>
    <row r="146">
      <c r="A146" s="38">
        <v>45705.0</v>
      </c>
      <c r="B146" s="53">
        <v>45783.0</v>
      </c>
      <c r="C146" s="39">
        <v>198357.0</v>
      </c>
      <c r="D146" s="39" t="s">
        <v>58</v>
      </c>
      <c r="E146" s="38">
        <v>45261.0</v>
      </c>
      <c r="F146" s="40">
        <f t="shared" si="6"/>
        <v>17</v>
      </c>
      <c r="G146" s="38">
        <v>45303.0</v>
      </c>
      <c r="H146" s="40">
        <f t="shared" si="5"/>
        <v>15</v>
      </c>
      <c r="I146" s="39" t="s">
        <v>63</v>
      </c>
      <c r="J146" s="39">
        <v>404.0</v>
      </c>
      <c r="K146" s="43" t="s">
        <v>103</v>
      </c>
      <c r="L146" s="44"/>
      <c r="M146" s="38">
        <v>45715.0</v>
      </c>
      <c r="N146" s="39" t="s">
        <v>19</v>
      </c>
      <c r="O146" s="59"/>
      <c r="P146" s="39" t="s">
        <v>66</v>
      </c>
      <c r="Q146" s="45"/>
      <c r="R146" s="46"/>
      <c r="S146" s="46"/>
      <c r="T146" s="46"/>
      <c r="U146" s="46"/>
      <c r="V146" s="80"/>
      <c r="W146" s="80"/>
      <c r="X146" s="80"/>
    </row>
    <row r="147">
      <c r="A147" s="38">
        <v>45705.0</v>
      </c>
      <c r="B147" s="53">
        <v>45783.0</v>
      </c>
      <c r="C147" s="39">
        <v>206044.0</v>
      </c>
      <c r="D147" s="39" t="s">
        <v>58</v>
      </c>
      <c r="E147" s="38">
        <v>45352.0</v>
      </c>
      <c r="F147" s="40">
        <f t="shared" si="6"/>
        <v>14</v>
      </c>
      <c r="G147" s="38">
        <v>45378.0</v>
      </c>
      <c r="H147" s="40">
        <f t="shared" si="5"/>
        <v>13</v>
      </c>
      <c r="I147" s="39" t="s">
        <v>49</v>
      </c>
      <c r="J147" s="39" t="s">
        <v>135</v>
      </c>
      <c r="K147" s="63"/>
      <c r="L147" s="44"/>
      <c r="M147" s="44"/>
      <c r="N147" s="39" t="s">
        <v>19</v>
      </c>
      <c r="O147" s="59"/>
      <c r="P147" s="44"/>
      <c r="Q147" s="45"/>
      <c r="R147" s="46"/>
      <c r="S147" s="46"/>
      <c r="T147" s="46"/>
      <c r="U147" s="46"/>
      <c r="V147" s="80"/>
      <c r="W147" s="80"/>
      <c r="X147" s="80"/>
    </row>
    <row r="148">
      <c r="A148" s="38">
        <v>45705.0</v>
      </c>
      <c r="B148" s="53">
        <v>45783.0</v>
      </c>
      <c r="C148" s="39">
        <v>232552.0</v>
      </c>
      <c r="D148" s="39" t="s">
        <v>58</v>
      </c>
      <c r="E148" s="38">
        <v>45474.0</v>
      </c>
      <c r="F148" s="40">
        <f t="shared" si="6"/>
        <v>10</v>
      </c>
      <c r="G148" s="38">
        <v>45602.0</v>
      </c>
      <c r="H148" s="40">
        <f t="shared" si="5"/>
        <v>6</v>
      </c>
      <c r="I148" s="39" t="s">
        <v>73</v>
      </c>
      <c r="J148" s="39" t="s">
        <v>33</v>
      </c>
      <c r="K148" s="63"/>
      <c r="L148" s="44"/>
      <c r="M148" s="44"/>
      <c r="N148" s="39" t="s">
        <v>19</v>
      </c>
      <c r="O148" s="59"/>
      <c r="P148" s="44"/>
      <c r="Q148" s="45"/>
      <c r="R148" s="46"/>
      <c r="S148" s="46"/>
      <c r="T148" s="46"/>
      <c r="U148" s="46"/>
      <c r="V148" s="80"/>
      <c r="W148" s="80"/>
      <c r="X148" s="80"/>
    </row>
    <row r="149">
      <c r="A149" s="38">
        <v>45705.0</v>
      </c>
      <c r="B149" s="53">
        <v>45783.0</v>
      </c>
      <c r="C149" s="39">
        <v>160318.0</v>
      </c>
      <c r="D149" s="39" t="s">
        <v>87</v>
      </c>
      <c r="E149" s="38">
        <v>44896.0</v>
      </c>
      <c r="F149" s="40">
        <f t="shared" si="6"/>
        <v>29</v>
      </c>
      <c r="G149" s="38">
        <v>44968.0</v>
      </c>
      <c r="H149" s="40">
        <f t="shared" si="5"/>
        <v>26</v>
      </c>
      <c r="I149" s="41" t="s">
        <v>42</v>
      </c>
      <c r="J149" s="39" t="s">
        <v>33</v>
      </c>
      <c r="K149" s="63"/>
      <c r="L149" s="44"/>
      <c r="M149" s="44"/>
      <c r="N149" s="39" t="s">
        <v>19</v>
      </c>
      <c r="O149" s="59"/>
      <c r="P149" s="39" t="s">
        <v>61</v>
      </c>
      <c r="Q149" s="45"/>
      <c r="R149" s="46"/>
      <c r="S149" s="46"/>
      <c r="T149" s="46"/>
      <c r="U149" s="46"/>
      <c r="V149" s="80"/>
      <c r="W149" s="80"/>
      <c r="X149" s="80"/>
    </row>
    <row r="150">
      <c r="A150" s="38">
        <v>45705.0</v>
      </c>
      <c r="B150" s="53">
        <v>45783.0</v>
      </c>
      <c r="C150" s="39">
        <v>221772.0</v>
      </c>
      <c r="D150" s="39" t="s">
        <v>87</v>
      </c>
      <c r="E150" s="38">
        <v>44470.0</v>
      </c>
      <c r="F150" s="40">
        <f t="shared" si="6"/>
        <v>43</v>
      </c>
      <c r="G150" s="38">
        <v>45489.0</v>
      </c>
      <c r="H150" s="40">
        <f t="shared" si="5"/>
        <v>9</v>
      </c>
      <c r="I150" s="39" t="s">
        <v>73</v>
      </c>
      <c r="J150" s="39" t="s">
        <v>33</v>
      </c>
      <c r="K150" s="63"/>
      <c r="L150" s="44"/>
      <c r="M150" s="44"/>
      <c r="N150" s="39" t="s">
        <v>19</v>
      </c>
      <c r="O150" s="59"/>
      <c r="P150" s="44"/>
      <c r="Q150" s="45"/>
      <c r="R150" s="46"/>
      <c r="S150" s="46"/>
      <c r="T150" s="46"/>
      <c r="U150" s="46"/>
      <c r="V150" s="80"/>
      <c r="W150" s="80"/>
      <c r="X150" s="80"/>
    </row>
    <row r="151">
      <c r="A151" s="38">
        <v>45705.0</v>
      </c>
      <c r="B151" s="53">
        <v>45783.0</v>
      </c>
      <c r="C151" s="39">
        <v>228991.0</v>
      </c>
      <c r="D151" s="39" t="s">
        <v>87</v>
      </c>
      <c r="E151" s="38">
        <v>45536.0</v>
      </c>
      <c r="F151" s="40">
        <f t="shared" si="6"/>
        <v>8</v>
      </c>
      <c r="G151" s="38">
        <v>45559.0</v>
      </c>
      <c r="H151" s="40">
        <f t="shared" si="5"/>
        <v>7</v>
      </c>
      <c r="I151" s="39" t="s">
        <v>74</v>
      </c>
      <c r="J151" s="39" t="s">
        <v>127</v>
      </c>
      <c r="K151" s="63"/>
      <c r="L151" s="44"/>
      <c r="M151" s="38">
        <v>45714.0</v>
      </c>
      <c r="N151" s="121" t="s">
        <v>19</v>
      </c>
      <c r="O151" s="39" t="s">
        <v>65</v>
      </c>
      <c r="P151" s="44"/>
      <c r="Q151" s="45"/>
      <c r="R151" s="46"/>
      <c r="S151" s="46"/>
      <c r="T151" s="46"/>
      <c r="U151" s="46"/>
      <c r="V151" s="80"/>
      <c r="W151" s="80"/>
      <c r="X151" s="80"/>
    </row>
    <row r="152">
      <c r="A152" s="38">
        <v>45705.0</v>
      </c>
      <c r="B152" s="53">
        <v>45783.0</v>
      </c>
      <c r="C152" s="39">
        <v>208122.0</v>
      </c>
      <c r="D152" s="39" t="s">
        <v>41</v>
      </c>
      <c r="E152" s="38">
        <v>45352.0</v>
      </c>
      <c r="F152" s="40">
        <f t="shared" si="6"/>
        <v>14</v>
      </c>
      <c r="G152" s="38">
        <v>45378.0</v>
      </c>
      <c r="H152" s="40">
        <f t="shared" si="5"/>
        <v>13</v>
      </c>
      <c r="I152" s="41" t="s">
        <v>42</v>
      </c>
      <c r="J152" s="39">
        <v>47.0</v>
      </c>
      <c r="K152" s="63"/>
      <c r="L152" s="44"/>
      <c r="M152" s="44"/>
      <c r="N152" s="39" t="s">
        <v>20</v>
      </c>
      <c r="O152" s="59"/>
      <c r="P152" s="44"/>
      <c r="Q152" s="45"/>
      <c r="R152" s="46"/>
      <c r="S152" s="46"/>
      <c r="T152" s="46"/>
      <c r="U152" s="46"/>
      <c r="V152" s="80"/>
      <c r="W152" s="80"/>
      <c r="X152" s="80"/>
    </row>
    <row r="153">
      <c r="A153" s="38">
        <v>45705.0</v>
      </c>
      <c r="B153" s="53">
        <v>45783.0</v>
      </c>
      <c r="C153" s="39">
        <v>233230.0</v>
      </c>
      <c r="D153" s="39" t="s">
        <v>41</v>
      </c>
      <c r="E153" s="38">
        <v>45444.0</v>
      </c>
      <c r="F153" s="40">
        <f t="shared" si="6"/>
        <v>11</v>
      </c>
      <c r="G153" s="38">
        <v>45543.0</v>
      </c>
      <c r="H153" s="40">
        <f t="shared" si="5"/>
        <v>7</v>
      </c>
      <c r="I153" s="39" t="s">
        <v>74</v>
      </c>
      <c r="J153" s="39" t="s">
        <v>94</v>
      </c>
      <c r="K153" s="63"/>
      <c r="L153" s="39" t="s">
        <v>51</v>
      </c>
      <c r="M153" s="38">
        <v>45715.0</v>
      </c>
      <c r="N153" s="39" t="s">
        <v>19</v>
      </c>
      <c r="O153" s="59"/>
      <c r="P153" s="39" t="s">
        <v>66</v>
      </c>
      <c r="Q153" s="45"/>
      <c r="R153" s="46"/>
      <c r="S153" s="46"/>
      <c r="T153" s="46"/>
      <c r="U153" s="46"/>
      <c r="V153" s="80"/>
      <c r="W153" s="80"/>
      <c r="X153" s="80"/>
    </row>
    <row r="154">
      <c r="A154" s="38">
        <v>45705.0</v>
      </c>
      <c r="B154" s="53">
        <v>45783.0</v>
      </c>
      <c r="C154" s="39">
        <v>241528.0</v>
      </c>
      <c r="D154" s="39" t="s">
        <v>89</v>
      </c>
      <c r="E154" s="38">
        <v>45474.0</v>
      </c>
      <c r="F154" s="40">
        <f t="shared" si="6"/>
        <v>10</v>
      </c>
      <c r="G154" s="38">
        <v>45691.0</v>
      </c>
      <c r="H154" s="40">
        <f t="shared" si="5"/>
        <v>3</v>
      </c>
      <c r="I154" s="39" t="s">
        <v>74</v>
      </c>
      <c r="J154" s="39">
        <v>309.0</v>
      </c>
      <c r="K154" s="63"/>
      <c r="L154" s="39" t="s">
        <v>51</v>
      </c>
      <c r="M154" s="38">
        <v>45709.0</v>
      </c>
      <c r="N154" s="121" t="s">
        <v>19</v>
      </c>
      <c r="O154" s="39" t="s">
        <v>105</v>
      </c>
      <c r="P154" s="44"/>
      <c r="Q154" s="45"/>
      <c r="R154" s="46"/>
      <c r="S154" s="46"/>
      <c r="T154" s="46"/>
      <c r="U154" s="46"/>
      <c r="V154" s="80"/>
      <c r="W154" s="80"/>
      <c r="X154" s="80"/>
    </row>
    <row r="155">
      <c r="A155" s="38">
        <v>45705.0</v>
      </c>
      <c r="B155" s="53">
        <v>45783.0</v>
      </c>
      <c r="C155" s="39">
        <v>208188.0</v>
      </c>
      <c r="D155" s="39" t="s">
        <v>111</v>
      </c>
      <c r="E155" s="38">
        <v>45323.0</v>
      </c>
      <c r="F155" s="40">
        <f t="shared" si="6"/>
        <v>15</v>
      </c>
      <c r="G155" s="38">
        <v>45385.0</v>
      </c>
      <c r="H155" s="40">
        <f t="shared" si="5"/>
        <v>13</v>
      </c>
      <c r="I155" s="39" t="s">
        <v>73</v>
      </c>
      <c r="J155" s="39" t="s">
        <v>136</v>
      </c>
      <c r="K155" s="63"/>
      <c r="L155" s="44"/>
      <c r="M155" s="44"/>
      <c r="N155" s="39" t="s">
        <v>19</v>
      </c>
      <c r="O155" s="59"/>
      <c r="P155" s="44"/>
      <c r="Q155" s="45"/>
      <c r="R155" s="46"/>
      <c r="S155" s="46"/>
      <c r="T155" s="46"/>
      <c r="U155" s="46"/>
      <c r="V155" s="80"/>
      <c r="W155" s="80"/>
      <c r="X155" s="80"/>
    </row>
    <row r="156">
      <c r="A156" s="38">
        <v>45705.0</v>
      </c>
      <c r="B156" s="53">
        <v>45783.0</v>
      </c>
      <c r="C156" s="39">
        <v>205403.0</v>
      </c>
      <c r="D156" s="39" t="s">
        <v>112</v>
      </c>
      <c r="E156" s="38">
        <v>45261.0</v>
      </c>
      <c r="F156" s="40">
        <f t="shared" si="6"/>
        <v>17</v>
      </c>
      <c r="G156" s="38">
        <v>45359.0</v>
      </c>
      <c r="H156" s="40">
        <f t="shared" si="5"/>
        <v>13</v>
      </c>
      <c r="I156" s="41" t="s">
        <v>42</v>
      </c>
      <c r="J156" s="39" t="s">
        <v>33</v>
      </c>
      <c r="K156" s="63"/>
      <c r="L156" s="44"/>
      <c r="M156" s="44"/>
      <c r="N156" s="39" t="s">
        <v>19</v>
      </c>
      <c r="O156" s="59"/>
      <c r="P156" s="44"/>
      <c r="Q156" s="45"/>
      <c r="R156" s="46"/>
      <c r="S156" s="46"/>
      <c r="T156" s="46"/>
      <c r="U156" s="46"/>
      <c r="V156" s="80"/>
      <c r="W156" s="80"/>
      <c r="X156" s="80"/>
    </row>
    <row r="157">
      <c r="A157" s="38">
        <v>45705.0</v>
      </c>
      <c r="B157" s="53">
        <v>45783.0</v>
      </c>
      <c r="C157" s="39">
        <v>124265.0</v>
      </c>
      <c r="D157" s="39" t="s">
        <v>55</v>
      </c>
      <c r="E157" s="38">
        <v>44562.0</v>
      </c>
      <c r="F157" s="40">
        <f t="shared" si="6"/>
        <v>40</v>
      </c>
      <c r="G157" s="38">
        <v>44664.0</v>
      </c>
      <c r="H157" s="40">
        <f t="shared" si="5"/>
        <v>36</v>
      </c>
      <c r="I157" s="39" t="s">
        <v>72</v>
      </c>
      <c r="J157" s="39" t="s">
        <v>33</v>
      </c>
      <c r="K157" s="43" t="s">
        <v>50</v>
      </c>
      <c r="L157" s="39" t="s">
        <v>51</v>
      </c>
      <c r="M157" s="44"/>
      <c r="N157" s="39" t="s">
        <v>19</v>
      </c>
      <c r="O157" s="59"/>
      <c r="P157" s="39" t="s">
        <v>61</v>
      </c>
      <c r="Q157" s="45"/>
      <c r="R157" s="46"/>
      <c r="S157" s="46"/>
      <c r="T157" s="46"/>
      <c r="U157" s="46"/>
      <c r="V157" s="80"/>
      <c r="W157" s="80"/>
      <c r="X157" s="80"/>
    </row>
    <row r="158">
      <c r="A158" s="38">
        <v>45705.0</v>
      </c>
      <c r="B158" s="53">
        <v>45783.0</v>
      </c>
      <c r="C158" s="39">
        <v>203627.0</v>
      </c>
      <c r="D158" s="39" t="s">
        <v>55</v>
      </c>
      <c r="E158" s="38">
        <v>45261.0</v>
      </c>
      <c r="F158" s="40">
        <f t="shared" si="6"/>
        <v>17</v>
      </c>
      <c r="G158" s="38">
        <v>45365.0</v>
      </c>
      <c r="H158" s="40">
        <f t="shared" si="5"/>
        <v>13</v>
      </c>
      <c r="I158" s="39" t="s">
        <v>74</v>
      </c>
      <c r="J158" s="39">
        <v>301.0</v>
      </c>
      <c r="K158" s="43" t="s">
        <v>103</v>
      </c>
      <c r="L158" s="44"/>
      <c r="M158" s="38">
        <v>45742.0</v>
      </c>
      <c r="N158" s="39" t="s">
        <v>19</v>
      </c>
      <c r="O158" s="59"/>
      <c r="P158" s="44"/>
      <c r="Q158" s="45"/>
      <c r="R158" s="46"/>
      <c r="S158" s="46"/>
      <c r="T158" s="46"/>
      <c r="U158" s="46"/>
      <c r="V158" s="80"/>
      <c r="W158" s="80"/>
      <c r="X158" s="80"/>
    </row>
    <row r="159">
      <c r="A159" s="38">
        <v>45702.0</v>
      </c>
      <c r="B159" s="53">
        <v>45783.0</v>
      </c>
      <c r="C159" s="39">
        <v>210834.0</v>
      </c>
      <c r="D159" s="39" t="s">
        <v>55</v>
      </c>
      <c r="E159" s="38">
        <v>45323.0</v>
      </c>
      <c r="F159" s="40">
        <f t="shared" si="6"/>
        <v>15</v>
      </c>
      <c r="G159" s="38">
        <v>45432.0</v>
      </c>
      <c r="H159" s="40">
        <f t="shared" si="5"/>
        <v>11</v>
      </c>
      <c r="I159" s="41" t="s">
        <v>42</v>
      </c>
      <c r="J159" s="39" t="s">
        <v>88</v>
      </c>
      <c r="K159" s="43" t="s">
        <v>64</v>
      </c>
      <c r="L159" s="39" t="s">
        <v>51</v>
      </c>
      <c r="M159" s="38">
        <v>45728.0</v>
      </c>
      <c r="N159" s="39" t="s">
        <v>19</v>
      </c>
      <c r="O159" s="59"/>
      <c r="P159" s="44"/>
      <c r="Q159" s="45"/>
      <c r="R159" s="46"/>
      <c r="S159" s="46"/>
      <c r="T159" s="46"/>
      <c r="U159" s="46"/>
      <c r="V159" s="80"/>
      <c r="W159" s="80"/>
      <c r="X159" s="80"/>
    </row>
    <row r="160">
      <c r="A160" s="38">
        <v>45705.0</v>
      </c>
      <c r="B160" s="53">
        <v>45783.0</v>
      </c>
      <c r="C160" s="39">
        <v>214347.0</v>
      </c>
      <c r="D160" s="39" t="s">
        <v>55</v>
      </c>
      <c r="E160" s="38">
        <v>45292.0</v>
      </c>
      <c r="F160" s="40">
        <f t="shared" si="6"/>
        <v>16</v>
      </c>
      <c r="G160" s="38">
        <v>45427.0</v>
      </c>
      <c r="H160" s="40">
        <f t="shared" si="5"/>
        <v>11</v>
      </c>
      <c r="I160" s="39" t="s">
        <v>59</v>
      </c>
      <c r="J160" s="39">
        <v>139.0</v>
      </c>
      <c r="K160" s="63"/>
      <c r="L160" s="44"/>
      <c r="M160" s="38">
        <v>45692.0</v>
      </c>
      <c r="N160" s="39" t="s">
        <v>19</v>
      </c>
      <c r="O160" s="86">
        <v>7000.0</v>
      </c>
      <c r="P160" s="44"/>
      <c r="Q160" s="45"/>
      <c r="R160" s="46"/>
      <c r="S160" s="46"/>
      <c r="T160" s="46"/>
      <c r="U160" s="46"/>
      <c r="V160" s="80"/>
      <c r="W160" s="80"/>
      <c r="X160" s="80"/>
    </row>
    <row r="161">
      <c r="A161" s="38">
        <v>45705.0</v>
      </c>
      <c r="B161" s="53">
        <v>45783.0</v>
      </c>
      <c r="C161" s="39">
        <v>227108.0</v>
      </c>
      <c r="D161" s="39" t="s">
        <v>55</v>
      </c>
      <c r="E161" s="38">
        <v>45536.0</v>
      </c>
      <c r="F161" s="40">
        <f t="shared" si="6"/>
        <v>8</v>
      </c>
      <c r="G161" s="38">
        <v>45545.0</v>
      </c>
      <c r="H161" s="40">
        <f t="shared" si="5"/>
        <v>7</v>
      </c>
      <c r="I161" s="39" t="s">
        <v>74</v>
      </c>
      <c r="J161" s="39">
        <v>307.0</v>
      </c>
      <c r="K161" s="63"/>
      <c r="L161" s="44"/>
      <c r="M161" s="44"/>
      <c r="N161" s="39" t="s">
        <v>19</v>
      </c>
      <c r="O161" s="59"/>
      <c r="P161" s="44"/>
      <c r="Q161" s="45"/>
      <c r="R161" s="46"/>
      <c r="S161" s="46"/>
      <c r="T161" s="46"/>
      <c r="U161" s="46"/>
      <c r="V161" s="80"/>
      <c r="W161" s="80"/>
      <c r="X161" s="80"/>
    </row>
    <row r="162">
      <c r="A162" s="38">
        <v>45705.0</v>
      </c>
      <c r="B162" s="53">
        <v>45783.0</v>
      </c>
      <c r="C162" s="39">
        <v>173460.0</v>
      </c>
      <c r="D162" s="39" t="s">
        <v>55</v>
      </c>
      <c r="E162" s="38">
        <v>45047.0</v>
      </c>
      <c r="F162" s="40">
        <f t="shared" si="6"/>
        <v>24</v>
      </c>
      <c r="G162" s="38">
        <v>45082.0</v>
      </c>
      <c r="H162" s="40">
        <f t="shared" si="5"/>
        <v>23</v>
      </c>
      <c r="I162" s="39" t="s">
        <v>49</v>
      </c>
      <c r="J162" s="39">
        <v>512.0</v>
      </c>
      <c r="K162" s="63"/>
      <c r="L162" s="44"/>
      <c r="M162" s="44"/>
      <c r="N162" s="39" t="s">
        <v>19</v>
      </c>
      <c r="O162" s="59"/>
      <c r="P162" s="44"/>
      <c r="Q162" s="45"/>
      <c r="R162" s="46"/>
      <c r="S162" s="46"/>
      <c r="T162" s="46"/>
      <c r="U162" s="46"/>
      <c r="V162" s="80"/>
      <c r="W162" s="80"/>
      <c r="X162" s="80"/>
    </row>
    <row r="163">
      <c r="A163" s="38">
        <v>45705.0</v>
      </c>
      <c r="B163" s="53">
        <v>45783.0</v>
      </c>
      <c r="C163" s="39">
        <v>115681.0</v>
      </c>
      <c r="D163" s="39" t="s">
        <v>95</v>
      </c>
      <c r="E163" s="38">
        <v>44835.0</v>
      </c>
      <c r="F163" s="40">
        <f t="shared" si="6"/>
        <v>31</v>
      </c>
      <c r="G163" s="38">
        <v>44604.0</v>
      </c>
      <c r="H163" s="40">
        <f t="shared" si="5"/>
        <v>38</v>
      </c>
      <c r="I163" s="41" t="s">
        <v>42</v>
      </c>
      <c r="J163" s="122">
        <v>45673.0</v>
      </c>
      <c r="K163" s="63"/>
      <c r="L163" s="44"/>
      <c r="M163" s="44"/>
      <c r="N163" s="39" t="s">
        <v>19</v>
      </c>
      <c r="O163" s="59"/>
      <c r="P163" s="39" t="s">
        <v>61</v>
      </c>
      <c r="Q163" s="45"/>
      <c r="R163" s="46"/>
      <c r="S163" s="46"/>
      <c r="T163" s="46"/>
      <c r="U163" s="46"/>
      <c r="V163" s="80"/>
      <c r="W163" s="80"/>
      <c r="X163" s="80"/>
    </row>
    <row r="164">
      <c r="A164" s="38">
        <v>45705.0</v>
      </c>
      <c r="B164" s="53">
        <v>45783.0</v>
      </c>
      <c r="C164" s="123">
        <v>214028.0</v>
      </c>
      <c r="D164" s="39" t="s">
        <v>96</v>
      </c>
      <c r="E164" s="38">
        <v>45323.0</v>
      </c>
      <c r="F164" s="40">
        <f t="shared" si="6"/>
        <v>15</v>
      </c>
      <c r="G164" s="38">
        <v>45436.0</v>
      </c>
      <c r="H164" s="40">
        <f t="shared" si="5"/>
        <v>11</v>
      </c>
      <c r="I164" s="39" t="s">
        <v>137</v>
      </c>
      <c r="J164" s="39" t="s">
        <v>138</v>
      </c>
      <c r="K164" s="43" t="s">
        <v>64</v>
      </c>
      <c r="L164" s="39" t="s">
        <v>84</v>
      </c>
      <c r="M164" s="38">
        <v>45716.0</v>
      </c>
      <c r="N164" s="121" t="s">
        <v>19</v>
      </c>
      <c r="O164" s="39" t="s">
        <v>65</v>
      </c>
      <c r="P164" s="44"/>
      <c r="Q164" s="45"/>
      <c r="R164" s="46"/>
      <c r="S164" s="46"/>
      <c r="T164" s="46"/>
      <c r="U164" s="46"/>
      <c r="V164" s="80"/>
      <c r="W164" s="80"/>
      <c r="X164" s="80"/>
    </row>
    <row r="165">
      <c r="A165" s="38">
        <v>45705.0</v>
      </c>
      <c r="B165" s="53">
        <v>45783.0</v>
      </c>
      <c r="C165" s="39">
        <v>228819.0</v>
      </c>
      <c r="D165" s="39" t="s">
        <v>96</v>
      </c>
      <c r="E165" s="38">
        <v>45536.0</v>
      </c>
      <c r="F165" s="40">
        <f t="shared" si="6"/>
        <v>8</v>
      </c>
      <c r="G165" s="38">
        <v>45562.0</v>
      </c>
      <c r="H165" s="40">
        <f t="shared" si="5"/>
        <v>7</v>
      </c>
      <c r="I165" s="39" t="s">
        <v>74</v>
      </c>
      <c r="J165" s="39">
        <v>308.0</v>
      </c>
      <c r="K165" s="63"/>
      <c r="L165" s="39" t="s">
        <v>51</v>
      </c>
      <c r="M165" s="38">
        <v>45727.0</v>
      </c>
      <c r="N165" s="39" t="s">
        <v>19</v>
      </c>
      <c r="O165" s="39" t="s">
        <v>65</v>
      </c>
      <c r="P165" s="44"/>
      <c r="Q165" s="45"/>
      <c r="R165" s="46"/>
      <c r="S165" s="46"/>
      <c r="T165" s="46"/>
      <c r="U165" s="46"/>
      <c r="V165" s="80"/>
      <c r="W165" s="80"/>
      <c r="X165" s="80"/>
    </row>
    <row r="166">
      <c r="A166" s="38">
        <v>45705.0</v>
      </c>
      <c r="B166" s="53">
        <v>45783.0</v>
      </c>
      <c r="C166" s="39">
        <v>198439.0</v>
      </c>
      <c r="D166" s="39" t="s">
        <v>62</v>
      </c>
      <c r="E166" s="38">
        <v>45261.0</v>
      </c>
      <c r="F166" s="40">
        <f t="shared" si="6"/>
        <v>17</v>
      </c>
      <c r="G166" s="38">
        <v>45303.0</v>
      </c>
      <c r="H166" s="40">
        <f t="shared" si="5"/>
        <v>15</v>
      </c>
      <c r="I166" s="39" t="s">
        <v>49</v>
      </c>
      <c r="J166" s="39">
        <v>524.0</v>
      </c>
      <c r="K166" s="63"/>
      <c r="L166" s="44"/>
      <c r="M166" s="38">
        <v>45713.0</v>
      </c>
      <c r="N166" s="39" t="s">
        <v>19</v>
      </c>
      <c r="O166" s="59"/>
      <c r="P166" s="39" t="s">
        <v>66</v>
      </c>
      <c r="Q166" s="45"/>
      <c r="R166" s="46"/>
      <c r="S166" s="46"/>
      <c r="T166" s="46"/>
      <c r="U166" s="46"/>
      <c r="V166" s="80"/>
      <c r="W166" s="80"/>
      <c r="X166" s="80"/>
    </row>
    <row r="167">
      <c r="A167" s="38">
        <v>45705.0</v>
      </c>
      <c r="B167" s="53">
        <v>45783.0</v>
      </c>
      <c r="C167" s="39">
        <v>197391.0</v>
      </c>
      <c r="D167" s="39" t="s">
        <v>62</v>
      </c>
      <c r="E167" s="38">
        <v>45231.0</v>
      </c>
      <c r="F167" s="40">
        <f t="shared" si="6"/>
        <v>18</v>
      </c>
      <c r="G167" s="38">
        <v>45297.0</v>
      </c>
      <c r="H167" s="40">
        <f t="shared" si="5"/>
        <v>16</v>
      </c>
      <c r="I167" s="39" t="s">
        <v>49</v>
      </c>
      <c r="J167" s="39">
        <v>504.0</v>
      </c>
      <c r="K167" s="63"/>
      <c r="L167" s="44"/>
      <c r="M167" s="77">
        <v>45580.0</v>
      </c>
      <c r="N167" s="39" t="s">
        <v>19</v>
      </c>
      <c r="O167" s="59"/>
      <c r="P167" s="44"/>
      <c r="Q167" s="45"/>
      <c r="R167" s="46"/>
      <c r="S167" s="46"/>
      <c r="T167" s="46"/>
      <c r="U167" s="46"/>
      <c r="V167" s="80"/>
      <c r="W167" s="80"/>
      <c r="X167" s="80"/>
    </row>
    <row r="168">
      <c r="A168" s="38">
        <v>45705.0</v>
      </c>
      <c r="B168" s="53">
        <v>45783.0</v>
      </c>
      <c r="C168" s="39">
        <v>174692.0</v>
      </c>
      <c r="D168" s="39" t="s">
        <v>62</v>
      </c>
      <c r="E168" s="38">
        <v>45078.0</v>
      </c>
      <c r="F168" s="40">
        <f t="shared" si="6"/>
        <v>23</v>
      </c>
      <c r="G168" s="38">
        <v>45092.0</v>
      </c>
      <c r="H168" s="40">
        <f t="shared" si="5"/>
        <v>22</v>
      </c>
      <c r="I168" s="39" t="s">
        <v>139</v>
      </c>
      <c r="J168" s="39">
        <v>807.0</v>
      </c>
      <c r="K168" s="63"/>
      <c r="L168" s="44"/>
      <c r="M168" s="44"/>
      <c r="N168" s="39" t="s">
        <v>19</v>
      </c>
      <c r="O168" s="59"/>
      <c r="P168" s="44"/>
      <c r="Q168" s="45"/>
      <c r="R168" s="46"/>
      <c r="S168" s="46"/>
      <c r="T168" s="46"/>
      <c r="U168" s="46"/>
      <c r="V168" s="80"/>
      <c r="W168" s="80"/>
      <c r="X168" s="80"/>
    </row>
    <row r="169">
      <c r="A169" s="38">
        <v>45705.0</v>
      </c>
      <c r="B169" s="53">
        <v>45783.0</v>
      </c>
      <c r="C169" s="39">
        <v>237112.0</v>
      </c>
      <c r="D169" s="39" t="s">
        <v>62</v>
      </c>
      <c r="E169" s="38">
        <v>45474.0</v>
      </c>
      <c r="F169" s="40">
        <f t="shared" si="6"/>
        <v>10</v>
      </c>
      <c r="G169" s="77">
        <v>45639.0</v>
      </c>
      <c r="H169" s="40">
        <f t="shared" si="5"/>
        <v>4</v>
      </c>
      <c r="I169" s="39" t="s">
        <v>49</v>
      </c>
      <c r="J169" s="39">
        <v>501.0</v>
      </c>
      <c r="K169" s="63"/>
      <c r="L169" s="44"/>
      <c r="M169" s="44"/>
      <c r="N169" s="39" t="s">
        <v>19</v>
      </c>
      <c r="O169" s="59"/>
      <c r="P169" s="44"/>
      <c r="Q169" s="45"/>
      <c r="R169" s="46"/>
      <c r="S169" s="46"/>
      <c r="T169" s="46"/>
      <c r="U169" s="46"/>
      <c r="V169" s="80"/>
      <c r="W169" s="80"/>
      <c r="X169" s="80"/>
    </row>
    <row r="170">
      <c r="A170" s="38">
        <v>45705.0</v>
      </c>
      <c r="B170" s="53">
        <v>45783.0</v>
      </c>
      <c r="C170" s="39">
        <v>105951.0</v>
      </c>
      <c r="D170" s="39" t="s">
        <v>116</v>
      </c>
      <c r="E170" s="38">
        <v>44501.0</v>
      </c>
      <c r="F170" s="40">
        <f t="shared" si="6"/>
        <v>42</v>
      </c>
      <c r="G170" s="38">
        <v>44509.0</v>
      </c>
      <c r="H170" s="40">
        <f t="shared" si="5"/>
        <v>41</v>
      </c>
      <c r="I170" s="41" t="s">
        <v>42</v>
      </c>
      <c r="J170" s="39" t="s">
        <v>33</v>
      </c>
      <c r="K170" s="43" t="s">
        <v>50</v>
      </c>
      <c r="L170" s="39" t="s">
        <v>51</v>
      </c>
      <c r="M170" s="44"/>
      <c r="N170" s="39" t="s">
        <v>19</v>
      </c>
      <c r="O170" s="59"/>
      <c r="P170" s="39" t="s">
        <v>61</v>
      </c>
      <c r="Q170" s="45"/>
      <c r="R170" s="46"/>
      <c r="S170" s="46"/>
      <c r="T170" s="46"/>
      <c r="U170" s="46"/>
      <c r="V170" s="80"/>
      <c r="W170" s="80"/>
      <c r="X170" s="80"/>
    </row>
    <row r="171">
      <c r="A171" s="38">
        <v>45705.0</v>
      </c>
      <c r="B171" s="53">
        <v>45783.0</v>
      </c>
      <c r="C171" s="39">
        <v>174738.0</v>
      </c>
      <c r="D171" s="39" t="s">
        <v>116</v>
      </c>
      <c r="E171" s="38">
        <v>44986.0</v>
      </c>
      <c r="F171" s="40">
        <f t="shared" si="6"/>
        <v>26</v>
      </c>
      <c r="G171" s="38">
        <v>45100.0</v>
      </c>
      <c r="H171" s="40">
        <f t="shared" si="5"/>
        <v>22</v>
      </c>
      <c r="I171" s="39" t="s">
        <v>49</v>
      </c>
      <c r="J171" s="39">
        <v>502.0</v>
      </c>
      <c r="K171" s="63"/>
      <c r="L171" s="44"/>
      <c r="M171" s="44"/>
      <c r="N171" s="39" t="s">
        <v>19</v>
      </c>
      <c r="O171" s="59"/>
      <c r="P171" s="44"/>
      <c r="Q171" s="45"/>
      <c r="R171" s="46"/>
      <c r="S171" s="46"/>
      <c r="T171" s="46"/>
      <c r="U171" s="46"/>
      <c r="V171" s="80"/>
      <c r="W171" s="80"/>
      <c r="X171" s="80"/>
    </row>
    <row r="172">
      <c r="A172" s="38">
        <v>45705.0</v>
      </c>
      <c r="B172" s="53">
        <v>45783.0</v>
      </c>
      <c r="C172" s="39">
        <v>223847.0</v>
      </c>
      <c r="D172" s="39" t="s">
        <v>116</v>
      </c>
      <c r="E172" s="38">
        <v>45383.0</v>
      </c>
      <c r="F172" s="40">
        <f t="shared" si="6"/>
        <v>13</v>
      </c>
      <c r="G172" s="38">
        <v>45512.0</v>
      </c>
      <c r="H172" s="40">
        <f t="shared" si="5"/>
        <v>8</v>
      </c>
      <c r="I172" s="41" t="s">
        <v>42</v>
      </c>
      <c r="J172" s="39" t="s">
        <v>33</v>
      </c>
      <c r="K172" s="43" t="s">
        <v>50</v>
      </c>
      <c r="L172" s="39" t="s">
        <v>51</v>
      </c>
      <c r="M172" s="44"/>
      <c r="N172" s="39" t="s">
        <v>19</v>
      </c>
      <c r="O172" s="59"/>
      <c r="P172" s="44"/>
      <c r="Q172" s="45"/>
      <c r="R172" s="46"/>
      <c r="S172" s="46"/>
      <c r="T172" s="46"/>
      <c r="U172" s="46"/>
      <c r="V172" s="80"/>
      <c r="W172" s="80"/>
      <c r="X172" s="80"/>
    </row>
    <row r="173">
      <c r="A173" s="38">
        <v>45705.0</v>
      </c>
      <c r="B173" s="53">
        <v>45783.0</v>
      </c>
      <c r="C173" s="39">
        <v>233092.0</v>
      </c>
      <c r="D173" s="39" t="s">
        <v>98</v>
      </c>
      <c r="E173" s="38">
        <v>45505.0</v>
      </c>
      <c r="F173" s="40">
        <f t="shared" si="6"/>
        <v>9</v>
      </c>
      <c r="G173" s="77">
        <v>45625.0</v>
      </c>
      <c r="H173" s="40">
        <f t="shared" si="5"/>
        <v>5</v>
      </c>
      <c r="I173" s="39" t="s">
        <v>140</v>
      </c>
      <c r="J173" s="39" t="s">
        <v>33</v>
      </c>
      <c r="K173" s="63"/>
      <c r="L173" s="44"/>
      <c r="M173" s="44"/>
      <c r="N173" s="39" t="s">
        <v>19</v>
      </c>
      <c r="O173" s="59"/>
      <c r="P173" s="44"/>
      <c r="Q173" s="45"/>
      <c r="R173" s="46"/>
      <c r="S173" s="46"/>
      <c r="T173" s="46"/>
      <c r="U173" s="46"/>
      <c r="V173" s="80"/>
      <c r="W173" s="80"/>
      <c r="X173" s="80"/>
    </row>
    <row r="174">
      <c r="A174" s="38">
        <v>45705.0</v>
      </c>
      <c r="B174" s="53">
        <v>45783.0</v>
      </c>
      <c r="C174" s="39">
        <v>135482.0</v>
      </c>
      <c r="D174" s="39" t="s">
        <v>118</v>
      </c>
      <c r="E174" s="38">
        <v>44652.0</v>
      </c>
      <c r="F174" s="40">
        <f t="shared" si="6"/>
        <v>37</v>
      </c>
      <c r="G174" s="38">
        <v>44717.0</v>
      </c>
      <c r="H174" s="40">
        <f t="shared" si="5"/>
        <v>35</v>
      </c>
      <c r="I174" s="39" t="s">
        <v>141</v>
      </c>
      <c r="J174" s="39">
        <v>608.0</v>
      </c>
      <c r="K174" s="63"/>
      <c r="L174" s="44"/>
      <c r="M174" s="44"/>
      <c r="N174" s="39" t="s">
        <v>19</v>
      </c>
      <c r="O174" s="59"/>
      <c r="P174" s="39" t="s">
        <v>61</v>
      </c>
      <c r="Q174" s="45"/>
      <c r="R174" s="46"/>
      <c r="S174" s="46"/>
      <c r="T174" s="46"/>
      <c r="U174" s="46"/>
      <c r="V174" s="80"/>
      <c r="W174" s="80"/>
      <c r="X174" s="80"/>
    </row>
    <row r="175">
      <c r="A175" s="38">
        <v>45705.0</v>
      </c>
      <c r="B175" s="53">
        <v>45783.0</v>
      </c>
      <c r="C175" s="39">
        <v>219967.0</v>
      </c>
      <c r="D175" s="39" t="s">
        <v>118</v>
      </c>
      <c r="E175" s="38">
        <v>45444.0</v>
      </c>
      <c r="F175" s="40">
        <f t="shared" si="6"/>
        <v>11</v>
      </c>
      <c r="G175" s="38">
        <v>45474.0</v>
      </c>
      <c r="H175" s="40">
        <f t="shared" si="5"/>
        <v>10</v>
      </c>
      <c r="I175" s="39" t="s">
        <v>59</v>
      </c>
      <c r="J175" s="39">
        <v>120.0</v>
      </c>
      <c r="K175" s="43" t="s">
        <v>103</v>
      </c>
      <c r="L175" s="39" t="s">
        <v>84</v>
      </c>
      <c r="M175" s="93">
        <v>45722.0</v>
      </c>
      <c r="N175" s="39" t="s">
        <v>19</v>
      </c>
      <c r="O175" s="39" t="s">
        <v>65</v>
      </c>
      <c r="P175" s="44"/>
      <c r="Q175" s="45"/>
      <c r="R175" s="46"/>
      <c r="S175" s="46"/>
      <c r="T175" s="46"/>
      <c r="U175" s="46"/>
      <c r="V175" s="80"/>
      <c r="W175" s="80"/>
      <c r="X175" s="80"/>
    </row>
    <row r="176">
      <c r="A176" s="38">
        <v>45705.0</v>
      </c>
      <c r="B176" s="53">
        <v>45783.0</v>
      </c>
      <c r="C176" s="39">
        <v>205055.0</v>
      </c>
      <c r="D176" s="39" t="s">
        <v>99</v>
      </c>
      <c r="E176" s="38">
        <v>45323.0</v>
      </c>
      <c r="F176" s="40">
        <f t="shared" si="6"/>
        <v>15</v>
      </c>
      <c r="G176" s="38">
        <v>45356.0</v>
      </c>
      <c r="H176" s="40">
        <f t="shared" si="5"/>
        <v>14</v>
      </c>
      <c r="I176" s="39" t="s">
        <v>72</v>
      </c>
      <c r="J176" s="39">
        <v>4028.0</v>
      </c>
      <c r="K176" s="63"/>
      <c r="L176" s="44"/>
      <c r="M176" s="44"/>
      <c r="N176" s="39" t="s">
        <v>19</v>
      </c>
      <c r="O176" s="86">
        <v>7000.0</v>
      </c>
      <c r="P176" s="44"/>
      <c r="Q176" s="45"/>
      <c r="R176" s="46"/>
      <c r="S176" s="46"/>
      <c r="T176" s="46"/>
      <c r="U176" s="46"/>
      <c r="V176" s="80"/>
      <c r="W176" s="80"/>
      <c r="X176" s="80"/>
    </row>
    <row r="177">
      <c r="A177" s="38">
        <v>45705.0</v>
      </c>
      <c r="B177" s="53">
        <v>45783.0</v>
      </c>
      <c r="C177" s="39">
        <v>224114.0</v>
      </c>
      <c r="D177" s="39" t="s">
        <v>99</v>
      </c>
      <c r="E177" s="38">
        <v>45413.0</v>
      </c>
      <c r="F177" s="40">
        <f t="shared" si="6"/>
        <v>12</v>
      </c>
      <c r="G177" s="38">
        <v>45511.0</v>
      </c>
      <c r="H177" s="40">
        <f t="shared" si="5"/>
        <v>8</v>
      </c>
      <c r="I177" s="41" t="s">
        <v>42</v>
      </c>
      <c r="J177" s="39" t="s">
        <v>33</v>
      </c>
      <c r="K177" s="63"/>
      <c r="L177" s="44"/>
      <c r="M177" s="44"/>
      <c r="N177" s="39" t="s">
        <v>19</v>
      </c>
      <c r="O177" s="59"/>
      <c r="P177" s="44"/>
      <c r="Q177" s="45"/>
      <c r="R177" s="46"/>
      <c r="S177" s="46"/>
      <c r="T177" s="46"/>
      <c r="U177" s="46"/>
      <c r="V177" s="80"/>
      <c r="W177" s="80"/>
      <c r="X177" s="80"/>
    </row>
    <row r="178">
      <c r="A178" s="38">
        <v>45705.0</v>
      </c>
      <c r="B178" s="53">
        <v>45783.0</v>
      </c>
      <c r="C178" s="39">
        <v>215937.0</v>
      </c>
      <c r="D178" s="39" t="s">
        <v>99</v>
      </c>
      <c r="E178" s="38">
        <v>45352.0</v>
      </c>
      <c r="F178" s="40">
        <f t="shared" si="6"/>
        <v>14</v>
      </c>
      <c r="G178" s="38">
        <v>45533.0</v>
      </c>
      <c r="H178" s="40">
        <f t="shared" si="5"/>
        <v>8</v>
      </c>
      <c r="I178" s="39" t="s">
        <v>73</v>
      </c>
      <c r="J178" s="39" t="s">
        <v>142</v>
      </c>
      <c r="K178" s="63"/>
      <c r="L178" s="44"/>
      <c r="M178" s="44"/>
      <c r="N178" s="39" t="s">
        <v>19</v>
      </c>
      <c r="O178" s="59"/>
      <c r="P178" s="44"/>
      <c r="Q178" s="45"/>
      <c r="R178" s="46"/>
      <c r="S178" s="46"/>
      <c r="T178" s="46"/>
      <c r="U178" s="46"/>
      <c r="V178" s="80"/>
      <c r="W178" s="80"/>
      <c r="X178" s="80"/>
    </row>
    <row r="179">
      <c r="A179" s="38">
        <v>45705.0</v>
      </c>
      <c r="B179" s="53">
        <v>45783.0</v>
      </c>
      <c r="C179" s="39">
        <v>236593.0</v>
      </c>
      <c r="D179" s="39" t="s">
        <v>99</v>
      </c>
      <c r="E179" s="38">
        <v>45505.0</v>
      </c>
      <c r="F179" s="40">
        <f t="shared" si="6"/>
        <v>9</v>
      </c>
      <c r="G179" s="77">
        <v>45643.0</v>
      </c>
      <c r="H179" s="40">
        <f t="shared" si="5"/>
        <v>4</v>
      </c>
      <c r="I179" s="41" t="s">
        <v>42</v>
      </c>
      <c r="J179" s="39" t="s">
        <v>143</v>
      </c>
      <c r="K179" s="63"/>
      <c r="L179" s="44"/>
      <c r="M179" s="44"/>
      <c r="N179" s="39" t="s">
        <v>19</v>
      </c>
      <c r="O179" s="59"/>
      <c r="P179" s="44"/>
      <c r="Q179" s="45"/>
      <c r="R179" s="46"/>
      <c r="S179" s="46"/>
      <c r="T179" s="46"/>
      <c r="U179" s="46"/>
      <c r="V179" s="80"/>
      <c r="W179" s="80"/>
      <c r="X179" s="80"/>
    </row>
    <row r="180">
      <c r="A180" s="38">
        <v>45705.0</v>
      </c>
      <c r="B180" s="53">
        <v>45783.0</v>
      </c>
      <c r="C180" s="39">
        <v>153487.0</v>
      </c>
      <c r="D180" s="39" t="s">
        <v>71</v>
      </c>
      <c r="E180" s="38">
        <v>44866.0</v>
      </c>
      <c r="F180" s="40">
        <f t="shared" si="6"/>
        <v>30</v>
      </c>
      <c r="G180" s="77">
        <v>44905.0</v>
      </c>
      <c r="H180" s="40">
        <f t="shared" si="5"/>
        <v>28</v>
      </c>
      <c r="I180" s="39" t="s">
        <v>144</v>
      </c>
      <c r="J180" s="39" t="s">
        <v>143</v>
      </c>
      <c r="K180" s="63"/>
      <c r="L180" s="44"/>
      <c r="M180" s="44"/>
      <c r="N180" s="39" t="s">
        <v>19</v>
      </c>
      <c r="O180" s="59"/>
      <c r="P180" s="39" t="s">
        <v>61</v>
      </c>
      <c r="Q180" s="45"/>
      <c r="R180" s="46"/>
      <c r="S180" s="46"/>
      <c r="T180" s="46"/>
      <c r="U180" s="46"/>
      <c r="V180" s="80"/>
      <c r="W180" s="80"/>
      <c r="X180" s="80"/>
    </row>
    <row r="181">
      <c r="A181" s="38">
        <v>45705.0</v>
      </c>
      <c r="B181" s="53">
        <v>45783.0</v>
      </c>
      <c r="C181" s="39">
        <v>75031.0</v>
      </c>
      <c r="D181" s="39" t="s">
        <v>107</v>
      </c>
      <c r="E181" s="38">
        <v>44197.0</v>
      </c>
      <c r="F181" s="40">
        <f t="shared" si="6"/>
        <v>52</v>
      </c>
      <c r="G181" s="38">
        <v>44225.0</v>
      </c>
      <c r="H181" s="40">
        <f t="shared" si="5"/>
        <v>51</v>
      </c>
      <c r="I181" s="39" t="s">
        <v>144</v>
      </c>
      <c r="J181" s="39">
        <v>701.0</v>
      </c>
      <c r="K181" s="63"/>
      <c r="L181" s="44"/>
      <c r="M181" s="44"/>
      <c r="N181" s="39" t="s">
        <v>20</v>
      </c>
      <c r="O181" s="59"/>
      <c r="P181" s="39" t="s">
        <v>61</v>
      </c>
      <c r="Q181" s="45"/>
      <c r="R181" s="46"/>
      <c r="S181" s="46"/>
      <c r="T181" s="46"/>
      <c r="U181" s="46"/>
      <c r="V181" s="80"/>
      <c r="W181" s="80"/>
      <c r="X181" s="80"/>
    </row>
    <row r="182">
      <c r="A182" s="38">
        <v>45705.0</v>
      </c>
      <c r="B182" s="53">
        <v>45783.0</v>
      </c>
      <c r="C182" s="39">
        <v>147543.0</v>
      </c>
      <c r="D182" s="39" t="s">
        <v>58</v>
      </c>
      <c r="E182" s="38">
        <v>44774.0</v>
      </c>
      <c r="F182" s="40">
        <f t="shared" si="6"/>
        <v>33</v>
      </c>
      <c r="G182" s="77">
        <v>44851.0</v>
      </c>
      <c r="H182" s="40">
        <f t="shared" si="5"/>
        <v>30</v>
      </c>
      <c r="I182" s="39" t="s">
        <v>144</v>
      </c>
      <c r="J182" s="39">
        <v>607.0</v>
      </c>
      <c r="K182" s="63"/>
      <c r="L182" s="44"/>
      <c r="M182" s="44"/>
      <c r="N182" s="39" t="s">
        <v>19</v>
      </c>
      <c r="O182" s="39" t="s">
        <v>115</v>
      </c>
      <c r="P182" s="39" t="s">
        <v>66</v>
      </c>
      <c r="Q182" s="45"/>
      <c r="R182" s="46"/>
      <c r="S182" s="46"/>
      <c r="T182" s="46"/>
      <c r="U182" s="46"/>
      <c r="V182" s="80"/>
      <c r="W182" s="80"/>
      <c r="X182" s="80"/>
    </row>
    <row r="183">
      <c r="A183" s="38">
        <v>45705.0</v>
      </c>
      <c r="B183" s="53">
        <v>45783.0</v>
      </c>
      <c r="C183" s="39">
        <v>98367.0</v>
      </c>
      <c r="D183" s="39" t="s">
        <v>83</v>
      </c>
      <c r="E183" s="38">
        <v>44378.0</v>
      </c>
      <c r="F183" s="40">
        <f t="shared" si="6"/>
        <v>46</v>
      </c>
      <c r="G183" s="38">
        <v>44433.0</v>
      </c>
      <c r="H183" s="40">
        <f t="shared" si="5"/>
        <v>44</v>
      </c>
      <c r="I183" s="39" t="s">
        <v>144</v>
      </c>
      <c r="J183" s="39">
        <v>706.0</v>
      </c>
      <c r="K183" s="63"/>
      <c r="L183" s="44"/>
      <c r="M183" s="44"/>
      <c r="N183" s="39" t="s">
        <v>19</v>
      </c>
      <c r="O183" s="39" t="s">
        <v>115</v>
      </c>
      <c r="P183" s="39" t="s">
        <v>66</v>
      </c>
      <c r="Q183" s="45"/>
      <c r="R183" s="46"/>
      <c r="S183" s="46"/>
      <c r="T183" s="46"/>
      <c r="U183" s="46"/>
      <c r="V183" s="80"/>
      <c r="W183" s="80"/>
      <c r="X183" s="80"/>
    </row>
    <row r="184">
      <c r="A184" s="38">
        <v>45705.0</v>
      </c>
      <c r="B184" s="53">
        <v>45783.0</v>
      </c>
      <c r="C184" s="39">
        <v>112774.0</v>
      </c>
      <c r="D184" s="39" t="s">
        <v>104</v>
      </c>
      <c r="E184" s="38">
        <v>44409.0</v>
      </c>
      <c r="F184" s="40">
        <f t="shared" si="6"/>
        <v>45</v>
      </c>
      <c r="G184" s="38">
        <v>44588.0</v>
      </c>
      <c r="H184" s="40">
        <f t="shared" si="5"/>
        <v>39</v>
      </c>
      <c r="I184" s="39" t="s">
        <v>144</v>
      </c>
      <c r="J184" s="39" t="s">
        <v>33</v>
      </c>
      <c r="K184" s="63"/>
      <c r="L184" s="44"/>
      <c r="M184" s="44"/>
      <c r="N184" s="39" t="s">
        <v>19</v>
      </c>
      <c r="O184" s="59"/>
      <c r="P184" s="39" t="s">
        <v>61</v>
      </c>
      <c r="Q184" s="45"/>
      <c r="R184" s="46"/>
      <c r="S184" s="46"/>
      <c r="T184" s="46"/>
      <c r="U184" s="46"/>
      <c r="V184" s="80"/>
      <c r="W184" s="80"/>
      <c r="X184" s="80"/>
    </row>
    <row r="185">
      <c r="A185" s="38">
        <v>45705.0</v>
      </c>
      <c r="B185" s="53">
        <v>45783.0</v>
      </c>
      <c r="C185" s="39">
        <v>78327.0</v>
      </c>
      <c r="D185" s="39" t="s">
        <v>62</v>
      </c>
      <c r="E185" s="38">
        <v>43891.0</v>
      </c>
      <c r="F185" s="40">
        <f t="shared" si="6"/>
        <v>62</v>
      </c>
      <c r="G185" s="38">
        <v>44256.0</v>
      </c>
      <c r="H185" s="40">
        <f t="shared" si="5"/>
        <v>50</v>
      </c>
      <c r="I185" s="39" t="s">
        <v>144</v>
      </c>
      <c r="J185" s="39" t="s">
        <v>145</v>
      </c>
      <c r="K185" s="63"/>
      <c r="L185" s="44"/>
      <c r="M185" s="44"/>
      <c r="N185" s="39" t="s">
        <v>19</v>
      </c>
      <c r="O185" s="59"/>
      <c r="P185" s="39" t="s">
        <v>61</v>
      </c>
      <c r="Q185" s="45"/>
      <c r="R185" s="46"/>
      <c r="S185" s="46"/>
      <c r="T185" s="46"/>
      <c r="U185" s="46"/>
      <c r="V185" s="80"/>
      <c r="W185" s="80"/>
      <c r="X185" s="80"/>
    </row>
    <row r="186">
      <c r="A186" s="38">
        <v>45705.0</v>
      </c>
      <c r="B186" s="53">
        <v>45783.0</v>
      </c>
      <c r="C186" s="39">
        <v>82232.0</v>
      </c>
      <c r="D186" s="39" t="s">
        <v>83</v>
      </c>
      <c r="E186" s="38">
        <v>43891.0</v>
      </c>
      <c r="F186" s="40">
        <f t="shared" si="6"/>
        <v>62</v>
      </c>
      <c r="G186" s="38">
        <v>44292.0</v>
      </c>
      <c r="H186" s="40">
        <f t="shared" si="5"/>
        <v>49</v>
      </c>
      <c r="I186" s="39" t="s">
        <v>73</v>
      </c>
      <c r="J186" s="39" t="s">
        <v>33</v>
      </c>
      <c r="K186" s="63"/>
      <c r="L186" s="44"/>
      <c r="M186" s="44"/>
      <c r="N186" s="39" t="s">
        <v>19</v>
      </c>
      <c r="O186" s="59"/>
      <c r="P186" s="39" t="s">
        <v>61</v>
      </c>
      <c r="Q186" s="45"/>
      <c r="R186" s="46"/>
      <c r="S186" s="46"/>
      <c r="T186" s="46"/>
      <c r="U186" s="46"/>
      <c r="V186" s="80"/>
      <c r="W186" s="80"/>
      <c r="X186" s="80"/>
    </row>
    <row r="187">
      <c r="A187" s="38">
        <v>45705.0</v>
      </c>
      <c r="B187" s="53">
        <v>45783.0</v>
      </c>
      <c r="C187" s="39">
        <v>8729.0</v>
      </c>
      <c r="D187" s="39" t="s">
        <v>71</v>
      </c>
      <c r="E187" s="38">
        <v>43435.0</v>
      </c>
      <c r="F187" s="40">
        <f t="shared" si="6"/>
        <v>77</v>
      </c>
      <c r="G187" s="38">
        <v>43466.0</v>
      </c>
      <c r="H187" s="40">
        <f t="shared" si="5"/>
        <v>76</v>
      </c>
      <c r="I187" s="41" t="s">
        <v>42</v>
      </c>
      <c r="J187" s="39" t="s">
        <v>33</v>
      </c>
      <c r="K187" s="63"/>
      <c r="L187" s="44"/>
      <c r="M187" s="44"/>
      <c r="N187" s="39" t="s">
        <v>19</v>
      </c>
      <c r="O187" s="59"/>
      <c r="P187" s="44"/>
      <c r="Q187" s="45"/>
      <c r="R187" s="46"/>
      <c r="S187" s="46"/>
      <c r="T187" s="46"/>
      <c r="U187" s="46"/>
      <c r="V187" s="80"/>
      <c r="W187" s="80"/>
      <c r="X187" s="80"/>
    </row>
    <row r="188">
      <c r="A188" s="38">
        <v>45705.0</v>
      </c>
      <c r="B188" s="53">
        <v>45783.0</v>
      </c>
      <c r="C188" s="39">
        <v>80081.0</v>
      </c>
      <c r="D188" s="39" t="s">
        <v>41</v>
      </c>
      <c r="E188" s="38">
        <v>44256.0</v>
      </c>
      <c r="F188" s="40">
        <f t="shared" si="6"/>
        <v>50</v>
      </c>
      <c r="G188" s="38">
        <v>44274.0</v>
      </c>
      <c r="H188" s="40">
        <f t="shared" si="5"/>
        <v>49</v>
      </c>
      <c r="I188" s="41" t="s">
        <v>42</v>
      </c>
      <c r="J188" s="39">
        <v>23.0</v>
      </c>
      <c r="K188" s="63"/>
      <c r="L188" s="44"/>
      <c r="M188" s="44"/>
      <c r="N188" s="39" t="s">
        <v>19</v>
      </c>
      <c r="O188" s="59"/>
      <c r="P188" s="39" t="s">
        <v>61</v>
      </c>
      <c r="Q188" s="45"/>
      <c r="R188" s="46"/>
      <c r="S188" s="46"/>
      <c r="T188" s="46"/>
      <c r="U188" s="46"/>
      <c r="V188" s="80"/>
      <c r="W188" s="80"/>
      <c r="X188" s="80"/>
    </row>
    <row r="189">
      <c r="A189" s="38">
        <v>45705.0</v>
      </c>
      <c r="B189" s="53">
        <v>45783.0</v>
      </c>
      <c r="C189" s="39">
        <v>175811.0</v>
      </c>
      <c r="D189" s="39" t="s">
        <v>71</v>
      </c>
      <c r="E189" s="38">
        <v>44835.0</v>
      </c>
      <c r="F189" s="40">
        <f t="shared" si="6"/>
        <v>31</v>
      </c>
      <c r="G189" s="38">
        <v>45104.0</v>
      </c>
      <c r="H189" s="40">
        <f t="shared" si="5"/>
        <v>22</v>
      </c>
      <c r="I189" s="39" t="s">
        <v>73</v>
      </c>
      <c r="J189" s="39">
        <v>212.0</v>
      </c>
      <c r="K189" s="63"/>
      <c r="L189" s="44"/>
      <c r="M189" s="44"/>
      <c r="N189" s="39" t="s">
        <v>19</v>
      </c>
      <c r="O189" s="59"/>
      <c r="P189" s="44"/>
      <c r="Q189" s="45"/>
      <c r="R189" s="46"/>
      <c r="S189" s="46"/>
      <c r="T189" s="46"/>
      <c r="U189" s="46"/>
      <c r="V189" s="80"/>
      <c r="W189" s="80"/>
      <c r="X189" s="80"/>
    </row>
    <row r="190">
      <c r="A190" s="38">
        <v>45705.0</v>
      </c>
      <c r="B190" s="53">
        <v>45783.0</v>
      </c>
      <c r="C190" s="39">
        <v>138422.0</v>
      </c>
      <c r="D190" s="39" t="s">
        <v>146</v>
      </c>
      <c r="E190" s="38">
        <v>44682.0</v>
      </c>
      <c r="F190" s="40">
        <f t="shared" si="6"/>
        <v>36</v>
      </c>
      <c r="G190" s="38">
        <v>44769.0</v>
      </c>
      <c r="H190" s="40">
        <f t="shared" si="5"/>
        <v>33</v>
      </c>
      <c r="I190" s="39" t="s">
        <v>73</v>
      </c>
      <c r="J190" s="39">
        <v>212.0</v>
      </c>
      <c r="K190" s="63"/>
      <c r="L190" s="44"/>
      <c r="M190" s="44"/>
      <c r="N190" s="39" t="s">
        <v>19</v>
      </c>
      <c r="O190" s="59"/>
      <c r="P190" s="39" t="s">
        <v>61</v>
      </c>
      <c r="Q190" s="45"/>
      <c r="R190" s="46"/>
      <c r="S190" s="46"/>
      <c r="T190" s="46"/>
      <c r="U190" s="46"/>
      <c r="V190" s="80"/>
      <c r="W190" s="80"/>
      <c r="X190" s="80"/>
    </row>
    <row r="191">
      <c r="A191" s="38">
        <v>45705.0</v>
      </c>
      <c r="B191" s="53">
        <v>45783.0</v>
      </c>
      <c r="C191" s="39">
        <v>35720.0</v>
      </c>
      <c r="D191" s="39" t="s">
        <v>83</v>
      </c>
      <c r="E191" s="38">
        <v>43709.0</v>
      </c>
      <c r="F191" s="40">
        <f t="shared" si="6"/>
        <v>68</v>
      </c>
      <c r="G191" s="77">
        <v>43822.0</v>
      </c>
      <c r="H191" s="40">
        <f t="shared" si="5"/>
        <v>64</v>
      </c>
      <c r="I191" s="39" t="s">
        <v>73</v>
      </c>
      <c r="J191" s="39">
        <v>261.0</v>
      </c>
      <c r="K191" s="63"/>
      <c r="L191" s="44"/>
      <c r="M191" s="44"/>
      <c r="N191" s="39" t="s">
        <v>19</v>
      </c>
      <c r="O191" s="59"/>
      <c r="P191" s="39" t="s">
        <v>61</v>
      </c>
      <c r="Q191" s="45"/>
      <c r="R191" s="46"/>
      <c r="S191" s="46"/>
      <c r="T191" s="46"/>
      <c r="U191" s="46"/>
      <c r="V191" s="80"/>
      <c r="W191" s="80"/>
      <c r="X191" s="80"/>
    </row>
    <row r="192">
      <c r="A192" s="38">
        <v>45705.0</v>
      </c>
      <c r="B192" s="53">
        <v>45783.0</v>
      </c>
      <c r="C192" s="39">
        <v>205622.0</v>
      </c>
      <c r="D192" s="39" t="s">
        <v>83</v>
      </c>
      <c r="E192" s="38">
        <v>45323.0</v>
      </c>
      <c r="F192" s="40">
        <f t="shared" si="6"/>
        <v>15</v>
      </c>
      <c r="G192" s="38">
        <v>45366.0</v>
      </c>
      <c r="H192" s="40">
        <f t="shared" si="5"/>
        <v>13</v>
      </c>
      <c r="I192" s="39" t="s">
        <v>74</v>
      </c>
      <c r="J192" s="39">
        <v>349.0</v>
      </c>
      <c r="K192" s="63"/>
      <c r="L192" s="44"/>
      <c r="M192" s="38">
        <v>45709.0</v>
      </c>
      <c r="N192" s="121" t="s">
        <v>19</v>
      </c>
      <c r="O192" s="39" t="s">
        <v>65</v>
      </c>
      <c r="P192" s="44"/>
      <c r="Q192" s="45"/>
      <c r="R192" s="46"/>
      <c r="S192" s="46"/>
      <c r="T192" s="46"/>
      <c r="U192" s="46"/>
      <c r="V192" s="80"/>
      <c r="W192" s="80"/>
      <c r="X192" s="80"/>
    </row>
    <row r="193">
      <c r="A193" s="38">
        <v>45705.0</v>
      </c>
      <c r="B193" s="53">
        <v>45783.0</v>
      </c>
      <c r="C193" s="39">
        <v>163321.0</v>
      </c>
      <c r="D193" s="39" t="s">
        <v>95</v>
      </c>
      <c r="E193" s="38">
        <v>44896.0</v>
      </c>
      <c r="F193" s="40">
        <f t="shared" si="6"/>
        <v>29</v>
      </c>
      <c r="G193" s="38">
        <v>44994.0</v>
      </c>
      <c r="H193" s="40">
        <f t="shared" si="5"/>
        <v>25</v>
      </c>
      <c r="I193" s="39" t="s">
        <v>74</v>
      </c>
      <c r="J193" s="39">
        <v>305.0</v>
      </c>
      <c r="K193" s="63"/>
      <c r="L193" s="44"/>
      <c r="M193" s="44"/>
      <c r="N193" s="39" t="s">
        <v>19</v>
      </c>
      <c r="O193" s="59"/>
      <c r="P193" s="39" t="s">
        <v>61</v>
      </c>
      <c r="Q193" s="45"/>
      <c r="R193" s="46"/>
      <c r="S193" s="46"/>
      <c r="T193" s="46"/>
      <c r="U193" s="46"/>
      <c r="V193" s="80"/>
      <c r="W193" s="80"/>
      <c r="X193" s="80"/>
    </row>
    <row r="194">
      <c r="A194" s="38">
        <v>45705.0</v>
      </c>
      <c r="B194" s="53">
        <v>45783.0</v>
      </c>
      <c r="C194" s="39">
        <v>94761.0</v>
      </c>
      <c r="D194" s="39" t="s">
        <v>104</v>
      </c>
      <c r="E194" s="38">
        <v>42401.0</v>
      </c>
      <c r="F194" s="40">
        <f t="shared" si="6"/>
        <v>111</v>
      </c>
      <c r="G194" s="38">
        <v>44396.0</v>
      </c>
      <c r="H194" s="40">
        <f t="shared" si="5"/>
        <v>45</v>
      </c>
      <c r="I194" s="39" t="s">
        <v>134</v>
      </c>
      <c r="J194" s="39" t="s">
        <v>33</v>
      </c>
      <c r="K194" s="63"/>
      <c r="L194" s="44"/>
      <c r="M194" s="44"/>
      <c r="N194" s="39" t="s">
        <v>19</v>
      </c>
      <c r="O194" s="59"/>
      <c r="P194" s="39" t="s">
        <v>61</v>
      </c>
      <c r="Q194" s="45"/>
      <c r="R194" s="46"/>
      <c r="S194" s="46"/>
      <c r="T194" s="46"/>
      <c r="U194" s="46"/>
      <c r="V194" s="80"/>
      <c r="W194" s="80"/>
      <c r="X194" s="80"/>
    </row>
    <row r="195">
      <c r="A195" s="38">
        <v>45705.0</v>
      </c>
      <c r="B195" s="53">
        <v>45783.0</v>
      </c>
      <c r="C195" s="39">
        <v>51156.0</v>
      </c>
      <c r="D195" s="39" t="s">
        <v>95</v>
      </c>
      <c r="E195" s="38">
        <v>43922.0</v>
      </c>
      <c r="F195" s="40">
        <f t="shared" si="6"/>
        <v>61</v>
      </c>
      <c r="G195" s="38">
        <v>43977.0</v>
      </c>
      <c r="H195" s="40">
        <f t="shared" si="5"/>
        <v>59</v>
      </c>
      <c r="I195" s="39" t="s">
        <v>49</v>
      </c>
      <c r="J195" s="39" t="s">
        <v>123</v>
      </c>
      <c r="K195" s="63"/>
      <c r="L195" s="44"/>
      <c r="M195" s="44"/>
      <c r="N195" s="39" t="s">
        <v>19</v>
      </c>
      <c r="O195" s="59"/>
      <c r="P195" s="39" t="s">
        <v>61</v>
      </c>
      <c r="Q195" s="45"/>
      <c r="R195" s="46"/>
      <c r="S195" s="46"/>
      <c r="T195" s="46"/>
      <c r="U195" s="46"/>
      <c r="V195" s="80"/>
      <c r="W195" s="80"/>
      <c r="X195" s="80"/>
    </row>
    <row r="196">
      <c r="A196" s="38">
        <v>45705.0</v>
      </c>
      <c r="B196" s="53">
        <v>45783.0</v>
      </c>
      <c r="C196" s="39">
        <v>8369.0</v>
      </c>
      <c r="D196" s="39" t="s">
        <v>107</v>
      </c>
      <c r="E196" s="38">
        <v>43315.0</v>
      </c>
      <c r="F196" s="40">
        <f t="shared" si="6"/>
        <v>81</v>
      </c>
      <c r="G196" s="77">
        <v>43455.0</v>
      </c>
      <c r="H196" s="40">
        <f t="shared" si="5"/>
        <v>76</v>
      </c>
      <c r="I196" s="39" t="s">
        <v>73</v>
      </c>
      <c r="J196" s="39" t="s">
        <v>33</v>
      </c>
      <c r="K196" s="43" t="s">
        <v>50</v>
      </c>
      <c r="L196" s="39" t="s">
        <v>51</v>
      </c>
      <c r="M196" s="44"/>
      <c r="N196" s="39" t="s">
        <v>19</v>
      </c>
      <c r="O196" s="59"/>
      <c r="P196" s="44"/>
      <c r="Q196" s="45"/>
      <c r="R196" s="46"/>
      <c r="S196" s="46"/>
      <c r="T196" s="46"/>
      <c r="U196" s="46"/>
      <c r="V196" s="80"/>
      <c r="W196" s="80"/>
      <c r="X196" s="80"/>
    </row>
    <row r="197">
      <c r="A197" s="38">
        <v>45705.0</v>
      </c>
      <c r="B197" s="53">
        <v>45783.0</v>
      </c>
      <c r="C197" s="39">
        <v>226893.0</v>
      </c>
      <c r="D197" s="39" t="s">
        <v>60</v>
      </c>
      <c r="E197" s="38">
        <v>45444.0</v>
      </c>
      <c r="F197" s="40">
        <f t="shared" si="6"/>
        <v>11</v>
      </c>
      <c r="G197" s="38">
        <v>45539.0</v>
      </c>
      <c r="H197" s="40">
        <f t="shared" si="5"/>
        <v>8</v>
      </c>
      <c r="I197" s="39" t="s">
        <v>59</v>
      </c>
      <c r="J197" s="39" t="s">
        <v>33</v>
      </c>
      <c r="K197" s="63"/>
      <c r="L197" s="44"/>
      <c r="M197" s="44"/>
      <c r="N197" s="39" t="s">
        <v>19</v>
      </c>
      <c r="O197" s="59"/>
      <c r="P197" s="44"/>
      <c r="Q197" s="45"/>
      <c r="R197" s="46"/>
      <c r="S197" s="46"/>
      <c r="T197" s="46"/>
      <c r="U197" s="46"/>
      <c r="V197" s="80"/>
      <c r="W197" s="80"/>
      <c r="X197" s="80"/>
    </row>
    <row r="198">
      <c r="A198" s="38">
        <v>45705.0</v>
      </c>
      <c r="B198" s="53">
        <v>45783.0</v>
      </c>
      <c r="C198" s="39">
        <v>234116.0</v>
      </c>
      <c r="D198" s="39" t="s">
        <v>60</v>
      </c>
      <c r="E198" s="38">
        <v>45505.0</v>
      </c>
      <c r="F198" s="40">
        <f t="shared" si="6"/>
        <v>9</v>
      </c>
      <c r="G198" s="77">
        <v>45609.0</v>
      </c>
      <c r="H198" s="40">
        <f t="shared" si="5"/>
        <v>5</v>
      </c>
      <c r="I198" s="39" t="s">
        <v>49</v>
      </c>
      <c r="J198" s="39" t="s">
        <v>33</v>
      </c>
      <c r="K198" s="63"/>
      <c r="L198" s="44"/>
      <c r="M198" s="44"/>
      <c r="N198" s="39" t="s">
        <v>19</v>
      </c>
      <c r="O198" s="59"/>
      <c r="P198" s="44"/>
      <c r="Q198" s="45"/>
      <c r="R198" s="46"/>
      <c r="S198" s="46"/>
      <c r="T198" s="46"/>
      <c r="U198" s="46"/>
      <c r="V198" s="80"/>
      <c r="W198" s="80"/>
      <c r="X198" s="80"/>
    </row>
    <row r="199">
      <c r="A199" s="38">
        <v>45705.0</v>
      </c>
      <c r="B199" s="53">
        <v>45783.0</v>
      </c>
      <c r="C199" s="39">
        <v>241231.0</v>
      </c>
      <c r="D199" s="39" t="s">
        <v>60</v>
      </c>
      <c r="E199" s="38">
        <v>45566.0</v>
      </c>
      <c r="F199" s="40">
        <f t="shared" si="6"/>
        <v>7</v>
      </c>
      <c r="G199" s="38">
        <v>45688.0</v>
      </c>
      <c r="H199" s="40">
        <f t="shared" si="5"/>
        <v>3</v>
      </c>
      <c r="I199" s="39" t="s">
        <v>59</v>
      </c>
      <c r="J199" s="39" t="s">
        <v>33</v>
      </c>
      <c r="K199" s="63"/>
      <c r="L199" s="44"/>
      <c r="M199" s="44"/>
      <c r="N199" s="39" t="s">
        <v>19</v>
      </c>
      <c r="O199" s="59"/>
      <c r="P199" s="44"/>
      <c r="Q199" s="45"/>
      <c r="R199" s="46"/>
      <c r="S199" s="46"/>
      <c r="T199" s="46"/>
      <c r="U199" s="46"/>
      <c r="V199" s="80"/>
      <c r="W199" s="80"/>
      <c r="X199" s="80"/>
    </row>
    <row r="200">
      <c r="A200" s="38">
        <v>45705.0</v>
      </c>
      <c r="B200" s="53">
        <v>45783.0</v>
      </c>
      <c r="C200" s="39">
        <v>169455.0</v>
      </c>
      <c r="D200" s="39" t="s">
        <v>48</v>
      </c>
      <c r="E200" s="38">
        <v>44805.0</v>
      </c>
      <c r="F200" s="40">
        <f t="shared" si="6"/>
        <v>32</v>
      </c>
      <c r="G200" s="38">
        <v>45048.0</v>
      </c>
      <c r="H200" s="40">
        <f t="shared" si="5"/>
        <v>24</v>
      </c>
      <c r="I200" s="39" t="s">
        <v>72</v>
      </c>
      <c r="J200" s="39" t="s">
        <v>33</v>
      </c>
      <c r="K200" s="63"/>
      <c r="L200" s="44"/>
      <c r="M200" s="44"/>
      <c r="N200" s="39" t="s">
        <v>19</v>
      </c>
      <c r="O200" s="59"/>
      <c r="P200" s="44"/>
      <c r="Q200" s="45"/>
      <c r="R200" s="46"/>
      <c r="S200" s="46"/>
      <c r="T200" s="46"/>
      <c r="U200" s="46"/>
      <c r="V200" s="80"/>
      <c r="W200" s="80"/>
      <c r="X200" s="80"/>
    </row>
    <row r="201">
      <c r="A201" s="38">
        <v>45705.0</v>
      </c>
      <c r="B201" s="53">
        <v>45783.0</v>
      </c>
      <c r="C201" s="39">
        <v>231495.0</v>
      </c>
      <c r="D201" s="39" t="s">
        <v>48</v>
      </c>
      <c r="E201" s="38">
        <v>44713.0</v>
      </c>
      <c r="F201" s="40">
        <f t="shared" si="6"/>
        <v>35</v>
      </c>
      <c r="G201" s="77">
        <v>45582.0</v>
      </c>
      <c r="H201" s="40">
        <f t="shared" si="5"/>
        <v>6</v>
      </c>
      <c r="I201" s="39" t="s">
        <v>49</v>
      </c>
      <c r="J201" s="39" t="s">
        <v>33</v>
      </c>
      <c r="K201" s="63"/>
      <c r="L201" s="44"/>
      <c r="M201" s="44"/>
      <c r="N201" s="39" t="s">
        <v>19</v>
      </c>
      <c r="O201" s="59"/>
      <c r="P201" s="44"/>
      <c r="Q201" s="45"/>
      <c r="R201" s="46"/>
      <c r="S201" s="46"/>
      <c r="T201" s="46"/>
      <c r="U201" s="46"/>
      <c r="V201" s="80"/>
      <c r="W201" s="80"/>
      <c r="X201" s="80"/>
    </row>
    <row r="202">
      <c r="A202" s="38">
        <v>45705.0</v>
      </c>
      <c r="B202" s="53">
        <v>45783.0</v>
      </c>
      <c r="C202" s="39">
        <v>230777.0</v>
      </c>
      <c r="D202" s="39" t="s">
        <v>48</v>
      </c>
      <c r="E202" s="38">
        <v>45566.0</v>
      </c>
      <c r="F202" s="40">
        <f t="shared" si="6"/>
        <v>7</v>
      </c>
      <c r="G202" s="38">
        <v>45601.0</v>
      </c>
      <c r="H202" s="40">
        <f t="shared" si="5"/>
        <v>6</v>
      </c>
      <c r="I202" s="39" t="s">
        <v>49</v>
      </c>
      <c r="J202" s="39">
        <v>502.0</v>
      </c>
      <c r="K202" s="43">
        <v>9000.0</v>
      </c>
      <c r="L202" s="39" t="s">
        <v>51</v>
      </c>
      <c r="M202" s="38">
        <v>45742.0</v>
      </c>
      <c r="N202" s="39" t="s">
        <v>19</v>
      </c>
      <c r="O202" s="59"/>
      <c r="P202" s="39" t="s">
        <v>66</v>
      </c>
      <c r="Q202" s="45"/>
      <c r="R202" s="46"/>
      <c r="S202" s="46"/>
      <c r="T202" s="46"/>
      <c r="U202" s="46"/>
      <c r="V202" s="80"/>
      <c r="W202" s="80"/>
      <c r="X202" s="80"/>
    </row>
    <row r="203">
      <c r="A203" s="38">
        <v>45705.0</v>
      </c>
      <c r="B203" s="53">
        <v>45783.0</v>
      </c>
      <c r="C203" s="39">
        <v>225725.0</v>
      </c>
      <c r="D203" s="39" t="s">
        <v>48</v>
      </c>
      <c r="E203" s="38">
        <v>45597.0</v>
      </c>
      <c r="F203" s="40">
        <f t="shared" si="6"/>
        <v>6</v>
      </c>
      <c r="G203" s="38">
        <v>45659.0</v>
      </c>
      <c r="H203" s="40">
        <f t="shared" si="5"/>
        <v>4</v>
      </c>
      <c r="I203" s="39" t="s">
        <v>59</v>
      </c>
      <c r="J203" s="39" t="s">
        <v>33</v>
      </c>
      <c r="K203" s="63"/>
      <c r="L203" s="44"/>
      <c r="M203" s="44"/>
      <c r="N203" s="39" t="s">
        <v>19</v>
      </c>
      <c r="O203" s="59"/>
      <c r="P203" s="44"/>
      <c r="Q203" s="45"/>
      <c r="R203" s="46"/>
      <c r="S203" s="46"/>
      <c r="T203" s="46"/>
      <c r="U203" s="46"/>
      <c r="V203" s="80"/>
      <c r="W203" s="80"/>
      <c r="X203" s="80"/>
    </row>
    <row r="204">
      <c r="A204" s="38">
        <v>45702.0</v>
      </c>
      <c r="B204" s="53">
        <v>45782.0</v>
      </c>
      <c r="C204" s="39">
        <v>231794.0</v>
      </c>
      <c r="D204" s="39" t="s">
        <v>48</v>
      </c>
      <c r="E204" s="38">
        <v>45566.0</v>
      </c>
      <c r="F204" s="40">
        <f t="shared" si="6"/>
        <v>7</v>
      </c>
      <c r="G204" s="77">
        <v>45589.0</v>
      </c>
      <c r="H204" s="40">
        <f t="shared" si="5"/>
        <v>6</v>
      </c>
      <c r="I204" s="39" t="s">
        <v>59</v>
      </c>
      <c r="J204" s="39">
        <v>105.0</v>
      </c>
      <c r="K204" s="43">
        <v>10000.0</v>
      </c>
      <c r="L204" s="39" t="s">
        <v>51</v>
      </c>
      <c r="M204" s="53">
        <v>45782.0</v>
      </c>
      <c r="N204" s="121" t="s">
        <v>17</v>
      </c>
      <c r="O204" s="59"/>
      <c r="P204" s="44"/>
      <c r="Q204" s="45"/>
      <c r="R204" s="46"/>
      <c r="S204" s="46"/>
      <c r="T204" s="46"/>
      <c r="U204" s="46"/>
      <c r="V204" s="80"/>
      <c r="W204" s="80"/>
      <c r="X204" s="80"/>
    </row>
    <row r="205">
      <c r="A205" s="38">
        <v>45705.0</v>
      </c>
      <c r="B205" s="53">
        <v>45783.0</v>
      </c>
      <c r="C205" s="39">
        <v>195384.0</v>
      </c>
      <c r="D205" s="39" t="s">
        <v>48</v>
      </c>
      <c r="E205" s="38">
        <v>45231.0</v>
      </c>
      <c r="F205" s="40">
        <f t="shared" si="6"/>
        <v>18</v>
      </c>
      <c r="G205" s="77">
        <v>45271.0</v>
      </c>
      <c r="H205" s="40">
        <f t="shared" si="5"/>
        <v>16</v>
      </c>
      <c r="I205" s="39" t="s">
        <v>73</v>
      </c>
      <c r="J205" s="39" t="s">
        <v>147</v>
      </c>
      <c r="K205" s="63"/>
      <c r="L205" s="44"/>
      <c r="M205" s="44"/>
      <c r="N205" s="39" t="s">
        <v>19</v>
      </c>
      <c r="O205" s="59"/>
      <c r="P205" s="44"/>
      <c r="Q205" s="45"/>
      <c r="R205" s="46"/>
      <c r="S205" s="46"/>
      <c r="T205" s="46"/>
      <c r="U205" s="46"/>
      <c r="V205" s="80"/>
      <c r="W205" s="80"/>
      <c r="X205" s="80"/>
    </row>
    <row r="206">
      <c r="A206" s="38">
        <v>45705.0</v>
      </c>
      <c r="B206" s="53">
        <v>45783.0</v>
      </c>
      <c r="C206" s="39">
        <v>229332.0</v>
      </c>
      <c r="D206" s="39" t="s">
        <v>48</v>
      </c>
      <c r="E206" s="38">
        <v>45536.0</v>
      </c>
      <c r="F206" s="40">
        <f t="shared" si="6"/>
        <v>8</v>
      </c>
      <c r="G206" s="38">
        <v>45572.0</v>
      </c>
      <c r="H206" s="40">
        <f t="shared" si="5"/>
        <v>6</v>
      </c>
      <c r="I206" s="39" t="s">
        <v>74</v>
      </c>
      <c r="J206" s="39" t="s">
        <v>33</v>
      </c>
      <c r="K206" s="63"/>
      <c r="L206" s="44"/>
      <c r="M206" s="44"/>
      <c r="N206" s="39" t="s">
        <v>19</v>
      </c>
      <c r="O206" s="59"/>
      <c r="P206" s="44"/>
      <c r="Q206" s="45"/>
      <c r="R206" s="46"/>
      <c r="S206" s="46"/>
      <c r="T206" s="46"/>
      <c r="U206" s="46"/>
      <c r="V206" s="80"/>
      <c r="W206" s="80"/>
      <c r="X206" s="80"/>
    </row>
    <row r="207">
      <c r="A207" s="38">
        <v>45705.0</v>
      </c>
      <c r="B207" s="53">
        <v>45783.0</v>
      </c>
      <c r="C207" s="39">
        <v>198021.0</v>
      </c>
      <c r="D207" s="39" t="s">
        <v>102</v>
      </c>
      <c r="E207" s="38">
        <v>43862.0</v>
      </c>
      <c r="F207" s="40">
        <f t="shared" si="6"/>
        <v>63</v>
      </c>
      <c r="G207" s="38">
        <v>45301.0</v>
      </c>
      <c r="H207" s="40">
        <f t="shared" si="5"/>
        <v>15</v>
      </c>
      <c r="I207" s="39" t="s">
        <v>49</v>
      </c>
      <c r="J207" s="39">
        <v>505.0</v>
      </c>
      <c r="K207" s="63"/>
      <c r="L207" s="39" t="s">
        <v>51</v>
      </c>
      <c r="M207" s="38">
        <v>45716.0</v>
      </c>
      <c r="N207" s="121" t="s">
        <v>19</v>
      </c>
      <c r="O207" s="59"/>
      <c r="P207" s="44"/>
      <c r="Q207" s="45"/>
      <c r="R207" s="46"/>
      <c r="S207" s="46"/>
      <c r="T207" s="46"/>
      <c r="U207" s="46"/>
      <c r="V207" s="80"/>
      <c r="W207" s="80"/>
      <c r="X207" s="80"/>
    </row>
    <row r="208">
      <c r="A208" s="38">
        <v>45705.0</v>
      </c>
      <c r="B208" s="53">
        <v>45783.0</v>
      </c>
      <c r="C208" s="39">
        <v>230087.0</v>
      </c>
      <c r="D208" s="39" t="s">
        <v>102</v>
      </c>
      <c r="E208" s="38">
        <v>45536.0</v>
      </c>
      <c r="F208" s="40">
        <f t="shared" si="6"/>
        <v>8</v>
      </c>
      <c r="G208" s="38">
        <v>45570.0</v>
      </c>
      <c r="H208" s="40">
        <f t="shared" si="5"/>
        <v>7</v>
      </c>
      <c r="I208" s="39" t="s">
        <v>49</v>
      </c>
      <c r="J208" s="39" t="s">
        <v>33</v>
      </c>
      <c r="K208" s="63"/>
      <c r="L208" s="44"/>
      <c r="M208" s="44"/>
      <c r="N208" s="39" t="s">
        <v>19</v>
      </c>
      <c r="O208" s="59"/>
      <c r="P208" s="44"/>
      <c r="Q208" s="45"/>
      <c r="R208" s="46"/>
      <c r="S208" s="46"/>
      <c r="T208" s="46"/>
      <c r="U208" s="46"/>
      <c r="V208" s="80"/>
      <c r="W208" s="80"/>
      <c r="X208" s="80"/>
    </row>
    <row r="209">
      <c r="A209" s="38">
        <v>45705.0</v>
      </c>
      <c r="B209" s="53">
        <v>45782.0</v>
      </c>
      <c r="C209" s="39">
        <v>238563.0</v>
      </c>
      <c r="D209" s="39" t="s">
        <v>71</v>
      </c>
      <c r="E209" s="38">
        <v>45597.0</v>
      </c>
      <c r="F209" s="40">
        <f t="shared" si="6"/>
        <v>6</v>
      </c>
      <c r="G209" s="38">
        <v>45666.0</v>
      </c>
      <c r="H209" s="40">
        <f t="shared" si="5"/>
        <v>3</v>
      </c>
      <c r="I209" s="39" t="s">
        <v>59</v>
      </c>
      <c r="J209" s="39" t="s">
        <v>33</v>
      </c>
      <c r="K209" s="63"/>
      <c r="L209" s="44"/>
      <c r="M209" s="44"/>
      <c r="N209" s="39" t="s">
        <v>25</v>
      </c>
      <c r="O209" s="59"/>
      <c r="P209" s="44"/>
      <c r="Q209" s="45"/>
      <c r="R209" s="46"/>
      <c r="S209" s="46"/>
      <c r="T209" s="46"/>
      <c r="U209" s="46"/>
      <c r="V209" s="80"/>
      <c r="W209" s="80"/>
      <c r="X209" s="80"/>
    </row>
    <row r="210">
      <c r="A210" s="38">
        <v>45705.0</v>
      </c>
      <c r="B210" s="53">
        <v>45783.0</v>
      </c>
      <c r="C210" s="39">
        <v>117403.0</v>
      </c>
      <c r="D210" s="39" t="s">
        <v>71</v>
      </c>
      <c r="E210" s="38">
        <v>44470.0</v>
      </c>
      <c r="F210" s="40">
        <f t="shared" si="6"/>
        <v>43</v>
      </c>
      <c r="G210" s="38">
        <v>44617.0</v>
      </c>
      <c r="H210" s="40">
        <f t="shared" si="5"/>
        <v>38</v>
      </c>
      <c r="I210" s="39" t="s">
        <v>49</v>
      </c>
      <c r="J210" s="39">
        <v>516.0</v>
      </c>
      <c r="K210" s="63"/>
      <c r="L210" s="44"/>
      <c r="M210" s="44"/>
      <c r="N210" s="39" t="s">
        <v>19</v>
      </c>
      <c r="O210" s="59"/>
      <c r="P210" s="39" t="s">
        <v>61</v>
      </c>
      <c r="Q210" s="45"/>
      <c r="R210" s="46"/>
      <c r="S210" s="46"/>
      <c r="T210" s="46"/>
      <c r="U210" s="46"/>
      <c r="V210" s="80"/>
      <c r="W210" s="80"/>
      <c r="X210" s="80"/>
    </row>
    <row r="211">
      <c r="A211" s="38">
        <v>45705.0</v>
      </c>
      <c r="B211" s="53">
        <v>45783.0</v>
      </c>
      <c r="C211" s="39">
        <v>148046.0</v>
      </c>
      <c r="D211" s="39" t="s">
        <v>71</v>
      </c>
      <c r="E211" s="38">
        <v>44682.0</v>
      </c>
      <c r="F211" s="40">
        <f t="shared" si="6"/>
        <v>36</v>
      </c>
      <c r="G211" s="77">
        <v>44854.0</v>
      </c>
      <c r="H211" s="40">
        <f t="shared" si="5"/>
        <v>30</v>
      </c>
      <c r="I211" s="39" t="s">
        <v>59</v>
      </c>
      <c r="J211" s="39" t="s">
        <v>148</v>
      </c>
      <c r="K211" s="63"/>
      <c r="L211" s="44"/>
      <c r="M211" s="38">
        <v>45630.0</v>
      </c>
      <c r="N211" s="39" t="s">
        <v>19</v>
      </c>
      <c r="O211" s="39" t="s">
        <v>115</v>
      </c>
      <c r="P211" s="39" t="s">
        <v>66</v>
      </c>
      <c r="Q211" s="45"/>
      <c r="R211" s="46"/>
      <c r="S211" s="46"/>
      <c r="T211" s="46"/>
      <c r="U211" s="46"/>
      <c r="V211" s="80"/>
      <c r="W211" s="80"/>
      <c r="X211" s="80"/>
    </row>
    <row r="212">
      <c r="A212" s="38">
        <v>45705.0</v>
      </c>
      <c r="B212" s="53">
        <v>45783.0</v>
      </c>
      <c r="C212" s="39">
        <v>182717.0</v>
      </c>
      <c r="D212" s="39" t="s">
        <v>71</v>
      </c>
      <c r="E212" s="38">
        <v>44986.0</v>
      </c>
      <c r="F212" s="40">
        <f t="shared" si="6"/>
        <v>26</v>
      </c>
      <c r="G212" s="38">
        <v>45155.0</v>
      </c>
      <c r="H212" s="40">
        <f t="shared" si="5"/>
        <v>20</v>
      </c>
      <c r="I212" s="39" t="s">
        <v>49</v>
      </c>
      <c r="J212" s="39">
        <v>532.0</v>
      </c>
      <c r="K212" s="63"/>
      <c r="L212" s="44"/>
      <c r="M212" s="44"/>
      <c r="N212" s="39" t="s">
        <v>19</v>
      </c>
      <c r="O212" s="59"/>
      <c r="P212" s="44"/>
      <c r="Q212" s="45"/>
      <c r="R212" s="46"/>
      <c r="S212" s="46"/>
      <c r="T212" s="46"/>
      <c r="U212" s="46"/>
      <c r="V212" s="80"/>
      <c r="W212" s="80"/>
      <c r="X212" s="80"/>
    </row>
    <row r="213">
      <c r="A213" s="38">
        <v>45705.0</v>
      </c>
      <c r="B213" s="53">
        <v>45783.0</v>
      </c>
      <c r="C213" s="39">
        <v>230975.0</v>
      </c>
      <c r="D213" s="39" t="s">
        <v>71</v>
      </c>
      <c r="E213" s="38">
        <v>45536.0</v>
      </c>
      <c r="F213" s="40">
        <f t="shared" si="6"/>
        <v>8</v>
      </c>
      <c r="G213" s="77">
        <v>45579.0</v>
      </c>
      <c r="H213" s="40">
        <f t="shared" si="5"/>
        <v>6</v>
      </c>
      <c r="I213" s="39" t="s">
        <v>59</v>
      </c>
      <c r="J213" s="39" t="s">
        <v>33</v>
      </c>
      <c r="K213" s="63"/>
      <c r="L213" s="44"/>
      <c r="M213" s="44"/>
      <c r="N213" s="39" t="s">
        <v>19</v>
      </c>
      <c r="O213" s="59"/>
      <c r="P213" s="44"/>
      <c r="Q213" s="45"/>
      <c r="R213" s="46"/>
      <c r="S213" s="46"/>
      <c r="T213" s="46"/>
      <c r="U213" s="46"/>
      <c r="V213" s="80"/>
      <c r="W213" s="80"/>
      <c r="X213" s="80"/>
    </row>
    <row r="214">
      <c r="A214" s="38">
        <v>45705.0</v>
      </c>
      <c r="B214" s="53">
        <v>45783.0</v>
      </c>
      <c r="C214" s="39">
        <v>235814.0</v>
      </c>
      <c r="D214" s="39" t="s">
        <v>71</v>
      </c>
      <c r="E214" s="38">
        <v>45566.0</v>
      </c>
      <c r="F214" s="40">
        <f t="shared" si="6"/>
        <v>7</v>
      </c>
      <c r="G214" s="77">
        <v>45625.0</v>
      </c>
      <c r="H214" s="40">
        <f t="shared" si="5"/>
        <v>5</v>
      </c>
      <c r="I214" s="39" t="s">
        <v>59</v>
      </c>
      <c r="J214" s="39" t="s">
        <v>33</v>
      </c>
      <c r="K214" s="63"/>
      <c r="L214" s="44"/>
      <c r="M214" s="44"/>
      <c r="N214" s="39" t="s">
        <v>19</v>
      </c>
      <c r="O214" s="59"/>
      <c r="P214" s="44"/>
      <c r="Q214" s="45"/>
      <c r="R214" s="46"/>
      <c r="S214" s="46"/>
      <c r="T214" s="46"/>
      <c r="U214" s="46"/>
      <c r="V214" s="80"/>
      <c r="W214" s="80"/>
      <c r="X214" s="80"/>
    </row>
    <row r="215">
      <c r="A215" s="38">
        <v>45705.0</v>
      </c>
      <c r="B215" s="53">
        <v>45783.0</v>
      </c>
      <c r="C215" s="39">
        <v>201531.0</v>
      </c>
      <c r="D215" s="39" t="s">
        <v>71</v>
      </c>
      <c r="E215" s="38">
        <v>45323.0</v>
      </c>
      <c r="F215" s="40">
        <f t="shared" si="6"/>
        <v>15</v>
      </c>
      <c r="G215" s="38">
        <v>45419.0</v>
      </c>
      <c r="H215" s="40">
        <f t="shared" si="5"/>
        <v>11</v>
      </c>
      <c r="I215" s="39" t="s">
        <v>74</v>
      </c>
      <c r="J215" s="39" t="s">
        <v>149</v>
      </c>
      <c r="K215" s="63"/>
      <c r="L215" s="44"/>
      <c r="M215" s="44"/>
      <c r="N215" s="39" t="s">
        <v>19</v>
      </c>
      <c r="O215" s="59"/>
      <c r="P215" s="44"/>
      <c r="Q215" s="45"/>
      <c r="R215" s="46"/>
      <c r="S215" s="46"/>
      <c r="T215" s="46"/>
      <c r="U215" s="46"/>
      <c r="V215" s="80"/>
      <c r="W215" s="80"/>
      <c r="X215" s="80"/>
    </row>
    <row r="216">
      <c r="A216" s="38">
        <v>45705.0</v>
      </c>
      <c r="B216" s="53">
        <v>45782.0</v>
      </c>
      <c r="C216" s="39">
        <v>242296.0</v>
      </c>
      <c r="D216" s="39" t="s">
        <v>71</v>
      </c>
      <c r="E216" s="38">
        <v>45597.0</v>
      </c>
      <c r="F216" s="40">
        <f t="shared" si="6"/>
        <v>6</v>
      </c>
      <c r="G216" s="38">
        <v>45698.0</v>
      </c>
      <c r="H216" s="40">
        <f t="shared" si="5"/>
        <v>2</v>
      </c>
      <c r="I216" s="39" t="s">
        <v>49</v>
      </c>
      <c r="J216" s="39" t="s">
        <v>150</v>
      </c>
      <c r="K216" s="63"/>
      <c r="L216" s="44"/>
      <c r="M216" s="38">
        <v>45741.0</v>
      </c>
      <c r="N216" s="39" t="s">
        <v>25</v>
      </c>
      <c r="O216" s="59"/>
      <c r="P216" s="44"/>
      <c r="Q216" s="45"/>
      <c r="R216" s="46"/>
      <c r="S216" s="46"/>
      <c r="T216" s="46"/>
      <c r="U216" s="46"/>
      <c r="V216" s="80"/>
      <c r="W216" s="80"/>
      <c r="X216" s="80"/>
    </row>
    <row r="217">
      <c r="A217" s="38">
        <v>45705.0</v>
      </c>
      <c r="B217" s="53">
        <v>45783.0</v>
      </c>
      <c r="C217" s="39">
        <v>125072.0</v>
      </c>
      <c r="D217" s="39" t="s">
        <v>133</v>
      </c>
      <c r="E217" s="38">
        <v>44621.0</v>
      </c>
      <c r="F217" s="40">
        <f t="shared" si="6"/>
        <v>38</v>
      </c>
      <c r="G217" s="38">
        <v>44671.0</v>
      </c>
      <c r="H217" s="40">
        <f t="shared" si="5"/>
        <v>36</v>
      </c>
      <c r="I217" s="39" t="s">
        <v>74</v>
      </c>
      <c r="J217" s="39" t="s">
        <v>33</v>
      </c>
      <c r="K217" s="43" t="s">
        <v>50</v>
      </c>
      <c r="L217" s="39" t="s">
        <v>51</v>
      </c>
      <c r="M217" s="44"/>
      <c r="N217" s="39" t="s">
        <v>19</v>
      </c>
      <c r="O217" s="59"/>
      <c r="P217" s="39" t="s">
        <v>61</v>
      </c>
      <c r="Q217" s="45"/>
      <c r="R217" s="46"/>
      <c r="S217" s="46"/>
      <c r="T217" s="46"/>
      <c r="U217" s="46"/>
      <c r="V217" s="80"/>
      <c r="W217" s="80"/>
      <c r="X217" s="80"/>
    </row>
    <row r="218">
      <c r="A218" s="38">
        <v>45742.0</v>
      </c>
      <c r="B218" s="53">
        <v>45783.0</v>
      </c>
      <c r="C218" s="39">
        <v>182748.0</v>
      </c>
      <c r="D218" s="39" t="s">
        <v>133</v>
      </c>
      <c r="E218" s="38">
        <v>45047.0</v>
      </c>
      <c r="F218" s="40">
        <f t="shared" si="6"/>
        <v>24</v>
      </c>
      <c r="G218" s="38">
        <v>45155.0</v>
      </c>
      <c r="H218" s="40">
        <f t="shared" si="5"/>
        <v>20</v>
      </c>
      <c r="I218" s="39" t="s">
        <v>73</v>
      </c>
      <c r="J218" s="39">
        <v>214.0</v>
      </c>
      <c r="K218" s="63"/>
      <c r="L218" s="39" t="s">
        <v>51</v>
      </c>
      <c r="M218" s="38">
        <v>45742.0</v>
      </c>
      <c r="N218" s="39" t="s">
        <v>19</v>
      </c>
      <c r="O218" s="39" t="s">
        <v>65</v>
      </c>
      <c r="P218" s="44"/>
      <c r="Q218" s="45"/>
      <c r="R218" s="46"/>
      <c r="S218" s="46"/>
      <c r="T218" s="46"/>
      <c r="U218" s="46"/>
      <c r="V218" s="80"/>
      <c r="W218" s="80"/>
      <c r="X218" s="80"/>
    </row>
    <row r="219">
      <c r="A219" s="38">
        <v>45705.0</v>
      </c>
      <c r="B219" s="53">
        <v>45783.0</v>
      </c>
      <c r="C219" s="39">
        <v>224142.0</v>
      </c>
      <c r="D219" s="39" t="s">
        <v>133</v>
      </c>
      <c r="E219" s="38">
        <v>44927.0</v>
      </c>
      <c r="F219" s="40">
        <f t="shared" si="6"/>
        <v>28</v>
      </c>
      <c r="G219" s="38">
        <v>45512.0</v>
      </c>
      <c r="H219" s="40">
        <f t="shared" si="5"/>
        <v>8</v>
      </c>
      <c r="I219" s="39" t="s">
        <v>73</v>
      </c>
      <c r="J219" s="39" t="s">
        <v>33</v>
      </c>
      <c r="K219" s="43" t="s">
        <v>50</v>
      </c>
      <c r="L219" s="39" t="s">
        <v>51</v>
      </c>
      <c r="M219" s="44"/>
      <c r="N219" s="39" t="s">
        <v>19</v>
      </c>
      <c r="O219" s="59"/>
      <c r="P219" s="44"/>
      <c r="Q219" s="45"/>
      <c r="R219" s="46"/>
      <c r="S219" s="46"/>
      <c r="T219" s="46"/>
      <c r="U219" s="46"/>
      <c r="V219" s="80"/>
      <c r="W219" s="80"/>
      <c r="X219" s="80"/>
    </row>
    <row r="220">
      <c r="A220" s="38">
        <v>45705.0</v>
      </c>
      <c r="B220" s="53">
        <v>45783.0</v>
      </c>
      <c r="C220" s="39">
        <v>162078.0</v>
      </c>
      <c r="D220" s="39" t="s">
        <v>133</v>
      </c>
      <c r="E220" s="38">
        <v>44896.0</v>
      </c>
      <c r="F220" s="40">
        <f t="shared" si="6"/>
        <v>29</v>
      </c>
      <c r="G220" s="38">
        <v>44985.0</v>
      </c>
      <c r="H220" s="40">
        <f t="shared" si="5"/>
        <v>26</v>
      </c>
      <c r="I220" s="39" t="s">
        <v>59</v>
      </c>
      <c r="J220" s="39">
        <v>108.0</v>
      </c>
      <c r="K220" s="63"/>
      <c r="L220" s="44"/>
      <c r="M220" s="38">
        <v>45664.0</v>
      </c>
      <c r="N220" s="39" t="s">
        <v>19</v>
      </c>
      <c r="O220" s="39" t="s">
        <v>115</v>
      </c>
      <c r="P220" s="39" t="s">
        <v>66</v>
      </c>
      <c r="Q220" s="45"/>
      <c r="R220" s="46"/>
      <c r="S220" s="46"/>
      <c r="T220" s="46"/>
      <c r="U220" s="46"/>
      <c r="V220" s="80"/>
      <c r="W220" s="80"/>
      <c r="X220" s="80"/>
    </row>
    <row r="221">
      <c r="A221" s="38">
        <v>45705.0</v>
      </c>
      <c r="B221" s="53">
        <v>45783.0</v>
      </c>
      <c r="C221" s="39">
        <v>204213.0</v>
      </c>
      <c r="D221" s="39" t="s">
        <v>133</v>
      </c>
      <c r="E221" s="38">
        <v>45292.0</v>
      </c>
      <c r="F221" s="40">
        <f t="shared" si="6"/>
        <v>16</v>
      </c>
      <c r="G221" s="38">
        <v>45350.0</v>
      </c>
      <c r="H221" s="40">
        <f t="shared" si="5"/>
        <v>14</v>
      </c>
      <c r="I221" s="39" t="s">
        <v>73</v>
      </c>
      <c r="J221" s="39" t="s">
        <v>33</v>
      </c>
      <c r="K221" s="43" t="s">
        <v>50</v>
      </c>
      <c r="L221" s="39" t="s">
        <v>51</v>
      </c>
      <c r="M221" s="44"/>
      <c r="N221" s="39" t="s">
        <v>19</v>
      </c>
      <c r="O221" s="59"/>
      <c r="P221" s="44"/>
      <c r="Q221" s="45"/>
      <c r="R221" s="46"/>
      <c r="S221" s="46"/>
      <c r="T221" s="46"/>
      <c r="U221" s="46"/>
      <c r="V221" s="80"/>
      <c r="W221" s="80"/>
      <c r="X221" s="80"/>
    </row>
    <row r="222">
      <c r="A222" s="38">
        <v>45705.0</v>
      </c>
      <c r="B222" s="53">
        <v>45783.0</v>
      </c>
      <c r="C222" s="39">
        <v>236917.0</v>
      </c>
      <c r="D222" s="39" t="s">
        <v>70</v>
      </c>
      <c r="E222" s="38">
        <v>45597.0</v>
      </c>
      <c r="F222" s="40">
        <f t="shared" si="6"/>
        <v>6</v>
      </c>
      <c r="G222" s="38">
        <v>45672.0</v>
      </c>
      <c r="H222" s="40">
        <f t="shared" si="5"/>
        <v>3</v>
      </c>
      <c r="I222" s="39" t="s">
        <v>49</v>
      </c>
      <c r="J222" s="39">
        <v>510.0</v>
      </c>
      <c r="K222" s="63"/>
      <c r="L222" s="44"/>
      <c r="M222" s="38">
        <v>45729.0</v>
      </c>
      <c r="N222" s="39" t="s">
        <v>19</v>
      </c>
      <c r="O222" s="59"/>
      <c r="P222" s="44"/>
      <c r="Q222" s="45"/>
      <c r="R222" s="46"/>
      <c r="S222" s="46"/>
      <c r="T222" s="46"/>
      <c r="U222" s="46"/>
      <c r="V222" s="80"/>
      <c r="W222" s="80"/>
      <c r="X222" s="80"/>
    </row>
    <row r="223">
      <c r="A223" s="38">
        <v>45705.0</v>
      </c>
      <c r="B223" s="53">
        <v>45783.0</v>
      </c>
      <c r="C223" s="39">
        <v>234271.0</v>
      </c>
      <c r="D223" s="39" t="s">
        <v>70</v>
      </c>
      <c r="E223" s="38">
        <v>45536.0</v>
      </c>
      <c r="F223" s="40">
        <f t="shared" si="6"/>
        <v>8</v>
      </c>
      <c r="G223" s="77">
        <v>45610.0</v>
      </c>
      <c r="H223" s="40">
        <f t="shared" si="5"/>
        <v>5</v>
      </c>
      <c r="I223" s="39" t="s">
        <v>59</v>
      </c>
      <c r="J223" s="39">
        <v>102.0</v>
      </c>
      <c r="K223" s="63"/>
      <c r="L223" s="44"/>
      <c r="M223" s="53">
        <v>45783.0</v>
      </c>
      <c r="N223" s="39" t="s">
        <v>22</v>
      </c>
      <c r="O223" s="59"/>
      <c r="P223" s="44"/>
      <c r="Q223" s="45"/>
      <c r="R223" s="46"/>
      <c r="S223" s="46"/>
      <c r="T223" s="46"/>
      <c r="U223" s="46"/>
      <c r="V223" s="80"/>
      <c r="W223" s="80"/>
      <c r="X223" s="80"/>
    </row>
    <row r="224">
      <c r="A224" s="38">
        <v>45705.0</v>
      </c>
      <c r="B224" s="53">
        <v>45783.0</v>
      </c>
      <c r="C224" s="39">
        <v>113500.0</v>
      </c>
      <c r="D224" s="39" t="s">
        <v>70</v>
      </c>
      <c r="E224" s="38">
        <v>44501.0</v>
      </c>
      <c r="F224" s="40">
        <f t="shared" si="6"/>
        <v>42</v>
      </c>
      <c r="G224" s="38">
        <v>44590.0</v>
      </c>
      <c r="H224" s="40">
        <f t="shared" si="5"/>
        <v>39</v>
      </c>
      <c r="I224" s="39" t="s">
        <v>72</v>
      </c>
      <c r="J224" s="39" t="s">
        <v>33</v>
      </c>
      <c r="K224" s="43" t="s">
        <v>50</v>
      </c>
      <c r="L224" s="39" t="s">
        <v>51</v>
      </c>
      <c r="M224" s="44"/>
      <c r="N224" s="39" t="s">
        <v>19</v>
      </c>
      <c r="O224" s="59"/>
      <c r="P224" s="39" t="s">
        <v>61</v>
      </c>
      <c r="Q224" s="45"/>
      <c r="R224" s="46"/>
      <c r="S224" s="46"/>
      <c r="T224" s="46"/>
      <c r="U224" s="46"/>
      <c r="V224" s="80"/>
      <c r="W224" s="80"/>
      <c r="X224" s="80"/>
    </row>
    <row r="225">
      <c r="A225" s="38">
        <v>45705.0</v>
      </c>
      <c r="B225" s="53">
        <v>45783.0</v>
      </c>
      <c r="C225" s="39">
        <v>205035.0</v>
      </c>
      <c r="D225" s="39" t="s">
        <v>70</v>
      </c>
      <c r="E225" s="38">
        <v>45170.0</v>
      </c>
      <c r="F225" s="40">
        <f t="shared" si="6"/>
        <v>20</v>
      </c>
      <c r="G225" s="38">
        <v>45356.0</v>
      </c>
      <c r="H225" s="40">
        <f t="shared" si="5"/>
        <v>14</v>
      </c>
      <c r="I225" s="39" t="s">
        <v>49</v>
      </c>
      <c r="J225" s="39">
        <v>535.0</v>
      </c>
      <c r="K225" s="63"/>
      <c r="L225" s="44"/>
      <c r="M225" s="77">
        <v>45940.0</v>
      </c>
      <c r="N225" s="39" t="s">
        <v>19</v>
      </c>
      <c r="O225" s="59"/>
      <c r="P225" s="44"/>
      <c r="Q225" s="45"/>
      <c r="R225" s="46"/>
      <c r="S225" s="46"/>
      <c r="T225" s="46"/>
      <c r="U225" s="46"/>
      <c r="V225" s="80"/>
      <c r="W225" s="80"/>
      <c r="X225" s="80"/>
    </row>
    <row r="226">
      <c r="A226" s="38">
        <v>45705.0</v>
      </c>
      <c r="B226" s="53">
        <v>45783.0</v>
      </c>
      <c r="C226" s="39">
        <v>234044.0</v>
      </c>
      <c r="D226" s="39" t="s">
        <v>70</v>
      </c>
      <c r="E226" s="38">
        <v>45536.0</v>
      </c>
      <c r="F226" s="40">
        <f t="shared" si="6"/>
        <v>8</v>
      </c>
      <c r="G226" s="77">
        <v>45608.0</v>
      </c>
      <c r="H226" s="40">
        <f t="shared" si="5"/>
        <v>5</v>
      </c>
      <c r="I226" s="39" t="s">
        <v>49</v>
      </c>
      <c r="J226" s="39" t="s">
        <v>33</v>
      </c>
      <c r="K226" s="63"/>
      <c r="L226" s="44"/>
      <c r="M226" s="44"/>
      <c r="N226" s="39" t="s">
        <v>19</v>
      </c>
      <c r="O226" s="59"/>
      <c r="P226" s="44"/>
      <c r="Q226" s="45"/>
      <c r="R226" s="46"/>
      <c r="S226" s="46"/>
      <c r="T226" s="46"/>
      <c r="U226" s="46"/>
      <c r="V226" s="80"/>
      <c r="W226" s="80"/>
      <c r="X226" s="80"/>
    </row>
    <row r="227">
      <c r="A227" s="38">
        <v>45705.0</v>
      </c>
      <c r="B227" s="53">
        <v>45783.0</v>
      </c>
      <c r="C227" s="39">
        <v>235754.0</v>
      </c>
      <c r="D227" s="39" t="s">
        <v>70</v>
      </c>
      <c r="E227" s="38">
        <v>45231.0</v>
      </c>
      <c r="F227" s="40">
        <f t="shared" si="6"/>
        <v>18</v>
      </c>
      <c r="G227" s="38">
        <v>45624.0</v>
      </c>
      <c r="H227" s="40">
        <f t="shared" si="5"/>
        <v>5</v>
      </c>
      <c r="I227" s="39" t="s">
        <v>49</v>
      </c>
      <c r="J227" s="39" t="s">
        <v>33</v>
      </c>
      <c r="K227" s="63"/>
      <c r="L227" s="44"/>
      <c r="M227" s="44"/>
      <c r="N227" s="39" t="s">
        <v>19</v>
      </c>
      <c r="O227" s="59"/>
      <c r="P227" s="44"/>
      <c r="Q227" s="45"/>
      <c r="R227" s="46"/>
      <c r="S227" s="46"/>
      <c r="T227" s="46"/>
      <c r="U227" s="46"/>
      <c r="V227" s="80"/>
      <c r="W227" s="80"/>
      <c r="X227" s="80"/>
    </row>
    <row r="228">
      <c r="A228" s="38">
        <v>45705.0</v>
      </c>
      <c r="B228" s="53">
        <v>45783.0</v>
      </c>
      <c r="C228" s="39">
        <v>154594.0</v>
      </c>
      <c r="D228" s="39" t="s">
        <v>70</v>
      </c>
      <c r="E228" s="38">
        <v>44866.0</v>
      </c>
      <c r="F228" s="40">
        <f t="shared" si="6"/>
        <v>30</v>
      </c>
      <c r="G228" s="77">
        <v>44916.0</v>
      </c>
      <c r="H228" s="40">
        <f t="shared" si="5"/>
        <v>28</v>
      </c>
      <c r="I228" s="39" t="s">
        <v>73</v>
      </c>
      <c r="J228" s="39" t="s">
        <v>33</v>
      </c>
      <c r="K228" s="43" t="s">
        <v>50</v>
      </c>
      <c r="L228" s="39" t="s">
        <v>51</v>
      </c>
      <c r="M228" s="44"/>
      <c r="N228" s="39" t="s">
        <v>19</v>
      </c>
      <c r="O228" s="59"/>
      <c r="P228" s="39" t="s">
        <v>61</v>
      </c>
      <c r="Q228" s="45"/>
      <c r="R228" s="46"/>
      <c r="S228" s="46"/>
      <c r="T228" s="46"/>
      <c r="U228" s="46"/>
      <c r="V228" s="80"/>
      <c r="W228" s="80"/>
      <c r="X228" s="80"/>
    </row>
    <row r="229">
      <c r="A229" s="38">
        <v>45705.0</v>
      </c>
      <c r="B229" s="53">
        <v>45783.0</v>
      </c>
      <c r="C229" s="39">
        <v>226065.0</v>
      </c>
      <c r="D229" s="39" t="s">
        <v>70</v>
      </c>
      <c r="E229" s="38">
        <v>45474.0</v>
      </c>
      <c r="F229" s="40">
        <f t="shared" si="6"/>
        <v>10</v>
      </c>
      <c r="G229" s="38">
        <v>45530.0</v>
      </c>
      <c r="H229" s="40">
        <f t="shared" si="5"/>
        <v>8</v>
      </c>
      <c r="I229" s="39" t="s">
        <v>74</v>
      </c>
      <c r="J229" s="39" t="s">
        <v>108</v>
      </c>
      <c r="K229" s="43" t="s">
        <v>103</v>
      </c>
      <c r="L229" s="44"/>
      <c r="M229" s="38">
        <v>45743.0</v>
      </c>
      <c r="N229" s="39" t="s">
        <v>19</v>
      </c>
      <c r="O229" s="59"/>
      <c r="P229" s="39" t="s">
        <v>66</v>
      </c>
      <c r="Q229" s="45"/>
      <c r="R229" s="46"/>
      <c r="S229" s="46"/>
      <c r="T229" s="46"/>
      <c r="U229" s="46"/>
      <c r="V229" s="80"/>
      <c r="W229" s="80"/>
      <c r="X229" s="80"/>
    </row>
    <row r="230">
      <c r="A230" s="38">
        <v>45705.0</v>
      </c>
      <c r="B230" s="53">
        <v>45783.0</v>
      </c>
      <c r="C230" s="39">
        <v>224691.0</v>
      </c>
      <c r="D230" s="39" t="s">
        <v>70</v>
      </c>
      <c r="E230" s="38">
        <v>45505.0</v>
      </c>
      <c r="F230" s="40">
        <f t="shared" si="6"/>
        <v>9</v>
      </c>
      <c r="G230" s="38">
        <v>45517.0</v>
      </c>
      <c r="H230" s="40">
        <f t="shared" si="5"/>
        <v>8</v>
      </c>
      <c r="I230" s="39" t="s">
        <v>73</v>
      </c>
      <c r="J230" s="39" t="s">
        <v>33</v>
      </c>
      <c r="K230" s="43" t="s">
        <v>50</v>
      </c>
      <c r="L230" s="39" t="s">
        <v>51</v>
      </c>
      <c r="M230" s="44"/>
      <c r="N230" s="39" t="s">
        <v>19</v>
      </c>
      <c r="O230" s="59"/>
      <c r="P230" s="44"/>
      <c r="Q230" s="45"/>
      <c r="R230" s="46"/>
      <c r="S230" s="46"/>
      <c r="T230" s="46"/>
      <c r="U230" s="46"/>
      <c r="V230" s="80"/>
      <c r="W230" s="80"/>
      <c r="X230" s="80"/>
    </row>
    <row r="231">
      <c r="A231" s="38">
        <v>45705.0</v>
      </c>
      <c r="B231" s="53">
        <v>45783.0</v>
      </c>
      <c r="C231" s="39">
        <v>233860.0</v>
      </c>
      <c r="D231" s="39" t="s">
        <v>70</v>
      </c>
      <c r="E231" s="38">
        <v>45566.0</v>
      </c>
      <c r="F231" s="40">
        <f t="shared" si="6"/>
        <v>7</v>
      </c>
      <c r="G231" s="77">
        <v>45607.0</v>
      </c>
      <c r="H231" s="40">
        <f t="shared" si="5"/>
        <v>5</v>
      </c>
      <c r="I231" s="39" t="s">
        <v>73</v>
      </c>
      <c r="J231" s="39" t="s">
        <v>33</v>
      </c>
      <c r="K231" s="43" t="s">
        <v>50</v>
      </c>
      <c r="L231" s="39" t="s">
        <v>51</v>
      </c>
      <c r="M231" s="44"/>
      <c r="N231" s="39" t="s">
        <v>19</v>
      </c>
      <c r="O231" s="59"/>
      <c r="P231" s="44"/>
      <c r="Q231" s="45"/>
      <c r="R231" s="46"/>
      <c r="S231" s="46"/>
      <c r="T231" s="46"/>
      <c r="U231" s="46"/>
      <c r="V231" s="80"/>
      <c r="W231" s="80"/>
      <c r="X231" s="80"/>
    </row>
    <row r="232">
      <c r="A232" s="38">
        <v>45705.0</v>
      </c>
      <c r="B232" s="53">
        <v>45783.0</v>
      </c>
      <c r="C232" s="39">
        <v>218010.0</v>
      </c>
      <c r="D232" s="39" t="s">
        <v>77</v>
      </c>
      <c r="E232" s="38">
        <v>45383.0</v>
      </c>
      <c r="F232" s="40">
        <f t="shared" si="6"/>
        <v>13</v>
      </c>
      <c r="G232" s="38">
        <v>45462.0</v>
      </c>
      <c r="H232" s="40">
        <f t="shared" si="5"/>
        <v>10</v>
      </c>
      <c r="I232" s="39" t="s">
        <v>49</v>
      </c>
      <c r="J232" s="39">
        <v>501.0</v>
      </c>
      <c r="K232" s="43" t="s">
        <v>103</v>
      </c>
      <c r="L232" s="39" t="s">
        <v>84</v>
      </c>
      <c r="M232" s="38">
        <v>45736.0</v>
      </c>
      <c r="N232" s="39" t="s">
        <v>19</v>
      </c>
      <c r="O232" s="59"/>
      <c r="P232" s="39" t="s">
        <v>66</v>
      </c>
      <c r="Q232" s="45"/>
      <c r="R232" s="46"/>
      <c r="S232" s="46"/>
      <c r="T232" s="46"/>
      <c r="U232" s="46"/>
      <c r="V232" s="80"/>
      <c r="W232" s="80"/>
      <c r="X232" s="80"/>
    </row>
    <row r="233">
      <c r="A233" s="38">
        <v>45705.0</v>
      </c>
      <c r="B233" s="53">
        <v>45783.0</v>
      </c>
      <c r="C233" s="39">
        <v>141202.0</v>
      </c>
      <c r="D233" s="39" t="s">
        <v>77</v>
      </c>
      <c r="E233" s="38">
        <v>44682.0</v>
      </c>
      <c r="F233" s="40">
        <f t="shared" si="6"/>
        <v>36</v>
      </c>
      <c r="G233" s="38">
        <v>44791.0</v>
      </c>
      <c r="H233" s="40">
        <f t="shared" si="5"/>
        <v>32</v>
      </c>
      <c r="I233" s="39" t="s">
        <v>137</v>
      </c>
      <c r="J233" s="39" t="s">
        <v>33</v>
      </c>
      <c r="K233" s="43" t="s">
        <v>50</v>
      </c>
      <c r="L233" s="39" t="s">
        <v>51</v>
      </c>
      <c r="M233" s="44"/>
      <c r="N233" s="39" t="s">
        <v>19</v>
      </c>
      <c r="O233" s="59"/>
      <c r="P233" s="39" t="s">
        <v>61</v>
      </c>
      <c r="Q233" s="45"/>
      <c r="R233" s="46"/>
      <c r="S233" s="46"/>
      <c r="T233" s="46"/>
      <c r="U233" s="46"/>
      <c r="V233" s="80"/>
      <c r="W233" s="80"/>
      <c r="X233" s="80"/>
    </row>
    <row r="234">
      <c r="A234" s="38">
        <v>45705.0</v>
      </c>
      <c r="B234" s="53">
        <v>45783.0</v>
      </c>
      <c r="C234" s="39">
        <v>177745.0</v>
      </c>
      <c r="D234" s="39" t="s">
        <v>77</v>
      </c>
      <c r="E234" s="38">
        <v>45017.0</v>
      </c>
      <c r="F234" s="40">
        <f t="shared" si="6"/>
        <v>25</v>
      </c>
      <c r="G234" s="38">
        <v>45108.0</v>
      </c>
      <c r="H234" s="40">
        <f t="shared" si="5"/>
        <v>22</v>
      </c>
      <c r="I234" s="39" t="s">
        <v>49</v>
      </c>
      <c r="J234" s="39">
        <v>505.0</v>
      </c>
      <c r="K234" s="63"/>
      <c r="L234" s="44"/>
      <c r="M234" s="38" t="s">
        <v>151</v>
      </c>
      <c r="N234" s="39" t="s">
        <v>19</v>
      </c>
      <c r="O234" s="86">
        <v>7000.0</v>
      </c>
      <c r="P234" s="44"/>
      <c r="Q234" s="45"/>
      <c r="R234" s="46"/>
      <c r="S234" s="46"/>
      <c r="T234" s="46"/>
      <c r="U234" s="46"/>
      <c r="V234" s="80"/>
      <c r="W234" s="80"/>
      <c r="X234" s="80"/>
    </row>
    <row r="235">
      <c r="A235" s="38">
        <v>45705.0</v>
      </c>
      <c r="B235" s="53">
        <v>45783.0</v>
      </c>
      <c r="C235" s="39">
        <v>213748.0</v>
      </c>
      <c r="D235" s="39" t="s">
        <v>77</v>
      </c>
      <c r="E235" s="38">
        <v>45383.0</v>
      </c>
      <c r="F235" s="40">
        <f t="shared" si="6"/>
        <v>13</v>
      </c>
      <c r="G235" s="38">
        <v>45425.0</v>
      </c>
      <c r="H235" s="40">
        <f t="shared" si="5"/>
        <v>11</v>
      </c>
      <c r="I235" s="39" t="s">
        <v>49</v>
      </c>
      <c r="J235" s="39">
        <v>501.0</v>
      </c>
      <c r="K235" s="63"/>
      <c r="L235" s="44"/>
      <c r="M235" s="38">
        <v>45685.0</v>
      </c>
      <c r="N235" s="39" t="s">
        <v>19</v>
      </c>
      <c r="O235" s="59"/>
      <c r="P235" s="44"/>
      <c r="Q235" s="45"/>
      <c r="R235" s="46"/>
      <c r="S235" s="46"/>
      <c r="T235" s="46"/>
      <c r="U235" s="46"/>
      <c r="V235" s="80"/>
      <c r="W235" s="80"/>
      <c r="X235" s="80"/>
    </row>
    <row r="236">
      <c r="A236" s="38">
        <v>45705.0</v>
      </c>
      <c r="B236" s="53">
        <v>45783.0</v>
      </c>
      <c r="C236" s="39">
        <v>224791.0</v>
      </c>
      <c r="D236" s="39" t="s">
        <v>77</v>
      </c>
      <c r="E236" s="38">
        <v>45474.0</v>
      </c>
      <c r="F236" s="40">
        <f t="shared" si="6"/>
        <v>10</v>
      </c>
      <c r="G236" s="38">
        <v>45526.0</v>
      </c>
      <c r="H236" s="40">
        <f t="shared" si="5"/>
        <v>8</v>
      </c>
      <c r="I236" s="39" t="s">
        <v>49</v>
      </c>
      <c r="J236" s="39">
        <v>502.0</v>
      </c>
      <c r="K236" s="43" t="s">
        <v>50</v>
      </c>
      <c r="L236" s="39" t="s">
        <v>68</v>
      </c>
      <c r="M236" s="38">
        <v>45729.0</v>
      </c>
      <c r="N236" s="39" t="s">
        <v>19</v>
      </c>
      <c r="O236" s="59"/>
      <c r="P236" s="39" t="s">
        <v>66</v>
      </c>
      <c r="Q236" s="45"/>
      <c r="R236" s="46"/>
      <c r="S236" s="46"/>
      <c r="T236" s="46"/>
      <c r="U236" s="46"/>
      <c r="V236" s="80"/>
      <c r="W236" s="80"/>
      <c r="X236" s="80"/>
    </row>
    <row r="237">
      <c r="A237" s="38">
        <v>45705.0</v>
      </c>
      <c r="B237" s="53">
        <v>45783.0</v>
      </c>
      <c r="C237" s="39">
        <v>234193.0</v>
      </c>
      <c r="D237" s="39" t="s">
        <v>77</v>
      </c>
      <c r="E237" s="38">
        <v>45597.0</v>
      </c>
      <c r="F237" s="40">
        <f t="shared" si="6"/>
        <v>6</v>
      </c>
      <c r="G237" s="77">
        <v>45609.0</v>
      </c>
      <c r="H237" s="40">
        <f t="shared" si="5"/>
        <v>5</v>
      </c>
      <c r="I237" s="39" t="s">
        <v>73</v>
      </c>
      <c r="J237" s="39" t="s">
        <v>33</v>
      </c>
      <c r="K237" s="43" t="s">
        <v>50</v>
      </c>
      <c r="L237" s="39" t="s">
        <v>51</v>
      </c>
      <c r="M237" s="44"/>
      <c r="N237" s="39" t="s">
        <v>19</v>
      </c>
      <c r="O237" s="59"/>
      <c r="P237" s="44"/>
      <c r="Q237" s="45"/>
      <c r="R237" s="46"/>
      <c r="S237" s="46"/>
      <c r="T237" s="46"/>
      <c r="U237" s="46"/>
      <c r="V237" s="80"/>
      <c r="W237" s="80"/>
      <c r="X237" s="80"/>
    </row>
    <row r="238">
      <c r="A238" s="38">
        <v>45705.0</v>
      </c>
      <c r="B238" s="53">
        <v>45783.0</v>
      </c>
      <c r="C238" s="39">
        <v>236622.0</v>
      </c>
      <c r="D238" s="39" t="s">
        <v>77</v>
      </c>
      <c r="E238" s="38">
        <v>45597.0</v>
      </c>
      <c r="F238" s="40">
        <f t="shared" si="6"/>
        <v>6</v>
      </c>
      <c r="G238" s="38">
        <v>45635.0</v>
      </c>
      <c r="H238" s="40">
        <f t="shared" si="5"/>
        <v>4</v>
      </c>
      <c r="I238" s="39" t="s">
        <v>59</v>
      </c>
      <c r="J238" s="39" t="s">
        <v>33</v>
      </c>
      <c r="K238" s="63"/>
      <c r="L238" s="44"/>
      <c r="M238" s="44"/>
      <c r="N238" s="39" t="s">
        <v>19</v>
      </c>
      <c r="O238" s="59"/>
      <c r="P238" s="44"/>
      <c r="Q238" s="45"/>
      <c r="R238" s="46"/>
      <c r="S238" s="46"/>
      <c r="T238" s="46"/>
      <c r="U238" s="46"/>
      <c r="V238" s="80"/>
      <c r="W238" s="80"/>
      <c r="X238" s="80"/>
    </row>
    <row r="239">
      <c r="A239" s="38">
        <v>45705.0</v>
      </c>
      <c r="B239" s="53">
        <v>45783.0</v>
      </c>
      <c r="C239" s="39">
        <v>233566.0</v>
      </c>
      <c r="D239" s="39" t="s">
        <v>77</v>
      </c>
      <c r="E239" s="38">
        <v>45566.0</v>
      </c>
      <c r="F239" s="40">
        <f t="shared" si="6"/>
        <v>7</v>
      </c>
      <c r="G239" s="38">
        <v>45603.0</v>
      </c>
      <c r="H239" s="40">
        <f t="shared" si="5"/>
        <v>5</v>
      </c>
      <c r="I239" s="39" t="s">
        <v>59</v>
      </c>
      <c r="J239" s="39" t="s">
        <v>33</v>
      </c>
      <c r="K239" s="63"/>
      <c r="L239" s="44"/>
      <c r="M239" s="44"/>
      <c r="N239" s="39" t="s">
        <v>19</v>
      </c>
      <c r="O239" s="59"/>
      <c r="P239" s="44"/>
      <c r="Q239" s="45"/>
      <c r="R239" s="46"/>
      <c r="S239" s="46"/>
      <c r="T239" s="46"/>
      <c r="U239" s="46"/>
      <c r="V239" s="80"/>
      <c r="W239" s="80"/>
      <c r="X239" s="80"/>
    </row>
    <row r="240">
      <c r="A240" s="38">
        <v>45705.0</v>
      </c>
      <c r="B240" s="53">
        <v>45783.0</v>
      </c>
      <c r="C240" s="39">
        <v>183217.0</v>
      </c>
      <c r="D240" s="39" t="s">
        <v>77</v>
      </c>
      <c r="E240" s="38">
        <v>45017.0</v>
      </c>
      <c r="F240" s="40">
        <f t="shared" si="6"/>
        <v>25</v>
      </c>
      <c r="G240" s="38">
        <v>45160.0</v>
      </c>
      <c r="H240" s="40">
        <f t="shared" si="5"/>
        <v>20</v>
      </c>
      <c r="I240" s="41" t="s">
        <v>42</v>
      </c>
      <c r="J240" s="39" t="s">
        <v>33</v>
      </c>
      <c r="K240" s="43" t="s">
        <v>50</v>
      </c>
      <c r="L240" s="39" t="s">
        <v>51</v>
      </c>
      <c r="M240" s="44"/>
      <c r="N240" s="39" t="s">
        <v>19</v>
      </c>
      <c r="O240" s="59"/>
      <c r="P240" s="44"/>
      <c r="Q240" s="45"/>
      <c r="R240" s="46"/>
      <c r="S240" s="46"/>
      <c r="T240" s="46"/>
      <c r="U240" s="46"/>
      <c r="V240" s="80"/>
      <c r="W240" s="80"/>
      <c r="X240" s="80"/>
    </row>
    <row r="241">
      <c r="A241" s="38">
        <v>45705.0</v>
      </c>
      <c r="B241" s="53">
        <v>45783.0</v>
      </c>
      <c r="C241" s="39">
        <v>214447.0</v>
      </c>
      <c r="D241" s="39" t="s">
        <v>77</v>
      </c>
      <c r="E241" s="38">
        <v>45413.0</v>
      </c>
      <c r="F241" s="40">
        <f t="shared" si="6"/>
        <v>12</v>
      </c>
      <c r="G241" s="38">
        <v>45427.0</v>
      </c>
      <c r="H241" s="40">
        <f t="shared" si="5"/>
        <v>11</v>
      </c>
      <c r="I241" s="39" t="s">
        <v>59</v>
      </c>
      <c r="J241" s="39">
        <v>102.0</v>
      </c>
      <c r="K241" s="63"/>
      <c r="L241" s="39" t="s">
        <v>51</v>
      </c>
      <c r="M241" s="38">
        <v>45721.0</v>
      </c>
      <c r="N241" s="39" t="s">
        <v>19</v>
      </c>
      <c r="O241" s="59"/>
      <c r="P241" s="44"/>
      <c r="Q241" s="45"/>
      <c r="R241" s="46"/>
      <c r="S241" s="46"/>
      <c r="T241" s="46"/>
      <c r="U241" s="46"/>
      <c r="V241" s="80"/>
      <c r="W241" s="80"/>
      <c r="X241" s="80"/>
    </row>
    <row r="242">
      <c r="A242" s="38">
        <v>45705.0</v>
      </c>
      <c r="B242" s="53">
        <v>45783.0</v>
      </c>
      <c r="C242" s="39">
        <v>239027.0</v>
      </c>
      <c r="D242" s="39" t="s">
        <v>77</v>
      </c>
      <c r="E242" s="38">
        <v>45597.0</v>
      </c>
      <c r="F242" s="40">
        <f t="shared" si="6"/>
        <v>6</v>
      </c>
      <c r="G242" s="38">
        <v>45667.0</v>
      </c>
      <c r="H242" s="40">
        <f t="shared" si="5"/>
        <v>3</v>
      </c>
      <c r="I242" s="41" t="s">
        <v>42</v>
      </c>
      <c r="J242" s="39">
        <v>50.0</v>
      </c>
      <c r="K242" s="43">
        <v>10000.0</v>
      </c>
      <c r="L242" s="44"/>
      <c r="M242" s="38">
        <v>45736.0</v>
      </c>
      <c r="N242" s="39" t="s">
        <v>19</v>
      </c>
      <c r="O242" s="59"/>
      <c r="P242" s="44"/>
      <c r="Q242" s="45"/>
      <c r="R242" s="46"/>
      <c r="S242" s="46"/>
      <c r="T242" s="46"/>
      <c r="U242" s="46"/>
      <c r="V242" s="80"/>
      <c r="W242" s="80"/>
      <c r="X242" s="80"/>
    </row>
    <row r="243">
      <c r="A243" s="38">
        <v>45705.0</v>
      </c>
      <c r="B243" s="53">
        <v>45783.0</v>
      </c>
      <c r="C243" s="39">
        <v>183161.0</v>
      </c>
      <c r="D243" s="39" t="s">
        <v>102</v>
      </c>
      <c r="E243" s="38">
        <v>45108.0</v>
      </c>
      <c r="F243" s="40">
        <f t="shared" si="6"/>
        <v>22</v>
      </c>
      <c r="G243" s="38">
        <v>45182.0</v>
      </c>
      <c r="H243" s="40">
        <f t="shared" si="5"/>
        <v>19</v>
      </c>
      <c r="I243" s="39" t="s">
        <v>73</v>
      </c>
      <c r="J243" s="39" t="s">
        <v>33</v>
      </c>
      <c r="K243" s="43" t="s">
        <v>50</v>
      </c>
      <c r="L243" s="39" t="s">
        <v>51</v>
      </c>
      <c r="M243" s="44"/>
      <c r="N243" s="39" t="s">
        <v>19</v>
      </c>
      <c r="O243" s="59"/>
      <c r="P243" s="44"/>
      <c r="Q243" s="45"/>
      <c r="R243" s="46"/>
      <c r="S243" s="46"/>
      <c r="T243" s="46"/>
      <c r="U243" s="46"/>
      <c r="V243" s="80"/>
      <c r="W243" s="80"/>
      <c r="X243" s="80"/>
    </row>
    <row r="244">
      <c r="A244" s="38">
        <v>45705.0</v>
      </c>
      <c r="B244" s="53">
        <v>45783.0</v>
      </c>
      <c r="C244" s="39">
        <v>228289.0</v>
      </c>
      <c r="D244" s="39" t="s">
        <v>104</v>
      </c>
      <c r="E244" s="38">
        <v>45352.0</v>
      </c>
      <c r="F244" s="40">
        <f t="shared" si="6"/>
        <v>14</v>
      </c>
      <c r="G244" s="38">
        <v>45555.0</v>
      </c>
      <c r="H244" s="40">
        <f t="shared" si="5"/>
        <v>7</v>
      </c>
      <c r="I244" s="39" t="s">
        <v>59</v>
      </c>
      <c r="J244" s="39">
        <v>102.0</v>
      </c>
      <c r="K244" s="43" t="s">
        <v>103</v>
      </c>
      <c r="L244" s="39" t="s">
        <v>51</v>
      </c>
      <c r="M244" s="38">
        <v>45723.0</v>
      </c>
      <c r="N244" s="39" t="s">
        <v>19</v>
      </c>
      <c r="O244" s="86" t="s">
        <v>65</v>
      </c>
      <c r="P244" s="39" t="s">
        <v>66</v>
      </c>
      <c r="Q244" s="45"/>
      <c r="R244" s="46"/>
      <c r="S244" s="46"/>
      <c r="T244" s="46"/>
      <c r="U244" s="46"/>
      <c r="V244" s="80"/>
      <c r="W244" s="80"/>
      <c r="X244" s="80"/>
    </row>
    <row r="245">
      <c r="A245" s="38">
        <v>45705.0</v>
      </c>
      <c r="B245" s="53">
        <v>45783.0</v>
      </c>
      <c r="C245" s="39">
        <v>153200.0</v>
      </c>
      <c r="D245" s="39" t="s">
        <v>104</v>
      </c>
      <c r="E245" s="38">
        <v>44805.0</v>
      </c>
      <c r="F245" s="40">
        <f t="shared" si="6"/>
        <v>32</v>
      </c>
      <c r="G245" s="38">
        <v>44901.0</v>
      </c>
      <c r="H245" s="40">
        <f t="shared" si="5"/>
        <v>29</v>
      </c>
      <c r="I245" s="39" t="s">
        <v>72</v>
      </c>
      <c r="J245" s="39" t="s">
        <v>33</v>
      </c>
      <c r="K245" s="43" t="s">
        <v>50</v>
      </c>
      <c r="L245" s="39" t="s">
        <v>51</v>
      </c>
      <c r="M245" s="44"/>
      <c r="N245" s="39" t="s">
        <v>19</v>
      </c>
      <c r="O245" s="59"/>
      <c r="P245" s="39" t="s">
        <v>61</v>
      </c>
      <c r="Q245" s="45"/>
      <c r="R245" s="46"/>
      <c r="S245" s="46"/>
      <c r="T245" s="46"/>
      <c r="U245" s="46"/>
      <c r="V245" s="80"/>
      <c r="W245" s="80"/>
      <c r="X245" s="80"/>
    </row>
    <row r="246">
      <c r="A246" s="38">
        <v>45705.0</v>
      </c>
      <c r="B246" s="53">
        <v>45783.0</v>
      </c>
      <c r="C246" s="39">
        <v>178931.0</v>
      </c>
      <c r="D246" s="39" t="s">
        <v>104</v>
      </c>
      <c r="E246" s="38">
        <v>45108.0</v>
      </c>
      <c r="F246" s="40">
        <f t="shared" si="6"/>
        <v>22</v>
      </c>
      <c r="G246" s="38">
        <v>45126.0</v>
      </c>
      <c r="H246" s="40">
        <f t="shared" si="5"/>
        <v>21</v>
      </c>
      <c r="I246" s="39" t="s">
        <v>72</v>
      </c>
      <c r="J246" s="39" t="s">
        <v>33</v>
      </c>
      <c r="K246" s="43" t="s">
        <v>50</v>
      </c>
      <c r="L246" s="39" t="s">
        <v>51</v>
      </c>
      <c r="M246" s="44"/>
      <c r="N246" s="39" t="s">
        <v>19</v>
      </c>
      <c r="O246" s="59"/>
      <c r="P246" s="44"/>
      <c r="Q246" s="45"/>
      <c r="R246" s="46"/>
      <c r="S246" s="46"/>
      <c r="T246" s="46"/>
      <c r="U246" s="46"/>
      <c r="V246" s="80"/>
      <c r="W246" s="80"/>
      <c r="X246" s="80"/>
    </row>
    <row r="247">
      <c r="A247" s="38">
        <v>45705.0</v>
      </c>
      <c r="B247" s="53">
        <v>45783.0</v>
      </c>
      <c r="C247" s="39">
        <v>235503.0</v>
      </c>
      <c r="D247" s="39" t="s">
        <v>104</v>
      </c>
      <c r="E247" s="38">
        <v>45597.0</v>
      </c>
      <c r="F247" s="40">
        <f t="shared" si="6"/>
        <v>6</v>
      </c>
      <c r="G247" s="77">
        <v>45623.0</v>
      </c>
      <c r="H247" s="40">
        <f t="shared" si="5"/>
        <v>5</v>
      </c>
      <c r="I247" s="39" t="s">
        <v>74</v>
      </c>
      <c r="J247" s="39" t="s">
        <v>33</v>
      </c>
      <c r="K247" s="63"/>
      <c r="L247" s="44"/>
      <c r="M247" s="44"/>
      <c r="N247" s="39" t="s">
        <v>19</v>
      </c>
      <c r="O247" s="59"/>
      <c r="P247" s="44"/>
      <c r="Q247" s="45"/>
      <c r="R247" s="46"/>
      <c r="S247" s="46"/>
      <c r="T247" s="46"/>
      <c r="U247" s="46"/>
      <c r="V247" s="80"/>
      <c r="W247" s="80"/>
      <c r="X247" s="80"/>
    </row>
    <row r="248">
      <c r="A248" s="38">
        <v>45705.0</v>
      </c>
      <c r="B248" s="53">
        <v>45783.0</v>
      </c>
      <c r="C248" s="39">
        <v>223807.0</v>
      </c>
      <c r="D248" s="39" t="s">
        <v>104</v>
      </c>
      <c r="E248" s="38">
        <v>45566.0</v>
      </c>
      <c r="F248" s="40">
        <f t="shared" si="6"/>
        <v>7</v>
      </c>
      <c r="G248" s="38">
        <v>45673.0</v>
      </c>
      <c r="H248" s="40">
        <f t="shared" si="5"/>
        <v>3</v>
      </c>
      <c r="I248" s="39" t="s">
        <v>49</v>
      </c>
      <c r="J248" s="39" t="s">
        <v>33</v>
      </c>
      <c r="K248" s="63"/>
      <c r="L248" s="44"/>
      <c r="M248" s="38">
        <v>45702.0</v>
      </c>
      <c r="N248" s="39" t="s">
        <v>19</v>
      </c>
      <c r="O248" s="59"/>
      <c r="P248" s="44"/>
      <c r="Q248" s="45"/>
      <c r="R248" s="46"/>
      <c r="S248" s="46"/>
      <c r="T248" s="46"/>
      <c r="U248" s="46"/>
      <c r="V248" s="80"/>
      <c r="W248" s="80"/>
      <c r="X248" s="80"/>
    </row>
    <row r="249">
      <c r="A249" s="38">
        <v>45705.0</v>
      </c>
      <c r="B249" s="53">
        <v>45783.0</v>
      </c>
      <c r="C249" s="39">
        <v>81598.0</v>
      </c>
      <c r="D249" s="39" t="s">
        <v>83</v>
      </c>
      <c r="E249" s="38">
        <v>43831.0</v>
      </c>
      <c r="F249" s="40">
        <f t="shared" si="6"/>
        <v>64</v>
      </c>
      <c r="G249" s="38">
        <v>44285.0</v>
      </c>
      <c r="H249" s="40">
        <f t="shared" si="5"/>
        <v>49</v>
      </c>
      <c r="I249" s="39" t="s">
        <v>49</v>
      </c>
      <c r="J249" s="39" t="s">
        <v>33</v>
      </c>
      <c r="K249" s="43" t="s">
        <v>50</v>
      </c>
      <c r="L249" s="39" t="s">
        <v>51</v>
      </c>
      <c r="M249" s="44"/>
      <c r="N249" s="39" t="s">
        <v>19</v>
      </c>
      <c r="O249" s="59"/>
      <c r="P249" s="39" t="s">
        <v>61</v>
      </c>
      <c r="Q249" s="45"/>
      <c r="R249" s="46"/>
      <c r="S249" s="46"/>
      <c r="T249" s="46"/>
      <c r="U249" s="46"/>
      <c r="V249" s="80"/>
      <c r="W249" s="80"/>
      <c r="X249" s="80"/>
    </row>
    <row r="250">
      <c r="A250" s="38">
        <v>45705.0</v>
      </c>
      <c r="B250" s="53">
        <v>45783.0</v>
      </c>
      <c r="C250" s="39">
        <v>83905.0</v>
      </c>
      <c r="D250" s="39" t="s">
        <v>83</v>
      </c>
      <c r="E250" s="38">
        <v>44256.0</v>
      </c>
      <c r="F250" s="40">
        <f t="shared" si="6"/>
        <v>50</v>
      </c>
      <c r="G250" s="38">
        <v>44303.0</v>
      </c>
      <c r="H250" s="40">
        <f t="shared" si="5"/>
        <v>48</v>
      </c>
      <c r="I250" s="39" t="s">
        <v>72</v>
      </c>
      <c r="J250" s="39" t="s">
        <v>33</v>
      </c>
      <c r="K250" s="43" t="s">
        <v>50</v>
      </c>
      <c r="L250" s="39" t="s">
        <v>51</v>
      </c>
      <c r="M250" s="44"/>
      <c r="N250" s="39" t="s">
        <v>19</v>
      </c>
      <c r="O250" s="59"/>
      <c r="P250" s="39" t="s">
        <v>61</v>
      </c>
      <c r="Q250" s="45"/>
      <c r="R250" s="46"/>
      <c r="S250" s="46"/>
      <c r="T250" s="46"/>
      <c r="U250" s="46"/>
      <c r="V250" s="80"/>
      <c r="W250" s="80"/>
      <c r="X250" s="80"/>
    </row>
    <row r="251">
      <c r="A251" s="38">
        <v>45705.0</v>
      </c>
      <c r="B251" s="53">
        <v>45783.0</v>
      </c>
      <c r="C251" s="39">
        <v>121176.0</v>
      </c>
      <c r="D251" s="39" t="s">
        <v>83</v>
      </c>
      <c r="E251" s="38">
        <v>44562.0</v>
      </c>
      <c r="F251" s="40">
        <f t="shared" si="6"/>
        <v>40</v>
      </c>
      <c r="G251" s="38">
        <v>44648.0</v>
      </c>
      <c r="H251" s="40">
        <f t="shared" si="5"/>
        <v>37</v>
      </c>
      <c r="I251" s="39" t="s">
        <v>49</v>
      </c>
      <c r="J251" s="39">
        <v>516.0</v>
      </c>
      <c r="K251" s="63"/>
      <c r="L251" s="44"/>
      <c r="M251" s="38">
        <v>45572.0</v>
      </c>
      <c r="N251" s="39" t="s">
        <v>19</v>
      </c>
      <c r="O251" s="59"/>
      <c r="P251" s="39" t="s">
        <v>61</v>
      </c>
      <c r="Q251" s="45"/>
      <c r="R251" s="46"/>
      <c r="S251" s="46"/>
      <c r="T251" s="46"/>
      <c r="U251" s="46"/>
      <c r="V251" s="80"/>
      <c r="W251" s="80"/>
      <c r="X251" s="80"/>
    </row>
    <row r="252">
      <c r="A252" s="38">
        <v>45705.0</v>
      </c>
      <c r="B252" s="53">
        <v>45783.0</v>
      </c>
      <c r="C252" s="39">
        <v>152408.0</v>
      </c>
      <c r="D252" s="39" t="s">
        <v>83</v>
      </c>
      <c r="E252" s="38">
        <v>44805.0</v>
      </c>
      <c r="F252" s="40">
        <f t="shared" si="6"/>
        <v>32</v>
      </c>
      <c r="G252" s="38">
        <v>44896.0</v>
      </c>
      <c r="H252" s="40">
        <f t="shared" si="5"/>
        <v>29</v>
      </c>
      <c r="I252" s="39" t="s">
        <v>49</v>
      </c>
      <c r="J252" s="39">
        <v>516.0</v>
      </c>
      <c r="K252" s="63"/>
      <c r="L252" s="44"/>
      <c r="M252" s="38">
        <v>45674.0</v>
      </c>
      <c r="N252" s="39" t="s">
        <v>19</v>
      </c>
      <c r="O252" s="59"/>
      <c r="P252" s="39" t="s">
        <v>61</v>
      </c>
      <c r="Q252" s="45"/>
      <c r="R252" s="46"/>
      <c r="S252" s="46"/>
      <c r="T252" s="46"/>
      <c r="U252" s="46"/>
      <c r="V252" s="80"/>
      <c r="W252" s="80"/>
      <c r="X252" s="80"/>
    </row>
    <row r="253">
      <c r="A253" s="38">
        <v>45705.0</v>
      </c>
      <c r="B253" s="53">
        <v>45783.0</v>
      </c>
      <c r="C253" s="39">
        <v>181818.0</v>
      </c>
      <c r="D253" s="39" t="s">
        <v>83</v>
      </c>
      <c r="E253" s="38">
        <v>45047.0</v>
      </c>
      <c r="F253" s="40">
        <f t="shared" si="6"/>
        <v>24</v>
      </c>
      <c r="G253" s="38">
        <v>45150.0</v>
      </c>
      <c r="H253" s="40">
        <f t="shared" si="5"/>
        <v>20</v>
      </c>
      <c r="I253" s="39" t="s">
        <v>49</v>
      </c>
      <c r="J253" s="39">
        <v>505.0</v>
      </c>
      <c r="K253" s="63"/>
      <c r="L253" s="44"/>
      <c r="M253" s="38">
        <v>45560.0</v>
      </c>
      <c r="N253" s="39" t="s">
        <v>19</v>
      </c>
      <c r="O253" s="59"/>
      <c r="P253" s="44"/>
      <c r="Q253" s="45"/>
      <c r="R253" s="46"/>
      <c r="S253" s="46"/>
      <c r="T253" s="46"/>
      <c r="U253" s="46"/>
      <c r="V253" s="80"/>
      <c r="W253" s="80"/>
      <c r="X253" s="80"/>
    </row>
    <row r="254">
      <c r="A254" s="38">
        <v>45705.0</v>
      </c>
      <c r="B254" s="53">
        <v>45783.0</v>
      </c>
      <c r="C254" s="39">
        <v>198202.0</v>
      </c>
      <c r="D254" s="39" t="s">
        <v>83</v>
      </c>
      <c r="E254" s="38">
        <v>44531.0</v>
      </c>
      <c r="F254" s="40">
        <f t="shared" si="6"/>
        <v>41</v>
      </c>
      <c r="G254" s="38">
        <v>45302.0</v>
      </c>
      <c r="H254" s="40">
        <f t="shared" si="5"/>
        <v>15</v>
      </c>
      <c r="I254" s="39" t="s">
        <v>49</v>
      </c>
      <c r="J254" s="39" t="s">
        <v>33</v>
      </c>
      <c r="K254" s="63"/>
      <c r="L254" s="44"/>
      <c r="M254" s="44"/>
      <c r="N254" s="39" t="s">
        <v>19</v>
      </c>
      <c r="O254" s="59"/>
      <c r="P254" s="44"/>
      <c r="Q254" s="45"/>
      <c r="R254" s="46"/>
      <c r="S254" s="46"/>
      <c r="T254" s="46"/>
      <c r="U254" s="46"/>
      <c r="V254" s="80"/>
      <c r="W254" s="80"/>
      <c r="X254" s="80"/>
    </row>
    <row r="255">
      <c r="A255" s="38">
        <v>45705.0</v>
      </c>
      <c r="B255" s="53">
        <v>45783.0</v>
      </c>
      <c r="C255" s="39">
        <v>205781.0</v>
      </c>
      <c r="D255" s="39" t="s">
        <v>83</v>
      </c>
      <c r="E255" s="38">
        <v>45352.0</v>
      </c>
      <c r="F255" s="40">
        <f t="shared" si="6"/>
        <v>14</v>
      </c>
      <c r="G255" s="38">
        <v>45366.0</v>
      </c>
      <c r="H255" s="40">
        <f t="shared" si="5"/>
        <v>13</v>
      </c>
      <c r="I255" s="39" t="s">
        <v>49</v>
      </c>
      <c r="J255" s="39" t="s">
        <v>33</v>
      </c>
      <c r="K255" s="63"/>
      <c r="L255" s="44"/>
      <c r="M255" s="77">
        <v>45608.0</v>
      </c>
      <c r="N255" s="39" t="s">
        <v>19</v>
      </c>
      <c r="O255" s="59"/>
      <c r="P255" s="44"/>
      <c r="Q255" s="45"/>
      <c r="R255" s="46"/>
      <c r="S255" s="46"/>
      <c r="T255" s="46"/>
      <c r="U255" s="46"/>
      <c r="V255" s="80"/>
      <c r="W255" s="80"/>
      <c r="X255" s="80"/>
    </row>
    <row r="256">
      <c r="A256" s="38">
        <v>45705.0</v>
      </c>
      <c r="B256" s="53">
        <v>45783.0</v>
      </c>
      <c r="C256" s="39">
        <v>212140.0</v>
      </c>
      <c r="D256" s="39" t="s">
        <v>83</v>
      </c>
      <c r="E256" s="38">
        <v>45352.0</v>
      </c>
      <c r="F256" s="40">
        <f t="shared" si="6"/>
        <v>14</v>
      </c>
      <c r="G256" s="38">
        <v>45408.0</v>
      </c>
      <c r="H256" s="40">
        <f t="shared" si="5"/>
        <v>12</v>
      </c>
      <c r="I256" s="39" t="s">
        <v>49</v>
      </c>
      <c r="J256" s="39" t="s">
        <v>33</v>
      </c>
      <c r="K256" s="63"/>
      <c r="L256" s="44"/>
      <c r="M256" s="77">
        <v>45617.0</v>
      </c>
      <c r="N256" s="39" t="s">
        <v>19</v>
      </c>
      <c r="O256" s="59"/>
      <c r="P256" s="44"/>
      <c r="Q256" s="45"/>
      <c r="R256" s="46"/>
      <c r="S256" s="46"/>
      <c r="T256" s="46"/>
      <c r="U256" s="46"/>
      <c r="V256" s="80"/>
      <c r="W256" s="80"/>
      <c r="X256" s="80"/>
    </row>
    <row r="257">
      <c r="A257" s="38">
        <v>45705.0</v>
      </c>
      <c r="B257" s="53">
        <v>45783.0</v>
      </c>
      <c r="C257" s="39">
        <v>199864.0</v>
      </c>
      <c r="D257" s="39" t="s">
        <v>83</v>
      </c>
      <c r="E257" s="38">
        <v>45200.0</v>
      </c>
      <c r="F257" s="40">
        <f t="shared" si="6"/>
        <v>19</v>
      </c>
      <c r="G257" s="38">
        <v>45315.0</v>
      </c>
      <c r="H257" s="40">
        <f t="shared" si="5"/>
        <v>15</v>
      </c>
      <c r="I257" s="39" t="s">
        <v>49</v>
      </c>
      <c r="J257" s="39">
        <v>512.0</v>
      </c>
      <c r="K257" s="63"/>
      <c r="L257" s="44"/>
      <c r="M257" s="38">
        <v>45631.0</v>
      </c>
      <c r="N257" s="39" t="s">
        <v>19</v>
      </c>
      <c r="O257" s="59"/>
      <c r="P257" s="44"/>
      <c r="Q257" s="45"/>
      <c r="R257" s="46"/>
      <c r="S257" s="46"/>
      <c r="T257" s="46"/>
      <c r="U257" s="46"/>
      <c r="V257" s="80"/>
      <c r="W257" s="80"/>
      <c r="X257" s="80"/>
    </row>
    <row r="258">
      <c r="A258" s="38">
        <v>45705.0</v>
      </c>
      <c r="B258" s="53">
        <v>45783.0</v>
      </c>
      <c r="C258" s="39">
        <v>235490.0</v>
      </c>
      <c r="D258" s="39" t="s">
        <v>83</v>
      </c>
      <c r="E258" s="38">
        <v>45597.0</v>
      </c>
      <c r="F258" s="40">
        <f t="shared" si="6"/>
        <v>6</v>
      </c>
      <c r="G258" s="77">
        <v>45625.0</v>
      </c>
      <c r="H258" s="40">
        <f t="shared" si="5"/>
        <v>5</v>
      </c>
      <c r="I258" s="39" t="s">
        <v>49</v>
      </c>
      <c r="J258" s="39">
        <v>510.0</v>
      </c>
      <c r="K258" s="63"/>
      <c r="L258" s="44"/>
      <c r="M258" s="38">
        <v>45729.0</v>
      </c>
      <c r="N258" s="39" t="s">
        <v>19</v>
      </c>
      <c r="O258" s="59"/>
      <c r="P258" s="44"/>
      <c r="Q258" s="45"/>
      <c r="R258" s="46"/>
      <c r="S258" s="46"/>
      <c r="T258" s="46"/>
      <c r="U258" s="46"/>
      <c r="V258" s="80"/>
      <c r="W258" s="80"/>
      <c r="X258" s="80"/>
    </row>
    <row r="259">
      <c r="A259" s="38">
        <v>45705.0</v>
      </c>
      <c r="B259" s="53">
        <v>45783.0</v>
      </c>
      <c r="C259" s="39">
        <v>228422.0</v>
      </c>
      <c r="D259" s="39" t="s">
        <v>83</v>
      </c>
      <c r="E259" s="38">
        <v>45505.0</v>
      </c>
      <c r="F259" s="40">
        <f t="shared" si="6"/>
        <v>9</v>
      </c>
      <c r="G259" s="38">
        <v>45554.0</v>
      </c>
      <c r="H259" s="40">
        <f t="shared" si="5"/>
        <v>7</v>
      </c>
      <c r="I259" s="39" t="s">
        <v>49</v>
      </c>
      <c r="J259" s="39">
        <v>522.0</v>
      </c>
      <c r="K259" s="63"/>
      <c r="L259" s="44"/>
      <c r="M259" s="44"/>
      <c r="N259" s="39" t="s">
        <v>19</v>
      </c>
      <c r="O259" s="59"/>
      <c r="P259" s="44"/>
      <c r="Q259" s="45"/>
      <c r="R259" s="46"/>
      <c r="S259" s="46"/>
      <c r="T259" s="46"/>
      <c r="U259" s="46"/>
      <c r="V259" s="80"/>
      <c r="W259" s="80"/>
      <c r="X259" s="80"/>
    </row>
    <row r="260">
      <c r="A260" s="38">
        <v>45705.0</v>
      </c>
      <c r="B260" s="53">
        <v>45783.0</v>
      </c>
      <c r="C260" s="39">
        <v>233469.0</v>
      </c>
      <c r="D260" s="39" t="s">
        <v>83</v>
      </c>
      <c r="E260" s="38">
        <v>45383.0</v>
      </c>
      <c r="F260" s="40">
        <f t="shared" si="6"/>
        <v>13</v>
      </c>
      <c r="G260" s="38">
        <v>45603.0</v>
      </c>
      <c r="H260" s="40">
        <f t="shared" si="5"/>
        <v>5</v>
      </c>
      <c r="I260" s="39" t="s">
        <v>49</v>
      </c>
      <c r="J260" s="39">
        <v>510.0</v>
      </c>
      <c r="K260" s="63"/>
      <c r="L260" s="44"/>
      <c r="M260" s="38">
        <v>45729.0</v>
      </c>
      <c r="N260" s="39" t="s">
        <v>19</v>
      </c>
      <c r="O260" s="59"/>
      <c r="P260" s="39" t="s">
        <v>66</v>
      </c>
      <c r="Q260" s="45"/>
      <c r="R260" s="46"/>
      <c r="S260" s="46"/>
      <c r="T260" s="46"/>
      <c r="U260" s="46"/>
      <c r="V260" s="80"/>
      <c r="W260" s="80"/>
      <c r="X260" s="80"/>
    </row>
    <row r="261">
      <c r="A261" s="38">
        <v>45705.0</v>
      </c>
      <c r="B261" s="53">
        <v>45783.0</v>
      </c>
      <c r="C261" s="39">
        <v>236841.0</v>
      </c>
      <c r="D261" s="39" t="s">
        <v>83</v>
      </c>
      <c r="E261" s="38">
        <v>45536.0</v>
      </c>
      <c r="F261" s="40">
        <f t="shared" si="6"/>
        <v>8</v>
      </c>
      <c r="G261" s="77">
        <v>45639.0</v>
      </c>
      <c r="H261" s="40">
        <f t="shared" si="5"/>
        <v>4</v>
      </c>
      <c r="I261" s="39" t="s">
        <v>49</v>
      </c>
      <c r="J261" s="39" t="s">
        <v>33</v>
      </c>
      <c r="K261" s="63"/>
      <c r="L261" s="44"/>
      <c r="M261" s="44"/>
      <c r="N261" s="39" t="s">
        <v>19</v>
      </c>
      <c r="O261" s="59"/>
      <c r="P261" s="44"/>
      <c r="Q261" s="45"/>
      <c r="R261" s="46"/>
      <c r="S261" s="46"/>
      <c r="T261" s="46"/>
      <c r="U261" s="46"/>
      <c r="V261" s="80"/>
      <c r="W261" s="80"/>
      <c r="X261" s="80"/>
    </row>
    <row r="262">
      <c r="A262" s="38">
        <v>45705.0</v>
      </c>
      <c r="B262" s="53">
        <v>45783.0</v>
      </c>
      <c r="C262" s="39">
        <v>237108.0</v>
      </c>
      <c r="D262" s="39" t="s">
        <v>83</v>
      </c>
      <c r="E262" s="38">
        <v>45597.0</v>
      </c>
      <c r="F262" s="40">
        <f t="shared" si="6"/>
        <v>6</v>
      </c>
      <c r="G262" s="38">
        <v>45681.0</v>
      </c>
      <c r="H262" s="40">
        <f t="shared" si="5"/>
        <v>3</v>
      </c>
      <c r="I262" s="39" t="s">
        <v>49</v>
      </c>
      <c r="J262" s="39">
        <v>501.0</v>
      </c>
      <c r="K262" s="63"/>
      <c r="L262" s="44"/>
      <c r="M262" s="38">
        <v>45730.0</v>
      </c>
      <c r="N262" s="39" t="s">
        <v>19</v>
      </c>
      <c r="O262" s="59"/>
      <c r="P262" s="44"/>
      <c r="Q262" s="45"/>
      <c r="R262" s="46"/>
      <c r="S262" s="46"/>
      <c r="T262" s="46"/>
      <c r="U262" s="46"/>
      <c r="V262" s="80"/>
      <c r="W262" s="80"/>
      <c r="X262" s="80"/>
    </row>
    <row r="263">
      <c r="A263" s="38">
        <v>45705.0</v>
      </c>
      <c r="B263" s="53">
        <v>45783.0</v>
      </c>
      <c r="C263" s="39">
        <v>241532.0</v>
      </c>
      <c r="D263" s="39" t="s">
        <v>83</v>
      </c>
      <c r="E263" s="38">
        <v>45566.0</v>
      </c>
      <c r="F263" s="40">
        <f t="shared" si="6"/>
        <v>7</v>
      </c>
      <c r="G263" s="38">
        <v>45691.0</v>
      </c>
      <c r="H263" s="40">
        <f t="shared" si="5"/>
        <v>3</v>
      </c>
      <c r="I263" s="39" t="s">
        <v>74</v>
      </c>
      <c r="J263" s="39" t="s">
        <v>33</v>
      </c>
      <c r="K263" s="63"/>
      <c r="L263" s="44"/>
      <c r="M263" s="44"/>
      <c r="N263" s="39" t="s">
        <v>19</v>
      </c>
      <c r="O263" s="59"/>
      <c r="P263" s="44"/>
      <c r="Q263" s="45"/>
      <c r="R263" s="46"/>
      <c r="S263" s="46"/>
      <c r="T263" s="46"/>
      <c r="U263" s="46"/>
      <c r="V263" s="80"/>
      <c r="W263" s="80"/>
      <c r="X263" s="80"/>
    </row>
    <row r="264">
      <c r="A264" s="38">
        <v>45705.0</v>
      </c>
      <c r="B264" s="53">
        <v>45783.0</v>
      </c>
      <c r="C264" s="39">
        <v>171578.0</v>
      </c>
      <c r="D264" s="39" t="s">
        <v>83</v>
      </c>
      <c r="E264" s="38">
        <v>44743.0</v>
      </c>
      <c r="F264" s="40">
        <f t="shared" si="6"/>
        <v>34</v>
      </c>
      <c r="G264" s="38">
        <v>45065.0</v>
      </c>
      <c r="H264" s="40">
        <f t="shared" si="5"/>
        <v>23</v>
      </c>
      <c r="I264" s="39" t="s">
        <v>73</v>
      </c>
      <c r="J264" s="39" t="s">
        <v>33</v>
      </c>
      <c r="K264" s="43" t="s">
        <v>50</v>
      </c>
      <c r="L264" s="39" t="s">
        <v>51</v>
      </c>
      <c r="M264" s="44"/>
      <c r="N264" s="39" t="s">
        <v>19</v>
      </c>
      <c r="O264" s="59"/>
      <c r="P264" s="44"/>
      <c r="Q264" s="45"/>
      <c r="R264" s="46"/>
      <c r="S264" s="46"/>
      <c r="T264" s="46"/>
      <c r="U264" s="46"/>
      <c r="V264" s="80"/>
      <c r="W264" s="80"/>
      <c r="X264" s="80"/>
    </row>
    <row r="265">
      <c r="A265" s="38">
        <v>45705.0</v>
      </c>
      <c r="B265" s="53">
        <v>45783.0</v>
      </c>
      <c r="C265" s="39">
        <v>199861.0</v>
      </c>
      <c r="D265" s="39" t="s">
        <v>83</v>
      </c>
      <c r="E265" s="38">
        <v>45261.0</v>
      </c>
      <c r="F265" s="40">
        <f t="shared" si="6"/>
        <v>17</v>
      </c>
      <c r="G265" s="38">
        <v>45338.0</v>
      </c>
      <c r="H265" s="40">
        <f t="shared" si="5"/>
        <v>14</v>
      </c>
      <c r="I265" s="39" t="s">
        <v>59</v>
      </c>
      <c r="J265" s="39">
        <v>139.0</v>
      </c>
      <c r="K265" s="63"/>
      <c r="L265" s="39" t="s">
        <v>51</v>
      </c>
      <c r="M265" s="93">
        <v>45722.0</v>
      </c>
      <c r="N265" s="39" t="s">
        <v>19</v>
      </c>
      <c r="O265" s="59"/>
      <c r="P265" s="44"/>
      <c r="Q265" s="45"/>
      <c r="R265" s="46"/>
      <c r="S265" s="46"/>
      <c r="T265" s="46"/>
      <c r="U265" s="46"/>
      <c r="V265" s="80"/>
      <c r="W265" s="80"/>
      <c r="X265" s="80"/>
    </row>
    <row r="266">
      <c r="A266" s="38">
        <v>45705.0</v>
      </c>
      <c r="B266" s="53">
        <v>45783.0</v>
      </c>
      <c r="C266" s="39">
        <v>204389.0</v>
      </c>
      <c r="D266" s="39" t="s">
        <v>83</v>
      </c>
      <c r="E266" s="38">
        <v>45292.0</v>
      </c>
      <c r="F266" s="40">
        <f t="shared" si="6"/>
        <v>16</v>
      </c>
      <c r="G266" s="38">
        <v>45355.0</v>
      </c>
      <c r="H266" s="40">
        <f t="shared" si="5"/>
        <v>14</v>
      </c>
      <c r="I266" s="39" t="s">
        <v>59</v>
      </c>
      <c r="J266" s="39">
        <v>102.0</v>
      </c>
      <c r="K266" s="43" t="s">
        <v>103</v>
      </c>
      <c r="L266" s="39" t="s">
        <v>84</v>
      </c>
      <c r="M266" s="38">
        <v>45737.0</v>
      </c>
      <c r="N266" s="39" t="s">
        <v>19</v>
      </c>
      <c r="O266" s="59"/>
      <c r="P266" s="44"/>
      <c r="Q266" s="45"/>
      <c r="R266" s="46"/>
      <c r="S266" s="46"/>
      <c r="T266" s="46"/>
      <c r="U266" s="46"/>
      <c r="V266" s="80"/>
      <c r="W266" s="80"/>
      <c r="X266" s="80"/>
    </row>
    <row r="267">
      <c r="A267" s="38">
        <v>45705.0</v>
      </c>
      <c r="B267" s="53">
        <v>45783.0</v>
      </c>
      <c r="C267" s="39">
        <v>217805.0</v>
      </c>
      <c r="D267" s="39" t="s">
        <v>83</v>
      </c>
      <c r="E267" s="38">
        <v>45444.0</v>
      </c>
      <c r="F267" s="40">
        <f t="shared" si="6"/>
        <v>11</v>
      </c>
      <c r="G267" s="38">
        <v>45457.0</v>
      </c>
      <c r="H267" s="40">
        <f t="shared" si="5"/>
        <v>10</v>
      </c>
      <c r="I267" s="39" t="s">
        <v>59</v>
      </c>
      <c r="J267" s="39">
        <v>106.0</v>
      </c>
      <c r="K267" s="43" t="s">
        <v>103</v>
      </c>
      <c r="L267" s="44"/>
      <c r="M267" s="38">
        <v>45716.0</v>
      </c>
      <c r="N267" s="39" t="s">
        <v>19</v>
      </c>
      <c r="O267" s="59"/>
      <c r="P267" s="39" t="s">
        <v>66</v>
      </c>
      <c r="Q267" s="45"/>
      <c r="R267" s="46"/>
      <c r="S267" s="46"/>
      <c r="T267" s="46"/>
      <c r="U267" s="46"/>
      <c r="V267" s="80"/>
      <c r="W267" s="80"/>
      <c r="X267" s="80"/>
    </row>
    <row r="268">
      <c r="A268" s="38">
        <v>45705.0</v>
      </c>
      <c r="B268" s="53">
        <v>45783.0</v>
      </c>
      <c r="C268" s="39">
        <v>227490.0</v>
      </c>
      <c r="D268" s="39" t="s">
        <v>83</v>
      </c>
      <c r="E268" s="38">
        <v>45474.0</v>
      </c>
      <c r="F268" s="40">
        <f t="shared" si="6"/>
        <v>10</v>
      </c>
      <c r="G268" s="38">
        <v>45555.0</v>
      </c>
      <c r="H268" s="40">
        <f t="shared" si="5"/>
        <v>7</v>
      </c>
      <c r="I268" s="39" t="s">
        <v>59</v>
      </c>
      <c r="J268" s="39" t="s">
        <v>33</v>
      </c>
      <c r="K268" s="63"/>
      <c r="L268" s="44"/>
      <c r="M268" s="44"/>
      <c r="N268" s="39" t="s">
        <v>19</v>
      </c>
      <c r="O268" s="59"/>
      <c r="P268" s="44"/>
      <c r="Q268" s="45"/>
      <c r="R268" s="46"/>
      <c r="S268" s="46"/>
      <c r="T268" s="46"/>
      <c r="U268" s="46"/>
      <c r="V268" s="80"/>
      <c r="W268" s="80"/>
      <c r="X268" s="80"/>
    </row>
    <row r="269">
      <c r="A269" s="38">
        <v>45705.0</v>
      </c>
      <c r="B269" s="38">
        <v>45779.0</v>
      </c>
      <c r="C269" s="39">
        <v>234612.0</v>
      </c>
      <c r="D269" s="39" t="s">
        <v>83</v>
      </c>
      <c r="E269" s="38">
        <v>45536.0</v>
      </c>
      <c r="F269" s="40">
        <f t="shared" si="6"/>
        <v>8</v>
      </c>
      <c r="G269" s="77">
        <v>45621.0</v>
      </c>
      <c r="H269" s="40">
        <f t="shared" si="5"/>
        <v>5</v>
      </c>
      <c r="I269" s="39" t="s">
        <v>63</v>
      </c>
      <c r="J269" s="39">
        <v>401.0</v>
      </c>
      <c r="K269" s="63"/>
      <c r="L269" s="39" t="s">
        <v>51</v>
      </c>
      <c r="M269" s="38">
        <v>45779.0</v>
      </c>
      <c r="N269" s="39" t="s">
        <v>22</v>
      </c>
      <c r="O269" s="39" t="s">
        <v>65</v>
      </c>
      <c r="P269" s="39" t="s">
        <v>66</v>
      </c>
      <c r="Q269" s="45"/>
      <c r="R269" s="46"/>
      <c r="S269" s="46"/>
      <c r="T269" s="46"/>
      <c r="U269" s="46"/>
      <c r="V269" s="80"/>
      <c r="W269" s="80"/>
      <c r="X269" s="80"/>
    </row>
    <row r="270">
      <c r="A270" s="38">
        <v>45705.0</v>
      </c>
      <c r="B270" s="53">
        <v>45783.0</v>
      </c>
      <c r="C270" s="39">
        <v>231997.0</v>
      </c>
      <c r="D270" s="39" t="s">
        <v>83</v>
      </c>
      <c r="E270" s="38">
        <v>45566.0</v>
      </c>
      <c r="F270" s="40">
        <f t="shared" si="6"/>
        <v>7</v>
      </c>
      <c r="G270" s="77">
        <v>45596.0</v>
      </c>
      <c r="H270" s="40">
        <f t="shared" si="5"/>
        <v>6</v>
      </c>
      <c r="I270" s="39" t="s">
        <v>74</v>
      </c>
      <c r="J270" s="39" t="s">
        <v>33</v>
      </c>
      <c r="K270" s="63"/>
      <c r="L270" s="44"/>
      <c r="M270" s="44"/>
      <c r="N270" s="39" t="s">
        <v>19</v>
      </c>
      <c r="O270" s="59"/>
      <c r="P270" s="44"/>
      <c r="Q270" s="45"/>
      <c r="R270" s="46"/>
      <c r="S270" s="46"/>
      <c r="T270" s="46"/>
      <c r="U270" s="46"/>
      <c r="V270" s="80"/>
      <c r="W270" s="80"/>
      <c r="X270" s="80"/>
    </row>
    <row r="271">
      <c r="A271" s="38">
        <v>45705.0</v>
      </c>
      <c r="B271" s="53">
        <v>45783.0</v>
      </c>
      <c r="C271" s="39">
        <v>233944.0</v>
      </c>
      <c r="D271" s="39" t="s">
        <v>83</v>
      </c>
      <c r="E271" s="38">
        <v>45536.0</v>
      </c>
      <c r="F271" s="40">
        <f t="shared" si="6"/>
        <v>8</v>
      </c>
      <c r="G271" s="38">
        <v>45665.0</v>
      </c>
      <c r="H271" s="40">
        <f t="shared" si="5"/>
        <v>3</v>
      </c>
      <c r="I271" s="39" t="s">
        <v>63</v>
      </c>
      <c r="J271" s="39" t="s">
        <v>33</v>
      </c>
      <c r="K271" s="63"/>
      <c r="L271" s="44"/>
      <c r="M271" s="44"/>
      <c r="N271" s="39" t="s">
        <v>19</v>
      </c>
      <c r="O271" s="59"/>
      <c r="P271" s="44"/>
      <c r="Q271" s="45"/>
      <c r="R271" s="46"/>
      <c r="S271" s="46"/>
      <c r="T271" s="46"/>
      <c r="U271" s="46"/>
      <c r="V271" s="80"/>
      <c r="W271" s="80"/>
      <c r="X271" s="80"/>
    </row>
    <row r="272">
      <c r="A272" s="38">
        <v>45705.0</v>
      </c>
      <c r="B272" s="53">
        <v>45783.0</v>
      </c>
      <c r="C272" s="39">
        <v>241067.0</v>
      </c>
      <c r="D272" s="39" t="s">
        <v>83</v>
      </c>
      <c r="E272" s="38">
        <v>45536.0</v>
      </c>
      <c r="F272" s="40">
        <f t="shared" si="6"/>
        <v>8</v>
      </c>
      <c r="G272" s="38">
        <v>45687.0</v>
      </c>
      <c r="H272" s="40">
        <f t="shared" si="5"/>
        <v>3</v>
      </c>
      <c r="I272" s="39" t="s">
        <v>59</v>
      </c>
      <c r="J272" s="39" t="s">
        <v>33</v>
      </c>
      <c r="K272" s="63"/>
      <c r="L272" s="44"/>
      <c r="M272" s="44"/>
      <c r="N272" s="39" t="s">
        <v>19</v>
      </c>
      <c r="O272" s="59"/>
      <c r="P272" s="44"/>
      <c r="Q272" s="45"/>
      <c r="R272" s="46"/>
      <c r="S272" s="46"/>
      <c r="T272" s="46"/>
      <c r="U272" s="46"/>
      <c r="V272" s="80"/>
      <c r="W272" s="80"/>
      <c r="X272" s="80"/>
    </row>
    <row r="273">
      <c r="A273" s="38">
        <v>45705.0</v>
      </c>
      <c r="B273" s="53">
        <v>45783.0</v>
      </c>
      <c r="C273" s="39">
        <v>85111.0</v>
      </c>
      <c r="D273" s="39" t="s">
        <v>58</v>
      </c>
      <c r="E273" s="38">
        <v>44287.0</v>
      </c>
      <c r="F273" s="40">
        <f t="shared" si="6"/>
        <v>49</v>
      </c>
      <c r="G273" s="38">
        <v>44506.0</v>
      </c>
      <c r="H273" s="40">
        <f t="shared" si="5"/>
        <v>42</v>
      </c>
      <c r="I273" s="39" t="s">
        <v>74</v>
      </c>
      <c r="J273" s="39" t="s">
        <v>33</v>
      </c>
      <c r="K273" s="43" t="s">
        <v>50</v>
      </c>
      <c r="L273" s="39" t="s">
        <v>51</v>
      </c>
      <c r="M273" s="44"/>
      <c r="N273" s="39" t="s">
        <v>19</v>
      </c>
      <c r="O273" s="59"/>
      <c r="P273" s="39" t="s">
        <v>61</v>
      </c>
      <c r="Q273" s="45"/>
      <c r="R273" s="46"/>
      <c r="S273" s="46"/>
      <c r="T273" s="46"/>
      <c r="U273" s="46"/>
      <c r="V273" s="80"/>
      <c r="W273" s="80"/>
      <c r="X273" s="80"/>
    </row>
    <row r="274">
      <c r="A274" s="38">
        <v>45705.0</v>
      </c>
      <c r="B274" s="53">
        <v>45783.0</v>
      </c>
      <c r="C274" s="39">
        <v>128721.0</v>
      </c>
      <c r="D274" s="39" t="s">
        <v>58</v>
      </c>
      <c r="E274" s="38">
        <v>44621.0</v>
      </c>
      <c r="F274" s="40">
        <f t="shared" si="6"/>
        <v>38</v>
      </c>
      <c r="G274" s="38">
        <v>44697.0</v>
      </c>
      <c r="H274" s="40">
        <f t="shared" si="5"/>
        <v>35</v>
      </c>
      <c r="I274" s="39" t="s">
        <v>141</v>
      </c>
      <c r="J274" s="39" t="s">
        <v>33</v>
      </c>
      <c r="K274" s="43" t="s">
        <v>50</v>
      </c>
      <c r="L274" s="39" t="s">
        <v>51</v>
      </c>
      <c r="M274" s="44"/>
      <c r="N274" s="39" t="s">
        <v>19</v>
      </c>
      <c r="O274" s="59"/>
      <c r="P274" s="39" t="s">
        <v>61</v>
      </c>
      <c r="Q274" s="45"/>
      <c r="R274" s="46"/>
      <c r="S274" s="46"/>
      <c r="T274" s="46"/>
      <c r="U274" s="46"/>
      <c r="V274" s="80"/>
      <c r="W274" s="80"/>
      <c r="X274" s="80"/>
    </row>
    <row r="275">
      <c r="A275" s="38">
        <v>45705.0</v>
      </c>
      <c r="B275" s="53">
        <v>45783.0</v>
      </c>
      <c r="C275" s="39">
        <v>186310.0</v>
      </c>
      <c r="D275" s="39" t="s">
        <v>58</v>
      </c>
      <c r="E275" s="38">
        <v>45139.0</v>
      </c>
      <c r="F275" s="40">
        <f t="shared" si="6"/>
        <v>21</v>
      </c>
      <c r="G275" s="38">
        <v>45189.0</v>
      </c>
      <c r="H275" s="40">
        <f t="shared" si="5"/>
        <v>19</v>
      </c>
      <c r="I275" s="39" t="s">
        <v>59</v>
      </c>
      <c r="J275" s="39" t="s">
        <v>152</v>
      </c>
      <c r="K275" s="63"/>
      <c r="L275" s="44"/>
      <c r="M275" s="77">
        <v>45643.0</v>
      </c>
      <c r="N275" s="39" t="s">
        <v>19</v>
      </c>
      <c r="O275" s="86">
        <v>2000.0</v>
      </c>
      <c r="P275" s="44"/>
      <c r="Q275" s="45"/>
      <c r="R275" s="46"/>
      <c r="S275" s="46"/>
      <c r="T275" s="46"/>
      <c r="U275" s="46"/>
      <c r="V275" s="80"/>
      <c r="W275" s="80"/>
      <c r="X275" s="80"/>
    </row>
    <row r="276">
      <c r="A276" s="38">
        <v>45705.0</v>
      </c>
      <c r="B276" s="53">
        <v>45783.0</v>
      </c>
      <c r="C276" s="39">
        <v>197748.0</v>
      </c>
      <c r="D276" s="39" t="s">
        <v>58</v>
      </c>
      <c r="E276" s="38">
        <v>45170.0</v>
      </c>
      <c r="F276" s="40">
        <f t="shared" si="6"/>
        <v>20</v>
      </c>
      <c r="G276" s="38">
        <v>45306.0</v>
      </c>
      <c r="H276" s="40">
        <f t="shared" si="5"/>
        <v>15</v>
      </c>
      <c r="I276" s="39" t="s">
        <v>59</v>
      </c>
      <c r="J276" s="124">
        <v>112.0</v>
      </c>
      <c r="K276" s="63"/>
      <c r="L276" s="44"/>
      <c r="M276" s="38">
        <v>45425.0</v>
      </c>
      <c r="N276" s="39" t="s">
        <v>19</v>
      </c>
      <c r="O276" s="59"/>
      <c r="P276" s="44"/>
      <c r="Q276" s="45"/>
      <c r="R276" s="46"/>
      <c r="S276" s="46"/>
      <c r="T276" s="46"/>
      <c r="U276" s="46"/>
      <c r="V276" s="80"/>
      <c r="W276" s="80"/>
      <c r="X276" s="80"/>
    </row>
    <row r="277">
      <c r="A277" s="38">
        <v>45705.0</v>
      </c>
      <c r="B277" s="53">
        <v>45783.0</v>
      </c>
      <c r="C277" s="39">
        <v>218266.0</v>
      </c>
      <c r="D277" s="39" t="s">
        <v>58</v>
      </c>
      <c r="E277" s="38">
        <v>45444.0</v>
      </c>
      <c r="F277" s="40">
        <f t="shared" si="6"/>
        <v>11</v>
      </c>
      <c r="G277" s="38">
        <v>45490.0</v>
      </c>
      <c r="H277" s="40">
        <f t="shared" si="5"/>
        <v>9</v>
      </c>
      <c r="I277" s="39" t="s">
        <v>73</v>
      </c>
      <c r="J277" s="39" t="s">
        <v>33</v>
      </c>
      <c r="K277" s="43" t="s">
        <v>50</v>
      </c>
      <c r="L277" s="39" t="s">
        <v>51</v>
      </c>
      <c r="M277" s="44"/>
      <c r="N277" s="39" t="s">
        <v>19</v>
      </c>
      <c r="O277" s="59"/>
      <c r="P277" s="44"/>
      <c r="Q277" s="45"/>
      <c r="R277" s="46"/>
      <c r="S277" s="46"/>
      <c r="T277" s="46"/>
      <c r="U277" s="46"/>
      <c r="V277" s="80"/>
      <c r="W277" s="80"/>
      <c r="X277" s="80"/>
    </row>
    <row r="278">
      <c r="A278" s="38">
        <v>45705.0</v>
      </c>
      <c r="B278" s="53">
        <v>45783.0</v>
      </c>
      <c r="C278" s="39">
        <v>220870.0</v>
      </c>
      <c r="D278" s="39" t="s">
        <v>58</v>
      </c>
      <c r="E278" s="38">
        <v>45383.0</v>
      </c>
      <c r="F278" s="40">
        <f t="shared" si="6"/>
        <v>13</v>
      </c>
      <c r="G278" s="38">
        <v>45482.0</v>
      </c>
      <c r="H278" s="40">
        <f t="shared" si="5"/>
        <v>9</v>
      </c>
      <c r="I278" s="39" t="s">
        <v>59</v>
      </c>
      <c r="J278" s="39">
        <v>105.0</v>
      </c>
      <c r="K278" s="43" t="s">
        <v>153</v>
      </c>
      <c r="L278" s="39" t="s">
        <v>84</v>
      </c>
      <c r="M278" s="38">
        <v>45713.0</v>
      </c>
      <c r="N278" s="39" t="s">
        <v>19</v>
      </c>
      <c r="O278" s="59"/>
      <c r="P278" s="39" t="s">
        <v>66</v>
      </c>
      <c r="Q278" s="45"/>
      <c r="R278" s="46"/>
      <c r="S278" s="46"/>
      <c r="T278" s="46"/>
      <c r="U278" s="46"/>
      <c r="V278" s="80"/>
      <c r="W278" s="80"/>
      <c r="X278" s="80"/>
    </row>
    <row r="279">
      <c r="A279" s="38">
        <v>45702.0</v>
      </c>
      <c r="B279" s="53">
        <v>45783.0</v>
      </c>
      <c r="C279" s="39">
        <v>227791.0</v>
      </c>
      <c r="D279" s="39" t="s">
        <v>58</v>
      </c>
      <c r="E279" s="38">
        <v>45292.0</v>
      </c>
      <c r="F279" s="40">
        <f t="shared" si="6"/>
        <v>16</v>
      </c>
      <c r="G279" s="38">
        <v>45547.0</v>
      </c>
      <c r="H279" s="40">
        <f t="shared" si="5"/>
        <v>7</v>
      </c>
      <c r="I279" s="39" t="s">
        <v>49</v>
      </c>
      <c r="J279" s="39">
        <v>535.0</v>
      </c>
      <c r="K279" s="43" t="s">
        <v>154</v>
      </c>
      <c r="L279" s="44"/>
      <c r="M279" s="38">
        <v>45709.0</v>
      </c>
      <c r="N279" s="121" t="s">
        <v>19</v>
      </c>
      <c r="O279" s="39" t="s">
        <v>65</v>
      </c>
      <c r="P279" s="44"/>
      <c r="Q279" s="45"/>
      <c r="R279" s="46"/>
      <c r="S279" s="46"/>
      <c r="T279" s="46"/>
      <c r="U279" s="46"/>
      <c r="V279" s="80"/>
      <c r="W279" s="80"/>
      <c r="X279" s="80"/>
    </row>
    <row r="280">
      <c r="A280" s="38">
        <v>45705.0</v>
      </c>
      <c r="B280" s="53">
        <v>45783.0</v>
      </c>
      <c r="C280" s="39">
        <v>228723.0</v>
      </c>
      <c r="D280" s="39" t="s">
        <v>58</v>
      </c>
      <c r="E280" s="38">
        <v>45536.0</v>
      </c>
      <c r="F280" s="40">
        <f t="shared" si="6"/>
        <v>8</v>
      </c>
      <c r="G280" s="38">
        <v>45559.0</v>
      </c>
      <c r="H280" s="40">
        <f t="shared" si="5"/>
        <v>7</v>
      </c>
      <c r="I280" s="39" t="s">
        <v>59</v>
      </c>
      <c r="J280" s="39">
        <v>101.0</v>
      </c>
      <c r="K280" s="43" t="s">
        <v>64</v>
      </c>
      <c r="L280" s="39" t="s">
        <v>51</v>
      </c>
      <c r="M280" s="38">
        <v>45707.0</v>
      </c>
      <c r="N280" s="39" t="s">
        <v>19</v>
      </c>
      <c r="O280" s="59"/>
      <c r="P280" s="39" t="s">
        <v>66</v>
      </c>
      <c r="Q280" s="45"/>
      <c r="R280" s="46"/>
      <c r="S280" s="46"/>
      <c r="T280" s="46"/>
      <c r="U280" s="46"/>
      <c r="V280" s="80"/>
      <c r="W280" s="80"/>
      <c r="X280" s="80"/>
    </row>
    <row r="281">
      <c r="A281" s="38">
        <v>45705.0</v>
      </c>
      <c r="B281" s="53">
        <v>45783.0</v>
      </c>
      <c r="C281" s="39">
        <v>230377.0</v>
      </c>
      <c r="D281" s="39" t="s">
        <v>58</v>
      </c>
      <c r="E281" s="38">
        <v>45505.0</v>
      </c>
      <c r="F281" s="40">
        <f t="shared" si="6"/>
        <v>9</v>
      </c>
      <c r="G281" s="38">
        <v>45573.0</v>
      </c>
      <c r="H281" s="40">
        <f t="shared" si="5"/>
        <v>6</v>
      </c>
      <c r="I281" s="39" t="s">
        <v>59</v>
      </c>
      <c r="J281" s="125">
        <v>108.0</v>
      </c>
      <c r="K281" s="63"/>
      <c r="L281" s="44"/>
      <c r="M281" s="44"/>
      <c r="N281" s="39" t="s">
        <v>19</v>
      </c>
      <c r="O281" s="59"/>
      <c r="P281" s="44"/>
      <c r="Q281" s="45"/>
      <c r="R281" s="46"/>
      <c r="S281" s="46"/>
      <c r="T281" s="46"/>
      <c r="U281" s="46"/>
      <c r="V281" s="80"/>
      <c r="W281" s="80"/>
      <c r="X281" s="80"/>
    </row>
    <row r="282">
      <c r="A282" s="38">
        <v>45705.0</v>
      </c>
      <c r="B282" s="53">
        <v>45783.0</v>
      </c>
      <c r="C282" s="39">
        <v>233810.0</v>
      </c>
      <c r="D282" s="39" t="s">
        <v>58</v>
      </c>
      <c r="E282" s="38">
        <v>45444.0</v>
      </c>
      <c r="F282" s="40">
        <f t="shared" si="6"/>
        <v>11</v>
      </c>
      <c r="G282" s="38">
        <v>45543.0</v>
      </c>
      <c r="H282" s="40">
        <f t="shared" si="5"/>
        <v>7</v>
      </c>
      <c r="I282" s="39" t="s">
        <v>49</v>
      </c>
      <c r="J282" s="39">
        <v>524.0</v>
      </c>
      <c r="K282" s="63"/>
      <c r="L282" s="44"/>
      <c r="M282" s="38">
        <v>45733.0</v>
      </c>
      <c r="N282" s="39" t="s">
        <v>19</v>
      </c>
      <c r="O282" s="59"/>
      <c r="P282" s="39" t="s">
        <v>66</v>
      </c>
      <c r="Q282" s="45"/>
      <c r="R282" s="46"/>
      <c r="S282" s="46"/>
      <c r="T282" s="46"/>
      <c r="U282" s="46"/>
      <c r="V282" s="80"/>
      <c r="W282" s="80"/>
      <c r="X282" s="80"/>
    </row>
    <row r="283">
      <c r="A283" s="38">
        <v>45705.0</v>
      </c>
      <c r="B283" s="53">
        <v>45783.0</v>
      </c>
      <c r="C283" s="39">
        <v>240151.0</v>
      </c>
      <c r="D283" s="39" t="s">
        <v>58</v>
      </c>
      <c r="E283" s="38">
        <v>45566.0</v>
      </c>
      <c r="F283" s="40">
        <f t="shared" si="6"/>
        <v>7</v>
      </c>
      <c r="G283" s="38">
        <v>45678.0</v>
      </c>
      <c r="H283" s="40">
        <f t="shared" si="5"/>
        <v>3</v>
      </c>
      <c r="I283" s="39" t="s">
        <v>74</v>
      </c>
      <c r="J283" s="39" t="s">
        <v>33</v>
      </c>
      <c r="K283" s="63"/>
      <c r="L283" s="44"/>
      <c r="M283" s="44"/>
      <c r="N283" s="39" t="s">
        <v>19</v>
      </c>
      <c r="O283" s="59"/>
      <c r="P283" s="44"/>
      <c r="Q283" s="45"/>
      <c r="R283" s="46"/>
      <c r="S283" s="46"/>
      <c r="T283" s="46"/>
      <c r="U283" s="46"/>
      <c r="V283" s="80"/>
      <c r="W283" s="80"/>
      <c r="X283" s="80"/>
    </row>
    <row r="284">
      <c r="A284" s="38">
        <v>45705.0</v>
      </c>
      <c r="B284" s="53">
        <v>45783.0</v>
      </c>
      <c r="C284" s="39">
        <v>238657.0</v>
      </c>
      <c r="D284" s="39" t="s">
        <v>58</v>
      </c>
      <c r="E284" s="38">
        <v>45566.0</v>
      </c>
      <c r="F284" s="40">
        <f t="shared" si="6"/>
        <v>7</v>
      </c>
      <c r="G284" s="38">
        <v>45698.0</v>
      </c>
      <c r="H284" s="40">
        <f t="shared" si="5"/>
        <v>2</v>
      </c>
      <c r="I284" s="39" t="s">
        <v>59</v>
      </c>
      <c r="J284" s="39" t="s">
        <v>33</v>
      </c>
      <c r="K284" s="63"/>
      <c r="L284" s="44"/>
      <c r="M284" s="44"/>
      <c r="N284" s="39" t="s">
        <v>19</v>
      </c>
      <c r="O284" s="59"/>
      <c r="P284" s="44"/>
      <c r="Q284" s="45"/>
      <c r="R284" s="46"/>
      <c r="S284" s="46"/>
      <c r="T284" s="46"/>
      <c r="U284" s="46"/>
      <c r="V284" s="80"/>
      <c r="W284" s="80"/>
      <c r="X284" s="80"/>
    </row>
    <row r="285">
      <c r="A285" s="38">
        <v>45705.0</v>
      </c>
      <c r="B285" s="53">
        <v>45783.0</v>
      </c>
      <c r="C285" s="39">
        <v>91962.0</v>
      </c>
      <c r="D285" s="39" t="s">
        <v>58</v>
      </c>
      <c r="E285" s="38">
        <v>44228.0</v>
      </c>
      <c r="F285" s="40">
        <f t="shared" si="6"/>
        <v>51</v>
      </c>
      <c r="G285" s="38">
        <v>44369.0</v>
      </c>
      <c r="H285" s="40">
        <f t="shared" si="5"/>
        <v>46</v>
      </c>
      <c r="I285" s="39" t="s">
        <v>49</v>
      </c>
      <c r="J285" s="39" t="s">
        <v>33</v>
      </c>
      <c r="K285" s="43" t="s">
        <v>50</v>
      </c>
      <c r="L285" s="39" t="s">
        <v>51</v>
      </c>
      <c r="M285" s="39"/>
      <c r="N285" s="39" t="s">
        <v>19</v>
      </c>
      <c r="O285" s="39" t="s">
        <v>115</v>
      </c>
      <c r="P285" s="39" t="s">
        <v>66</v>
      </c>
      <c r="Q285" s="45"/>
      <c r="R285" s="46"/>
      <c r="S285" s="46"/>
      <c r="T285" s="46"/>
      <c r="U285" s="46"/>
      <c r="V285" s="80"/>
      <c r="W285" s="80"/>
      <c r="X285" s="80"/>
    </row>
    <row r="286">
      <c r="A286" s="38">
        <v>45705.0</v>
      </c>
      <c r="B286" s="53">
        <v>45783.0</v>
      </c>
      <c r="C286" s="39">
        <v>124175.0</v>
      </c>
      <c r="D286" s="39" t="s">
        <v>87</v>
      </c>
      <c r="E286" s="38">
        <v>44562.0</v>
      </c>
      <c r="F286" s="40">
        <f t="shared" si="6"/>
        <v>40</v>
      </c>
      <c r="G286" s="38">
        <v>44669.0</v>
      </c>
      <c r="H286" s="40">
        <f t="shared" si="5"/>
        <v>36</v>
      </c>
      <c r="I286" s="39" t="s">
        <v>72</v>
      </c>
      <c r="J286" s="39" t="s">
        <v>33</v>
      </c>
      <c r="K286" s="43" t="s">
        <v>50</v>
      </c>
      <c r="L286" s="39" t="s">
        <v>51</v>
      </c>
      <c r="M286" s="44"/>
      <c r="N286" s="39" t="s">
        <v>19</v>
      </c>
      <c r="O286" s="126" t="s">
        <v>155</v>
      </c>
      <c r="P286" s="39" t="s">
        <v>61</v>
      </c>
      <c r="Q286" s="45"/>
      <c r="R286" s="46"/>
      <c r="S286" s="46"/>
      <c r="T286" s="46"/>
      <c r="U286" s="46"/>
      <c r="V286" s="80"/>
      <c r="W286" s="80"/>
      <c r="X286" s="80"/>
    </row>
    <row r="287">
      <c r="A287" s="38">
        <v>45705.0</v>
      </c>
      <c r="B287" s="53">
        <v>45783.0</v>
      </c>
      <c r="C287" s="39">
        <v>219528.0</v>
      </c>
      <c r="D287" s="39" t="s">
        <v>87</v>
      </c>
      <c r="E287" s="38">
        <v>45413.0</v>
      </c>
      <c r="F287" s="40">
        <f t="shared" si="6"/>
        <v>12</v>
      </c>
      <c r="G287" s="38">
        <v>45470.0</v>
      </c>
      <c r="H287" s="40">
        <f t="shared" si="5"/>
        <v>10</v>
      </c>
      <c r="I287" s="39" t="s">
        <v>49</v>
      </c>
      <c r="J287" s="39">
        <v>510.0</v>
      </c>
      <c r="K287" s="63"/>
      <c r="L287" s="44"/>
      <c r="M287" s="38">
        <v>45740.0</v>
      </c>
      <c r="N287" s="39" t="s">
        <v>19</v>
      </c>
      <c r="O287" s="59"/>
      <c r="P287" s="39" t="s">
        <v>66</v>
      </c>
      <c r="Q287" s="45"/>
      <c r="R287" s="46"/>
      <c r="S287" s="46"/>
      <c r="T287" s="46"/>
      <c r="U287" s="46"/>
      <c r="V287" s="80"/>
      <c r="W287" s="80"/>
      <c r="X287" s="80"/>
    </row>
    <row r="288">
      <c r="A288" s="38">
        <v>45705.0</v>
      </c>
      <c r="B288" s="53">
        <v>45783.0</v>
      </c>
      <c r="C288" s="39">
        <v>192896.0</v>
      </c>
      <c r="D288" s="39" t="s">
        <v>87</v>
      </c>
      <c r="E288" s="38">
        <v>45200.0</v>
      </c>
      <c r="F288" s="40">
        <f t="shared" si="6"/>
        <v>19</v>
      </c>
      <c r="G288" s="77">
        <v>45244.0</v>
      </c>
      <c r="H288" s="40">
        <f t="shared" si="5"/>
        <v>17</v>
      </c>
      <c r="I288" s="39" t="s">
        <v>49</v>
      </c>
      <c r="J288" s="39">
        <v>535.0</v>
      </c>
      <c r="K288" s="63"/>
      <c r="L288" s="44"/>
      <c r="M288" s="38">
        <v>45713.0</v>
      </c>
      <c r="N288" s="39" t="s">
        <v>19</v>
      </c>
      <c r="O288" s="59"/>
      <c r="P288" s="39" t="s">
        <v>66</v>
      </c>
      <c r="Q288" s="45"/>
      <c r="R288" s="46"/>
      <c r="S288" s="46"/>
      <c r="T288" s="46"/>
      <c r="U288" s="46"/>
      <c r="V288" s="80"/>
      <c r="W288" s="80"/>
      <c r="X288" s="80"/>
    </row>
    <row r="289">
      <c r="A289" s="38">
        <v>45705.0</v>
      </c>
      <c r="B289" s="53">
        <v>45783.0</v>
      </c>
      <c r="C289" s="39">
        <v>206304.0</v>
      </c>
      <c r="D289" s="39" t="s">
        <v>87</v>
      </c>
      <c r="E289" s="38">
        <v>45292.0</v>
      </c>
      <c r="F289" s="40">
        <f t="shared" si="6"/>
        <v>16</v>
      </c>
      <c r="G289" s="38">
        <v>45366.0</v>
      </c>
      <c r="H289" s="40">
        <f t="shared" si="5"/>
        <v>13</v>
      </c>
      <c r="I289" s="39" t="s">
        <v>49</v>
      </c>
      <c r="J289" s="39">
        <v>535.0</v>
      </c>
      <c r="K289" s="63"/>
      <c r="L289" s="44"/>
      <c r="M289" s="44"/>
      <c r="N289" s="39" t="s">
        <v>19</v>
      </c>
      <c r="O289" s="59"/>
      <c r="P289" s="44"/>
      <c r="Q289" s="45"/>
      <c r="R289" s="46"/>
      <c r="S289" s="46"/>
      <c r="T289" s="46"/>
      <c r="U289" s="46"/>
      <c r="V289" s="80"/>
      <c r="W289" s="80"/>
      <c r="X289" s="80"/>
    </row>
    <row r="290">
      <c r="A290" s="38">
        <v>45705.0</v>
      </c>
      <c r="B290" s="53">
        <v>45783.0</v>
      </c>
      <c r="C290" s="39">
        <v>151043.0</v>
      </c>
      <c r="D290" s="39" t="s">
        <v>107</v>
      </c>
      <c r="E290" s="38">
        <v>44866.0</v>
      </c>
      <c r="F290" s="40">
        <f t="shared" si="6"/>
        <v>30</v>
      </c>
      <c r="G290" s="77">
        <v>44881.0</v>
      </c>
      <c r="H290" s="40">
        <f t="shared" si="5"/>
        <v>29</v>
      </c>
      <c r="I290" s="39" t="s">
        <v>59</v>
      </c>
      <c r="J290" s="39" t="s">
        <v>156</v>
      </c>
      <c r="K290" s="63"/>
      <c r="L290" s="44"/>
      <c r="M290" s="38">
        <v>45061.0</v>
      </c>
      <c r="N290" s="39" t="s">
        <v>19</v>
      </c>
      <c r="O290" s="59"/>
      <c r="P290" s="39" t="s">
        <v>61</v>
      </c>
      <c r="Q290" s="45"/>
      <c r="R290" s="46"/>
      <c r="S290" s="46"/>
      <c r="T290" s="46"/>
      <c r="U290" s="46"/>
      <c r="V290" s="80"/>
      <c r="W290" s="80"/>
      <c r="X290" s="80"/>
    </row>
    <row r="291">
      <c r="A291" s="38">
        <v>45705.0</v>
      </c>
      <c r="B291" s="53">
        <v>45783.0</v>
      </c>
      <c r="C291" s="39">
        <v>238313.0</v>
      </c>
      <c r="D291" s="39" t="s">
        <v>107</v>
      </c>
      <c r="E291" s="38">
        <v>45566.0</v>
      </c>
      <c r="F291" s="40">
        <f t="shared" si="6"/>
        <v>7</v>
      </c>
      <c r="G291" s="38">
        <v>45667.0</v>
      </c>
      <c r="H291" s="40">
        <f t="shared" si="5"/>
        <v>3</v>
      </c>
      <c r="I291" s="39" t="s">
        <v>74</v>
      </c>
      <c r="J291" s="39" t="s">
        <v>33</v>
      </c>
      <c r="K291" s="63"/>
      <c r="L291" s="44"/>
      <c r="M291" s="44"/>
      <c r="N291" s="39" t="s">
        <v>19</v>
      </c>
      <c r="O291" s="59"/>
      <c r="P291" s="44"/>
      <c r="Q291" s="45"/>
      <c r="R291" s="46"/>
      <c r="S291" s="46"/>
      <c r="T291" s="46"/>
      <c r="U291" s="46"/>
      <c r="V291" s="80"/>
      <c r="W291" s="80"/>
      <c r="X291" s="80"/>
    </row>
    <row r="292">
      <c r="A292" s="38">
        <v>45705.0</v>
      </c>
      <c r="B292" s="53">
        <v>45783.0</v>
      </c>
      <c r="C292" s="39">
        <v>216685.0</v>
      </c>
      <c r="D292" s="39" t="s">
        <v>107</v>
      </c>
      <c r="E292" s="38">
        <v>45413.0</v>
      </c>
      <c r="F292" s="40">
        <f t="shared" si="6"/>
        <v>12</v>
      </c>
      <c r="G292" s="38">
        <v>45453.0</v>
      </c>
      <c r="H292" s="40">
        <f t="shared" si="5"/>
        <v>10</v>
      </c>
      <c r="I292" s="39" t="s">
        <v>49</v>
      </c>
      <c r="J292" s="39">
        <v>510.0</v>
      </c>
      <c r="K292" s="63"/>
      <c r="L292" s="44"/>
      <c r="M292" s="38">
        <v>45730.0</v>
      </c>
      <c r="N292" s="39" t="s">
        <v>19</v>
      </c>
      <c r="O292" s="59"/>
      <c r="P292" s="39" t="s">
        <v>66</v>
      </c>
      <c r="Q292" s="45"/>
      <c r="R292" s="46"/>
      <c r="S292" s="46"/>
      <c r="T292" s="46"/>
      <c r="U292" s="46"/>
      <c r="V292" s="80"/>
      <c r="W292" s="80"/>
      <c r="X292" s="80"/>
    </row>
    <row r="293">
      <c r="A293" s="38">
        <v>45705.0</v>
      </c>
      <c r="B293" s="53">
        <v>45783.0</v>
      </c>
      <c r="C293" s="39">
        <v>142492.0</v>
      </c>
      <c r="D293" s="39" t="s">
        <v>107</v>
      </c>
      <c r="E293" s="38">
        <v>44774.0</v>
      </c>
      <c r="F293" s="40">
        <f t="shared" si="6"/>
        <v>33</v>
      </c>
      <c r="G293" s="38">
        <v>44803.0</v>
      </c>
      <c r="H293" s="40">
        <f t="shared" si="5"/>
        <v>32</v>
      </c>
      <c r="I293" s="39" t="s">
        <v>59</v>
      </c>
      <c r="J293" s="39" t="s">
        <v>33</v>
      </c>
      <c r="K293" s="63"/>
      <c r="L293" s="44"/>
      <c r="M293" s="44"/>
      <c r="N293" s="39" t="s">
        <v>19</v>
      </c>
      <c r="O293" s="59"/>
      <c r="P293" s="39" t="s">
        <v>61</v>
      </c>
      <c r="Q293" s="45"/>
      <c r="R293" s="46"/>
      <c r="S293" s="46"/>
      <c r="T293" s="46"/>
      <c r="U293" s="46"/>
      <c r="V293" s="80"/>
      <c r="W293" s="80"/>
      <c r="X293" s="80"/>
    </row>
    <row r="294">
      <c r="A294" s="38">
        <v>45705.0</v>
      </c>
      <c r="B294" s="53">
        <v>45783.0</v>
      </c>
      <c r="C294" s="39">
        <v>208442.0</v>
      </c>
      <c r="D294" s="39" t="s">
        <v>107</v>
      </c>
      <c r="E294" s="38">
        <v>45352.0</v>
      </c>
      <c r="F294" s="40">
        <f t="shared" si="6"/>
        <v>14</v>
      </c>
      <c r="G294" s="38">
        <v>45383.0</v>
      </c>
      <c r="H294" s="40">
        <f t="shared" si="5"/>
        <v>13</v>
      </c>
      <c r="I294" s="39" t="s">
        <v>49</v>
      </c>
      <c r="J294" s="39">
        <v>535.0</v>
      </c>
      <c r="K294" s="63"/>
      <c r="L294" s="44"/>
      <c r="M294" s="38">
        <v>45712.0</v>
      </c>
      <c r="N294" s="121" t="s">
        <v>19</v>
      </c>
      <c r="O294" s="39" t="s">
        <v>65</v>
      </c>
      <c r="P294" s="44"/>
      <c r="Q294" s="45"/>
      <c r="R294" s="46"/>
      <c r="S294" s="46"/>
      <c r="T294" s="46"/>
      <c r="U294" s="46"/>
      <c r="V294" s="80"/>
      <c r="W294" s="80"/>
      <c r="X294" s="80"/>
    </row>
    <row r="295">
      <c r="A295" s="38">
        <v>45705.0</v>
      </c>
      <c r="B295" s="53">
        <v>45783.0</v>
      </c>
      <c r="C295" s="39">
        <v>235068.0</v>
      </c>
      <c r="D295" s="39" t="s">
        <v>107</v>
      </c>
      <c r="E295" s="38">
        <v>45413.0</v>
      </c>
      <c r="F295" s="40">
        <f t="shared" si="6"/>
        <v>12</v>
      </c>
      <c r="G295" s="77">
        <v>45618.0</v>
      </c>
      <c r="H295" s="40">
        <f t="shared" si="5"/>
        <v>5</v>
      </c>
      <c r="I295" s="39" t="s">
        <v>59</v>
      </c>
      <c r="J295" s="39" t="s">
        <v>33</v>
      </c>
      <c r="K295" s="63"/>
      <c r="L295" s="44"/>
      <c r="M295" s="44"/>
      <c r="N295" s="39" t="s">
        <v>19</v>
      </c>
      <c r="O295" s="59"/>
      <c r="P295" s="44"/>
      <c r="Q295" s="45"/>
      <c r="R295" s="46"/>
      <c r="S295" s="46"/>
      <c r="T295" s="46"/>
      <c r="U295" s="46"/>
      <c r="V295" s="80"/>
      <c r="W295" s="80"/>
      <c r="X295" s="80"/>
    </row>
    <row r="296">
      <c r="A296" s="38">
        <v>45705.0</v>
      </c>
      <c r="B296" s="53">
        <v>45783.0</v>
      </c>
      <c r="C296" s="39">
        <v>238069.0</v>
      </c>
      <c r="D296" s="39" t="s">
        <v>107</v>
      </c>
      <c r="E296" s="38">
        <v>45597.0</v>
      </c>
      <c r="F296" s="40">
        <f t="shared" si="6"/>
        <v>6</v>
      </c>
      <c r="G296" s="38">
        <v>45663.0</v>
      </c>
      <c r="H296" s="40">
        <f t="shared" si="5"/>
        <v>4</v>
      </c>
      <c r="I296" s="39" t="s">
        <v>59</v>
      </c>
      <c r="J296" s="39" t="s">
        <v>33</v>
      </c>
      <c r="K296" s="63"/>
      <c r="L296" s="44"/>
      <c r="M296" s="44"/>
      <c r="N296" s="39" t="s">
        <v>19</v>
      </c>
      <c r="O296" s="59"/>
      <c r="P296" s="44"/>
      <c r="Q296" s="45"/>
      <c r="R296" s="46"/>
      <c r="S296" s="46"/>
      <c r="T296" s="46"/>
      <c r="U296" s="46"/>
      <c r="V296" s="80"/>
      <c r="W296" s="80"/>
      <c r="X296" s="80"/>
    </row>
    <row r="297">
      <c r="A297" s="38">
        <v>45705.0</v>
      </c>
      <c r="B297" s="53">
        <v>45783.0</v>
      </c>
      <c r="C297" s="39">
        <v>242419.0</v>
      </c>
      <c r="D297" s="39" t="s">
        <v>107</v>
      </c>
      <c r="E297" s="38">
        <v>45566.0</v>
      </c>
      <c r="F297" s="40">
        <f t="shared" si="6"/>
        <v>7</v>
      </c>
      <c r="G297" s="38">
        <v>45698.0</v>
      </c>
      <c r="H297" s="40">
        <f t="shared" si="5"/>
        <v>2</v>
      </c>
      <c r="I297" s="39" t="s">
        <v>49</v>
      </c>
      <c r="J297" s="39">
        <v>510.0</v>
      </c>
      <c r="K297" s="63"/>
      <c r="L297" s="44"/>
      <c r="M297" s="38">
        <v>45730.0</v>
      </c>
      <c r="N297" s="39" t="s">
        <v>19</v>
      </c>
      <c r="O297" s="59"/>
      <c r="P297" s="44"/>
      <c r="Q297" s="45"/>
      <c r="R297" s="46"/>
      <c r="S297" s="46"/>
      <c r="T297" s="46"/>
      <c r="U297" s="46"/>
      <c r="V297" s="80"/>
      <c r="W297" s="80"/>
      <c r="X297" s="80"/>
    </row>
    <row r="298">
      <c r="A298" s="38">
        <v>45705.0</v>
      </c>
      <c r="B298" s="53">
        <v>45783.0</v>
      </c>
      <c r="C298" s="39">
        <v>223108.0</v>
      </c>
      <c r="D298" s="39" t="s">
        <v>88</v>
      </c>
      <c r="E298" s="38">
        <v>45444.0</v>
      </c>
      <c r="F298" s="40">
        <f t="shared" si="6"/>
        <v>11</v>
      </c>
      <c r="G298" s="38">
        <v>45509.0</v>
      </c>
      <c r="H298" s="40">
        <f t="shared" si="5"/>
        <v>9</v>
      </c>
      <c r="I298" s="39" t="s">
        <v>59</v>
      </c>
      <c r="J298" s="39" t="s">
        <v>33</v>
      </c>
      <c r="K298" s="63"/>
      <c r="L298" s="44"/>
      <c r="M298" s="44"/>
      <c r="N298" s="39" t="s">
        <v>19</v>
      </c>
      <c r="O298" s="59"/>
      <c r="P298" s="44"/>
      <c r="Q298" s="45"/>
      <c r="R298" s="46"/>
      <c r="S298" s="46"/>
      <c r="T298" s="46"/>
      <c r="U298" s="46"/>
      <c r="V298" s="80"/>
      <c r="W298" s="80"/>
      <c r="X298" s="80"/>
    </row>
    <row r="299">
      <c r="A299" s="38">
        <v>45712.0</v>
      </c>
      <c r="B299" s="53">
        <v>45783.0</v>
      </c>
      <c r="C299" s="39">
        <v>225639.0</v>
      </c>
      <c r="D299" s="39" t="s">
        <v>88</v>
      </c>
      <c r="E299" s="38">
        <v>45474.0</v>
      </c>
      <c r="F299" s="40">
        <f t="shared" si="6"/>
        <v>10</v>
      </c>
      <c r="G299" s="38">
        <v>45526.0</v>
      </c>
      <c r="H299" s="40">
        <f t="shared" si="5"/>
        <v>8</v>
      </c>
      <c r="I299" s="39" t="s">
        <v>59</v>
      </c>
      <c r="J299" s="39">
        <v>102.0</v>
      </c>
      <c r="K299" s="43" t="s">
        <v>110</v>
      </c>
      <c r="L299" s="44"/>
      <c r="M299" s="38">
        <v>45722.0</v>
      </c>
      <c r="N299" s="39" t="s">
        <v>19</v>
      </c>
      <c r="O299" s="86" t="s">
        <v>65</v>
      </c>
      <c r="P299" s="44"/>
      <c r="Q299" s="45"/>
      <c r="R299" s="46"/>
      <c r="S299" s="46"/>
      <c r="T299" s="46"/>
      <c r="U299" s="46"/>
      <c r="V299" s="80"/>
      <c r="W299" s="80"/>
      <c r="X299" s="80"/>
    </row>
    <row r="300">
      <c r="A300" s="38">
        <v>45705.0</v>
      </c>
      <c r="B300" s="53">
        <v>45783.0</v>
      </c>
      <c r="C300" s="39">
        <v>157870.0</v>
      </c>
      <c r="D300" s="39" t="s">
        <v>41</v>
      </c>
      <c r="E300" s="38">
        <v>44927.0</v>
      </c>
      <c r="F300" s="40">
        <f t="shared" si="6"/>
        <v>28</v>
      </c>
      <c r="G300" s="38">
        <v>44951.0</v>
      </c>
      <c r="H300" s="40">
        <f t="shared" si="5"/>
        <v>27</v>
      </c>
      <c r="I300" s="41" t="s">
        <v>42</v>
      </c>
      <c r="J300" s="39" t="s">
        <v>33</v>
      </c>
      <c r="K300" s="43" t="s">
        <v>50</v>
      </c>
      <c r="L300" s="39" t="s">
        <v>51</v>
      </c>
      <c r="M300" s="44"/>
      <c r="N300" s="39" t="s">
        <v>19</v>
      </c>
      <c r="O300" s="126" t="s">
        <v>157</v>
      </c>
      <c r="P300" s="44"/>
      <c r="Q300" s="45"/>
      <c r="R300" s="46"/>
      <c r="S300" s="46"/>
      <c r="T300" s="46"/>
      <c r="U300" s="46"/>
      <c r="V300" s="80"/>
      <c r="W300" s="80"/>
      <c r="X300" s="80"/>
    </row>
    <row r="301">
      <c r="A301" s="38">
        <v>45705.0</v>
      </c>
      <c r="B301" s="53">
        <v>45783.0</v>
      </c>
      <c r="C301" s="39">
        <v>179917.0</v>
      </c>
      <c r="D301" s="39" t="s">
        <v>41</v>
      </c>
      <c r="E301" s="38">
        <v>45108.0</v>
      </c>
      <c r="F301" s="40">
        <f t="shared" si="6"/>
        <v>22</v>
      </c>
      <c r="G301" s="38">
        <v>45135.0</v>
      </c>
      <c r="H301" s="40">
        <f t="shared" si="5"/>
        <v>21</v>
      </c>
      <c r="I301" s="41" t="s">
        <v>42</v>
      </c>
      <c r="J301" s="39" t="s">
        <v>33</v>
      </c>
      <c r="K301" s="43" t="s">
        <v>50</v>
      </c>
      <c r="L301" s="39" t="s">
        <v>51</v>
      </c>
      <c r="M301" s="44"/>
      <c r="N301" s="39" t="s">
        <v>19</v>
      </c>
      <c r="O301" s="59"/>
      <c r="P301" s="44"/>
      <c r="Q301" s="45"/>
      <c r="R301" s="46"/>
      <c r="S301" s="46"/>
      <c r="T301" s="46"/>
      <c r="U301" s="46"/>
      <c r="V301" s="80"/>
      <c r="W301" s="80"/>
      <c r="X301" s="80"/>
    </row>
    <row r="302">
      <c r="A302" s="38">
        <v>45705.0</v>
      </c>
      <c r="B302" s="53">
        <v>45783.0</v>
      </c>
      <c r="C302" s="39">
        <v>86818.0</v>
      </c>
      <c r="D302" s="39" t="s">
        <v>41</v>
      </c>
      <c r="E302" s="38">
        <v>44197.0</v>
      </c>
      <c r="F302" s="40">
        <f t="shared" si="6"/>
        <v>52</v>
      </c>
      <c r="G302" s="38">
        <v>44327.0</v>
      </c>
      <c r="H302" s="40">
        <f t="shared" si="5"/>
        <v>47</v>
      </c>
      <c r="I302" s="39" t="s">
        <v>74</v>
      </c>
      <c r="J302" s="39" t="s">
        <v>33</v>
      </c>
      <c r="K302" s="43" t="s">
        <v>50</v>
      </c>
      <c r="L302" s="39" t="s">
        <v>51</v>
      </c>
      <c r="M302" s="44"/>
      <c r="N302" s="39" t="s">
        <v>19</v>
      </c>
      <c r="O302" s="59"/>
      <c r="P302" s="39" t="s">
        <v>61</v>
      </c>
      <c r="Q302" s="45"/>
      <c r="R302" s="46"/>
      <c r="S302" s="46"/>
      <c r="T302" s="46"/>
      <c r="U302" s="46"/>
      <c r="V302" s="80"/>
      <c r="W302" s="80"/>
      <c r="X302" s="80"/>
    </row>
    <row r="303">
      <c r="A303" s="38">
        <v>45705.0</v>
      </c>
      <c r="B303" s="53">
        <v>45783.0</v>
      </c>
      <c r="C303" s="39">
        <v>233923.0</v>
      </c>
      <c r="D303" s="39" t="s">
        <v>41</v>
      </c>
      <c r="E303" s="38">
        <v>45597.0</v>
      </c>
      <c r="F303" s="40">
        <f t="shared" si="6"/>
        <v>6</v>
      </c>
      <c r="G303" s="77">
        <v>45609.0</v>
      </c>
      <c r="H303" s="40">
        <f t="shared" si="5"/>
        <v>5</v>
      </c>
      <c r="I303" s="39" t="s">
        <v>59</v>
      </c>
      <c r="J303" s="39" t="s">
        <v>33</v>
      </c>
      <c r="K303" s="63"/>
      <c r="L303" s="44"/>
      <c r="M303" s="44"/>
      <c r="N303" s="39" t="s">
        <v>19</v>
      </c>
      <c r="O303" s="59"/>
      <c r="P303" s="44"/>
      <c r="Q303" s="45"/>
      <c r="R303" s="46"/>
      <c r="S303" s="46"/>
      <c r="T303" s="46"/>
      <c r="U303" s="46"/>
      <c r="V303" s="80"/>
      <c r="W303" s="80"/>
      <c r="X303" s="80"/>
    </row>
    <row r="304">
      <c r="A304" s="38">
        <v>45705.0</v>
      </c>
      <c r="B304" s="53">
        <v>45783.0</v>
      </c>
      <c r="C304" s="39">
        <v>53853.0</v>
      </c>
      <c r="D304" s="39" t="s">
        <v>89</v>
      </c>
      <c r="E304" s="38">
        <v>43952.0</v>
      </c>
      <c r="F304" s="40">
        <f t="shared" si="6"/>
        <v>60</v>
      </c>
      <c r="G304" s="38">
        <v>44000.0</v>
      </c>
      <c r="H304" s="40">
        <f t="shared" si="5"/>
        <v>58</v>
      </c>
      <c r="I304" s="39" t="s">
        <v>73</v>
      </c>
      <c r="J304" s="39" t="s">
        <v>33</v>
      </c>
      <c r="K304" s="43" t="s">
        <v>50</v>
      </c>
      <c r="L304" s="39" t="s">
        <v>51</v>
      </c>
      <c r="M304" s="44"/>
      <c r="N304" s="39" t="s">
        <v>19</v>
      </c>
      <c r="O304" s="59"/>
      <c r="P304" s="39" t="s">
        <v>61</v>
      </c>
      <c r="Q304" s="45"/>
      <c r="R304" s="46"/>
      <c r="S304" s="46"/>
      <c r="T304" s="46"/>
      <c r="U304" s="46"/>
      <c r="V304" s="80"/>
      <c r="W304" s="80"/>
      <c r="X304" s="80"/>
    </row>
    <row r="305">
      <c r="A305" s="38">
        <v>45705.0</v>
      </c>
      <c r="B305" s="53">
        <v>45783.0</v>
      </c>
      <c r="C305" s="39">
        <v>233338.0</v>
      </c>
      <c r="D305" s="39" t="s">
        <v>89</v>
      </c>
      <c r="E305" s="38">
        <v>45566.0</v>
      </c>
      <c r="F305" s="40">
        <f t="shared" si="6"/>
        <v>7</v>
      </c>
      <c r="G305" s="77">
        <v>45607.0</v>
      </c>
      <c r="H305" s="40">
        <f t="shared" si="5"/>
        <v>5</v>
      </c>
      <c r="I305" s="39" t="s">
        <v>59</v>
      </c>
      <c r="J305" s="39" t="s">
        <v>33</v>
      </c>
      <c r="K305" s="63"/>
      <c r="L305" s="44"/>
      <c r="M305" s="44"/>
      <c r="N305" s="39" t="s">
        <v>19</v>
      </c>
      <c r="O305" s="59"/>
      <c r="P305" s="44"/>
      <c r="Q305" s="45"/>
      <c r="R305" s="46"/>
      <c r="S305" s="46"/>
      <c r="T305" s="46"/>
      <c r="U305" s="46"/>
      <c r="V305" s="80"/>
      <c r="W305" s="80"/>
      <c r="X305" s="80"/>
    </row>
    <row r="306">
      <c r="A306" s="38">
        <v>45705.0</v>
      </c>
      <c r="B306" s="53">
        <v>45783.0</v>
      </c>
      <c r="C306" s="39">
        <v>203969.0</v>
      </c>
      <c r="D306" s="39" t="s">
        <v>89</v>
      </c>
      <c r="E306" s="38">
        <v>45261.0</v>
      </c>
      <c r="F306" s="40">
        <f t="shared" si="6"/>
        <v>17</v>
      </c>
      <c r="G306" s="38">
        <v>45377.0</v>
      </c>
      <c r="H306" s="40">
        <f t="shared" si="5"/>
        <v>13</v>
      </c>
      <c r="I306" s="39" t="s">
        <v>59</v>
      </c>
      <c r="J306" s="39">
        <v>139.0</v>
      </c>
      <c r="K306" s="63"/>
      <c r="L306" s="44"/>
      <c r="M306" s="38">
        <v>45677.0</v>
      </c>
      <c r="N306" s="39" t="s">
        <v>19</v>
      </c>
      <c r="O306" s="59"/>
      <c r="P306" s="44"/>
      <c r="Q306" s="45"/>
      <c r="R306" s="46"/>
      <c r="S306" s="46"/>
      <c r="T306" s="46"/>
      <c r="U306" s="46"/>
      <c r="V306" s="80"/>
      <c r="W306" s="80"/>
      <c r="X306" s="80"/>
    </row>
    <row r="307">
      <c r="A307" s="38">
        <v>45705.0</v>
      </c>
      <c r="B307" s="53">
        <v>45783.0</v>
      </c>
      <c r="C307" s="39">
        <v>227984.0</v>
      </c>
      <c r="D307" s="39" t="s">
        <v>89</v>
      </c>
      <c r="E307" s="38">
        <v>45413.0</v>
      </c>
      <c r="F307" s="40">
        <f t="shared" si="6"/>
        <v>12</v>
      </c>
      <c r="G307" s="38">
        <v>45553.0</v>
      </c>
      <c r="H307" s="40">
        <f t="shared" si="5"/>
        <v>7</v>
      </c>
      <c r="I307" s="39" t="s">
        <v>73</v>
      </c>
      <c r="J307" s="39" t="s">
        <v>33</v>
      </c>
      <c r="K307" s="43" t="s">
        <v>50</v>
      </c>
      <c r="L307" s="39" t="s">
        <v>51</v>
      </c>
      <c r="M307" s="44"/>
      <c r="N307" s="39" t="s">
        <v>19</v>
      </c>
      <c r="O307" s="59"/>
      <c r="P307" s="44"/>
      <c r="Q307" s="45"/>
      <c r="R307" s="46"/>
      <c r="S307" s="46"/>
      <c r="T307" s="46"/>
      <c r="U307" s="46"/>
      <c r="V307" s="80"/>
      <c r="W307" s="80"/>
      <c r="X307" s="80"/>
    </row>
    <row r="308">
      <c r="A308" s="38">
        <v>45705.0</v>
      </c>
      <c r="B308" s="53">
        <v>45783.0</v>
      </c>
      <c r="C308" s="39">
        <v>229315.0</v>
      </c>
      <c r="D308" s="39" t="s">
        <v>89</v>
      </c>
      <c r="E308" s="38">
        <v>45474.0</v>
      </c>
      <c r="F308" s="40">
        <f t="shared" si="6"/>
        <v>10</v>
      </c>
      <c r="G308" s="38">
        <v>45569.0</v>
      </c>
      <c r="H308" s="40">
        <f t="shared" si="5"/>
        <v>7</v>
      </c>
      <c r="I308" s="39" t="s">
        <v>49</v>
      </c>
      <c r="J308" s="39">
        <v>510.0</v>
      </c>
      <c r="K308" s="63"/>
      <c r="L308" s="39" t="s">
        <v>68</v>
      </c>
      <c r="M308" s="38">
        <v>45740.0</v>
      </c>
      <c r="N308" s="39" t="s">
        <v>19</v>
      </c>
      <c r="O308" s="59"/>
      <c r="P308" s="39" t="s">
        <v>66</v>
      </c>
      <c r="Q308" s="45"/>
      <c r="R308" s="46"/>
      <c r="S308" s="46"/>
      <c r="T308" s="46"/>
      <c r="U308" s="46"/>
      <c r="V308" s="80"/>
      <c r="W308" s="80"/>
      <c r="X308" s="80"/>
    </row>
    <row r="309">
      <c r="A309" s="38">
        <v>45705.0</v>
      </c>
      <c r="B309" s="53">
        <v>45783.0</v>
      </c>
      <c r="C309" s="39">
        <v>235247.0</v>
      </c>
      <c r="D309" s="39" t="s">
        <v>89</v>
      </c>
      <c r="E309" s="38">
        <v>45505.0</v>
      </c>
      <c r="F309" s="40">
        <f t="shared" si="6"/>
        <v>9</v>
      </c>
      <c r="G309" s="77">
        <v>45621.0</v>
      </c>
      <c r="H309" s="40">
        <f t="shared" si="5"/>
        <v>5</v>
      </c>
      <c r="I309" s="39" t="s">
        <v>49</v>
      </c>
      <c r="J309" s="39" t="s">
        <v>33</v>
      </c>
      <c r="K309" s="63"/>
      <c r="L309" s="44"/>
      <c r="M309" s="44"/>
      <c r="N309" s="39" t="s">
        <v>19</v>
      </c>
      <c r="O309" s="59"/>
      <c r="P309" s="44"/>
      <c r="Q309" s="45"/>
      <c r="R309" s="46"/>
      <c r="S309" s="46"/>
      <c r="T309" s="46"/>
      <c r="U309" s="46"/>
      <c r="V309" s="80"/>
      <c r="W309" s="80"/>
      <c r="X309" s="80"/>
    </row>
    <row r="310">
      <c r="A310" s="38">
        <v>45705.0</v>
      </c>
      <c r="B310" s="53">
        <v>45783.0</v>
      </c>
      <c r="C310" s="39">
        <v>231829.0</v>
      </c>
      <c r="D310" s="39" t="s">
        <v>89</v>
      </c>
      <c r="E310" s="38">
        <v>45474.0</v>
      </c>
      <c r="F310" s="40">
        <f t="shared" si="6"/>
        <v>10</v>
      </c>
      <c r="G310" s="77">
        <v>45589.0</v>
      </c>
      <c r="H310" s="40">
        <f t="shared" si="5"/>
        <v>6</v>
      </c>
      <c r="I310" s="39" t="s">
        <v>73</v>
      </c>
      <c r="J310" s="39" t="s">
        <v>33</v>
      </c>
      <c r="K310" s="43" t="s">
        <v>50</v>
      </c>
      <c r="L310" s="39" t="s">
        <v>51</v>
      </c>
      <c r="M310" s="44"/>
      <c r="N310" s="39" t="s">
        <v>19</v>
      </c>
      <c r="O310" s="59"/>
      <c r="P310" s="44"/>
      <c r="Q310" s="45"/>
      <c r="R310" s="46"/>
      <c r="S310" s="46"/>
      <c r="T310" s="46"/>
      <c r="U310" s="46"/>
      <c r="V310" s="80"/>
      <c r="W310" s="80"/>
      <c r="X310" s="80"/>
    </row>
    <row r="311">
      <c r="A311" s="38">
        <v>45705.0</v>
      </c>
      <c r="B311" s="53">
        <v>45783.0</v>
      </c>
      <c r="C311" s="39">
        <v>231905.0</v>
      </c>
      <c r="D311" s="39" t="s">
        <v>158</v>
      </c>
      <c r="E311" s="38">
        <v>45444.0</v>
      </c>
      <c r="F311" s="40">
        <f t="shared" si="6"/>
        <v>11</v>
      </c>
      <c r="G311" s="77">
        <v>45587.0</v>
      </c>
      <c r="H311" s="40">
        <f t="shared" si="5"/>
        <v>6</v>
      </c>
      <c r="I311" s="39" t="s">
        <v>73</v>
      </c>
      <c r="J311" s="39" t="s">
        <v>159</v>
      </c>
      <c r="K311" s="43">
        <v>2500.0</v>
      </c>
      <c r="L311" s="39" t="s">
        <v>68</v>
      </c>
      <c r="M311" s="38">
        <v>45740.0</v>
      </c>
      <c r="N311" s="39" t="s">
        <v>19</v>
      </c>
      <c r="O311" s="59"/>
      <c r="P311" s="44"/>
      <c r="Q311" s="45"/>
      <c r="R311" s="46"/>
      <c r="S311" s="46"/>
      <c r="T311" s="46"/>
      <c r="U311" s="46"/>
      <c r="V311" s="80"/>
      <c r="W311" s="80"/>
      <c r="X311" s="80"/>
    </row>
    <row r="312">
      <c r="A312" s="38">
        <v>45705.0</v>
      </c>
      <c r="B312" s="53">
        <v>45783.0</v>
      </c>
      <c r="C312" s="39">
        <v>220462.0</v>
      </c>
      <c r="D312" s="39" t="s">
        <v>158</v>
      </c>
      <c r="E312" s="38">
        <v>45352.0</v>
      </c>
      <c r="F312" s="40">
        <f t="shared" si="6"/>
        <v>14</v>
      </c>
      <c r="G312" s="38">
        <v>45478.0</v>
      </c>
      <c r="H312" s="40">
        <f t="shared" si="5"/>
        <v>10</v>
      </c>
      <c r="I312" s="41" t="s">
        <v>42</v>
      </c>
      <c r="J312" s="39" t="s">
        <v>33</v>
      </c>
      <c r="K312" s="43" t="s">
        <v>50</v>
      </c>
      <c r="L312" s="39" t="s">
        <v>51</v>
      </c>
      <c r="M312" s="44"/>
      <c r="N312" s="39" t="s">
        <v>19</v>
      </c>
      <c r="O312" s="59"/>
      <c r="P312" s="44"/>
      <c r="Q312" s="45"/>
      <c r="R312" s="46"/>
      <c r="S312" s="46"/>
      <c r="T312" s="46"/>
      <c r="U312" s="46"/>
      <c r="V312" s="80"/>
      <c r="W312" s="80"/>
      <c r="X312" s="80"/>
    </row>
    <row r="313">
      <c r="A313" s="38">
        <v>45705.0</v>
      </c>
      <c r="B313" s="53">
        <v>45783.0</v>
      </c>
      <c r="C313" s="39">
        <v>225512.0</v>
      </c>
      <c r="D313" s="39" t="s">
        <v>158</v>
      </c>
      <c r="E313" s="38">
        <v>45474.0</v>
      </c>
      <c r="F313" s="40">
        <f t="shared" si="6"/>
        <v>10</v>
      </c>
      <c r="G313" s="38">
        <v>45527.0</v>
      </c>
      <c r="H313" s="40">
        <f t="shared" si="5"/>
        <v>8</v>
      </c>
      <c r="I313" s="39" t="s">
        <v>49</v>
      </c>
      <c r="J313" s="39">
        <v>501.0</v>
      </c>
      <c r="K313" s="63"/>
      <c r="L313" s="39"/>
      <c r="M313" s="38">
        <v>45740.0</v>
      </c>
      <c r="N313" s="39" t="s">
        <v>19</v>
      </c>
      <c r="O313" s="59"/>
      <c r="P313" s="39" t="s">
        <v>66</v>
      </c>
      <c r="Q313" s="45"/>
      <c r="R313" s="46"/>
      <c r="S313" s="46"/>
      <c r="T313" s="46"/>
      <c r="U313" s="46"/>
      <c r="V313" s="80"/>
      <c r="W313" s="80"/>
      <c r="X313" s="80"/>
    </row>
    <row r="314">
      <c r="A314" s="38">
        <v>45705.0</v>
      </c>
      <c r="B314" s="53">
        <v>45783.0</v>
      </c>
      <c r="C314" s="39">
        <v>234377.0</v>
      </c>
      <c r="D314" s="39" t="s">
        <v>158</v>
      </c>
      <c r="E314" s="38">
        <v>45566.0</v>
      </c>
      <c r="F314" s="40">
        <f t="shared" si="6"/>
        <v>7</v>
      </c>
      <c r="G314" s="77">
        <v>45610.0</v>
      </c>
      <c r="H314" s="40">
        <f t="shared" si="5"/>
        <v>5</v>
      </c>
      <c r="I314" s="39" t="s">
        <v>49</v>
      </c>
      <c r="J314" s="39" t="s">
        <v>33</v>
      </c>
      <c r="K314" s="63"/>
      <c r="L314" s="44"/>
      <c r="M314" s="44"/>
      <c r="N314" s="39" t="s">
        <v>19</v>
      </c>
      <c r="O314" s="59"/>
      <c r="P314" s="44"/>
      <c r="Q314" s="45"/>
      <c r="R314" s="46"/>
      <c r="S314" s="46"/>
      <c r="T314" s="46"/>
      <c r="U314" s="46"/>
      <c r="V314" s="80"/>
      <c r="W314" s="80"/>
      <c r="X314" s="80"/>
    </row>
    <row r="315">
      <c r="A315" s="38">
        <v>45705.0</v>
      </c>
      <c r="B315" s="53">
        <v>45783.0</v>
      </c>
      <c r="C315" s="39">
        <v>228136.0</v>
      </c>
      <c r="D315" s="39" t="s">
        <v>111</v>
      </c>
      <c r="E315" s="38">
        <v>45444.0</v>
      </c>
      <c r="F315" s="40">
        <f t="shared" si="6"/>
        <v>11</v>
      </c>
      <c r="G315" s="38">
        <v>45551.0</v>
      </c>
      <c r="H315" s="40">
        <f t="shared" si="5"/>
        <v>7</v>
      </c>
      <c r="I315" s="39" t="s">
        <v>49</v>
      </c>
      <c r="J315" s="39">
        <v>502.0</v>
      </c>
      <c r="K315" s="63"/>
      <c r="L315" s="44"/>
      <c r="M315" s="38">
        <v>45740.0</v>
      </c>
      <c r="N315" s="39" t="s">
        <v>19</v>
      </c>
      <c r="O315" s="59"/>
      <c r="P315" s="39" t="s">
        <v>66</v>
      </c>
      <c r="Q315" s="45"/>
      <c r="R315" s="46"/>
      <c r="S315" s="46"/>
      <c r="T315" s="46"/>
      <c r="U315" s="46"/>
      <c r="V315" s="80"/>
      <c r="W315" s="80"/>
      <c r="X315" s="80"/>
    </row>
    <row r="316">
      <c r="A316" s="38">
        <v>45705.0</v>
      </c>
      <c r="B316" s="53">
        <v>45783.0</v>
      </c>
      <c r="C316" s="39">
        <v>235477.0</v>
      </c>
      <c r="D316" s="39" t="s">
        <v>111</v>
      </c>
      <c r="E316" s="38">
        <v>45597.0</v>
      </c>
      <c r="F316" s="40">
        <f t="shared" si="6"/>
        <v>6</v>
      </c>
      <c r="G316" s="77">
        <v>45625.0</v>
      </c>
      <c r="H316" s="40">
        <f t="shared" si="5"/>
        <v>5</v>
      </c>
      <c r="I316" s="39" t="s">
        <v>49</v>
      </c>
      <c r="J316" s="39">
        <v>503.0</v>
      </c>
      <c r="K316" s="63"/>
      <c r="L316" s="39" t="s">
        <v>51</v>
      </c>
      <c r="M316" s="38">
        <v>45735.0</v>
      </c>
      <c r="N316" s="39" t="s">
        <v>19</v>
      </c>
      <c r="O316" s="59"/>
      <c r="P316" s="44"/>
      <c r="Q316" s="45"/>
      <c r="R316" s="46"/>
      <c r="S316" s="46"/>
      <c r="T316" s="46"/>
      <c r="U316" s="46"/>
      <c r="V316" s="80"/>
      <c r="W316" s="80"/>
      <c r="X316" s="80"/>
    </row>
    <row r="317">
      <c r="A317" s="38">
        <v>45705.0</v>
      </c>
      <c r="B317" s="53">
        <v>45783.0</v>
      </c>
      <c r="C317" s="39">
        <v>212474.0</v>
      </c>
      <c r="D317" s="39" t="s">
        <v>112</v>
      </c>
      <c r="E317" s="38">
        <v>45323.0</v>
      </c>
      <c r="F317" s="40">
        <f t="shared" si="6"/>
        <v>15</v>
      </c>
      <c r="G317" s="38">
        <v>45411.0</v>
      </c>
      <c r="H317" s="40">
        <f t="shared" si="5"/>
        <v>12</v>
      </c>
      <c r="I317" s="39" t="s">
        <v>74</v>
      </c>
      <c r="J317" s="39">
        <v>302.0</v>
      </c>
      <c r="K317" s="43" t="s">
        <v>103</v>
      </c>
      <c r="L317" s="44"/>
      <c r="M317" s="38">
        <v>45714.0</v>
      </c>
      <c r="N317" s="39" t="s">
        <v>19</v>
      </c>
      <c r="O317" s="59"/>
      <c r="P317" s="39" t="s">
        <v>66</v>
      </c>
      <c r="Q317" s="45"/>
      <c r="R317" s="46"/>
      <c r="S317" s="46"/>
      <c r="T317" s="46"/>
      <c r="U317" s="46"/>
      <c r="V317" s="80"/>
      <c r="W317" s="80"/>
      <c r="X317" s="80"/>
    </row>
    <row r="318">
      <c r="A318" s="38">
        <v>45705.0</v>
      </c>
      <c r="B318" s="53">
        <v>45783.0</v>
      </c>
      <c r="C318" s="39">
        <v>213919.0</v>
      </c>
      <c r="D318" s="39" t="s">
        <v>114</v>
      </c>
      <c r="E318" s="38">
        <v>45413.0</v>
      </c>
      <c r="F318" s="40">
        <f t="shared" si="6"/>
        <v>12</v>
      </c>
      <c r="G318" s="38">
        <v>45422.0</v>
      </c>
      <c r="H318" s="40">
        <f t="shared" si="5"/>
        <v>11</v>
      </c>
      <c r="I318" s="39" t="s">
        <v>59</v>
      </c>
      <c r="J318" s="39">
        <v>102.0</v>
      </c>
      <c r="K318" s="63"/>
      <c r="L318" s="39" t="s">
        <v>51</v>
      </c>
      <c r="M318" s="38">
        <v>45741.0</v>
      </c>
      <c r="N318" s="39" t="s">
        <v>19</v>
      </c>
      <c r="O318" s="39" t="s">
        <v>65</v>
      </c>
      <c r="P318" s="44"/>
      <c r="Q318" s="45"/>
      <c r="R318" s="46"/>
      <c r="S318" s="46"/>
      <c r="T318" s="46"/>
      <c r="U318" s="46"/>
      <c r="V318" s="80"/>
      <c r="W318" s="80"/>
      <c r="X318" s="80"/>
    </row>
    <row r="319">
      <c r="A319" s="38">
        <v>45705.0</v>
      </c>
      <c r="B319" s="53">
        <v>45783.0</v>
      </c>
      <c r="C319" s="39">
        <v>206281.0</v>
      </c>
      <c r="D319" s="39" t="s">
        <v>114</v>
      </c>
      <c r="E319" s="38">
        <v>45292.0</v>
      </c>
      <c r="F319" s="40">
        <f t="shared" si="6"/>
        <v>16</v>
      </c>
      <c r="G319" s="38">
        <v>45366.0</v>
      </c>
      <c r="H319" s="40">
        <f t="shared" si="5"/>
        <v>13</v>
      </c>
      <c r="I319" s="39" t="s">
        <v>49</v>
      </c>
      <c r="J319" s="39">
        <v>504.0</v>
      </c>
      <c r="K319" s="43" t="s">
        <v>50</v>
      </c>
      <c r="L319" s="39" t="s">
        <v>68</v>
      </c>
      <c r="M319" s="38">
        <v>45733.0</v>
      </c>
      <c r="N319" s="39" t="s">
        <v>19</v>
      </c>
      <c r="O319" s="59"/>
      <c r="P319" s="39" t="s">
        <v>66</v>
      </c>
      <c r="Q319" s="45"/>
      <c r="R319" s="46"/>
      <c r="S319" s="46"/>
      <c r="T319" s="46"/>
      <c r="U319" s="46"/>
      <c r="V319" s="80"/>
      <c r="W319" s="80"/>
      <c r="X319" s="80"/>
    </row>
    <row r="320">
      <c r="A320" s="38">
        <v>45742.0</v>
      </c>
      <c r="B320" s="53">
        <v>45783.0</v>
      </c>
      <c r="C320" s="39">
        <v>244678.0</v>
      </c>
      <c r="D320" s="39" t="s">
        <v>102</v>
      </c>
      <c r="E320" s="38">
        <v>45444.0</v>
      </c>
      <c r="F320" s="40">
        <f t="shared" si="6"/>
        <v>11</v>
      </c>
      <c r="G320" s="38">
        <v>45717.0</v>
      </c>
      <c r="H320" s="40">
        <f t="shared" si="5"/>
        <v>2</v>
      </c>
      <c r="I320" s="39" t="s">
        <v>74</v>
      </c>
      <c r="J320" s="42" t="s">
        <v>108</v>
      </c>
      <c r="K320" s="43" t="s">
        <v>64</v>
      </c>
      <c r="L320" s="39" t="s">
        <v>68</v>
      </c>
      <c r="M320" s="38">
        <v>45743.0</v>
      </c>
      <c r="N320" s="39" t="s">
        <v>19</v>
      </c>
      <c r="O320" s="59"/>
      <c r="P320" s="39" t="s">
        <v>66</v>
      </c>
      <c r="Q320" s="45"/>
      <c r="R320" s="46"/>
      <c r="S320" s="46"/>
      <c r="T320" s="46"/>
      <c r="U320" s="46"/>
      <c r="V320" s="80"/>
      <c r="W320" s="80"/>
      <c r="X320" s="80"/>
    </row>
    <row r="321">
      <c r="A321" s="38">
        <v>45705.0</v>
      </c>
      <c r="B321" s="53">
        <v>45783.0</v>
      </c>
      <c r="C321" s="39">
        <v>228894.0</v>
      </c>
      <c r="D321" s="39" t="s">
        <v>93</v>
      </c>
      <c r="E321" s="38">
        <v>45505.0</v>
      </c>
      <c r="F321" s="40">
        <f t="shared" si="6"/>
        <v>9</v>
      </c>
      <c r="G321" s="38">
        <v>45559.0</v>
      </c>
      <c r="H321" s="40">
        <f t="shared" si="5"/>
        <v>7</v>
      </c>
      <c r="I321" s="39" t="s">
        <v>49</v>
      </c>
      <c r="J321" s="39" t="s">
        <v>160</v>
      </c>
      <c r="K321" s="63"/>
      <c r="L321" s="39" t="s">
        <v>68</v>
      </c>
      <c r="M321" s="38">
        <v>45733.0</v>
      </c>
      <c r="N321" s="39" t="s">
        <v>19</v>
      </c>
      <c r="O321" s="59"/>
      <c r="P321" s="39" t="s">
        <v>66</v>
      </c>
      <c r="Q321" s="45"/>
      <c r="R321" s="46"/>
      <c r="S321" s="46"/>
      <c r="T321" s="46"/>
      <c r="U321" s="46"/>
      <c r="V321" s="80"/>
      <c r="W321" s="80"/>
      <c r="X321" s="80"/>
    </row>
    <row r="322">
      <c r="A322" s="38">
        <v>45705.0</v>
      </c>
      <c r="B322" s="53">
        <v>45783.0</v>
      </c>
      <c r="C322" s="39">
        <v>241191.0</v>
      </c>
      <c r="D322" s="39" t="s">
        <v>96</v>
      </c>
      <c r="E322" s="38">
        <v>45505.0</v>
      </c>
      <c r="F322" s="40">
        <f t="shared" si="6"/>
        <v>9</v>
      </c>
      <c r="G322" s="38">
        <v>45686.0</v>
      </c>
      <c r="H322" s="40">
        <f t="shared" si="5"/>
        <v>3</v>
      </c>
      <c r="I322" s="39" t="s">
        <v>49</v>
      </c>
      <c r="J322" s="39">
        <v>502.0</v>
      </c>
      <c r="K322" s="63"/>
      <c r="L322" s="44"/>
      <c r="M322" s="38">
        <v>45733.0</v>
      </c>
      <c r="N322" s="39" t="s">
        <v>19</v>
      </c>
      <c r="O322" s="59"/>
      <c r="P322" s="39" t="s">
        <v>66</v>
      </c>
      <c r="Q322" s="45"/>
      <c r="R322" s="46"/>
      <c r="S322" s="46"/>
      <c r="T322" s="46"/>
      <c r="U322" s="46"/>
      <c r="V322" s="80"/>
      <c r="W322" s="80"/>
      <c r="X322" s="80"/>
    </row>
    <row r="323">
      <c r="A323" s="38">
        <v>45719.0</v>
      </c>
      <c r="B323" s="53">
        <v>45783.0</v>
      </c>
      <c r="C323" s="39">
        <v>198994.0</v>
      </c>
      <c r="D323" s="39" t="s">
        <v>62</v>
      </c>
      <c r="E323" s="38">
        <v>45261.0</v>
      </c>
      <c r="F323" s="40">
        <f t="shared" si="6"/>
        <v>17</v>
      </c>
      <c r="G323" s="38">
        <v>45323.0</v>
      </c>
      <c r="H323" s="40">
        <f t="shared" si="5"/>
        <v>15</v>
      </c>
      <c r="I323" s="39" t="s">
        <v>49</v>
      </c>
      <c r="J323" s="39">
        <v>535.0</v>
      </c>
      <c r="K323" s="43">
        <v>3000.0</v>
      </c>
      <c r="L323" s="44"/>
      <c r="M323" s="93">
        <v>45722.0</v>
      </c>
      <c r="N323" s="39" t="s">
        <v>19</v>
      </c>
      <c r="O323" s="59"/>
      <c r="P323" s="44"/>
      <c r="Q323" s="45"/>
      <c r="R323" s="46"/>
      <c r="S323" s="46"/>
      <c r="T323" s="46"/>
      <c r="U323" s="46"/>
      <c r="V323" s="80"/>
      <c r="W323" s="80"/>
      <c r="X323" s="80"/>
    </row>
    <row r="324">
      <c r="A324" s="38">
        <v>45728.0</v>
      </c>
      <c r="B324" s="53">
        <v>45783.0</v>
      </c>
      <c r="C324" s="39">
        <v>212613.0</v>
      </c>
      <c r="D324" s="39" t="s">
        <v>62</v>
      </c>
      <c r="E324" s="38">
        <v>45261.0</v>
      </c>
      <c r="F324" s="40">
        <f t="shared" si="6"/>
        <v>17</v>
      </c>
      <c r="G324" s="38">
        <v>45412.0</v>
      </c>
      <c r="H324" s="40">
        <f t="shared" si="5"/>
        <v>12</v>
      </c>
      <c r="I324" s="39" t="s">
        <v>49</v>
      </c>
      <c r="J324" s="39">
        <v>535.0</v>
      </c>
      <c r="K324" s="63"/>
      <c r="L324" s="44"/>
      <c r="M324" s="38">
        <v>45730.0</v>
      </c>
      <c r="N324" s="39" t="s">
        <v>19</v>
      </c>
      <c r="O324" s="59"/>
      <c r="P324" s="39" t="s">
        <v>66</v>
      </c>
      <c r="Q324" s="45"/>
      <c r="R324" s="46"/>
      <c r="S324" s="46"/>
      <c r="T324" s="46"/>
      <c r="U324" s="46"/>
      <c r="V324" s="80"/>
      <c r="W324" s="80"/>
      <c r="X324" s="80"/>
    </row>
    <row r="325">
      <c r="A325" s="38">
        <v>45705.0</v>
      </c>
      <c r="B325" s="53">
        <v>45783.0</v>
      </c>
      <c r="C325" s="39">
        <v>233710.0</v>
      </c>
      <c r="D325" s="39" t="s">
        <v>116</v>
      </c>
      <c r="E325" s="38">
        <v>45597.0</v>
      </c>
      <c r="F325" s="40">
        <f t="shared" si="6"/>
        <v>6</v>
      </c>
      <c r="G325" s="38">
        <v>45543.0</v>
      </c>
      <c r="H325" s="40">
        <f t="shared" si="5"/>
        <v>7</v>
      </c>
      <c r="I325" s="39" t="s">
        <v>49</v>
      </c>
      <c r="J325" s="39">
        <v>510.0</v>
      </c>
      <c r="K325" s="63"/>
      <c r="L325" s="44"/>
      <c r="M325" s="38">
        <v>45733.0</v>
      </c>
      <c r="N325" s="39" t="s">
        <v>19</v>
      </c>
      <c r="O325" s="59"/>
      <c r="P325" s="44"/>
      <c r="Q325" s="45"/>
      <c r="R325" s="46"/>
      <c r="S325" s="46"/>
      <c r="T325" s="46"/>
      <c r="U325" s="46"/>
      <c r="V325" s="80"/>
      <c r="W325" s="80"/>
      <c r="X325" s="80"/>
    </row>
    <row r="326">
      <c r="A326" s="38">
        <v>45705.0</v>
      </c>
      <c r="B326" s="53">
        <v>45783.0</v>
      </c>
      <c r="C326" s="39">
        <v>232690.0</v>
      </c>
      <c r="D326" s="39" t="s">
        <v>98</v>
      </c>
      <c r="E326" s="38">
        <v>45474.0</v>
      </c>
      <c r="F326" s="40">
        <f t="shared" si="6"/>
        <v>10</v>
      </c>
      <c r="G326" s="77">
        <v>45610.0</v>
      </c>
      <c r="H326" s="40">
        <f t="shared" si="5"/>
        <v>5</v>
      </c>
      <c r="I326" s="39" t="s">
        <v>49</v>
      </c>
      <c r="J326" s="39">
        <v>504.0</v>
      </c>
      <c r="K326" s="43" t="s">
        <v>50</v>
      </c>
      <c r="L326" s="39" t="s">
        <v>68</v>
      </c>
      <c r="M326" s="38">
        <v>45733.0</v>
      </c>
      <c r="N326" s="39" t="s">
        <v>19</v>
      </c>
      <c r="O326" s="59"/>
      <c r="P326" s="39" t="s">
        <v>66</v>
      </c>
      <c r="Q326" s="45"/>
      <c r="R326" s="46"/>
      <c r="S326" s="46"/>
      <c r="T326" s="46"/>
      <c r="U326" s="46"/>
      <c r="V326" s="80"/>
      <c r="W326" s="80"/>
      <c r="X326" s="80"/>
    </row>
    <row r="327">
      <c r="A327" s="38">
        <v>45705.0</v>
      </c>
      <c r="B327" s="53">
        <v>45783.0</v>
      </c>
      <c r="C327" s="39">
        <v>236255.0</v>
      </c>
      <c r="D327" s="39" t="s">
        <v>99</v>
      </c>
      <c r="E327" s="38">
        <v>45597.0</v>
      </c>
      <c r="F327" s="40">
        <f t="shared" si="6"/>
        <v>6</v>
      </c>
      <c r="G327" s="38">
        <v>45630.0</v>
      </c>
      <c r="H327" s="40">
        <f t="shared" si="5"/>
        <v>5</v>
      </c>
      <c r="I327" s="39" t="s">
        <v>49</v>
      </c>
      <c r="J327" s="39">
        <v>510.0</v>
      </c>
      <c r="K327" s="63"/>
      <c r="L327" s="44"/>
      <c r="M327" s="38">
        <v>45733.0</v>
      </c>
      <c r="N327" s="39" t="s">
        <v>19</v>
      </c>
      <c r="O327" s="59"/>
      <c r="P327" s="39" t="s">
        <v>66</v>
      </c>
      <c r="Q327" s="45"/>
      <c r="R327" s="46"/>
      <c r="S327" s="46"/>
      <c r="T327" s="46"/>
      <c r="U327" s="46"/>
      <c r="V327" s="80"/>
      <c r="W327" s="80"/>
      <c r="X327" s="80"/>
    </row>
    <row r="328">
      <c r="A328" s="38">
        <v>45705.0</v>
      </c>
      <c r="B328" s="53">
        <v>45783.0</v>
      </c>
      <c r="C328" s="39">
        <v>236665.0</v>
      </c>
      <c r="D328" s="39" t="s">
        <v>99</v>
      </c>
      <c r="E328" s="38">
        <v>45474.0</v>
      </c>
      <c r="F328" s="40">
        <f t="shared" si="6"/>
        <v>10</v>
      </c>
      <c r="G328" s="38">
        <v>45635.0</v>
      </c>
      <c r="H328" s="40">
        <f t="shared" si="5"/>
        <v>4</v>
      </c>
      <c r="I328" s="39" t="s">
        <v>49</v>
      </c>
      <c r="J328" s="39">
        <v>510.0</v>
      </c>
      <c r="K328" s="63"/>
      <c r="L328" s="44"/>
      <c r="M328" s="38">
        <v>45733.0</v>
      </c>
      <c r="N328" s="39" t="s">
        <v>19</v>
      </c>
      <c r="O328" s="59"/>
      <c r="P328" s="39" t="s">
        <v>66</v>
      </c>
      <c r="Q328" s="45"/>
      <c r="R328" s="46"/>
      <c r="S328" s="46"/>
      <c r="T328" s="46"/>
      <c r="U328" s="46"/>
      <c r="V328" s="80"/>
      <c r="W328" s="80"/>
      <c r="X328" s="80"/>
    </row>
    <row r="329">
      <c r="A329" s="38">
        <v>45747.0</v>
      </c>
      <c r="B329" s="53">
        <v>45783.0</v>
      </c>
      <c r="C329" s="39">
        <v>243312.0</v>
      </c>
      <c r="D329" s="39" t="s">
        <v>41</v>
      </c>
      <c r="E329" s="38">
        <v>45474.0</v>
      </c>
      <c r="F329" s="94">
        <f t="shared" si="6"/>
        <v>10</v>
      </c>
      <c r="G329" s="38">
        <v>45722.0</v>
      </c>
      <c r="H329" s="40">
        <f t="shared" si="5"/>
        <v>2</v>
      </c>
      <c r="I329" s="39" t="s">
        <v>49</v>
      </c>
      <c r="J329" s="39"/>
      <c r="K329" s="43"/>
      <c r="L329" s="39"/>
      <c r="M329" s="38"/>
      <c r="N329" s="39" t="s">
        <v>19</v>
      </c>
      <c r="O329" s="59"/>
      <c r="P329" s="44"/>
      <c r="Q329" s="45"/>
      <c r="R329" s="46"/>
      <c r="S329" s="46"/>
      <c r="T329" s="46"/>
      <c r="U329" s="46"/>
      <c r="V329" s="80"/>
      <c r="W329" s="80"/>
      <c r="X329" s="80"/>
    </row>
    <row r="330">
      <c r="A330" s="93">
        <v>45747.0</v>
      </c>
      <c r="B330" s="53">
        <v>45783.0</v>
      </c>
      <c r="C330" s="41">
        <v>244316.0</v>
      </c>
      <c r="D330" s="39" t="s">
        <v>89</v>
      </c>
      <c r="E330" s="38">
        <v>45566.0</v>
      </c>
      <c r="F330" s="94">
        <f t="shared" si="6"/>
        <v>7</v>
      </c>
      <c r="G330" s="38">
        <v>45722.0</v>
      </c>
      <c r="H330" s="40">
        <f t="shared" si="5"/>
        <v>2</v>
      </c>
      <c r="I330" s="39" t="s">
        <v>73</v>
      </c>
      <c r="J330" s="39"/>
      <c r="K330" s="43"/>
      <c r="L330" s="39"/>
      <c r="M330" s="38"/>
      <c r="N330" s="121" t="s">
        <v>19</v>
      </c>
      <c r="O330" s="59"/>
      <c r="P330" s="44"/>
      <c r="Q330" s="45"/>
      <c r="R330" s="46"/>
      <c r="S330" s="46"/>
      <c r="T330" s="46"/>
      <c r="U330" s="46"/>
      <c r="V330" s="80"/>
      <c r="W330" s="80"/>
      <c r="X330" s="80"/>
    </row>
    <row r="331">
      <c r="A331" s="93">
        <v>45747.0</v>
      </c>
      <c r="B331" s="53">
        <v>45783.0</v>
      </c>
      <c r="C331" s="41">
        <v>245054.0</v>
      </c>
      <c r="D331" s="39" t="s">
        <v>70</v>
      </c>
      <c r="E331" s="38">
        <v>45566.0</v>
      </c>
      <c r="F331" s="94">
        <f t="shared" si="6"/>
        <v>7</v>
      </c>
      <c r="G331" s="38">
        <v>45722.0</v>
      </c>
      <c r="H331" s="40">
        <f t="shared" si="5"/>
        <v>2</v>
      </c>
      <c r="I331" s="39" t="s">
        <v>73</v>
      </c>
      <c r="J331" s="39"/>
      <c r="K331" s="43"/>
      <c r="L331" s="39"/>
      <c r="M331" s="38"/>
      <c r="N331" s="121" t="s">
        <v>19</v>
      </c>
      <c r="O331" s="59"/>
      <c r="P331" s="44"/>
      <c r="Q331" s="45"/>
      <c r="R331" s="46"/>
      <c r="S331" s="46"/>
      <c r="T331" s="46"/>
      <c r="U331" s="46"/>
      <c r="V331" s="80"/>
      <c r="W331" s="80"/>
      <c r="X331" s="80"/>
    </row>
    <row r="332">
      <c r="A332" s="38">
        <v>45747.0</v>
      </c>
      <c r="B332" s="53">
        <v>45783.0</v>
      </c>
      <c r="C332" s="39">
        <v>245055.0</v>
      </c>
      <c r="D332" s="39" t="s">
        <v>58</v>
      </c>
      <c r="E332" s="38">
        <v>45597.0</v>
      </c>
      <c r="F332" s="94">
        <f t="shared" si="6"/>
        <v>6</v>
      </c>
      <c r="G332" s="38">
        <v>45722.0</v>
      </c>
      <c r="H332" s="40">
        <f t="shared" si="5"/>
        <v>2</v>
      </c>
      <c r="I332" s="39" t="s">
        <v>59</v>
      </c>
      <c r="J332" s="39"/>
      <c r="K332" s="43"/>
      <c r="L332" s="39"/>
      <c r="M332" s="38"/>
      <c r="N332" s="39" t="s">
        <v>19</v>
      </c>
      <c r="O332" s="59"/>
      <c r="P332" s="44"/>
      <c r="Q332" s="45"/>
      <c r="R332" s="46"/>
      <c r="S332" s="46"/>
      <c r="T332" s="46"/>
      <c r="U332" s="46"/>
      <c r="V332" s="80"/>
      <c r="W332" s="80"/>
      <c r="X332" s="80"/>
    </row>
    <row r="333">
      <c r="A333" s="93">
        <v>45747.0</v>
      </c>
      <c r="B333" s="53">
        <v>45783.0</v>
      </c>
      <c r="C333" s="41">
        <v>245114.0</v>
      </c>
      <c r="D333" s="39" t="s">
        <v>88</v>
      </c>
      <c r="E333" s="38">
        <v>45597.0</v>
      </c>
      <c r="F333" s="94">
        <f t="shared" si="6"/>
        <v>6</v>
      </c>
      <c r="G333" s="38">
        <v>45722.0</v>
      </c>
      <c r="H333" s="40">
        <f t="shared" si="5"/>
        <v>2</v>
      </c>
      <c r="I333" s="39" t="s">
        <v>72</v>
      </c>
      <c r="J333" s="39"/>
      <c r="K333" s="43"/>
      <c r="L333" s="39"/>
      <c r="M333" s="38"/>
      <c r="N333" s="121" t="s">
        <v>19</v>
      </c>
      <c r="O333" s="59"/>
      <c r="P333" s="44"/>
      <c r="Q333" s="45"/>
      <c r="R333" s="46"/>
      <c r="S333" s="46"/>
      <c r="T333" s="46"/>
      <c r="U333" s="46"/>
      <c r="V333" s="80"/>
      <c r="W333" s="80"/>
      <c r="X333" s="80"/>
    </row>
    <row r="334">
      <c r="A334" s="93">
        <v>45747.0</v>
      </c>
      <c r="B334" s="53">
        <v>45783.0</v>
      </c>
      <c r="C334" s="41">
        <v>230420.0</v>
      </c>
      <c r="D334" s="39" t="s">
        <v>41</v>
      </c>
      <c r="E334" s="38">
        <v>45444.0</v>
      </c>
      <c r="F334" s="94">
        <f t="shared" si="6"/>
        <v>11</v>
      </c>
      <c r="G334" s="38">
        <v>45723.0</v>
      </c>
      <c r="H334" s="40">
        <f t="shared" si="5"/>
        <v>1</v>
      </c>
      <c r="I334" s="39" t="s">
        <v>49</v>
      </c>
      <c r="J334" s="39"/>
      <c r="K334" s="43"/>
      <c r="L334" s="39"/>
      <c r="M334" s="38"/>
      <c r="N334" s="121" t="s">
        <v>19</v>
      </c>
      <c r="O334" s="59"/>
      <c r="P334" s="44"/>
      <c r="Q334" s="45"/>
      <c r="R334" s="46"/>
      <c r="S334" s="46"/>
      <c r="T334" s="46"/>
      <c r="U334" s="46"/>
      <c r="V334" s="80"/>
      <c r="W334" s="80"/>
      <c r="X334" s="80"/>
    </row>
    <row r="335">
      <c r="A335" s="93">
        <v>45747.0</v>
      </c>
      <c r="B335" s="53">
        <v>45783.0</v>
      </c>
      <c r="C335" s="41">
        <v>244132.0</v>
      </c>
      <c r="D335" s="39" t="s">
        <v>58</v>
      </c>
      <c r="E335" s="38">
        <v>45536.0</v>
      </c>
      <c r="F335" s="94">
        <f t="shared" si="6"/>
        <v>8</v>
      </c>
      <c r="G335" s="38">
        <v>45723.0</v>
      </c>
      <c r="H335" s="40">
        <f t="shared" si="5"/>
        <v>1</v>
      </c>
      <c r="I335" s="39" t="s">
        <v>63</v>
      </c>
      <c r="J335" s="39"/>
      <c r="K335" s="43"/>
      <c r="L335" s="39"/>
      <c r="M335" s="38"/>
      <c r="N335" s="121" t="s">
        <v>19</v>
      </c>
      <c r="O335" s="59"/>
      <c r="P335" s="44"/>
      <c r="Q335" s="45"/>
      <c r="R335" s="46"/>
      <c r="S335" s="46"/>
      <c r="T335" s="46"/>
      <c r="U335" s="46"/>
      <c r="V335" s="80"/>
      <c r="W335" s="80"/>
      <c r="X335" s="80"/>
    </row>
    <row r="336">
      <c r="A336" s="93">
        <v>45747.0</v>
      </c>
      <c r="B336" s="53">
        <v>45783.0</v>
      </c>
      <c r="C336" s="41">
        <v>245088.0</v>
      </c>
      <c r="D336" s="39" t="s">
        <v>116</v>
      </c>
      <c r="E336" s="38">
        <v>45261.0</v>
      </c>
      <c r="F336" s="94">
        <f t="shared" si="6"/>
        <v>17</v>
      </c>
      <c r="G336" s="38">
        <v>45723.0</v>
      </c>
      <c r="H336" s="40">
        <f t="shared" si="5"/>
        <v>1</v>
      </c>
      <c r="I336" s="39" t="s">
        <v>59</v>
      </c>
      <c r="J336" s="39"/>
      <c r="K336" s="43"/>
      <c r="L336" s="39"/>
      <c r="M336" s="38"/>
      <c r="N336" s="121" t="s">
        <v>19</v>
      </c>
      <c r="O336" s="59"/>
      <c r="P336" s="44"/>
      <c r="Q336" s="45"/>
      <c r="R336" s="46"/>
      <c r="S336" s="46"/>
      <c r="T336" s="46"/>
      <c r="U336" s="46"/>
      <c r="V336" s="80"/>
      <c r="W336" s="80"/>
      <c r="X336" s="80"/>
    </row>
    <row r="337">
      <c r="A337" s="38">
        <v>45748.0</v>
      </c>
      <c r="B337" s="53">
        <v>45783.0</v>
      </c>
      <c r="C337" s="39">
        <v>237909.0</v>
      </c>
      <c r="D337" s="39" t="s">
        <v>161</v>
      </c>
      <c r="E337" s="38">
        <v>45475.0</v>
      </c>
      <c r="F337" s="94">
        <f t="shared" si="6"/>
        <v>10</v>
      </c>
      <c r="G337" s="38">
        <v>45653.0</v>
      </c>
      <c r="H337" s="40">
        <f t="shared" si="5"/>
        <v>4</v>
      </c>
      <c r="I337" s="39" t="s">
        <v>59</v>
      </c>
      <c r="J337" s="39"/>
      <c r="K337" s="43"/>
      <c r="L337" s="39"/>
      <c r="M337" s="38"/>
      <c r="N337" s="121" t="s">
        <v>19</v>
      </c>
      <c r="O337" s="59"/>
      <c r="P337" s="44"/>
      <c r="Q337" s="45"/>
      <c r="R337" s="46"/>
      <c r="S337" s="46"/>
      <c r="T337" s="46"/>
      <c r="U337" s="46"/>
      <c r="V337" s="80"/>
      <c r="W337" s="80"/>
      <c r="X337" s="80"/>
    </row>
    <row r="338">
      <c r="A338" s="93">
        <v>45705.0</v>
      </c>
      <c r="B338" s="53">
        <v>45783.0</v>
      </c>
      <c r="C338" s="41">
        <v>214453.0</v>
      </c>
      <c r="D338" s="39" t="s">
        <v>60</v>
      </c>
      <c r="E338" s="93">
        <v>45323.0</v>
      </c>
      <c r="F338" s="94">
        <f t="shared" si="6"/>
        <v>15</v>
      </c>
      <c r="G338" s="93">
        <v>45427.0</v>
      </c>
      <c r="H338" s="40">
        <f t="shared" si="5"/>
        <v>11</v>
      </c>
      <c r="I338" s="39" t="s">
        <v>59</v>
      </c>
      <c r="J338" s="41">
        <v>139.0</v>
      </c>
      <c r="K338" s="63"/>
      <c r="L338" s="41" t="s">
        <v>51</v>
      </c>
      <c r="M338" s="93">
        <v>45722.0</v>
      </c>
      <c r="N338" s="39" t="s">
        <v>19</v>
      </c>
      <c r="O338" s="44" t="s">
        <v>65</v>
      </c>
      <c r="P338" s="44"/>
      <c r="Q338" s="45"/>
      <c r="R338" s="46"/>
      <c r="S338" s="46"/>
      <c r="T338" s="46"/>
      <c r="U338" s="46"/>
      <c r="V338" s="80"/>
      <c r="W338" s="80"/>
      <c r="X338" s="80"/>
    </row>
    <row r="339">
      <c r="A339" s="93">
        <v>45705.0</v>
      </c>
      <c r="B339" s="53">
        <v>45783.0</v>
      </c>
      <c r="C339" s="41">
        <v>213647.0</v>
      </c>
      <c r="D339" s="39" t="s">
        <v>102</v>
      </c>
      <c r="E339" s="93">
        <v>45261.0</v>
      </c>
      <c r="F339" s="94">
        <f t="shared" si="6"/>
        <v>17</v>
      </c>
      <c r="G339" s="93">
        <v>45420.0</v>
      </c>
      <c r="H339" s="40">
        <f t="shared" si="5"/>
        <v>11</v>
      </c>
      <c r="I339" s="39" t="s">
        <v>59</v>
      </c>
      <c r="J339" s="41">
        <v>139.0</v>
      </c>
      <c r="K339" s="63"/>
      <c r="L339" s="41" t="s">
        <v>51</v>
      </c>
      <c r="M339" s="93">
        <v>45726.0</v>
      </c>
      <c r="N339" s="39" t="s">
        <v>19</v>
      </c>
      <c r="O339" s="44" t="s">
        <v>65</v>
      </c>
      <c r="P339" s="44"/>
      <c r="Q339" s="45"/>
      <c r="R339" s="46"/>
      <c r="S339" s="46"/>
      <c r="T339" s="46"/>
      <c r="U339" s="46"/>
      <c r="V339" s="80"/>
      <c r="W339" s="80"/>
      <c r="X339" s="80"/>
    </row>
    <row r="340">
      <c r="A340" s="93">
        <v>45722.0</v>
      </c>
      <c r="B340" s="53">
        <v>45783.0</v>
      </c>
      <c r="C340" s="41">
        <v>206369.0</v>
      </c>
      <c r="D340" s="39" t="s">
        <v>71</v>
      </c>
      <c r="E340" s="93">
        <v>45323.0</v>
      </c>
      <c r="F340" s="94">
        <f t="shared" si="6"/>
        <v>15</v>
      </c>
      <c r="G340" s="93">
        <v>45365.0</v>
      </c>
      <c r="H340" s="40">
        <f t="shared" si="5"/>
        <v>13</v>
      </c>
      <c r="I340" s="39" t="s">
        <v>73</v>
      </c>
      <c r="J340" s="41" t="s">
        <v>162</v>
      </c>
      <c r="K340" s="63">
        <v>15000.0</v>
      </c>
      <c r="L340" s="41"/>
      <c r="M340" s="93" t="s">
        <v>163</v>
      </c>
      <c r="N340" s="39" t="s">
        <v>19</v>
      </c>
      <c r="O340" s="44" t="s">
        <v>65</v>
      </c>
      <c r="P340" s="44" t="s">
        <v>61</v>
      </c>
      <c r="Q340" s="45"/>
      <c r="R340" s="46"/>
      <c r="S340" s="46"/>
      <c r="T340" s="46"/>
      <c r="U340" s="46"/>
      <c r="V340" s="80"/>
      <c r="W340" s="80"/>
      <c r="X340" s="80"/>
    </row>
    <row r="341">
      <c r="A341" s="93">
        <v>45705.0</v>
      </c>
      <c r="B341" s="53">
        <v>45783.0</v>
      </c>
      <c r="C341" s="41">
        <v>208027.0</v>
      </c>
      <c r="D341" s="39" t="s">
        <v>77</v>
      </c>
      <c r="E341" s="93">
        <v>45352.0</v>
      </c>
      <c r="F341" s="94">
        <f t="shared" si="6"/>
        <v>14</v>
      </c>
      <c r="G341" s="93">
        <v>45378.0</v>
      </c>
      <c r="H341" s="40">
        <f t="shared" si="5"/>
        <v>13</v>
      </c>
      <c r="I341" s="41" t="s">
        <v>42</v>
      </c>
      <c r="J341" s="41">
        <v>50.0</v>
      </c>
      <c r="K341" s="63"/>
      <c r="L341" s="41"/>
      <c r="M341" s="93"/>
      <c r="N341" s="127" t="s">
        <v>19</v>
      </c>
      <c r="O341" s="59"/>
      <c r="P341" s="44"/>
      <c r="Q341" s="45"/>
      <c r="R341" s="46"/>
      <c r="S341" s="46"/>
      <c r="T341" s="46"/>
      <c r="U341" s="46"/>
      <c r="V341" s="80"/>
      <c r="W341" s="80"/>
      <c r="X341" s="80"/>
    </row>
    <row r="342">
      <c r="A342" s="93">
        <v>45705.0</v>
      </c>
      <c r="B342" s="53">
        <v>45783.0</v>
      </c>
      <c r="C342" s="41">
        <v>181430.0</v>
      </c>
      <c r="D342" s="39" t="s">
        <v>77</v>
      </c>
      <c r="E342" s="93">
        <v>45108.0</v>
      </c>
      <c r="F342" s="94">
        <f t="shared" si="6"/>
        <v>22</v>
      </c>
      <c r="G342" s="93">
        <v>45147.0</v>
      </c>
      <c r="H342" s="40">
        <f t="shared" si="5"/>
        <v>20</v>
      </c>
      <c r="I342" s="41" t="s">
        <v>42</v>
      </c>
      <c r="J342" s="41">
        <v>69.0</v>
      </c>
      <c r="K342" s="63"/>
      <c r="L342" s="41"/>
      <c r="M342" s="93"/>
      <c r="N342" s="127" t="s">
        <v>19</v>
      </c>
      <c r="O342" s="59"/>
      <c r="P342" s="44"/>
      <c r="Q342" s="45"/>
      <c r="R342" s="46"/>
      <c r="S342" s="46"/>
      <c r="T342" s="46"/>
      <c r="U342" s="46"/>
      <c r="V342" s="80"/>
      <c r="W342" s="80"/>
      <c r="X342" s="80"/>
    </row>
    <row r="343">
      <c r="A343" s="93">
        <v>45705.0</v>
      </c>
      <c r="B343" s="53">
        <v>45783.0</v>
      </c>
      <c r="C343" s="41">
        <v>209314.0</v>
      </c>
      <c r="D343" s="39" t="s">
        <v>77</v>
      </c>
      <c r="E343" s="93">
        <v>45383.0</v>
      </c>
      <c r="F343" s="94">
        <f t="shared" si="6"/>
        <v>13</v>
      </c>
      <c r="G343" s="93">
        <v>45387.0</v>
      </c>
      <c r="H343" s="40">
        <f t="shared" si="5"/>
        <v>13</v>
      </c>
      <c r="I343" s="39" t="s">
        <v>74</v>
      </c>
      <c r="J343" s="41" t="s">
        <v>164</v>
      </c>
      <c r="K343" s="63"/>
      <c r="L343" s="41"/>
      <c r="M343" s="93"/>
      <c r="N343" s="127" t="s">
        <v>19</v>
      </c>
      <c r="O343" s="59"/>
      <c r="P343" s="44"/>
      <c r="Q343" s="45"/>
      <c r="R343" s="46"/>
      <c r="S343" s="46"/>
      <c r="T343" s="46"/>
      <c r="U343" s="46"/>
      <c r="V343" s="80"/>
      <c r="W343" s="80"/>
      <c r="X343" s="80"/>
    </row>
    <row r="344">
      <c r="A344" s="93">
        <v>45705.0</v>
      </c>
      <c r="B344" s="53">
        <v>45783.0</v>
      </c>
      <c r="C344" s="41">
        <v>188822.0</v>
      </c>
      <c r="D344" s="39" t="s">
        <v>104</v>
      </c>
      <c r="E344" s="93">
        <v>44896.0</v>
      </c>
      <c r="F344" s="94">
        <f t="shared" si="6"/>
        <v>29</v>
      </c>
      <c r="G344" s="93">
        <v>45218.0</v>
      </c>
      <c r="H344" s="40">
        <f t="shared" si="5"/>
        <v>18</v>
      </c>
      <c r="I344" s="39" t="s">
        <v>73</v>
      </c>
      <c r="J344" s="41">
        <v>210.1</v>
      </c>
      <c r="K344" s="63"/>
      <c r="L344" s="41"/>
      <c r="M344" s="93"/>
      <c r="N344" s="127" t="s">
        <v>19</v>
      </c>
      <c r="O344" s="59"/>
      <c r="P344" s="44"/>
      <c r="Q344" s="45"/>
      <c r="R344" s="46"/>
      <c r="S344" s="46"/>
      <c r="T344" s="46"/>
      <c r="U344" s="46"/>
      <c r="V344" s="80"/>
      <c r="W344" s="80"/>
      <c r="X344" s="80"/>
    </row>
    <row r="345">
      <c r="A345" s="93">
        <v>45705.0</v>
      </c>
      <c r="B345" s="53">
        <v>45783.0</v>
      </c>
      <c r="C345" s="41">
        <v>225589.0</v>
      </c>
      <c r="D345" s="39" t="s">
        <v>104</v>
      </c>
      <c r="E345" s="93">
        <v>45323.0</v>
      </c>
      <c r="F345" s="94">
        <f t="shared" si="6"/>
        <v>15</v>
      </c>
      <c r="G345" s="93">
        <v>45537.0</v>
      </c>
      <c r="H345" s="40">
        <f t="shared" si="5"/>
        <v>8</v>
      </c>
      <c r="I345" s="41" t="s">
        <v>42</v>
      </c>
      <c r="J345" s="41" t="s">
        <v>165</v>
      </c>
      <c r="K345" s="63"/>
      <c r="L345" s="41"/>
      <c r="M345" s="93"/>
      <c r="N345" s="127" t="s">
        <v>19</v>
      </c>
      <c r="O345" s="59"/>
      <c r="P345" s="44"/>
      <c r="Q345" s="45"/>
      <c r="R345" s="46"/>
      <c r="S345" s="46"/>
      <c r="T345" s="46"/>
      <c r="U345" s="46"/>
      <c r="V345" s="80"/>
      <c r="W345" s="80"/>
      <c r="X345" s="80"/>
    </row>
    <row r="346">
      <c r="A346" s="93">
        <v>45705.0</v>
      </c>
      <c r="B346" s="53">
        <v>45783.0</v>
      </c>
      <c r="C346" s="41">
        <v>176490.0</v>
      </c>
      <c r="D346" s="39" t="s">
        <v>96</v>
      </c>
      <c r="E346" s="93">
        <v>44986.0</v>
      </c>
      <c r="F346" s="94">
        <f t="shared" si="6"/>
        <v>26</v>
      </c>
      <c r="G346" s="93">
        <v>45107.0</v>
      </c>
      <c r="H346" s="40">
        <f t="shared" si="5"/>
        <v>22</v>
      </c>
      <c r="I346" s="41" t="s">
        <v>42</v>
      </c>
      <c r="J346" s="41" t="s">
        <v>165</v>
      </c>
      <c r="K346" s="63"/>
      <c r="L346" s="41"/>
      <c r="M346" s="93"/>
      <c r="N346" s="127" t="s">
        <v>19</v>
      </c>
      <c r="O346" s="59"/>
      <c r="P346" s="44"/>
      <c r="Q346" s="45"/>
      <c r="R346" s="46"/>
      <c r="S346" s="46"/>
      <c r="T346" s="46"/>
      <c r="U346" s="46"/>
      <c r="V346" s="80"/>
      <c r="W346" s="80"/>
      <c r="X346" s="80"/>
    </row>
    <row r="347">
      <c r="A347" s="93">
        <v>45705.0</v>
      </c>
      <c r="B347" s="53">
        <v>45783.0</v>
      </c>
      <c r="C347" s="41">
        <v>192410.0</v>
      </c>
      <c r="D347" s="39" t="s">
        <v>96</v>
      </c>
      <c r="E347" s="93">
        <v>45139.0</v>
      </c>
      <c r="F347" s="94">
        <f t="shared" si="6"/>
        <v>21</v>
      </c>
      <c r="G347" s="93">
        <v>45240.0</v>
      </c>
      <c r="H347" s="40">
        <f t="shared" si="5"/>
        <v>17</v>
      </c>
      <c r="I347" s="41" t="s">
        <v>42</v>
      </c>
      <c r="J347" s="41" t="s">
        <v>165</v>
      </c>
      <c r="K347" s="63"/>
      <c r="L347" s="41"/>
      <c r="M347" s="93"/>
      <c r="N347" s="127" t="s">
        <v>19</v>
      </c>
      <c r="O347" s="59"/>
      <c r="P347" s="44"/>
      <c r="Q347" s="45"/>
      <c r="R347" s="46"/>
      <c r="S347" s="46"/>
      <c r="T347" s="46"/>
      <c r="U347" s="46"/>
      <c r="V347" s="80"/>
      <c r="W347" s="80"/>
      <c r="X347" s="80"/>
    </row>
    <row r="348">
      <c r="A348" s="93">
        <v>45705.0</v>
      </c>
      <c r="B348" s="53">
        <v>45783.0</v>
      </c>
      <c r="C348" s="41">
        <v>181553.0</v>
      </c>
      <c r="D348" s="39" t="s">
        <v>96</v>
      </c>
      <c r="E348" s="93">
        <v>45108.0</v>
      </c>
      <c r="F348" s="94">
        <f t="shared" si="6"/>
        <v>22</v>
      </c>
      <c r="G348" s="93">
        <v>45147.0</v>
      </c>
      <c r="H348" s="40">
        <f t="shared" si="5"/>
        <v>20</v>
      </c>
      <c r="I348" s="39" t="s">
        <v>73</v>
      </c>
      <c r="J348" s="41">
        <v>231.0</v>
      </c>
      <c r="K348" s="63"/>
      <c r="L348" s="41"/>
      <c r="M348" s="93"/>
      <c r="N348" s="127" t="s">
        <v>19</v>
      </c>
      <c r="O348" s="59"/>
      <c r="P348" s="44"/>
      <c r="Q348" s="45"/>
      <c r="R348" s="46"/>
      <c r="S348" s="46"/>
      <c r="T348" s="46"/>
      <c r="U348" s="46"/>
      <c r="V348" s="80"/>
      <c r="W348" s="80"/>
      <c r="X348" s="80"/>
    </row>
    <row r="349">
      <c r="A349" s="93">
        <v>45719.0</v>
      </c>
      <c r="B349" s="53">
        <v>45783.0</v>
      </c>
      <c r="C349" s="41">
        <v>244683.0</v>
      </c>
      <c r="D349" s="39" t="s">
        <v>87</v>
      </c>
      <c r="E349" s="95">
        <v>44927.0</v>
      </c>
      <c r="F349" s="94">
        <f t="shared" si="6"/>
        <v>28</v>
      </c>
      <c r="G349" s="95">
        <v>45716.0</v>
      </c>
      <c r="H349" s="40">
        <f t="shared" si="5"/>
        <v>2</v>
      </c>
      <c r="I349" s="39" t="s">
        <v>59</v>
      </c>
      <c r="J349" s="41"/>
      <c r="K349" s="63"/>
      <c r="L349" s="41"/>
      <c r="M349" s="93"/>
      <c r="N349" s="127" t="s">
        <v>19</v>
      </c>
      <c r="O349" s="59"/>
      <c r="P349" s="44"/>
      <c r="Q349" s="45"/>
      <c r="R349" s="46"/>
      <c r="S349" s="46"/>
      <c r="T349" s="46"/>
      <c r="U349" s="46"/>
      <c r="V349" s="80"/>
      <c r="W349" s="80"/>
      <c r="X349" s="80"/>
    </row>
    <row r="350">
      <c r="A350" s="38">
        <v>45748.0</v>
      </c>
      <c r="B350" s="53">
        <v>45783.0</v>
      </c>
      <c r="C350" s="41">
        <v>218941.0</v>
      </c>
      <c r="D350" s="39" t="s">
        <v>83</v>
      </c>
      <c r="E350" s="38">
        <v>45231.0</v>
      </c>
      <c r="F350" s="94">
        <f t="shared" si="6"/>
        <v>18</v>
      </c>
      <c r="G350" s="38">
        <v>45495.0</v>
      </c>
      <c r="H350" s="40">
        <f t="shared" si="5"/>
        <v>9</v>
      </c>
      <c r="I350" s="39" t="s">
        <v>49</v>
      </c>
      <c r="J350" s="41"/>
      <c r="K350" s="63"/>
      <c r="L350" s="41"/>
      <c r="M350" s="93"/>
      <c r="N350" s="127" t="s">
        <v>19</v>
      </c>
      <c r="O350" s="59"/>
      <c r="P350" s="44"/>
      <c r="Q350" s="45"/>
      <c r="R350" s="46"/>
      <c r="S350" s="46"/>
      <c r="T350" s="46"/>
      <c r="U350" s="46"/>
      <c r="V350" s="80"/>
      <c r="W350" s="80"/>
      <c r="X350" s="80"/>
    </row>
    <row r="351">
      <c r="A351" s="93">
        <v>45705.0</v>
      </c>
      <c r="B351" s="53">
        <v>45783.0</v>
      </c>
      <c r="C351" s="41">
        <v>237286.0</v>
      </c>
      <c r="D351" s="39" t="s">
        <v>98</v>
      </c>
      <c r="E351" s="93">
        <v>44713.0</v>
      </c>
      <c r="F351" s="94">
        <f t="shared" si="6"/>
        <v>35</v>
      </c>
      <c r="G351" s="128">
        <v>45643.0</v>
      </c>
      <c r="H351" s="40">
        <f t="shared" si="5"/>
        <v>4</v>
      </c>
      <c r="I351" s="39" t="s">
        <v>73</v>
      </c>
      <c r="J351" s="41" t="s">
        <v>33</v>
      </c>
      <c r="K351" s="63"/>
      <c r="L351" s="41"/>
      <c r="M351" s="93"/>
      <c r="N351" s="127" t="s">
        <v>19</v>
      </c>
      <c r="O351" s="59"/>
      <c r="P351" s="44"/>
      <c r="Q351" s="45"/>
      <c r="R351" s="46"/>
      <c r="S351" s="46"/>
      <c r="T351" s="46"/>
      <c r="U351" s="46"/>
      <c r="V351" s="80"/>
      <c r="W351" s="80"/>
      <c r="X351" s="80"/>
    </row>
    <row r="352">
      <c r="A352" s="93">
        <v>45705.0</v>
      </c>
      <c r="B352" s="53">
        <v>45783.0</v>
      </c>
      <c r="C352" s="41">
        <v>229595.0</v>
      </c>
      <c r="D352" s="39" t="s">
        <v>118</v>
      </c>
      <c r="E352" s="93">
        <v>45536.0</v>
      </c>
      <c r="F352" s="94">
        <f t="shared" si="6"/>
        <v>8</v>
      </c>
      <c r="G352" s="93">
        <v>45574.0</v>
      </c>
      <c r="H352" s="40">
        <f t="shared" si="5"/>
        <v>6</v>
      </c>
      <c r="I352" s="39" t="s">
        <v>74</v>
      </c>
      <c r="J352" s="41" t="s">
        <v>33</v>
      </c>
      <c r="K352" s="63"/>
      <c r="L352" s="41"/>
      <c r="M352" s="93"/>
      <c r="N352" s="127" t="s">
        <v>19</v>
      </c>
      <c r="O352" s="59"/>
      <c r="P352" s="44"/>
      <c r="Q352" s="45"/>
      <c r="R352" s="46"/>
      <c r="S352" s="46"/>
      <c r="T352" s="46"/>
      <c r="U352" s="46"/>
      <c r="V352" s="80"/>
      <c r="W352" s="80"/>
      <c r="X352" s="80"/>
    </row>
    <row r="353">
      <c r="A353" s="93">
        <v>45705.0</v>
      </c>
      <c r="B353" s="53">
        <v>45783.0</v>
      </c>
      <c r="C353" s="41">
        <v>119940.0</v>
      </c>
      <c r="D353" s="39" t="s">
        <v>71</v>
      </c>
      <c r="E353" s="93">
        <v>44593.0</v>
      </c>
      <c r="F353" s="94">
        <f t="shared" si="6"/>
        <v>39</v>
      </c>
      <c r="G353" s="93">
        <v>44636.0</v>
      </c>
      <c r="H353" s="40">
        <f t="shared" si="5"/>
        <v>37</v>
      </c>
      <c r="I353" s="41" t="s">
        <v>144</v>
      </c>
      <c r="J353" s="41"/>
      <c r="K353" s="63"/>
      <c r="L353" s="41"/>
      <c r="M353" s="93"/>
      <c r="N353" s="127" t="s">
        <v>19</v>
      </c>
      <c r="O353" s="59"/>
      <c r="P353" s="39" t="s">
        <v>61</v>
      </c>
      <c r="Q353" s="45"/>
      <c r="R353" s="46"/>
      <c r="S353" s="46"/>
      <c r="T353" s="46"/>
      <c r="U353" s="46"/>
      <c r="V353" s="80"/>
      <c r="W353" s="80"/>
      <c r="X353" s="80"/>
    </row>
    <row r="354">
      <c r="A354" s="93">
        <v>45705.0</v>
      </c>
      <c r="B354" s="53">
        <v>45783.0</v>
      </c>
      <c r="C354" s="41">
        <v>76750.0</v>
      </c>
      <c r="D354" s="39" t="s">
        <v>96</v>
      </c>
      <c r="E354" s="93">
        <v>44136.0</v>
      </c>
      <c r="F354" s="94">
        <f t="shared" si="6"/>
        <v>54</v>
      </c>
      <c r="G354" s="93">
        <v>44228.0</v>
      </c>
      <c r="H354" s="40">
        <f t="shared" si="5"/>
        <v>51</v>
      </c>
      <c r="I354" s="41" t="s">
        <v>144</v>
      </c>
      <c r="J354" s="41"/>
      <c r="K354" s="63"/>
      <c r="L354" s="41"/>
      <c r="M354" s="93"/>
      <c r="N354" s="127" t="s">
        <v>19</v>
      </c>
      <c r="O354" s="59"/>
      <c r="P354" s="39" t="s">
        <v>61</v>
      </c>
      <c r="Q354" s="45"/>
      <c r="R354" s="46"/>
      <c r="S354" s="46"/>
      <c r="T354" s="46"/>
      <c r="U354" s="46"/>
      <c r="V354" s="80"/>
      <c r="W354" s="80"/>
      <c r="X354" s="80"/>
    </row>
    <row r="355">
      <c r="A355" s="38">
        <v>45748.0</v>
      </c>
      <c r="B355" s="53">
        <v>45783.0</v>
      </c>
      <c r="C355" s="41">
        <v>244742.0</v>
      </c>
      <c r="D355" s="129" t="s">
        <v>161</v>
      </c>
      <c r="E355" s="95">
        <v>45474.0</v>
      </c>
      <c r="F355" s="94">
        <f t="shared" si="6"/>
        <v>10</v>
      </c>
      <c r="G355" s="95">
        <v>45719.0</v>
      </c>
      <c r="H355" s="40">
        <f t="shared" si="5"/>
        <v>2</v>
      </c>
      <c r="I355" s="39" t="s">
        <v>74</v>
      </c>
      <c r="J355" s="41"/>
      <c r="K355" s="63"/>
      <c r="L355" s="41"/>
      <c r="M355" s="93"/>
      <c r="N355" s="127" t="s">
        <v>19</v>
      </c>
      <c r="O355" s="59"/>
      <c r="P355" s="44"/>
      <c r="Q355" s="45"/>
      <c r="R355" s="46"/>
      <c r="S355" s="46"/>
      <c r="T355" s="46"/>
      <c r="U355" s="46"/>
      <c r="V355" s="80"/>
      <c r="W355" s="80"/>
      <c r="X355" s="80"/>
    </row>
    <row r="356">
      <c r="A356" s="38">
        <v>45748.0</v>
      </c>
      <c r="B356" s="53">
        <v>45783.0</v>
      </c>
      <c r="C356" s="41">
        <v>244748.0</v>
      </c>
      <c r="D356" s="39" t="s">
        <v>83</v>
      </c>
      <c r="E356" s="95">
        <v>45597.0</v>
      </c>
      <c r="F356" s="94">
        <f t="shared" si="6"/>
        <v>6</v>
      </c>
      <c r="G356" s="95">
        <v>45721.0</v>
      </c>
      <c r="H356" s="40">
        <f t="shared" si="5"/>
        <v>2</v>
      </c>
      <c r="I356" s="39" t="s">
        <v>74</v>
      </c>
      <c r="J356" s="41"/>
      <c r="K356" s="63"/>
      <c r="L356" s="41"/>
      <c r="M356" s="93"/>
      <c r="N356" s="127" t="s">
        <v>19</v>
      </c>
      <c r="O356" s="59"/>
      <c r="P356" s="44"/>
      <c r="Q356" s="45"/>
      <c r="R356" s="46"/>
      <c r="S356" s="46"/>
      <c r="T356" s="46"/>
      <c r="U356" s="46"/>
      <c r="V356" s="80"/>
      <c r="W356" s="80"/>
      <c r="X356" s="80"/>
    </row>
    <row r="357">
      <c r="A357" s="38">
        <v>45748.0</v>
      </c>
      <c r="B357" s="53">
        <v>45783.0</v>
      </c>
      <c r="C357" s="41">
        <v>244812.0</v>
      </c>
      <c r="D357" s="129" t="s">
        <v>161</v>
      </c>
      <c r="E357" s="95">
        <v>45505.0</v>
      </c>
      <c r="F357" s="94">
        <f t="shared" si="6"/>
        <v>9</v>
      </c>
      <c r="G357" s="95">
        <v>45721.0</v>
      </c>
      <c r="H357" s="40">
        <f t="shared" si="5"/>
        <v>2</v>
      </c>
      <c r="I357" s="39" t="s">
        <v>49</v>
      </c>
      <c r="J357" s="41"/>
      <c r="K357" s="63"/>
      <c r="L357" s="41"/>
      <c r="M357" s="93"/>
      <c r="N357" s="127" t="s">
        <v>19</v>
      </c>
      <c r="O357" s="59"/>
      <c r="P357" s="44"/>
      <c r="Q357" s="45"/>
      <c r="R357" s="46"/>
      <c r="S357" s="46"/>
      <c r="T357" s="46"/>
      <c r="U357" s="46"/>
      <c r="V357" s="80"/>
      <c r="W357" s="80"/>
      <c r="X357" s="80"/>
    </row>
    <row r="358">
      <c r="A358" s="38">
        <v>45748.0</v>
      </c>
      <c r="B358" s="53">
        <v>45783.0</v>
      </c>
      <c r="C358" s="41">
        <v>244858.0</v>
      </c>
      <c r="D358" s="129" t="s">
        <v>161</v>
      </c>
      <c r="E358" s="95">
        <v>45505.0</v>
      </c>
      <c r="F358" s="94">
        <f t="shared" si="6"/>
        <v>9</v>
      </c>
      <c r="G358" s="95">
        <v>45721.0</v>
      </c>
      <c r="H358" s="40">
        <f t="shared" si="5"/>
        <v>2</v>
      </c>
      <c r="I358" s="39" t="s">
        <v>73</v>
      </c>
      <c r="J358" s="41"/>
      <c r="K358" s="63"/>
      <c r="L358" s="41"/>
      <c r="M358" s="93"/>
      <c r="N358" s="127" t="s">
        <v>19</v>
      </c>
      <c r="O358" s="59"/>
      <c r="P358" s="44"/>
      <c r="Q358" s="45"/>
      <c r="R358" s="46"/>
      <c r="S358" s="46"/>
      <c r="T358" s="46"/>
      <c r="U358" s="46"/>
      <c r="V358" s="80"/>
      <c r="W358" s="80"/>
      <c r="X358" s="80"/>
    </row>
    <row r="359">
      <c r="A359" s="38">
        <v>45748.0</v>
      </c>
      <c r="B359" s="53">
        <v>45783.0</v>
      </c>
      <c r="C359" s="41">
        <v>244663.0</v>
      </c>
      <c r="D359" s="129" t="s">
        <v>161</v>
      </c>
      <c r="E359" s="95">
        <v>45566.0</v>
      </c>
      <c r="F359" s="94">
        <f t="shared" si="6"/>
        <v>7</v>
      </c>
      <c r="G359" s="95">
        <v>45722.0</v>
      </c>
      <c r="H359" s="40">
        <f t="shared" si="5"/>
        <v>2</v>
      </c>
      <c r="I359" s="41" t="s">
        <v>42</v>
      </c>
      <c r="J359" s="41"/>
      <c r="K359" s="63"/>
      <c r="L359" s="41"/>
      <c r="M359" s="93"/>
      <c r="N359" s="127" t="s">
        <v>19</v>
      </c>
      <c r="O359" s="59"/>
      <c r="P359" s="44"/>
      <c r="Q359" s="45"/>
      <c r="R359" s="46"/>
      <c r="S359" s="46"/>
      <c r="T359" s="46"/>
      <c r="U359" s="46"/>
      <c r="V359" s="80"/>
      <c r="W359" s="80"/>
      <c r="X359" s="80"/>
    </row>
    <row r="360">
      <c r="A360" s="38">
        <v>45748.0</v>
      </c>
      <c r="B360" s="53">
        <v>45783.0</v>
      </c>
      <c r="C360" s="41">
        <v>244741.0</v>
      </c>
      <c r="D360" s="129" t="s">
        <v>161</v>
      </c>
      <c r="E360" s="95">
        <v>45536.0</v>
      </c>
      <c r="F360" s="94">
        <f t="shared" si="6"/>
        <v>8</v>
      </c>
      <c r="G360" s="95">
        <v>45719.0</v>
      </c>
      <c r="H360" s="40">
        <f t="shared" si="5"/>
        <v>2</v>
      </c>
      <c r="I360" s="39" t="s">
        <v>49</v>
      </c>
      <c r="J360" s="41"/>
      <c r="K360" s="63"/>
      <c r="L360" s="41"/>
      <c r="M360" s="93"/>
      <c r="N360" s="127" t="s">
        <v>19</v>
      </c>
      <c r="O360" s="59"/>
      <c r="P360" s="44"/>
      <c r="Q360" s="45"/>
      <c r="R360" s="46"/>
      <c r="S360" s="46"/>
      <c r="T360" s="46"/>
      <c r="U360" s="46"/>
      <c r="V360" s="80"/>
      <c r="W360" s="80"/>
      <c r="X360" s="80"/>
    </row>
    <row r="361">
      <c r="A361" s="38">
        <v>45748.0</v>
      </c>
      <c r="B361" s="53">
        <v>45783.0</v>
      </c>
      <c r="C361" s="41">
        <v>244911.0</v>
      </c>
      <c r="D361" s="129" t="s">
        <v>166</v>
      </c>
      <c r="E361" s="95">
        <v>45566.0</v>
      </c>
      <c r="F361" s="94">
        <f t="shared" si="6"/>
        <v>7</v>
      </c>
      <c r="G361" s="95">
        <v>45722.0</v>
      </c>
      <c r="H361" s="40">
        <f t="shared" si="5"/>
        <v>2</v>
      </c>
      <c r="I361" s="39" t="s">
        <v>59</v>
      </c>
      <c r="J361" s="41"/>
      <c r="K361" s="63"/>
      <c r="L361" s="41"/>
      <c r="M361" s="93"/>
      <c r="N361" s="127" t="s">
        <v>19</v>
      </c>
      <c r="O361" s="59"/>
      <c r="P361" s="44"/>
      <c r="Q361" s="45"/>
      <c r="R361" s="46"/>
      <c r="S361" s="46"/>
      <c r="T361" s="46"/>
      <c r="U361" s="46"/>
      <c r="V361" s="80"/>
      <c r="W361" s="80"/>
      <c r="X361" s="80"/>
    </row>
    <row r="362">
      <c r="A362" s="105">
        <v>45705.0</v>
      </c>
      <c r="B362" s="53">
        <v>45783.0</v>
      </c>
      <c r="C362" s="106">
        <v>116678.0</v>
      </c>
      <c r="D362" s="106" t="s">
        <v>71</v>
      </c>
      <c r="E362" s="107">
        <v>44593.0</v>
      </c>
      <c r="F362" s="117">
        <v>36.0</v>
      </c>
      <c r="G362" s="105">
        <v>44615.0</v>
      </c>
      <c r="H362" s="118">
        <f t="shared" si="5"/>
        <v>38</v>
      </c>
      <c r="I362" s="106" t="s">
        <v>72</v>
      </c>
      <c r="J362" s="106">
        <v>4039.0</v>
      </c>
      <c r="K362" s="111"/>
      <c r="L362" s="130"/>
      <c r="M362" s="130"/>
      <c r="N362" s="131" t="s">
        <v>19</v>
      </c>
      <c r="O362" s="59"/>
      <c r="P362" s="39" t="s">
        <v>61</v>
      </c>
      <c r="Q362" s="45"/>
      <c r="R362" s="46"/>
      <c r="S362" s="46"/>
      <c r="T362" s="46"/>
      <c r="U362" s="46"/>
      <c r="V362" s="80"/>
      <c r="W362" s="80"/>
      <c r="X362" s="80"/>
    </row>
    <row r="363">
      <c r="A363" s="105">
        <v>45705.0</v>
      </c>
      <c r="B363" s="53">
        <v>45783.0</v>
      </c>
      <c r="C363" s="106">
        <v>64263.0</v>
      </c>
      <c r="D363" s="106" t="s">
        <v>70</v>
      </c>
      <c r="E363" s="107">
        <v>44348.0</v>
      </c>
      <c r="F363" s="117">
        <v>44.0</v>
      </c>
      <c r="G363" s="105">
        <v>44451.0</v>
      </c>
      <c r="H363" s="118">
        <f t="shared" si="5"/>
        <v>43</v>
      </c>
      <c r="I363" s="106" t="s">
        <v>72</v>
      </c>
      <c r="J363" s="106" t="s">
        <v>167</v>
      </c>
      <c r="K363" s="111"/>
      <c r="L363" s="130"/>
      <c r="M363" s="130"/>
      <c r="N363" s="131" t="s">
        <v>19</v>
      </c>
      <c r="O363" s="59"/>
      <c r="P363" s="39" t="s">
        <v>61</v>
      </c>
      <c r="Q363" s="45"/>
      <c r="R363" s="46"/>
      <c r="S363" s="46"/>
      <c r="T363" s="46"/>
      <c r="U363" s="46"/>
      <c r="V363" s="80"/>
      <c r="W363" s="80"/>
      <c r="X363" s="80"/>
    </row>
    <row r="364">
      <c r="A364" s="105">
        <v>45705.0</v>
      </c>
      <c r="B364" s="53">
        <v>45783.0</v>
      </c>
      <c r="C364" s="106">
        <v>99629.0</v>
      </c>
      <c r="D364" s="106" t="s">
        <v>96</v>
      </c>
      <c r="E364" s="107">
        <v>44348.0</v>
      </c>
      <c r="F364" s="117">
        <v>44.0</v>
      </c>
      <c r="G364" s="112">
        <v>44454.0</v>
      </c>
      <c r="H364" s="118">
        <f t="shared" si="5"/>
        <v>43</v>
      </c>
      <c r="I364" s="106" t="s">
        <v>42</v>
      </c>
      <c r="J364" s="106" t="s">
        <v>165</v>
      </c>
      <c r="K364" s="111"/>
      <c r="L364" s="130"/>
      <c r="M364" s="130"/>
      <c r="N364" s="131" t="s">
        <v>19</v>
      </c>
      <c r="O364" s="59"/>
      <c r="P364" s="39" t="s">
        <v>61</v>
      </c>
      <c r="Q364" s="45"/>
      <c r="R364" s="46"/>
      <c r="S364" s="46"/>
      <c r="T364" s="46"/>
      <c r="U364" s="46"/>
      <c r="V364" s="80"/>
      <c r="W364" s="80"/>
      <c r="X364" s="80"/>
    </row>
    <row r="365">
      <c r="A365" s="105">
        <v>45705.0</v>
      </c>
      <c r="B365" s="53">
        <v>45783.0</v>
      </c>
      <c r="C365" s="106">
        <v>160317.0</v>
      </c>
      <c r="D365" s="106" t="s">
        <v>87</v>
      </c>
      <c r="E365" s="107">
        <v>44927.0</v>
      </c>
      <c r="F365" s="117">
        <v>25.0</v>
      </c>
      <c r="G365" s="105">
        <v>44968.0</v>
      </c>
      <c r="H365" s="118">
        <f t="shared" si="5"/>
        <v>26</v>
      </c>
      <c r="I365" s="106" t="s">
        <v>42</v>
      </c>
      <c r="J365" s="132">
        <v>45678.0</v>
      </c>
      <c r="K365" s="111"/>
      <c r="L365" s="130"/>
      <c r="M365" s="130"/>
      <c r="N365" s="131" t="s">
        <v>19</v>
      </c>
      <c r="O365" s="59"/>
      <c r="P365" s="39" t="s">
        <v>61</v>
      </c>
      <c r="Q365" s="45"/>
      <c r="R365" s="46"/>
      <c r="S365" s="46"/>
      <c r="T365" s="46"/>
      <c r="U365" s="46"/>
      <c r="V365" s="80"/>
      <c r="W365" s="80"/>
      <c r="X365" s="80"/>
    </row>
    <row r="366">
      <c r="A366" s="105">
        <v>45705.0</v>
      </c>
      <c r="B366" s="53">
        <v>45783.0</v>
      </c>
      <c r="C366" s="106">
        <v>115713.0</v>
      </c>
      <c r="D366" s="106" t="s">
        <v>87</v>
      </c>
      <c r="E366" s="107">
        <v>44531.0</v>
      </c>
      <c r="F366" s="117">
        <v>38.0</v>
      </c>
      <c r="G366" s="112">
        <v>44604.0</v>
      </c>
      <c r="H366" s="118">
        <f t="shared" si="5"/>
        <v>38</v>
      </c>
      <c r="I366" s="106" t="s">
        <v>42</v>
      </c>
      <c r="J366" s="106" t="s">
        <v>165</v>
      </c>
      <c r="K366" s="111"/>
      <c r="L366" s="130"/>
      <c r="M366" s="130"/>
      <c r="N366" s="131" t="s">
        <v>19</v>
      </c>
      <c r="O366" s="59"/>
      <c r="P366" s="39" t="s">
        <v>61</v>
      </c>
      <c r="Q366" s="45"/>
      <c r="R366" s="46"/>
      <c r="S366" s="46"/>
      <c r="T366" s="46"/>
      <c r="U366" s="46"/>
      <c r="V366" s="80"/>
      <c r="W366" s="80"/>
      <c r="X366" s="80"/>
    </row>
    <row r="367">
      <c r="A367" s="105">
        <v>45705.0</v>
      </c>
      <c r="B367" s="53">
        <v>45783.0</v>
      </c>
      <c r="C367" s="106">
        <v>138569.0</v>
      </c>
      <c r="D367" s="106" t="s">
        <v>41</v>
      </c>
      <c r="E367" s="107">
        <v>44682.0</v>
      </c>
      <c r="F367" s="117">
        <v>33.0</v>
      </c>
      <c r="G367" s="105">
        <v>44774.0</v>
      </c>
      <c r="H367" s="118">
        <f t="shared" si="5"/>
        <v>33</v>
      </c>
      <c r="I367" s="106" t="s">
        <v>42</v>
      </c>
      <c r="J367" s="106">
        <v>23.0</v>
      </c>
      <c r="K367" s="111"/>
      <c r="L367" s="130"/>
      <c r="M367" s="130"/>
      <c r="N367" s="131" t="s">
        <v>19</v>
      </c>
      <c r="O367" s="59"/>
      <c r="P367" s="39" t="s">
        <v>61</v>
      </c>
      <c r="Q367" s="45"/>
      <c r="R367" s="46"/>
      <c r="S367" s="46"/>
      <c r="T367" s="46"/>
      <c r="U367" s="46"/>
      <c r="V367" s="80"/>
      <c r="W367" s="80"/>
      <c r="X367" s="80"/>
    </row>
    <row r="368">
      <c r="A368" s="105">
        <v>45705.0</v>
      </c>
      <c r="B368" s="53">
        <v>45783.0</v>
      </c>
      <c r="C368" s="106">
        <v>139655.0</v>
      </c>
      <c r="D368" s="106" t="s">
        <v>41</v>
      </c>
      <c r="E368" s="107">
        <v>44743.0</v>
      </c>
      <c r="F368" s="117">
        <v>31.0</v>
      </c>
      <c r="G368" s="105">
        <v>44781.0</v>
      </c>
      <c r="H368" s="118">
        <f t="shared" si="5"/>
        <v>32</v>
      </c>
      <c r="I368" s="106" t="s">
        <v>42</v>
      </c>
      <c r="J368" s="106">
        <v>23.0</v>
      </c>
      <c r="K368" s="111"/>
      <c r="L368" s="130"/>
      <c r="M368" s="130"/>
      <c r="N368" s="131" t="s">
        <v>19</v>
      </c>
      <c r="O368" s="59"/>
      <c r="P368" s="39" t="s">
        <v>61</v>
      </c>
      <c r="Q368" s="45"/>
      <c r="R368" s="46"/>
      <c r="S368" s="46"/>
      <c r="T368" s="46"/>
      <c r="U368" s="46"/>
      <c r="V368" s="80"/>
      <c r="W368" s="80"/>
      <c r="X368" s="80"/>
    </row>
    <row r="369">
      <c r="A369" s="105">
        <v>45705.0</v>
      </c>
      <c r="B369" s="53">
        <v>45783.0</v>
      </c>
      <c r="C369" s="106">
        <v>117908.0</v>
      </c>
      <c r="D369" s="106" t="s">
        <v>158</v>
      </c>
      <c r="E369" s="107">
        <v>44593.0</v>
      </c>
      <c r="F369" s="117">
        <v>36.0</v>
      </c>
      <c r="G369" s="105">
        <v>44624.0</v>
      </c>
      <c r="H369" s="118">
        <f t="shared" si="5"/>
        <v>38</v>
      </c>
      <c r="I369" s="106" t="s">
        <v>42</v>
      </c>
      <c r="J369" s="106">
        <v>23.0</v>
      </c>
      <c r="K369" s="111"/>
      <c r="L369" s="130"/>
      <c r="M369" s="130"/>
      <c r="N369" s="131" t="s">
        <v>19</v>
      </c>
      <c r="O369" s="59"/>
      <c r="P369" s="39" t="s">
        <v>61</v>
      </c>
      <c r="Q369" s="45"/>
      <c r="R369" s="46"/>
      <c r="S369" s="46"/>
      <c r="T369" s="46"/>
      <c r="U369" s="46"/>
      <c r="V369" s="80"/>
      <c r="W369" s="80"/>
      <c r="X369" s="80"/>
    </row>
    <row r="370">
      <c r="A370" s="105">
        <v>45705.0</v>
      </c>
      <c r="B370" s="53">
        <v>45783.0</v>
      </c>
      <c r="C370" s="106">
        <v>91405.0</v>
      </c>
      <c r="D370" s="106" t="s">
        <v>99</v>
      </c>
      <c r="E370" s="107">
        <v>44228.0</v>
      </c>
      <c r="F370" s="117">
        <v>48.0</v>
      </c>
      <c r="G370" s="105">
        <v>44394.0</v>
      </c>
      <c r="H370" s="118">
        <f t="shared" si="5"/>
        <v>45</v>
      </c>
      <c r="I370" s="106" t="s">
        <v>42</v>
      </c>
      <c r="J370" s="106" t="s">
        <v>168</v>
      </c>
      <c r="K370" s="111"/>
      <c r="L370" s="130"/>
      <c r="M370" s="130"/>
      <c r="N370" s="131" t="s">
        <v>19</v>
      </c>
      <c r="O370" s="59"/>
      <c r="P370" s="39" t="s">
        <v>61</v>
      </c>
      <c r="Q370" s="45"/>
      <c r="R370" s="46"/>
      <c r="S370" s="46"/>
      <c r="T370" s="46"/>
      <c r="U370" s="46"/>
      <c r="V370" s="80"/>
      <c r="W370" s="80"/>
      <c r="X370" s="80"/>
    </row>
    <row r="371">
      <c r="A371" s="105">
        <v>45705.0</v>
      </c>
      <c r="B371" s="53">
        <v>45783.0</v>
      </c>
      <c r="C371" s="106">
        <v>7754.0</v>
      </c>
      <c r="D371" s="106" t="s">
        <v>169</v>
      </c>
      <c r="E371" s="107">
        <v>43173.0</v>
      </c>
      <c r="F371" s="117">
        <v>82.0</v>
      </c>
      <c r="G371" s="105">
        <v>43432.0</v>
      </c>
      <c r="H371" s="118">
        <f t="shared" si="5"/>
        <v>77</v>
      </c>
      <c r="I371" s="106" t="s">
        <v>170</v>
      </c>
      <c r="J371" s="130"/>
      <c r="K371" s="111"/>
      <c r="L371" s="130"/>
      <c r="M371" s="130"/>
      <c r="N371" s="131" t="s">
        <v>19</v>
      </c>
      <c r="O371" s="59"/>
      <c r="P371" s="133"/>
      <c r="Q371" s="45"/>
      <c r="R371" s="46"/>
      <c r="S371" s="46"/>
      <c r="T371" s="46"/>
      <c r="U371" s="46"/>
      <c r="V371" s="80"/>
      <c r="W371" s="80"/>
      <c r="X371" s="80"/>
    </row>
    <row r="372">
      <c r="A372" s="105">
        <v>45705.0</v>
      </c>
      <c r="B372" s="53">
        <v>45783.0</v>
      </c>
      <c r="C372" s="106">
        <v>115064.0</v>
      </c>
      <c r="D372" s="106" t="s">
        <v>107</v>
      </c>
      <c r="E372" s="107">
        <v>44562.0</v>
      </c>
      <c r="F372" s="117">
        <v>37.0</v>
      </c>
      <c r="G372" s="105">
        <v>44593.0</v>
      </c>
      <c r="H372" s="118">
        <f t="shared" si="5"/>
        <v>39</v>
      </c>
      <c r="I372" s="106" t="s">
        <v>144</v>
      </c>
      <c r="J372" s="106" t="s">
        <v>171</v>
      </c>
      <c r="K372" s="111"/>
      <c r="L372" s="106" t="s">
        <v>51</v>
      </c>
      <c r="M372" s="105">
        <v>45715.0</v>
      </c>
      <c r="N372" s="131" t="s">
        <v>19</v>
      </c>
      <c r="O372" s="39" t="s">
        <v>115</v>
      </c>
      <c r="P372" s="134" t="s">
        <v>66</v>
      </c>
      <c r="Q372" s="45"/>
      <c r="R372" s="46"/>
      <c r="S372" s="46"/>
      <c r="T372" s="46"/>
      <c r="U372" s="46"/>
      <c r="V372" s="80"/>
      <c r="W372" s="80"/>
      <c r="X372" s="80"/>
    </row>
    <row r="373">
      <c r="A373" s="105">
        <v>45705.0</v>
      </c>
      <c r="B373" s="53">
        <v>45783.0</v>
      </c>
      <c r="C373" s="106">
        <v>79533.0</v>
      </c>
      <c r="D373" s="106" t="s">
        <v>107</v>
      </c>
      <c r="E373" s="107">
        <v>44264.0</v>
      </c>
      <c r="F373" s="117">
        <v>47.0</v>
      </c>
      <c r="G373" s="112">
        <v>44271.0</v>
      </c>
      <c r="H373" s="118">
        <f t="shared" si="5"/>
        <v>49</v>
      </c>
      <c r="I373" s="106" t="s">
        <v>144</v>
      </c>
      <c r="J373" s="130"/>
      <c r="K373" s="111"/>
      <c r="L373" s="130"/>
      <c r="M373" s="130"/>
      <c r="N373" s="131" t="s">
        <v>19</v>
      </c>
      <c r="O373" s="59"/>
      <c r="P373" s="134" t="s">
        <v>61</v>
      </c>
      <c r="Q373" s="45"/>
      <c r="R373" s="46"/>
      <c r="S373" s="46"/>
      <c r="T373" s="46"/>
      <c r="U373" s="46"/>
      <c r="V373" s="80"/>
      <c r="W373" s="80"/>
      <c r="X373" s="80"/>
    </row>
    <row r="374">
      <c r="A374" s="105">
        <v>45705.0</v>
      </c>
      <c r="B374" s="53">
        <v>45783.0</v>
      </c>
      <c r="C374" s="106">
        <v>56601.0</v>
      </c>
      <c r="D374" s="106" t="s">
        <v>112</v>
      </c>
      <c r="E374" s="107">
        <v>43983.0</v>
      </c>
      <c r="F374" s="117">
        <v>56.0</v>
      </c>
      <c r="G374" s="112">
        <v>44029.0</v>
      </c>
      <c r="H374" s="118">
        <f t="shared" si="5"/>
        <v>57</v>
      </c>
      <c r="I374" s="106" t="s">
        <v>144</v>
      </c>
      <c r="J374" s="106" t="s">
        <v>172</v>
      </c>
      <c r="K374" s="135">
        <v>30000.0</v>
      </c>
      <c r="L374" s="106" t="s">
        <v>84</v>
      </c>
      <c r="M374" s="105">
        <v>45715.0</v>
      </c>
      <c r="N374" s="131" t="s">
        <v>19</v>
      </c>
      <c r="O374" s="39" t="s">
        <v>115</v>
      </c>
      <c r="P374" s="134" t="s">
        <v>66</v>
      </c>
      <c r="Q374" s="45"/>
      <c r="R374" s="46"/>
      <c r="S374" s="46"/>
      <c r="T374" s="46"/>
      <c r="U374" s="46"/>
      <c r="V374" s="80"/>
      <c r="W374" s="80"/>
      <c r="X374" s="80"/>
    </row>
    <row r="375">
      <c r="A375" s="105">
        <v>45705.0</v>
      </c>
      <c r="B375" s="53">
        <v>45783.0</v>
      </c>
      <c r="C375" s="106">
        <v>146952.0</v>
      </c>
      <c r="D375" s="106" t="s">
        <v>104</v>
      </c>
      <c r="E375" s="107">
        <v>44805.0</v>
      </c>
      <c r="F375" s="117">
        <v>29.0</v>
      </c>
      <c r="G375" s="105">
        <v>44847.0</v>
      </c>
      <c r="H375" s="118">
        <f t="shared" si="5"/>
        <v>30</v>
      </c>
      <c r="I375" s="106" t="s">
        <v>144</v>
      </c>
      <c r="J375" s="130"/>
      <c r="K375" s="111"/>
      <c r="L375" s="130"/>
      <c r="M375" s="130"/>
      <c r="N375" s="131" t="s">
        <v>19</v>
      </c>
      <c r="O375" s="39" t="s">
        <v>115</v>
      </c>
      <c r="P375" s="89" t="s">
        <v>66</v>
      </c>
      <c r="Q375" s="45"/>
      <c r="R375" s="46"/>
      <c r="S375" s="46"/>
      <c r="T375" s="46"/>
      <c r="U375" s="46"/>
      <c r="V375" s="80"/>
      <c r="W375" s="80"/>
      <c r="X375" s="80"/>
    </row>
    <row r="376">
      <c r="A376" s="97">
        <v>45705.0</v>
      </c>
      <c r="B376" s="53">
        <v>45783.0</v>
      </c>
      <c r="C376" s="98">
        <v>236518.0</v>
      </c>
      <c r="D376" s="54" t="s">
        <v>58</v>
      </c>
      <c r="E376" s="99">
        <v>45536.0</v>
      </c>
      <c r="F376" s="56">
        <f t="shared" ref="F376:F416" si="7">DATEDIF(E376,TODAY(),"M")</f>
        <v>8</v>
      </c>
      <c r="G376" s="97">
        <v>45632.0</v>
      </c>
      <c r="H376" s="56">
        <f t="shared" si="5"/>
        <v>5</v>
      </c>
      <c r="I376" s="98" t="s">
        <v>74</v>
      </c>
      <c r="J376" s="58" t="s">
        <v>33</v>
      </c>
      <c r="K376" s="100"/>
      <c r="L376" s="58"/>
      <c r="M376" s="58"/>
      <c r="N376" s="136" t="s">
        <v>19</v>
      </c>
      <c r="O376" s="59"/>
      <c r="P376" s="58"/>
      <c r="Q376" s="45"/>
      <c r="R376" s="46"/>
      <c r="S376" s="46"/>
      <c r="T376" s="46"/>
      <c r="U376" s="46"/>
      <c r="V376" s="80"/>
      <c r="W376" s="80"/>
      <c r="X376" s="80"/>
    </row>
    <row r="377">
      <c r="A377" s="97">
        <v>45705.0</v>
      </c>
      <c r="B377" s="53">
        <v>45783.0</v>
      </c>
      <c r="C377" s="98">
        <v>101264.0</v>
      </c>
      <c r="D377" s="98" t="s">
        <v>87</v>
      </c>
      <c r="E377" s="99">
        <v>44044.0</v>
      </c>
      <c r="F377" s="56">
        <f t="shared" si="7"/>
        <v>57</v>
      </c>
      <c r="G377" s="97">
        <v>44464.0</v>
      </c>
      <c r="H377" s="56">
        <f t="shared" si="5"/>
        <v>43</v>
      </c>
      <c r="I377" s="98" t="s">
        <v>42</v>
      </c>
      <c r="J377" s="58"/>
      <c r="K377" s="100"/>
      <c r="L377" s="58"/>
      <c r="M377" s="58"/>
      <c r="N377" s="136" t="s">
        <v>19</v>
      </c>
      <c r="O377" s="59"/>
      <c r="P377" s="89" t="s">
        <v>61</v>
      </c>
      <c r="Q377" s="45"/>
      <c r="R377" s="46"/>
      <c r="S377" s="46"/>
      <c r="T377" s="46"/>
      <c r="U377" s="46"/>
      <c r="V377" s="80"/>
      <c r="W377" s="80"/>
      <c r="X377" s="80"/>
    </row>
    <row r="378">
      <c r="A378" s="97">
        <v>45705.0</v>
      </c>
      <c r="B378" s="53">
        <v>45783.0</v>
      </c>
      <c r="C378" s="98">
        <v>189360.0</v>
      </c>
      <c r="D378" s="98" t="s">
        <v>87</v>
      </c>
      <c r="E378" s="99">
        <v>45139.0</v>
      </c>
      <c r="F378" s="56">
        <f t="shared" si="7"/>
        <v>21</v>
      </c>
      <c r="G378" s="137">
        <v>45213.0</v>
      </c>
      <c r="H378" s="56">
        <f t="shared" si="5"/>
        <v>18</v>
      </c>
      <c r="I378" s="54" t="s">
        <v>59</v>
      </c>
      <c r="J378" s="58"/>
      <c r="K378" s="100"/>
      <c r="L378" s="58"/>
      <c r="M378" s="58"/>
      <c r="N378" s="136" t="s">
        <v>19</v>
      </c>
      <c r="O378" s="59"/>
      <c r="P378" s="58"/>
      <c r="Q378" s="45"/>
      <c r="R378" s="46"/>
      <c r="S378" s="46"/>
      <c r="T378" s="46"/>
      <c r="U378" s="46"/>
      <c r="V378" s="80"/>
      <c r="W378" s="80"/>
      <c r="X378" s="80"/>
    </row>
    <row r="379">
      <c r="A379" s="97">
        <v>45705.0</v>
      </c>
      <c r="B379" s="53">
        <v>45783.0</v>
      </c>
      <c r="C379" s="98">
        <v>222811.0</v>
      </c>
      <c r="D379" s="98" t="s">
        <v>87</v>
      </c>
      <c r="E379" s="99">
        <v>45444.0</v>
      </c>
      <c r="F379" s="56">
        <f t="shared" si="7"/>
        <v>11</v>
      </c>
      <c r="G379" s="97">
        <v>45498.0</v>
      </c>
      <c r="H379" s="56">
        <f t="shared" si="5"/>
        <v>9</v>
      </c>
      <c r="I379" s="54" t="s">
        <v>59</v>
      </c>
      <c r="J379" s="58"/>
      <c r="K379" s="100"/>
      <c r="L379" s="58"/>
      <c r="M379" s="58"/>
      <c r="N379" s="136" t="s">
        <v>19</v>
      </c>
      <c r="O379" s="59"/>
      <c r="P379" s="58"/>
      <c r="Q379" s="45"/>
      <c r="R379" s="46"/>
      <c r="S379" s="46"/>
      <c r="T379" s="46"/>
      <c r="U379" s="46"/>
      <c r="V379" s="80"/>
      <c r="W379" s="80"/>
      <c r="X379" s="80"/>
    </row>
    <row r="380">
      <c r="A380" s="97">
        <v>45705.0</v>
      </c>
      <c r="B380" s="53">
        <v>45783.0</v>
      </c>
      <c r="C380" s="98">
        <v>240135.0</v>
      </c>
      <c r="D380" s="98" t="s">
        <v>87</v>
      </c>
      <c r="E380" s="99">
        <v>45536.0</v>
      </c>
      <c r="F380" s="56">
        <f t="shared" si="7"/>
        <v>8</v>
      </c>
      <c r="G380" s="97">
        <v>45678.0</v>
      </c>
      <c r="H380" s="56">
        <f t="shared" si="5"/>
        <v>3</v>
      </c>
      <c r="I380" s="54" t="s">
        <v>73</v>
      </c>
      <c r="J380" s="58"/>
      <c r="K380" s="100"/>
      <c r="L380" s="58"/>
      <c r="M380" s="58"/>
      <c r="N380" s="136" t="s">
        <v>19</v>
      </c>
      <c r="O380" s="59"/>
      <c r="P380" s="58"/>
      <c r="Q380" s="45"/>
      <c r="R380" s="46"/>
      <c r="S380" s="46"/>
      <c r="T380" s="46"/>
      <c r="U380" s="46"/>
      <c r="V380" s="80"/>
      <c r="W380" s="80"/>
      <c r="X380" s="80"/>
    </row>
    <row r="381">
      <c r="A381" s="97">
        <v>45705.0</v>
      </c>
      <c r="B381" s="53">
        <v>45783.0</v>
      </c>
      <c r="C381" s="138">
        <v>12832.0</v>
      </c>
      <c r="D381" s="98"/>
      <c r="E381" s="99">
        <v>43344.0</v>
      </c>
      <c r="F381" s="56">
        <f t="shared" si="7"/>
        <v>80</v>
      </c>
      <c r="G381" s="99">
        <v>43607.0</v>
      </c>
      <c r="H381" s="56">
        <f t="shared" si="5"/>
        <v>71</v>
      </c>
      <c r="I381" s="56" t="s">
        <v>49</v>
      </c>
      <c r="J381" s="58" t="s">
        <v>173</v>
      </c>
      <c r="K381" s="100" t="s">
        <v>174</v>
      </c>
      <c r="L381" s="58"/>
      <c r="M381" s="139"/>
      <c r="N381" s="136" t="s">
        <v>19</v>
      </c>
      <c r="O381" s="59"/>
      <c r="P381" s="134"/>
      <c r="Q381" s="45"/>
      <c r="R381" s="46"/>
      <c r="S381" s="46"/>
      <c r="T381" s="46"/>
      <c r="U381" s="46"/>
      <c r="V381" s="80"/>
      <c r="W381" s="80"/>
      <c r="X381" s="80"/>
    </row>
    <row r="382">
      <c r="A382" s="97">
        <v>45705.0</v>
      </c>
      <c r="B382" s="53">
        <v>45783.0</v>
      </c>
      <c r="C382" s="98">
        <v>6383.0</v>
      </c>
      <c r="D382" s="98"/>
      <c r="E382" s="99">
        <v>43313.0</v>
      </c>
      <c r="F382" s="56">
        <f t="shared" si="7"/>
        <v>81</v>
      </c>
      <c r="G382" s="99">
        <v>43391.0</v>
      </c>
      <c r="H382" s="56">
        <f t="shared" si="5"/>
        <v>78</v>
      </c>
      <c r="I382" s="101" t="s">
        <v>42</v>
      </c>
      <c r="J382" s="58" t="s">
        <v>173</v>
      </c>
      <c r="K382" s="100" t="s">
        <v>174</v>
      </c>
      <c r="L382" s="58"/>
      <c r="M382" s="139"/>
      <c r="N382" s="136" t="s">
        <v>19</v>
      </c>
      <c r="O382" s="59"/>
      <c r="P382" s="134"/>
      <c r="Q382" s="45"/>
      <c r="R382" s="46"/>
      <c r="S382" s="46"/>
      <c r="T382" s="46"/>
      <c r="U382" s="46"/>
      <c r="V382" s="80"/>
      <c r="W382" s="80"/>
      <c r="X382" s="80"/>
    </row>
    <row r="383">
      <c r="A383" s="97">
        <v>45705.0</v>
      </c>
      <c r="B383" s="53">
        <v>45783.0</v>
      </c>
      <c r="C383" s="98">
        <v>8655.0</v>
      </c>
      <c r="D383" s="98"/>
      <c r="E383" s="99">
        <v>43320.0</v>
      </c>
      <c r="F383" s="56">
        <f t="shared" si="7"/>
        <v>80</v>
      </c>
      <c r="G383" s="99">
        <v>43477.0</v>
      </c>
      <c r="H383" s="56">
        <f t="shared" si="5"/>
        <v>75</v>
      </c>
      <c r="I383" s="101" t="s">
        <v>42</v>
      </c>
      <c r="J383" s="58" t="s">
        <v>173</v>
      </c>
      <c r="K383" s="100" t="s">
        <v>174</v>
      </c>
      <c r="L383" s="58"/>
      <c r="M383" s="139"/>
      <c r="N383" s="136" t="s">
        <v>19</v>
      </c>
      <c r="O383" s="59"/>
      <c r="P383" s="134"/>
      <c r="Q383" s="45"/>
      <c r="R383" s="46"/>
      <c r="S383" s="46"/>
      <c r="T383" s="46"/>
      <c r="U383" s="46"/>
      <c r="V383" s="80"/>
      <c r="W383" s="80"/>
      <c r="X383" s="80"/>
    </row>
    <row r="384" ht="16.5" customHeight="1">
      <c r="A384" s="97">
        <v>45705.0</v>
      </c>
      <c r="B384" s="53">
        <v>45783.0</v>
      </c>
      <c r="C384" s="98">
        <v>12999.0</v>
      </c>
      <c r="D384" s="98"/>
      <c r="E384" s="99">
        <v>43586.0</v>
      </c>
      <c r="F384" s="56">
        <f t="shared" si="7"/>
        <v>72</v>
      </c>
      <c r="G384" s="99">
        <v>43617.0</v>
      </c>
      <c r="H384" s="56">
        <f t="shared" si="5"/>
        <v>71</v>
      </c>
      <c r="I384" s="56" t="s">
        <v>144</v>
      </c>
      <c r="J384" s="58" t="s">
        <v>173</v>
      </c>
      <c r="K384" s="100" t="s">
        <v>174</v>
      </c>
      <c r="L384" s="58"/>
      <c r="M384" s="139"/>
      <c r="N384" s="136" t="s">
        <v>19</v>
      </c>
      <c r="O384" s="59"/>
      <c r="P384" s="134"/>
      <c r="Q384" s="45"/>
      <c r="R384" s="46"/>
      <c r="S384" s="46"/>
      <c r="T384" s="46"/>
      <c r="U384" s="46"/>
      <c r="V384" s="80"/>
      <c r="W384" s="80"/>
      <c r="X384" s="80"/>
    </row>
    <row r="385">
      <c r="A385" s="97">
        <v>45705.0</v>
      </c>
      <c r="B385" s="53">
        <v>45783.0</v>
      </c>
      <c r="C385" s="98">
        <v>10288.0</v>
      </c>
      <c r="D385" s="98"/>
      <c r="E385" s="99">
        <v>43536.0</v>
      </c>
      <c r="F385" s="56">
        <f t="shared" si="7"/>
        <v>73</v>
      </c>
      <c r="G385" s="99">
        <v>43545.0</v>
      </c>
      <c r="H385" s="56">
        <f t="shared" si="5"/>
        <v>73</v>
      </c>
      <c r="I385" s="101" t="s">
        <v>42</v>
      </c>
      <c r="J385" s="58" t="s">
        <v>173</v>
      </c>
      <c r="K385" s="100" t="s">
        <v>174</v>
      </c>
      <c r="L385" s="58"/>
      <c r="M385" s="139"/>
      <c r="N385" s="136" t="s">
        <v>19</v>
      </c>
      <c r="O385" s="59"/>
      <c r="P385" s="134"/>
      <c r="Q385" s="45"/>
      <c r="R385" s="46"/>
      <c r="S385" s="46"/>
      <c r="T385" s="46"/>
      <c r="U385" s="46"/>
      <c r="V385" s="80"/>
      <c r="W385" s="80"/>
      <c r="X385" s="80"/>
    </row>
    <row r="386">
      <c r="A386" s="97">
        <v>45705.0</v>
      </c>
      <c r="B386" s="53">
        <v>45783.0</v>
      </c>
      <c r="C386" s="98">
        <v>4009.0</v>
      </c>
      <c r="D386" s="98"/>
      <c r="E386" s="99">
        <v>43252.0</v>
      </c>
      <c r="F386" s="56">
        <f t="shared" si="7"/>
        <v>83</v>
      </c>
      <c r="G386" s="99">
        <v>43259.0</v>
      </c>
      <c r="H386" s="56">
        <f t="shared" si="5"/>
        <v>82</v>
      </c>
      <c r="I386" s="101" t="s">
        <v>59</v>
      </c>
      <c r="J386" s="58" t="s">
        <v>173</v>
      </c>
      <c r="K386" s="100" t="s">
        <v>174</v>
      </c>
      <c r="L386" s="58"/>
      <c r="M386" s="139"/>
      <c r="N386" s="136" t="s">
        <v>19</v>
      </c>
      <c r="O386" s="59"/>
      <c r="P386" s="134"/>
      <c r="Q386" s="45"/>
      <c r="R386" s="46"/>
      <c r="S386" s="46"/>
      <c r="T386" s="46"/>
      <c r="U386" s="46"/>
      <c r="V386" s="80"/>
      <c r="W386" s="80"/>
      <c r="X386" s="80"/>
    </row>
    <row r="387">
      <c r="A387" s="97">
        <v>45705.0</v>
      </c>
      <c r="B387" s="53">
        <v>45783.0</v>
      </c>
      <c r="C387" s="98">
        <v>10358.0</v>
      </c>
      <c r="D387" s="98"/>
      <c r="E387" s="99">
        <v>43059.0</v>
      </c>
      <c r="F387" s="56">
        <f t="shared" si="7"/>
        <v>89</v>
      </c>
      <c r="G387" s="99">
        <v>43545.0</v>
      </c>
      <c r="H387" s="56">
        <f t="shared" si="5"/>
        <v>73</v>
      </c>
      <c r="I387" s="56" t="s">
        <v>141</v>
      </c>
      <c r="J387" s="58" t="s">
        <v>173</v>
      </c>
      <c r="K387" s="100"/>
      <c r="L387" s="58"/>
      <c r="M387" s="139"/>
      <c r="N387" s="136" t="s">
        <v>19</v>
      </c>
      <c r="O387" s="59"/>
      <c r="P387" s="134"/>
      <c r="Q387" s="45"/>
      <c r="R387" s="46"/>
      <c r="S387" s="46"/>
      <c r="T387" s="46"/>
      <c r="U387" s="46"/>
      <c r="V387" s="80"/>
      <c r="W387" s="80"/>
      <c r="X387" s="80"/>
    </row>
    <row r="388">
      <c r="A388" s="97">
        <v>45705.0</v>
      </c>
      <c r="B388" s="53">
        <v>45783.0</v>
      </c>
      <c r="C388" s="98">
        <v>8651.0</v>
      </c>
      <c r="D388" s="98"/>
      <c r="E388" s="99">
        <v>43782.0</v>
      </c>
      <c r="F388" s="56">
        <f t="shared" si="7"/>
        <v>65</v>
      </c>
      <c r="G388" s="99">
        <v>43486.0</v>
      </c>
      <c r="H388" s="56">
        <f t="shared" si="5"/>
        <v>75</v>
      </c>
      <c r="I388" s="56" t="s">
        <v>74</v>
      </c>
      <c r="J388" s="58" t="s">
        <v>173</v>
      </c>
      <c r="K388" s="100" t="s">
        <v>174</v>
      </c>
      <c r="L388" s="58"/>
      <c r="M388" s="139"/>
      <c r="N388" s="136" t="s">
        <v>19</v>
      </c>
      <c r="O388" s="59"/>
      <c r="P388" s="134"/>
      <c r="Q388" s="45"/>
      <c r="R388" s="46"/>
      <c r="S388" s="46"/>
      <c r="T388" s="46"/>
      <c r="U388" s="46"/>
      <c r="V388" s="80"/>
      <c r="W388" s="80"/>
      <c r="X388" s="80"/>
    </row>
    <row r="389">
      <c r="A389" s="97">
        <v>45705.0</v>
      </c>
      <c r="B389" s="53">
        <v>45783.0</v>
      </c>
      <c r="C389" s="138">
        <v>4576.0</v>
      </c>
      <c r="D389" s="98"/>
      <c r="E389" s="99">
        <v>43312.0</v>
      </c>
      <c r="F389" s="56">
        <f t="shared" si="7"/>
        <v>81</v>
      </c>
      <c r="G389" s="99">
        <v>43382.0</v>
      </c>
      <c r="H389" s="56">
        <f t="shared" si="5"/>
        <v>78</v>
      </c>
      <c r="I389" s="56" t="s">
        <v>63</v>
      </c>
      <c r="J389" s="58" t="s">
        <v>173</v>
      </c>
      <c r="K389" s="100" t="s">
        <v>174</v>
      </c>
      <c r="L389" s="58"/>
      <c r="M389" s="139"/>
      <c r="N389" s="136" t="s">
        <v>19</v>
      </c>
      <c r="O389" s="59"/>
      <c r="P389" s="58"/>
      <c r="Q389" s="45"/>
      <c r="R389" s="46"/>
      <c r="S389" s="46"/>
      <c r="T389" s="46"/>
      <c r="U389" s="46"/>
      <c r="V389" s="80"/>
      <c r="W389" s="80"/>
      <c r="X389" s="80"/>
    </row>
    <row r="390">
      <c r="A390" s="53">
        <v>45705.0</v>
      </c>
      <c r="B390" s="53">
        <v>45783.0</v>
      </c>
      <c r="C390" s="54">
        <v>192247.0</v>
      </c>
      <c r="D390" s="54" t="s">
        <v>89</v>
      </c>
      <c r="E390" s="55">
        <v>44986.0</v>
      </c>
      <c r="F390" s="56">
        <f t="shared" si="7"/>
        <v>26</v>
      </c>
      <c r="G390" s="55">
        <v>45239.0</v>
      </c>
      <c r="H390" s="56">
        <f t="shared" si="5"/>
        <v>17</v>
      </c>
      <c r="I390" s="101" t="s">
        <v>73</v>
      </c>
      <c r="J390" s="54" t="s">
        <v>33</v>
      </c>
      <c r="K390" s="57" t="s">
        <v>175</v>
      </c>
      <c r="L390" s="58"/>
      <c r="M390" s="101"/>
      <c r="N390" s="54" t="s">
        <v>19</v>
      </c>
      <c r="O390" s="59"/>
      <c r="P390" s="58"/>
      <c r="Q390" s="45"/>
      <c r="R390" s="46"/>
      <c r="S390" s="46"/>
      <c r="T390" s="46"/>
      <c r="U390" s="46"/>
      <c r="V390" s="80"/>
      <c r="W390" s="80"/>
      <c r="X390" s="80"/>
    </row>
    <row r="391">
      <c r="A391" s="53">
        <v>45705.0</v>
      </c>
      <c r="B391" s="53">
        <v>45783.0</v>
      </c>
      <c r="C391" s="54">
        <v>26028.0</v>
      </c>
      <c r="D391" s="54" t="s">
        <v>89</v>
      </c>
      <c r="E391" s="55">
        <v>40391.0</v>
      </c>
      <c r="F391" s="56">
        <f t="shared" si="7"/>
        <v>177</v>
      </c>
      <c r="G391" s="55">
        <v>43712.0</v>
      </c>
      <c r="H391" s="56">
        <f t="shared" si="5"/>
        <v>68</v>
      </c>
      <c r="I391" s="101" t="s">
        <v>73</v>
      </c>
      <c r="J391" s="54">
        <v>8.003224055E9</v>
      </c>
      <c r="K391" s="57" t="s">
        <v>175</v>
      </c>
      <c r="L391" s="58"/>
      <c r="M391" s="101"/>
      <c r="N391" s="54" t="s">
        <v>19</v>
      </c>
      <c r="O391" s="59"/>
      <c r="P391" s="54" t="s">
        <v>61</v>
      </c>
      <c r="Q391" s="45"/>
      <c r="R391" s="46"/>
      <c r="S391" s="46"/>
      <c r="T391" s="46"/>
      <c r="U391" s="46"/>
      <c r="V391" s="80"/>
      <c r="W391" s="80"/>
      <c r="X391" s="80"/>
    </row>
    <row r="392">
      <c r="A392" s="53">
        <v>45705.0</v>
      </c>
      <c r="B392" s="53">
        <v>45783.0</v>
      </c>
      <c r="C392" s="54">
        <v>236006.0</v>
      </c>
      <c r="D392" s="54" t="s">
        <v>89</v>
      </c>
      <c r="E392" s="55">
        <v>45597.0</v>
      </c>
      <c r="F392" s="56">
        <f t="shared" si="7"/>
        <v>6</v>
      </c>
      <c r="G392" s="55">
        <v>45630.0</v>
      </c>
      <c r="H392" s="56">
        <f t="shared" si="5"/>
        <v>5</v>
      </c>
      <c r="I392" s="101" t="s">
        <v>73</v>
      </c>
      <c r="J392" s="101" t="s">
        <v>176</v>
      </c>
      <c r="K392" s="57" t="s">
        <v>175</v>
      </c>
      <c r="L392" s="58"/>
      <c r="M392" s="101"/>
      <c r="N392" s="54" t="s">
        <v>19</v>
      </c>
      <c r="O392" s="59"/>
      <c r="P392" s="58"/>
      <c r="Q392" s="45"/>
      <c r="R392" s="46"/>
      <c r="S392" s="46"/>
      <c r="T392" s="46"/>
      <c r="U392" s="46"/>
      <c r="V392" s="80"/>
      <c r="W392" s="80"/>
      <c r="X392" s="80"/>
    </row>
    <row r="393">
      <c r="A393" s="53">
        <v>45705.0</v>
      </c>
      <c r="B393" s="53">
        <v>45783.0</v>
      </c>
      <c r="C393" s="54">
        <v>108981.0</v>
      </c>
      <c r="D393" s="54" t="s">
        <v>158</v>
      </c>
      <c r="E393" s="55">
        <v>44409.0</v>
      </c>
      <c r="F393" s="56">
        <f t="shared" si="7"/>
        <v>45</v>
      </c>
      <c r="G393" s="55">
        <v>44538.0</v>
      </c>
      <c r="H393" s="56">
        <f t="shared" si="5"/>
        <v>40</v>
      </c>
      <c r="I393" s="101" t="s">
        <v>42</v>
      </c>
      <c r="J393" s="101" t="s">
        <v>176</v>
      </c>
      <c r="K393" s="57" t="s">
        <v>175</v>
      </c>
      <c r="L393" s="58"/>
      <c r="M393" s="101"/>
      <c r="N393" s="54" t="s">
        <v>19</v>
      </c>
      <c r="O393" s="59"/>
      <c r="P393" s="54" t="s">
        <v>61</v>
      </c>
      <c r="Q393" s="45"/>
      <c r="R393" s="46"/>
      <c r="S393" s="46"/>
      <c r="T393" s="46"/>
      <c r="U393" s="46"/>
      <c r="V393" s="80"/>
      <c r="W393" s="80"/>
      <c r="X393" s="80"/>
    </row>
    <row r="394">
      <c r="A394" s="53">
        <v>45705.0</v>
      </c>
      <c r="B394" s="53">
        <v>45783.0</v>
      </c>
      <c r="C394" s="54">
        <v>237877.0</v>
      </c>
      <c r="D394" s="54" t="s">
        <v>158</v>
      </c>
      <c r="E394" s="55">
        <v>45627.0</v>
      </c>
      <c r="F394" s="56">
        <f t="shared" si="7"/>
        <v>5</v>
      </c>
      <c r="G394" s="55">
        <v>45654.0</v>
      </c>
      <c r="H394" s="56">
        <f t="shared" si="5"/>
        <v>4</v>
      </c>
      <c r="I394" s="101" t="s">
        <v>42</v>
      </c>
      <c r="J394" s="101" t="s">
        <v>176</v>
      </c>
      <c r="K394" s="57" t="s">
        <v>175</v>
      </c>
      <c r="L394" s="58"/>
      <c r="M394" s="101"/>
      <c r="N394" s="54" t="s">
        <v>19</v>
      </c>
      <c r="O394" s="54" t="s">
        <v>177</v>
      </c>
      <c r="P394" s="58"/>
      <c r="Q394" s="45"/>
      <c r="R394" s="46"/>
      <c r="S394" s="46"/>
      <c r="T394" s="46"/>
      <c r="U394" s="46"/>
      <c r="V394" s="80"/>
      <c r="W394" s="80"/>
      <c r="X394" s="80"/>
    </row>
    <row r="395">
      <c r="A395" s="53">
        <v>45705.0</v>
      </c>
      <c r="B395" s="53">
        <v>45783.0</v>
      </c>
      <c r="C395" s="54">
        <v>241484.0</v>
      </c>
      <c r="D395" s="54" t="s">
        <v>158</v>
      </c>
      <c r="E395" s="55">
        <v>45566.0</v>
      </c>
      <c r="F395" s="56">
        <f t="shared" si="7"/>
        <v>7</v>
      </c>
      <c r="G395" s="55">
        <v>45688.0</v>
      </c>
      <c r="H395" s="56">
        <f t="shared" si="5"/>
        <v>3</v>
      </c>
      <c r="I395" s="101" t="s">
        <v>59</v>
      </c>
      <c r="J395" s="101" t="s">
        <v>176</v>
      </c>
      <c r="K395" s="57" t="s">
        <v>175</v>
      </c>
      <c r="L395" s="58"/>
      <c r="M395" s="101"/>
      <c r="N395" s="54" t="s">
        <v>19</v>
      </c>
      <c r="O395" s="59"/>
      <c r="P395" s="58"/>
      <c r="Q395" s="45"/>
      <c r="R395" s="46"/>
      <c r="S395" s="46"/>
      <c r="T395" s="46"/>
      <c r="U395" s="46"/>
      <c r="V395" s="80"/>
      <c r="W395" s="80"/>
      <c r="X395" s="80"/>
    </row>
    <row r="396">
      <c r="A396" s="53">
        <v>45705.0</v>
      </c>
      <c r="B396" s="53">
        <v>45783.0</v>
      </c>
      <c r="C396" s="54">
        <v>218681.0</v>
      </c>
      <c r="D396" s="54" t="s">
        <v>111</v>
      </c>
      <c r="E396" s="55">
        <v>45413.0</v>
      </c>
      <c r="F396" s="56">
        <f t="shared" si="7"/>
        <v>12</v>
      </c>
      <c r="G396" s="55">
        <v>45463.0</v>
      </c>
      <c r="H396" s="56">
        <f t="shared" si="5"/>
        <v>10</v>
      </c>
      <c r="I396" s="101" t="s">
        <v>137</v>
      </c>
      <c r="J396" s="54" t="s">
        <v>178</v>
      </c>
      <c r="K396" s="57" t="s">
        <v>175</v>
      </c>
      <c r="L396" s="58"/>
      <c r="M396" s="101"/>
      <c r="N396" s="54" t="s">
        <v>19</v>
      </c>
      <c r="O396" s="59"/>
      <c r="P396" s="58"/>
      <c r="Q396" s="45"/>
      <c r="R396" s="46"/>
      <c r="S396" s="46"/>
      <c r="T396" s="46"/>
      <c r="U396" s="46"/>
      <c r="V396" s="80"/>
      <c r="W396" s="80"/>
      <c r="X396" s="80"/>
    </row>
    <row r="397">
      <c r="A397" s="53">
        <v>45705.0</v>
      </c>
      <c r="B397" s="53">
        <v>45783.0</v>
      </c>
      <c r="C397" s="54">
        <v>223144.0</v>
      </c>
      <c r="D397" s="54" t="s">
        <v>111</v>
      </c>
      <c r="E397" s="55">
        <v>45139.0</v>
      </c>
      <c r="F397" s="56">
        <f t="shared" si="7"/>
        <v>21</v>
      </c>
      <c r="G397" s="55">
        <v>45502.0</v>
      </c>
      <c r="H397" s="56">
        <f t="shared" si="5"/>
        <v>9</v>
      </c>
      <c r="I397" s="101" t="s">
        <v>42</v>
      </c>
      <c r="J397" s="101" t="s">
        <v>176</v>
      </c>
      <c r="K397" s="57" t="s">
        <v>175</v>
      </c>
      <c r="L397" s="58"/>
      <c r="M397" s="101"/>
      <c r="N397" s="54" t="s">
        <v>19</v>
      </c>
      <c r="O397" s="59"/>
      <c r="P397" s="58"/>
      <c r="Q397" s="45"/>
      <c r="R397" s="46"/>
      <c r="S397" s="46"/>
      <c r="T397" s="46"/>
      <c r="U397" s="46"/>
      <c r="V397" s="80"/>
      <c r="W397" s="80"/>
      <c r="X397" s="80"/>
    </row>
    <row r="398">
      <c r="A398" s="53">
        <v>45705.0</v>
      </c>
      <c r="B398" s="53">
        <v>45783.0</v>
      </c>
      <c r="C398" s="54">
        <v>234380.0</v>
      </c>
      <c r="D398" s="54" t="s">
        <v>111</v>
      </c>
      <c r="E398" s="55">
        <v>45566.0</v>
      </c>
      <c r="F398" s="56">
        <f t="shared" si="7"/>
        <v>7</v>
      </c>
      <c r="G398" s="55">
        <v>45622.0</v>
      </c>
      <c r="H398" s="56">
        <f t="shared" si="5"/>
        <v>5</v>
      </c>
      <c r="I398" s="101" t="s">
        <v>74</v>
      </c>
      <c r="J398" s="101" t="s">
        <v>176</v>
      </c>
      <c r="K398" s="57" t="s">
        <v>175</v>
      </c>
      <c r="L398" s="58"/>
      <c r="M398" s="101"/>
      <c r="N398" s="54" t="s">
        <v>19</v>
      </c>
      <c r="O398" s="59"/>
      <c r="P398" s="58"/>
      <c r="Q398" s="45"/>
      <c r="R398" s="46"/>
      <c r="S398" s="46"/>
      <c r="T398" s="46"/>
      <c r="U398" s="46"/>
      <c r="V398" s="80"/>
      <c r="W398" s="80"/>
      <c r="X398" s="80"/>
    </row>
    <row r="399">
      <c r="A399" s="53">
        <v>45705.0</v>
      </c>
      <c r="B399" s="53">
        <v>45783.0</v>
      </c>
      <c r="C399" s="54">
        <v>179754.0</v>
      </c>
      <c r="D399" s="54" t="s">
        <v>91</v>
      </c>
      <c r="E399" s="55">
        <v>45078.0</v>
      </c>
      <c r="F399" s="56">
        <f t="shared" si="7"/>
        <v>23</v>
      </c>
      <c r="G399" s="55">
        <v>45132.0</v>
      </c>
      <c r="H399" s="56">
        <f t="shared" si="5"/>
        <v>21</v>
      </c>
      <c r="I399" s="101" t="s">
        <v>74</v>
      </c>
      <c r="J399" s="101" t="s">
        <v>176</v>
      </c>
      <c r="K399" s="57" t="s">
        <v>175</v>
      </c>
      <c r="L399" s="58"/>
      <c r="M399" s="101"/>
      <c r="N399" s="54" t="s">
        <v>19</v>
      </c>
      <c r="O399" s="59"/>
      <c r="P399" s="58"/>
      <c r="Q399" s="45"/>
      <c r="R399" s="46"/>
      <c r="S399" s="46"/>
      <c r="T399" s="46"/>
      <c r="U399" s="46"/>
      <c r="V399" s="80"/>
      <c r="W399" s="80"/>
      <c r="X399" s="80"/>
    </row>
    <row r="400">
      <c r="A400" s="53">
        <v>45705.0</v>
      </c>
      <c r="B400" s="53">
        <v>45783.0</v>
      </c>
      <c r="C400" s="54">
        <v>227556.0</v>
      </c>
      <c r="D400" s="54" t="s">
        <v>112</v>
      </c>
      <c r="E400" s="55">
        <v>45536.0</v>
      </c>
      <c r="F400" s="56">
        <f t="shared" si="7"/>
        <v>8</v>
      </c>
      <c r="G400" s="55">
        <v>45545.0</v>
      </c>
      <c r="H400" s="56">
        <f t="shared" si="5"/>
        <v>7</v>
      </c>
      <c r="I400" s="101" t="s">
        <v>74</v>
      </c>
      <c r="J400" s="54" t="s">
        <v>94</v>
      </c>
      <c r="K400" s="57">
        <v>5000.0</v>
      </c>
      <c r="L400" s="58"/>
      <c r="M400" s="101"/>
      <c r="N400" s="54" t="s">
        <v>19</v>
      </c>
      <c r="O400" s="59"/>
      <c r="P400" s="58"/>
      <c r="Q400" s="45"/>
      <c r="R400" s="46"/>
      <c r="S400" s="46"/>
      <c r="T400" s="46"/>
      <c r="U400" s="46"/>
      <c r="V400" s="80"/>
      <c r="W400" s="80"/>
      <c r="X400" s="80"/>
    </row>
    <row r="401">
      <c r="A401" s="53">
        <v>45705.0</v>
      </c>
      <c r="B401" s="53">
        <v>45783.0</v>
      </c>
      <c r="C401" s="54">
        <v>201392.0</v>
      </c>
      <c r="D401" s="54" t="s">
        <v>41</v>
      </c>
      <c r="E401" s="55">
        <v>45292.0</v>
      </c>
      <c r="F401" s="56">
        <f t="shared" si="7"/>
        <v>16</v>
      </c>
      <c r="G401" s="55">
        <v>45330.0</v>
      </c>
      <c r="H401" s="56">
        <f t="shared" si="5"/>
        <v>14</v>
      </c>
      <c r="I401" s="101" t="s">
        <v>73</v>
      </c>
      <c r="J401" s="54" t="s">
        <v>33</v>
      </c>
      <c r="K401" s="57">
        <v>7000.0</v>
      </c>
      <c r="L401" s="58"/>
      <c r="M401" s="101"/>
      <c r="N401" s="54" t="s">
        <v>19</v>
      </c>
      <c r="O401" s="59"/>
      <c r="P401" s="58"/>
      <c r="Q401" s="45"/>
      <c r="R401" s="46"/>
      <c r="S401" s="46"/>
      <c r="T401" s="46"/>
      <c r="U401" s="46"/>
      <c r="V401" s="80"/>
      <c r="W401" s="80"/>
      <c r="X401" s="80"/>
    </row>
    <row r="402">
      <c r="A402" s="53">
        <v>45705.0</v>
      </c>
      <c r="B402" s="53">
        <v>45783.0</v>
      </c>
      <c r="C402" s="54">
        <v>122048.0</v>
      </c>
      <c r="D402" s="54" t="s">
        <v>179</v>
      </c>
      <c r="E402" s="55">
        <v>44621.0</v>
      </c>
      <c r="F402" s="56">
        <f t="shared" si="7"/>
        <v>38</v>
      </c>
      <c r="G402" s="55">
        <v>44651.0</v>
      </c>
      <c r="H402" s="56">
        <f t="shared" si="5"/>
        <v>37</v>
      </c>
      <c r="I402" s="101" t="s">
        <v>59</v>
      </c>
      <c r="J402" s="54">
        <v>107.0</v>
      </c>
      <c r="K402" s="57" t="s">
        <v>174</v>
      </c>
      <c r="L402" s="58"/>
      <c r="M402" s="101"/>
      <c r="N402" s="54" t="s">
        <v>19</v>
      </c>
      <c r="O402" s="59"/>
      <c r="P402" s="54" t="s">
        <v>61</v>
      </c>
      <c r="Q402" s="45"/>
      <c r="R402" s="46"/>
      <c r="S402" s="46"/>
      <c r="T402" s="46"/>
      <c r="U402" s="46"/>
      <c r="V402" s="80"/>
      <c r="W402" s="80"/>
      <c r="X402" s="80"/>
    </row>
    <row r="403">
      <c r="A403" s="53">
        <v>45705.0</v>
      </c>
      <c r="B403" s="53">
        <v>45783.0</v>
      </c>
      <c r="C403" s="54">
        <v>186266.0</v>
      </c>
      <c r="D403" s="54" t="s">
        <v>95</v>
      </c>
      <c r="E403" s="55">
        <v>45139.0</v>
      </c>
      <c r="F403" s="56">
        <f t="shared" si="7"/>
        <v>21</v>
      </c>
      <c r="G403" s="55">
        <v>45184.0</v>
      </c>
      <c r="H403" s="56">
        <f t="shared" si="5"/>
        <v>19</v>
      </c>
      <c r="I403" s="101" t="s">
        <v>73</v>
      </c>
      <c r="J403" s="101" t="s">
        <v>176</v>
      </c>
      <c r="K403" s="57" t="s">
        <v>174</v>
      </c>
      <c r="L403" s="58"/>
      <c r="M403" s="101"/>
      <c r="N403" s="54" t="s">
        <v>19</v>
      </c>
      <c r="O403" s="59"/>
      <c r="P403" s="58"/>
      <c r="Q403" s="45"/>
      <c r="R403" s="46"/>
      <c r="S403" s="46"/>
      <c r="T403" s="46"/>
      <c r="U403" s="46"/>
      <c r="V403" s="80"/>
      <c r="W403" s="80"/>
      <c r="X403" s="80"/>
    </row>
    <row r="404">
      <c r="A404" s="53">
        <v>45705.0</v>
      </c>
      <c r="B404" s="53">
        <v>45783.0</v>
      </c>
      <c r="C404" s="54">
        <v>170539.0</v>
      </c>
      <c r="D404" s="54" t="s">
        <v>91</v>
      </c>
      <c r="E404" s="55">
        <v>44986.0</v>
      </c>
      <c r="F404" s="56">
        <f t="shared" si="7"/>
        <v>26</v>
      </c>
      <c r="G404" s="55">
        <v>45065.0</v>
      </c>
      <c r="H404" s="56">
        <f t="shared" si="5"/>
        <v>23</v>
      </c>
      <c r="I404" s="101" t="s">
        <v>63</v>
      </c>
      <c r="J404" s="54">
        <v>4.0045533E7</v>
      </c>
      <c r="K404" s="57" t="s">
        <v>121</v>
      </c>
      <c r="L404" s="58"/>
      <c r="M404" s="101"/>
      <c r="N404" s="54" t="s">
        <v>19</v>
      </c>
      <c r="O404" s="59"/>
      <c r="P404" s="58"/>
      <c r="Q404" s="45"/>
      <c r="R404" s="46"/>
      <c r="S404" s="46"/>
      <c r="T404" s="46"/>
      <c r="U404" s="46"/>
      <c r="V404" s="80"/>
      <c r="W404" s="80"/>
      <c r="X404" s="80"/>
    </row>
    <row r="405">
      <c r="A405" s="53">
        <v>45705.0</v>
      </c>
      <c r="B405" s="53">
        <v>45783.0</v>
      </c>
      <c r="C405" s="54">
        <v>92724.0</v>
      </c>
      <c r="D405" s="54" t="s">
        <v>83</v>
      </c>
      <c r="E405" s="55">
        <v>44348.0</v>
      </c>
      <c r="F405" s="56">
        <f t="shared" si="7"/>
        <v>47</v>
      </c>
      <c r="G405" s="55">
        <v>44376.0</v>
      </c>
      <c r="H405" s="56">
        <f t="shared" si="5"/>
        <v>46</v>
      </c>
      <c r="I405" s="101" t="s">
        <v>73</v>
      </c>
      <c r="J405" s="54">
        <v>325.0</v>
      </c>
      <c r="K405" s="57" t="s">
        <v>174</v>
      </c>
      <c r="L405" s="58"/>
      <c r="M405" s="101"/>
      <c r="N405" s="54" t="s">
        <v>19</v>
      </c>
      <c r="O405" s="59"/>
      <c r="P405" s="54" t="s">
        <v>61</v>
      </c>
      <c r="Q405" s="45"/>
      <c r="R405" s="46"/>
      <c r="S405" s="46"/>
      <c r="T405" s="46"/>
      <c r="U405" s="46"/>
      <c r="V405" s="80"/>
      <c r="W405" s="80"/>
      <c r="X405" s="80"/>
    </row>
    <row r="406">
      <c r="A406" s="53">
        <v>45705.0</v>
      </c>
      <c r="B406" s="53">
        <v>45783.0</v>
      </c>
      <c r="C406" s="54">
        <v>22403.0</v>
      </c>
      <c r="D406" s="54" t="s">
        <v>158</v>
      </c>
      <c r="E406" s="55">
        <v>43586.0</v>
      </c>
      <c r="F406" s="56">
        <f t="shared" si="7"/>
        <v>72</v>
      </c>
      <c r="G406" s="55">
        <v>43675.0</v>
      </c>
      <c r="H406" s="56">
        <f t="shared" si="5"/>
        <v>69</v>
      </c>
      <c r="I406" s="101" t="s">
        <v>73</v>
      </c>
      <c r="J406" s="101" t="s">
        <v>176</v>
      </c>
      <c r="K406" s="57" t="s">
        <v>174</v>
      </c>
      <c r="L406" s="58"/>
      <c r="M406" s="101"/>
      <c r="N406" s="54" t="s">
        <v>19</v>
      </c>
      <c r="O406" s="59"/>
      <c r="P406" s="54" t="s">
        <v>61</v>
      </c>
      <c r="Q406" s="45"/>
      <c r="R406" s="46"/>
      <c r="S406" s="46"/>
      <c r="T406" s="46"/>
      <c r="U406" s="46"/>
      <c r="V406" s="80"/>
      <c r="W406" s="80"/>
      <c r="X406" s="80"/>
    </row>
    <row r="407">
      <c r="A407" s="53">
        <v>45705.0</v>
      </c>
      <c r="B407" s="53">
        <v>45783.0</v>
      </c>
      <c r="C407" s="54">
        <v>221004.0</v>
      </c>
      <c r="D407" s="54" t="s">
        <v>95</v>
      </c>
      <c r="E407" s="55">
        <v>45444.0</v>
      </c>
      <c r="F407" s="56">
        <f t="shared" si="7"/>
        <v>11</v>
      </c>
      <c r="G407" s="55">
        <v>45485.0</v>
      </c>
      <c r="H407" s="56">
        <f t="shared" si="5"/>
        <v>9</v>
      </c>
      <c r="I407" s="101" t="s">
        <v>73</v>
      </c>
      <c r="J407" s="101" t="s">
        <v>176</v>
      </c>
      <c r="K407" s="57" t="s">
        <v>174</v>
      </c>
      <c r="L407" s="58"/>
      <c r="M407" s="101"/>
      <c r="N407" s="54" t="s">
        <v>19</v>
      </c>
      <c r="O407" s="59"/>
      <c r="P407" s="58"/>
      <c r="Q407" s="45"/>
      <c r="R407" s="46"/>
      <c r="S407" s="46"/>
      <c r="T407" s="46"/>
      <c r="U407" s="46"/>
      <c r="V407" s="80"/>
      <c r="W407" s="80"/>
      <c r="X407" s="80"/>
    </row>
    <row r="408">
      <c r="A408" s="105">
        <v>45705.0</v>
      </c>
      <c r="B408" s="53">
        <v>45783.0</v>
      </c>
      <c r="C408" s="106">
        <v>230679.0</v>
      </c>
      <c r="D408" s="106" t="s">
        <v>70</v>
      </c>
      <c r="E408" s="107">
        <v>45383.0</v>
      </c>
      <c r="F408" s="108">
        <f t="shared" si="7"/>
        <v>13</v>
      </c>
      <c r="G408" s="112">
        <v>45576.0</v>
      </c>
      <c r="H408" s="113">
        <f t="shared" si="5"/>
        <v>6</v>
      </c>
      <c r="I408" s="106" t="s">
        <v>73</v>
      </c>
      <c r="J408" s="130"/>
      <c r="K408" s="111"/>
      <c r="L408" s="130"/>
      <c r="M408" s="110"/>
      <c r="N408" s="131" t="s">
        <v>19</v>
      </c>
      <c r="O408" s="59"/>
      <c r="P408" s="130"/>
      <c r="Q408" s="45"/>
      <c r="R408" s="46"/>
      <c r="S408" s="46"/>
      <c r="T408" s="46"/>
      <c r="U408" s="46"/>
      <c r="V408" s="80"/>
      <c r="W408" s="80"/>
      <c r="X408" s="80"/>
    </row>
    <row r="409">
      <c r="A409" s="105">
        <v>45705.0</v>
      </c>
      <c r="B409" s="53">
        <v>45783.0</v>
      </c>
      <c r="C409" s="106">
        <v>224389.0</v>
      </c>
      <c r="D409" s="106" t="s">
        <v>77</v>
      </c>
      <c r="E409" s="107">
        <v>45444.0</v>
      </c>
      <c r="F409" s="108">
        <f t="shared" si="7"/>
        <v>11</v>
      </c>
      <c r="G409" s="105">
        <v>45513.0</v>
      </c>
      <c r="H409" s="140">
        <f t="shared" si="5"/>
        <v>8</v>
      </c>
      <c r="I409" s="106" t="s">
        <v>59</v>
      </c>
      <c r="J409" s="130"/>
      <c r="K409" s="111"/>
      <c r="L409" s="130"/>
      <c r="M409" s="141"/>
      <c r="N409" s="131" t="s">
        <v>19</v>
      </c>
      <c r="O409" s="59"/>
      <c r="P409" s="130"/>
      <c r="Q409" s="45"/>
      <c r="R409" s="46"/>
      <c r="S409" s="46"/>
      <c r="T409" s="46"/>
      <c r="U409" s="46"/>
      <c r="V409" s="80"/>
      <c r="W409" s="80"/>
      <c r="X409" s="80"/>
    </row>
    <row r="410">
      <c r="A410" s="105">
        <v>45705.0</v>
      </c>
      <c r="B410" s="53">
        <v>45783.0</v>
      </c>
      <c r="C410" s="106">
        <v>182916.0</v>
      </c>
      <c r="D410" s="106" t="s">
        <v>77</v>
      </c>
      <c r="E410" s="107">
        <v>45231.0</v>
      </c>
      <c r="F410" s="108">
        <f t="shared" si="7"/>
        <v>18</v>
      </c>
      <c r="G410" s="105">
        <v>45157.0</v>
      </c>
      <c r="H410" s="118">
        <f t="shared" si="5"/>
        <v>20</v>
      </c>
      <c r="I410" s="106" t="s">
        <v>73</v>
      </c>
      <c r="J410" s="130"/>
      <c r="K410" s="111"/>
      <c r="L410" s="130"/>
      <c r="M410" s="141"/>
      <c r="N410" s="131" t="s">
        <v>19</v>
      </c>
      <c r="O410" s="59"/>
      <c r="P410" s="130"/>
      <c r="Q410" s="45"/>
      <c r="R410" s="46"/>
      <c r="S410" s="46"/>
      <c r="T410" s="46"/>
      <c r="U410" s="46"/>
      <c r="V410" s="80"/>
      <c r="W410" s="80"/>
      <c r="X410" s="80"/>
    </row>
    <row r="411">
      <c r="A411" s="105">
        <v>45705.0</v>
      </c>
      <c r="B411" s="53">
        <v>45783.0</v>
      </c>
      <c r="C411" s="106">
        <v>205537.0</v>
      </c>
      <c r="D411" s="106" t="s">
        <v>104</v>
      </c>
      <c r="E411" s="107">
        <v>45323.0</v>
      </c>
      <c r="F411" s="108">
        <f t="shared" si="7"/>
        <v>15</v>
      </c>
      <c r="G411" s="105">
        <v>45359.0</v>
      </c>
      <c r="H411" s="142">
        <f t="shared" si="5"/>
        <v>13</v>
      </c>
      <c r="I411" s="106" t="s">
        <v>59</v>
      </c>
      <c r="J411" s="130"/>
      <c r="K411" s="111"/>
      <c r="L411" s="130"/>
      <c r="M411" s="141"/>
      <c r="N411" s="131" t="s">
        <v>19</v>
      </c>
      <c r="O411" s="59"/>
      <c r="P411" s="130"/>
      <c r="Q411" s="45"/>
      <c r="R411" s="46"/>
      <c r="S411" s="46"/>
      <c r="T411" s="46"/>
      <c r="U411" s="46"/>
      <c r="V411" s="80"/>
      <c r="W411" s="80"/>
      <c r="X411" s="80"/>
    </row>
    <row r="412">
      <c r="A412" s="105">
        <v>45705.0</v>
      </c>
      <c r="B412" s="53">
        <v>45783.0</v>
      </c>
      <c r="C412" s="106">
        <v>240243.0</v>
      </c>
      <c r="D412" s="106" t="s">
        <v>104</v>
      </c>
      <c r="E412" s="107">
        <v>45597.0</v>
      </c>
      <c r="F412" s="108">
        <f t="shared" si="7"/>
        <v>6</v>
      </c>
      <c r="G412" s="105">
        <v>45679.0</v>
      </c>
      <c r="H412" s="109">
        <f t="shared" si="5"/>
        <v>3</v>
      </c>
      <c r="I412" s="106" t="s">
        <v>42</v>
      </c>
      <c r="J412" s="130"/>
      <c r="K412" s="111"/>
      <c r="L412" s="130"/>
      <c r="M412" s="141"/>
      <c r="N412" s="131" t="s">
        <v>19</v>
      </c>
      <c r="O412" s="59"/>
      <c r="P412" s="130"/>
      <c r="Q412" s="45"/>
      <c r="R412" s="46"/>
      <c r="S412" s="46"/>
      <c r="T412" s="46"/>
      <c r="U412" s="46"/>
      <c r="V412" s="80"/>
      <c r="W412" s="80"/>
      <c r="X412" s="80"/>
    </row>
    <row r="413">
      <c r="A413" s="105">
        <v>45705.0</v>
      </c>
      <c r="B413" s="53">
        <v>45783.0</v>
      </c>
      <c r="C413" s="106">
        <v>211973.0</v>
      </c>
      <c r="D413" s="106" t="s">
        <v>104</v>
      </c>
      <c r="E413" s="107">
        <v>44378.0</v>
      </c>
      <c r="F413" s="108">
        <f t="shared" si="7"/>
        <v>46</v>
      </c>
      <c r="G413" s="105">
        <v>45408.0</v>
      </c>
      <c r="H413" s="143">
        <f t="shared" si="5"/>
        <v>12</v>
      </c>
      <c r="I413" s="106" t="s">
        <v>72</v>
      </c>
      <c r="J413" s="130"/>
      <c r="K413" s="111"/>
      <c r="L413" s="130"/>
      <c r="M413" s="141"/>
      <c r="N413" s="131" t="s">
        <v>19</v>
      </c>
      <c r="O413" s="59"/>
      <c r="P413" s="130"/>
      <c r="Q413" s="115"/>
      <c r="R413" s="46"/>
      <c r="S413" s="46"/>
      <c r="T413" s="46"/>
      <c r="U413" s="46"/>
      <c r="V413" s="80"/>
      <c r="W413" s="80"/>
      <c r="X413" s="80"/>
    </row>
    <row r="414">
      <c r="A414" s="105">
        <v>45747.0</v>
      </c>
      <c r="B414" s="53">
        <v>45783.0</v>
      </c>
      <c r="C414" s="144">
        <v>244978.0</v>
      </c>
      <c r="D414" s="145" t="s">
        <v>83</v>
      </c>
      <c r="E414" s="146">
        <v>45597.0</v>
      </c>
      <c r="F414" s="108">
        <f t="shared" si="7"/>
        <v>6</v>
      </c>
      <c r="G414" s="146">
        <v>45723.0</v>
      </c>
      <c r="H414" s="147">
        <f t="shared" si="5"/>
        <v>1</v>
      </c>
      <c r="I414" s="106" t="s">
        <v>74</v>
      </c>
      <c r="J414" s="144">
        <v>316.0</v>
      </c>
      <c r="K414" s="148"/>
      <c r="L414" s="92"/>
      <c r="M414" s="149"/>
      <c r="N414" s="150" t="s">
        <v>19</v>
      </c>
      <c r="O414" s="130"/>
      <c r="P414" s="92"/>
      <c r="Q414" s="115"/>
      <c r="R414" s="46"/>
      <c r="S414" s="46"/>
      <c r="T414" s="46"/>
      <c r="U414" s="46"/>
      <c r="V414" s="80"/>
      <c r="W414" s="80"/>
      <c r="X414" s="80"/>
    </row>
    <row r="415">
      <c r="A415" s="105">
        <v>45747.0</v>
      </c>
      <c r="B415" s="53">
        <v>45783.0</v>
      </c>
      <c r="C415" s="144">
        <v>245069.0</v>
      </c>
      <c r="D415" s="145" t="s">
        <v>161</v>
      </c>
      <c r="E415" s="146">
        <v>44228.0</v>
      </c>
      <c r="F415" s="108">
        <f t="shared" si="7"/>
        <v>51</v>
      </c>
      <c r="G415" s="146">
        <v>45723.0</v>
      </c>
      <c r="H415" s="147">
        <f t="shared" si="5"/>
        <v>1</v>
      </c>
      <c r="I415" s="106" t="s">
        <v>74</v>
      </c>
      <c r="J415" s="144">
        <v>314.0</v>
      </c>
      <c r="K415" s="148"/>
      <c r="L415" s="92"/>
      <c r="M415" s="149"/>
      <c r="N415" s="150" t="s">
        <v>19</v>
      </c>
      <c r="O415" s="130"/>
      <c r="P415" s="92"/>
      <c r="Q415" s="115"/>
      <c r="R415" s="46"/>
      <c r="S415" s="46"/>
      <c r="T415" s="46"/>
      <c r="U415" s="46"/>
      <c r="V415" s="80"/>
      <c r="W415" s="80"/>
      <c r="X415" s="80"/>
    </row>
    <row r="416">
      <c r="A416" s="105">
        <v>45747.0</v>
      </c>
      <c r="B416" s="53">
        <v>45783.0</v>
      </c>
      <c r="C416" s="144">
        <v>245222.0</v>
      </c>
      <c r="D416" s="145" t="s">
        <v>161</v>
      </c>
      <c r="E416" s="146">
        <v>45139.0</v>
      </c>
      <c r="F416" s="108">
        <f t="shared" si="7"/>
        <v>21</v>
      </c>
      <c r="G416" s="146">
        <v>45723.0</v>
      </c>
      <c r="H416" s="147">
        <f t="shared" si="5"/>
        <v>1</v>
      </c>
      <c r="I416" s="106" t="s">
        <v>49</v>
      </c>
      <c r="J416" s="144" t="s">
        <v>33</v>
      </c>
      <c r="K416" s="148"/>
      <c r="L416" s="92"/>
      <c r="M416" s="149"/>
      <c r="N416" s="150" t="s">
        <v>19</v>
      </c>
      <c r="O416" s="130"/>
      <c r="P416" s="92"/>
      <c r="Q416" s="115"/>
      <c r="R416" s="46"/>
      <c r="S416" s="46"/>
      <c r="T416" s="46"/>
      <c r="U416" s="46"/>
      <c r="V416" s="80"/>
      <c r="W416" s="80"/>
      <c r="X416" s="80"/>
    </row>
    <row r="417">
      <c r="A417" s="38">
        <v>45779.0</v>
      </c>
      <c r="B417" s="53">
        <v>45783.0</v>
      </c>
      <c r="C417" s="39">
        <v>198903.0</v>
      </c>
      <c r="D417" s="41"/>
      <c r="E417" s="102"/>
      <c r="F417" s="40"/>
      <c r="G417" s="93"/>
      <c r="H417" s="40">
        <f t="shared" si="5"/>
        <v>1504</v>
      </c>
      <c r="I417" s="39" t="s">
        <v>59</v>
      </c>
      <c r="J417" s="41"/>
      <c r="K417" s="43">
        <v>12000.0</v>
      </c>
      <c r="L417" s="44"/>
      <c r="M417" s="93"/>
      <c r="N417" s="41" t="s">
        <v>20</v>
      </c>
      <c r="O417" s="59"/>
      <c r="P417" s="44"/>
      <c r="Q417" s="115"/>
      <c r="R417" s="46"/>
      <c r="S417" s="46"/>
      <c r="T417" s="46"/>
      <c r="U417" s="46"/>
      <c r="V417" s="80"/>
      <c r="W417" s="80"/>
      <c r="X417" s="80"/>
    </row>
    <row r="418">
      <c r="A418" s="38">
        <v>45705.0</v>
      </c>
      <c r="B418" s="53">
        <v>45783.0</v>
      </c>
      <c r="C418" s="39">
        <v>8384.0</v>
      </c>
      <c r="D418" s="39" t="s">
        <v>98</v>
      </c>
      <c r="E418" s="38">
        <v>42705.0</v>
      </c>
      <c r="F418" s="40">
        <f t="shared" ref="F418:F424" si="8">DATEDIF(E418,TODAY(),"M")</f>
        <v>101</v>
      </c>
      <c r="G418" s="38">
        <v>44256.0</v>
      </c>
      <c r="H418" s="40">
        <f t="shared" si="5"/>
        <v>50</v>
      </c>
      <c r="I418" s="39" t="s">
        <v>73</v>
      </c>
      <c r="J418" s="39" t="s">
        <v>33</v>
      </c>
      <c r="K418" s="43" t="s">
        <v>50</v>
      </c>
      <c r="L418" s="39" t="s">
        <v>51</v>
      </c>
      <c r="M418" s="44"/>
      <c r="N418" s="39" t="s">
        <v>20</v>
      </c>
      <c r="O418" s="59"/>
      <c r="P418" s="44"/>
      <c r="Q418" s="115"/>
      <c r="R418" s="46"/>
      <c r="S418" s="46"/>
      <c r="T418" s="46"/>
      <c r="U418" s="46"/>
      <c r="V418" s="80"/>
      <c r="W418" s="80"/>
      <c r="X418" s="80"/>
    </row>
    <row r="419">
      <c r="A419" s="38">
        <v>45705.0</v>
      </c>
      <c r="B419" s="53">
        <v>45783.0</v>
      </c>
      <c r="C419" s="39">
        <v>182333.0</v>
      </c>
      <c r="D419" s="39" t="s">
        <v>87</v>
      </c>
      <c r="E419" s="38">
        <v>45139.0</v>
      </c>
      <c r="F419" s="40">
        <f t="shared" si="8"/>
        <v>21</v>
      </c>
      <c r="G419" s="38">
        <v>45153.0</v>
      </c>
      <c r="H419" s="40">
        <f t="shared" si="5"/>
        <v>20</v>
      </c>
      <c r="I419" s="39" t="s">
        <v>73</v>
      </c>
      <c r="J419" s="39" t="s">
        <v>180</v>
      </c>
      <c r="K419" s="43" t="s">
        <v>64</v>
      </c>
      <c r="L419" s="44"/>
      <c r="M419" s="44"/>
      <c r="N419" s="39" t="s">
        <v>20</v>
      </c>
      <c r="O419" s="59"/>
      <c r="P419" s="44"/>
      <c r="Q419" s="115"/>
      <c r="R419" s="46"/>
      <c r="S419" s="46"/>
      <c r="T419" s="46"/>
      <c r="U419" s="46"/>
      <c r="V419" s="80"/>
      <c r="W419" s="80"/>
      <c r="X419" s="80"/>
    </row>
    <row r="420">
      <c r="A420" s="53">
        <v>45705.0</v>
      </c>
      <c r="B420" s="53">
        <v>45783.0</v>
      </c>
      <c r="C420" s="54">
        <v>237752.0</v>
      </c>
      <c r="D420" s="54" t="s">
        <v>89</v>
      </c>
      <c r="E420" s="55">
        <v>45597.0</v>
      </c>
      <c r="F420" s="56">
        <f t="shared" si="8"/>
        <v>6</v>
      </c>
      <c r="G420" s="55">
        <v>45659.0</v>
      </c>
      <c r="H420" s="56">
        <f t="shared" si="5"/>
        <v>4</v>
      </c>
      <c r="I420" s="101" t="s">
        <v>42</v>
      </c>
      <c r="J420" s="101" t="s">
        <v>176</v>
      </c>
      <c r="K420" s="57">
        <v>35000.0</v>
      </c>
      <c r="L420" s="58"/>
      <c r="M420" s="101"/>
      <c r="N420" s="54" t="s">
        <v>20</v>
      </c>
      <c r="O420" s="59"/>
      <c r="P420" s="58"/>
      <c r="Q420" s="115"/>
      <c r="R420" s="46"/>
      <c r="S420" s="46"/>
      <c r="T420" s="46"/>
      <c r="U420" s="46"/>
      <c r="V420" s="80"/>
      <c r="W420" s="80"/>
      <c r="X420" s="80"/>
    </row>
    <row r="421">
      <c r="A421" s="38">
        <v>45705.0</v>
      </c>
      <c r="B421" s="53">
        <v>45783.0</v>
      </c>
      <c r="C421" s="39">
        <v>206486.0</v>
      </c>
      <c r="D421" s="39" t="s">
        <v>48</v>
      </c>
      <c r="E421" s="38">
        <v>45323.0</v>
      </c>
      <c r="F421" s="40">
        <f t="shared" si="8"/>
        <v>15</v>
      </c>
      <c r="G421" s="38">
        <v>45370.0</v>
      </c>
      <c r="H421" s="40">
        <f t="shared" si="5"/>
        <v>13</v>
      </c>
      <c r="I421" s="39" t="s">
        <v>73</v>
      </c>
      <c r="J421" s="39" t="s">
        <v>33</v>
      </c>
      <c r="K421" s="43" t="s">
        <v>50</v>
      </c>
      <c r="L421" s="39" t="s">
        <v>51</v>
      </c>
      <c r="M421" s="44"/>
      <c r="N421" s="39" t="s">
        <v>21</v>
      </c>
      <c r="O421" s="59"/>
      <c r="P421" s="44"/>
      <c r="Q421" s="45"/>
      <c r="R421" s="46"/>
      <c r="S421" s="46"/>
      <c r="T421" s="46"/>
      <c r="U421" s="46"/>
      <c r="V421" s="80"/>
      <c r="W421" s="80"/>
      <c r="X421" s="80"/>
    </row>
    <row r="422">
      <c r="A422" s="38">
        <v>45705.0</v>
      </c>
      <c r="B422" s="53">
        <v>45783.0</v>
      </c>
      <c r="C422" s="39">
        <v>213735.0</v>
      </c>
      <c r="D422" s="39" t="s">
        <v>102</v>
      </c>
      <c r="E422" s="38">
        <v>44986.0</v>
      </c>
      <c r="F422" s="40">
        <f t="shared" si="8"/>
        <v>26</v>
      </c>
      <c r="G422" s="38">
        <v>45422.0</v>
      </c>
      <c r="H422" s="40">
        <f t="shared" si="5"/>
        <v>11</v>
      </c>
      <c r="I422" s="39" t="s">
        <v>73</v>
      </c>
      <c r="J422" s="39">
        <v>212.0</v>
      </c>
      <c r="K422" s="43">
        <v>7000.0</v>
      </c>
      <c r="L422" s="44"/>
      <c r="M422" s="38">
        <v>45771.0</v>
      </c>
      <c r="N422" s="54" t="s">
        <v>19</v>
      </c>
      <c r="O422" s="39" t="s">
        <v>181</v>
      </c>
      <c r="P422" s="39" t="s">
        <v>61</v>
      </c>
      <c r="Q422" s="115"/>
      <c r="R422" s="46"/>
      <c r="S422" s="46"/>
      <c r="T422" s="46"/>
      <c r="U422" s="46"/>
      <c r="V422" s="80"/>
      <c r="W422" s="80"/>
      <c r="X422" s="80"/>
    </row>
    <row r="423">
      <c r="A423" s="53">
        <v>45705.0</v>
      </c>
      <c r="B423" s="53">
        <v>45783.0</v>
      </c>
      <c r="C423" s="54">
        <v>236479.0</v>
      </c>
      <c r="D423" s="54" t="s">
        <v>77</v>
      </c>
      <c r="E423" s="55">
        <v>45566.0</v>
      </c>
      <c r="F423" s="56">
        <f t="shared" si="8"/>
        <v>7</v>
      </c>
      <c r="G423" s="151">
        <v>45642.0</v>
      </c>
      <c r="H423" s="56">
        <f t="shared" si="5"/>
        <v>4</v>
      </c>
      <c r="I423" s="54" t="s">
        <v>59</v>
      </c>
      <c r="J423" s="54" t="s">
        <v>182</v>
      </c>
      <c r="K423" s="57">
        <v>5000.0</v>
      </c>
      <c r="L423" s="58"/>
      <c r="M423" s="53">
        <v>45770.0</v>
      </c>
      <c r="N423" s="54" t="s">
        <v>19</v>
      </c>
      <c r="O423" s="59"/>
      <c r="P423" s="39" t="s">
        <v>61</v>
      </c>
      <c r="Q423" s="152"/>
      <c r="R423" s="46"/>
      <c r="S423" s="46"/>
      <c r="T423" s="46"/>
      <c r="U423" s="46"/>
      <c r="V423" s="80"/>
      <c r="W423" s="80"/>
      <c r="X423" s="80"/>
    </row>
    <row r="424">
      <c r="A424" s="38">
        <v>45705.0</v>
      </c>
      <c r="B424" s="53">
        <v>45783.0</v>
      </c>
      <c r="C424" s="39">
        <v>182963.0</v>
      </c>
      <c r="D424" s="39" t="s">
        <v>133</v>
      </c>
      <c r="E424" s="38">
        <v>45139.0</v>
      </c>
      <c r="F424" s="40">
        <f t="shared" si="8"/>
        <v>21</v>
      </c>
      <c r="G424" s="38">
        <v>45159.0</v>
      </c>
      <c r="H424" s="40">
        <f t="shared" si="5"/>
        <v>20</v>
      </c>
      <c r="I424" s="39" t="s">
        <v>73</v>
      </c>
      <c r="J424" s="39">
        <v>212.0</v>
      </c>
      <c r="K424" s="63"/>
      <c r="L424" s="44"/>
      <c r="M424" s="38">
        <v>45775.0</v>
      </c>
      <c r="N424" s="54" t="s">
        <v>19</v>
      </c>
      <c r="O424" s="59"/>
      <c r="P424" s="44"/>
      <c r="Q424" s="152"/>
      <c r="R424" s="46"/>
      <c r="S424" s="46"/>
      <c r="T424" s="46"/>
      <c r="U424" s="46"/>
      <c r="V424" s="80"/>
      <c r="W424" s="80"/>
      <c r="X424" s="80"/>
    </row>
    <row r="425">
      <c r="A425" s="93">
        <v>45698.0</v>
      </c>
      <c r="B425" s="53">
        <v>45782.0</v>
      </c>
      <c r="C425" s="41">
        <v>224534.0</v>
      </c>
      <c r="D425" s="41" t="s">
        <v>83</v>
      </c>
      <c r="E425" s="102">
        <v>45505.0</v>
      </c>
      <c r="F425" s="40">
        <v>8.0</v>
      </c>
      <c r="G425" s="93">
        <v>45516.0</v>
      </c>
      <c r="H425" s="40">
        <f t="shared" si="5"/>
        <v>8</v>
      </c>
      <c r="I425" s="41" t="s">
        <v>59</v>
      </c>
      <c r="J425" s="41">
        <v>102.0</v>
      </c>
      <c r="K425" s="63">
        <v>18000.0</v>
      </c>
      <c r="L425" s="44" t="s">
        <v>68</v>
      </c>
      <c r="M425" s="53">
        <v>45782.0</v>
      </c>
      <c r="N425" s="54" t="s">
        <v>18</v>
      </c>
      <c r="O425" s="44" t="s">
        <v>183</v>
      </c>
      <c r="P425" s="44"/>
      <c r="Q425" s="152"/>
      <c r="R425" s="46"/>
      <c r="S425" s="46"/>
      <c r="T425" s="46"/>
      <c r="U425" s="46"/>
      <c r="V425" s="80"/>
      <c r="W425" s="80"/>
      <c r="X425" s="80"/>
    </row>
    <row r="426">
      <c r="A426" s="93"/>
      <c r="B426" s="53">
        <v>45783.0</v>
      </c>
      <c r="C426" s="39">
        <v>248702.0</v>
      </c>
      <c r="D426" s="41"/>
      <c r="E426" s="102"/>
      <c r="F426" s="40"/>
      <c r="G426" s="93"/>
      <c r="H426" s="40">
        <f t="shared" si="5"/>
        <v>1504</v>
      </c>
      <c r="I426" s="41"/>
      <c r="J426" s="39">
        <v>104.0</v>
      </c>
      <c r="K426" s="63"/>
      <c r="L426" s="44"/>
      <c r="M426" s="38">
        <v>45776.0</v>
      </c>
      <c r="N426" s="54" t="s">
        <v>19</v>
      </c>
      <c r="O426" s="59"/>
      <c r="P426" s="44"/>
      <c r="Q426" s="152"/>
      <c r="R426" s="46"/>
      <c r="S426" s="46"/>
      <c r="T426" s="46"/>
      <c r="U426" s="46"/>
      <c r="V426" s="80"/>
      <c r="W426" s="80"/>
      <c r="X426" s="80"/>
    </row>
    <row r="427">
      <c r="A427" s="38">
        <v>45776.0</v>
      </c>
      <c r="B427" s="53">
        <v>45783.0</v>
      </c>
      <c r="C427" s="39">
        <v>248954.0</v>
      </c>
      <c r="D427" s="41"/>
      <c r="E427" s="102"/>
      <c r="F427" s="40"/>
      <c r="G427" s="93"/>
      <c r="H427" s="40">
        <f t="shared" si="5"/>
        <v>1504</v>
      </c>
      <c r="I427" s="39" t="s">
        <v>49</v>
      </c>
      <c r="J427" s="41"/>
      <c r="K427" s="43">
        <v>7140.0</v>
      </c>
      <c r="L427" s="44"/>
      <c r="M427" s="38">
        <v>45776.0</v>
      </c>
      <c r="N427" s="54" t="s">
        <v>19</v>
      </c>
      <c r="O427" s="59"/>
      <c r="P427" s="44"/>
      <c r="Q427" s="45"/>
      <c r="R427" s="46"/>
      <c r="S427" s="46"/>
      <c r="T427" s="46"/>
      <c r="U427" s="46"/>
      <c r="V427" s="80"/>
      <c r="W427" s="80"/>
      <c r="X427" s="80"/>
    </row>
    <row r="428">
      <c r="A428" s="38">
        <v>45779.0</v>
      </c>
      <c r="B428" s="38">
        <v>45779.0</v>
      </c>
      <c r="C428" s="39">
        <v>250039.0</v>
      </c>
      <c r="D428" s="41"/>
      <c r="E428" s="102"/>
      <c r="F428" s="40"/>
      <c r="G428" s="93"/>
      <c r="H428" s="40">
        <f t="shared" si="5"/>
        <v>1504</v>
      </c>
      <c r="I428" s="39" t="s">
        <v>59</v>
      </c>
      <c r="J428" s="39">
        <v>102.0</v>
      </c>
      <c r="K428" s="43"/>
      <c r="L428" s="44"/>
      <c r="M428" s="38">
        <v>45779.0</v>
      </c>
      <c r="N428" s="39" t="s">
        <v>17</v>
      </c>
      <c r="O428" s="59"/>
      <c r="P428" s="44"/>
      <c r="Q428" s="45"/>
      <c r="R428" s="46"/>
      <c r="S428" s="46"/>
      <c r="T428" s="46"/>
      <c r="U428" s="46"/>
      <c r="V428" s="80"/>
      <c r="W428" s="80"/>
      <c r="X428" s="80"/>
    </row>
    <row r="429">
      <c r="A429" s="38">
        <v>45779.0</v>
      </c>
      <c r="B429" s="38">
        <v>45779.0</v>
      </c>
      <c r="C429" s="39">
        <v>247932.0</v>
      </c>
      <c r="D429" s="41"/>
      <c r="E429" s="102"/>
      <c r="F429" s="40"/>
      <c r="G429" s="93"/>
      <c r="H429" s="40">
        <f t="shared" si="5"/>
        <v>1504</v>
      </c>
      <c r="I429" s="39" t="s">
        <v>74</v>
      </c>
      <c r="J429" s="39">
        <v>328.0</v>
      </c>
      <c r="K429" s="43"/>
      <c r="L429" s="44"/>
      <c r="M429" s="38">
        <v>45779.0</v>
      </c>
      <c r="N429" s="39" t="s">
        <v>17</v>
      </c>
      <c r="O429" s="59"/>
      <c r="P429" s="44"/>
      <c r="Q429" s="45"/>
      <c r="R429" s="46"/>
      <c r="S429" s="46"/>
      <c r="T429" s="46"/>
      <c r="U429" s="46"/>
      <c r="V429" s="80"/>
      <c r="W429" s="80"/>
      <c r="X429" s="80"/>
    </row>
    <row r="430">
      <c r="A430" s="38">
        <v>45776.0</v>
      </c>
      <c r="B430" s="53">
        <v>45783.0</v>
      </c>
      <c r="C430" s="39">
        <v>231406.0</v>
      </c>
      <c r="D430" s="41"/>
      <c r="E430" s="102"/>
      <c r="F430" s="40"/>
      <c r="G430" s="93"/>
      <c r="H430" s="40">
        <f t="shared" si="5"/>
        <v>1504</v>
      </c>
      <c r="I430" s="41"/>
      <c r="J430" s="41"/>
      <c r="K430" s="43">
        <v>5800.0</v>
      </c>
      <c r="L430" s="44"/>
      <c r="M430" s="38">
        <v>45776.0</v>
      </c>
      <c r="N430" s="54" t="s">
        <v>19</v>
      </c>
      <c r="O430" s="59"/>
      <c r="P430" s="44"/>
      <c r="Q430" s="45"/>
      <c r="R430" s="46"/>
      <c r="S430" s="46"/>
      <c r="T430" s="46"/>
      <c r="U430" s="46"/>
      <c r="V430" s="80"/>
      <c r="W430" s="80"/>
      <c r="X430" s="80"/>
    </row>
    <row r="431">
      <c r="A431" s="38">
        <v>45705.0</v>
      </c>
      <c r="B431" s="53">
        <v>45783.0</v>
      </c>
      <c r="C431" s="39">
        <v>217515.0</v>
      </c>
      <c r="D431" s="39" t="s">
        <v>104</v>
      </c>
      <c r="E431" s="38">
        <v>45323.0</v>
      </c>
      <c r="F431" s="40">
        <f t="shared" ref="F431:F439" si="9">DATEDIF(E431,TODAY(),"M")</f>
        <v>15</v>
      </c>
      <c r="G431" s="38">
        <v>45453.0</v>
      </c>
      <c r="H431" s="40">
        <f t="shared" si="5"/>
        <v>10</v>
      </c>
      <c r="I431" s="39" t="s">
        <v>74</v>
      </c>
      <c r="J431" s="39">
        <v>307.0</v>
      </c>
      <c r="K431" s="63"/>
      <c r="L431" s="39" t="s">
        <v>68</v>
      </c>
      <c r="M431" s="38">
        <v>45773.0</v>
      </c>
      <c r="N431" s="54" t="s">
        <v>19</v>
      </c>
      <c r="O431" s="59"/>
      <c r="P431" s="39" t="s">
        <v>61</v>
      </c>
      <c r="Q431" s="45"/>
      <c r="R431" s="46"/>
      <c r="S431" s="46"/>
      <c r="T431" s="46"/>
      <c r="U431" s="46"/>
      <c r="V431" s="80"/>
      <c r="W431" s="80"/>
      <c r="X431" s="80"/>
    </row>
    <row r="432">
      <c r="A432" s="38">
        <v>45705.0</v>
      </c>
      <c r="B432" s="53">
        <v>45783.0</v>
      </c>
      <c r="C432" s="39">
        <v>209806.0</v>
      </c>
      <c r="D432" s="39" t="s">
        <v>95</v>
      </c>
      <c r="E432" s="38">
        <v>45352.0</v>
      </c>
      <c r="F432" s="40">
        <f t="shared" si="9"/>
        <v>14</v>
      </c>
      <c r="G432" s="38">
        <v>45398.0</v>
      </c>
      <c r="H432" s="40">
        <f t="shared" si="5"/>
        <v>12</v>
      </c>
      <c r="I432" s="39" t="s">
        <v>49</v>
      </c>
      <c r="J432" s="39" t="s">
        <v>123</v>
      </c>
      <c r="K432" s="63"/>
      <c r="L432" s="44"/>
      <c r="M432" s="38">
        <v>45775.0</v>
      </c>
      <c r="N432" s="54" t="s">
        <v>19</v>
      </c>
      <c r="O432" s="59"/>
      <c r="P432" s="44"/>
      <c r="Q432" s="45"/>
      <c r="R432" s="46"/>
      <c r="S432" s="46"/>
      <c r="T432" s="46"/>
      <c r="U432" s="46"/>
      <c r="V432" s="80"/>
      <c r="W432" s="80"/>
      <c r="X432" s="80"/>
    </row>
    <row r="433">
      <c r="A433" s="38">
        <v>45771.0</v>
      </c>
      <c r="B433" s="53">
        <v>45783.0</v>
      </c>
      <c r="C433" s="39">
        <v>234576.0</v>
      </c>
      <c r="D433" s="39" t="s">
        <v>96</v>
      </c>
      <c r="E433" s="38">
        <v>45536.0</v>
      </c>
      <c r="F433" s="40">
        <f t="shared" si="9"/>
        <v>8</v>
      </c>
      <c r="G433" s="77">
        <v>45614.0</v>
      </c>
      <c r="H433" s="40">
        <f t="shared" si="5"/>
        <v>5</v>
      </c>
      <c r="I433" s="39" t="s">
        <v>74</v>
      </c>
      <c r="J433" s="39" t="s">
        <v>127</v>
      </c>
      <c r="K433" s="43">
        <v>5500.0</v>
      </c>
      <c r="L433" s="44"/>
      <c r="M433" s="38">
        <v>45771.0</v>
      </c>
      <c r="N433" s="54" t="s">
        <v>19</v>
      </c>
      <c r="O433" s="59"/>
      <c r="P433" s="39" t="s">
        <v>61</v>
      </c>
      <c r="Q433" s="45"/>
      <c r="R433" s="46"/>
      <c r="S433" s="46"/>
      <c r="T433" s="46"/>
      <c r="U433" s="46"/>
      <c r="V433" s="80"/>
      <c r="W433" s="80"/>
      <c r="X433" s="80"/>
    </row>
    <row r="434">
      <c r="A434" s="38">
        <v>45705.0</v>
      </c>
      <c r="B434" s="53">
        <v>45783.0</v>
      </c>
      <c r="C434" s="39">
        <v>236123.0</v>
      </c>
      <c r="D434" s="39" t="s">
        <v>70</v>
      </c>
      <c r="E434" s="38">
        <v>45536.0</v>
      </c>
      <c r="F434" s="40">
        <f t="shared" si="9"/>
        <v>8</v>
      </c>
      <c r="G434" s="38">
        <v>45629.0</v>
      </c>
      <c r="H434" s="40">
        <f t="shared" si="5"/>
        <v>5</v>
      </c>
      <c r="I434" s="39" t="s">
        <v>59</v>
      </c>
      <c r="J434" s="39">
        <v>102.0</v>
      </c>
      <c r="K434" s="43">
        <v>16000.0</v>
      </c>
      <c r="L434" s="39" t="s">
        <v>84</v>
      </c>
      <c r="M434" s="38">
        <v>45771.0</v>
      </c>
      <c r="N434" s="54" t="s">
        <v>19</v>
      </c>
      <c r="O434" s="39">
        <v>102.0</v>
      </c>
      <c r="P434" s="39" t="s">
        <v>61</v>
      </c>
      <c r="Q434" s="45"/>
      <c r="R434" s="46"/>
      <c r="S434" s="46"/>
      <c r="T434" s="46"/>
      <c r="U434" s="46"/>
      <c r="V434" s="80"/>
      <c r="W434" s="80"/>
      <c r="X434" s="80"/>
    </row>
    <row r="435">
      <c r="A435" s="38">
        <v>45705.0</v>
      </c>
      <c r="B435" s="53">
        <v>45783.0</v>
      </c>
      <c r="C435" s="39">
        <v>236052.0</v>
      </c>
      <c r="D435" s="39" t="s">
        <v>104</v>
      </c>
      <c r="E435" s="38">
        <v>45597.0</v>
      </c>
      <c r="F435" s="40">
        <f t="shared" si="9"/>
        <v>6</v>
      </c>
      <c r="G435" s="38">
        <v>45629.0</v>
      </c>
      <c r="H435" s="40">
        <f t="shared" si="5"/>
        <v>5</v>
      </c>
      <c r="I435" s="39" t="s">
        <v>49</v>
      </c>
      <c r="J435" s="39">
        <v>501.0</v>
      </c>
      <c r="K435" s="43">
        <v>5000.0</v>
      </c>
      <c r="L435" s="44"/>
      <c r="M435" s="38">
        <v>45770.0</v>
      </c>
      <c r="N435" s="54" t="s">
        <v>19</v>
      </c>
      <c r="O435" s="59"/>
      <c r="P435" s="39" t="s">
        <v>61</v>
      </c>
      <c r="Q435" s="45"/>
      <c r="R435" s="46"/>
      <c r="S435" s="46"/>
      <c r="T435" s="46"/>
      <c r="U435" s="46"/>
      <c r="V435" s="80"/>
      <c r="W435" s="80"/>
      <c r="X435" s="80"/>
    </row>
    <row r="436">
      <c r="A436" s="38">
        <v>45705.0</v>
      </c>
      <c r="B436" s="53">
        <v>45783.0</v>
      </c>
      <c r="C436" s="39">
        <v>221344.0</v>
      </c>
      <c r="D436" s="39" t="s">
        <v>83</v>
      </c>
      <c r="E436" s="38">
        <v>45474.0</v>
      </c>
      <c r="F436" s="40">
        <f t="shared" si="9"/>
        <v>10</v>
      </c>
      <c r="G436" s="38">
        <v>45485.0</v>
      </c>
      <c r="H436" s="40">
        <f t="shared" si="5"/>
        <v>9</v>
      </c>
      <c r="I436" s="39" t="s">
        <v>63</v>
      </c>
      <c r="J436" s="39">
        <v>406.0</v>
      </c>
      <c r="K436" s="63"/>
      <c r="L436" s="44"/>
      <c r="M436" s="38">
        <v>45775.0</v>
      </c>
      <c r="N436" s="54" t="s">
        <v>19</v>
      </c>
      <c r="O436" s="39" t="s">
        <v>65</v>
      </c>
      <c r="P436" s="44"/>
      <c r="Q436" s="45"/>
      <c r="R436" s="46"/>
      <c r="S436" s="46"/>
      <c r="T436" s="46"/>
      <c r="U436" s="46"/>
      <c r="V436" s="80"/>
      <c r="W436" s="80"/>
      <c r="X436" s="80"/>
    </row>
    <row r="437">
      <c r="A437" s="38">
        <v>45705.0</v>
      </c>
      <c r="B437" s="53">
        <v>45783.0</v>
      </c>
      <c r="C437" s="39">
        <v>215162.0</v>
      </c>
      <c r="D437" s="39" t="s">
        <v>98</v>
      </c>
      <c r="E437" s="38">
        <v>45200.0</v>
      </c>
      <c r="F437" s="40">
        <f t="shared" si="9"/>
        <v>19</v>
      </c>
      <c r="G437" s="38">
        <v>45432.0</v>
      </c>
      <c r="H437" s="40">
        <f t="shared" si="5"/>
        <v>11</v>
      </c>
      <c r="I437" s="39" t="s">
        <v>49</v>
      </c>
      <c r="J437" s="39">
        <v>535.0</v>
      </c>
      <c r="K437" s="63"/>
      <c r="L437" s="39" t="s">
        <v>51</v>
      </c>
      <c r="M437" s="38">
        <v>45772.0</v>
      </c>
      <c r="N437" s="54" t="s">
        <v>19</v>
      </c>
      <c r="O437" s="86">
        <v>20000.0</v>
      </c>
      <c r="P437" s="39" t="s">
        <v>61</v>
      </c>
      <c r="Q437" s="45"/>
      <c r="R437" s="46"/>
      <c r="S437" s="46"/>
      <c r="T437" s="46"/>
      <c r="U437" s="46"/>
      <c r="V437" s="80"/>
      <c r="W437" s="80"/>
      <c r="X437" s="80"/>
    </row>
    <row r="438">
      <c r="A438" s="93">
        <v>45705.0</v>
      </c>
      <c r="B438" s="53">
        <v>45783.0</v>
      </c>
      <c r="C438" s="41">
        <v>217655.0</v>
      </c>
      <c r="D438" s="39" t="s">
        <v>102</v>
      </c>
      <c r="E438" s="93">
        <v>45292.0</v>
      </c>
      <c r="F438" s="94">
        <f t="shared" si="9"/>
        <v>16</v>
      </c>
      <c r="G438" s="93">
        <v>45470.0</v>
      </c>
      <c r="H438" s="40">
        <f t="shared" si="5"/>
        <v>10</v>
      </c>
      <c r="I438" s="39" t="s">
        <v>49</v>
      </c>
      <c r="J438" s="39" t="s">
        <v>123</v>
      </c>
      <c r="K438" s="63"/>
      <c r="L438" s="41"/>
      <c r="M438" s="38">
        <v>45771.0</v>
      </c>
      <c r="N438" s="54" t="s">
        <v>19</v>
      </c>
      <c r="O438" s="59"/>
      <c r="P438" s="39" t="s">
        <v>61</v>
      </c>
      <c r="Q438" s="45"/>
      <c r="R438" s="46"/>
      <c r="S438" s="46"/>
      <c r="T438" s="46"/>
      <c r="U438" s="46"/>
      <c r="V438" s="80"/>
      <c r="W438" s="80"/>
      <c r="X438" s="80"/>
    </row>
    <row r="439">
      <c r="A439" s="93">
        <v>45705.0</v>
      </c>
      <c r="B439" s="53">
        <v>45783.0</v>
      </c>
      <c r="C439" s="41">
        <v>231054.0</v>
      </c>
      <c r="D439" s="39" t="s">
        <v>99</v>
      </c>
      <c r="E439" s="93">
        <v>45536.0</v>
      </c>
      <c r="F439" s="94">
        <f t="shared" si="9"/>
        <v>8</v>
      </c>
      <c r="G439" s="128">
        <v>45593.0</v>
      </c>
      <c r="H439" s="40">
        <f t="shared" si="5"/>
        <v>6</v>
      </c>
      <c r="I439" s="39" t="s">
        <v>74</v>
      </c>
      <c r="J439" s="39">
        <v>308.0</v>
      </c>
      <c r="K439" s="43">
        <v>10000.0</v>
      </c>
      <c r="L439" s="39" t="s">
        <v>84</v>
      </c>
      <c r="M439" s="38">
        <v>45771.0</v>
      </c>
      <c r="N439" s="54" t="s">
        <v>19</v>
      </c>
      <c r="O439" s="39" t="s">
        <v>184</v>
      </c>
      <c r="P439" s="39" t="s">
        <v>61</v>
      </c>
      <c r="Q439" s="45"/>
      <c r="R439" s="46"/>
      <c r="S439" s="46"/>
      <c r="T439" s="46"/>
      <c r="U439" s="46"/>
      <c r="V439" s="80"/>
      <c r="W439" s="80"/>
      <c r="X439" s="80"/>
    </row>
    <row r="440">
      <c r="A440" s="105">
        <v>45705.0</v>
      </c>
      <c r="B440" s="53">
        <v>45783.0</v>
      </c>
      <c r="C440" s="106">
        <v>101572.0</v>
      </c>
      <c r="D440" s="106" t="s">
        <v>96</v>
      </c>
      <c r="E440" s="107">
        <v>44378.0</v>
      </c>
      <c r="F440" s="117">
        <v>43.0</v>
      </c>
      <c r="G440" s="105">
        <v>44475.0</v>
      </c>
      <c r="H440" s="118">
        <f t="shared" si="5"/>
        <v>43</v>
      </c>
      <c r="I440" s="106" t="s">
        <v>49</v>
      </c>
      <c r="J440" s="106" t="s">
        <v>123</v>
      </c>
      <c r="K440" s="153" t="s">
        <v>185</v>
      </c>
      <c r="L440" s="106" t="s">
        <v>68</v>
      </c>
      <c r="M440" s="38">
        <v>45775.0</v>
      </c>
      <c r="N440" s="54" t="s">
        <v>19</v>
      </c>
      <c r="O440" s="59"/>
      <c r="P440" s="39" t="s">
        <v>61</v>
      </c>
      <c r="Q440" s="45"/>
      <c r="R440" s="46"/>
      <c r="S440" s="46"/>
      <c r="T440" s="46"/>
      <c r="U440" s="46"/>
      <c r="V440" s="80"/>
      <c r="W440" s="80"/>
      <c r="X440" s="80"/>
    </row>
    <row r="441">
      <c r="A441" s="97">
        <v>45705.0</v>
      </c>
      <c r="B441" s="53">
        <v>45782.0</v>
      </c>
      <c r="C441" s="98">
        <v>230904.0</v>
      </c>
      <c r="D441" s="54" t="s">
        <v>58</v>
      </c>
      <c r="E441" s="99">
        <v>45566.0</v>
      </c>
      <c r="F441" s="56">
        <f t="shared" ref="F441:F470" si="10">DATEDIF(E441,TODAY(),"M")</f>
        <v>7</v>
      </c>
      <c r="G441" s="97">
        <v>45602.0</v>
      </c>
      <c r="H441" s="56">
        <f t="shared" si="5"/>
        <v>6</v>
      </c>
      <c r="I441" s="54" t="s">
        <v>59</v>
      </c>
      <c r="J441" s="54">
        <v>102.0</v>
      </c>
      <c r="K441" s="57">
        <v>8000.0</v>
      </c>
      <c r="L441" s="54" t="s">
        <v>68</v>
      </c>
      <c r="M441" s="53">
        <v>45782.0</v>
      </c>
      <c r="N441" s="54" t="s">
        <v>17</v>
      </c>
      <c r="O441" s="59"/>
      <c r="P441" s="39" t="s">
        <v>61</v>
      </c>
      <c r="Q441" s="45"/>
      <c r="R441" s="46"/>
      <c r="S441" s="46"/>
      <c r="T441" s="46"/>
      <c r="U441" s="46"/>
      <c r="V441" s="80"/>
      <c r="W441" s="80"/>
      <c r="X441" s="80"/>
    </row>
    <row r="442">
      <c r="A442" s="53">
        <v>45705.0</v>
      </c>
      <c r="B442" s="38">
        <v>45782.0</v>
      </c>
      <c r="C442" s="54">
        <v>240027.0</v>
      </c>
      <c r="D442" s="54" t="s">
        <v>89</v>
      </c>
      <c r="E442" s="55">
        <v>45566.0</v>
      </c>
      <c r="F442" s="56">
        <f t="shared" si="10"/>
        <v>7</v>
      </c>
      <c r="G442" s="55">
        <v>45678.0</v>
      </c>
      <c r="H442" s="56">
        <f t="shared" si="5"/>
        <v>3</v>
      </c>
      <c r="I442" s="101" t="s">
        <v>73</v>
      </c>
      <c r="J442" s="101" t="s">
        <v>186</v>
      </c>
      <c r="K442" s="57" t="s">
        <v>175</v>
      </c>
      <c r="L442" s="58"/>
      <c r="M442" s="38">
        <v>45782.0</v>
      </c>
      <c r="N442" s="54" t="s">
        <v>17</v>
      </c>
      <c r="O442" s="59"/>
      <c r="P442" s="58"/>
      <c r="Q442" s="45"/>
      <c r="R442" s="46"/>
      <c r="S442" s="46"/>
      <c r="T442" s="46"/>
      <c r="U442" s="46"/>
      <c r="V442" s="80"/>
      <c r="W442" s="80"/>
      <c r="X442" s="80"/>
    </row>
    <row r="443">
      <c r="A443" s="38">
        <v>45705.0</v>
      </c>
      <c r="B443" s="53">
        <v>45783.0</v>
      </c>
      <c r="C443" s="39">
        <v>239325.0</v>
      </c>
      <c r="D443" s="39" t="s">
        <v>102</v>
      </c>
      <c r="E443" s="38">
        <v>45413.0</v>
      </c>
      <c r="F443" s="40">
        <f t="shared" si="10"/>
        <v>12</v>
      </c>
      <c r="G443" s="38">
        <v>45677.0</v>
      </c>
      <c r="H443" s="40">
        <f t="shared" si="5"/>
        <v>3</v>
      </c>
      <c r="I443" s="39" t="s">
        <v>49</v>
      </c>
      <c r="J443" s="39">
        <v>502.0</v>
      </c>
      <c r="K443" s="43" t="s">
        <v>187</v>
      </c>
      <c r="L443" s="39" t="s">
        <v>68</v>
      </c>
      <c r="M443" s="38">
        <v>45750.0</v>
      </c>
      <c r="N443" s="54" t="s">
        <v>19</v>
      </c>
      <c r="O443" s="59"/>
      <c r="P443" s="39" t="s">
        <v>66</v>
      </c>
      <c r="Q443" s="45"/>
      <c r="R443" s="46"/>
      <c r="S443" s="46"/>
      <c r="T443" s="46"/>
      <c r="U443" s="46"/>
      <c r="V443" s="80"/>
      <c r="W443" s="80"/>
      <c r="X443" s="80"/>
    </row>
    <row r="444">
      <c r="A444" s="38">
        <v>45722.0</v>
      </c>
      <c r="B444" s="53">
        <v>45783.0</v>
      </c>
      <c r="C444" s="39">
        <v>230654.0</v>
      </c>
      <c r="D444" s="39" t="s">
        <v>71</v>
      </c>
      <c r="E444" s="38">
        <v>45444.0</v>
      </c>
      <c r="F444" s="40">
        <f t="shared" si="10"/>
        <v>11</v>
      </c>
      <c r="G444" s="77">
        <v>45579.0</v>
      </c>
      <c r="H444" s="40">
        <f t="shared" si="5"/>
        <v>6</v>
      </c>
      <c r="I444" s="41" t="s">
        <v>42</v>
      </c>
      <c r="J444" s="39">
        <v>29.0</v>
      </c>
      <c r="K444" s="43">
        <v>2000.0</v>
      </c>
      <c r="L444" s="39" t="s">
        <v>68</v>
      </c>
      <c r="M444" s="38">
        <v>45762.0</v>
      </c>
      <c r="N444" s="54" t="s">
        <v>19</v>
      </c>
      <c r="O444" s="59"/>
      <c r="P444" s="39" t="s">
        <v>61</v>
      </c>
      <c r="Q444" s="45"/>
      <c r="R444" s="46"/>
      <c r="S444" s="46"/>
      <c r="T444" s="46"/>
      <c r="U444" s="46"/>
      <c r="V444" s="80"/>
      <c r="W444" s="80"/>
      <c r="X444" s="80"/>
    </row>
    <row r="445">
      <c r="A445" s="38">
        <v>45734.0</v>
      </c>
      <c r="B445" s="53">
        <v>45783.0</v>
      </c>
      <c r="C445" s="39">
        <v>229338.0</v>
      </c>
      <c r="D445" s="39" t="s">
        <v>133</v>
      </c>
      <c r="E445" s="38">
        <v>45444.0</v>
      </c>
      <c r="F445" s="40">
        <f t="shared" si="10"/>
        <v>11</v>
      </c>
      <c r="G445" s="38">
        <v>45562.0</v>
      </c>
      <c r="H445" s="40">
        <f t="shared" si="5"/>
        <v>7</v>
      </c>
      <c r="I445" s="39" t="s">
        <v>74</v>
      </c>
      <c r="J445" s="39">
        <v>360.0</v>
      </c>
      <c r="K445" s="43">
        <v>5000.0</v>
      </c>
      <c r="L445" s="39" t="s">
        <v>51</v>
      </c>
      <c r="M445" s="38">
        <v>45755.0</v>
      </c>
      <c r="N445" s="54" t="s">
        <v>19</v>
      </c>
      <c r="O445" s="39" t="s">
        <v>65</v>
      </c>
      <c r="P445" s="39" t="s">
        <v>61</v>
      </c>
      <c r="Q445" s="45"/>
      <c r="R445" s="46"/>
      <c r="S445" s="46"/>
      <c r="T445" s="46"/>
      <c r="U445" s="46"/>
      <c r="V445" s="80"/>
      <c r="W445" s="80"/>
      <c r="X445" s="80"/>
    </row>
    <row r="446">
      <c r="A446" s="38">
        <v>45700.0</v>
      </c>
      <c r="B446" s="53">
        <v>45783.0</v>
      </c>
      <c r="C446" s="39">
        <v>212411.0</v>
      </c>
      <c r="D446" s="39" t="s">
        <v>104</v>
      </c>
      <c r="E446" s="38">
        <v>45352.0</v>
      </c>
      <c r="F446" s="40">
        <f t="shared" si="10"/>
        <v>14</v>
      </c>
      <c r="G446" s="38">
        <v>45411.0</v>
      </c>
      <c r="H446" s="40">
        <f t="shared" si="5"/>
        <v>12</v>
      </c>
      <c r="I446" s="39" t="s">
        <v>74</v>
      </c>
      <c r="J446" s="39" t="s">
        <v>127</v>
      </c>
      <c r="K446" s="43">
        <v>5000.0</v>
      </c>
      <c r="L446" s="44"/>
      <c r="M446" s="38">
        <v>45755.0</v>
      </c>
      <c r="N446" s="54" t="s">
        <v>19</v>
      </c>
      <c r="O446" s="39" t="s">
        <v>65</v>
      </c>
      <c r="P446" s="39" t="s">
        <v>61</v>
      </c>
      <c r="Q446" s="45"/>
      <c r="R446" s="46"/>
      <c r="S446" s="46"/>
      <c r="T446" s="46"/>
      <c r="U446" s="46"/>
      <c r="V446" s="80"/>
      <c r="W446" s="80"/>
      <c r="X446" s="80"/>
    </row>
    <row r="447">
      <c r="A447" s="38">
        <v>45705.0</v>
      </c>
      <c r="B447" s="53">
        <v>45783.0</v>
      </c>
      <c r="C447" s="39">
        <v>225830.0</v>
      </c>
      <c r="D447" s="39" t="s">
        <v>104</v>
      </c>
      <c r="E447" s="38">
        <v>45536.0</v>
      </c>
      <c r="F447" s="40">
        <f t="shared" si="10"/>
        <v>8</v>
      </c>
      <c r="G447" s="38">
        <v>45530.0</v>
      </c>
      <c r="H447" s="40">
        <f t="shared" si="5"/>
        <v>8</v>
      </c>
      <c r="I447" s="39" t="s">
        <v>74</v>
      </c>
      <c r="J447" s="39">
        <v>312.0</v>
      </c>
      <c r="K447" s="43">
        <v>6000.0</v>
      </c>
      <c r="L447" s="39" t="s">
        <v>84</v>
      </c>
      <c r="M447" s="38">
        <v>45756.0</v>
      </c>
      <c r="N447" s="54" t="s">
        <v>19</v>
      </c>
      <c r="O447" s="39" t="s">
        <v>65</v>
      </c>
      <c r="P447" s="39" t="s">
        <v>61</v>
      </c>
      <c r="Q447" s="45"/>
      <c r="R447" s="46"/>
      <c r="S447" s="46"/>
      <c r="T447" s="46"/>
      <c r="U447" s="46"/>
      <c r="V447" s="80"/>
      <c r="W447" s="80"/>
      <c r="X447" s="80"/>
    </row>
    <row r="448">
      <c r="A448" s="38">
        <v>45705.0</v>
      </c>
      <c r="B448" s="53">
        <v>45783.0</v>
      </c>
      <c r="C448" s="39">
        <v>210568.0</v>
      </c>
      <c r="D448" s="39" t="s">
        <v>104</v>
      </c>
      <c r="E448" s="38">
        <v>45352.0</v>
      </c>
      <c r="F448" s="40">
        <f t="shared" si="10"/>
        <v>14</v>
      </c>
      <c r="G448" s="38">
        <v>45398.0</v>
      </c>
      <c r="H448" s="40">
        <f t="shared" si="5"/>
        <v>12</v>
      </c>
      <c r="I448" s="39" t="s">
        <v>59</v>
      </c>
      <c r="J448" s="39" t="s">
        <v>188</v>
      </c>
      <c r="K448" s="63"/>
      <c r="L448" s="39" t="s">
        <v>68</v>
      </c>
      <c r="M448" s="38">
        <v>45762.0</v>
      </c>
      <c r="N448" s="54" t="s">
        <v>19</v>
      </c>
      <c r="O448" s="86" t="s">
        <v>189</v>
      </c>
      <c r="P448" s="39" t="s">
        <v>61</v>
      </c>
      <c r="Q448" s="45"/>
      <c r="R448" s="46"/>
      <c r="S448" s="46"/>
      <c r="T448" s="46"/>
      <c r="U448" s="46"/>
      <c r="V448" s="80"/>
      <c r="W448" s="80"/>
      <c r="X448" s="80"/>
    </row>
    <row r="449">
      <c r="A449" s="38">
        <v>45705.0</v>
      </c>
      <c r="B449" s="53">
        <v>45782.0</v>
      </c>
      <c r="C449" s="39">
        <v>142213.0</v>
      </c>
      <c r="D449" s="39" t="s">
        <v>83</v>
      </c>
      <c r="E449" s="38">
        <v>44713.0</v>
      </c>
      <c r="F449" s="40">
        <f t="shared" si="10"/>
        <v>35</v>
      </c>
      <c r="G449" s="38">
        <v>44800.0</v>
      </c>
      <c r="H449" s="40">
        <f t="shared" si="5"/>
        <v>32</v>
      </c>
      <c r="I449" s="39" t="s">
        <v>49</v>
      </c>
      <c r="J449" s="39" t="s">
        <v>190</v>
      </c>
      <c r="K449" s="43" t="s">
        <v>103</v>
      </c>
      <c r="L449" s="39" t="s">
        <v>68</v>
      </c>
      <c r="M449" s="53">
        <v>45782.0</v>
      </c>
      <c r="N449" s="54" t="s">
        <v>17</v>
      </c>
      <c r="O449" s="59"/>
      <c r="P449" s="39" t="s">
        <v>61</v>
      </c>
      <c r="Q449" s="45"/>
      <c r="R449" s="46"/>
      <c r="S449" s="46"/>
      <c r="T449" s="46"/>
      <c r="U449" s="46"/>
      <c r="V449" s="80"/>
      <c r="W449" s="80"/>
      <c r="X449" s="80"/>
    </row>
    <row r="450">
      <c r="A450" s="38">
        <v>45705.0</v>
      </c>
      <c r="B450" s="53">
        <v>45783.0</v>
      </c>
      <c r="C450" s="39">
        <v>207936.0</v>
      </c>
      <c r="D450" s="39" t="s">
        <v>83</v>
      </c>
      <c r="E450" s="38">
        <v>45323.0</v>
      </c>
      <c r="F450" s="40">
        <f t="shared" si="10"/>
        <v>15</v>
      </c>
      <c r="G450" s="38">
        <v>45378.0</v>
      </c>
      <c r="H450" s="40">
        <f t="shared" si="5"/>
        <v>13</v>
      </c>
      <c r="I450" s="39" t="s">
        <v>74</v>
      </c>
      <c r="J450" s="39">
        <v>316.0</v>
      </c>
      <c r="K450" s="43">
        <v>3000.0</v>
      </c>
      <c r="L450" s="44"/>
      <c r="M450" s="38">
        <v>45755.0</v>
      </c>
      <c r="N450" s="54" t="s">
        <v>19</v>
      </c>
      <c r="O450" s="39" t="s">
        <v>65</v>
      </c>
      <c r="P450" s="39" t="s">
        <v>61</v>
      </c>
      <c r="Q450" s="45"/>
      <c r="R450" s="46"/>
      <c r="S450" s="46"/>
      <c r="T450" s="46"/>
      <c r="U450" s="46"/>
      <c r="V450" s="80"/>
      <c r="W450" s="80"/>
      <c r="X450" s="80"/>
    </row>
    <row r="451">
      <c r="A451" s="38">
        <v>45705.0</v>
      </c>
      <c r="B451" s="53">
        <v>45783.0</v>
      </c>
      <c r="C451" s="39">
        <v>226164.0</v>
      </c>
      <c r="D451" s="39" t="s">
        <v>83</v>
      </c>
      <c r="E451" s="38">
        <v>44896.0</v>
      </c>
      <c r="F451" s="40">
        <f t="shared" si="10"/>
        <v>29</v>
      </c>
      <c r="G451" s="38">
        <v>45533.0</v>
      </c>
      <c r="H451" s="40">
        <f t="shared" si="5"/>
        <v>8</v>
      </c>
      <c r="I451" s="39" t="s">
        <v>74</v>
      </c>
      <c r="J451" s="39">
        <v>368.0</v>
      </c>
      <c r="K451" s="43">
        <v>10000.0</v>
      </c>
      <c r="L451" s="44"/>
      <c r="M451" s="38">
        <v>45763.0</v>
      </c>
      <c r="N451" s="54" t="s">
        <v>19</v>
      </c>
      <c r="O451" s="39" t="s">
        <v>65</v>
      </c>
      <c r="P451" s="39" t="s">
        <v>61</v>
      </c>
      <c r="Q451" s="45"/>
      <c r="R451" s="46"/>
      <c r="S451" s="46"/>
      <c r="T451" s="46"/>
      <c r="U451" s="46"/>
      <c r="V451" s="80"/>
      <c r="W451" s="80"/>
      <c r="X451" s="80"/>
    </row>
    <row r="452">
      <c r="A452" s="38">
        <v>45705.0</v>
      </c>
      <c r="B452" s="53">
        <v>45783.0</v>
      </c>
      <c r="C452" s="39">
        <v>222216.0</v>
      </c>
      <c r="D452" s="39" t="s">
        <v>58</v>
      </c>
      <c r="E452" s="38">
        <v>45474.0</v>
      </c>
      <c r="F452" s="40">
        <f t="shared" si="10"/>
        <v>10</v>
      </c>
      <c r="G452" s="38">
        <v>45495.0</v>
      </c>
      <c r="H452" s="40">
        <f t="shared" si="5"/>
        <v>9</v>
      </c>
      <c r="I452" s="39" t="s">
        <v>63</v>
      </c>
      <c r="J452" s="39">
        <v>404.0</v>
      </c>
      <c r="K452" s="63"/>
      <c r="L452" s="44"/>
      <c r="M452" s="38">
        <v>45769.0</v>
      </c>
      <c r="N452" s="54" t="s">
        <v>19</v>
      </c>
      <c r="O452" s="39" t="s">
        <v>65</v>
      </c>
      <c r="P452" s="39" t="s">
        <v>61</v>
      </c>
      <c r="Q452" s="45"/>
      <c r="R452" s="46"/>
      <c r="S452" s="46"/>
      <c r="T452" s="46"/>
      <c r="U452" s="46"/>
      <c r="V452" s="80"/>
      <c r="W452" s="80"/>
      <c r="X452" s="80"/>
    </row>
    <row r="453">
      <c r="A453" s="38">
        <v>45705.0</v>
      </c>
      <c r="B453" s="53">
        <v>45783.0</v>
      </c>
      <c r="C453" s="39">
        <v>219271.0</v>
      </c>
      <c r="D453" s="39" t="s">
        <v>87</v>
      </c>
      <c r="E453" s="38">
        <v>45383.0</v>
      </c>
      <c r="F453" s="40">
        <f t="shared" si="10"/>
        <v>13</v>
      </c>
      <c r="G453" s="38">
        <v>45468.0</v>
      </c>
      <c r="H453" s="40">
        <f t="shared" si="5"/>
        <v>10</v>
      </c>
      <c r="I453" s="39" t="s">
        <v>73</v>
      </c>
      <c r="J453" s="39">
        <v>203.0</v>
      </c>
      <c r="K453" s="63"/>
      <c r="L453" s="39" t="s">
        <v>51</v>
      </c>
      <c r="M453" s="38">
        <v>45749.0</v>
      </c>
      <c r="N453" s="54" t="s">
        <v>19</v>
      </c>
      <c r="O453" s="59"/>
      <c r="P453" s="39" t="s">
        <v>61</v>
      </c>
      <c r="Q453" s="45"/>
      <c r="R453" s="46"/>
      <c r="S453" s="46"/>
      <c r="T453" s="46"/>
      <c r="U453" s="46"/>
      <c r="V453" s="80"/>
      <c r="W453" s="80"/>
      <c r="X453" s="80"/>
    </row>
    <row r="454">
      <c r="A454" s="38">
        <v>45730.0</v>
      </c>
      <c r="B454" s="53">
        <v>45783.0</v>
      </c>
      <c r="C454" s="39">
        <v>167337.0</v>
      </c>
      <c r="D454" s="39" t="s">
        <v>107</v>
      </c>
      <c r="E454" s="38">
        <v>44927.0</v>
      </c>
      <c r="F454" s="40">
        <f t="shared" si="10"/>
        <v>28</v>
      </c>
      <c r="G454" s="38">
        <v>45028.0</v>
      </c>
      <c r="H454" s="40">
        <f t="shared" si="5"/>
        <v>24</v>
      </c>
      <c r="I454" s="39" t="s">
        <v>134</v>
      </c>
      <c r="J454" s="39" t="s">
        <v>191</v>
      </c>
      <c r="K454" s="43">
        <v>8000.0</v>
      </c>
      <c r="L454" s="39" t="s">
        <v>68</v>
      </c>
      <c r="M454" s="38">
        <v>45762.0</v>
      </c>
      <c r="N454" s="54" t="s">
        <v>19</v>
      </c>
      <c r="O454" s="39" t="s">
        <v>192</v>
      </c>
      <c r="P454" s="39" t="s">
        <v>61</v>
      </c>
      <c r="Q454" s="45"/>
      <c r="R454" s="46"/>
      <c r="S454" s="46"/>
      <c r="T454" s="46"/>
      <c r="U454" s="46"/>
      <c r="V454" s="80"/>
      <c r="W454" s="80"/>
      <c r="X454" s="80"/>
    </row>
    <row r="455">
      <c r="A455" s="38">
        <v>45705.0</v>
      </c>
      <c r="B455" s="53">
        <v>45783.0</v>
      </c>
      <c r="C455" s="39">
        <v>147457.0</v>
      </c>
      <c r="D455" s="39" t="s">
        <v>41</v>
      </c>
      <c r="E455" s="38">
        <v>44835.0</v>
      </c>
      <c r="F455" s="40">
        <f t="shared" si="10"/>
        <v>31</v>
      </c>
      <c r="G455" s="77">
        <v>44848.0</v>
      </c>
      <c r="H455" s="40">
        <f t="shared" si="5"/>
        <v>30</v>
      </c>
      <c r="I455" s="39" t="s">
        <v>73</v>
      </c>
      <c r="J455" s="39">
        <v>208.0</v>
      </c>
      <c r="K455" s="43" t="s">
        <v>110</v>
      </c>
      <c r="L455" s="39" t="s">
        <v>51</v>
      </c>
      <c r="M455" s="38">
        <v>45756.0</v>
      </c>
      <c r="N455" s="54" t="s">
        <v>19</v>
      </c>
      <c r="O455" s="59"/>
      <c r="P455" s="39" t="s">
        <v>61</v>
      </c>
      <c r="Q455" s="45"/>
      <c r="R455" s="46"/>
      <c r="S455" s="46"/>
      <c r="T455" s="46"/>
      <c r="U455" s="46"/>
      <c r="V455" s="80"/>
      <c r="W455" s="80"/>
      <c r="X455" s="80"/>
    </row>
    <row r="456">
      <c r="A456" s="38">
        <v>45721.0</v>
      </c>
      <c r="B456" s="53">
        <v>45783.0</v>
      </c>
      <c r="C456" s="39">
        <v>228180.0</v>
      </c>
      <c r="D456" s="39" t="s">
        <v>89</v>
      </c>
      <c r="E456" s="38">
        <v>45413.0</v>
      </c>
      <c r="F456" s="40">
        <f t="shared" si="10"/>
        <v>12</v>
      </c>
      <c r="G456" s="38">
        <v>45552.0</v>
      </c>
      <c r="H456" s="40">
        <f t="shared" si="5"/>
        <v>7</v>
      </c>
      <c r="I456" s="39" t="s">
        <v>74</v>
      </c>
      <c r="J456" s="39" t="s">
        <v>94</v>
      </c>
      <c r="K456" s="43">
        <v>4000.0</v>
      </c>
      <c r="L456" s="39" t="s">
        <v>84</v>
      </c>
      <c r="M456" s="38">
        <v>45762.0</v>
      </c>
      <c r="N456" s="54" t="s">
        <v>19</v>
      </c>
      <c r="O456" s="39" t="s">
        <v>65</v>
      </c>
      <c r="P456" s="39" t="s">
        <v>61</v>
      </c>
      <c r="Q456" s="45"/>
      <c r="R456" s="46"/>
      <c r="S456" s="46"/>
      <c r="T456" s="46"/>
      <c r="U456" s="46"/>
      <c r="V456" s="80"/>
      <c r="W456" s="80"/>
      <c r="X456" s="80"/>
    </row>
    <row r="457">
      <c r="A457" s="38">
        <v>45705.0</v>
      </c>
      <c r="B457" s="53">
        <v>45783.0</v>
      </c>
      <c r="C457" s="39">
        <v>232041.0</v>
      </c>
      <c r="D457" s="39" t="s">
        <v>89</v>
      </c>
      <c r="E457" s="38">
        <v>45536.0</v>
      </c>
      <c r="F457" s="40">
        <f t="shared" si="10"/>
        <v>8</v>
      </c>
      <c r="G457" s="77">
        <v>45588.0</v>
      </c>
      <c r="H457" s="40">
        <f t="shared" si="5"/>
        <v>6</v>
      </c>
      <c r="I457" s="39" t="s">
        <v>74</v>
      </c>
      <c r="J457" s="39" t="s">
        <v>94</v>
      </c>
      <c r="K457" s="43">
        <v>5000.0</v>
      </c>
      <c r="L457" s="44"/>
      <c r="M457" s="38">
        <v>45769.0</v>
      </c>
      <c r="N457" s="54" t="s">
        <v>19</v>
      </c>
      <c r="O457" s="59"/>
      <c r="P457" s="39" t="s">
        <v>61</v>
      </c>
      <c r="Q457" s="45"/>
      <c r="R457" s="46"/>
      <c r="S457" s="46"/>
      <c r="T457" s="46"/>
      <c r="U457" s="46"/>
      <c r="V457" s="80"/>
      <c r="W457" s="80"/>
      <c r="X457" s="80"/>
    </row>
    <row r="458">
      <c r="A458" s="38">
        <v>45702.0</v>
      </c>
      <c r="B458" s="53">
        <v>45783.0</v>
      </c>
      <c r="C458" s="39">
        <v>141875.0</v>
      </c>
      <c r="D458" s="39" t="s">
        <v>62</v>
      </c>
      <c r="E458" s="38">
        <v>44774.0</v>
      </c>
      <c r="F458" s="40">
        <f t="shared" si="10"/>
        <v>33</v>
      </c>
      <c r="G458" s="38">
        <v>44798.0</v>
      </c>
      <c r="H458" s="40">
        <f t="shared" si="5"/>
        <v>32</v>
      </c>
      <c r="I458" s="39" t="s">
        <v>141</v>
      </c>
      <c r="J458" s="39">
        <v>602.0</v>
      </c>
      <c r="K458" s="43">
        <v>44000.0</v>
      </c>
      <c r="L458" s="44"/>
      <c r="M458" s="38">
        <v>45749.0</v>
      </c>
      <c r="N458" s="54" t="s">
        <v>19</v>
      </c>
      <c r="O458" s="39" t="s">
        <v>65</v>
      </c>
      <c r="P458" s="39" t="s">
        <v>61</v>
      </c>
      <c r="Q458" s="45"/>
      <c r="R458" s="46"/>
      <c r="S458" s="46"/>
      <c r="T458" s="46"/>
      <c r="U458" s="46"/>
      <c r="V458" s="80"/>
      <c r="W458" s="80"/>
      <c r="X458" s="80"/>
    </row>
    <row r="459">
      <c r="A459" s="38">
        <v>45705.0</v>
      </c>
      <c r="B459" s="53">
        <v>45783.0</v>
      </c>
      <c r="C459" s="39">
        <v>241355.0</v>
      </c>
      <c r="D459" s="39" t="s">
        <v>99</v>
      </c>
      <c r="E459" s="38">
        <v>45139.0</v>
      </c>
      <c r="F459" s="40">
        <f t="shared" si="10"/>
        <v>21</v>
      </c>
      <c r="G459" s="38">
        <v>45706.0</v>
      </c>
      <c r="H459" s="40">
        <f t="shared" si="5"/>
        <v>2</v>
      </c>
      <c r="I459" s="39" t="s">
        <v>73</v>
      </c>
      <c r="J459" s="154" t="s">
        <v>193</v>
      </c>
      <c r="K459" s="43">
        <v>6000.0</v>
      </c>
      <c r="L459" s="44"/>
      <c r="M459" s="38">
        <v>45755.0</v>
      </c>
      <c r="N459" s="54" t="s">
        <v>19</v>
      </c>
      <c r="O459" s="39" t="s">
        <v>65</v>
      </c>
      <c r="P459" s="39" t="s">
        <v>61</v>
      </c>
      <c r="Q459" s="45"/>
      <c r="R459" s="46"/>
      <c r="S459" s="46"/>
      <c r="T459" s="46"/>
      <c r="U459" s="46"/>
      <c r="V459" s="80"/>
      <c r="W459" s="80"/>
      <c r="X459" s="80"/>
    </row>
    <row r="460">
      <c r="A460" s="38">
        <v>45705.0</v>
      </c>
      <c r="B460" s="53">
        <v>45783.0</v>
      </c>
      <c r="C460" s="39">
        <v>212085.0</v>
      </c>
      <c r="D460" s="39" t="s">
        <v>116</v>
      </c>
      <c r="E460" s="38">
        <v>45383.0</v>
      </c>
      <c r="F460" s="40">
        <f t="shared" si="10"/>
        <v>13</v>
      </c>
      <c r="G460" s="38">
        <v>45422.0</v>
      </c>
      <c r="H460" s="40">
        <f t="shared" si="5"/>
        <v>11</v>
      </c>
      <c r="I460" s="39" t="s">
        <v>59</v>
      </c>
      <c r="J460" s="39">
        <v>104.0</v>
      </c>
      <c r="K460" s="43" t="s">
        <v>194</v>
      </c>
      <c r="L460" s="39" t="s">
        <v>84</v>
      </c>
      <c r="M460" s="38">
        <v>45761.0</v>
      </c>
      <c r="N460" s="54" t="s">
        <v>19</v>
      </c>
      <c r="O460" s="86">
        <v>6000.0</v>
      </c>
      <c r="P460" s="39" t="s">
        <v>61</v>
      </c>
      <c r="Q460" s="45"/>
      <c r="R460" s="46"/>
      <c r="S460" s="46"/>
      <c r="T460" s="46"/>
      <c r="U460" s="46"/>
      <c r="V460" s="80"/>
      <c r="W460" s="80"/>
      <c r="X460" s="80"/>
    </row>
    <row r="461">
      <c r="A461" s="38">
        <v>45705.0</v>
      </c>
      <c r="B461" s="53">
        <v>45783.0</v>
      </c>
      <c r="C461" s="39">
        <v>139216.0</v>
      </c>
      <c r="D461" s="39" t="s">
        <v>98</v>
      </c>
      <c r="E461" s="38">
        <v>44713.0</v>
      </c>
      <c r="F461" s="40">
        <f t="shared" si="10"/>
        <v>35</v>
      </c>
      <c r="G461" s="38">
        <v>44966.0</v>
      </c>
      <c r="H461" s="40">
        <f t="shared" si="5"/>
        <v>26</v>
      </c>
      <c r="I461" s="39" t="s">
        <v>74</v>
      </c>
      <c r="J461" s="39" t="s">
        <v>195</v>
      </c>
      <c r="K461" s="63"/>
      <c r="L461" s="44"/>
      <c r="M461" s="38">
        <v>45758.0</v>
      </c>
      <c r="N461" s="54" t="s">
        <v>19</v>
      </c>
      <c r="O461" s="59"/>
      <c r="P461" s="39" t="s">
        <v>61</v>
      </c>
      <c r="Q461" s="45"/>
      <c r="R461" s="46"/>
      <c r="S461" s="46"/>
      <c r="T461" s="46"/>
      <c r="U461" s="46"/>
      <c r="V461" s="80"/>
      <c r="W461" s="80"/>
      <c r="X461" s="80"/>
    </row>
    <row r="462">
      <c r="A462" s="38">
        <v>45705.0</v>
      </c>
      <c r="B462" s="53">
        <v>45783.0</v>
      </c>
      <c r="C462" s="39">
        <v>69131.0</v>
      </c>
      <c r="D462" s="39" t="s">
        <v>196</v>
      </c>
      <c r="E462" s="38">
        <v>44105.0</v>
      </c>
      <c r="F462" s="40">
        <f t="shared" si="10"/>
        <v>55</v>
      </c>
      <c r="G462" s="38">
        <v>44136.0</v>
      </c>
      <c r="H462" s="40">
        <f t="shared" si="5"/>
        <v>54</v>
      </c>
      <c r="I462" s="39" t="s">
        <v>144</v>
      </c>
      <c r="J462" s="39">
        <v>701.0</v>
      </c>
      <c r="K462" s="43">
        <v>26000.0</v>
      </c>
      <c r="L462" s="44"/>
      <c r="M462" s="38">
        <v>45754.0</v>
      </c>
      <c r="N462" s="54" t="s">
        <v>19</v>
      </c>
      <c r="O462" s="59"/>
      <c r="P462" s="39" t="s">
        <v>61</v>
      </c>
      <c r="Q462" s="45"/>
      <c r="R462" s="46"/>
      <c r="S462" s="46"/>
      <c r="T462" s="46"/>
      <c r="U462" s="46"/>
      <c r="V462" s="80"/>
      <c r="W462" s="80"/>
      <c r="X462" s="80"/>
    </row>
    <row r="463">
      <c r="A463" s="93">
        <v>45719.0</v>
      </c>
      <c r="B463" s="53">
        <v>45783.0</v>
      </c>
      <c r="C463" s="41">
        <v>241940.0</v>
      </c>
      <c r="D463" s="39" t="s">
        <v>71</v>
      </c>
      <c r="E463" s="38">
        <v>45627.0</v>
      </c>
      <c r="F463" s="40">
        <f t="shared" si="10"/>
        <v>5</v>
      </c>
      <c r="G463" s="38">
        <v>45693.0</v>
      </c>
      <c r="H463" s="40">
        <f t="shared" si="5"/>
        <v>3</v>
      </c>
      <c r="I463" s="41" t="s">
        <v>63</v>
      </c>
      <c r="J463" s="39">
        <v>434.0</v>
      </c>
      <c r="K463" s="63"/>
      <c r="L463" s="44"/>
      <c r="M463" s="38">
        <v>45750.0</v>
      </c>
      <c r="N463" s="54" t="s">
        <v>19</v>
      </c>
      <c r="O463" s="39" t="s">
        <v>197</v>
      </c>
      <c r="P463" s="39" t="s">
        <v>61</v>
      </c>
      <c r="Q463" s="45"/>
      <c r="R463" s="46"/>
      <c r="S463" s="46"/>
      <c r="T463" s="46"/>
      <c r="U463" s="46"/>
      <c r="V463" s="80"/>
      <c r="W463" s="80"/>
      <c r="X463" s="80"/>
    </row>
    <row r="464">
      <c r="A464" s="93">
        <v>45719.0</v>
      </c>
      <c r="B464" s="53">
        <v>45783.0</v>
      </c>
      <c r="C464" s="41">
        <v>242028.0</v>
      </c>
      <c r="D464" s="39" t="s">
        <v>71</v>
      </c>
      <c r="E464" s="38">
        <v>45658.0</v>
      </c>
      <c r="F464" s="40">
        <f t="shared" si="10"/>
        <v>4</v>
      </c>
      <c r="G464" s="38">
        <v>45693.0</v>
      </c>
      <c r="H464" s="40">
        <f t="shared" si="5"/>
        <v>3</v>
      </c>
      <c r="I464" s="41" t="s">
        <v>63</v>
      </c>
      <c r="J464" s="41" t="s">
        <v>33</v>
      </c>
      <c r="K464" s="63"/>
      <c r="L464" s="44"/>
      <c r="M464" s="38">
        <v>45750.0</v>
      </c>
      <c r="N464" s="54" t="s">
        <v>19</v>
      </c>
      <c r="O464" s="39" t="s">
        <v>198</v>
      </c>
      <c r="P464" s="39" t="s">
        <v>61</v>
      </c>
      <c r="Q464" s="45"/>
      <c r="R464" s="46"/>
      <c r="S464" s="46"/>
      <c r="T464" s="46"/>
      <c r="U464" s="46"/>
      <c r="V464" s="80"/>
      <c r="W464" s="80"/>
      <c r="X464" s="80"/>
    </row>
    <row r="465">
      <c r="A465" s="38">
        <v>45705.0</v>
      </c>
      <c r="B465" s="53">
        <v>45783.0</v>
      </c>
      <c r="C465" s="39">
        <v>240943.0</v>
      </c>
      <c r="D465" s="39" t="s">
        <v>48</v>
      </c>
      <c r="E465" s="38">
        <v>45627.0</v>
      </c>
      <c r="F465" s="40">
        <f t="shared" si="10"/>
        <v>5</v>
      </c>
      <c r="G465" s="38">
        <v>45688.0</v>
      </c>
      <c r="H465" s="40">
        <f t="shared" si="5"/>
        <v>3</v>
      </c>
      <c r="I465" s="41" t="s">
        <v>42</v>
      </c>
      <c r="J465" s="39" t="s">
        <v>33</v>
      </c>
      <c r="K465" s="43" t="s">
        <v>50</v>
      </c>
      <c r="L465" s="39" t="s">
        <v>51</v>
      </c>
      <c r="M465" s="38">
        <v>45750.0</v>
      </c>
      <c r="N465" s="54" t="s">
        <v>19</v>
      </c>
      <c r="O465" s="39" t="s">
        <v>197</v>
      </c>
      <c r="P465" s="39" t="s">
        <v>61</v>
      </c>
      <c r="Q465" s="155"/>
      <c r="R465" s="156"/>
      <c r="S465" s="156"/>
      <c r="T465" s="156"/>
      <c r="U465" s="156"/>
      <c r="V465" s="155"/>
      <c r="W465" s="155"/>
      <c r="X465" s="155"/>
    </row>
    <row r="466">
      <c r="A466" s="38">
        <v>45705.0</v>
      </c>
      <c r="B466" s="53">
        <v>45783.0</v>
      </c>
      <c r="C466" s="39">
        <v>238452.0</v>
      </c>
      <c r="D466" s="39" t="s">
        <v>48</v>
      </c>
      <c r="E466" s="38">
        <v>45627.0</v>
      </c>
      <c r="F466" s="40">
        <f t="shared" si="10"/>
        <v>5</v>
      </c>
      <c r="G466" s="38">
        <v>45667.0</v>
      </c>
      <c r="H466" s="40">
        <f t="shared" si="5"/>
        <v>3</v>
      </c>
      <c r="I466" s="39" t="s">
        <v>49</v>
      </c>
      <c r="J466" s="39">
        <v>510.0</v>
      </c>
      <c r="K466" s="63"/>
      <c r="L466" s="39" t="s">
        <v>51</v>
      </c>
      <c r="M466" s="38">
        <v>45750.0</v>
      </c>
      <c r="N466" s="54" t="s">
        <v>19</v>
      </c>
      <c r="O466" s="39" t="s">
        <v>197</v>
      </c>
      <c r="P466" s="39" t="s">
        <v>61</v>
      </c>
      <c r="Q466" s="45"/>
      <c r="R466" s="157"/>
      <c r="S466" s="157"/>
      <c r="T466" s="157"/>
      <c r="U466" s="157"/>
      <c r="V466" s="45"/>
      <c r="W466" s="45"/>
      <c r="X466" s="45"/>
    </row>
    <row r="467">
      <c r="A467" s="38">
        <v>45705.0</v>
      </c>
      <c r="B467" s="53">
        <v>45783.0</v>
      </c>
      <c r="C467" s="39">
        <v>201107.0</v>
      </c>
      <c r="D467" s="39" t="s">
        <v>48</v>
      </c>
      <c r="E467" s="38">
        <v>45139.0</v>
      </c>
      <c r="F467" s="40">
        <f t="shared" si="10"/>
        <v>21</v>
      </c>
      <c r="G467" s="38">
        <v>45327.0</v>
      </c>
      <c r="H467" s="40">
        <f t="shared" si="5"/>
        <v>15</v>
      </c>
      <c r="I467" s="39" t="s">
        <v>49</v>
      </c>
      <c r="J467" s="39">
        <v>535.0</v>
      </c>
      <c r="K467" s="43">
        <v>14000.0</v>
      </c>
      <c r="L467" s="39" t="s">
        <v>51</v>
      </c>
      <c r="M467" s="38">
        <v>45763.0</v>
      </c>
      <c r="N467" s="54" t="s">
        <v>19</v>
      </c>
      <c r="O467" s="59"/>
      <c r="P467" s="39" t="s">
        <v>61</v>
      </c>
      <c r="Q467" s="45"/>
      <c r="R467" s="157"/>
      <c r="S467" s="157"/>
      <c r="T467" s="157"/>
      <c r="U467" s="157"/>
      <c r="V467" s="45"/>
      <c r="W467" s="45"/>
      <c r="X467" s="45"/>
    </row>
    <row r="468">
      <c r="A468" s="38">
        <v>45705.0</v>
      </c>
      <c r="B468" s="53">
        <v>45783.0</v>
      </c>
      <c r="C468" s="39">
        <v>195597.0</v>
      </c>
      <c r="D468" s="39" t="s">
        <v>48</v>
      </c>
      <c r="E468" s="38">
        <v>45170.0</v>
      </c>
      <c r="F468" s="40">
        <f t="shared" si="10"/>
        <v>20</v>
      </c>
      <c r="G468" s="77">
        <v>45276.0</v>
      </c>
      <c r="H468" s="40">
        <f t="shared" si="5"/>
        <v>16</v>
      </c>
      <c r="I468" s="39" t="s">
        <v>74</v>
      </c>
      <c r="J468" s="42" t="s">
        <v>199</v>
      </c>
      <c r="K468" s="63"/>
      <c r="L468" s="39" t="s">
        <v>68</v>
      </c>
      <c r="M468" s="38">
        <v>45764.0</v>
      </c>
      <c r="N468" s="54" t="s">
        <v>19</v>
      </c>
      <c r="O468" s="59"/>
      <c r="P468" s="39" t="s">
        <v>61</v>
      </c>
      <c r="Q468" s="45"/>
      <c r="R468" s="157"/>
      <c r="S468" s="157"/>
      <c r="T468" s="157"/>
      <c r="U468" s="157"/>
      <c r="V468" s="45"/>
      <c r="W468" s="45"/>
      <c r="X468" s="45"/>
    </row>
    <row r="469">
      <c r="A469" s="38">
        <v>45705.0</v>
      </c>
      <c r="B469" s="53">
        <v>45783.0</v>
      </c>
      <c r="C469" s="39">
        <v>228008.0</v>
      </c>
      <c r="D469" s="39" t="s">
        <v>48</v>
      </c>
      <c r="E469" s="38">
        <v>45413.0</v>
      </c>
      <c r="F469" s="40">
        <f t="shared" si="10"/>
        <v>12</v>
      </c>
      <c r="G469" s="38">
        <v>45549.0</v>
      </c>
      <c r="H469" s="40">
        <f t="shared" si="5"/>
        <v>7</v>
      </c>
      <c r="I469" s="39" t="s">
        <v>49</v>
      </c>
      <c r="J469" s="39">
        <v>514.0</v>
      </c>
      <c r="K469" s="43" t="s">
        <v>50</v>
      </c>
      <c r="L469" s="39" t="s">
        <v>68</v>
      </c>
      <c r="M469" s="38">
        <v>45748.0</v>
      </c>
      <c r="N469" s="54" t="s">
        <v>19</v>
      </c>
      <c r="O469" s="59"/>
      <c r="P469" s="39" t="s">
        <v>61</v>
      </c>
      <c r="Q469" s="45"/>
      <c r="R469" s="157"/>
      <c r="S469" s="157"/>
      <c r="T469" s="157"/>
      <c r="U469" s="157"/>
      <c r="V469" s="45"/>
      <c r="W469" s="45"/>
      <c r="X469" s="45"/>
    </row>
    <row r="470">
      <c r="A470" s="38">
        <v>45705.0</v>
      </c>
      <c r="B470" s="53">
        <v>45783.0</v>
      </c>
      <c r="C470" s="39">
        <v>232665.0</v>
      </c>
      <c r="D470" s="39" t="s">
        <v>48</v>
      </c>
      <c r="E470" s="38">
        <v>45597.0</v>
      </c>
      <c r="F470" s="40">
        <f t="shared" si="10"/>
        <v>6</v>
      </c>
      <c r="G470" s="38">
        <v>45635.0</v>
      </c>
      <c r="H470" s="40">
        <f t="shared" si="5"/>
        <v>4</v>
      </c>
      <c r="I470" s="39" t="s">
        <v>49</v>
      </c>
      <c r="J470" s="39">
        <v>504.0</v>
      </c>
      <c r="K470" s="63"/>
      <c r="L470" s="44"/>
      <c r="M470" s="38">
        <v>45762.0</v>
      </c>
      <c r="N470" s="54" t="s">
        <v>19</v>
      </c>
      <c r="O470" s="59"/>
      <c r="P470" s="39" t="s">
        <v>61</v>
      </c>
      <c r="Q470" s="45"/>
      <c r="R470" s="157"/>
      <c r="S470" s="157"/>
      <c r="T470" s="157"/>
      <c r="U470" s="157"/>
      <c r="V470" s="45"/>
      <c r="W470" s="45"/>
      <c r="X470" s="45"/>
    </row>
    <row r="471">
      <c r="A471" s="53">
        <v>45779.0</v>
      </c>
      <c r="B471" s="53">
        <v>45783.0</v>
      </c>
      <c r="C471" s="39">
        <v>248613.0</v>
      </c>
      <c r="D471" s="39"/>
      <c r="E471" s="38"/>
      <c r="F471" s="40"/>
      <c r="G471" s="38"/>
      <c r="H471" s="40"/>
      <c r="I471" s="39" t="s">
        <v>49</v>
      </c>
      <c r="J471" s="39"/>
      <c r="K471" s="43">
        <v>11000.0</v>
      </c>
      <c r="L471" s="44"/>
      <c r="M471" s="38">
        <v>45763.0</v>
      </c>
      <c r="N471" s="54" t="s">
        <v>19</v>
      </c>
      <c r="O471" s="59"/>
      <c r="P471" s="39" t="s">
        <v>61</v>
      </c>
      <c r="Q471" s="45"/>
      <c r="R471" s="157"/>
      <c r="S471" s="157"/>
      <c r="T471" s="157"/>
      <c r="U471" s="157"/>
      <c r="V471" s="45"/>
      <c r="W471" s="45"/>
      <c r="X471" s="45"/>
    </row>
    <row r="472">
      <c r="A472" s="53">
        <v>45779.0</v>
      </c>
      <c r="B472" s="53">
        <v>45783.0</v>
      </c>
      <c r="C472" s="39">
        <v>248683.0</v>
      </c>
      <c r="D472" s="39"/>
      <c r="E472" s="38"/>
      <c r="F472" s="40"/>
      <c r="G472" s="38"/>
      <c r="H472" s="40"/>
      <c r="I472" s="39" t="s">
        <v>59</v>
      </c>
      <c r="J472" s="158" t="s">
        <v>67</v>
      </c>
      <c r="K472" s="43">
        <v>5000.0</v>
      </c>
      <c r="L472" s="44"/>
      <c r="M472" s="38">
        <v>45764.0</v>
      </c>
      <c r="N472" s="54" t="s">
        <v>19</v>
      </c>
      <c r="O472" s="59"/>
      <c r="P472" s="39" t="s">
        <v>61</v>
      </c>
      <c r="Q472" s="45"/>
      <c r="R472" s="157"/>
      <c r="S472" s="157"/>
      <c r="T472" s="157"/>
      <c r="U472" s="157"/>
      <c r="V472" s="45"/>
      <c r="W472" s="45"/>
      <c r="X472" s="45"/>
    </row>
    <row r="473">
      <c r="A473" s="53">
        <v>45779.0</v>
      </c>
      <c r="B473" s="53">
        <v>45783.0</v>
      </c>
      <c r="C473" s="39">
        <v>232231.0</v>
      </c>
      <c r="D473" s="39"/>
      <c r="E473" s="38"/>
      <c r="F473" s="40"/>
      <c r="G473" s="38"/>
      <c r="H473" s="40"/>
      <c r="I473" s="39"/>
      <c r="J473" s="39"/>
      <c r="K473" s="43">
        <v>10000.0</v>
      </c>
      <c r="L473" s="44"/>
      <c r="M473" s="38">
        <v>45763.0</v>
      </c>
      <c r="N473" s="54" t="s">
        <v>19</v>
      </c>
      <c r="O473" s="59"/>
      <c r="P473" s="39" t="s">
        <v>61</v>
      </c>
      <c r="Q473" s="45"/>
      <c r="R473" s="157"/>
      <c r="S473" s="157"/>
      <c r="T473" s="157"/>
      <c r="U473" s="157"/>
      <c r="V473" s="45"/>
      <c r="W473" s="45"/>
      <c r="X473" s="45"/>
    </row>
    <row r="474">
      <c r="A474" s="38">
        <v>45705.0</v>
      </c>
      <c r="B474" s="53">
        <v>45783.0</v>
      </c>
      <c r="C474" s="39">
        <v>238126.0</v>
      </c>
      <c r="D474" s="39" t="s">
        <v>48</v>
      </c>
      <c r="E474" s="38">
        <v>45627.0</v>
      </c>
      <c r="F474" s="40">
        <f t="shared" ref="F474:F506" si="11">DATEDIF(E474,TODAY(),"M")</f>
        <v>5</v>
      </c>
      <c r="G474" s="38">
        <v>45670.0</v>
      </c>
      <c r="H474" s="40">
        <f t="shared" ref="H474:H606" si="12">DATEDIF(G474,TODAY(),"M")</f>
        <v>3</v>
      </c>
      <c r="I474" s="39" t="s">
        <v>63</v>
      </c>
      <c r="J474" s="39" t="s">
        <v>33</v>
      </c>
      <c r="K474" s="43" t="s">
        <v>50</v>
      </c>
      <c r="L474" s="39" t="s">
        <v>51</v>
      </c>
      <c r="M474" s="38">
        <v>45750.0</v>
      </c>
      <c r="N474" s="54" t="s">
        <v>19</v>
      </c>
      <c r="O474" s="39" t="s">
        <v>197</v>
      </c>
      <c r="P474" s="39" t="s">
        <v>61</v>
      </c>
      <c r="Q474" s="45"/>
      <c r="R474" s="157"/>
      <c r="S474" s="157"/>
      <c r="T474" s="157"/>
      <c r="U474" s="157"/>
      <c r="V474" s="45"/>
      <c r="W474" s="45"/>
      <c r="X474" s="45"/>
    </row>
    <row r="475">
      <c r="A475" s="38">
        <v>45752.0</v>
      </c>
      <c r="B475" s="53">
        <v>45783.0</v>
      </c>
      <c r="C475" s="39">
        <v>241087.0</v>
      </c>
      <c r="D475" s="39" t="s">
        <v>48</v>
      </c>
      <c r="E475" s="38">
        <v>45566.0</v>
      </c>
      <c r="F475" s="40">
        <f t="shared" si="11"/>
        <v>7</v>
      </c>
      <c r="G475" s="38">
        <v>45686.0</v>
      </c>
      <c r="H475" s="40">
        <f t="shared" si="12"/>
        <v>3</v>
      </c>
      <c r="I475" s="39" t="s">
        <v>59</v>
      </c>
      <c r="J475" s="39">
        <v>120.0</v>
      </c>
      <c r="K475" s="43">
        <v>10000.0</v>
      </c>
      <c r="L475" s="39" t="s">
        <v>51</v>
      </c>
      <c r="M475" s="38">
        <v>45754.0</v>
      </c>
      <c r="N475" s="54" t="s">
        <v>20</v>
      </c>
      <c r="O475" s="59"/>
      <c r="P475" s="39" t="s">
        <v>61</v>
      </c>
      <c r="Q475" s="45"/>
      <c r="R475" s="157"/>
      <c r="S475" s="157"/>
      <c r="T475" s="157"/>
      <c r="U475" s="157"/>
      <c r="V475" s="45"/>
      <c r="W475" s="45"/>
      <c r="X475" s="45"/>
    </row>
    <row r="476">
      <c r="A476" s="38">
        <v>45705.0</v>
      </c>
      <c r="B476" s="53">
        <v>45783.0</v>
      </c>
      <c r="C476" s="39">
        <v>201706.0</v>
      </c>
      <c r="D476" s="39" t="s">
        <v>102</v>
      </c>
      <c r="E476" s="38">
        <v>45323.0</v>
      </c>
      <c r="F476" s="40">
        <f t="shared" si="11"/>
        <v>15</v>
      </c>
      <c r="G476" s="38">
        <v>45447.0</v>
      </c>
      <c r="H476" s="40">
        <f t="shared" si="12"/>
        <v>11</v>
      </c>
      <c r="I476" s="39" t="s">
        <v>59</v>
      </c>
      <c r="J476" s="39">
        <v>102.0</v>
      </c>
      <c r="K476" s="43" t="s">
        <v>103</v>
      </c>
      <c r="L476" s="44"/>
      <c r="M476" s="38">
        <v>45750.0</v>
      </c>
      <c r="N476" s="54" t="s">
        <v>19</v>
      </c>
      <c r="O476" s="59"/>
      <c r="P476" s="39" t="s">
        <v>66</v>
      </c>
      <c r="Q476" s="45"/>
      <c r="R476" s="157"/>
      <c r="S476" s="157"/>
      <c r="T476" s="157"/>
      <c r="U476" s="157"/>
      <c r="V476" s="45"/>
      <c r="W476" s="45"/>
      <c r="X476" s="45"/>
    </row>
    <row r="477">
      <c r="A477" s="38">
        <v>45705.0</v>
      </c>
      <c r="B477" s="53">
        <v>45783.0</v>
      </c>
      <c r="C477" s="39">
        <v>222188.0</v>
      </c>
      <c r="D477" s="39" t="s">
        <v>102</v>
      </c>
      <c r="E477" s="38">
        <v>45474.0</v>
      </c>
      <c r="F477" s="40">
        <f t="shared" si="11"/>
        <v>10</v>
      </c>
      <c r="G477" s="38">
        <v>45493.0</v>
      </c>
      <c r="H477" s="40">
        <f t="shared" si="12"/>
        <v>9</v>
      </c>
      <c r="I477" s="39" t="s">
        <v>74</v>
      </c>
      <c r="J477" s="39" t="s">
        <v>108</v>
      </c>
      <c r="K477" s="43">
        <v>2000.0</v>
      </c>
      <c r="L477" s="39" t="s">
        <v>68</v>
      </c>
      <c r="M477" s="38">
        <v>45756.0</v>
      </c>
      <c r="N477" s="54" t="s">
        <v>19</v>
      </c>
      <c r="O477" s="39" t="s">
        <v>200</v>
      </c>
      <c r="P477" s="39" t="s">
        <v>61</v>
      </c>
      <c r="Q477" s="45"/>
      <c r="R477" s="157"/>
      <c r="S477" s="157"/>
      <c r="T477" s="157"/>
      <c r="U477" s="157"/>
      <c r="V477" s="45"/>
      <c r="W477" s="45"/>
      <c r="X477" s="45"/>
    </row>
    <row r="478">
      <c r="A478" s="38">
        <v>45705.0</v>
      </c>
      <c r="B478" s="53">
        <v>45783.0</v>
      </c>
      <c r="C478" s="39">
        <v>235273.0</v>
      </c>
      <c r="D478" s="39" t="s">
        <v>102</v>
      </c>
      <c r="E478" s="38">
        <v>45505.0</v>
      </c>
      <c r="F478" s="40">
        <f t="shared" si="11"/>
        <v>9</v>
      </c>
      <c r="G478" s="77">
        <v>45623.0</v>
      </c>
      <c r="H478" s="40">
        <f t="shared" si="12"/>
        <v>5</v>
      </c>
      <c r="I478" s="39" t="s">
        <v>74</v>
      </c>
      <c r="J478" s="39">
        <v>316.0</v>
      </c>
      <c r="K478" s="43">
        <v>15000.0</v>
      </c>
      <c r="L478" s="44"/>
      <c r="M478" s="38">
        <v>45755.0</v>
      </c>
      <c r="N478" s="54" t="s">
        <v>19</v>
      </c>
      <c r="O478" s="39" t="s">
        <v>65</v>
      </c>
      <c r="P478" s="39" t="s">
        <v>61</v>
      </c>
      <c r="Q478" s="45"/>
      <c r="R478" s="157"/>
      <c r="S478" s="157"/>
      <c r="T478" s="157"/>
      <c r="U478" s="157"/>
      <c r="V478" s="45"/>
      <c r="W478" s="45"/>
      <c r="X478" s="45"/>
    </row>
    <row r="479">
      <c r="A479" s="38">
        <v>45705.0</v>
      </c>
      <c r="B479" s="53">
        <v>45783.0</v>
      </c>
      <c r="C479" s="39">
        <v>226819.0</v>
      </c>
      <c r="D479" s="39" t="s">
        <v>71</v>
      </c>
      <c r="E479" s="38">
        <v>45505.0</v>
      </c>
      <c r="F479" s="40">
        <f t="shared" si="11"/>
        <v>9</v>
      </c>
      <c r="G479" s="38">
        <v>45538.0</v>
      </c>
      <c r="H479" s="40">
        <f t="shared" si="12"/>
        <v>8</v>
      </c>
      <c r="I479" s="39" t="s">
        <v>49</v>
      </c>
      <c r="J479" s="39">
        <v>501.0</v>
      </c>
      <c r="K479" s="63"/>
      <c r="L479" s="44"/>
      <c r="M479" s="38">
        <v>45758.0</v>
      </c>
      <c r="N479" s="54" t="s">
        <v>19</v>
      </c>
      <c r="O479" s="59"/>
      <c r="P479" s="39" t="s">
        <v>61</v>
      </c>
      <c r="Q479" s="45"/>
      <c r="R479" s="157"/>
      <c r="S479" s="157"/>
      <c r="T479" s="157"/>
      <c r="U479" s="157"/>
      <c r="V479" s="45"/>
      <c r="W479" s="45"/>
      <c r="X479" s="45"/>
    </row>
    <row r="480">
      <c r="A480" s="38">
        <v>45705.0</v>
      </c>
      <c r="B480" s="53">
        <v>45783.0</v>
      </c>
      <c r="C480" s="39">
        <v>239533.0</v>
      </c>
      <c r="D480" s="39" t="s">
        <v>71</v>
      </c>
      <c r="E480" s="38">
        <v>45658.0</v>
      </c>
      <c r="F480" s="40">
        <f t="shared" si="11"/>
        <v>4</v>
      </c>
      <c r="G480" s="38">
        <v>45672.0</v>
      </c>
      <c r="H480" s="40">
        <f t="shared" si="12"/>
        <v>3</v>
      </c>
      <c r="I480" s="39" t="s">
        <v>63</v>
      </c>
      <c r="J480" s="39" t="s">
        <v>33</v>
      </c>
      <c r="K480" s="43" t="s">
        <v>50</v>
      </c>
      <c r="L480" s="39" t="s">
        <v>51</v>
      </c>
      <c r="M480" s="38">
        <v>45750.0</v>
      </c>
      <c r="N480" s="54" t="s">
        <v>19</v>
      </c>
      <c r="O480" s="39" t="s">
        <v>198</v>
      </c>
      <c r="P480" s="39" t="s">
        <v>61</v>
      </c>
      <c r="Q480" s="45"/>
      <c r="R480" s="157"/>
      <c r="S480" s="157"/>
      <c r="T480" s="157"/>
      <c r="U480" s="157"/>
      <c r="V480" s="45"/>
      <c r="W480" s="45"/>
      <c r="X480" s="45"/>
    </row>
    <row r="481">
      <c r="A481" s="38">
        <v>45705.0</v>
      </c>
      <c r="B481" s="53">
        <v>45783.0</v>
      </c>
      <c r="C481" s="39">
        <v>240317.0</v>
      </c>
      <c r="D481" s="39" t="s">
        <v>71</v>
      </c>
      <c r="E481" s="38">
        <v>45627.0</v>
      </c>
      <c r="F481" s="40">
        <f t="shared" si="11"/>
        <v>5</v>
      </c>
      <c r="G481" s="38">
        <v>45679.0</v>
      </c>
      <c r="H481" s="40">
        <f t="shared" si="12"/>
        <v>3</v>
      </c>
      <c r="I481" s="39" t="s">
        <v>74</v>
      </c>
      <c r="J481" s="39" t="s">
        <v>33</v>
      </c>
      <c r="K481" s="43" t="s">
        <v>50</v>
      </c>
      <c r="L481" s="39" t="s">
        <v>51</v>
      </c>
      <c r="M481" s="38">
        <v>45750.0</v>
      </c>
      <c r="N481" s="54" t="s">
        <v>19</v>
      </c>
      <c r="O481" s="39" t="s">
        <v>197</v>
      </c>
      <c r="P481" s="39" t="s">
        <v>61</v>
      </c>
      <c r="Q481" s="45"/>
      <c r="R481" s="157"/>
      <c r="S481" s="157"/>
      <c r="T481" s="157"/>
      <c r="U481" s="157"/>
      <c r="V481" s="45"/>
      <c r="W481" s="45"/>
      <c r="X481" s="45"/>
    </row>
    <row r="482">
      <c r="A482" s="38">
        <v>45705.0</v>
      </c>
      <c r="B482" s="53">
        <v>45783.0</v>
      </c>
      <c r="C482" s="39">
        <v>218702.0</v>
      </c>
      <c r="D482" s="39" t="s">
        <v>71</v>
      </c>
      <c r="E482" s="38">
        <v>45444.0</v>
      </c>
      <c r="F482" s="40">
        <f t="shared" si="11"/>
        <v>11</v>
      </c>
      <c r="G482" s="38">
        <v>45465.0</v>
      </c>
      <c r="H482" s="40">
        <f t="shared" si="12"/>
        <v>10</v>
      </c>
      <c r="I482" s="39" t="s">
        <v>59</v>
      </c>
      <c r="J482" s="39">
        <v>120.0</v>
      </c>
      <c r="K482" s="63"/>
      <c r="L482" s="39" t="s">
        <v>51</v>
      </c>
      <c r="M482" s="38">
        <v>45758.0</v>
      </c>
      <c r="N482" s="54" t="s">
        <v>19</v>
      </c>
      <c r="O482" s="86" t="s">
        <v>201</v>
      </c>
      <c r="P482" s="39" t="s">
        <v>61</v>
      </c>
      <c r="Q482" s="45"/>
      <c r="R482" s="157"/>
      <c r="S482" s="157"/>
      <c r="T482" s="157"/>
      <c r="U482" s="157"/>
      <c r="V482" s="45"/>
      <c r="W482" s="45"/>
      <c r="X482" s="45"/>
    </row>
    <row r="483">
      <c r="A483" s="38">
        <v>45705.0</v>
      </c>
      <c r="B483" s="53">
        <v>45783.0</v>
      </c>
      <c r="C483" s="39">
        <v>242022.0</v>
      </c>
      <c r="D483" s="39" t="s">
        <v>71</v>
      </c>
      <c r="E483" s="38">
        <v>45658.0</v>
      </c>
      <c r="F483" s="40">
        <f t="shared" si="11"/>
        <v>4</v>
      </c>
      <c r="G483" s="38">
        <v>45693.0</v>
      </c>
      <c r="H483" s="40">
        <f t="shared" si="12"/>
        <v>3</v>
      </c>
      <c r="I483" s="39" t="s">
        <v>49</v>
      </c>
      <c r="J483" s="39">
        <v>510.0</v>
      </c>
      <c r="K483" s="63"/>
      <c r="L483" s="39" t="s">
        <v>51</v>
      </c>
      <c r="M483" s="38">
        <v>45750.0</v>
      </c>
      <c r="N483" s="54" t="s">
        <v>19</v>
      </c>
      <c r="O483" s="39" t="s">
        <v>198</v>
      </c>
      <c r="P483" s="39" t="s">
        <v>61</v>
      </c>
      <c r="Q483" s="45"/>
      <c r="R483" s="157"/>
      <c r="S483" s="157"/>
      <c r="T483" s="157"/>
      <c r="U483" s="157"/>
      <c r="V483" s="45"/>
      <c r="W483" s="45"/>
      <c r="X483" s="45"/>
    </row>
    <row r="484">
      <c r="A484" s="38">
        <v>45705.0</v>
      </c>
      <c r="B484" s="53">
        <v>45783.0</v>
      </c>
      <c r="C484" s="39">
        <v>233189.0</v>
      </c>
      <c r="D484" s="39" t="s">
        <v>133</v>
      </c>
      <c r="E484" s="38">
        <v>45536.0</v>
      </c>
      <c r="F484" s="40">
        <f t="shared" si="11"/>
        <v>8</v>
      </c>
      <c r="G484" s="38">
        <v>45603.0</v>
      </c>
      <c r="H484" s="40">
        <f t="shared" si="12"/>
        <v>5</v>
      </c>
      <c r="I484" s="39" t="s">
        <v>74</v>
      </c>
      <c r="J484" s="159">
        <v>360.0</v>
      </c>
      <c r="K484" s="43">
        <v>5000.0</v>
      </c>
      <c r="L484" s="44"/>
      <c r="M484" s="38">
        <v>45749.0</v>
      </c>
      <c r="N484" s="54" t="s">
        <v>19</v>
      </c>
      <c r="O484" s="59"/>
      <c r="P484" s="39" t="s">
        <v>61</v>
      </c>
      <c r="Q484" s="45"/>
      <c r="R484" s="157"/>
      <c r="S484" s="157"/>
      <c r="T484" s="157"/>
      <c r="U484" s="157"/>
      <c r="V484" s="45"/>
      <c r="W484" s="45"/>
      <c r="X484" s="45"/>
    </row>
    <row r="485">
      <c r="A485" s="38">
        <v>45705.0</v>
      </c>
      <c r="B485" s="53">
        <v>45783.0</v>
      </c>
      <c r="C485" s="39">
        <v>192808.0</v>
      </c>
      <c r="D485" s="39" t="s">
        <v>133</v>
      </c>
      <c r="E485" s="38">
        <v>45352.0</v>
      </c>
      <c r="F485" s="40">
        <f t="shared" si="11"/>
        <v>14</v>
      </c>
      <c r="G485" s="38">
        <v>45386.0</v>
      </c>
      <c r="H485" s="40">
        <f t="shared" si="12"/>
        <v>13</v>
      </c>
      <c r="I485" s="39" t="s">
        <v>59</v>
      </c>
      <c r="J485" s="39">
        <v>120.0</v>
      </c>
      <c r="K485" s="63"/>
      <c r="L485" s="39" t="s">
        <v>68</v>
      </c>
      <c r="M485" s="38">
        <v>45764.0</v>
      </c>
      <c r="N485" s="54" t="s">
        <v>19</v>
      </c>
      <c r="O485" s="59"/>
      <c r="P485" s="39" t="s">
        <v>61</v>
      </c>
      <c r="Q485" s="45"/>
      <c r="R485" s="157"/>
      <c r="S485" s="157"/>
      <c r="T485" s="157"/>
      <c r="U485" s="157"/>
      <c r="V485" s="45"/>
      <c r="W485" s="45"/>
      <c r="X485" s="45"/>
    </row>
    <row r="486">
      <c r="A486" s="38">
        <v>45705.0</v>
      </c>
      <c r="B486" s="53">
        <v>45783.0</v>
      </c>
      <c r="C486" s="39">
        <v>238686.0</v>
      </c>
      <c r="D486" s="39" t="s">
        <v>133</v>
      </c>
      <c r="E486" s="38">
        <v>45627.0</v>
      </c>
      <c r="F486" s="40">
        <f t="shared" si="11"/>
        <v>5</v>
      </c>
      <c r="G486" s="38">
        <v>45670.0</v>
      </c>
      <c r="H486" s="40">
        <f t="shared" si="12"/>
        <v>3</v>
      </c>
      <c r="I486" s="39" t="s">
        <v>74</v>
      </c>
      <c r="J486" s="39" t="s">
        <v>33</v>
      </c>
      <c r="K486" s="43" t="s">
        <v>50</v>
      </c>
      <c r="L486" s="39" t="s">
        <v>51</v>
      </c>
      <c r="M486" s="38">
        <v>45750.0</v>
      </c>
      <c r="N486" s="54" t="s">
        <v>19</v>
      </c>
      <c r="O486" s="39" t="s">
        <v>197</v>
      </c>
      <c r="P486" s="39" t="s">
        <v>61</v>
      </c>
      <c r="Q486" s="45"/>
      <c r="R486" s="157"/>
      <c r="S486" s="157"/>
      <c r="T486" s="157"/>
      <c r="U486" s="157"/>
      <c r="V486" s="45"/>
      <c r="W486" s="45"/>
      <c r="X486" s="45"/>
    </row>
    <row r="487">
      <c r="A487" s="38">
        <v>45705.0</v>
      </c>
      <c r="B487" s="53">
        <v>45783.0</v>
      </c>
      <c r="C487" s="39">
        <v>225201.0</v>
      </c>
      <c r="D487" s="39" t="s">
        <v>70</v>
      </c>
      <c r="E487" s="38">
        <v>45292.0</v>
      </c>
      <c r="F487" s="40">
        <f t="shared" si="11"/>
        <v>16</v>
      </c>
      <c r="G487" s="38">
        <v>45405.0</v>
      </c>
      <c r="H487" s="40">
        <f t="shared" si="12"/>
        <v>12</v>
      </c>
      <c r="I487" s="39" t="s">
        <v>49</v>
      </c>
      <c r="J487" s="39">
        <v>535.0</v>
      </c>
      <c r="K487" s="63"/>
      <c r="L487" s="44"/>
      <c r="M487" s="38">
        <v>45751.0</v>
      </c>
      <c r="N487" s="54" t="s">
        <v>19</v>
      </c>
      <c r="O487" s="86">
        <v>6200.0</v>
      </c>
      <c r="P487" s="39" t="s">
        <v>61</v>
      </c>
      <c r="Q487" s="45"/>
      <c r="R487" s="157"/>
      <c r="S487" s="157"/>
      <c r="T487" s="157"/>
      <c r="U487" s="157"/>
      <c r="V487" s="45"/>
      <c r="W487" s="45"/>
      <c r="X487" s="45"/>
    </row>
    <row r="488">
      <c r="A488" s="38">
        <v>45705.0</v>
      </c>
      <c r="B488" s="53">
        <v>45783.0</v>
      </c>
      <c r="C488" s="39">
        <v>238623.0</v>
      </c>
      <c r="D488" s="39" t="s">
        <v>70</v>
      </c>
      <c r="E488" s="38">
        <v>45627.0</v>
      </c>
      <c r="F488" s="40">
        <f t="shared" si="11"/>
        <v>5</v>
      </c>
      <c r="G488" s="38">
        <v>45665.0</v>
      </c>
      <c r="H488" s="40">
        <f t="shared" si="12"/>
        <v>3</v>
      </c>
      <c r="I488" s="41" t="s">
        <v>42</v>
      </c>
      <c r="J488" s="39" t="s">
        <v>33</v>
      </c>
      <c r="K488" s="43" t="s">
        <v>50</v>
      </c>
      <c r="L488" s="39" t="s">
        <v>51</v>
      </c>
      <c r="M488" s="38">
        <v>45750.0</v>
      </c>
      <c r="N488" s="54" t="s">
        <v>19</v>
      </c>
      <c r="O488" s="39" t="s">
        <v>197</v>
      </c>
      <c r="P488" s="39" t="s">
        <v>61</v>
      </c>
      <c r="Q488" s="45"/>
      <c r="R488" s="157"/>
      <c r="S488" s="157"/>
      <c r="T488" s="157"/>
      <c r="U488" s="157"/>
      <c r="V488" s="45"/>
      <c r="W488" s="45"/>
      <c r="X488" s="45"/>
    </row>
    <row r="489">
      <c r="A489" s="38">
        <v>45705.0</v>
      </c>
      <c r="B489" s="53">
        <v>45783.0</v>
      </c>
      <c r="C489" s="39">
        <v>239444.0</v>
      </c>
      <c r="D489" s="39" t="s">
        <v>70</v>
      </c>
      <c r="E489" s="38">
        <v>45627.0</v>
      </c>
      <c r="F489" s="40">
        <f t="shared" si="11"/>
        <v>5</v>
      </c>
      <c r="G489" s="38">
        <v>45672.0</v>
      </c>
      <c r="H489" s="40">
        <f t="shared" si="12"/>
        <v>3</v>
      </c>
      <c r="I489" s="39" t="s">
        <v>49</v>
      </c>
      <c r="J489" s="39">
        <v>510.0</v>
      </c>
      <c r="K489" s="63"/>
      <c r="L489" s="44"/>
      <c r="M489" s="38">
        <v>45750.0</v>
      </c>
      <c r="N489" s="54" t="s">
        <v>19</v>
      </c>
      <c r="O489" s="39" t="s">
        <v>197</v>
      </c>
      <c r="P489" s="39" t="s">
        <v>61</v>
      </c>
      <c r="Q489" s="45"/>
      <c r="R489" s="157"/>
      <c r="S489" s="157"/>
      <c r="T489" s="157"/>
      <c r="U489" s="157"/>
      <c r="V489" s="45"/>
      <c r="W489" s="45"/>
      <c r="X489" s="45"/>
    </row>
    <row r="490">
      <c r="A490" s="38">
        <v>45705.0</v>
      </c>
      <c r="B490" s="53">
        <v>45783.0</v>
      </c>
      <c r="C490" s="39">
        <v>240571.0</v>
      </c>
      <c r="D490" s="39" t="s">
        <v>70</v>
      </c>
      <c r="E490" s="38">
        <v>45658.0</v>
      </c>
      <c r="F490" s="40">
        <f t="shared" si="11"/>
        <v>4</v>
      </c>
      <c r="G490" s="38">
        <v>45681.0</v>
      </c>
      <c r="H490" s="40">
        <f t="shared" si="12"/>
        <v>3</v>
      </c>
      <c r="I490" s="39" t="s">
        <v>49</v>
      </c>
      <c r="J490" s="39">
        <v>503.0</v>
      </c>
      <c r="K490" s="43" t="s">
        <v>50</v>
      </c>
      <c r="L490" s="39" t="s">
        <v>51</v>
      </c>
      <c r="M490" s="38">
        <v>45750.0</v>
      </c>
      <c r="N490" s="54" t="s">
        <v>19</v>
      </c>
      <c r="O490" s="39" t="s">
        <v>198</v>
      </c>
      <c r="P490" s="39" t="s">
        <v>61</v>
      </c>
      <c r="Q490" s="45"/>
      <c r="R490" s="157"/>
      <c r="S490" s="157"/>
      <c r="T490" s="157"/>
      <c r="U490" s="157"/>
      <c r="V490" s="45"/>
      <c r="W490" s="45"/>
      <c r="X490" s="45"/>
    </row>
    <row r="491">
      <c r="A491" s="38">
        <v>45705.0</v>
      </c>
      <c r="B491" s="53">
        <v>45783.0</v>
      </c>
      <c r="C491" s="39">
        <v>238886.0</v>
      </c>
      <c r="D491" s="39" t="s">
        <v>70</v>
      </c>
      <c r="E491" s="38">
        <v>45627.0</v>
      </c>
      <c r="F491" s="40">
        <f t="shared" si="11"/>
        <v>5</v>
      </c>
      <c r="G491" s="38">
        <v>45688.0</v>
      </c>
      <c r="H491" s="40">
        <f t="shared" si="12"/>
        <v>3</v>
      </c>
      <c r="I491" s="39" t="s">
        <v>59</v>
      </c>
      <c r="J491" s="39" t="s">
        <v>33</v>
      </c>
      <c r="K491" s="43" t="s">
        <v>50</v>
      </c>
      <c r="L491" s="39" t="s">
        <v>51</v>
      </c>
      <c r="M491" s="38">
        <v>45750.0</v>
      </c>
      <c r="N491" s="54" t="s">
        <v>19</v>
      </c>
      <c r="O491" s="39" t="s">
        <v>197</v>
      </c>
      <c r="P491" s="39" t="s">
        <v>61</v>
      </c>
      <c r="Q491" s="115"/>
      <c r="R491" s="157"/>
      <c r="S491" s="157"/>
      <c r="T491" s="157"/>
      <c r="U491" s="157"/>
      <c r="V491" s="45"/>
      <c r="W491" s="45"/>
      <c r="X491" s="45"/>
    </row>
    <row r="492">
      <c r="A492" s="38">
        <v>45705.0</v>
      </c>
      <c r="B492" s="53">
        <v>45783.0</v>
      </c>
      <c r="C492" s="39">
        <v>220365.0</v>
      </c>
      <c r="D492" s="39" t="s">
        <v>70</v>
      </c>
      <c r="E492" s="38">
        <v>45231.0</v>
      </c>
      <c r="F492" s="40">
        <f t="shared" si="11"/>
        <v>18</v>
      </c>
      <c r="G492" s="38">
        <v>45483.0</v>
      </c>
      <c r="H492" s="40">
        <f t="shared" si="12"/>
        <v>9</v>
      </c>
      <c r="I492" s="39" t="s">
        <v>59</v>
      </c>
      <c r="J492" s="39" t="s">
        <v>202</v>
      </c>
      <c r="K492" s="63"/>
      <c r="L492" s="44"/>
      <c r="M492" s="38">
        <v>45762.0</v>
      </c>
      <c r="N492" s="54" t="s">
        <v>19</v>
      </c>
      <c r="O492" s="59"/>
      <c r="P492" s="39" t="s">
        <v>61</v>
      </c>
      <c r="Q492" s="115"/>
      <c r="R492" s="157"/>
      <c r="S492" s="157"/>
      <c r="T492" s="157"/>
      <c r="U492" s="157"/>
      <c r="V492" s="45"/>
      <c r="W492" s="45"/>
      <c r="X492" s="45"/>
    </row>
    <row r="493">
      <c r="A493" s="38">
        <v>45705.0</v>
      </c>
      <c r="B493" s="53">
        <v>45783.0</v>
      </c>
      <c r="C493" s="39">
        <v>225748.0</v>
      </c>
      <c r="D493" s="39" t="s">
        <v>70</v>
      </c>
      <c r="E493" s="38">
        <v>45474.0</v>
      </c>
      <c r="F493" s="40">
        <f t="shared" si="11"/>
        <v>10</v>
      </c>
      <c r="G493" s="38">
        <v>45527.0</v>
      </c>
      <c r="H493" s="40">
        <f t="shared" si="12"/>
        <v>8</v>
      </c>
      <c r="I493" s="39" t="s">
        <v>59</v>
      </c>
      <c r="J493" s="39">
        <v>104.0</v>
      </c>
      <c r="K493" s="63"/>
      <c r="L493" s="44"/>
      <c r="M493" s="38">
        <v>45761.0</v>
      </c>
      <c r="N493" s="54" t="s">
        <v>19</v>
      </c>
      <c r="O493" s="59"/>
      <c r="P493" s="39" t="s">
        <v>61</v>
      </c>
      <c r="Q493" s="115"/>
      <c r="R493" s="157"/>
      <c r="S493" s="157"/>
      <c r="T493" s="157"/>
      <c r="U493" s="157"/>
      <c r="V493" s="45"/>
      <c r="W493" s="45"/>
      <c r="X493" s="45"/>
    </row>
    <row r="494">
      <c r="A494" s="38">
        <v>45705.0</v>
      </c>
      <c r="B494" s="53">
        <v>45783.0</v>
      </c>
      <c r="C494" s="39">
        <v>241504.0</v>
      </c>
      <c r="D494" s="39" t="s">
        <v>77</v>
      </c>
      <c r="E494" s="38">
        <v>45658.0</v>
      </c>
      <c r="F494" s="40">
        <f t="shared" si="11"/>
        <v>4</v>
      </c>
      <c r="G494" s="38">
        <v>45688.0</v>
      </c>
      <c r="H494" s="40">
        <f t="shared" si="12"/>
        <v>3</v>
      </c>
      <c r="I494" s="39" t="s">
        <v>49</v>
      </c>
      <c r="J494" s="39">
        <v>504.0</v>
      </c>
      <c r="K494" s="63"/>
      <c r="L494" s="44"/>
      <c r="M494" s="38">
        <v>45750.0</v>
      </c>
      <c r="N494" s="54" t="s">
        <v>19</v>
      </c>
      <c r="O494" s="39" t="s">
        <v>198</v>
      </c>
      <c r="P494" s="39" t="s">
        <v>61</v>
      </c>
      <c r="Q494" s="115"/>
      <c r="R494" s="157"/>
      <c r="S494" s="157"/>
      <c r="T494" s="157"/>
      <c r="U494" s="157"/>
      <c r="V494" s="45"/>
      <c r="W494" s="45"/>
      <c r="X494" s="45"/>
    </row>
    <row r="495">
      <c r="A495" s="38">
        <v>45705.0</v>
      </c>
      <c r="B495" s="53">
        <v>45783.0</v>
      </c>
      <c r="C495" s="39">
        <v>238654.0</v>
      </c>
      <c r="D495" s="39" t="s">
        <v>77</v>
      </c>
      <c r="E495" s="38">
        <v>45627.0</v>
      </c>
      <c r="F495" s="40">
        <f t="shared" si="11"/>
        <v>5</v>
      </c>
      <c r="G495" s="38">
        <v>45667.0</v>
      </c>
      <c r="H495" s="40">
        <f t="shared" si="12"/>
        <v>3</v>
      </c>
      <c r="I495" s="39" t="s">
        <v>49</v>
      </c>
      <c r="J495" s="39" t="s">
        <v>33</v>
      </c>
      <c r="K495" s="43" t="s">
        <v>50</v>
      </c>
      <c r="L495" s="39" t="s">
        <v>51</v>
      </c>
      <c r="M495" s="38">
        <v>45750.0</v>
      </c>
      <c r="N495" s="54" t="s">
        <v>19</v>
      </c>
      <c r="O495" s="39" t="s">
        <v>197</v>
      </c>
      <c r="P495" s="39" t="s">
        <v>61</v>
      </c>
      <c r="Q495" s="115"/>
      <c r="R495" s="157"/>
      <c r="S495" s="157"/>
      <c r="T495" s="157"/>
      <c r="U495" s="157"/>
      <c r="V495" s="45"/>
      <c r="W495" s="45"/>
      <c r="X495" s="45"/>
    </row>
    <row r="496">
      <c r="A496" s="38">
        <v>45705.0</v>
      </c>
      <c r="B496" s="53">
        <v>45783.0</v>
      </c>
      <c r="C496" s="39">
        <v>240249.0</v>
      </c>
      <c r="D496" s="39" t="s">
        <v>77</v>
      </c>
      <c r="E496" s="38">
        <v>45627.0</v>
      </c>
      <c r="F496" s="40">
        <f t="shared" si="11"/>
        <v>5</v>
      </c>
      <c r="G496" s="38">
        <v>45679.0</v>
      </c>
      <c r="H496" s="40">
        <f t="shared" si="12"/>
        <v>3</v>
      </c>
      <c r="I496" s="39" t="s">
        <v>63</v>
      </c>
      <c r="J496" s="39" t="s">
        <v>33</v>
      </c>
      <c r="K496" s="43" t="s">
        <v>50</v>
      </c>
      <c r="L496" s="39" t="s">
        <v>51</v>
      </c>
      <c r="M496" s="38">
        <v>45750.0</v>
      </c>
      <c r="N496" s="54" t="s">
        <v>19</v>
      </c>
      <c r="O496" s="39" t="s">
        <v>197</v>
      </c>
      <c r="P496" s="39" t="s">
        <v>61</v>
      </c>
      <c r="Q496" s="115"/>
      <c r="R496" s="157"/>
      <c r="S496" s="157"/>
      <c r="T496" s="157"/>
      <c r="U496" s="157"/>
      <c r="V496" s="45"/>
      <c r="W496" s="45"/>
      <c r="X496" s="45"/>
    </row>
    <row r="497">
      <c r="A497" s="38">
        <v>45705.0</v>
      </c>
      <c r="B497" s="53">
        <v>45783.0</v>
      </c>
      <c r="C497" s="39">
        <v>241042.0</v>
      </c>
      <c r="D497" s="39" t="s">
        <v>77</v>
      </c>
      <c r="E497" s="38">
        <v>45658.0</v>
      </c>
      <c r="F497" s="40">
        <f t="shared" si="11"/>
        <v>4</v>
      </c>
      <c r="G497" s="38">
        <v>45687.0</v>
      </c>
      <c r="H497" s="40">
        <f t="shared" si="12"/>
        <v>3</v>
      </c>
      <c r="I497" s="39" t="s">
        <v>59</v>
      </c>
      <c r="J497" s="39" t="s">
        <v>33</v>
      </c>
      <c r="K497" s="43" t="s">
        <v>50</v>
      </c>
      <c r="L497" s="39" t="s">
        <v>51</v>
      </c>
      <c r="M497" s="38">
        <v>45750.0</v>
      </c>
      <c r="N497" s="54" t="s">
        <v>19</v>
      </c>
      <c r="O497" s="39" t="s">
        <v>198</v>
      </c>
      <c r="P497" s="39" t="s">
        <v>61</v>
      </c>
      <c r="Q497" s="115"/>
      <c r="R497" s="157"/>
      <c r="S497" s="157"/>
      <c r="T497" s="157"/>
      <c r="U497" s="157"/>
      <c r="V497" s="45"/>
      <c r="W497" s="45"/>
      <c r="X497" s="45"/>
    </row>
    <row r="498">
      <c r="A498" s="38">
        <v>45737.0</v>
      </c>
      <c r="B498" s="38">
        <v>45779.0</v>
      </c>
      <c r="C498" s="39">
        <v>200169.0</v>
      </c>
      <c r="D498" s="39" t="s">
        <v>77</v>
      </c>
      <c r="E498" s="38">
        <v>45261.0</v>
      </c>
      <c r="F498" s="40">
        <f t="shared" si="11"/>
        <v>17</v>
      </c>
      <c r="G498" s="38">
        <v>45316.0</v>
      </c>
      <c r="H498" s="40">
        <f t="shared" si="12"/>
        <v>15</v>
      </c>
      <c r="I498" s="39" t="s">
        <v>59</v>
      </c>
      <c r="J498" s="39">
        <v>139.0</v>
      </c>
      <c r="K498" s="43" t="s">
        <v>64</v>
      </c>
      <c r="L498" s="39" t="s">
        <v>68</v>
      </c>
      <c r="M498" s="38">
        <v>45779.0</v>
      </c>
      <c r="N498" s="39" t="s">
        <v>17</v>
      </c>
      <c r="O498" s="39" t="s">
        <v>65</v>
      </c>
      <c r="P498" s="39" t="s">
        <v>61</v>
      </c>
      <c r="Q498" s="115"/>
      <c r="R498" s="157"/>
      <c r="S498" s="157"/>
      <c r="T498" s="157"/>
      <c r="U498" s="157"/>
      <c r="V498" s="45"/>
      <c r="W498" s="45"/>
      <c r="X498" s="45"/>
    </row>
    <row r="499">
      <c r="A499" s="38">
        <v>45705.0</v>
      </c>
      <c r="B499" s="53">
        <v>45783.0</v>
      </c>
      <c r="C499" s="39">
        <v>205992.0</v>
      </c>
      <c r="D499" s="39" t="s">
        <v>77</v>
      </c>
      <c r="E499" s="38">
        <v>45323.0</v>
      </c>
      <c r="F499" s="40">
        <f t="shared" si="11"/>
        <v>15</v>
      </c>
      <c r="G499" s="38">
        <v>45371.0</v>
      </c>
      <c r="H499" s="40">
        <f t="shared" si="12"/>
        <v>13</v>
      </c>
      <c r="I499" s="39" t="s">
        <v>59</v>
      </c>
      <c r="J499" s="39">
        <v>102.0</v>
      </c>
      <c r="K499" s="63"/>
      <c r="L499" s="39" t="s">
        <v>68</v>
      </c>
      <c r="M499" s="38">
        <v>45750.0</v>
      </c>
      <c r="N499" s="54" t="s">
        <v>19</v>
      </c>
      <c r="O499" s="59"/>
      <c r="P499" s="39" t="s">
        <v>61</v>
      </c>
      <c r="Q499" s="115"/>
      <c r="R499" s="157"/>
      <c r="S499" s="157"/>
      <c r="T499" s="157"/>
      <c r="U499" s="157"/>
      <c r="V499" s="45"/>
      <c r="W499" s="45"/>
      <c r="X499" s="45"/>
    </row>
    <row r="500">
      <c r="A500" s="38">
        <v>45705.0</v>
      </c>
      <c r="B500" s="53">
        <v>45783.0</v>
      </c>
      <c r="C500" s="39">
        <v>229494.0</v>
      </c>
      <c r="D500" s="39" t="s">
        <v>77</v>
      </c>
      <c r="E500" s="38">
        <v>45536.0</v>
      </c>
      <c r="F500" s="40">
        <f t="shared" si="11"/>
        <v>8</v>
      </c>
      <c r="G500" s="38">
        <v>45565.0</v>
      </c>
      <c r="H500" s="40">
        <f t="shared" si="12"/>
        <v>7</v>
      </c>
      <c r="I500" s="39" t="s">
        <v>63</v>
      </c>
      <c r="J500" s="39">
        <v>404.0</v>
      </c>
      <c r="K500" s="43">
        <v>12000.0</v>
      </c>
      <c r="L500" s="39" t="s">
        <v>84</v>
      </c>
      <c r="M500" s="38">
        <v>45758.0</v>
      </c>
      <c r="N500" s="54" t="s">
        <v>19</v>
      </c>
      <c r="O500" s="59"/>
      <c r="P500" s="39" t="s">
        <v>66</v>
      </c>
      <c r="Q500" s="115"/>
      <c r="R500" s="157"/>
      <c r="S500" s="157"/>
      <c r="T500" s="157"/>
      <c r="U500" s="157"/>
      <c r="V500" s="45"/>
      <c r="W500" s="45"/>
      <c r="X500" s="45"/>
    </row>
    <row r="501">
      <c r="A501" s="38">
        <v>45705.0</v>
      </c>
      <c r="B501" s="53">
        <v>45783.0</v>
      </c>
      <c r="C501" s="39">
        <v>217883.0</v>
      </c>
      <c r="D501" s="39" t="s">
        <v>104</v>
      </c>
      <c r="E501" s="38">
        <v>45413.0</v>
      </c>
      <c r="F501" s="40">
        <f t="shared" si="11"/>
        <v>12</v>
      </c>
      <c r="G501" s="38">
        <v>45457.0</v>
      </c>
      <c r="H501" s="40">
        <f t="shared" si="12"/>
        <v>10</v>
      </c>
      <c r="I501" s="39" t="s">
        <v>74</v>
      </c>
      <c r="J501" s="39">
        <v>316.0</v>
      </c>
      <c r="K501" s="63"/>
      <c r="L501" s="39" t="s">
        <v>68</v>
      </c>
      <c r="M501" s="38">
        <v>45755.0</v>
      </c>
      <c r="N501" s="54" t="s">
        <v>19</v>
      </c>
      <c r="O501" s="59"/>
      <c r="P501" s="39" t="s">
        <v>61</v>
      </c>
      <c r="Q501" s="115"/>
      <c r="R501" s="157"/>
      <c r="S501" s="157"/>
      <c r="T501" s="157"/>
      <c r="U501" s="157"/>
      <c r="V501" s="45"/>
      <c r="W501" s="45"/>
      <c r="X501" s="45"/>
    </row>
    <row r="502">
      <c r="A502" s="38">
        <v>45705.0</v>
      </c>
      <c r="B502" s="53">
        <v>45783.0</v>
      </c>
      <c r="C502" s="39">
        <v>191253.0</v>
      </c>
      <c r="D502" s="39" t="s">
        <v>104</v>
      </c>
      <c r="E502" s="38">
        <v>45231.0</v>
      </c>
      <c r="F502" s="40">
        <f t="shared" si="11"/>
        <v>18</v>
      </c>
      <c r="G502" s="77">
        <v>45257.0</v>
      </c>
      <c r="H502" s="40">
        <f t="shared" si="12"/>
        <v>17</v>
      </c>
      <c r="I502" s="39" t="s">
        <v>59</v>
      </c>
      <c r="J502" s="39">
        <v>102.0</v>
      </c>
      <c r="K502" s="63"/>
      <c r="L502" s="44"/>
      <c r="M502" s="38">
        <v>45750.0</v>
      </c>
      <c r="N502" s="54" t="s">
        <v>19</v>
      </c>
      <c r="O502" s="59"/>
      <c r="P502" s="39" t="s">
        <v>61</v>
      </c>
      <c r="Q502" s="115"/>
      <c r="R502" s="157"/>
      <c r="S502" s="157"/>
      <c r="T502" s="157"/>
      <c r="U502" s="157"/>
      <c r="V502" s="45"/>
      <c r="W502" s="45"/>
      <c r="X502" s="45"/>
    </row>
    <row r="503">
      <c r="A503" s="38">
        <v>45722.0</v>
      </c>
      <c r="B503" s="53">
        <v>45783.0</v>
      </c>
      <c r="C503" s="39">
        <v>233517.0</v>
      </c>
      <c r="D503" s="39" t="s">
        <v>104</v>
      </c>
      <c r="E503" s="38">
        <v>45597.0</v>
      </c>
      <c r="F503" s="40">
        <f t="shared" si="11"/>
        <v>6</v>
      </c>
      <c r="G503" s="77">
        <v>45610.0</v>
      </c>
      <c r="H503" s="40">
        <f t="shared" si="12"/>
        <v>5</v>
      </c>
      <c r="I503" s="39" t="s">
        <v>74</v>
      </c>
      <c r="J503" s="39">
        <v>328.0</v>
      </c>
      <c r="K503" s="43">
        <v>4700.0</v>
      </c>
      <c r="L503" s="39" t="s">
        <v>51</v>
      </c>
      <c r="M503" s="38">
        <v>45763.0</v>
      </c>
      <c r="N503" s="54" t="s">
        <v>19</v>
      </c>
      <c r="O503" s="39" t="s">
        <v>65</v>
      </c>
      <c r="P503" s="39" t="s">
        <v>61</v>
      </c>
      <c r="Q503" s="115"/>
      <c r="R503" s="157"/>
      <c r="S503" s="157"/>
      <c r="T503" s="157"/>
      <c r="U503" s="157"/>
      <c r="V503" s="45"/>
      <c r="W503" s="45"/>
      <c r="X503" s="45"/>
    </row>
    <row r="504">
      <c r="A504" s="38">
        <v>45705.0</v>
      </c>
      <c r="B504" s="53">
        <v>45783.0</v>
      </c>
      <c r="C504" s="39">
        <v>242348.0</v>
      </c>
      <c r="D504" s="39" t="s">
        <v>104</v>
      </c>
      <c r="E504" s="38">
        <v>45658.0</v>
      </c>
      <c r="F504" s="40">
        <f t="shared" si="11"/>
        <v>4</v>
      </c>
      <c r="G504" s="38">
        <v>45695.0</v>
      </c>
      <c r="H504" s="40">
        <f t="shared" si="12"/>
        <v>2</v>
      </c>
      <c r="I504" s="39" t="s">
        <v>74</v>
      </c>
      <c r="J504" s="39" t="s">
        <v>33</v>
      </c>
      <c r="K504" s="43" t="s">
        <v>50</v>
      </c>
      <c r="L504" s="39" t="s">
        <v>51</v>
      </c>
      <c r="M504" s="38">
        <v>45750.0</v>
      </c>
      <c r="N504" s="54" t="s">
        <v>19</v>
      </c>
      <c r="O504" s="39" t="s">
        <v>198</v>
      </c>
      <c r="P504" s="39" t="s">
        <v>61</v>
      </c>
      <c r="Q504" s="115"/>
      <c r="R504" s="157"/>
      <c r="S504" s="157"/>
      <c r="T504" s="157"/>
      <c r="U504" s="157"/>
      <c r="V504" s="45"/>
      <c r="W504" s="45"/>
      <c r="X504" s="45"/>
    </row>
    <row r="505">
      <c r="A505" s="38">
        <v>45705.0</v>
      </c>
      <c r="B505" s="53">
        <v>45783.0</v>
      </c>
      <c r="C505" s="39">
        <v>190125.0</v>
      </c>
      <c r="D505" s="39" t="s">
        <v>83</v>
      </c>
      <c r="E505" s="38">
        <v>45200.0</v>
      </c>
      <c r="F505" s="40">
        <f t="shared" si="11"/>
        <v>19</v>
      </c>
      <c r="G505" s="77">
        <v>45223.0</v>
      </c>
      <c r="H505" s="40">
        <f t="shared" si="12"/>
        <v>18</v>
      </c>
      <c r="I505" s="39" t="s">
        <v>49</v>
      </c>
      <c r="J505" s="39">
        <v>535.0</v>
      </c>
      <c r="K505" s="63"/>
      <c r="L505" s="44"/>
      <c r="M505" s="38">
        <v>45751.0</v>
      </c>
      <c r="N505" s="54" t="s">
        <v>19</v>
      </c>
      <c r="O505" s="59"/>
      <c r="P505" s="39" t="s">
        <v>61</v>
      </c>
      <c r="Q505" s="115"/>
      <c r="R505" s="157"/>
      <c r="S505" s="157"/>
      <c r="T505" s="157"/>
      <c r="U505" s="157"/>
      <c r="V505" s="45"/>
      <c r="W505" s="45"/>
      <c r="X505" s="45"/>
    </row>
    <row r="506">
      <c r="A506" s="38">
        <v>45705.0</v>
      </c>
      <c r="B506" s="53">
        <v>45783.0</v>
      </c>
      <c r="C506" s="39">
        <v>238415.0</v>
      </c>
      <c r="D506" s="39" t="s">
        <v>83</v>
      </c>
      <c r="E506" s="38">
        <v>45566.0</v>
      </c>
      <c r="F506" s="40">
        <f t="shared" si="11"/>
        <v>7</v>
      </c>
      <c r="G506" s="38">
        <v>45664.0</v>
      </c>
      <c r="H506" s="40">
        <f t="shared" si="12"/>
        <v>3</v>
      </c>
      <c r="I506" s="39" t="s">
        <v>59</v>
      </c>
      <c r="J506" s="39">
        <v>104.0</v>
      </c>
      <c r="K506" s="63"/>
      <c r="L506" s="44"/>
      <c r="M506" s="38">
        <v>45761.0</v>
      </c>
      <c r="N506" s="54" t="s">
        <v>19</v>
      </c>
      <c r="O506" s="59"/>
      <c r="P506" s="39" t="s">
        <v>61</v>
      </c>
      <c r="Q506" s="115"/>
      <c r="R506" s="157"/>
      <c r="S506" s="157"/>
      <c r="T506" s="157"/>
      <c r="U506" s="157"/>
      <c r="V506" s="45"/>
      <c r="W506" s="45"/>
      <c r="X506" s="45"/>
    </row>
    <row r="507">
      <c r="A507" s="38">
        <v>45705.0</v>
      </c>
      <c r="B507" s="53">
        <v>45783.0</v>
      </c>
      <c r="C507" s="39">
        <v>236008.0</v>
      </c>
      <c r="D507" s="39" t="s">
        <v>83</v>
      </c>
      <c r="E507" s="38">
        <v>45597.0</v>
      </c>
      <c r="F507" s="160">
        <v>3.0</v>
      </c>
      <c r="G507" s="38">
        <v>45629.0</v>
      </c>
      <c r="H507" s="40">
        <f t="shared" si="12"/>
        <v>5</v>
      </c>
      <c r="I507" s="39" t="s">
        <v>49</v>
      </c>
      <c r="J507" s="39">
        <v>502.0</v>
      </c>
      <c r="K507" s="43" t="s">
        <v>50</v>
      </c>
      <c r="L507" s="39" t="s">
        <v>51</v>
      </c>
      <c r="M507" s="38">
        <v>45750.0</v>
      </c>
      <c r="N507" s="54" t="s">
        <v>19</v>
      </c>
      <c r="O507" s="39" t="s">
        <v>198</v>
      </c>
      <c r="P507" s="39" t="s">
        <v>61</v>
      </c>
      <c r="Q507" s="115"/>
      <c r="R507" s="157"/>
      <c r="S507" s="157"/>
      <c r="T507" s="157"/>
      <c r="U507" s="157"/>
      <c r="V507" s="45"/>
      <c r="W507" s="45"/>
      <c r="X507" s="45"/>
    </row>
    <row r="508">
      <c r="A508" s="38">
        <v>45705.0</v>
      </c>
      <c r="B508" s="53">
        <v>45783.0</v>
      </c>
      <c r="C508" s="39">
        <v>238012.0</v>
      </c>
      <c r="D508" s="39" t="s">
        <v>83</v>
      </c>
      <c r="E508" s="38">
        <v>45627.0</v>
      </c>
      <c r="F508" s="40">
        <f t="shared" ref="F508:F595" si="13">DATEDIF(E508,TODAY(),"M")</f>
        <v>5</v>
      </c>
      <c r="G508" s="38">
        <v>45663.0</v>
      </c>
      <c r="H508" s="40">
        <f t="shared" si="12"/>
        <v>4</v>
      </c>
      <c r="I508" s="39" t="s">
        <v>49</v>
      </c>
      <c r="J508" s="39">
        <v>501.0</v>
      </c>
      <c r="K508" s="43" t="s">
        <v>50</v>
      </c>
      <c r="L508" s="39" t="s">
        <v>51</v>
      </c>
      <c r="M508" s="38">
        <v>45750.0</v>
      </c>
      <c r="N508" s="54" t="s">
        <v>19</v>
      </c>
      <c r="O508" s="39" t="s">
        <v>197</v>
      </c>
      <c r="P508" s="39" t="s">
        <v>61</v>
      </c>
      <c r="Q508" s="115"/>
      <c r="R508" s="157"/>
      <c r="S508" s="157"/>
      <c r="T508" s="157"/>
      <c r="U508" s="157"/>
      <c r="V508" s="45"/>
      <c r="W508" s="45"/>
      <c r="X508" s="45"/>
    </row>
    <row r="509">
      <c r="A509" s="38">
        <v>45705.0</v>
      </c>
      <c r="B509" s="53">
        <v>45783.0</v>
      </c>
      <c r="C509" s="39">
        <v>238591.0</v>
      </c>
      <c r="D509" s="39" t="s">
        <v>83</v>
      </c>
      <c r="E509" s="38">
        <v>45658.0</v>
      </c>
      <c r="F509" s="40">
        <f t="shared" si="13"/>
        <v>4</v>
      </c>
      <c r="G509" s="38">
        <v>45670.0</v>
      </c>
      <c r="H509" s="40">
        <f t="shared" si="12"/>
        <v>3</v>
      </c>
      <c r="I509" s="39" t="s">
        <v>59</v>
      </c>
      <c r="J509" s="39" t="s">
        <v>33</v>
      </c>
      <c r="K509" s="43" t="s">
        <v>50</v>
      </c>
      <c r="L509" s="39" t="s">
        <v>51</v>
      </c>
      <c r="M509" s="38">
        <v>45750.0</v>
      </c>
      <c r="N509" s="54" t="s">
        <v>19</v>
      </c>
      <c r="O509" s="39" t="s">
        <v>198</v>
      </c>
      <c r="P509" s="39" t="s">
        <v>61</v>
      </c>
      <c r="Q509" s="115"/>
      <c r="R509" s="157"/>
      <c r="S509" s="157"/>
      <c r="T509" s="157"/>
      <c r="U509" s="157"/>
      <c r="V509" s="45"/>
      <c r="W509" s="45"/>
      <c r="X509" s="45"/>
    </row>
    <row r="510">
      <c r="A510" s="38">
        <v>45705.0</v>
      </c>
      <c r="B510" s="53">
        <v>45783.0</v>
      </c>
      <c r="C510" s="39">
        <v>193256.0</v>
      </c>
      <c r="D510" s="39" t="s">
        <v>83</v>
      </c>
      <c r="E510" s="38">
        <v>45200.0</v>
      </c>
      <c r="F510" s="40">
        <f t="shared" si="13"/>
        <v>19</v>
      </c>
      <c r="G510" s="77">
        <v>45250.0</v>
      </c>
      <c r="H510" s="40">
        <f t="shared" si="12"/>
        <v>17</v>
      </c>
      <c r="I510" s="39" t="s">
        <v>59</v>
      </c>
      <c r="J510" s="39">
        <v>102.0</v>
      </c>
      <c r="K510" s="63"/>
      <c r="L510" s="39" t="s">
        <v>68</v>
      </c>
      <c r="M510" s="38">
        <v>45750.0</v>
      </c>
      <c r="N510" s="54" t="s">
        <v>19</v>
      </c>
      <c r="O510" s="86">
        <v>13500.0</v>
      </c>
      <c r="P510" s="39" t="s">
        <v>61</v>
      </c>
      <c r="Q510" s="115"/>
      <c r="R510" s="157"/>
      <c r="S510" s="157"/>
      <c r="T510" s="157"/>
      <c r="U510" s="157"/>
      <c r="V510" s="45"/>
      <c r="W510" s="45"/>
      <c r="X510" s="45"/>
    </row>
    <row r="511">
      <c r="A511" s="38">
        <v>45705.0</v>
      </c>
      <c r="B511" s="53">
        <v>45783.0</v>
      </c>
      <c r="C511" s="39">
        <v>210911.0</v>
      </c>
      <c r="D511" s="39" t="s">
        <v>83</v>
      </c>
      <c r="E511" s="38">
        <v>45352.0</v>
      </c>
      <c r="F511" s="40">
        <f t="shared" si="13"/>
        <v>14</v>
      </c>
      <c r="G511" s="38">
        <v>45400.0</v>
      </c>
      <c r="H511" s="40">
        <f t="shared" si="12"/>
        <v>12</v>
      </c>
      <c r="I511" s="39" t="s">
        <v>59</v>
      </c>
      <c r="J511" s="39" t="s">
        <v>203</v>
      </c>
      <c r="K511" s="63"/>
      <c r="L511" s="39" t="s">
        <v>68</v>
      </c>
      <c r="M511" s="38">
        <v>45749.0</v>
      </c>
      <c r="N511" s="54" t="s">
        <v>19</v>
      </c>
      <c r="O511" s="59"/>
      <c r="P511" s="39" t="s">
        <v>61</v>
      </c>
      <c r="Q511" s="115"/>
      <c r="R511" s="157"/>
      <c r="S511" s="157"/>
      <c r="T511" s="157"/>
      <c r="U511" s="157"/>
      <c r="V511" s="45"/>
      <c r="W511" s="45"/>
      <c r="X511" s="45"/>
    </row>
    <row r="512">
      <c r="A512" s="38">
        <v>45705.0</v>
      </c>
      <c r="B512" s="53">
        <v>45783.0</v>
      </c>
      <c r="C512" s="39">
        <v>229953.0</v>
      </c>
      <c r="D512" s="39" t="s">
        <v>83</v>
      </c>
      <c r="E512" s="38">
        <v>45474.0</v>
      </c>
      <c r="F512" s="40">
        <f t="shared" si="13"/>
        <v>10</v>
      </c>
      <c r="G512" s="77">
        <v>45589.0</v>
      </c>
      <c r="H512" s="40">
        <f t="shared" si="12"/>
        <v>6</v>
      </c>
      <c r="I512" s="39" t="s">
        <v>59</v>
      </c>
      <c r="J512" s="39">
        <v>104.0</v>
      </c>
      <c r="K512" s="63"/>
      <c r="L512" s="39" t="s">
        <v>84</v>
      </c>
      <c r="M512" s="38">
        <v>45761.0</v>
      </c>
      <c r="N512" s="54" t="s">
        <v>19</v>
      </c>
      <c r="O512" s="59"/>
      <c r="P512" s="39" t="s">
        <v>61</v>
      </c>
      <c r="Q512" s="115"/>
      <c r="R512" s="157"/>
      <c r="S512" s="157"/>
      <c r="T512" s="157"/>
      <c r="U512" s="157"/>
      <c r="V512" s="45"/>
      <c r="W512" s="45"/>
      <c r="X512" s="45"/>
    </row>
    <row r="513">
      <c r="A513" s="38">
        <v>45705.0</v>
      </c>
      <c r="B513" s="53">
        <v>45783.0</v>
      </c>
      <c r="C513" s="39">
        <v>193340.0</v>
      </c>
      <c r="D513" s="39" t="s">
        <v>58</v>
      </c>
      <c r="E513" s="38">
        <v>45200.0</v>
      </c>
      <c r="F513" s="40">
        <f t="shared" si="13"/>
        <v>19</v>
      </c>
      <c r="G513" s="77">
        <v>45250.0</v>
      </c>
      <c r="H513" s="40">
        <f t="shared" si="12"/>
        <v>17</v>
      </c>
      <c r="I513" s="39" t="s">
        <v>49</v>
      </c>
      <c r="J513" s="39">
        <v>535.0</v>
      </c>
      <c r="K513" s="43">
        <v>5000.0</v>
      </c>
      <c r="L513" s="44"/>
      <c r="M513" s="38">
        <v>45758.0</v>
      </c>
      <c r="N513" s="54" t="s">
        <v>19</v>
      </c>
      <c r="O513" s="86">
        <v>4000.0</v>
      </c>
      <c r="P513" s="39" t="s">
        <v>61</v>
      </c>
      <c r="Q513" s="115"/>
      <c r="R513" s="157"/>
      <c r="S513" s="157"/>
      <c r="T513" s="157"/>
      <c r="U513" s="157"/>
      <c r="V513" s="45"/>
      <c r="W513" s="45"/>
      <c r="X513" s="45"/>
    </row>
    <row r="514">
      <c r="A514" s="38">
        <v>45705.0</v>
      </c>
      <c r="B514" s="53">
        <v>45783.0</v>
      </c>
      <c r="C514" s="39">
        <v>207976.0</v>
      </c>
      <c r="D514" s="39" t="s">
        <v>58</v>
      </c>
      <c r="E514" s="38">
        <v>45323.0</v>
      </c>
      <c r="F514" s="40">
        <f t="shared" si="13"/>
        <v>15</v>
      </c>
      <c r="G514" s="38">
        <v>45393.0</v>
      </c>
      <c r="H514" s="40">
        <f t="shared" si="12"/>
        <v>12</v>
      </c>
      <c r="I514" s="39" t="s">
        <v>59</v>
      </c>
      <c r="J514" s="39">
        <v>104.0</v>
      </c>
      <c r="K514" s="63"/>
      <c r="L514" s="38"/>
      <c r="M514" s="38">
        <v>45761.0</v>
      </c>
      <c r="N514" s="54" t="s">
        <v>19</v>
      </c>
      <c r="O514" s="86" t="s">
        <v>65</v>
      </c>
      <c r="P514" s="39" t="s">
        <v>61</v>
      </c>
      <c r="Q514" s="115"/>
      <c r="R514" s="157"/>
      <c r="S514" s="157"/>
      <c r="T514" s="157"/>
      <c r="U514" s="157"/>
      <c r="V514" s="45"/>
      <c r="W514" s="45"/>
      <c r="X514" s="45"/>
    </row>
    <row r="515">
      <c r="A515" s="38">
        <v>45705.0</v>
      </c>
      <c r="B515" s="53">
        <v>45783.0</v>
      </c>
      <c r="C515" s="39">
        <v>209339.0</v>
      </c>
      <c r="D515" s="39" t="s">
        <v>58</v>
      </c>
      <c r="E515" s="38">
        <v>45383.0</v>
      </c>
      <c r="F515" s="40">
        <f t="shared" si="13"/>
        <v>13</v>
      </c>
      <c r="G515" s="38">
        <v>45414.0</v>
      </c>
      <c r="H515" s="40">
        <f t="shared" si="12"/>
        <v>12</v>
      </c>
      <c r="I515" s="39" t="s">
        <v>74</v>
      </c>
      <c r="J515" s="39">
        <v>360.0</v>
      </c>
      <c r="K515" s="43">
        <v>10000.0</v>
      </c>
      <c r="L515" s="39" t="s">
        <v>51</v>
      </c>
      <c r="M515" s="38">
        <v>45755.0</v>
      </c>
      <c r="N515" s="54" t="s">
        <v>19</v>
      </c>
      <c r="O515" s="39" t="s">
        <v>65</v>
      </c>
      <c r="P515" s="39" t="s">
        <v>61</v>
      </c>
      <c r="Q515" s="115"/>
      <c r="R515" s="157"/>
      <c r="S515" s="157"/>
      <c r="T515" s="157"/>
      <c r="U515" s="157"/>
      <c r="V515" s="45"/>
      <c r="W515" s="45"/>
      <c r="X515" s="45"/>
    </row>
    <row r="516">
      <c r="A516" s="38">
        <v>45705.0</v>
      </c>
      <c r="B516" s="53">
        <v>45783.0</v>
      </c>
      <c r="C516" s="39">
        <v>222879.0</v>
      </c>
      <c r="D516" s="39" t="s">
        <v>58</v>
      </c>
      <c r="E516" s="38">
        <v>45505.0</v>
      </c>
      <c r="F516" s="40">
        <f t="shared" si="13"/>
        <v>9</v>
      </c>
      <c r="G516" s="77">
        <v>45589.0</v>
      </c>
      <c r="H516" s="40">
        <f t="shared" si="12"/>
        <v>6</v>
      </c>
      <c r="I516" s="39" t="s">
        <v>74</v>
      </c>
      <c r="J516" s="39" t="s">
        <v>94</v>
      </c>
      <c r="K516" s="43" t="s">
        <v>50</v>
      </c>
      <c r="L516" s="39" t="s">
        <v>51</v>
      </c>
      <c r="M516" s="38">
        <v>45749.0</v>
      </c>
      <c r="N516" s="54" t="s">
        <v>19</v>
      </c>
      <c r="O516" s="59"/>
      <c r="P516" s="39" t="s">
        <v>61</v>
      </c>
      <c r="Q516" s="115"/>
      <c r="R516" s="157"/>
      <c r="S516" s="157"/>
      <c r="T516" s="157"/>
      <c r="U516" s="157"/>
      <c r="V516" s="45"/>
      <c r="W516" s="45"/>
      <c r="X516" s="45"/>
    </row>
    <row r="517">
      <c r="A517" s="38">
        <v>45705.0</v>
      </c>
      <c r="B517" s="53">
        <v>45783.0</v>
      </c>
      <c r="C517" s="39">
        <v>234616.0</v>
      </c>
      <c r="D517" s="39" t="s">
        <v>58</v>
      </c>
      <c r="E517" s="38">
        <v>45566.0</v>
      </c>
      <c r="F517" s="40">
        <f t="shared" si="13"/>
        <v>7</v>
      </c>
      <c r="G517" s="77">
        <v>45615.0</v>
      </c>
      <c r="H517" s="40">
        <f t="shared" si="12"/>
        <v>5</v>
      </c>
      <c r="I517" s="39" t="s">
        <v>49</v>
      </c>
      <c r="J517" s="39">
        <v>524.0</v>
      </c>
      <c r="K517" s="63"/>
      <c r="L517" s="44"/>
      <c r="M517" s="38">
        <v>45761.0</v>
      </c>
      <c r="N517" s="54" t="s">
        <v>19</v>
      </c>
      <c r="O517" s="59"/>
      <c r="P517" s="39" t="s">
        <v>61</v>
      </c>
      <c r="Q517" s="115"/>
      <c r="R517" s="157"/>
      <c r="S517" s="157"/>
      <c r="T517" s="157"/>
      <c r="U517" s="157"/>
      <c r="V517" s="45"/>
      <c r="W517" s="45"/>
      <c r="X517" s="45"/>
    </row>
    <row r="518">
      <c r="A518" s="38">
        <v>45706.0</v>
      </c>
      <c r="B518" s="53">
        <v>45783.0</v>
      </c>
      <c r="C518" s="39">
        <v>235763.0</v>
      </c>
      <c r="D518" s="39" t="s">
        <v>58</v>
      </c>
      <c r="E518" s="38">
        <v>45597.0</v>
      </c>
      <c r="F518" s="40">
        <f t="shared" si="13"/>
        <v>6</v>
      </c>
      <c r="G518" s="77">
        <v>45625.0</v>
      </c>
      <c r="H518" s="40">
        <f t="shared" si="12"/>
        <v>5</v>
      </c>
      <c r="I518" s="39" t="s">
        <v>74</v>
      </c>
      <c r="J518" s="39">
        <v>328.0</v>
      </c>
      <c r="K518" s="43">
        <v>10500.0</v>
      </c>
      <c r="L518" s="39" t="s">
        <v>51</v>
      </c>
      <c r="M518" s="38">
        <v>45754.0</v>
      </c>
      <c r="N518" s="54" t="s">
        <v>19</v>
      </c>
      <c r="O518" s="39" t="s">
        <v>65</v>
      </c>
      <c r="P518" s="39" t="s">
        <v>61</v>
      </c>
      <c r="Q518" s="115"/>
      <c r="R518" s="157"/>
      <c r="S518" s="157"/>
      <c r="T518" s="157"/>
      <c r="U518" s="157"/>
      <c r="V518" s="45"/>
      <c r="W518" s="45"/>
      <c r="X518" s="45"/>
    </row>
    <row r="519">
      <c r="A519" s="38">
        <v>45705.0</v>
      </c>
      <c r="B519" s="53">
        <v>45783.0</v>
      </c>
      <c r="C519" s="39">
        <v>238537.0</v>
      </c>
      <c r="D519" s="39" t="s">
        <v>58</v>
      </c>
      <c r="E519" s="38">
        <v>45627.0</v>
      </c>
      <c r="F519" s="40">
        <f t="shared" si="13"/>
        <v>5</v>
      </c>
      <c r="G519" s="38">
        <v>45664.0</v>
      </c>
      <c r="H519" s="40">
        <f t="shared" si="12"/>
        <v>3</v>
      </c>
      <c r="I519" s="39" t="s">
        <v>49</v>
      </c>
      <c r="J519" s="39">
        <v>503.0</v>
      </c>
      <c r="K519" s="63"/>
      <c r="L519" s="39" t="s">
        <v>51</v>
      </c>
      <c r="M519" s="38">
        <v>45750.0</v>
      </c>
      <c r="N519" s="54" t="s">
        <v>19</v>
      </c>
      <c r="O519" s="39" t="s">
        <v>197</v>
      </c>
      <c r="P519" s="39" t="s">
        <v>61</v>
      </c>
      <c r="Q519" s="115"/>
      <c r="R519" s="157"/>
      <c r="S519" s="157"/>
      <c r="T519" s="157"/>
      <c r="U519" s="157"/>
      <c r="V519" s="45"/>
      <c r="W519" s="45"/>
      <c r="X519" s="45"/>
    </row>
    <row r="520">
      <c r="A520" s="38">
        <v>45705.0</v>
      </c>
      <c r="B520" s="53">
        <v>45783.0</v>
      </c>
      <c r="C520" s="39">
        <v>238901.0</v>
      </c>
      <c r="D520" s="39" t="s">
        <v>58</v>
      </c>
      <c r="E520" s="38">
        <v>45658.0</v>
      </c>
      <c r="F520" s="40">
        <f t="shared" si="13"/>
        <v>4</v>
      </c>
      <c r="G520" s="38">
        <v>45667.0</v>
      </c>
      <c r="H520" s="40">
        <f t="shared" si="12"/>
        <v>3</v>
      </c>
      <c r="I520" s="39" t="s">
        <v>49</v>
      </c>
      <c r="J520" s="39" t="s">
        <v>33</v>
      </c>
      <c r="K520" s="43" t="s">
        <v>50</v>
      </c>
      <c r="L520" s="39" t="s">
        <v>51</v>
      </c>
      <c r="M520" s="38">
        <v>45750.0</v>
      </c>
      <c r="N520" s="54" t="s">
        <v>19</v>
      </c>
      <c r="O520" s="39" t="s">
        <v>198</v>
      </c>
      <c r="P520" s="39" t="s">
        <v>61</v>
      </c>
      <c r="Q520" s="152"/>
      <c r="R520" s="157"/>
      <c r="S520" s="157"/>
      <c r="T520" s="157"/>
      <c r="U520" s="157"/>
      <c r="V520" s="45"/>
      <c r="W520" s="45"/>
      <c r="X520" s="45"/>
    </row>
    <row r="521">
      <c r="A521" s="38">
        <v>45705.0</v>
      </c>
      <c r="B521" s="53">
        <v>45783.0</v>
      </c>
      <c r="C521" s="39">
        <v>241665.0</v>
      </c>
      <c r="D521" s="39" t="s">
        <v>58</v>
      </c>
      <c r="E521" s="38">
        <v>45658.0</v>
      </c>
      <c r="F521" s="40">
        <f t="shared" si="13"/>
        <v>4</v>
      </c>
      <c r="G521" s="38">
        <v>45693.0</v>
      </c>
      <c r="H521" s="40">
        <f t="shared" si="12"/>
        <v>3</v>
      </c>
      <c r="I521" s="39" t="s">
        <v>74</v>
      </c>
      <c r="J521" s="39" t="s">
        <v>33</v>
      </c>
      <c r="K521" s="43" t="s">
        <v>50</v>
      </c>
      <c r="L521" s="39" t="s">
        <v>51</v>
      </c>
      <c r="M521" s="38">
        <v>45750.0</v>
      </c>
      <c r="N521" s="54" t="s">
        <v>19</v>
      </c>
      <c r="O521" s="39" t="s">
        <v>198</v>
      </c>
      <c r="P521" s="39" t="s">
        <v>61</v>
      </c>
      <c r="Q521" s="152"/>
      <c r="R521" s="157"/>
      <c r="S521" s="157"/>
      <c r="T521" s="157"/>
      <c r="U521" s="157"/>
      <c r="V521" s="45"/>
      <c r="W521" s="45"/>
      <c r="X521" s="45"/>
    </row>
    <row r="522">
      <c r="A522" s="38">
        <v>45705.0</v>
      </c>
      <c r="B522" s="53">
        <v>45782.0</v>
      </c>
      <c r="C522" s="39">
        <v>217111.0</v>
      </c>
      <c r="D522" s="39" t="s">
        <v>87</v>
      </c>
      <c r="E522" s="38">
        <v>45413.0</v>
      </c>
      <c r="F522" s="40">
        <f t="shared" si="13"/>
        <v>12</v>
      </c>
      <c r="G522" s="38">
        <v>45449.0</v>
      </c>
      <c r="H522" s="40">
        <f t="shared" si="12"/>
        <v>11</v>
      </c>
      <c r="I522" s="39" t="s">
        <v>59</v>
      </c>
      <c r="J522" s="39">
        <v>102.0</v>
      </c>
      <c r="K522" s="43">
        <v>4000.0</v>
      </c>
      <c r="L522" s="39" t="s">
        <v>68</v>
      </c>
      <c r="M522" s="53">
        <v>45782.0</v>
      </c>
      <c r="N522" s="54" t="s">
        <v>17</v>
      </c>
      <c r="O522" s="39" t="s">
        <v>65</v>
      </c>
      <c r="P522" s="39" t="s">
        <v>66</v>
      </c>
      <c r="Q522" s="152"/>
      <c r="R522" s="157"/>
      <c r="S522" s="157"/>
      <c r="T522" s="157"/>
      <c r="U522" s="157"/>
      <c r="V522" s="45"/>
      <c r="W522" s="45"/>
      <c r="X522" s="45"/>
    </row>
    <row r="523">
      <c r="A523" s="38">
        <v>45705.0</v>
      </c>
      <c r="B523" s="53">
        <v>45783.0</v>
      </c>
      <c r="C523" s="39">
        <v>238112.0</v>
      </c>
      <c r="D523" s="39" t="s">
        <v>87</v>
      </c>
      <c r="E523" s="38">
        <v>45627.0</v>
      </c>
      <c r="F523" s="40">
        <f t="shared" si="13"/>
        <v>5</v>
      </c>
      <c r="G523" s="38">
        <v>45661.0</v>
      </c>
      <c r="H523" s="40">
        <f t="shared" si="12"/>
        <v>4</v>
      </c>
      <c r="I523" s="39" t="s">
        <v>74</v>
      </c>
      <c r="J523" s="39">
        <v>328.0</v>
      </c>
      <c r="K523" s="43" t="s">
        <v>50</v>
      </c>
      <c r="L523" s="39" t="s">
        <v>51</v>
      </c>
      <c r="M523" s="38">
        <v>45764.0</v>
      </c>
      <c r="N523" s="54" t="s">
        <v>19</v>
      </c>
      <c r="O523" s="39" t="s">
        <v>197</v>
      </c>
      <c r="P523" s="39" t="s">
        <v>61</v>
      </c>
      <c r="Q523" s="152"/>
      <c r="R523" s="157"/>
      <c r="S523" s="157"/>
      <c r="T523" s="157"/>
      <c r="U523" s="157"/>
      <c r="V523" s="45"/>
      <c r="W523" s="45"/>
      <c r="X523" s="45"/>
    </row>
    <row r="524">
      <c r="A524" s="38">
        <v>45705.0</v>
      </c>
      <c r="B524" s="53">
        <v>45783.0</v>
      </c>
      <c r="C524" s="39">
        <v>240108.0</v>
      </c>
      <c r="D524" s="39" t="s">
        <v>87</v>
      </c>
      <c r="E524" s="38">
        <v>45658.0</v>
      </c>
      <c r="F524" s="40">
        <f t="shared" si="13"/>
        <v>4</v>
      </c>
      <c r="G524" s="38">
        <v>45678.0</v>
      </c>
      <c r="H524" s="40">
        <f t="shared" si="12"/>
        <v>3</v>
      </c>
      <c r="I524" s="39" t="s">
        <v>63</v>
      </c>
      <c r="J524" s="39" t="s">
        <v>33</v>
      </c>
      <c r="K524" s="43" t="s">
        <v>50</v>
      </c>
      <c r="L524" s="39" t="s">
        <v>51</v>
      </c>
      <c r="M524" s="38">
        <v>45750.0</v>
      </c>
      <c r="N524" s="54" t="s">
        <v>19</v>
      </c>
      <c r="O524" s="39" t="s">
        <v>198</v>
      </c>
      <c r="P524" s="39" t="s">
        <v>61</v>
      </c>
      <c r="Q524" s="152"/>
      <c r="R524" s="157"/>
      <c r="S524" s="157"/>
      <c r="T524" s="157"/>
      <c r="U524" s="157"/>
      <c r="V524" s="45"/>
      <c r="W524" s="45"/>
      <c r="X524" s="45"/>
    </row>
    <row r="525">
      <c r="A525" s="38">
        <v>45705.0</v>
      </c>
      <c r="B525" s="53">
        <v>45783.0</v>
      </c>
      <c r="C525" s="39">
        <v>239034.0</v>
      </c>
      <c r="D525" s="39" t="s">
        <v>107</v>
      </c>
      <c r="E525" s="38">
        <v>45658.0</v>
      </c>
      <c r="F525" s="40">
        <f t="shared" si="13"/>
        <v>4</v>
      </c>
      <c r="G525" s="38">
        <v>45688.0</v>
      </c>
      <c r="H525" s="40">
        <f t="shared" si="12"/>
        <v>3</v>
      </c>
      <c r="I525" s="39" t="s">
        <v>74</v>
      </c>
      <c r="J525" s="39" t="s">
        <v>33</v>
      </c>
      <c r="K525" s="43" t="s">
        <v>50</v>
      </c>
      <c r="L525" s="39" t="s">
        <v>51</v>
      </c>
      <c r="M525" s="38">
        <v>45750.0</v>
      </c>
      <c r="N525" s="54" t="s">
        <v>19</v>
      </c>
      <c r="O525" s="39" t="s">
        <v>198</v>
      </c>
      <c r="P525" s="39" t="s">
        <v>61</v>
      </c>
      <c r="Q525" s="152"/>
      <c r="R525" s="157"/>
      <c r="S525" s="157"/>
      <c r="T525" s="157"/>
      <c r="U525" s="157"/>
      <c r="V525" s="45"/>
      <c r="W525" s="45"/>
      <c r="X525" s="45"/>
    </row>
    <row r="526">
      <c r="A526" s="38">
        <v>45714.0</v>
      </c>
      <c r="B526" s="53">
        <v>45783.0</v>
      </c>
      <c r="C526" s="39">
        <v>230445.0</v>
      </c>
      <c r="D526" s="39" t="s">
        <v>107</v>
      </c>
      <c r="E526" s="38">
        <v>45474.0</v>
      </c>
      <c r="F526" s="40">
        <f t="shared" si="13"/>
        <v>10</v>
      </c>
      <c r="G526" s="38">
        <v>45574.0</v>
      </c>
      <c r="H526" s="40">
        <f t="shared" si="12"/>
        <v>6</v>
      </c>
      <c r="I526" s="39" t="s">
        <v>59</v>
      </c>
      <c r="J526" s="39">
        <v>108.0</v>
      </c>
      <c r="K526" s="43">
        <v>15000.0</v>
      </c>
      <c r="L526" s="39" t="s">
        <v>68</v>
      </c>
      <c r="M526" s="38">
        <v>45748.0</v>
      </c>
      <c r="N526" s="54" t="s">
        <v>19</v>
      </c>
      <c r="O526" s="39" t="s">
        <v>65</v>
      </c>
      <c r="P526" s="39" t="s">
        <v>61</v>
      </c>
      <c r="Q526" s="115"/>
      <c r="R526" s="157"/>
      <c r="S526" s="157"/>
      <c r="T526" s="157"/>
      <c r="U526" s="157"/>
      <c r="V526" s="45"/>
      <c r="W526" s="45"/>
      <c r="X526" s="45"/>
    </row>
    <row r="527">
      <c r="A527" s="38">
        <v>45705.0</v>
      </c>
      <c r="B527" s="53">
        <v>45782.0</v>
      </c>
      <c r="C527" s="39">
        <v>238171.0</v>
      </c>
      <c r="D527" s="39" t="s">
        <v>41</v>
      </c>
      <c r="E527" s="38">
        <v>45566.0</v>
      </c>
      <c r="F527" s="40">
        <f t="shared" si="13"/>
        <v>7</v>
      </c>
      <c r="G527" s="38">
        <v>45663.0</v>
      </c>
      <c r="H527" s="40">
        <f t="shared" si="12"/>
        <v>4</v>
      </c>
      <c r="I527" s="39" t="s">
        <v>49</v>
      </c>
      <c r="J527" s="39">
        <v>502.0</v>
      </c>
      <c r="K527" s="63"/>
      <c r="L527" s="39" t="s">
        <v>51</v>
      </c>
      <c r="M527" s="53">
        <v>45782.0</v>
      </c>
      <c r="N527" s="54" t="s">
        <v>22</v>
      </c>
      <c r="O527" s="59"/>
      <c r="P527" s="39" t="s">
        <v>61</v>
      </c>
      <c r="Q527" s="115"/>
      <c r="R527" s="157"/>
      <c r="S527" s="157"/>
      <c r="T527" s="157"/>
      <c r="U527" s="157"/>
      <c r="V527" s="45"/>
      <c r="W527" s="45"/>
      <c r="X527" s="45"/>
    </row>
    <row r="528">
      <c r="A528" s="38">
        <v>45705.0</v>
      </c>
      <c r="B528" s="53">
        <v>45783.0</v>
      </c>
      <c r="C528" s="39">
        <v>241660.0</v>
      </c>
      <c r="D528" s="39" t="s">
        <v>41</v>
      </c>
      <c r="E528" s="38">
        <v>45658.0</v>
      </c>
      <c r="F528" s="40">
        <f t="shared" si="13"/>
        <v>4</v>
      </c>
      <c r="G528" s="38">
        <v>45693.0</v>
      </c>
      <c r="H528" s="40">
        <f t="shared" si="12"/>
        <v>3</v>
      </c>
      <c r="I528" s="39" t="s">
        <v>49</v>
      </c>
      <c r="J528" s="39">
        <v>502.0</v>
      </c>
      <c r="K528" s="63"/>
      <c r="L528" s="44"/>
      <c r="M528" s="38">
        <v>45750.0</v>
      </c>
      <c r="N528" s="54" t="s">
        <v>19</v>
      </c>
      <c r="O528" s="39" t="s">
        <v>198</v>
      </c>
      <c r="P528" s="39" t="s">
        <v>61</v>
      </c>
      <c r="Q528" s="115"/>
      <c r="R528" s="157"/>
      <c r="S528" s="157"/>
      <c r="T528" s="157"/>
      <c r="U528" s="157"/>
      <c r="V528" s="45"/>
      <c r="W528" s="45"/>
      <c r="X528" s="45"/>
    </row>
    <row r="529">
      <c r="A529" s="38">
        <v>45705.0</v>
      </c>
      <c r="B529" s="53">
        <v>45783.0</v>
      </c>
      <c r="C529" s="39">
        <v>199572.0</v>
      </c>
      <c r="D529" s="39" t="s">
        <v>89</v>
      </c>
      <c r="E529" s="38">
        <v>45261.0</v>
      </c>
      <c r="F529" s="40">
        <f t="shared" si="13"/>
        <v>17</v>
      </c>
      <c r="G529" s="38">
        <v>45313.0</v>
      </c>
      <c r="H529" s="40">
        <f t="shared" si="12"/>
        <v>15</v>
      </c>
      <c r="I529" s="39" t="s">
        <v>59</v>
      </c>
      <c r="J529" s="39">
        <v>105.0</v>
      </c>
      <c r="K529" s="43">
        <v>10000.0</v>
      </c>
      <c r="L529" s="39" t="s">
        <v>68</v>
      </c>
      <c r="M529" s="38">
        <v>45758.0</v>
      </c>
      <c r="N529" s="54" t="s">
        <v>19</v>
      </c>
      <c r="O529" s="59"/>
      <c r="P529" s="39" t="s">
        <v>66</v>
      </c>
      <c r="Q529" s="115"/>
      <c r="R529" s="157"/>
      <c r="S529" s="157"/>
      <c r="T529" s="157"/>
      <c r="U529" s="157"/>
      <c r="V529" s="45"/>
      <c r="W529" s="45"/>
      <c r="X529" s="45"/>
    </row>
    <row r="530">
      <c r="A530" s="38">
        <v>45705.0</v>
      </c>
      <c r="B530" s="53">
        <v>45783.0</v>
      </c>
      <c r="C530" s="39">
        <v>237019.0</v>
      </c>
      <c r="D530" s="39" t="s">
        <v>89</v>
      </c>
      <c r="E530" s="38">
        <v>45566.0</v>
      </c>
      <c r="F530" s="40">
        <f t="shared" si="13"/>
        <v>7</v>
      </c>
      <c r="G530" s="77">
        <v>45639.0</v>
      </c>
      <c r="H530" s="40">
        <f t="shared" si="12"/>
        <v>4</v>
      </c>
      <c r="I530" s="39" t="s">
        <v>59</v>
      </c>
      <c r="J530" s="39">
        <v>104.0</v>
      </c>
      <c r="K530" s="63"/>
      <c r="L530" s="44"/>
      <c r="M530" s="38">
        <v>45761.0</v>
      </c>
      <c r="N530" s="54" t="s">
        <v>19</v>
      </c>
      <c r="O530" s="59"/>
      <c r="P530" s="39" t="s">
        <v>61</v>
      </c>
      <c r="Q530" s="115"/>
      <c r="R530" s="157"/>
      <c r="S530" s="157"/>
      <c r="T530" s="157"/>
      <c r="U530" s="157"/>
      <c r="V530" s="45"/>
      <c r="W530" s="45"/>
      <c r="X530" s="45"/>
    </row>
    <row r="531">
      <c r="A531" s="38">
        <v>45705.0</v>
      </c>
      <c r="B531" s="53">
        <v>45783.0</v>
      </c>
      <c r="C531" s="39">
        <v>240774.0</v>
      </c>
      <c r="D531" s="39" t="s">
        <v>89</v>
      </c>
      <c r="E531" s="38">
        <v>45658.0</v>
      </c>
      <c r="F531" s="40">
        <f t="shared" si="13"/>
        <v>4</v>
      </c>
      <c r="G531" s="38">
        <v>45684.0</v>
      </c>
      <c r="H531" s="40">
        <f t="shared" si="12"/>
        <v>3</v>
      </c>
      <c r="I531" s="39" t="s">
        <v>59</v>
      </c>
      <c r="J531" s="39" t="s">
        <v>33</v>
      </c>
      <c r="K531" s="43" t="s">
        <v>50</v>
      </c>
      <c r="L531" s="39" t="s">
        <v>51</v>
      </c>
      <c r="M531" s="38">
        <v>45750.0</v>
      </c>
      <c r="N531" s="54" t="s">
        <v>19</v>
      </c>
      <c r="O531" s="39" t="s">
        <v>198</v>
      </c>
      <c r="P531" s="39" t="s">
        <v>61</v>
      </c>
      <c r="Q531" s="115"/>
      <c r="R531" s="157"/>
      <c r="S531" s="157"/>
      <c r="T531" s="157"/>
      <c r="U531" s="157"/>
      <c r="V531" s="45"/>
      <c r="W531" s="45"/>
      <c r="X531" s="45"/>
    </row>
    <row r="532">
      <c r="A532" s="38">
        <v>45705.0</v>
      </c>
      <c r="B532" s="53">
        <v>45783.0</v>
      </c>
      <c r="C532" s="39">
        <v>237970.0</v>
      </c>
      <c r="D532" s="39" t="s">
        <v>158</v>
      </c>
      <c r="E532" s="38">
        <v>45627.0</v>
      </c>
      <c r="F532" s="40">
        <f t="shared" si="13"/>
        <v>5</v>
      </c>
      <c r="G532" s="77">
        <v>45656.0</v>
      </c>
      <c r="H532" s="40">
        <f t="shared" si="12"/>
        <v>4</v>
      </c>
      <c r="I532" s="39" t="s">
        <v>73</v>
      </c>
      <c r="J532" s="39" t="s">
        <v>33</v>
      </c>
      <c r="K532" s="43" t="s">
        <v>50</v>
      </c>
      <c r="L532" s="39" t="s">
        <v>51</v>
      </c>
      <c r="M532" s="38">
        <v>45750.0</v>
      </c>
      <c r="N532" s="54" t="s">
        <v>19</v>
      </c>
      <c r="O532" s="39" t="s">
        <v>197</v>
      </c>
      <c r="P532" s="39" t="s">
        <v>61</v>
      </c>
      <c r="Q532" s="115"/>
      <c r="R532" s="157"/>
      <c r="S532" s="157"/>
      <c r="T532" s="157"/>
      <c r="U532" s="157"/>
      <c r="V532" s="45"/>
      <c r="W532" s="45"/>
      <c r="X532" s="45"/>
    </row>
    <row r="533">
      <c r="A533" s="38">
        <v>45705.0</v>
      </c>
      <c r="B533" s="53">
        <v>45783.0</v>
      </c>
      <c r="C533" s="39">
        <v>239626.0</v>
      </c>
      <c r="D533" s="39" t="s">
        <v>158</v>
      </c>
      <c r="E533" s="38">
        <v>45566.0</v>
      </c>
      <c r="F533" s="40">
        <f t="shared" si="13"/>
        <v>7</v>
      </c>
      <c r="G533" s="38">
        <v>45673.0</v>
      </c>
      <c r="H533" s="40">
        <f t="shared" si="12"/>
        <v>3</v>
      </c>
      <c r="I533" s="39" t="s">
        <v>49</v>
      </c>
      <c r="J533" s="39">
        <v>504.0</v>
      </c>
      <c r="K533" s="63"/>
      <c r="L533" s="44"/>
      <c r="M533" s="38">
        <v>45763.0</v>
      </c>
      <c r="N533" s="54" t="s">
        <v>19</v>
      </c>
      <c r="O533" s="59"/>
      <c r="P533" s="39" t="s">
        <v>61</v>
      </c>
      <c r="Q533" s="115"/>
      <c r="R533" s="157"/>
      <c r="S533" s="157"/>
      <c r="T533" s="157"/>
      <c r="U533" s="157"/>
      <c r="V533" s="45"/>
      <c r="W533" s="45"/>
      <c r="X533" s="45"/>
    </row>
    <row r="534">
      <c r="A534" s="38">
        <v>45705.0</v>
      </c>
      <c r="B534" s="53">
        <v>45783.0</v>
      </c>
      <c r="C534" s="39">
        <v>239870.0</v>
      </c>
      <c r="D534" s="39" t="s">
        <v>158</v>
      </c>
      <c r="E534" s="38">
        <v>45627.0</v>
      </c>
      <c r="F534" s="40">
        <f t="shared" si="13"/>
        <v>5</v>
      </c>
      <c r="G534" s="38">
        <v>45680.0</v>
      </c>
      <c r="H534" s="40">
        <f t="shared" si="12"/>
        <v>3</v>
      </c>
      <c r="I534" s="39" t="s">
        <v>59</v>
      </c>
      <c r="J534" s="39" t="s">
        <v>33</v>
      </c>
      <c r="K534" s="43" t="s">
        <v>50</v>
      </c>
      <c r="L534" s="39" t="s">
        <v>51</v>
      </c>
      <c r="M534" s="38">
        <v>45750.0</v>
      </c>
      <c r="N534" s="54" t="s">
        <v>19</v>
      </c>
      <c r="O534" s="39" t="s">
        <v>197</v>
      </c>
      <c r="P534" s="39" t="s">
        <v>61</v>
      </c>
      <c r="Q534" s="115"/>
      <c r="R534" s="157"/>
      <c r="S534" s="157"/>
      <c r="T534" s="157"/>
      <c r="U534" s="157"/>
      <c r="V534" s="45"/>
      <c r="W534" s="45"/>
      <c r="X534" s="45"/>
    </row>
    <row r="535">
      <c r="A535" s="38">
        <v>45705.0</v>
      </c>
      <c r="B535" s="53">
        <v>45782.0</v>
      </c>
      <c r="C535" s="39">
        <v>241583.0</v>
      </c>
      <c r="D535" s="39" t="s">
        <v>158</v>
      </c>
      <c r="E535" s="38">
        <v>45658.0</v>
      </c>
      <c r="F535" s="40">
        <f t="shared" si="13"/>
        <v>4</v>
      </c>
      <c r="G535" s="38">
        <v>45691.0</v>
      </c>
      <c r="H535" s="40">
        <f t="shared" si="12"/>
        <v>3</v>
      </c>
      <c r="I535" s="39" t="s">
        <v>63</v>
      </c>
      <c r="J535" s="39">
        <v>401.0</v>
      </c>
      <c r="K535" s="43" t="s">
        <v>50</v>
      </c>
      <c r="L535" s="39" t="s">
        <v>51</v>
      </c>
      <c r="M535" s="53">
        <v>45782.0</v>
      </c>
      <c r="N535" s="54" t="s">
        <v>17</v>
      </c>
      <c r="O535" s="39" t="s">
        <v>198</v>
      </c>
      <c r="P535" s="39" t="s">
        <v>61</v>
      </c>
      <c r="Q535" s="115"/>
      <c r="R535" s="157"/>
      <c r="S535" s="157"/>
      <c r="T535" s="157"/>
      <c r="U535" s="157"/>
      <c r="V535" s="45"/>
      <c r="W535" s="45"/>
      <c r="X535" s="45"/>
    </row>
    <row r="536">
      <c r="A536" s="38">
        <v>45705.0</v>
      </c>
      <c r="B536" s="53">
        <v>45782.0</v>
      </c>
      <c r="C536" s="39">
        <v>231085.0</v>
      </c>
      <c r="D536" s="39" t="s">
        <v>111</v>
      </c>
      <c r="E536" s="38">
        <v>45566.0</v>
      </c>
      <c r="F536" s="40">
        <f t="shared" si="13"/>
        <v>7</v>
      </c>
      <c r="G536" s="77">
        <v>45581.0</v>
      </c>
      <c r="H536" s="40">
        <f t="shared" si="12"/>
        <v>6</v>
      </c>
      <c r="I536" s="39" t="s">
        <v>49</v>
      </c>
      <c r="J536" s="39">
        <v>502.0</v>
      </c>
      <c r="K536" s="63"/>
      <c r="L536" s="39" t="s">
        <v>51</v>
      </c>
      <c r="M536" s="53">
        <v>45782.0</v>
      </c>
      <c r="N536" s="54" t="s">
        <v>22</v>
      </c>
      <c r="O536" s="59"/>
      <c r="P536" s="39" t="s">
        <v>61</v>
      </c>
      <c r="Q536" s="115"/>
      <c r="R536" s="157"/>
      <c r="S536" s="157"/>
      <c r="T536" s="157"/>
      <c r="U536" s="157"/>
      <c r="V536" s="45"/>
      <c r="W536" s="45"/>
      <c r="X536" s="45"/>
    </row>
    <row r="537">
      <c r="A537" s="38">
        <v>45705.0</v>
      </c>
      <c r="B537" s="53">
        <v>45783.0</v>
      </c>
      <c r="C537" s="39">
        <v>240830.0</v>
      </c>
      <c r="D537" s="39" t="s">
        <v>111</v>
      </c>
      <c r="E537" s="38">
        <v>45658.0</v>
      </c>
      <c r="F537" s="40">
        <f t="shared" si="13"/>
        <v>4</v>
      </c>
      <c r="G537" s="38">
        <v>45686.0</v>
      </c>
      <c r="H537" s="40">
        <f t="shared" si="12"/>
        <v>3</v>
      </c>
      <c r="I537" s="39" t="s">
        <v>59</v>
      </c>
      <c r="J537" s="39" t="s">
        <v>33</v>
      </c>
      <c r="K537" s="43" t="s">
        <v>50</v>
      </c>
      <c r="L537" s="39" t="s">
        <v>51</v>
      </c>
      <c r="M537" s="38">
        <v>45750.0</v>
      </c>
      <c r="N537" s="54" t="s">
        <v>19</v>
      </c>
      <c r="O537" s="39" t="s">
        <v>198</v>
      </c>
      <c r="P537" s="39" t="s">
        <v>61</v>
      </c>
      <c r="Q537" s="115"/>
      <c r="R537" s="157"/>
      <c r="S537" s="157"/>
      <c r="T537" s="157"/>
      <c r="U537" s="157"/>
      <c r="V537" s="45"/>
      <c r="W537" s="45"/>
      <c r="X537" s="45"/>
    </row>
    <row r="538">
      <c r="A538" s="38">
        <v>45705.0</v>
      </c>
      <c r="B538" s="53">
        <v>45782.0</v>
      </c>
      <c r="C538" s="39">
        <v>235143.0</v>
      </c>
      <c r="D538" s="39" t="s">
        <v>112</v>
      </c>
      <c r="E538" s="38">
        <v>45658.0</v>
      </c>
      <c r="F538" s="40">
        <f t="shared" si="13"/>
        <v>4</v>
      </c>
      <c r="G538" s="38">
        <v>45672.0</v>
      </c>
      <c r="H538" s="40">
        <f t="shared" si="12"/>
        <v>3</v>
      </c>
      <c r="I538" s="39" t="s">
        <v>49</v>
      </c>
      <c r="J538" s="39">
        <v>502.0</v>
      </c>
      <c r="K538" s="63"/>
      <c r="L538" s="44"/>
      <c r="M538" s="53">
        <v>45782.0</v>
      </c>
      <c r="N538" s="54" t="s">
        <v>17</v>
      </c>
      <c r="O538" s="39" t="s">
        <v>198</v>
      </c>
      <c r="P538" s="39" t="s">
        <v>61</v>
      </c>
      <c r="Q538" s="115"/>
      <c r="R538" s="157"/>
      <c r="S538" s="157"/>
      <c r="T538" s="157"/>
      <c r="U538" s="157"/>
      <c r="V538" s="45"/>
      <c r="W538" s="45"/>
      <c r="X538" s="45"/>
    </row>
    <row r="539">
      <c r="A539" s="38">
        <v>45708.0</v>
      </c>
      <c r="B539" s="53">
        <v>45783.0</v>
      </c>
      <c r="C539" s="39">
        <v>212658.0</v>
      </c>
      <c r="D539" s="39" t="s">
        <v>93</v>
      </c>
      <c r="E539" s="38">
        <v>45352.0</v>
      </c>
      <c r="F539" s="40">
        <f t="shared" si="13"/>
        <v>14</v>
      </c>
      <c r="G539" s="38">
        <v>45414.0</v>
      </c>
      <c r="H539" s="40">
        <f t="shared" si="12"/>
        <v>12</v>
      </c>
      <c r="I539" s="39" t="s">
        <v>59</v>
      </c>
      <c r="J539" s="39">
        <v>139.0</v>
      </c>
      <c r="K539" s="43">
        <v>22000.0</v>
      </c>
      <c r="L539" s="39" t="s">
        <v>51</v>
      </c>
      <c r="M539" s="38">
        <v>45763.0</v>
      </c>
      <c r="N539" s="54" t="s">
        <v>19</v>
      </c>
      <c r="O539" s="39" t="s">
        <v>204</v>
      </c>
      <c r="P539" s="39" t="s">
        <v>61</v>
      </c>
      <c r="Q539" s="115"/>
      <c r="R539" s="157"/>
      <c r="S539" s="157"/>
      <c r="T539" s="157"/>
      <c r="U539" s="157"/>
      <c r="V539" s="45"/>
      <c r="W539" s="45"/>
      <c r="X539" s="45"/>
    </row>
    <row r="540">
      <c r="A540" s="38">
        <v>45705.0</v>
      </c>
      <c r="B540" s="53">
        <v>45783.0</v>
      </c>
      <c r="C540" s="39">
        <v>236449.0</v>
      </c>
      <c r="D540" s="39" t="s">
        <v>93</v>
      </c>
      <c r="E540" s="38">
        <v>45627.0</v>
      </c>
      <c r="F540" s="40">
        <f t="shared" si="13"/>
        <v>5</v>
      </c>
      <c r="G540" s="38">
        <v>45632.0</v>
      </c>
      <c r="H540" s="40">
        <f t="shared" si="12"/>
        <v>5</v>
      </c>
      <c r="I540" s="39" t="s">
        <v>205</v>
      </c>
      <c r="J540" s="39" t="s">
        <v>33</v>
      </c>
      <c r="K540" s="43" t="s">
        <v>50</v>
      </c>
      <c r="L540" s="39" t="s">
        <v>51</v>
      </c>
      <c r="M540" s="38">
        <v>45750.0</v>
      </c>
      <c r="N540" s="54" t="s">
        <v>19</v>
      </c>
      <c r="O540" s="39" t="s">
        <v>197</v>
      </c>
      <c r="P540" s="39" t="s">
        <v>61</v>
      </c>
      <c r="Q540" s="115"/>
      <c r="R540" s="157"/>
      <c r="S540" s="157"/>
      <c r="T540" s="157"/>
      <c r="U540" s="157"/>
      <c r="V540" s="45"/>
      <c r="W540" s="45"/>
      <c r="X540" s="45"/>
    </row>
    <row r="541">
      <c r="A541" s="38">
        <v>45705.0</v>
      </c>
      <c r="B541" s="53">
        <v>45783.0</v>
      </c>
      <c r="C541" s="39">
        <v>238056.0</v>
      </c>
      <c r="D541" s="39" t="s">
        <v>93</v>
      </c>
      <c r="E541" s="38">
        <v>45627.0</v>
      </c>
      <c r="F541" s="40">
        <f t="shared" si="13"/>
        <v>5</v>
      </c>
      <c r="G541" s="38">
        <v>45661.0</v>
      </c>
      <c r="H541" s="40">
        <f t="shared" si="12"/>
        <v>4</v>
      </c>
      <c r="I541" s="39" t="s">
        <v>63</v>
      </c>
      <c r="J541" s="39" t="s">
        <v>33</v>
      </c>
      <c r="K541" s="43" t="s">
        <v>50</v>
      </c>
      <c r="L541" s="39" t="s">
        <v>51</v>
      </c>
      <c r="M541" s="38">
        <v>45750.0</v>
      </c>
      <c r="N541" s="54" t="s">
        <v>19</v>
      </c>
      <c r="O541" s="39" t="s">
        <v>197</v>
      </c>
      <c r="P541" s="39" t="s">
        <v>61</v>
      </c>
      <c r="Q541" s="115"/>
      <c r="R541" s="157"/>
      <c r="S541" s="157"/>
      <c r="T541" s="157"/>
      <c r="U541" s="157"/>
      <c r="V541" s="45"/>
      <c r="W541" s="45"/>
      <c r="X541" s="45"/>
    </row>
    <row r="542">
      <c r="A542" s="38">
        <v>45705.0</v>
      </c>
      <c r="B542" s="53">
        <v>45783.0</v>
      </c>
      <c r="C542" s="39">
        <v>240371.0</v>
      </c>
      <c r="D542" s="39" t="s">
        <v>93</v>
      </c>
      <c r="E542" s="38">
        <v>45627.0</v>
      </c>
      <c r="F542" s="40">
        <f t="shared" si="13"/>
        <v>5</v>
      </c>
      <c r="G542" s="38">
        <v>45679.0</v>
      </c>
      <c r="H542" s="40">
        <f t="shared" si="12"/>
        <v>3</v>
      </c>
      <c r="I542" s="39" t="s">
        <v>49</v>
      </c>
      <c r="J542" s="39">
        <v>501.0</v>
      </c>
      <c r="K542" s="43" t="s">
        <v>50</v>
      </c>
      <c r="L542" s="39" t="s">
        <v>51</v>
      </c>
      <c r="M542" s="38">
        <v>45750.0</v>
      </c>
      <c r="N542" s="54" t="s">
        <v>19</v>
      </c>
      <c r="O542" s="39" t="s">
        <v>197</v>
      </c>
      <c r="P542" s="39" t="s">
        <v>61</v>
      </c>
      <c r="Q542" s="115"/>
      <c r="R542" s="157"/>
      <c r="S542" s="157"/>
      <c r="T542" s="157"/>
      <c r="U542" s="157"/>
      <c r="V542" s="45"/>
      <c r="W542" s="45"/>
      <c r="X542" s="45"/>
    </row>
    <row r="543">
      <c r="A543" s="38">
        <v>45705.0</v>
      </c>
      <c r="B543" s="38">
        <v>45779.0</v>
      </c>
      <c r="C543" s="39">
        <v>233262.0</v>
      </c>
      <c r="D543" s="39" t="s">
        <v>55</v>
      </c>
      <c r="E543" s="38">
        <v>45536.0</v>
      </c>
      <c r="F543" s="40">
        <f t="shared" si="13"/>
        <v>8</v>
      </c>
      <c r="G543" s="38">
        <v>45602.0</v>
      </c>
      <c r="H543" s="40">
        <f t="shared" si="12"/>
        <v>6</v>
      </c>
      <c r="I543" s="39" t="s">
        <v>63</v>
      </c>
      <c r="J543" s="39">
        <v>434.0</v>
      </c>
      <c r="K543" s="43">
        <v>10000.0</v>
      </c>
      <c r="L543" s="39" t="s">
        <v>84</v>
      </c>
      <c r="M543" s="38">
        <v>45779.0</v>
      </c>
      <c r="N543" s="39" t="s">
        <v>17</v>
      </c>
      <c r="O543" s="59"/>
      <c r="P543" s="39" t="s">
        <v>61</v>
      </c>
      <c r="Q543" s="115"/>
      <c r="R543" s="157"/>
      <c r="S543" s="157"/>
      <c r="T543" s="157"/>
      <c r="U543" s="157"/>
      <c r="V543" s="45"/>
      <c r="W543" s="45"/>
      <c r="X543" s="45"/>
    </row>
    <row r="544">
      <c r="A544" s="38">
        <v>45705.0</v>
      </c>
      <c r="B544" s="53">
        <v>45783.0</v>
      </c>
      <c r="C544" s="39">
        <v>231247.0</v>
      </c>
      <c r="D544" s="39" t="s">
        <v>95</v>
      </c>
      <c r="E544" s="38">
        <v>45566.0</v>
      </c>
      <c r="F544" s="40">
        <f t="shared" si="13"/>
        <v>7</v>
      </c>
      <c r="G544" s="77">
        <v>45581.0</v>
      </c>
      <c r="H544" s="40">
        <f t="shared" si="12"/>
        <v>6</v>
      </c>
      <c r="I544" s="39" t="s">
        <v>49</v>
      </c>
      <c r="J544" s="39">
        <v>501.0</v>
      </c>
      <c r="K544" s="63"/>
      <c r="L544" s="39" t="s">
        <v>84</v>
      </c>
      <c r="M544" s="38">
        <v>45764.0</v>
      </c>
      <c r="N544" s="54" t="s">
        <v>19</v>
      </c>
      <c r="O544" s="59"/>
      <c r="P544" s="39" t="s">
        <v>61</v>
      </c>
      <c r="Q544" s="115"/>
      <c r="R544" s="157"/>
      <c r="S544" s="157"/>
      <c r="T544" s="157"/>
      <c r="U544" s="157"/>
      <c r="V544" s="45"/>
      <c r="W544" s="45"/>
      <c r="X544" s="45"/>
    </row>
    <row r="545">
      <c r="A545" s="38">
        <v>45726.0</v>
      </c>
      <c r="B545" s="53">
        <v>45783.0</v>
      </c>
      <c r="C545" s="39">
        <v>215629.0</v>
      </c>
      <c r="D545" s="39" t="s">
        <v>95</v>
      </c>
      <c r="E545" s="38">
        <v>45352.0</v>
      </c>
      <c r="F545" s="40">
        <f t="shared" si="13"/>
        <v>14</v>
      </c>
      <c r="G545" s="38">
        <v>45435.0</v>
      </c>
      <c r="H545" s="40">
        <f t="shared" si="12"/>
        <v>11</v>
      </c>
      <c r="I545" s="39" t="s">
        <v>74</v>
      </c>
      <c r="J545" s="39" t="s">
        <v>127</v>
      </c>
      <c r="K545" s="43">
        <v>5575.6</v>
      </c>
      <c r="L545" s="39" t="s">
        <v>51</v>
      </c>
      <c r="M545" s="38">
        <v>45755.0</v>
      </c>
      <c r="N545" s="54" t="s">
        <v>19</v>
      </c>
      <c r="O545" s="39" t="s">
        <v>65</v>
      </c>
      <c r="P545" s="39" t="s">
        <v>66</v>
      </c>
      <c r="Q545" s="152"/>
      <c r="R545" s="157"/>
      <c r="S545" s="157"/>
      <c r="T545" s="157"/>
      <c r="U545" s="157"/>
      <c r="V545" s="45"/>
      <c r="W545" s="45"/>
      <c r="X545" s="45"/>
    </row>
    <row r="546">
      <c r="A546" s="38">
        <v>45705.0</v>
      </c>
      <c r="B546" s="53">
        <v>45783.0</v>
      </c>
      <c r="C546" s="39">
        <v>211319.0</v>
      </c>
      <c r="D546" s="39" t="s">
        <v>96</v>
      </c>
      <c r="E546" s="38">
        <v>45352.0</v>
      </c>
      <c r="F546" s="40">
        <f t="shared" si="13"/>
        <v>14</v>
      </c>
      <c r="G546" s="38">
        <v>45401.0</v>
      </c>
      <c r="H546" s="40">
        <f t="shared" si="12"/>
        <v>12</v>
      </c>
      <c r="I546" s="39" t="s">
        <v>59</v>
      </c>
      <c r="J546" s="39">
        <v>102.0</v>
      </c>
      <c r="K546" s="63"/>
      <c r="L546" s="39" t="s">
        <v>68</v>
      </c>
      <c r="M546" s="38">
        <v>45750.0</v>
      </c>
      <c r="N546" s="54" t="s">
        <v>19</v>
      </c>
      <c r="O546" s="59"/>
      <c r="P546" s="39" t="s">
        <v>66</v>
      </c>
      <c r="Q546" s="152"/>
      <c r="R546" s="157"/>
      <c r="S546" s="157"/>
      <c r="T546" s="157"/>
      <c r="U546" s="157"/>
      <c r="V546" s="45"/>
      <c r="W546" s="45"/>
      <c r="X546" s="45"/>
    </row>
    <row r="547">
      <c r="A547" s="38">
        <v>45705.0</v>
      </c>
      <c r="B547" s="53">
        <v>45783.0</v>
      </c>
      <c r="C547" s="39">
        <v>239272.0</v>
      </c>
      <c r="D547" s="39" t="s">
        <v>96</v>
      </c>
      <c r="E547" s="38">
        <v>45597.0</v>
      </c>
      <c r="F547" s="40">
        <f t="shared" si="13"/>
        <v>6</v>
      </c>
      <c r="G547" s="38">
        <v>45670.0</v>
      </c>
      <c r="H547" s="40">
        <f t="shared" si="12"/>
        <v>3</v>
      </c>
      <c r="I547" s="39" t="s">
        <v>49</v>
      </c>
      <c r="J547" s="39">
        <v>510.0</v>
      </c>
      <c r="K547" s="63"/>
      <c r="L547" s="39" t="s">
        <v>84</v>
      </c>
      <c r="M547" s="38">
        <v>45763.0</v>
      </c>
      <c r="N547" s="54" t="s">
        <v>19</v>
      </c>
      <c r="O547" s="59"/>
      <c r="P547" s="39" t="s">
        <v>61</v>
      </c>
      <c r="Q547" s="152"/>
      <c r="R547" s="157"/>
      <c r="S547" s="157"/>
      <c r="T547" s="157"/>
      <c r="U547" s="157"/>
      <c r="V547" s="45"/>
      <c r="W547" s="45"/>
      <c r="X547" s="45"/>
    </row>
    <row r="548">
      <c r="A548" s="38">
        <v>45721.0</v>
      </c>
      <c r="B548" s="53">
        <v>45783.0</v>
      </c>
      <c r="C548" s="39">
        <v>215387.0</v>
      </c>
      <c r="D548" s="39" t="s">
        <v>62</v>
      </c>
      <c r="E548" s="38">
        <v>45383.0</v>
      </c>
      <c r="F548" s="40">
        <f t="shared" si="13"/>
        <v>13</v>
      </c>
      <c r="G548" s="38">
        <v>45434.0</v>
      </c>
      <c r="H548" s="40">
        <f t="shared" si="12"/>
        <v>11</v>
      </c>
      <c r="I548" s="39" t="s">
        <v>59</v>
      </c>
      <c r="J548" s="39">
        <v>102.0</v>
      </c>
      <c r="K548" s="43">
        <v>3150.0</v>
      </c>
      <c r="L548" s="39" t="s">
        <v>68</v>
      </c>
      <c r="M548" s="38">
        <v>45762.0</v>
      </c>
      <c r="N548" s="54" t="s">
        <v>19</v>
      </c>
      <c r="O548" s="59"/>
      <c r="P548" s="39" t="s">
        <v>61</v>
      </c>
      <c r="Q548" s="152"/>
      <c r="R548" s="157"/>
      <c r="S548" s="157"/>
      <c r="T548" s="157"/>
      <c r="U548" s="157"/>
      <c r="V548" s="45"/>
      <c r="W548" s="45"/>
      <c r="X548" s="45"/>
    </row>
    <row r="549">
      <c r="A549" s="38">
        <v>45705.0</v>
      </c>
      <c r="B549" s="53">
        <v>45783.0</v>
      </c>
      <c r="C549" s="39">
        <v>238672.0</v>
      </c>
      <c r="D549" s="39" t="s">
        <v>62</v>
      </c>
      <c r="E549" s="38">
        <v>45627.0</v>
      </c>
      <c r="F549" s="40">
        <f t="shared" si="13"/>
        <v>5</v>
      </c>
      <c r="G549" s="38">
        <v>45667.0</v>
      </c>
      <c r="H549" s="40">
        <f t="shared" si="12"/>
        <v>3</v>
      </c>
      <c r="I549" s="39" t="s">
        <v>49</v>
      </c>
      <c r="J549" s="39">
        <v>501.0</v>
      </c>
      <c r="K549" s="63"/>
      <c r="L549" s="44"/>
      <c r="M549" s="38">
        <v>45750.0</v>
      </c>
      <c r="N549" s="54" t="s">
        <v>19</v>
      </c>
      <c r="O549" s="39" t="s">
        <v>197</v>
      </c>
      <c r="P549" s="39" t="s">
        <v>61</v>
      </c>
      <c r="Q549" s="152"/>
      <c r="R549" s="157"/>
      <c r="S549" s="157"/>
      <c r="T549" s="157"/>
      <c r="U549" s="157"/>
      <c r="V549" s="45"/>
      <c r="W549" s="45"/>
      <c r="X549" s="45"/>
    </row>
    <row r="550">
      <c r="A550" s="38">
        <v>45705.0</v>
      </c>
      <c r="B550" s="53">
        <v>45783.0</v>
      </c>
      <c r="C550" s="39">
        <v>240572.0</v>
      </c>
      <c r="D550" s="39" t="s">
        <v>116</v>
      </c>
      <c r="E550" s="38">
        <v>45658.0</v>
      </c>
      <c r="F550" s="40">
        <f t="shared" si="13"/>
        <v>4</v>
      </c>
      <c r="G550" s="38">
        <v>45688.0</v>
      </c>
      <c r="H550" s="40">
        <f t="shared" si="12"/>
        <v>3</v>
      </c>
      <c r="I550" s="39" t="s">
        <v>59</v>
      </c>
      <c r="J550" s="39" t="s">
        <v>33</v>
      </c>
      <c r="K550" s="43" t="s">
        <v>50</v>
      </c>
      <c r="L550" s="39" t="s">
        <v>51</v>
      </c>
      <c r="M550" s="38">
        <v>45750.0</v>
      </c>
      <c r="N550" s="54" t="s">
        <v>19</v>
      </c>
      <c r="O550" s="39" t="s">
        <v>198</v>
      </c>
      <c r="P550" s="39" t="s">
        <v>61</v>
      </c>
      <c r="Q550" s="152"/>
      <c r="R550" s="46"/>
      <c r="S550" s="46"/>
      <c r="T550" s="46"/>
      <c r="U550" s="46"/>
      <c r="V550" s="80"/>
      <c r="W550" s="80"/>
      <c r="X550" s="80"/>
    </row>
    <row r="551">
      <c r="A551" s="38">
        <v>45705.0</v>
      </c>
      <c r="B551" s="53">
        <v>45782.0</v>
      </c>
      <c r="C551" s="39">
        <v>211626.0</v>
      </c>
      <c r="D551" s="39" t="s">
        <v>116</v>
      </c>
      <c r="E551" s="38">
        <v>45383.0</v>
      </c>
      <c r="F551" s="40">
        <f t="shared" si="13"/>
        <v>13</v>
      </c>
      <c r="G551" s="38">
        <v>45421.0</v>
      </c>
      <c r="H551" s="40">
        <f t="shared" si="12"/>
        <v>11</v>
      </c>
      <c r="I551" s="39" t="s">
        <v>49</v>
      </c>
      <c r="J551" s="39">
        <v>502.0</v>
      </c>
      <c r="K551" s="63"/>
      <c r="L551" s="44"/>
      <c r="M551" s="53">
        <v>45782.0</v>
      </c>
      <c r="N551" s="54" t="s">
        <v>17</v>
      </c>
      <c r="O551" s="86">
        <v>3000.0</v>
      </c>
      <c r="P551" s="39" t="s">
        <v>61</v>
      </c>
      <c r="Q551" s="152"/>
      <c r="R551" s="46"/>
      <c r="S551" s="46"/>
      <c r="T551" s="46"/>
      <c r="U551" s="46"/>
      <c r="V551" s="80"/>
      <c r="W551" s="80"/>
      <c r="X551" s="80"/>
    </row>
    <row r="552">
      <c r="A552" s="38">
        <v>45705.0</v>
      </c>
      <c r="B552" s="53">
        <v>45783.0</v>
      </c>
      <c r="C552" s="39">
        <v>199455.0</v>
      </c>
      <c r="D552" s="39" t="s">
        <v>98</v>
      </c>
      <c r="E552" s="38">
        <v>45170.0</v>
      </c>
      <c r="F552" s="40">
        <f t="shared" si="13"/>
        <v>20</v>
      </c>
      <c r="G552" s="38">
        <v>45311.0</v>
      </c>
      <c r="H552" s="40">
        <f t="shared" si="12"/>
        <v>15</v>
      </c>
      <c r="I552" s="39" t="s">
        <v>49</v>
      </c>
      <c r="J552" s="39">
        <v>535.0</v>
      </c>
      <c r="K552" s="63"/>
      <c r="L552" s="39" t="s">
        <v>68</v>
      </c>
      <c r="M552" s="38">
        <v>45751.0</v>
      </c>
      <c r="N552" s="54" t="s">
        <v>19</v>
      </c>
      <c r="O552" s="86">
        <v>8000.0</v>
      </c>
      <c r="P552" s="39" t="s">
        <v>61</v>
      </c>
      <c r="Q552" s="152"/>
      <c r="R552" s="46"/>
      <c r="S552" s="46"/>
      <c r="T552" s="46"/>
      <c r="U552" s="46"/>
      <c r="V552" s="80"/>
      <c r="W552" s="80"/>
      <c r="X552" s="80"/>
    </row>
    <row r="553">
      <c r="A553" s="38">
        <v>45719.0</v>
      </c>
      <c r="B553" s="53">
        <v>45783.0</v>
      </c>
      <c r="C553" s="39">
        <v>192780.0</v>
      </c>
      <c r="D553" s="39" t="s">
        <v>118</v>
      </c>
      <c r="E553" s="38">
        <v>45200.0</v>
      </c>
      <c r="F553" s="40">
        <f t="shared" si="13"/>
        <v>19</v>
      </c>
      <c r="G553" s="77">
        <v>45244.0</v>
      </c>
      <c r="H553" s="40">
        <f t="shared" si="12"/>
        <v>17</v>
      </c>
      <c r="I553" s="39" t="s">
        <v>49</v>
      </c>
      <c r="J553" s="39">
        <v>535.0</v>
      </c>
      <c r="K553" s="161">
        <v>17279.6</v>
      </c>
      <c r="L553" s="44"/>
      <c r="M553" s="38">
        <v>45761.0</v>
      </c>
      <c r="N553" s="54" t="s">
        <v>19</v>
      </c>
      <c r="O553" s="39" t="s">
        <v>65</v>
      </c>
      <c r="P553" s="39" t="s">
        <v>61</v>
      </c>
      <c r="Q553" s="152"/>
      <c r="R553" s="46"/>
      <c r="S553" s="46"/>
      <c r="T553" s="46"/>
      <c r="U553" s="46"/>
      <c r="V553" s="80"/>
      <c r="W553" s="80"/>
      <c r="X553" s="80"/>
    </row>
    <row r="554">
      <c r="A554" s="38">
        <v>45719.0</v>
      </c>
      <c r="B554" s="53">
        <v>45783.0</v>
      </c>
      <c r="C554" s="39">
        <v>217313.0</v>
      </c>
      <c r="D554" s="39" t="s">
        <v>118</v>
      </c>
      <c r="E554" s="38">
        <v>45413.0</v>
      </c>
      <c r="F554" s="40">
        <f t="shared" si="13"/>
        <v>12</v>
      </c>
      <c r="G554" s="38">
        <v>45450.0</v>
      </c>
      <c r="H554" s="40">
        <f t="shared" si="12"/>
        <v>10</v>
      </c>
      <c r="I554" s="39" t="s">
        <v>49</v>
      </c>
      <c r="J554" s="39">
        <v>510.0</v>
      </c>
      <c r="K554" s="43" t="s">
        <v>206</v>
      </c>
      <c r="L554" s="39" t="s">
        <v>68</v>
      </c>
      <c r="M554" s="38">
        <v>45758.0</v>
      </c>
      <c r="N554" s="54" t="s">
        <v>19</v>
      </c>
      <c r="O554" s="39" t="s">
        <v>207</v>
      </c>
      <c r="P554" s="39" t="s">
        <v>61</v>
      </c>
      <c r="Q554" s="152"/>
      <c r="R554" s="46"/>
      <c r="S554" s="46"/>
      <c r="T554" s="46"/>
      <c r="U554" s="46"/>
      <c r="V554" s="80"/>
      <c r="W554" s="80"/>
      <c r="X554" s="80"/>
    </row>
    <row r="555">
      <c r="A555" s="38">
        <v>45705.0</v>
      </c>
      <c r="B555" s="53">
        <v>45783.0</v>
      </c>
      <c r="C555" s="39">
        <v>239906.0</v>
      </c>
      <c r="D555" s="39" t="s">
        <v>118</v>
      </c>
      <c r="E555" s="38">
        <v>45597.0</v>
      </c>
      <c r="F555" s="40">
        <f t="shared" si="13"/>
        <v>6</v>
      </c>
      <c r="G555" s="38">
        <v>45670.0</v>
      </c>
      <c r="H555" s="40">
        <f t="shared" si="12"/>
        <v>3</v>
      </c>
      <c r="I555" s="39" t="s">
        <v>49</v>
      </c>
      <c r="J555" s="39">
        <v>510.0</v>
      </c>
      <c r="K555" s="63"/>
      <c r="L555" s="39" t="s">
        <v>51</v>
      </c>
      <c r="M555" s="38">
        <v>45763.0</v>
      </c>
      <c r="N555" s="54" t="s">
        <v>19</v>
      </c>
      <c r="O555" s="59"/>
      <c r="P555" s="39" t="s">
        <v>61</v>
      </c>
      <c r="Q555" s="152"/>
      <c r="R555" s="46"/>
      <c r="S555" s="46"/>
      <c r="T555" s="46"/>
      <c r="U555" s="46"/>
      <c r="V555" s="80"/>
      <c r="W555" s="80"/>
      <c r="X555" s="80"/>
    </row>
    <row r="556">
      <c r="A556" s="38">
        <v>45705.0</v>
      </c>
      <c r="B556" s="53">
        <v>45783.0</v>
      </c>
      <c r="C556" s="39">
        <v>241466.0</v>
      </c>
      <c r="D556" s="39" t="s">
        <v>118</v>
      </c>
      <c r="E556" s="38">
        <v>45597.0</v>
      </c>
      <c r="F556" s="40">
        <f t="shared" si="13"/>
        <v>6</v>
      </c>
      <c r="G556" s="38">
        <v>45688.0</v>
      </c>
      <c r="H556" s="40">
        <f t="shared" si="12"/>
        <v>3</v>
      </c>
      <c r="I556" s="39" t="s">
        <v>49</v>
      </c>
      <c r="J556" s="39">
        <v>504.0</v>
      </c>
      <c r="K556" s="63"/>
      <c r="L556" s="44"/>
      <c r="M556" s="38">
        <v>45763.0</v>
      </c>
      <c r="N556" s="54" t="s">
        <v>19</v>
      </c>
      <c r="O556" s="59"/>
      <c r="P556" s="39" t="s">
        <v>61</v>
      </c>
      <c r="Q556" s="152"/>
      <c r="R556" s="46"/>
      <c r="S556" s="46"/>
      <c r="T556" s="46"/>
      <c r="U556" s="46"/>
      <c r="V556" s="80"/>
      <c r="W556" s="80"/>
      <c r="X556" s="80"/>
    </row>
    <row r="557">
      <c r="A557" s="38">
        <v>45705.0</v>
      </c>
      <c r="B557" s="53">
        <v>45783.0</v>
      </c>
      <c r="C557" s="39">
        <v>234197.0</v>
      </c>
      <c r="D557" s="39" t="s">
        <v>99</v>
      </c>
      <c r="E557" s="38">
        <v>45627.0</v>
      </c>
      <c r="F557" s="40">
        <f t="shared" si="13"/>
        <v>5</v>
      </c>
      <c r="G557" s="38">
        <v>45670.0</v>
      </c>
      <c r="H557" s="40">
        <f t="shared" si="12"/>
        <v>3</v>
      </c>
      <c r="I557" s="39" t="s">
        <v>74</v>
      </c>
      <c r="J557" s="39" t="s">
        <v>33</v>
      </c>
      <c r="K557" s="43" t="s">
        <v>50</v>
      </c>
      <c r="L557" s="39" t="s">
        <v>51</v>
      </c>
      <c r="M557" s="38">
        <v>45750.0</v>
      </c>
      <c r="N557" s="54" t="s">
        <v>19</v>
      </c>
      <c r="O557" s="39" t="s">
        <v>197</v>
      </c>
      <c r="P557" s="39" t="s">
        <v>61</v>
      </c>
      <c r="Q557" s="152"/>
      <c r="R557" s="46"/>
      <c r="S557" s="46"/>
      <c r="T557" s="46"/>
      <c r="U557" s="46"/>
      <c r="V557" s="80"/>
      <c r="W557" s="80"/>
      <c r="X557" s="80"/>
    </row>
    <row r="558">
      <c r="A558" s="38">
        <v>45705.0</v>
      </c>
      <c r="B558" s="53">
        <v>45783.0</v>
      </c>
      <c r="C558" s="39">
        <v>241798.0</v>
      </c>
      <c r="D558" s="39" t="s">
        <v>99</v>
      </c>
      <c r="E558" s="38">
        <v>45689.0</v>
      </c>
      <c r="F558" s="40">
        <f t="shared" si="13"/>
        <v>3</v>
      </c>
      <c r="G558" s="38">
        <v>45692.0</v>
      </c>
      <c r="H558" s="40">
        <f t="shared" si="12"/>
        <v>3</v>
      </c>
      <c r="I558" s="39" t="s">
        <v>59</v>
      </c>
      <c r="J558" s="39" t="s">
        <v>33</v>
      </c>
      <c r="K558" s="43" t="s">
        <v>50</v>
      </c>
      <c r="L558" s="39" t="s">
        <v>51</v>
      </c>
      <c r="M558" s="38">
        <v>45750.0</v>
      </c>
      <c r="N558" s="54" t="s">
        <v>19</v>
      </c>
      <c r="O558" s="39" t="s">
        <v>208</v>
      </c>
      <c r="P558" s="39" t="s">
        <v>61</v>
      </c>
      <c r="Q558" s="152"/>
      <c r="R558" s="46"/>
      <c r="S558" s="46"/>
      <c r="T558" s="46"/>
      <c r="U558" s="46"/>
      <c r="V558" s="80"/>
      <c r="W558" s="80"/>
      <c r="X558" s="80"/>
    </row>
    <row r="559">
      <c r="A559" s="38">
        <v>45747.0</v>
      </c>
      <c r="B559" s="53">
        <v>45783.0</v>
      </c>
      <c r="C559" s="39">
        <v>244652.0</v>
      </c>
      <c r="D559" s="39" t="s">
        <v>104</v>
      </c>
      <c r="E559" s="38">
        <v>45689.0</v>
      </c>
      <c r="F559" s="94">
        <f t="shared" si="13"/>
        <v>3</v>
      </c>
      <c r="G559" s="38">
        <v>45722.0</v>
      </c>
      <c r="H559" s="40">
        <f t="shared" si="12"/>
        <v>2</v>
      </c>
      <c r="I559" s="39" t="s">
        <v>59</v>
      </c>
      <c r="J559" s="39"/>
      <c r="K559" s="43"/>
      <c r="L559" s="39"/>
      <c r="M559" s="38">
        <v>45750.0</v>
      </c>
      <c r="N559" s="54" t="s">
        <v>19</v>
      </c>
      <c r="O559" s="39" t="s">
        <v>208</v>
      </c>
      <c r="P559" s="39" t="s">
        <v>61</v>
      </c>
      <c r="Q559" s="152"/>
      <c r="R559" s="46"/>
      <c r="S559" s="46"/>
      <c r="T559" s="46"/>
      <c r="U559" s="46"/>
      <c r="V559" s="80"/>
      <c r="W559" s="80"/>
      <c r="X559" s="80"/>
    </row>
    <row r="560">
      <c r="A560" s="93">
        <v>45747.0</v>
      </c>
      <c r="B560" s="53">
        <v>45783.0</v>
      </c>
      <c r="C560" s="41">
        <v>244699.0</v>
      </c>
      <c r="D560" s="39" t="s">
        <v>58</v>
      </c>
      <c r="E560" s="38">
        <v>45689.0</v>
      </c>
      <c r="F560" s="94">
        <f t="shared" si="13"/>
        <v>3</v>
      </c>
      <c r="G560" s="38">
        <v>45722.0</v>
      </c>
      <c r="H560" s="40">
        <f t="shared" si="12"/>
        <v>2</v>
      </c>
      <c r="I560" s="39" t="s">
        <v>49</v>
      </c>
      <c r="J560" s="39"/>
      <c r="K560" s="43"/>
      <c r="L560" s="39"/>
      <c r="M560" s="38">
        <v>45750.0</v>
      </c>
      <c r="N560" s="54" t="s">
        <v>19</v>
      </c>
      <c r="O560" s="39" t="s">
        <v>208</v>
      </c>
      <c r="P560" s="39" t="s">
        <v>61</v>
      </c>
      <c r="Q560" s="152"/>
      <c r="R560" s="46"/>
      <c r="S560" s="46"/>
      <c r="T560" s="46"/>
      <c r="U560" s="46"/>
      <c r="V560" s="80"/>
      <c r="W560" s="80"/>
      <c r="X560" s="80"/>
    </row>
    <row r="561">
      <c r="A561" s="38">
        <v>45747.0</v>
      </c>
      <c r="B561" s="53">
        <v>45783.0</v>
      </c>
      <c r="C561" s="39">
        <v>244802.0</v>
      </c>
      <c r="D561" s="39" t="s">
        <v>116</v>
      </c>
      <c r="E561" s="38">
        <v>45689.0</v>
      </c>
      <c r="F561" s="94">
        <f t="shared" si="13"/>
        <v>3</v>
      </c>
      <c r="G561" s="38">
        <v>45722.0</v>
      </c>
      <c r="H561" s="40">
        <f t="shared" si="12"/>
        <v>2</v>
      </c>
      <c r="I561" s="39" t="s">
        <v>74</v>
      </c>
      <c r="J561" s="39"/>
      <c r="K561" s="43"/>
      <c r="L561" s="39"/>
      <c r="M561" s="38">
        <v>45750.0</v>
      </c>
      <c r="N561" s="54" t="s">
        <v>19</v>
      </c>
      <c r="O561" s="39" t="s">
        <v>208</v>
      </c>
      <c r="P561" s="39" t="s">
        <v>61</v>
      </c>
      <c r="Q561" s="152"/>
      <c r="R561" s="46"/>
      <c r="S561" s="46"/>
      <c r="T561" s="46"/>
      <c r="U561" s="46"/>
      <c r="V561" s="80"/>
      <c r="W561" s="80"/>
      <c r="X561" s="80"/>
    </row>
    <row r="562">
      <c r="A562" s="93">
        <v>45747.0</v>
      </c>
      <c r="B562" s="53">
        <v>45783.0</v>
      </c>
      <c r="C562" s="41">
        <v>244931.0</v>
      </c>
      <c r="D562" s="39" t="s">
        <v>95</v>
      </c>
      <c r="E562" s="38">
        <v>45689.0</v>
      </c>
      <c r="F562" s="94">
        <f t="shared" si="13"/>
        <v>3</v>
      </c>
      <c r="G562" s="38">
        <v>45722.0</v>
      </c>
      <c r="H562" s="40">
        <f t="shared" si="12"/>
        <v>2</v>
      </c>
      <c r="I562" s="39" t="s">
        <v>49</v>
      </c>
      <c r="J562" s="39"/>
      <c r="K562" s="43"/>
      <c r="L562" s="39"/>
      <c r="M562" s="38">
        <v>45750.0</v>
      </c>
      <c r="N562" s="54" t="s">
        <v>19</v>
      </c>
      <c r="O562" s="39" t="s">
        <v>208</v>
      </c>
      <c r="P562" s="39" t="s">
        <v>61</v>
      </c>
      <c r="Q562" s="152"/>
      <c r="R562" s="46"/>
      <c r="S562" s="46"/>
      <c r="T562" s="46"/>
      <c r="U562" s="46"/>
      <c r="V562" s="80"/>
      <c r="W562" s="80"/>
      <c r="X562" s="80"/>
    </row>
    <row r="563">
      <c r="A563" s="38">
        <v>45747.0</v>
      </c>
      <c r="B563" s="53">
        <v>45783.0</v>
      </c>
      <c r="C563" s="39">
        <v>244976.0</v>
      </c>
      <c r="D563" s="39" t="s">
        <v>158</v>
      </c>
      <c r="E563" s="38">
        <v>45689.0</v>
      </c>
      <c r="F563" s="94">
        <f t="shared" si="13"/>
        <v>3</v>
      </c>
      <c r="G563" s="38">
        <v>45722.0</v>
      </c>
      <c r="H563" s="40">
        <f t="shared" si="12"/>
        <v>2</v>
      </c>
      <c r="I563" s="39" t="s">
        <v>74</v>
      </c>
      <c r="J563" s="39"/>
      <c r="K563" s="43"/>
      <c r="L563" s="39"/>
      <c r="M563" s="38">
        <v>45750.0</v>
      </c>
      <c r="N563" s="54" t="s">
        <v>19</v>
      </c>
      <c r="O563" s="39" t="s">
        <v>208</v>
      </c>
      <c r="P563" s="39" t="s">
        <v>61</v>
      </c>
      <c r="Q563" s="152"/>
      <c r="R563" s="46"/>
      <c r="S563" s="46"/>
      <c r="T563" s="46"/>
      <c r="U563" s="46"/>
      <c r="V563" s="80"/>
      <c r="W563" s="80"/>
      <c r="X563" s="80"/>
    </row>
    <row r="564">
      <c r="A564" s="93">
        <v>45747.0</v>
      </c>
      <c r="B564" s="53">
        <v>45783.0</v>
      </c>
      <c r="C564" s="41">
        <v>244984.0</v>
      </c>
      <c r="D564" s="39" t="s">
        <v>58</v>
      </c>
      <c r="E564" s="38">
        <v>45689.0</v>
      </c>
      <c r="F564" s="94">
        <f t="shared" si="13"/>
        <v>3</v>
      </c>
      <c r="G564" s="38">
        <v>45722.0</v>
      </c>
      <c r="H564" s="40">
        <f t="shared" si="12"/>
        <v>2</v>
      </c>
      <c r="I564" s="39" t="s">
        <v>73</v>
      </c>
      <c r="J564" s="39"/>
      <c r="K564" s="43"/>
      <c r="L564" s="39"/>
      <c r="M564" s="38">
        <v>45750.0</v>
      </c>
      <c r="N564" s="54" t="s">
        <v>19</v>
      </c>
      <c r="O564" s="39" t="s">
        <v>208</v>
      </c>
      <c r="P564" s="39" t="s">
        <v>61</v>
      </c>
      <c r="Q564" s="152"/>
      <c r="R564" s="46"/>
      <c r="S564" s="46"/>
      <c r="T564" s="46"/>
      <c r="U564" s="46"/>
      <c r="V564" s="80"/>
      <c r="W564" s="80"/>
      <c r="X564" s="80"/>
    </row>
    <row r="565">
      <c r="A565" s="38">
        <v>45747.0</v>
      </c>
      <c r="B565" s="53">
        <v>45783.0</v>
      </c>
      <c r="C565" s="39">
        <v>245030.0</v>
      </c>
      <c r="D565" s="39" t="s">
        <v>96</v>
      </c>
      <c r="E565" s="38">
        <v>45627.0</v>
      </c>
      <c r="F565" s="94">
        <f t="shared" si="13"/>
        <v>5</v>
      </c>
      <c r="G565" s="38">
        <v>45722.0</v>
      </c>
      <c r="H565" s="40">
        <f t="shared" si="12"/>
        <v>2</v>
      </c>
      <c r="I565" s="39" t="s">
        <v>49</v>
      </c>
      <c r="J565" s="39"/>
      <c r="K565" s="43"/>
      <c r="L565" s="39"/>
      <c r="M565" s="38">
        <v>45750.0</v>
      </c>
      <c r="N565" s="54" t="s">
        <v>19</v>
      </c>
      <c r="O565" s="39" t="s">
        <v>197</v>
      </c>
      <c r="P565" s="39" t="s">
        <v>61</v>
      </c>
      <c r="Q565" s="152"/>
      <c r="R565" s="46"/>
      <c r="S565" s="46"/>
      <c r="T565" s="46"/>
      <c r="U565" s="46"/>
      <c r="V565" s="80"/>
      <c r="W565" s="80"/>
      <c r="X565" s="80"/>
    </row>
    <row r="566">
      <c r="A566" s="93">
        <v>45747.0</v>
      </c>
      <c r="B566" s="53">
        <v>45783.0</v>
      </c>
      <c r="C566" s="41">
        <v>245070.0</v>
      </c>
      <c r="D566" s="39" t="s">
        <v>77</v>
      </c>
      <c r="E566" s="38">
        <v>45689.0</v>
      </c>
      <c r="F566" s="94">
        <f t="shared" si="13"/>
        <v>3</v>
      </c>
      <c r="G566" s="38">
        <v>45722.0</v>
      </c>
      <c r="H566" s="40">
        <f t="shared" si="12"/>
        <v>2</v>
      </c>
      <c r="I566" s="39" t="s">
        <v>59</v>
      </c>
      <c r="J566" s="39"/>
      <c r="K566" s="43"/>
      <c r="L566" s="39"/>
      <c r="M566" s="38">
        <v>45750.0</v>
      </c>
      <c r="N566" s="54" t="s">
        <v>19</v>
      </c>
      <c r="O566" s="39" t="s">
        <v>208</v>
      </c>
      <c r="P566" s="39" t="s">
        <v>61</v>
      </c>
      <c r="Q566" s="152"/>
      <c r="R566" s="46"/>
      <c r="S566" s="46"/>
      <c r="T566" s="46"/>
      <c r="U566" s="46"/>
      <c r="V566" s="80"/>
      <c r="W566" s="80"/>
      <c r="X566" s="80"/>
    </row>
    <row r="567">
      <c r="A567" s="93">
        <v>45747.0</v>
      </c>
      <c r="B567" s="53">
        <v>45783.0</v>
      </c>
      <c r="C567" s="41">
        <v>245079.0</v>
      </c>
      <c r="D567" s="39" t="s">
        <v>96</v>
      </c>
      <c r="E567" s="38">
        <v>45689.0</v>
      </c>
      <c r="F567" s="94">
        <f t="shared" si="13"/>
        <v>3</v>
      </c>
      <c r="G567" s="38">
        <v>45722.0</v>
      </c>
      <c r="H567" s="40">
        <f t="shared" si="12"/>
        <v>2</v>
      </c>
      <c r="I567" s="39" t="s">
        <v>63</v>
      </c>
      <c r="J567" s="39"/>
      <c r="K567" s="43"/>
      <c r="L567" s="39"/>
      <c r="M567" s="38">
        <v>45750.0</v>
      </c>
      <c r="N567" s="54" t="s">
        <v>19</v>
      </c>
      <c r="O567" s="39" t="s">
        <v>208</v>
      </c>
      <c r="P567" s="39" t="s">
        <v>61</v>
      </c>
      <c r="Q567" s="152"/>
      <c r="R567" s="157"/>
      <c r="S567" s="157"/>
      <c r="T567" s="157"/>
      <c r="U567" s="157"/>
      <c r="V567" s="45"/>
      <c r="W567" s="45"/>
      <c r="X567" s="45"/>
    </row>
    <row r="568">
      <c r="A568" s="38">
        <v>45747.0</v>
      </c>
      <c r="B568" s="53">
        <v>45783.0</v>
      </c>
      <c r="C568" s="39">
        <v>245090.0</v>
      </c>
      <c r="D568" s="39" t="s">
        <v>58</v>
      </c>
      <c r="E568" s="38">
        <v>45627.0</v>
      </c>
      <c r="F568" s="94">
        <f t="shared" si="13"/>
        <v>5</v>
      </c>
      <c r="G568" s="38">
        <v>45722.0</v>
      </c>
      <c r="H568" s="40">
        <f t="shared" si="12"/>
        <v>2</v>
      </c>
      <c r="I568" s="39" t="s">
        <v>49</v>
      </c>
      <c r="J568" s="39"/>
      <c r="K568" s="43"/>
      <c r="L568" s="39"/>
      <c r="M568" s="38">
        <v>45750.0</v>
      </c>
      <c r="N568" s="54" t="s">
        <v>19</v>
      </c>
      <c r="O568" s="39" t="s">
        <v>197</v>
      </c>
      <c r="P568" s="39" t="s">
        <v>61</v>
      </c>
      <c r="Q568" s="152"/>
      <c r="R568" s="157"/>
      <c r="S568" s="157"/>
      <c r="T568" s="157"/>
      <c r="U568" s="157"/>
      <c r="V568" s="45"/>
      <c r="W568" s="45"/>
      <c r="X568" s="45"/>
    </row>
    <row r="569">
      <c r="A569" s="93">
        <v>45747.0</v>
      </c>
      <c r="B569" s="53">
        <v>45783.0</v>
      </c>
      <c r="C569" s="41">
        <v>245105.0</v>
      </c>
      <c r="D569" s="39" t="s">
        <v>98</v>
      </c>
      <c r="E569" s="38">
        <v>45627.0</v>
      </c>
      <c r="F569" s="94">
        <f t="shared" si="13"/>
        <v>5</v>
      </c>
      <c r="G569" s="38">
        <v>45722.0</v>
      </c>
      <c r="H569" s="40">
        <f t="shared" si="12"/>
        <v>2</v>
      </c>
      <c r="I569" s="39" t="s">
        <v>49</v>
      </c>
      <c r="J569" s="39"/>
      <c r="K569" s="43"/>
      <c r="L569" s="39"/>
      <c r="M569" s="38">
        <v>45750.0</v>
      </c>
      <c r="N569" s="54" t="s">
        <v>19</v>
      </c>
      <c r="O569" s="39" t="s">
        <v>197</v>
      </c>
      <c r="P569" s="39" t="s">
        <v>61</v>
      </c>
      <c r="Q569" s="152"/>
      <c r="R569" s="46"/>
      <c r="S569" s="46"/>
      <c r="T569" s="46"/>
      <c r="U569" s="46"/>
      <c r="V569" s="80"/>
      <c r="W569" s="80"/>
      <c r="X569" s="80"/>
    </row>
    <row r="570">
      <c r="A570" s="38">
        <v>45747.0</v>
      </c>
      <c r="B570" s="53">
        <v>45783.0</v>
      </c>
      <c r="C570" s="39">
        <v>219557.0</v>
      </c>
      <c r="D570" s="39" t="s">
        <v>111</v>
      </c>
      <c r="E570" s="38">
        <v>45658.0</v>
      </c>
      <c r="F570" s="94">
        <f t="shared" si="13"/>
        <v>4</v>
      </c>
      <c r="G570" s="38">
        <v>45723.0</v>
      </c>
      <c r="H570" s="40">
        <f t="shared" si="12"/>
        <v>1</v>
      </c>
      <c r="I570" s="39" t="s">
        <v>49</v>
      </c>
      <c r="J570" s="39"/>
      <c r="K570" s="43"/>
      <c r="L570" s="39"/>
      <c r="M570" s="38">
        <v>45750.0</v>
      </c>
      <c r="N570" s="54" t="s">
        <v>19</v>
      </c>
      <c r="O570" s="39" t="s">
        <v>198</v>
      </c>
      <c r="P570" s="39" t="s">
        <v>61</v>
      </c>
      <c r="Q570" s="152"/>
      <c r="R570" s="46"/>
      <c r="S570" s="46"/>
      <c r="T570" s="46"/>
      <c r="U570" s="46"/>
      <c r="V570" s="80"/>
      <c r="W570" s="80"/>
      <c r="X570" s="80"/>
    </row>
    <row r="571">
      <c r="A571" s="38">
        <v>45747.0</v>
      </c>
      <c r="B571" s="53">
        <v>45783.0</v>
      </c>
      <c r="C571" s="39">
        <v>243978.0</v>
      </c>
      <c r="D571" s="39" t="s">
        <v>58</v>
      </c>
      <c r="E571" s="38">
        <v>45689.0</v>
      </c>
      <c r="F571" s="94">
        <f t="shared" si="13"/>
        <v>3</v>
      </c>
      <c r="G571" s="38">
        <v>45723.0</v>
      </c>
      <c r="H571" s="40">
        <f t="shared" si="12"/>
        <v>1</v>
      </c>
      <c r="I571" s="39" t="s">
        <v>74</v>
      </c>
      <c r="J571" s="39"/>
      <c r="K571" s="43"/>
      <c r="L571" s="39"/>
      <c r="M571" s="38">
        <v>45750.0</v>
      </c>
      <c r="N571" s="54" t="s">
        <v>19</v>
      </c>
      <c r="O571" s="39" t="s">
        <v>208</v>
      </c>
      <c r="P571" s="39" t="s">
        <v>61</v>
      </c>
      <c r="Q571" s="152"/>
      <c r="R571" s="46"/>
      <c r="S571" s="46"/>
      <c r="T571" s="46"/>
      <c r="U571" s="46"/>
      <c r="V571" s="80"/>
      <c r="W571" s="80"/>
      <c r="X571" s="80"/>
    </row>
    <row r="572">
      <c r="A572" s="38">
        <v>45747.0</v>
      </c>
      <c r="B572" s="53">
        <v>45783.0</v>
      </c>
      <c r="C572" s="39">
        <v>244507.0</v>
      </c>
      <c r="D572" s="39" t="s">
        <v>89</v>
      </c>
      <c r="E572" s="38">
        <v>45658.0</v>
      </c>
      <c r="F572" s="94">
        <f t="shared" si="13"/>
        <v>4</v>
      </c>
      <c r="G572" s="38">
        <v>45723.0</v>
      </c>
      <c r="H572" s="40">
        <f t="shared" si="12"/>
        <v>1</v>
      </c>
      <c r="I572" s="39" t="s">
        <v>49</v>
      </c>
      <c r="J572" s="39"/>
      <c r="K572" s="43"/>
      <c r="L572" s="39"/>
      <c r="M572" s="38">
        <v>45750.0</v>
      </c>
      <c r="N572" s="54" t="s">
        <v>19</v>
      </c>
      <c r="O572" s="39" t="s">
        <v>198</v>
      </c>
      <c r="P572" s="39" t="s">
        <v>61</v>
      </c>
      <c r="Q572" s="152"/>
      <c r="R572" s="46"/>
      <c r="S572" s="46"/>
      <c r="T572" s="46"/>
      <c r="U572" s="46"/>
      <c r="V572" s="80"/>
      <c r="W572" s="80"/>
      <c r="X572" s="80"/>
    </row>
    <row r="573">
      <c r="A573" s="38">
        <v>45747.0</v>
      </c>
      <c r="B573" s="53">
        <v>45783.0</v>
      </c>
      <c r="C573" s="39">
        <v>244560.0</v>
      </c>
      <c r="D573" s="39" t="s">
        <v>111</v>
      </c>
      <c r="E573" s="38">
        <v>45689.0</v>
      </c>
      <c r="F573" s="94">
        <f t="shared" si="13"/>
        <v>3</v>
      </c>
      <c r="G573" s="38">
        <v>45723.0</v>
      </c>
      <c r="H573" s="40">
        <f t="shared" si="12"/>
        <v>1</v>
      </c>
      <c r="I573" s="39" t="s">
        <v>63</v>
      </c>
      <c r="J573" s="39"/>
      <c r="K573" s="43"/>
      <c r="L573" s="39"/>
      <c r="M573" s="38">
        <v>45750.0</v>
      </c>
      <c r="N573" s="54" t="s">
        <v>19</v>
      </c>
      <c r="O573" s="39" t="s">
        <v>208</v>
      </c>
      <c r="P573" s="39" t="s">
        <v>61</v>
      </c>
      <c r="Q573" s="45"/>
      <c r="R573" s="46"/>
      <c r="S573" s="46"/>
      <c r="T573" s="46"/>
      <c r="U573" s="46"/>
      <c r="V573" s="80"/>
      <c r="W573" s="80"/>
      <c r="X573" s="80"/>
    </row>
    <row r="574">
      <c r="A574" s="38">
        <v>45747.0</v>
      </c>
      <c r="B574" s="53">
        <v>45783.0</v>
      </c>
      <c r="C574" s="39">
        <v>244968.0</v>
      </c>
      <c r="D574" s="39" t="s">
        <v>87</v>
      </c>
      <c r="E574" s="38">
        <v>45689.0</v>
      </c>
      <c r="F574" s="94">
        <f t="shared" si="13"/>
        <v>3</v>
      </c>
      <c r="G574" s="38">
        <v>45723.0</v>
      </c>
      <c r="H574" s="40">
        <f t="shared" si="12"/>
        <v>1</v>
      </c>
      <c r="I574" s="39" t="s">
        <v>49</v>
      </c>
      <c r="J574" s="39"/>
      <c r="K574" s="43"/>
      <c r="L574" s="39"/>
      <c r="M574" s="38">
        <v>45750.0</v>
      </c>
      <c r="N574" s="54" t="s">
        <v>19</v>
      </c>
      <c r="O574" s="39" t="s">
        <v>208</v>
      </c>
      <c r="P574" s="39" t="s">
        <v>61</v>
      </c>
      <c r="Q574" s="45"/>
      <c r="R574" s="46"/>
      <c r="S574" s="46"/>
      <c r="T574" s="46"/>
      <c r="U574" s="46"/>
      <c r="V574" s="80"/>
      <c r="W574" s="80"/>
      <c r="X574" s="80"/>
    </row>
    <row r="575">
      <c r="A575" s="93">
        <v>45747.0</v>
      </c>
      <c r="B575" s="53">
        <v>45783.0</v>
      </c>
      <c r="C575" s="41">
        <v>245018.0</v>
      </c>
      <c r="D575" s="39" t="s">
        <v>107</v>
      </c>
      <c r="E575" s="38">
        <v>45689.0</v>
      </c>
      <c r="F575" s="94">
        <f t="shared" si="13"/>
        <v>3</v>
      </c>
      <c r="G575" s="38">
        <v>45723.0</v>
      </c>
      <c r="H575" s="40">
        <f t="shared" si="12"/>
        <v>1</v>
      </c>
      <c r="I575" s="39" t="s">
        <v>74</v>
      </c>
      <c r="J575" s="39"/>
      <c r="K575" s="43"/>
      <c r="L575" s="39"/>
      <c r="M575" s="38">
        <v>45750.0</v>
      </c>
      <c r="N575" s="54" t="s">
        <v>19</v>
      </c>
      <c r="O575" s="39" t="s">
        <v>208</v>
      </c>
      <c r="P575" s="39" t="s">
        <v>61</v>
      </c>
      <c r="Q575" s="45"/>
      <c r="R575" s="46"/>
      <c r="S575" s="46"/>
      <c r="T575" s="46"/>
      <c r="U575" s="46"/>
      <c r="V575" s="80"/>
      <c r="W575" s="80"/>
      <c r="X575" s="80"/>
    </row>
    <row r="576">
      <c r="A576" s="38">
        <v>45747.0</v>
      </c>
      <c r="B576" s="53">
        <v>45783.0</v>
      </c>
      <c r="C576" s="39">
        <v>245062.0</v>
      </c>
      <c r="D576" s="39" t="s">
        <v>70</v>
      </c>
      <c r="E576" s="38">
        <v>45689.0</v>
      </c>
      <c r="F576" s="94">
        <f t="shared" si="13"/>
        <v>3</v>
      </c>
      <c r="G576" s="38">
        <v>45723.0</v>
      </c>
      <c r="H576" s="40">
        <f t="shared" si="12"/>
        <v>1</v>
      </c>
      <c r="I576" s="39" t="s">
        <v>59</v>
      </c>
      <c r="J576" s="39"/>
      <c r="K576" s="43"/>
      <c r="L576" s="39"/>
      <c r="M576" s="38">
        <v>45750.0</v>
      </c>
      <c r="N576" s="54" t="s">
        <v>19</v>
      </c>
      <c r="O576" s="39" t="s">
        <v>208</v>
      </c>
      <c r="P576" s="39" t="s">
        <v>61</v>
      </c>
      <c r="Q576" s="45"/>
      <c r="R576" s="46"/>
      <c r="S576" s="46"/>
      <c r="T576" s="46"/>
      <c r="U576" s="46"/>
      <c r="V576" s="80"/>
      <c r="W576" s="80"/>
      <c r="X576" s="80"/>
    </row>
    <row r="577">
      <c r="A577" s="38">
        <v>45747.0</v>
      </c>
      <c r="B577" s="53">
        <v>45783.0</v>
      </c>
      <c r="C577" s="39">
        <v>245096.0</v>
      </c>
      <c r="D577" s="39" t="s">
        <v>112</v>
      </c>
      <c r="E577" s="38">
        <v>45689.0</v>
      </c>
      <c r="F577" s="94">
        <f t="shared" si="13"/>
        <v>3</v>
      </c>
      <c r="G577" s="38">
        <v>45723.0</v>
      </c>
      <c r="H577" s="40">
        <f t="shared" si="12"/>
        <v>1</v>
      </c>
      <c r="I577" s="39" t="s">
        <v>59</v>
      </c>
      <c r="J577" s="39"/>
      <c r="K577" s="43"/>
      <c r="L577" s="39"/>
      <c r="M577" s="38">
        <v>45750.0</v>
      </c>
      <c r="N577" s="54" t="s">
        <v>19</v>
      </c>
      <c r="O577" s="39" t="s">
        <v>208</v>
      </c>
      <c r="P577" s="39" t="s">
        <v>61</v>
      </c>
      <c r="Q577" s="45"/>
      <c r="R577" s="46"/>
      <c r="S577" s="46"/>
      <c r="T577" s="46"/>
      <c r="U577" s="46"/>
      <c r="V577" s="80"/>
      <c r="W577" s="80"/>
      <c r="X577" s="80"/>
    </row>
    <row r="578">
      <c r="A578" s="93">
        <v>45747.0</v>
      </c>
      <c r="B578" s="53">
        <v>45783.0</v>
      </c>
      <c r="C578" s="41">
        <v>245104.0</v>
      </c>
      <c r="D578" s="39" t="s">
        <v>58</v>
      </c>
      <c r="E578" s="38">
        <v>45658.0</v>
      </c>
      <c r="F578" s="94">
        <f t="shared" si="13"/>
        <v>4</v>
      </c>
      <c r="G578" s="38">
        <v>45723.0</v>
      </c>
      <c r="H578" s="40">
        <f t="shared" si="12"/>
        <v>1</v>
      </c>
      <c r="I578" s="39" t="s">
        <v>74</v>
      </c>
      <c r="J578" s="39"/>
      <c r="K578" s="43"/>
      <c r="L578" s="39"/>
      <c r="M578" s="38">
        <v>45750.0</v>
      </c>
      <c r="N578" s="54" t="s">
        <v>19</v>
      </c>
      <c r="O578" s="39" t="s">
        <v>198</v>
      </c>
      <c r="P578" s="39" t="s">
        <v>61</v>
      </c>
      <c r="Q578" s="45"/>
      <c r="R578" s="46"/>
      <c r="S578" s="46"/>
      <c r="T578" s="46"/>
      <c r="U578" s="46"/>
      <c r="V578" s="80"/>
      <c r="W578" s="80"/>
      <c r="X578" s="80"/>
    </row>
    <row r="579">
      <c r="A579" s="38">
        <v>45747.0</v>
      </c>
      <c r="B579" s="53">
        <v>45783.0</v>
      </c>
      <c r="C579" s="39">
        <v>245109.0</v>
      </c>
      <c r="D579" s="39" t="s">
        <v>41</v>
      </c>
      <c r="E579" s="38">
        <v>45627.0</v>
      </c>
      <c r="F579" s="94">
        <f t="shared" si="13"/>
        <v>5</v>
      </c>
      <c r="G579" s="38">
        <v>45723.0</v>
      </c>
      <c r="H579" s="40">
        <f t="shared" si="12"/>
        <v>1</v>
      </c>
      <c r="I579" s="39" t="s">
        <v>49</v>
      </c>
      <c r="J579" s="39"/>
      <c r="K579" s="43"/>
      <c r="L579" s="39"/>
      <c r="M579" s="38">
        <v>45750.0</v>
      </c>
      <c r="N579" s="54" t="s">
        <v>19</v>
      </c>
      <c r="O579" s="39" t="s">
        <v>197</v>
      </c>
      <c r="P579" s="39" t="s">
        <v>61</v>
      </c>
      <c r="Q579" s="45"/>
      <c r="R579" s="46"/>
      <c r="S579" s="46"/>
      <c r="T579" s="46"/>
      <c r="U579" s="46"/>
      <c r="V579" s="80"/>
      <c r="W579" s="80"/>
      <c r="X579" s="80"/>
    </row>
    <row r="580">
      <c r="A580" s="93">
        <v>45747.0</v>
      </c>
      <c r="B580" s="53">
        <v>45783.0</v>
      </c>
      <c r="C580" s="41">
        <v>245155.0</v>
      </c>
      <c r="D580" s="39" t="s">
        <v>99</v>
      </c>
      <c r="E580" s="38">
        <v>45717.0</v>
      </c>
      <c r="F580" s="94">
        <f t="shared" si="13"/>
        <v>2</v>
      </c>
      <c r="G580" s="38">
        <v>45723.0</v>
      </c>
      <c r="H580" s="40">
        <f t="shared" si="12"/>
        <v>1</v>
      </c>
      <c r="I580" s="39" t="s">
        <v>49</v>
      </c>
      <c r="J580" s="39"/>
      <c r="K580" s="43"/>
      <c r="L580" s="39"/>
      <c r="M580" s="38">
        <v>45750.0</v>
      </c>
      <c r="N580" s="54" t="s">
        <v>19</v>
      </c>
      <c r="O580" s="39" t="s">
        <v>209</v>
      </c>
      <c r="P580" s="39" t="s">
        <v>61</v>
      </c>
      <c r="Q580" s="45"/>
      <c r="R580" s="46"/>
      <c r="S580" s="46"/>
      <c r="T580" s="46"/>
      <c r="U580" s="46"/>
      <c r="V580" s="80"/>
      <c r="W580" s="80"/>
      <c r="X580" s="80"/>
    </row>
    <row r="581">
      <c r="A581" s="38">
        <v>45747.0</v>
      </c>
      <c r="B581" s="53">
        <v>45783.0</v>
      </c>
      <c r="C581" s="39">
        <v>245156.0</v>
      </c>
      <c r="D581" s="39" t="s">
        <v>70</v>
      </c>
      <c r="E581" s="95">
        <v>45689.0</v>
      </c>
      <c r="F581" s="94">
        <f t="shared" si="13"/>
        <v>3</v>
      </c>
      <c r="G581" s="95">
        <v>45723.0</v>
      </c>
      <c r="H581" s="40">
        <f t="shared" si="12"/>
        <v>1</v>
      </c>
      <c r="I581" s="39" t="s">
        <v>74</v>
      </c>
      <c r="J581" s="39"/>
      <c r="K581" s="43"/>
      <c r="L581" s="39"/>
      <c r="M581" s="38">
        <v>45750.0</v>
      </c>
      <c r="N581" s="54" t="s">
        <v>19</v>
      </c>
      <c r="O581" s="39" t="s">
        <v>208</v>
      </c>
      <c r="P581" s="39" t="s">
        <v>61</v>
      </c>
      <c r="Q581" s="45"/>
      <c r="R581" s="46"/>
      <c r="S581" s="46"/>
      <c r="T581" s="46"/>
      <c r="U581" s="46"/>
      <c r="V581" s="80"/>
      <c r="W581" s="80"/>
      <c r="X581" s="80"/>
    </row>
    <row r="582">
      <c r="A582" s="38">
        <v>45747.0</v>
      </c>
      <c r="B582" s="53">
        <v>45783.0</v>
      </c>
      <c r="C582" s="39">
        <v>245159.0</v>
      </c>
      <c r="D582" s="39" t="s">
        <v>58</v>
      </c>
      <c r="E582" s="95">
        <v>45717.0</v>
      </c>
      <c r="F582" s="94">
        <f t="shared" si="13"/>
        <v>2</v>
      </c>
      <c r="G582" s="95">
        <v>45723.0</v>
      </c>
      <c r="H582" s="40">
        <f t="shared" si="12"/>
        <v>1</v>
      </c>
      <c r="I582" s="39" t="s">
        <v>74</v>
      </c>
      <c r="J582" s="39"/>
      <c r="K582" s="43"/>
      <c r="L582" s="39"/>
      <c r="M582" s="38">
        <v>45750.0</v>
      </c>
      <c r="N582" s="54" t="s">
        <v>19</v>
      </c>
      <c r="O582" s="59"/>
      <c r="P582" s="39" t="s">
        <v>61</v>
      </c>
      <c r="Q582" s="45"/>
      <c r="R582" s="46"/>
      <c r="S582" s="46"/>
      <c r="T582" s="46"/>
      <c r="U582" s="46"/>
      <c r="V582" s="80"/>
      <c r="W582" s="80"/>
      <c r="X582" s="80"/>
    </row>
    <row r="583">
      <c r="A583" s="93">
        <v>45705.0</v>
      </c>
      <c r="B583" s="53">
        <v>45779.0</v>
      </c>
      <c r="C583" s="41">
        <v>228150.0</v>
      </c>
      <c r="D583" s="39" t="s">
        <v>48</v>
      </c>
      <c r="E583" s="93">
        <v>45474.0</v>
      </c>
      <c r="F583" s="94">
        <f t="shared" si="13"/>
        <v>10</v>
      </c>
      <c r="G583" s="128">
        <v>45554.0</v>
      </c>
      <c r="H583" s="40">
        <f t="shared" si="12"/>
        <v>7</v>
      </c>
      <c r="I583" s="39" t="s">
        <v>63</v>
      </c>
      <c r="J583" s="41">
        <v>401.0</v>
      </c>
      <c r="K583" s="63"/>
      <c r="L583" s="41" t="s">
        <v>51</v>
      </c>
      <c r="M583" s="53">
        <v>45779.0</v>
      </c>
      <c r="N583" s="54" t="s">
        <v>17</v>
      </c>
      <c r="O583" s="44" t="s">
        <v>65</v>
      </c>
      <c r="P583" s="39" t="s">
        <v>61</v>
      </c>
      <c r="Q583" s="45"/>
      <c r="R583" s="46"/>
      <c r="S583" s="46"/>
      <c r="T583" s="46"/>
      <c r="U583" s="46"/>
      <c r="V583" s="80"/>
      <c r="W583" s="80"/>
      <c r="X583" s="80"/>
    </row>
    <row r="584">
      <c r="A584" s="93">
        <v>45705.0</v>
      </c>
      <c r="B584" s="53">
        <v>45783.0</v>
      </c>
      <c r="C584" s="41">
        <v>222845.0</v>
      </c>
      <c r="D584" s="39" t="s">
        <v>77</v>
      </c>
      <c r="E584" s="93">
        <v>45474.0</v>
      </c>
      <c r="F584" s="94">
        <f t="shared" si="13"/>
        <v>10</v>
      </c>
      <c r="G584" s="93">
        <v>45502.0</v>
      </c>
      <c r="H584" s="40">
        <f t="shared" si="12"/>
        <v>9</v>
      </c>
      <c r="I584" s="41" t="s">
        <v>42</v>
      </c>
      <c r="J584" s="41">
        <v>4.699730359E9</v>
      </c>
      <c r="K584" s="63">
        <v>10000.0</v>
      </c>
      <c r="L584" s="41"/>
      <c r="M584" s="38">
        <v>45769.0</v>
      </c>
      <c r="N584" s="54" t="s">
        <v>19</v>
      </c>
      <c r="O584" s="59"/>
      <c r="P584" s="39" t="s">
        <v>61</v>
      </c>
      <c r="Q584" s="45"/>
      <c r="R584" s="162"/>
      <c r="S584" s="162"/>
      <c r="T584" s="162"/>
      <c r="U584" s="162"/>
      <c r="V584" s="163"/>
      <c r="W584" s="163"/>
      <c r="X584" s="163"/>
    </row>
    <row r="585">
      <c r="A585" s="93">
        <v>45705.0</v>
      </c>
      <c r="B585" s="53">
        <v>45783.0</v>
      </c>
      <c r="C585" s="41">
        <v>223537.0</v>
      </c>
      <c r="D585" s="39" t="s">
        <v>104</v>
      </c>
      <c r="E585" s="93">
        <v>45474.0</v>
      </c>
      <c r="F585" s="94">
        <f t="shared" si="13"/>
        <v>10</v>
      </c>
      <c r="G585" s="93">
        <v>45512.0</v>
      </c>
      <c r="H585" s="40">
        <f t="shared" si="12"/>
        <v>8</v>
      </c>
      <c r="I585" s="39" t="s">
        <v>74</v>
      </c>
      <c r="J585" s="41" t="s">
        <v>210</v>
      </c>
      <c r="K585" s="63">
        <v>14000.0</v>
      </c>
      <c r="L585" s="41"/>
      <c r="M585" s="38">
        <v>45755.0</v>
      </c>
      <c r="N585" s="54" t="s">
        <v>19</v>
      </c>
      <c r="O585" s="44" t="s">
        <v>65</v>
      </c>
      <c r="P585" s="39" t="s">
        <v>61</v>
      </c>
      <c r="Q585" s="45"/>
      <c r="R585" s="162"/>
      <c r="S585" s="162"/>
      <c r="T585" s="162"/>
      <c r="U585" s="162"/>
      <c r="V585" s="163"/>
      <c r="W585" s="163"/>
      <c r="X585" s="163"/>
    </row>
    <row r="586">
      <c r="A586" s="93">
        <v>45705.0</v>
      </c>
      <c r="B586" s="53">
        <v>45783.0</v>
      </c>
      <c r="C586" s="41">
        <v>197246.0</v>
      </c>
      <c r="D586" s="39" t="s">
        <v>112</v>
      </c>
      <c r="E586" s="93">
        <v>45323.0</v>
      </c>
      <c r="F586" s="94">
        <f t="shared" si="13"/>
        <v>15</v>
      </c>
      <c r="G586" s="93">
        <v>45355.0</v>
      </c>
      <c r="H586" s="40">
        <f t="shared" si="12"/>
        <v>14</v>
      </c>
      <c r="I586" s="39" t="s">
        <v>73</v>
      </c>
      <c r="J586" s="41">
        <v>215.0</v>
      </c>
      <c r="K586" s="63">
        <v>20000.0</v>
      </c>
      <c r="L586" s="39" t="s">
        <v>68</v>
      </c>
      <c r="M586" s="38">
        <v>45772.0</v>
      </c>
      <c r="N586" s="54" t="s">
        <v>19</v>
      </c>
      <c r="O586" s="44" t="s">
        <v>204</v>
      </c>
      <c r="P586" s="39" t="s">
        <v>61</v>
      </c>
      <c r="Q586" s="45"/>
      <c r="R586" s="162"/>
      <c r="S586" s="162"/>
      <c r="T586" s="162"/>
      <c r="U586" s="162"/>
      <c r="V586" s="163"/>
      <c r="W586" s="163"/>
      <c r="X586" s="163"/>
    </row>
    <row r="587">
      <c r="A587" s="93">
        <v>45719.0</v>
      </c>
      <c r="B587" s="53">
        <v>45783.0</v>
      </c>
      <c r="C587" s="41">
        <v>244687.0</v>
      </c>
      <c r="D587" s="39" t="s">
        <v>158</v>
      </c>
      <c r="E587" s="95">
        <v>45689.0</v>
      </c>
      <c r="F587" s="94">
        <f t="shared" si="13"/>
        <v>3</v>
      </c>
      <c r="G587" s="95">
        <v>45716.0</v>
      </c>
      <c r="H587" s="40">
        <f t="shared" si="12"/>
        <v>2</v>
      </c>
      <c r="I587" s="39" t="s">
        <v>59</v>
      </c>
      <c r="J587" s="41"/>
      <c r="K587" s="63"/>
      <c r="L587" s="41"/>
      <c r="M587" s="38">
        <v>45750.0</v>
      </c>
      <c r="N587" s="54" t="s">
        <v>19</v>
      </c>
      <c r="O587" s="39" t="s">
        <v>208</v>
      </c>
      <c r="P587" s="39" t="s">
        <v>61</v>
      </c>
      <c r="Q587" s="45"/>
      <c r="R587" s="162"/>
      <c r="S587" s="162"/>
      <c r="T587" s="162"/>
      <c r="U587" s="162"/>
      <c r="V587" s="163"/>
      <c r="W587" s="163"/>
      <c r="X587" s="163"/>
    </row>
    <row r="588">
      <c r="A588" s="93">
        <v>45706.0</v>
      </c>
      <c r="B588" s="53">
        <v>45783.0</v>
      </c>
      <c r="C588" s="41">
        <v>221246.0</v>
      </c>
      <c r="D588" s="39" t="s">
        <v>99</v>
      </c>
      <c r="E588" s="93">
        <v>45474.0</v>
      </c>
      <c r="F588" s="94">
        <f t="shared" si="13"/>
        <v>10</v>
      </c>
      <c r="G588" s="93">
        <v>45485.0</v>
      </c>
      <c r="H588" s="40">
        <f t="shared" si="12"/>
        <v>9</v>
      </c>
      <c r="I588" s="41" t="s">
        <v>42</v>
      </c>
      <c r="J588" s="41">
        <v>88.0</v>
      </c>
      <c r="K588" s="63">
        <v>8000.0</v>
      </c>
      <c r="L588" s="41" t="s">
        <v>68</v>
      </c>
      <c r="M588" s="38">
        <v>45769.0</v>
      </c>
      <c r="N588" s="54" t="s">
        <v>19</v>
      </c>
      <c r="O588" s="44" t="s">
        <v>65</v>
      </c>
      <c r="P588" s="39" t="s">
        <v>61</v>
      </c>
      <c r="Q588" s="45"/>
      <c r="R588" s="162"/>
      <c r="S588" s="162"/>
      <c r="T588" s="162"/>
      <c r="U588" s="162"/>
      <c r="V588" s="163"/>
      <c r="W588" s="163"/>
      <c r="X588" s="163"/>
    </row>
    <row r="589">
      <c r="A589" s="38">
        <v>45748.0</v>
      </c>
      <c r="B589" s="53">
        <v>45783.0</v>
      </c>
      <c r="C589" s="41">
        <v>244348.0</v>
      </c>
      <c r="D589" s="39" t="s">
        <v>83</v>
      </c>
      <c r="E589" s="95">
        <v>45689.0</v>
      </c>
      <c r="F589" s="94">
        <f t="shared" si="13"/>
        <v>3</v>
      </c>
      <c r="G589" s="95">
        <v>45717.0</v>
      </c>
      <c r="H589" s="40">
        <f t="shared" si="12"/>
        <v>2</v>
      </c>
      <c r="I589" s="41" t="s">
        <v>42</v>
      </c>
      <c r="J589" s="41"/>
      <c r="K589" s="63"/>
      <c r="L589" s="41"/>
      <c r="M589" s="38">
        <v>45750.0</v>
      </c>
      <c r="N589" s="54" t="s">
        <v>19</v>
      </c>
      <c r="O589" s="39" t="s">
        <v>208</v>
      </c>
      <c r="P589" s="39" t="s">
        <v>61</v>
      </c>
      <c r="Q589" s="152"/>
      <c r="R589" s="162"/>
      <c r="S589" s="162"/>
      <c r="T589" s="162"/>
      <c r="U589" s="162"/>
      <c r="V589" s="163"/>
      <c r="W589" s="163"/>
      <c r="X589" s="163"/>
    </row>
    <row r="590">
      <c r="A590" s="38">
        <v>45748.0</v>
      </c>
      <c r="B590" s="53">
        <v>45783.0</v>
      </c>
      <c r="C590" s="41">
        <v>244405.0</v>
      </c>
      <c r="D590" s="39" t="s">
        <v>83</v>
      </c>
      <c r="E590" s="95">
        <v>45658.0</v>
      </c>
      <c r="F590" s="94">
        <f t="shared" si="13"/>
        <v>4</v>
      </c>
      <c r="G590" s="95">
        <v>45717.0</v>
      </c>
      <c r="H590" s="40">
        <f t="shared" si="12"/>
        <v>2</v>
      </c>
      <c r="I590" s="39" t="s">
        <v>74</v>
      </c>
      <c r="J590" s="41"/>
      <c r="K590" s="63"/>
      <c r="L590" s="41"/>
      <c r="M590" s="38">
        <v>45750.0</v>
      </c>
      <c r="N590" s="54" t="s">
        <v>19</v>
      </c>
      <c r="O590" s="39" t="s">
        <v>198</v>
      </c>
      <c r="P590" s="39" t="s">
        <v>61</v>
      </c>
      <c r="Q590" s="152"/>
      <c r="R590" s="162"/>
      <c r="S590" s="162"/>
      <c r="T590" s="162"/>
      <c r="U590" s="162"/>
      <c r="V590" s="163"/>
      <c r="W590" s="163"/>
      <c r="X590" s="163"/>
    </row>
    <row r="591">
      <c r="A591" s="38">
        <v>45748.0</v>
      </c>
      <c r="B591" s="53">
        <v>45783.0</v>
      </c>
      <c r="C591" s="41">
        <v>184302.0</v>
      </c>
      <c r="D591" s="39" t="s">
        <v>83</v>
      </c>
      <c r="E591" s="95">
        <v>45627.0</v>
      </c>
      <c r="F591" s="94">
        <f t="shared" si="13"/>
        <v>5</v>
      </c>
      <c r="G591" s="95">
        <v>45721.0</v>
      </c>
      <c r="H591" s="40">
        <f t="shared" si="12"/>
        <v>2</v>
      </c>
      <c r="I591" s="41" t="s">
        <v>42</v>
      </c>
      <c r="J591" s="41"/>
      <c r="K591" s="63"/>
      <c r="L591" s="41"/>
      <c r="M591" s="38">
        <v>45750.0</v>
      </c>
      <c r="N591" s="54" t="s">
        <v>19</v>
      </c>
      <c r="O591" s="39" t="s">
        <v>197</v>
      </c>
      <c r="P591" s="39" t="s">
        <v>61</v>
      </c>
      <c r="Q591" s="45"/>
      <c r="R591" s="164"/>
      <c r="S591" s="164"/>
      <c r="T591" s="164"/>
      <c r="U591" s="115"/>
      <c r="V591" s="115"/>
      <c r="W591" s="115"/>
      <c r="X591" s="115"/>
    </row>
    <row r="592">
      <c r="A592" s="38">
        <v>45748.0</v>
      </c>
      <c r="B592" s="53">
        <v>45783.0</v>
      </c>
      <c r="C592" s="41">
        <v>244833.0</v>
      </c>
      <c r="D592" s="129" t="s">
        <v>161</v>
      </c>
      <c r="E592" s="95">
        <v>45658.0</v>
      </c>
      <c r="F592" s="94">
        <f t="shared" si="13"/>
        <v>4</v>
      </c>
      <c r="G592" s="95">
        <v>45721.0</v>
      </c>
      <c r="H592" s="40">
        <f t="shared" si="12"/>
        <v>2</v>
      </c>
      <c r="I592" s="41" t="s">
        <v>42</v>
      </c>
      <c r="J592" s="41"/>
      <c r="K592" s="63"/>
      <c r="L592" s="41"/>
      <c r="M592" s="38">
        <v>45750.0</v>
      </c>
      <c r="N592" s="54" t="s">
        <v>19</v>
      </c>
      <c r="O592" s="39" t="s">
        <v>198</v>
      </c>
      <c r="P592" s="39" t="s">
        <v>61</v>
      </c>
      <c r="Q592" s="45"/>
      <c r="R592" s="165"/>
      <c r="S592" s="165"/>
      <c r="T592" s="165"/>
      <c r="U592" s="165"/>
      <c r="V592" s="166"/>
      <c r="W592" s="166"/>
      <c r="X592" s="166"/>
    </row>
    <row r="593">
      <c r="A593" s="38">
        <v>45748.0</v>
      </c>
      <c r="B593" s="53">
        <v>45783.0</v>
      </c>
      <c r="C593" s="41">
        <v>244913.0</v>
      </c>
      <c r="D593" s="129" t="s">
        <v>166</v>
      </c>
      <c r="E593" s="95">
        <v>45689.0</v>
      </c>
      <c r="F593" s="94">
        <f t="shared" si="13"/>
        <v>3</v>
      </c>
      <c r="G593" s="95">
        <v>45721.0</v>
      </c>
      <c r="H593" s="40">
        <f t="shared" si="12"/>
        <v>2</v>
      </c>
      <c r="I593" s="39" t="s">
        <v>49</v>
      </c>
      <c r="J593" s="41"/>
      <c r="K593" s="63"/>
      <c r="L593" s="41"/>
      <c r="M593" s="38">
        <v>45750.0</v>
      </c>
      <c r="N593" s="54" t="s">
        <v>19</v>
      </c>
      <c r="O593" s="39" t="s">
        <v>208</v>
      </c>
      <c r="P593" s="39" t="s">
        <v>61</v>
      </c>
      <c r="Q593" s="45"/>
      <c r="R593" s="165"/>
      <c r="S593" s="165"/>
      <c r="T593" s="165"/>
      <c r="U593" s="165"/>
      <c r="V593" s="166"/>
      <c r="W593" s="166"/>
      <c r="X593" s="166"/>
    </row>
    <row r="594">
      <c r="A594" s="38">
        <v>45748.0</v>
      </c>
      <c r="B594" s="53">
        <v>45783.0</v>
      </c>
      <c r="C594" s="41">
        <v>244948.0</v>
      </c>
      <c r="D594" s="39" t="s">
        <v>83</v>
      </c>
      <c r="E594" s="95">
        <v>45689.0</v>
      </c>
      <c r="F594" s="94">
        <f t="shared" si="13"/>
        <v>3</v>
      </c>
      <c r="G594" s="95">
        <v>45722.0</v>
      </c>
      <c r="H594" s="40">
        <f t="shared" si="12"/>
        <v>2</v>
      </c>
      <c r="I594" s="41" t="s">
        <v>42</v>
      </c>
      <c r="J594" s="41"/>
      <c r="K594" s="63"/>
      <c r="L594" s="41"/>
      <c r="M594" s="38">
        <v>45750.0</v>
      </c>
      <c r="N594" s="54" t="s">
        <v>19</v>
      </c>
      <c r="O594" s="39" t="s">
        <v>208</v>
      </c>
      <c r="P594" s="39" t="s">
        <v>61</v>
      </c>
      <c r="Q594" s="45"/>
      <c r="R594" s="165"/>
      <c r="S594" s="165"/>
      <c r="T594" s="165"/>
      <c r="U594" s="165"/>
      <c r="V594" s="166"/>
      <c r="W594" s="166"/>
      <c r="X594" s="166"/>
    </row>
    <row r="595">
      <c r="A595" s="38">
        <v>45748.0</v>
      </c>
      <c r="B595" s="53">
        <v>45783.0</v>
      </c>
      <c r="C595" s="41">
        <v>245002.0</v>
      </c>
      <c r="D595" s="39" t="s">
        <v>83</v>
      </c>
      <c r="E595" s="95">
        <v>45658.0</v>
      </c>
      <c r="F595" s="94">
        <f t="shared" si="13"/>
        <v>4</v>
      </c>
      <c r="G595" s="95">
        <v>45722.0</v>
      </c>
      <c r="H595" s="40">
        <f t="shared" si="12"/>
        <v>2</v>
      </c>
      <c r="I595" s="39" t="s">
        <v>74</v>
      </c>
      <c r="J595" s="41"/>
      <c r="K595" s="63"/>
      <c r="L595" s="41"/>
      <c r="M595" s="38">
        <v>45750.0</v>
      </c>
      <c r="N595" s="54" t="s">
        <v>19</v>
      </c>
      <c r="O595" s="39" t="s">
        <v>198</v>
      </c>
      <c r="P595" s="39" t="s">
        <v>61</v>
      </c>
      <c r="Q595" s="45"/>
      <c r="R595" s="165"/>
      <c r="S595" s="165"/>
      <c r="T595" s="165"/>
      <c r="U595" s="165"/>
      <c r="V595" s="166"/>
      <c r="W595" s="166"/>
      <c r="X595" s="166"/>
    </row>
    <row r="596">
      <c r="A596" s="105">
        <v>45705.0</v>
      </c>
      <c r="B596" s="53">
        <v>45783.0</v>
      </c>
      <c r="C596" s="106">
        <v>58849.0</v>
      </c>
      <c r="D596" s="106" t="s">
        <v>211</v>
      </c>
      <c r="E596" s="107">
        <v>43952.0</v>
      </c>
      <c r="F596" s="117">
        <v>57.0</v>
      </c>
      <c r="G596" s="112">
        <v>44040.0</v>
      </c>
      <c r="H596" s="118">
        <f t="shared" si="12"/>
        <v>57</v>
      </c>
      <c r="I596" s="106" t="s">
        <v>212</v>
      </c>
      <c r="J596" s="106">
        <v>1.8997869846E10</v>
      </c>
      <c r="K596" s="135" t="s">
        <v>213</v>
      </c>
      <c r="L596" s="106" t="s">
        <v>51</v>
      </c>
      <c r="M596" s="38">
        <v>45770.0</v>
      </c>
      <c r="N596" s="54" t="s">
        <v>19</v>
      </c>
      <c r="O596" s="106" t="s">
        <v>65</v>
      </c>
      <c r="P596" s="39" t="s">
        <v>61</v>
      </c>
      <c r="Q596" s="45"/>
      <c r="R596" s="165"/>
      <c r="S596" s="165"/>
      <c r="T596" s="165"/>
      <c r="U596" s="165"/>
      <c r="V596" s="166"/>
      <c r="W596" s="166"/>
      <c r="X596" s="166"/>
    </row>
    <row r="597">
      <c r="A597" s="53">
        <v>45705.0</v>
      </c>
      <c r="B597" s="53">
        <v>45783.0</v>
      </c>
      <c r="C597" s="54">
        <v>241016.0</v>
      </c>
      <c r="D597" s="54" t="s">
        <v>62</v>
      </c>
      <c r="E597" s="55">
        <v>45627.0</v>
      </c>
      <c r="F597" s="56">
        <f t="shared" ref="F597:F602" si="14">DATEDIF(E597,TODAY(),"M")</f>
        <v>5</v>
      </c>
      <c r="G597" s="53">
        <v>45685.0</v>
      </c>
      <c r="H597" s="56">
        <f t="shared" si="12"/>
        <v>3</v>
      </c>
      <c r="I597" s="54" t="s">
        <v>74</v>
      </c>
      <c r="J597" s="54">
        <v>337.0</v>
      </c>
      <c r="K597" s="57">
        <v>15000.0</v>
      </c>
      <c r="L597" s="58"/>
      <c r="M597" s="58"/>
      <c r="N597" s="54" t="s">
        <v>20</v>
      </c>
      <c r="O597" s="54" t="s">
        <v>214</v>
      </c>
      <c r="P597" s="39" t="s">
        <v>61</v>
      </c>
      <c r="Q597" s="45"/>
      <c r="R597" s="165"/>
      <c r="S597" s="165"/>
      <c r="T597" s="165"/>
      <c r="U597" s="165"/>
      <c r="V597" s="166"/>
      <c r="W597" s="166"/>
      <c r="X597" s="166"/>
    </row>
    <row r="598">
      <c r="A598" s="53">
        <v>45705.0</v>
      </c>
      <c r="B598" s="53">
        <v>45783.0</v>
      </c>
      <c r="C598" s="54">
        <v>240073.0</v>
      </c>
      <c r="D598" s="54" t="s">
        <v>41</v>
      </c>
      <c r="E598" s="55">
        <v>45658.0</v>
      </c>
      <c r="F598" s="56">
        <f t="shared" si="14"/>
        <v>4</v>
      </c>
      <c r="G598" s="55">
        <v>45688.0</v>
      </c>
      <c r="H598" s="56">
        <f t="shared" si="12"/>
        <v>3</v>
      </c>
      <c r="I598" s="101" t="s">
        <v>49</v>
      </c>
      <c r="J598" s="101" t="s">
        <v>176</v>
      </c>
      <c r="K598" s="57" t="s">
        <v>175</v>
      </c>
      <c r="L598" s="58"/>
      <c r="M598" s="101"/>
      <c r="N598" s="54" t="s">
        <v>19</v>
      </c>
      <c r="O598" s="54" t="s">
        <v>215</v>
      </c>
      <c r="P598" s="39" t="s">
        <v>61</v>
      </c>
      <c r="Q598" s="45"/>
      <c r="R598" s="165"/>
      <c r="S598" s="165"/>
      <c r="T598" s="165"/>
      <c r="U598" s="165"/>
      <c r="V598" s="166"/>
      <c r="W598" s="166"/>
      <c r="X598" s="166"/>
    </row>
    <row r="599">
      <c r="A599" s="53">
        <v>45705.0</v>
      </c>
      <c r="B599" s="53">
        <v>45779.0</v>
      </c>
      <c r="C599" s="54">
        <v>234827.0</v>
      </c>
      <c r="D599" s="54" t="s">
        <v>89</v>
      </c>
      <c r="E599" s="55">
        <v>45597.0</v>
      </c>
      <c r="F599" s="56">
        <f t="shared" si="14"/>
        <v>6</v>
      </c>
      <c r="G599" s="55">
        <v>45615.0</v>
      </c>
      <c r="H599" s="56">
        <f t="shared" si="12"/>
        <v>5</v>
      </c>
      <c r="I599" s="101" t="s">
        <v>63</v>
      </c>
      <c r="J599" s="167">
        <v>401.0</v>
      </c>
      <c r="K599" s="57" t="s">
        <v>175</v>
      </c>
      <c r="L599" s="54" t="s">
        <v>51</v>
      </c>
      <c r="M599" s="53">
        <v>45779.0</v>
      </c>
      <c r="N599" s="54" t="s">
        <v>22</v>
      </c>
      <c r="O599" s="92"/>
      <c r="P599" s="39" t="s">
        <v>66</v>
      </c>
      <c r="Q599" s="45"/>
      <c r="R599" s="165"/>
      <c r="S599" s="165"/>
      <c r="T599" s="165"/>
      <c r="U599" s="165"/>
      <c r="V599" s="166"/>
      <c r="W599" s="166"/>
      <c r="X599" s="166"/>
    </row>
    <row r="600">
      <c r="A600" s="53">
        <v>45705.0</v>
      </c>
      <c r="B600" s="53">
        <v>45783.0</v>
      </c>
      <c r="C600" s="54">
        <v>239547.0</v>
      </c>
      <c r="D600" s="54" t="s">
        <v>158</v>
      </c>
      <c r="E600" s="55">
        <v>45658.0</v>
      </c>
      <c r="F600" s="56">
        <f t="shared" si="14"/>
        <v>4</v>
      </c>
      <c r="G600" s="55">
        <v>45672.0</v>
      </c>
      <c r="H600" s="56">
        <f t="shared" si="12"/>
        <v>3</v>
      </c>
      <c r="I600" s="101" t="s">
        <v>74</v>
      </c>
      <c r="J600" s="101" t="s">
        <v>176</v>
      </c>
      <c r="K600" s="57" t="s">
        <v>175</v>
      </c>
      <c r="L600" s="58"/>
      <c r="M600" s="101"/>
      <c r="N600" s="54" t="s">
        <v>19</v>
      </c>
      <c r="O600" s="54" t="s">
        <v>215</v>
      </c>
      <c r="P600" s="39" t="s">
        <v>61</v>
      </c>
      <c r="Q600" s="45"/>
      <c r="R600" s="165"/>
      <c r="S600" s="165"/>
      <c r="T600" s="165"/>
      <c r="U600" s="165"/>
      <c r="V600" s="166"/>
      <c r="W600" s="166"/>
      <c r="X600" s="166"/>
    </row>
    <row r="601">
      <c r="A601" s="53">
        <v>45705.0</v>
      </c>
      <c r="B601" s="53">
        <v>45783.0</v>
      </c>
      <c r="C601" s="54">
        <v>241760.0</v>
      </c>
      <c r="D601" s="54" t="s">
        <v>158</v>
      </c>
      <c r="E601" s="55">
        <v>45658.0</v>
      </c>
      <c r="F601" s="56">
        <f t="shared" si="14"/>
        <v>4</v>
      </c>
      <c r="G601" s="55">
        <v>45695.0</v>
      </c>
      <c r="H601" s="56">
        <f t="shared" si="12"/>
        <v>2</v>
      </c>
      <c r="I601" s="101" t="s">
        <v>74</v>
      </c>
      <c r="J601" s="101" t="s">
        <v>176</v>
      </c>
      <c r="K601" s="57" t="s">
        <v>175</v>
      </c>
      <c r="L601" s="58"/>
      <c r="M601" s="101"/>
      <c r="N601" s="54" t="s">
        <v>19</v>
      </c>
      <c r="O601" s="54" t="s">
        <v>215</v>
      </c>
      <c r="P601" s="39" t="s">
        <v>61</v>
      </c>
      <c r="Q601" s="45"/>
      <c r="R601" s="165"/>
      <c r="S601" s="165"/>
      <c r="T601" s="165"/>
      <c r="U601" s="165"/>
      <c r="V601" s="166"/>
      <c r="W601" s="166"/>
      <c r="X601" s="166"/>
    </row>
    <row r="602">
      <c r="A602" s="53">
        <v>45705.0</v>
      </c>
      <c r="B602" s="53">
        <v>45783.0</v>
      </c>
      <c r="C602" s="54">
        <v>242331.0</v>
      </c>
      <c r="D602" s="54" t="s">
        <v>111</v>
      </c>
      <c r="E602" s="55">
        <v>45658.0</v>
      </c>
      <c r="F602" s="56">
        <f t="shared" si="14"/>
        <v>4</v>
      </c>
      <c r="G602" s="55">
        <v>45695.0</v>
      </c>
      <c r="H602" s="56">
        <f t="shared" si="12"/>
        <v>2</v>
      </c>
      <c r="I602" s="101" t="s">
        <v>59</v>
      </c>
      <c r="J602" s="101" t="s">
        <v>176</v>
      </c>
      <c r="K602" s="57" t="s">
        <v>175</v>
      </c>
      <c r="L602" s="58"/>
      <c r="M602" s="101"/>
      <c r="N602" s="54" t="s">
        <v>19</v>
      </c>
      <c r="O602" s="54" t="s">
        <v>215</v>
      </c>
      <c r="P602" s="39" t="s">
        <v>61</v>
      </c>
      <c r="Q602" s="45"/>
      <c r="R602" s="165"/>
      <c r="S602" s="165"/>
      <c r="T602" s="165"/>
      <c r="U602" s="165"/>
      <c r="V602" s="166"/>
      <c r="W602" s="166"/>
      <c r="X602" s="166"/>
    </row>
    <row r="603">
      <c r="A603" s="53">
        <v>45719.0</v>
      </c>
      <c r="B603" s="53">
        <v>45783.0</v>
      </c>
      <c r="C603" s="54">
        <v>242997.0</v>
      </c>
      <c r="D603" s="54" t="s">
        <v>83</v>
      </c>
      <c r="E603" s="55">
        <v>45627.0</v>
      </c>
      <c r="F603" s="56">
        <f t="shared" ref="F603:F605" si="15">IF(E603="","", DATEDIF(E603,TODAY(),"M"))</f>
        <v>5</v>
      </c>
      <c r="G603" s="55">
        <v>45709.0</v>
      </c>
      <c r="H603" s="56">
        <f t="shared" si="12"/>
        <v>2</v>
      </c>
      <c r="I603" s="101" t="s">
        <v>59</v>
      </c>
      <c r="J603" s="54" t="s">
        <v>33</v>
      </c>
      <c r="K603" s="57" t="s">
        <v>174</v>
      </c>
      <c r="L603" s="54"/>
      <c r="M603" s="101"/>
      <c r="N603" s="54" t="s">
        <v>19</v>
      </c>
      <c r="O603" s="54" t="s">
        <v>214</v>
      </c>
      <c r="P603" s="39" t="s">
        <v>61</v>
      </c>
      <c r="Q603" s="45"/>
      <c r="R603" s="162"/>
      <c r="S603" s="162"/>
      <c r="T603" s="162"/>
      <c r="U603" s="162"/>
      <c r="V603" s="163"/>
      <c r="W603" s="163"/>
      <c r="X603" s="163"/>
    </row>
    <row r="604">
      <c r="A604" s="53">
        <v>45719.0</v>
      </c>
      <c r="B604" s="53">
        <v>45783.0</v>
      </c>
      <c r="C604" s="54">
        <v>242998.0</v>
      </c>
      <c r="D604" s="54" t="s">
        <v>83</v>
      </c>
      <c r="E604" s="55">
        <v>45627.0</v>
      </c>
      <c r="F604" s="56">
        <f t="shared" si="15"/>
        <v>5</v>
      </c>
      <c r="G604" s="55">
        <v>45709.0</v>
      </c>
      <c r="H604" s="56">
        <f t="shared" si="12"/>
        <v>2</v>
      </c>
      <c r="I604" s="101" t="s">
        <v>73</v>
      </c>
      <c r="J604" s="54" t="s">
        <v>33</v>
      </c>
      <c r="K604" s="57" t="s">
        <v>174</v>
      </c>
      <c r="L604" s="54"/>
      <c r="M604" s="101"/>
      <c r="N604" s="54" t="s">
        <v>19</v>
      </c>
      <c r="O604" s="54" t="s">
        <v>214</v>
      </c>
      <c r="P604" s="39" t="s">
        <v>61</v>
      </c>
      <c r="Q604" s="45"/>
      <c r="R604" s="162"/>
      <c r="S604" s="162"/>
      <c r="T604" s="162"/>
      <c r="U604" s="162"/>
      <c r="V604" s="163"/>
      <c r="W604" s="163"/>
      <c r="X604" s="163"/>
    </row>
    <row r="605">
      <c r="A605" s="53">
        <v>45719.0</v>
      </c>
      <c r="B605" s="53">
        <v>45783.0</v>
      </c>
      <c r="C605" s="54">
        <v>243398.0</v>
      </c>
      <c r="D605" s="54" t="s">
        <v>83</v>
      </c>
      <c r="E605" s="55">
        <v>45658.0</v>
      </c>
      <c r="F605" s="56">
        <f t="shared" si="15"/>
        <v>4</v>
      </c>
      <c r="G605" s="55">
        <v>45709.0</v>
      </c>
      <c r="H605" s="56">
        <f t="shared" si="12"/>
        <v>2</v>
      </c>
      <c r="I605" s="101" t="s">
        <v>63</v>
      </c>
      <c r="J605" s="54" t="s">
        <v>33</v>
      </c>
      <c r="K605" s="57" t="s">
        <v>174</v>
      </c>
      <c r="L605" s="54"/>
      <c r="M605" s="101"/>
      <c r="N605" s="54" t="s">
        <v>19</v>
      </c>
      <c r="O605" s="54" t="s">
        <v>215</v>
      </c>
      <c r="P605" s="39" t="s">
        <v>61</v>
      </c>
      <c r="Q605" s="152"/>
      <c r="R605" s="165"/>
      <c r="S605" s="165"/>
      <c r="T605" s="165"/>
      <c r="U605" s="165"/>
      <c r="V605" s="166"/>
      <c r="W605" s="166"/>
      <c r="X605" s="166"/>
    </row>
    <row r="606">
      <c r="A606" s="105">
        <v>45705.0</v>
      </c>
      <c r="B606" s="53">
        <v>45783.0</v>
      </c>
      <c r="C606" s="106">
        <v>200331.0</v>
      </c>
      <c r="D606" s="106" t="s">
        <v>77</v>
      </c>
      <c r="E606" s="107">
        <v>45292.0</v>
      </c>
      <c r="F606" s="108">
        <f>DATEDIF(E606,TODAY(),"M")</f>
        <v>16</v>
      </c>
      <c r="G606" s="105">
        <v>45349.0</v>
      </c>
      <c r="H606" s="142">
        <f t="shared" si="12"/>
        <v>14</v>
      </c>
      <c r="I606" s="106" t="s">
        <v>59</v>
      </c>
      <c r="J606" s="110">
        <v>102.0</v>
      </c>
      <c r="K606" s="111"/>
      <c r="L606" s="110" t="s">
        <v>68</v>
      </c>
      <c r="M606" s="38">
        <v>45775.0</v>
      </c>
      <c r="N606" s="54" t="s">
        <v>19</v>
      </c>
      <c r="O606" s="92"/>
      <c r="P606" s="39" t="s">
        <v>61</v>
      </c>
      <c r="Q606" s="152"/>
      <c r="R606" s="165"/>
      <c r="S606" s="165"/>
      <c r="T606" s="165"/>
      <c r="U606" s="165"/>
      <c r="V606" s="166"/>
      <c r="W606" s="166"/>
      <c r="X606" s="166"/>
    </row>
    <row r="607">
      <c r="Q607" s="152"/>
      <c r="R607" s="165"/>
      <c r="S607" s="165"/>
      <c r="T607" s="165"/>
      <c r="U607" s="165"/>
      <c r="V607" s="166"/>
      <c r="W607" s="166"/>
      <c r="X607" s="166"/>
    </row>
    <row r="608">
      <c r="Q608" s="152"/>
      <c r="R608" s="165"/>
      <c r="S608" s="165"/>
      <c r="T608" s="165"/>
      <c r="U608" s="165"/>
      <c r="V608" s="166"/>
      <c r="W608" s="166"/>
      <c r="X608" s="166"/>
    </row>
    <row r="609">
      <c r="Q609" s="152"/>
      <c r="R609" s="165"/>
      <c r="S609" s="165"/>
      <c r="T609" s="165"/>
      <c r="U609" s="165"/>
      <c r="V609" s="166"/>
      <c r="W609" s="166"/>
      <c r="X609" s="166"/>
    </row>
    <row r="610">
      <c r="Q610" s="152"/>
      <c r="R610" s="152"/>
      <c r="S610" s="115"/>
      <c r="T610" s="115"/>
      <c r="U610" s="115"/>
      <c r="V610" s="115"/>
      <c r="W610" s="115"/>
      <c r="X610" s="115"/>
    </row>
    <row r="611">
      <c r="Q611" s="115"/>
      <c r="R611" s="168">
        <v>45755.0</v>
      </c>
      <c r="S611" s="169">
        <v>202447.0</v>
      </c>
      <c r="T611" s="169" t="s">
        <v>81</v>
      </c>
      <c r="U611" s="163"/>
      <c r="V611" s="163"/>
      <c r="W611" s="163"/>
      <c r="X611" s="163"/>
    </row>
  </sheetData>
  <customSheetViews>
    <customSheetView guid="{BE223E72-6BAC-4690-84F3-F2C55C5C2FDE}" filter="1" showAutoFilter="1">
      <autoFilter ref="$A$1:$W$421"/>
    </customSheetView>
  </customSheetViews>
  <mergeCells count="4">
    <mergeCell ref="S2:T2"/>
    <mergeCell ref="V2:W2"/>
    <mergeCell ref="R14:T14"/>
    <mergeCell ref="V14:W14"/>
  </mergeCells>
  <conditionalFormatting sqref="N606">
    <cfRule type="containsText" dxfId="0" priority="1" operator="containsText" text="CANCELADO">
      <formula>NOT(ISERROR(SEARCH(("CANCELADO"),(N606))))</formula>
    </cfRule>
  </conditionalFormatting>
  <conditionalFormatting sqref="N606">
    <cfRule type="containsText" dxfId="1" priority="2" operator="containsText" text="OUTROS ACORDOS">
      <formula>NOT(ISERROR(SEARCH(("OUTROS ACORDOS"),(N606))))</formula>
    </cfRule>
  </conditionalFormatting>
  <conditionalFormatting sqref="N606">
    <cfRule type="containsText" dxfId="2" priority="3" operator="containsText" text="QUITADO">
      <formula>NOT(ISERROR(SEARCH(("QUITADO"),(N606))))</formula>
    </cfRule>
  </conditionalFormatting>
  <conditionalFormatting sqref="N606">
    <cfRule type="containsText" dxfId="3" priority="4" operator="containsText" text="APROVADO">
      <formula>NOT(ISERROR(SEARCH(("APROVADO"),(N606))))</formula>
    </cfRule>
  </conditionalFormatting>
  <conditionalFormatting sqref="N606">
    <cfRule type="containsText" dxfId="4" priority="5" operator="containsText" text="APREENDIDO">
      <formula>NOT(ISERROR(SEARCH(("APREENDIDO"),(N606))))</formula>
    </cfRule>
  </conditionalFormatting>
  <conditionalFormatting sqref="N606">
    <cfRule type="containsText" dxfId="5" priority="6" operator="containsText" text="VERIFICADO">
      <formula>NOT(ISERROR(SEARCH(("VERIFICADO"),(N606))))</formula>
    </cfRule>
  </conditionalFormatting>
  <conditionalFormatting sqref="N606">
    <cfRule type="containsText" dxfId="6" priority="7" operator="containsText" text="ANÁLISE">
      <formula>NOT(ISERROR(SEARCH(("ANÁLISE"),(N606))))</formula>
    </cfRule>
  </conditionalFormatting>
  <conditionalFormatting sqref="N606">
    <cfRule type="cellIs" dxfId="7" priority="8" operator="equal">
      <formula>"PRIORIDADE TOTAL"</formula>
    </cfRule>
  </conditionalFormatting>
  <conditionalFormatting sqref="N606">
    <cfRule type="cellIs" dxfId="8" priority="9" operator="equal">
      <formula>"PRIORIDADE"</formula>
    </cfRule>
  </conditionalFormatting>
  <conditionalFormatting sqref="N606">
    <cfRule type="cellIs" dxfId="9" priority="10" operator="equal">
      <formula>"PENDENTE"</formula>
    </cfRule>
  </conditionalFormatting>
  <conditionalFormatting sqref="H606">
    <cfRule type="colorScale" priority="11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599:N610">
    <cfRule type="containsText" dxfId="0" priority="12" operator="containsText" text="CANCELADO">
      <formula>NOT(ISERROR(SEARCH(("CANCELADO"),(N599))))</formula>
    </cfRule>
  </conditionalFormatting>
  <conditionalFormatting sqref="N599:N610">
    <cfRule type="containsText" dxfId="1" priority="13" operator="containsText" text="OUTROS ACORDOS">
      <formula>NOT(ISERROR(SEARCH(("OUTROS ACORDOS"),(N599))))</formula>
    </cfRule>
  </conditionalFormatting>
  <conditionalFormatting sqref="N599:N610">
    <cfRule type="containsText" dxfId="2" priority="14" operator="containsText" text="QUITADO">
      <formula>NOT(ISERROR(SEARCH(("QUITADO"),(N599))))</formula>
    </cfRule>
  </conditionalFormatting>
  <conditionalFormatting sqref="N599:N610">
    <cfRule type="containsText" dxfId="3" priority="15" operator="containsText" text="APROVADO">
      <formula>NOT(ISERROR(SEARCH(("APROVADO"),(N599))))</formula>
    </cfRule>
  </conditionalFormatting>
  <conditionalFormatting sqref="N599:N610">
    <cfRule type="containsText" dxfId="4" priority="16" operator="containsText" text="APREENDIDO">
      <formula>NOT(ISERROR(SEARCH(("APREENDIDO"),(N599))))</formula>
    </cfRule>
  </conditionalFormatting>
  <conditionalFormatting sqref="N599:N610">
    <cfRule type="containsText" dxfId="5" priority="17" operator="containsText" text="VERIFICADO">
      <formula>NOT(ISERROR(SEARCH(("VERIFICADO"),(N599))))</formula>
    </cfRule>
  </conditionalFormatting>
  <conditionalFormatting sqref="N599:N610">
    <cfRule type="containsText" dxfId="6" priority="18" operator="containsText" text="ANÁLISE">
      <formula>NOT(ISERROR(SEARCH(("ANÁLISE"),(N599))))</formula>
    </cfRule>
  </conditionalFormatting>
  <conditionalFormatting sqref="N599:N610">
    <cfRule type="cellIs" dxfId="7" priority="19" operator="equal">
      <formula>"PRIORIDADE TOTAL"</formula>
    </cfRule>
  </conditionalFormatting>
  <conditionalFormatting sqref="N599:N610">
    <cfRule type="cellIs" dxfId="8" priority="20" operator="equal">
      <formula>"PRIORIDADE"</formula>
    </cfRule>
  </conditionalFormatting>
  <conditionalFormatting sqref="N599:N610">
    <cfRule type="cellIs" dxfId="9" priority="21" operator="equal">
      <formula>"PENDENTE"</formula>
    </cfRule>
  </conditionalFormatting>
  <conditionalFormatting sqref="H599:H610">
    <cfRule type="colorScale" priority="22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598">
    <cfRule type="containsText" dxfId="0" priority="23" operator="containsText" text="CANCELADO">
      <formula>NOT(ISERROR(SEARCH(("CANCELADO"),(N598))))</formula>
    </cfRule>
  </conditionalFormatting>
  <conditionalFormatting sqref="N598">
    <cfRule type="containsText" dxfId="1" priority="24" operator="containsText" text="OUTROS ACORDOS">
      <formula>NOT(ISERROR(SEARCH(("OUTROS ACORDOS"),(N598))))</formula>
    </cfRule>
  </conditionalFormatting>
  <conditionalFormatting sqref="N598">
    <cfRule type="containsText" dxfId="2" priority="25" operator="containsText" text="QUITADO">
      <formula>NOT(ISERROR(SEARCH(("QUITADO"),(N598))))</formula>
    </cfRule>
  </conditionalFormatting>
  <conditionalFormatting sqref="N598">
    <cfRule type="containsText" dxfId="3" priority="26" operator="containsText" text="APROVADO">
      <formula>NOT(ISERROR(SEARCH(("APROVADO"),(N598))))</formula>
    </cfRule>
  </conditionalFormatting>
  <conditionalFormatting sqref="N598">
    <cfRule type="containsText" dxfId="4" priority="27" operator="containsText" text="APREENDIDO">
      <formula>NOT(ISERROR(SEARCH(("APREENDIDO"),(N598))))</formula>
    </cfRule>
  </conditionalFormatting>
  <conditionalFormatting sqref="N598">
    <cfRule type="containsText" dxfId="5" priority="28" operator="containsText" text="VERIFICADO">
      <formula>NOT(ISERROR(SEARCH(("VERIFICADO"),(N598))))</formula>
    </cfRule>
  </conditionalFormatting>
  <conditionalFormatting sqref="N598">
    <cfRule type="containsText" dxfId="6" priority="29" operator="containsText" text="ANÁLISE">
      <formula>NOT(ISERROR(SEARCH(("ANÁLISE"),(N598))))</formula>
    </cfRule>
  </conditionalFormatting>
  <conditionalFormatting sqref="N598">
    <cfRule type="cellIs" dxfId="7" priority="30" operator="equal">
      <formula>"PRIORIDADE TOTAL"</formula>
    </cfRule>
  </conditionalFormatting>
  <conditionalFormatting sqref="N598">
    <cfRule type="cellIs" dxfId="8" priority="31" operator="equal">
      <formula>"PRIORIDADE"</formula>
    </cfRule>
  </conditionalFormatting>
  <conditionalFormatting sqref="N598">
    <cfRule type="cellIs" dxfId="9" priority="32" operator="equal">
      <formula>"PENDENTE"</formula>
    </cfRule>
  </conditionalFormatting>
  <conditionalFormatting sqref="H598">
    <cfRule type="colorScale" priority="33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585:N602">
    <cfRule type="containsText" dxfId="0" priority="34" operator="containsText" text="CANCELADO">
      <formula>NOT(ISERROR(SEARCH(("CANCELADO"),(N585))))</formula>
    </cfRule>
  </conditionalFormatting>
  <conditionalFormatting sqref="N585:N602">
    <cfRule type="containsText" dxfId="1" priority="35" operator="containsText" text="OUTROS ACORDOS">
      <formula>NOT(ISERROR(SEARCH(("OUTROS ACORDOS"),(N585))))</formula>
    </cfRule>
  </conditionalFormatting>
  <conditionalFormatting sqref="N585:N602">
    <cfRule type="containsText" dxfId="2" priority="36" operator="containsText" text="QUITADO">
      <formula>NOT(ISERROR(SEARCH(("QUITADO"),(N585))))</formula>
    </cfRule>
  </conditionalFormatting>
  <conditionalFormatting sqref="N585:N602">
    <cfRule type="containsText" dxfId="3" priority="37" operator="containsText" text="APROVADO">
      <formula>NOT(ISERROR(SEARCH(("APROVADO"),(N585))))</formula>
    </cfRule>
  </conditionalFormatting>
  <conditionalFormatting sqref="N585:N602">
    <cfRule type="containsText" dxfId="4" priority="38" operator="containsText" text="APREENDIDO">
      <formula>NOT(ISERROR(SEARCH(("APREENDIDO"),(N585))))</formula>
    </cfRule>
  </conditionalFormatting>
  <conditionalFormatting sqref="N585:N602">
    <cfRule type="containsText" dxfId="5" priority="39" operator="containsText" text="VERIFICADO">
      <formula>NOT(ISERROR(SEARCH(("VERIFICADO"),(N585))))</formula>
    </cfRule>
  </conditionalFormatting>
  <conditionalFormatting sqref="N585:N602">
    <cfRule type="containsText" dxfId="6" priority="40" operator="containsText" text="ANÁLISE">
      <formula>NOT(ISERROR(SEARCH(("ANÁLISE"),(N585))))</formula>
    </cfRule>
  </conditionalFormatting>
  <conditionalFormatting sqref="N585:N602">
    <cfRule type="cellIs" dxfId="7" priority="41" operator="equal">
      <formula>"PRIORIDADE TOTAL"</formula>
    </cfRule>
  </conditionalFormatting>
  <conditionalFormatting sqref="N585:N602">
    <cfRule type="cellIs" dxfId="8" priority="42" operator="equal">
      <formula>"PRIORIDADE"</formula>
    </cfRule>
  </conditionalFormatting>
  <conditionalFormatting sqref="N585:N602">
    <cfRule type="cellIs" dxfId="9" priority="43" operator="equal">
      <formula>"PENDENTE"</formula>
    </cfRule>
  </conditionalFormatting>
  <conditionalFormatting sqref="H585:H602">
    <cfRule type="colorScale" priority="44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584">
    <cfRule type="containsText" dxfId="0" priority="45" operator="containsText" text="CANCELADO">
      <formula>NOT(ISERROR(SEARCH(("CANCELADO"),(N584))))</formula>
    </cfRule>
  </conditionalFormatting>
  <conditionalFormatting sqref="N584">
    <cfRule type="containsText" dxfId="1" priority="46" operator="containsText" text="OUTROS ACORDOS">
      <formula>NOT(ISERROR(SEARCH(("OUTROS ACORDOS"),(N584))))</formula>
    </cfRule>
  </conditionalFormatting>
  <conditionalFormatting sqref="N584">
    <cfRule type="containsText" dxfId="2" priority="47" operator="containsText" text="QUITADO">
      <formula>NOT(ISERROR(SEARCH(("QUITADO"),(N584))))</formula>
    </cfRule>
  </conditionalFormatting>
  <conditionalFormatting sqref="N584">
    <cfRule type="containsText" dxfId="3" priority="48" operator="containsText" text="APROVADO">
      <formula>NOT(ISERROR(SEARCH(("APROVADO"),(N584))))</formula>
    </cfRule>
  </conditionalFormatting>
  <conditionalFormatting sqref="N584">
    <cfRule type="containsText" dxfId="4" priority="49" operator="containsText" text="APREENDIDO">
      <formula>NOT(ISERROR(SEARCH(("APREENDIDO"),(N584))))</formula>
    </cfRule>
  </conditionalFormatting>
  <conditionalFormatting sqref="N584">
    <cfRule type="containsText" dxfId="5" priority="50" operator="containsText" text="VERIFICADO">
      <formula>NOT(ISERROR(SEARCH(("VERIFICADO"),(N584))))</formula>
    </cfRule>
  </conditionalFormatting>
  <conditionalFormatting sqref="N584">
    <cfRule type="containsText" dxfId="6" priority="51" operator="containsText" text="ANÁLISE">
      <formula>NOT(ISERROR(SEARCH(("ANÁLISE"),(N584))))</formula>
    </cfRule>
  </conditionalFormatting>
  <conditionalFormatting sqref="N584">
    <cfRule type="cellIs" dxfId="7" priority="52" operator="equal">
      <formula>"PRIORIDADE TOTAL"</formula>
    </cfRule>
  </conditionalFormatting>
  <conditionalFormatting sqref="N584">
    <cfRule type="cellIs" dxfId="8" priority="53" operator="equal">
      <formula>"PRIORIDADE"</formula>
    </cfRule>
  </conditionalFormatting>
  <conditionalFormatting sqref="N584">
    <cfRule type="cellIs" dxfId="9" priority="54" operator="equal">
      <formula>"PENDENTE"</formula>
    </cfRule>
  </conditionalFormatting>
  <conditionalFormatting sqref="H584">
    <cfRule type="colorScale" priority="55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583">
    <cfRule type="containsText" dxfId="0" priority="56" operator="containsText" text="CANCELADO">
      <formula>NOT(ISERROR(SEARCH(("CANCELADO"),(N583))))</formula>
    </cfRule>
  </conditionalFormatting>
  <conditionalFormatting sqref="N583">
    <cfRule type="containsText" dxfId="1" priority="57" operator="containsText" text="OUTROS ACORDOS">
      <formula>NOT(ISERROR(SEARCH(("OUTROS ACORDOS"),(N583))))</formula>
    </cfRule>
  </conditionalFormatting>
  <conditionalFormatting sqref="N583">
    <cfRule type="containsText" dxfId="2" priority="58" operator="containsText" text="QUITADO">
      <formula>NOT(ISERROR(SEARCH(("QUITADO"),(N583))))</formula>
    </cfRule>
  </conditionalFormatting>
  <conditionalFormatting sqref="N583">
    <cfRule type="containsText" dxfId="3" priority="59" operator="containsText" text="APROVADO">
      <formula>NOT(ISERROR(SEARCH(("APROVADO"),(N583))))</formula>
    </cfRule>
  </conditionalFormatting>
  <conditionalFormatting sqref="N583">
    <cfRule type="containsText" dxfId="4" priority="60" operator="containsText" text="APREENDIDO">
      <formula>NOT(ISERROR(SEARCH(("APREENDIDO"),(N583))))</formula>
    </cfRule>
  </conditionalFormatting>
  <conditionalFormatting sqref="N583">
    <cfRule type="containsText" dxfId="5" priority="61" operator="containsText" text="VERIFICADO">
      <formula>NOT(ISERROR(SEARCH(("VERIFICADO"),(N583))))</formula>
    </cfRule>
  </conditionalFormatting>
  <conditionalFormatting sqref="N583">
    <cfRule type="containsText" dxfId="6" priority="62" operator="containsText" text="ANÁLISE">
      <formula>NOT(ISERROR(SEARCH(("ANÁLISE"),(N583))))</formula>
    </cfRule>
  </conditionalFormatting>
  <conditionalFormatting sqref="N583">
    <cfRule type="cellIs" dxfId="7" priority="63" operator="equal">
      <formula>"PRIORIDADE TOTAL"</formula>
    </cfRule>
  </conditionalFormatting>
  <conditionalFormatting sqref="N583">
    <cfRule type="cellIs" dxfId="8" priority="64" operator="equal">
      <formula>"PRIORIDADE"</formula>
    </cfRule>
  </conditionalFormatting>
  <conditionalFormatting sqref="N583">
    <cfRule type="cellIs" dxfId="9" priority="65" operator="equal">
      <formula>"PENDENTE"</formula>
    </cfRule>
  </conditionalFormatting>
  <conditionalFormatting sqref="H583">
    <cfRule type="colorScale" priority="66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582">
    <cfRule type="containsText" dxfId="0" priority="67" operator="containsText" text="CANCELADO">
      <formula>NOT(ISERROR(SEARCH(("CANCELADO"),(N582))))</formula>
    </cfRule>
  </conditionalFormatting>
  <conditionalFormatting sqref="N582">
    <cfRule type="containsText" dxfId="1" priority="68" operator="containsText" text="OUTROS ACORDOS">
      <formula>NOT(ISERROR(SEARCH(("OUTROS ACORDOS"),(N582))))</formula>
    </cfRule>
  </conditionalFormatting>
  <conditionalFormatting sqref="N582">
    <cfRule type="containsText" dxfId="2" priority="69" operator="containsText" text="QUITADO">
      <formula>NOT(ISERROR(SEARCH(("QUITADO"),(N582))))</formula>
    </cfRule>
  </conditionalFormatting>
  <conditionalFormatting sqref="N582">
    <cfRule type="containsText" dxfId="3" priority="70" operator="containsText" text="APROVADO">
      <formula>NOT(ISERROR(SEARCH(("APROVADO"),(N582))))</formula>
    </cfRule>
  </conditionalFormatting>
  <conditionalFormatting sqref="N582">
    <cfRule type="containsText" dxfId="4" priority="71" operator="containsText" text="APREENDIDO">
      <formula>NOT(ISERROR(SEARCH(("APREENDIDO"),(N582))))</formula>
    </cfRule>
  </conditionalFormatting>
  <conditionalFormatting sqref="N582">
    <cfRule type="containsText" dxfId="5" priority="72" operator="containsText" text="VERIFICADO">
      <formula>NOT(ISERROR(SEARCH(("VERIFICADO"),(N582))))</formula>
    </cfRule>
  </conditionalFormatting>
  <conditionalFormatting sqref="N582">
    <cfRule type="containsText" dxfId="6" priority="73" operator="containsText" text="ANÁLISE">
      <formula>NOT(ISERROR(SEARCH(("ANÁLISE"),(N582))))</formula>
    </cfRule>
  </conditionalFormatting>
  <conditionalFormatting sqref="N582">
    <cfRule type="cellIs" dxfId="7" priority="74" operator="equal">
      <formula>"PRIORIDADE TOTAL"</formula>
    </cfRule>
  </conditionalFormatting>
  <conditionalFormatting sqref="N582">
    <cfRule type="cellIs" dxfId="8" priority="75" operator="equal">
      <formula>"PRIORIDADE"</formula>
    </cfRule>
  </conditionalFormatting>
  <conditionalFormatting sqref="N582">
    <cfRule type="cellIs" dxfId="9" priority="76" operator="equal">
      <formula>"PENDENTE"</formula>
    </cfRule>
  </conditionalFormatting>
  <conditionalFormatting sqref="H582">
    <cfRule type="colorScale" priority="77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H581">
    <cfRule type="colorScale" priority="78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581">
    <cfRule type="cellIs" dxfId="9" priority="79" operator="equal">
      <formula>"PENDENTE"</formula>
    </cfRule>
  </conditionalFormatting>
  <conditionalFormatting sqref="N581">
    <cfRule type="cellIs" dxfId="8" priority="80" operator="equal">
      <formula>"PRIORIDADE"</formula>
    </cfRule>
  </conditionalFormatting>
  <conditionalFormatting sqref="N581">
    <cfRule type="cellIs" dxfId="7" priority="81" operator="equal">
      <formula>"PRIORIDADE TOTAL"</formula>
    </cfRule>
  </conditionalFormatting>
  <conditionalFormatting sqref="N581">
    <cfRule type="containsText" dxfId="6" priority="82" operator="containsText" text="ANÁLISE">
      <formula>NOT(ISERROR(SEARCH(("ANÁLISE"),(N581))))</formula>
    </cfRule>
  </conditionalFormatting>
  <conditionalFormatting sqref="N581">
    <cfRule type="containsText" dxfId="5" priority="83" operator="containsText" text="VERIFICADO">
      <formula>NOT(ISERROR(SEARCH(("VERIFICADO"),(N581))))</formula>
    </cfRule>
  </conditionalFormatting>
  <conditionalFormatting sqref="N581">
    <cfRule type="containsText" dxfId="4" priority="84" operator="containsText" text="APREENDIDO">
      <formula>NOT(ISERROR(SEARCH(("APREENDIDO"),(N581))))</formula>
    </cfRule>
  </conditionalFormatting>
  <conditionalFormatting sqref="N581">
    <cfRule type="containsText" dxfId="3" priority="85" operator="containsText" text="APROVADO">
      <formula>NOT(ISERROR(SEARCH(("APROVADO"),(N581))))</formula>
    </cfRule>
  </conditionalFormatting>
  <conditionalFormatting sqref="N581">
    <cfRule type="containsText" dxfId="2" priority="86" operator="containsText" text="QUITADO">
      <formula>NOT(ISERROR(SEARCH(("QUITADO"),(N581))))</formula>
    </cfRule>
  </conditionalFormatting>
  <conditionalFormatting sqref="N581">
    <cfRule type="containsText" dxfId="1" priority="87" operator="containsText" text="OUTROS ACORDOS">
      <formula>NOT(ISERROR(SEARCH(("OUTROS ACORDOS"),(N581))))</formula>
    </cfRule>
  </conditionalFormatting>
  <conditionalFormatting sqref="N581">
    <cfRule type="containsText" dxfId="0" priority="88" operator="containsText" text="CANCELADO">
      <formula>NOT(ISERROR(SEARCH(("CANCELADO"),(N581))))</formula>
    </cfRule>
  </conditionalFormatting>
  <conditionalFormatting sqref="N580">
    <cfRule type="containsText" dxfId="0" priority="89" operator="containsText" text="CANCELADO">
      <formula>NOT(ISERROR(SEARCH(("CANCELADO"),(N580))))</formula>
    </cfRule>
  </conditionalFormatting>
  <conditionalFormatting sqref="N580">
    <cfRule type="containsText" dxfId="1" priority="90" operator="containsText" text="OUTROS ACORDOS">
      <formula>NOT(ISERROR(SEARCH(("OUTROS ACORDOS"),(N580))))</formula>
    </cfRule>
  </conditionalFormatting>
  <conditionalFormatting sqref="N580">
    <cfRule type="containsText" dxfId="2" priority="91" operator="containsText" text="QUITADO">
      <formula>NOT(ISERROR(SEARCH(("QUITADO"),(N580))))</formula>
    </cfRule>
  </conditionalFormatting>
  <conditionalFormatting sqref="N580">
    <cfRule type="containsText" dxfId="3" priority="92" operator="containsText" text="APROVADO">
      <formula>NOT(ISERROR(SEARCH(("APROVADO"),(N580))))</formula>
    </cfRule>
  </conditionalFormatting>
  <conditionalFormatting sqref="N580">
    <cfRule type="containsText" dxfId="4" priority="93" operator="containsText" text="APREENDIDO">
      <formula>NOT(ISERROR(SEARCH(("APREENDIDO"),(N580))))</formula>
    </cfRule>
  </conditionalFormatting>
  <conditionalFormatting sqref="N580">
    <cfRule type="containsText" dxfId="5" priority="94" operator="containsText" text="VERIFICADO">
      <formula>NOT(ISERROR(SEARCH(("VERIFICADO"),(N580))))</formula>
    </cfRule>
  </conditionalFormatting>
  <conditionalFormatting sqref="N580">
    <cfRule type="containsText" dxfId="6" priority="95" operator="containsText" text="ANÁLISE">
      <formula>NOT(ISERROR(SEARCH(("ANÁLISE"),(N580))))</formula>
    </cfRule>
  </conditionalFormatting>
  <conditionalFormatting sqref="N580">
    <cfRule type="cellIs" dxfId="7" priority="96" operator="equal">
      <formula>"PRIORIDADE TOTAL"</formula>
    </cfRule>
  </conditionalFormatting>
  <conditionalFormatting sqref="N580">
    <cfRule type="cellIs" dxfId="8" priority="97" operator="equal">
      <formula>"PRIORIDADE"</formula>
    </cfRule>
  </conditionalFormatting>
  <conditionalFormatting sqref="N580">
    <cfRule type="cellIs" dxfId="9" priority="98" operator="equal">
      <formula>"PENDENTE"</formula>
    </cfRule>
  </conditionalFormatting>
  <conditionalFormatting sqref="H580">
    <cfRule type="colorScale" priority="99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H579">
    <cfRule type="colorScale" priority="100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579">
    <cfRule type="cellIs" dxfId="9" priority="101" operator="equal">
      <formula>"PENDENTE"</formula>
    </cfRule>
  </conditionalFormatting>
  <conditionalFormatting sqref="N579">
    <cfRule type="cellIs" dxfId="8" priority="102" operator="equal">
      <formula>"PRIORIDADE"</formula>
    </cfRule>
  </conditionalFormatting>
  <conditionalFormatting sqref="N579">
    <cfRule type="cellIs" dxfId="7" priority="103" operator="equal">
      <formula>"PRIORIDADE TOTAL"</formula>
    </cfRule>
  </conditionalFormatting>
  <conditionalFormatting sqref="N579">
    <cfRule type="containsText" dxfId="6" priority="104" operator="containsText" text="ANÁLISE">
      <formula>NOT(ISERROR(SEARCH(("ANÁLISE"),(N579))))</formula>
    </cfRule>
  </conditionalFormatting>
  <conditionalFormatting sqref="N579">
    <cfRule type="containsText" dxfId="5" priority="105" operator="containsText" text="VERIFICADO">
      <formula>NOT(ISERROR(SEARCH(("VERIFICADO"),(N579))))</formula>
    </cfRule>
  </conditionalFormatting>
  <conditionalFormatting sqref="N579">
    <cfRule type="containsText" dxfId="4" priority="106" operator="containsText" text="APREENDIDO">
      <formula>NOT(ISERROR(SEARCH(("APREENDIDO"),(N579))))</formula>
    </cfRule>
  </conditionalFormatting>
  <conditionalFormatting sqref="N579">
    <cfRule type="containsText" dxfId="3" priority="107" operator="containsText" text="APROVADO">
      <formula>NOT(ISERROR(SEARCH(("APROVADO"),(N579))))</formula>
    </cfRule>
  </conditionalFormatting>
  <conditionalFormatting sqref="N579">
    <cfRule type="containsText" dxfId="2" priority="108" operator="containsText" text="QUITADO">
      <formula>NOT(ISERROR(SEARCH(("QUITADO"),(N579))))</formula>
    </cfRule>
  </conditionalFormatting>
  <conditionalFormatting sqref="N579">
    <cfRule type="containsText" dxfId="1" priority="109" operator="containsText" text="OUTROS ACORDOS">
      <formula>NOT(ISERROR(SEARCH(("OUTROS ACORDOS"),(N579))))</formula>
    </cfRule>
  </conditionalFormatting>
  <conditionalFormatting sqref="N579">
    <cfRule type="containsText" dxfId="0" priority="110" operator="containsText" text="CANCELADO">
      <formula>NOT(ISERROR(SEARCH(("CANCELADO"),(N579))))</formula>
    </cfRule>
  </conditionalFormatting>
  <conditionalFormatting sqref="M562">
    <cfRule type="containsText" dxfId="5" priority="111" operator="containsText" text="SEM CAMPANHA">
      <formula>NOT(ISERROR(SEARCH(("SEM CAMPANHA"),(M562))))</formula>
    </cfRule>
  </conditionalFormatting>
  <conditionalFormatting sqref="M562">
    <cfRule type="containsText" dxfId="10" priority="112" operator="containsText" text="CAMP. COM">
      <formula>NOT(ISERROR(SEARCH(("CAMP. COM"),(M562))))</formula>
    </cfRule>
  </conditionalFormatting>
  <conditionalFormatting sqref="M562">
    <cfRule type="containsText" dxfId="11" priority="113" operator="containsText" text="CANCELADO">
      <formula>NOT(ISERROR(SEARCH(("CANCELADO"),(M562))))</formula>
    </cfRule>
  </conditionalFormatting>
  <conditionalFormatting sqref="M562">
    <cfRule type="cellIs" dxfId="12" priority="114" operator="equal">
      <formula>"QUITADO!"</formula>
    </cfRule>
  </conditionalFormatting>
  <conditionalFormatting sqref="M562">
    <cfRule type="cellIs" dxfId="1" priority="115" operator="equal">
      <formula>"ACORDO PARCELADO"</formula>
    </cfRule>
  </conditionalFormatting>
  <conditionalFormatting sqref="M562">
    <cfRule type="cellIs" dxfId="13" priority="116" operator="equal">
      <formula>"ATUALIZAÇÃO PARCELAS"</formula>
    </cfRule>
  </conditionalFormatting>
  <conditionalFormatting sqref="M562">
    <cfRule type="cellIs" dxfId="14" priority="117" operator="equal">
      <formula>"QUITADO CLIENTE"</formula>
    </cfRule>
  </conditionalFormatting>
  <conditionalFormatting sqref="M562">
    <cfRule type="containsText" dxfId="6" priority="118" operator="containsText" text="AGUARDANDO">
      <formula>NOT(ISERROR(SEARCH(("AGUARDANDO"),(M562))))</formula>
    </cfRule>
  </conditionalFormatting>
  <conditionalFormatting sqref="M562">
    <cfRule type="cellIs" dxfId="2" priority="119" operator="equal">
      <formula>"QUITADO PELO ACORDO"</formula>
    </cfRule>
  </conditionalFormatting>
  <conditionalFormatting sqref="J562">
    <cfRule type="cellIs" dxfId="15" priority="120" operator="equal">
      <formula>"LOCALIZAR"</formula>
    </cfRule>
  </conditionalFormatting>
  <conditionalFormatting sqref="K562">
    <cfRule type="cellIs" dxfId="16" priority="121" operator="equal">
      <formula>"SEM DINHEIRO"</formula>
    </cfRule>
  </conditionalFormatting>
  <conditionalFormatting sqref="M562">
    <cfRule type="expression" dxfId="17" priority="122">
      <formula>SE</formula>
    </cfRule>
  </conditionalFormatting>
  <conditionalFormatting sqref="J533">
    <cfRule type="cellIs" dxfId="15" priority="123" operator="equal">
      <formula>"LOCALIZAR"</formula>
    </cfRule>
  </conditionalFormatting>
  <conditionalFormatting sqref="K533">
    <cfRule type="cellIs" dxfId="16" priority="124" operator="equal">
      <formula>"SEM DINHEIRO"</formula>
    </cfRule>
  </conditionalFormatting>
  <conditionalFormatting sqref="M533">
    <cfRule type="expression" dxfId="17" priority="125">
      <formula>SE</formula>
    </cfRule>
  </conditionalFormatting>
  <conditionalFormatting sqref="J532">
    <cfRule type="cellIs" dxfId="15" priority="126" operator="equal">
      <formula>"LOCALIZAR"</formula>
    </cfRule>
  </conditionalFormatting>
  <conditionalFormatting sqref="K532">
    <cfRule type="cellIs" dxfId="16" priority="127" operator="equal">
      <formula>"SEM DINHEIRO"</formula>
    </cfRule>
  </conditionalFormatting>
  <conditionalFormatting sqref="M532">
    <cfRule type="expression" dxfId="17" priority="128">
      <formula>SE</formula>
    </cfRule>
  </conditionalFormatting>
  <conditionalFormatting sqref="J531">
    <cfRule type="cellIs" dxfId="15" priority="129" operator="equal">
      <formula>"LOCALIZAR"</formula>
    </cfRule>
  </conditionalFormatting>
  <conditionalFormatting sqref="K531">
    <cfRule type="cellIs" dxfId="16" priority="130" operator="equal">
      <formula>"SEM DINHEIRO"</formula>
    </cfRule>
  </conditionalFormatting>
  <conditionalFormatting sqref="M531">
    <cfRule type="expression" dxfId="17" priority="131">
      <formula>SE</formula>
    </cfRule>
  </conditionalFormatting>
  <conditionalFormatting sqref="J530">
    <cfRule type="cellIs" dxfId="15" priority="132" operator="equal">
      <formula>"LOCALIZAR"</formula>
    </cfRule>
  </conditionalFormatting>
  <conditionalFormatting sqref="K530">
    <cfRule type="cellIs" dxfId="16" priority="133" operator="equal">
      <formula>"SEM DINHEIRO"</formula>
    </cfRule>
  </conditionalFormatting>
  <conditionalFormatting sqref="M530">
    <cfRule type="expression" dxfId="17" priority="134">
      <formula>SE</formula>
    </cfRule>
  </conditionalFormatting>
  <conditionalFormatting sqref="J524:J535">
    <cfRule type="cellIs" dxfId="15" priority="135" operator="equal">
      <formula>"LOCALIZAR"</formula>
    </cfRule>
  </conditionalFormatting>
  <conditionalFormatting sqref="K524:K535">
    <cfRule type="cellIs" dxfId="16" priority="136" operator="equal">
      <formula>"SEM DINHEIRO"</formula>
    </cfRule>
  </conditionalFormatting>
  <conditionalFormatting sqref="M524:M526 M528:M534">
    <cfRule type="expression" dxfId="17" priority="137">
      <formula>SE</formula>
    </cfRule>
  </conditionalFormatting>
  <conditionalFormatting sqref="J523">
    <cfRule type="cellIs" dxfId="15" priority="138" operator="equal">
      <formula>"LOCALIZAR"</formula>
    </cfRule>
  </conditionalFormatting>
  <conditionalFormatting sqref="K523">
    <cfRule type="cellIs" dxfId="16" priority="139" operator="equal">
      <formula>"SEM DINHEIRO"</formula>
    </cfRule>
  </conditionalFormatting>
  <conditionalFormatting sqref="M523">
    <cfRule type="expression" dxfId="17" priority="140">
      <formula>SE</formula>
    </cfRule>
  </conditionalFormatting>
  <conditionalFormatting sqref="J521:J523">
    <cfRule type="cellIs" dxfId="15" priority="141" operator="equal">
      <formula>"LOCALIZAR"</formula>
    </cfRule>
  </conditionalFormatting>
  <conditionalFormatting sqref="K521:K523">
    <cfRule type="cellIs" dxfId="16" priority="142" operator="equal">
      <formula>"SEM DINHEIRO"</formula>
    </cfRule>
  </conditionalFormatting>
  <conditionalFormatting sqref="M521 M523">
    <cfRule type="expression" dxfId="17" priority="143">
      <formula>SE</formula>
    </cfRule>
  </conditionalFormatting>
  <conditionalFormatting sqref="J520">
    <cfRule type="cellIs" dxfId="15" priority="144" operator="equal">
      <formula>"LOCALIZAR"</formula>
    </cfRule>
  </conditionalFormatting>
  <conditionalFormatting sqref="K520">
    <cfRule type="cellIs" dxfId="16" priority="145" operator="equal">
      <formula>"SEM DINHEIRO"</formula>
    </cfRule>
  </conditionalFormatting>
  <conditionalFormatting sqref="J519">
    <cfRule type="cellIs" dxfId="15" priority="146" operator="equal">
      <formula>"LOCALIZAR"</formula>
    </cfRule>
  </conditionalFormatting>
  <conditionalFormatting sqref="K519">
    <cfRule type="cellIs" dxfId="16" priority="147" operator="equal">
      <formula>"SEM DINHEIRO"</formula>
    </cfRule>
  </conditionalFormatting>
  <conditionalFormatting sqref="M519">
    <cfRule type="expression" dxfId="17" priority="148">
      <formula>SE</formula>
    </cfRule>
  </conditionalFormatting>
  <conditionalFormatting sqref="J517:J519">
    <cfRule type="cellIs" dxfId="15" priority="149" operator="equal">
      <formula>"LOCALIZAR"</formula>
    </cfRule>
  </conditionalFormatting>
  <conditionalFormatting sqref="K517:K519">
    <cfRule type="cellIs" dxfId="16" priority="150" operator="equal">
      <formula>"SEM DINHEIRO"</formula>
    </cfRule>
  </conditionalFormatting>
  <conditionalFormatting sqref="M517:M519">
    <cfRule type="expression" dxfId="17" priority="151">
      <formula>SE</formula>
    </cfRule>
  </conditionalFormatting>
  <conditionalFormatting sqref="J516">
    <cfRule type="cellIs" dxfId="15" priority="152" operator="equal">
      <formula>"LOCALIZAR"</formula>
    </cfRule>
  </conditionalFormatting>
  <conditionalFormatting sqref="K516">
    <cfRule type="cellIs" dxfId="16" priority="153" operator="equal">
      <formula>"SEM DINHEIRO"</formula>
    </cfRule>
  </conditionalFormatting>
  <conditionalFormatting sqref="M516">
    <cfRule type="expression" dxfId="17" priority="154">
      <formula>SE</formula>
    </cfRule>
  </conditionalFormatting>
  <conditionalFormatting sqref="N459:N549 N562:N563 N567:N568">
    <cfRule type="containsText" dxfId="0" priority="155" operator="containsText" text="CANCELADO">
      <formula>NOT(ISERROR(SEARCH(("CANCELADO"),(N459))))</formula>
    </cfRule>
  </conditionalFormatting>
  <conditionalFormatting sqref="N459:N549 N562:N563 N567:N568">
    <cfRule type="containsText" dxfId="1" priority="156" operator="containsText" text="OUTROS ACORDOS">
      <formula>NOT(ISERROR(SEARCH(("OUTROS ACORDOS"),(N459))))</formula>
    </cfRule>
  </conditionalFormatting>
  <conditionalFormatting sqref="N459:N549 N562:N563 N567:N568">
    <cfRule type="containsText" dxfId="2" priority="157" operator="containsText" text="QUITADO">
      <formula>NOT(ISERROR(SEARCH(("QUITADO"),(N459))))</formula>
    </cfRule>
  </conditionalFormatting>
  <conditionalFormatting sqref="N459:N549 N562:N563 N567:N568">
    <cfRule type="containsText" dxfId="3" priority="158" operator="containsText" text="APROVADO">
      <formula>NOT(ISERROR(SEARCH(("APROVADO"),(N459))))</formula>
    </cfRule>
  </conditionalFormatting>
  <conditionalFormatting sqref="N459:N549 N562:N563 N567:N568">
    <cfRule type="containsText" dxfId="4" priority="159" operator="containsText" text="APREENDIDO">
      <formula>NOT(ISERROR(SEARCH(("APREENDIDO"),(N459))))</formula>
    </cfRule>
  </conditionalFormatting>
  <conditionalFormatting sqref="N459:N549 N562:N563 N567:N568">
    <cfRule type="containsText" dxfId="5" priority="160" operator="containsText" text="VERIFICADO">
      <formula>NOT(ISERROR(SEARCH(("VERIFICADO"),(N459))))</formula>
    </cfRule>
  </conditionalFormatting>
  <conditionalFormatting sqref="N459:N549 N562:N563 N567:N568">
    <cfRule type="containsText" dxfId="6" priority="161" operator="containsText" text="ANÁLISE">
      <formula>NOT(ISERROR(SEARCH(("ANÁLISE"),(N459))))</formula>
    </cfRule>
  </conditionalFormatting>
  <conditionalFormatting sqref="N459:N549 N562:N563 N567:N568">
    <cfRule type="cellIs" dxfId="7" priority="162" operator="equal">
      <formula>"PRIORIDADE TOTAL"</formula>
    </cfRule>
  </conditionalFormatting>
  <conditionalFormatting sqref="N459:N549 N562:N563 N567:N568">
    <cfRule type="cellIs" dxfId="8" priority="163" operator="equal">
      <formula>"PRIORIDADE"</formula>
    </cfRule>
  </conditionalFormatting>
  <conditionalFormatting sqref="N459:N549 N562:N563 N567:N568">
    <cfRule type="cellIs" dxfId="9" priority="164" operator="equal">
      <formula>"PENDENTE"</formula>
    </cfRule>
  </conditionalFormatting>
  <conditionalFormatting sqref="H459:H549 H562:H563 H567:H568">
    <cfRule type="colorScale" priority="165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H2:H583">
    <cfRule type="colorScale" priority="166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571">
    <cfRule type="cellIs" dxfId="9" priority="167" operator="equal">
      <formula>"PENDENTE"</formula>
    </cfRule>
  </conditionalFormatting>
  <conditionalFormatting sqref="N571">
    <cfRule type="cellIs" dxfId="8" priority="168" operator="equal">
      <formula>"PRIORIDADE"</formula>
    </cfRule>
  </conditionalFormatting>
  <conditionalFormatting sqref="N571">
    <cfRule type="cellIs" dxfId="7" priority="169" operator="equal">
      <formula>"PRIORIDADE TOTAL"</formula>
    </cfRule>
  </conditionalFormatting>
  <conditionalFormatting sqref="N571">
    <cfRule type="containsText" dxfId="6" priority="170" operator="containsText" text="ANÁLISE">
      <formula>NOT(ISERROR(SEARCH(("ANÁLISE"),(N571))))</formula>
    </cfRule>
  </conditionalFormatting>
  <conditionalFormatting sqref="N571">
    <cfRule type="containsText" dxfId="5" priority="171" operator="containsText" text="VERIFICADO">
      <formula>NOT(ISERROR(SEARCH(("VERIFICADO"),(N571))))</formula>
    </cfRule>
  </conditionalFormatting>
  <conditionalFormatting sqref="N571">
    <cfRule type="containsText" dxfId="4" priority="172" operator="containsText" text="APREENDIDO">
      <formula>NOT(ISERROR(SEARCH(("APREENDIDO"),(N571))))</formula>
    </cfRule>
  </conditionalFormatting>
  <conditionalFormatting sqref="N571">
    <cfRule type="containsText" dxfId="3" priority="173" operator="containsText" text="APROVADO">
      <formula>NOT(ISERROR(SEARCH(("APROVADO"),(N571))))</formula>
    </cfRule>
  </conditionalFormatting>
  <conditionalFormatting sqref="N571">
    <cfRule type="containsText" dxfId="2" priority="174" operator="containsText" text="QUITADO">
      <formula>NOT(ISERROR(SEARCH(("QUITADO"),(N571))))</formula>
    </cfRule>
  </conditionalFormatting>
  <conditionalFormatting sqref="N571">
    <cfRule type="containsText" dxfId="1" priority="175" operator="containsText" text="OUTROS ACORDOS">
      <formula>NOT(ISERROR(SEARCH(("OUTROS ACORDOS"),(N571))))</formula>
    </cfRule>
  </conditionalFormatting>
  <conditionalFormatting sqref="N571">
    <cfRule type="containsText" dxfId="0" priority="176" operator="containsText" text="CANCELADO">
      <formula>NOT(ISERROR(SEARCH(("CANCELADO"),(N571))))</formula>
    </cfRule>
  </conditionalFormatting>
  <conditionalFormatting sqref="N408:N464 N571:N583">
    <cfRule type="cellIs" dxfId="9" priority="177" operator="equal">
      <formula>"PENDENTE"</formula>
    </cfRule>
  </conditionalFormatting>
  <conditionalFormatting sqref="N408:N464 N571:N583">
    <cfRule type="cellIs" dxfId="8" priority="178" operator="equal">
      <formula>"PRIORIDADE"</formula>
    </cfRule>
  </conditionalFormatting>
  <conditionalFormatting sqref="N408:N464 N571:N583">
    <cfRule type="cellIs" dxfId="7" priority="179" operator="equal">
      <formula>"PRIORIDADE TOTAL"</formula>
    </cfRule>
  </conditionalFormatting>
  <conditionalFormatting sqref="N408:N464 N571:N583">
    <cfRule type="containsText" dxfId="6" priority="180" operator="containsText" text="ANÁLISE">
      <formula>NOT(ISERROR(SEARCH(("ANÁLISE"),(N408))))</formula>
    </cfRule>
  </conditionalFormatting>
  <conditionalFormatting sqref="N408:N464 N571:N583">
    <cfRule type="containsText" dxfId="5" priority="181" operator="containsText" text="VERIFICADO">
      <formula>NOT(ISERROR(SEARCH(("VERIFICADO"),(N408))))</formula>
    </cfRule>
  </conditionalFormatting>
  <conditionalFormatting sqref="N408:N464 N571:N583">
    <cfRule type="containsText" dxfId="4" priority="182" operator="containsText" text="APREENDIDO">
      <formula>NOT(ISERROR(SEARCH(("APREENDIDO"),(N408))))</formula>
    </cfRule>
  </conditionalFormatting>
  <conditionalFormatting sqref="N408:N464 N571:N583">
    <cfRule type="containsText" dxfId="3" priority="183" operator="containsText" text="APROVADO">
      <formula>NOT(ISERROR(SEARCH(("APROVADO"),(N408))))</formula>
    </cfRule>
  </conditionalFormatting>
  <conditionalFormatting sqref="N408:N464 N571:N583">
    <cfRule type="containsText" dxfId="2" priority="184" operator="containsText" text="QUITADO">
      <formula>NOT(ISERROR(SEARCH(("QUITADO"),(N408))))</formula>
    </cfRule>
  </conditionalFormatting>
  <conditionalFormatting sqref="N408:N464 N571:N583">
    <cfRule type="containsText" dxfId="1" priority="185" operator="containsText" text="OUTROS ACORDOS">
      <formula>NOT(ISERROR(SEARCH(("OUTROS ACORDOS"),(N408))))</formula>
    </cfRule>
  </conditionalFormatting>
  <conditionalFormatting sqref="N408:N464 N571:N583">
    <cfRule type="containsText" dxfId="0" priority="186" operator="containsText" text="CANCELADO">
      <formula>NOT(ISERROR(SEARCH(("CANCELADO"),(N408))))</formula>
    </cfRule>
  </conditionalFormatting>
  <conditionalFormatting sqref="N2:N464 N545:N583 N606 N611">
    <cfRule type="cellIs" dxfId="9" priority="187" operator="equal">
      <formula>"PENDENTE"</formula>
    </cfRule>
  </conditionalFormatting>
  <conditionalFormatting sqref="N2:N464 N545:N583 N606 N611">
    <cfRule type="cellIs" dxfId="8" priority="188" operator="equal">
      <formula>"PRIORIDADE"</formula>
    </cfRule>
  </conditionalFormatting>
  <conditionalFormatting sqref="N2:N464 N545:N583 N606 N611">
    <cfRule type="cellIs" dxfId="7" priority="189" operator="equal">
      <formula>"PRIORIDADE TOTAL"</formula>
    </cfRule>
  </conditionalFormatting>
  <conditionalFormatting sqref="N2:N464 N545:N583 N606 N611">
    <cfRule type="containsText" dxfId="6" priority="190" operator="containsText" text="ANÁLISE">
      <formula>NOT(ISERROR(SEARCH(("ANÁLISE"),(N2))))</formula>
    </cfRule>
  </conditionalFormatting>
  <conditionalFormatting sqref="N2:N464 N545:N583 N606 N611">
    <cfRule type="containsText" dxfId="5" priority="191" operator="containsText" text="VERIFICADO">
      <formula>NOT(ISERROR(SEARCH(("VERIFICADO"),(N2))))</formula>
    </cfRule>
  </conditionalFormatting>
  <conditionalFormatting sqref="N2:N464 N545:N583 N606 N611">
    <cfRule type="containsText" dxfId="4" priority="192" operator="containsText" text="APREENDIDO">
      <formula>NOT(ISERROR(SEARCH(("APREENDIDO"),(N2))))</formula>
    </cfRule>
  </conditionalFormatting>
  <conditionalFormatting sqref="N2:N464 N545:N583 N606 N611">
    <cfRule type="containsText" dxfId="3" priority="193" operator="containsText" text="APROVADO">
      <formula>NOT(ISERROR(SEARCH(("APROVADO"),(N2))))</formula>
    </cfRule>
  </conditionalFormatting>
  <conditionalFormatting sqref="N2:N464 N545:N583 N606 N611">
    <cfRule type="containsText" dxfId="2" priority="194" operator="containsText" text="QUITADO">
      <formula>NOT(ISERROR(SEARCH(("QUITADO"),(N2))))</formula>
    </cfRule>
  </conditionalFormatting>
  <conditionalFormatting sqref="N2:N464 N545:N583 N606 N611">
    <cfRule type="containsText" dxfId="1" priority="195" operator="containsText" text="OUTROS ACORDOS">
      <formula>NOT(ISERROR(SEARCH(("OUTROS ACORDOS"),(N2))))</formula>
    </cfRule>
  </conditionalFormatting>
  <conditionalFormatting sqref="N2:N464 N545:N583 N606 N611">
    <cfRule type="containsText" dxfId="0" priority="196" operator="containsText" text="CANCELADO">
      <formula>NOT(ISERROR(SEARCH(("CANCELADO"),(N2))))</formula>
    </cfRule>
  </conditionalFormatting>
  <conditionalFormatting sqref="X15:X20">
    <cfRule type="cellIs" dxfId="7" priority="197" operator="between">
      <formula>"0%"</formula>
      <formula>"49.99%"</formula>
    </cfRule>
  </conditionalFormatting>
  <conditionalFormatting sqref="X15:X20">
    <cfRule type="cellIs" dxfId="18" priority="198" operator="between">
      <formula>"50%"</formula>
      <formula>"100%"</formula>
    </cfRule>
  </conditionalFormatting>
  <conditionalFormatting sqref="X15:X20">
    <cfRule type="containsText" dxfId="7" priority="199" operator="containsText" text="49,99%">
      <formula>NOT(ISERROR(SEARCH(("49,99%"),(X15))))</formula>
    </cfRule>
  </conditionalFormatting>
  <conditionalFormatting sqref="X15:X20">
    <cfRule type="containsText" dxfId="18" priority="200" operator="containsText" text="50,00%">
      <formula>NOT(ISERROR(SEARCH(("50,00%"),(X15))))</formula>
    </cfRule>
  </conditionalFormatting>
  <dataValidations>
    <dataValidation type="list" allowBlank="1" showErrorMessage="1" sqref="N2:N606">
      <formula1>"PENDENTE,PRIORIDADE,PRIORIDADE TOTAL,VERIFICADO,ANÁLISE,APROVADO,QUITADO,APREENDIDO,CANCELADO,OUTROS ACORDOS"</formula1>
    </dataValidation>
    <dataValidation type="list" allowBlank="1" showErrorMessage="1" sqref="O414:O416">
      <formula1>"AGUARDANDO ANÁLISE,VALOR INVIÁVEL,AGUARDANDO PROCURAÇÃO,QUITADO CLIENTE,QUITADO EMPRESA,SEM DESCONTO,CANCELADO,PROCURAÇÃO ASSINADA,BOLETO SOLICITADO,OUTROS ACORDOS"</formula1>
    </dataValidation>
    <dataValidation type="list" allowBlank="1" showErrorMessage="1" sqref="T16:T78 T591:T602 T611">
      <formula1>"PAGO,NÃO PAGO,AGUARDANDO"</formula1>
    </dataValidation>
    <dataValidation type="list" allowBlank="1" showErrorMessage="1" sqref="D6:D7 D10 D100 D113:D116 D408:D413 D423 D606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SANTANA,SÃO JOSÉ DOS CAMPOS,REVERSÃO"</formula1>
    </dataValidation>
    <dataValidation type="list" allowBlank="1" showErrorMessage="1" sqref="D9 D97:D99 D107 D118 D362:D407 D420 D440:D442 D596:D605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SANTANA,REVERSÃO,APUCARANA"</formula1>
    </dataValidation>
    <dataValidation type="list" allowBlank="1" showErrorMessage="1" sqref="I6:I7 I10 I100 I113:I116 I408:I413 I423 I606">
      <formula1>"BRADESCO,BV FINANCEIRA,CREDITAS,GMAC,HYUNDAI,ITAÚ,PANAMERICANO,PSA,RCI,RENNER,SAFRA,SANTANA,SANTANDER,TOYOTA,VOLKSWAGEN,OMNI"</formula1>
    </dataValidation>
    <dataValidation type="list" allowBlank="1" showErrorMessage="1" sqref="O6:O7 O9:O13 O15:O18 O20:O21 O23:O24 O26 O28 O31:O41 O44:O51 O53:O54 O56 O58:O62 O65:O68 O70:O73 O75:O78 O80:O84 O86:O88 O91:O96 O98 O100:O107 O111 O114:O115 O118:O119 O122:O130 O132:O139 O141:O150 O152:O153 O155:O159 O161:O163 O166:O174 O177:O181 O184:O191 O193:O210 O212:O217 O219 O221:O233 O235:O243 O245:O268 O270:O274 O276:O278 O280:O284 O287:O293 O295:O298 O301:O317 O319:O337 O341:O371 O373 O376:O393 O395:O413 O417:O421 O423:O424 O426:O433 O435 O438 O440:O444 O449 O453 O455 O457 O461:O462 O467:O473 O475:O476 O479 O484:O485 O492:O493 O499:O502 O505:O506 O511:O512 O516:O517 O527 O529:O530 O533 O536 O543:O544 O546:O548 O555:O556 O582 O584 O599 O606">
      <formula1>"SEM DESCONTO,RETORNAR DEPOIS,AGUARDANDO COMPROVANTE,COMPROVANTE RECEBIDO,AGUARDANDO ANÁLISE,AGUARDANDO RETORNO,TRASNFERÊCIA, AGUARDANDO PROCURAÇÃO,NÃO PAGOU,APROVADO,CANCELADO,APREENDIDO,QUITADO CLIENTE,VALOR INVÍAVEL,PASSÍVEL A CANCELAMENTO,AGUARDANDO BO"&amp;"LETO"</formula1>
    </dataValidation>
    <dataValidation type="list" allowBlank="1" showErrorMessage="1" sqref="P2:P330 P338:P606">
      <formula1>"SIM,NÃO"</formula1>
    </dataValidation>
    <dataValidation type="list" allowBlank="1" showErrorMessage="1" sqref="I3 I8 I11:I94 I96 I101:I105 I108:I112 I119:I128 I130:I131 I133:I135 I137:I138 I140:I148 I150:I151 I153:I155 I157:I158 I160:I162 I164:I169 I171 I173:I176 I178 I180:I186 I189:I239 I241 I243:I299 I302:I311 I313:I340 I343:I344 I348:I349 I351:I358 I360:I361 I414:I419 I421:I422 I424:I439 I443 I445:I464 I466:I487 I489:I583 I585:I587 I590 I593 I595">
      <formula1>"BRADESCO,BV FINANCEIRA,CREDITAS,GMAC,HYUNDAI,ITAÚ,OMNI S.A.,PANAMERICANO,PSA,RCI,RENNER,SAFRA,SANTANA,SANTANDER,TOYOTA,VOLKSWAGEN"</formula1>
    </dataValidation>
    <dataValidation type="list" allowBlank="1" showErrorMessage="1" sqref="I9 I97:I99 I107 I118 I362:I407 I420 I440:I442 I596:I605">
      <formula1>"BRADESCO,BV FINANCEIRA,CREDITAS,GMAC,HYUNDAI,ITAÚ,OMNI ,PANAMERICANO,PSA,RCI,RENNER,SAFRA,SANTANA,SANTANDER,TOYOTA,VOLKSWAGEN,AYMORÉ,C6 BANK,HONDA,SINOSSERRA FINANCEIRA,DAYCOVAL,YAMAHA,MONEY PLUS,SICREDI"</formula1>
    </dataValidation>
    <dataValidation type="list" allowBlank="1" showErrorMessage="1" sqref="L2:L336 L338:L467 L469:L513 L515:L579 L583:L606">
      <formula1>"LIGAÇÃO,WPP,SEM SUCESSO"</formula1>
    </dataValidation>
    <dataValidation type="list" allowBlank="1" showErrorMessage="1" sqref="D414:D416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PESSOA,LIMEIRA,MACEIO,MIRASSOL,OLINDA,OSASCO,PALMAS,PAU DE LIMA,PIRACICABA,RIBEIRÃO PRETO,SALVADOR,SJRP,SÃO PAULO,SOROCABA,UBERLANDIA,FRANCA,ARARAQUARA,FEIRA DE SANTANA,MARINGA,ARAÇABUBA,UBERABA,REVERSÃO,SÃO JOSÉ DOS CAMPOS"</formula1>
    </dataValidation>
    <dataValidation type="list" allowBlank="1" showErrorMessage="1" sqref="I2 I4:I5 I95 I106 I129 I132 I136 I139 I149 I152 I156 I159 I163 I170 I172 I177 I179 I187:I188 I240 I242 I300:I301 I312 I341:I342 I345:I347 I350 I359 I444 I465 I488 I584 I588:I589 I591:I592 I594">
      <formula1>"BRADESCO,BV FINANCEIRA,CREDITAS,GMAC,HYUNDAI,ITAÚ,OMNI ,PANAMERICANO,PSA,RCI,RENNER,SAFRA,SANTANA,SANTANDER,TOYOTA,VOLKSWAGEN,AYMORÉ,C6 BANK,HONDA,SINOSSERRA FINANCEIRA"</formula1>
    </dataValidation>
    <dataValidation type="list" allowBlank="1" showErrorMessage="1" sqref="D2:D5 D8 D11:D96 D101:D106 D108:D112 D119:D361 D417:D419 D421:D422 D424:D439 D443:D595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SANTANA,MARINGA ZONA 7,REVERSÃO,SÃO JOSÉ DOS CAMPOS"</formula1>
    </dataValidation>
    <dataValidation type="list" allowBlank="1" showErrorMessage="1" sqref="D117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SANTANA,REVERSÃO"</formula1>
    </dataValidation>
    <dataValidation type="list" allowBlank="1" showErrorMessage="1" sqref="I117">
      <formula1>"BRADESCO,BV FINANCEIRA,CREDITAS,GMAC,HYUNDAI,ITAÚ,OMNI S.A.,PANAMERICANO,PSA,RCI,RENNER,SAFRA,SANTANA,SANTANDER,TOYOTA,VOLKSWAGEN,OMNI"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9.75"/>
    <col customWidth="1" min="16" max="18" width="18.0"/>
    <col customWidth="1" min="19" max="19" width="14.63"/>
    <col customWidth="1" min="20" max="20" width="14.5"/>
    <col customWidth="1" min="21" max="21" width="8.63"/>
    <col customWidth="1" min="22" max="22" width="16.63"/>
    <col customWidth="1" min="23" max="25" width="10.13"/>
  </cols>
  <sheetData>
    <row r="1" ht="24.0" customHeight="1">
      <c r="A1" s="170" t="s">
        <v>78</v>
      </c>
      <c r="B1" s="170" t="s">
        <v>27</v>
      </c>
      <c r="C1" s="170" t="s">
        <v>28</v>
      </c>
      <c r="D1" s="171" t="s">
        <v>29</v>
      </c>
      <c r="E1" s="172" t="s">
        <v>30</v>
      </c>
      <c r="F1" s="173" t="s">
        <v>31</v>
      </c>
      <c r="G1" s="173" t="s">
        <v>32</v>
      </c>
      <c r="H1" s="173" t="s">
        <v>31</v>
      </c>
      <c r="I1" s="171" t="s">
        <v>33</v>
      </c>
      <c r="J1" s="173" t="s">
        <v>34</v>
      </c>
      <c r="K1" s="174" t="s">
        <v>35</v>
      </c>
      <c r="L1" s="173" t="s">
        <v>36</v>
      </c>
      <c r="M1" s="171" t="s">
        <v>37</v>
      </c>
      <c r="N1" s="171" t="s">
        <v>38</v>
      </c>
      <c r="O1" s="173"/>
      <c r="P1" s="175" t="s">
        <v>40</v>
      </c>
      <c r="Q1" s="176"/>
      <c r="R1" s="177"/>
      <c r="S1" s="177"/>
      <c r="T1" s="177"/>
      <c r="U1" s="177"/>
      <c r="V1" s="177"/>
      <c r="W1" s="177"/>
      <c r="X1" s="177"/>
      <c r="Y1" s="177"/>
    </row>
    <row r="2" ht="15.75" customHeight="1">
      <c r="A2" s="53">
        <v>45705.0</v>
      </c>
      <c r="B2" s="53">
        <v>45782.0</v>
      </c>
      <c r="C2" s="54">
        <v>230393.0</v>
      </c>
      <c r="D2" s="54" t="s">
        <v>89</v>
      </c>
      <c r="E2" s="53">
        <v>45566.0</v>
      </c>
      <c r="F2" s="56">
        <f t="shared" ref="F2:F45" si="1">DATEDIF(E2,TODAY(),"M")</f>
        <v>7</v>
      </c>
      <c r="G2" s="53">
        <v>45574.0</v>
      </c>
      <c r="H2" s="56">
        <f t="shared" ref="H2:H601" si="2">DATEDIF(G2,TODAY(),"M")</f>
        <v>6</v>
      </c>
      <c r="I2" s="54" t="s">
        <v>59</v>
      </c>
      <c r="J2" s="54">
        <v>104.0</v>
      </c>
      <c r="K2" s="57">
        <v>3500.0</v>
      </c>
      <c r="L2" s="54" t="s">
        <v>51</v>
      </c>
      <c r="M2" s="54" t="s">
        <v>65</v>
      </c>
      <c r="N2" s="54" t="s">
        <v>22</v>
      </c>
      <c r="O2" s="54" t="s">
        <v>22</v>
      </c>
      <c r="P2" s="178" t="s">
        <v>61</v>
      </c>
      <c r="Q2" s="152"/>
      <c r="S2" s="179" t="s">
        <v>46</v>
      </c>
      <c r="T2" s="180"/>
      <c r="U2" s="181">
        <f>TODAY()</f>
        <v>45783</v>
      </c>
      <c r="V2" s="182" t="s">
        <v>47</v>
      </c>
      <c r="W2" s="180"/>
      <c r="X2" s="183"/>
      <c r="Y2" s="184"/>
    </row>
    <row r="3" ht="15.75" customHeight="1">
      <c r="A3" s="53">
        <v>45705.0</v>
      </c>
      <c r="B3" s="53">
        <v>45783.0</v>
      </c>
      <c r="C3" s="54">
        <v>220207.0</v>
      </c>
      <c r="D3" s="54" t="s">
        <v>77</v>
      </c>
      <c r="E3" s="53">
        <v>45444.0</v>
      </c>
      <c r="F3" s="56">
        <f t="shared" si="1"/>
        <v>11</v>
      </c>
      <c r="G3" s="53">
        <v>45481.0</v>
      </c>
      <c r="H3" s="56">
        <f t="shared" si="2"/>
        <v>9</v>
      </c>
      <c r="I3" s="185" t="s">
        <v>42</v>
      </c>
      <c r="J3" s="54">
        <v>23.0</v>
      </c>
      <c r="K3" s="57">
        <v>5000.0</v>
      </c>
      <c r="L3" s="54" t="s">
        <v>51</v>
      </c>
      <c r="M3" s="54" t="s">
        <v>65</v>
      </c>
      <c r="N3" s="54" t="s">
        <v>19</v>
      </c>
      <c r="O3" s="54"/>
      <c r="P3" s="186"/>
      <c r="S3" s="187" t="s">
        <v>17</v>
      </c>
      <c r="T3" s="188">
        <f>COUNTIFS(N:N,"VERIFICADO",B:B,U2)</f>
        <v>3</v>
      </c>
      <c r="U3" s="189"/>
      <c r="V3" s="187" t="s">
        <v>17</v>
      </c>
      <c r="W3" s="188">
        <f>COUNTIFS(N:N,"VERIFICADO")</f>
        <v>145</v>
      </c>
      <c r="X3" s="190"/>
      <c r="Y3" s="191"/>
    </row>
    <row r="4" ht="15.75" customHeight="1">
      <c r="A4" s="53">
        <v>45705.0</v>
      </c>
      <c r="B4" s="53">
        <v>45783.0</v>
      </c>
      <c r="C4" s="54">
        <v>186623.0</v>
      </c>
      <c r="D4" s="54" t="s">
        <v>48</v>
      </c>
      <c r="E4" s="53">
        <v>45170.0</v>
      </c>
      <c r="F4" s="56">
        <f t="shared" si="1"/>
        <v>20</v>
      </c>
      <c r="G4" s="53">
        <v>45208.0</v>
      </c>
      <c r="H4" s="56">
        <f t="shared" si="2"/>
        <v>18</v>
      </c>
      <c r="I4" s="54" t="s">
        <v>49</v>
      </c>
      <c r="J4" s="54" t="s">
        <v>123</v>
      </c>
      <c r="K4" s="57" t="s">
        <v>216</v>
      </c>
      <c r="L4" s="54" t="s">
        <v>51</v>
      </c>
      <c r="M4" s="54" t="s">
        <v>217</v>
      </c>
      <c r="N4" s="54" t="s">
        <v>19</v>
      </c>
      <c r="O4" s="54"/>
      <c r="P4" s="178" t="s">
        <v>66</v>
      </c>
      <c r="Q4" s="192"/>
      <c r="R4" s="192"/>
      <c r="S4" s="187" t="s">
        <v>18</v>
      </c>
      <c r="T4" s="188">
        <f>COUNTIFS(N:N,"análise",B:B,U2)</f>
        <v>2</v>
      </c>
      <c r="V4" s="187" t="s">
        <v>18</v>
      </c>
      <c r="W4" s="188">
        <f>COUNTIFS(N:N,"ANÁLISE")</f>
        <v>2</v>
      </c>
      <c r="X4" s="190"/>
      <c r="Y4" s="191"/>
    </row>
    <row r="5" ht="15.75" customHeight="1">
      <c r="A5" s="53">
        <v>45779.0</v>
      </c>
      <c r="B5" s="53">
        <v>45779.0</v>
      </c>
      <c r="C5" s="54">
        <v>229662.0</v>
      </c>
      <c r="D5" s="54" t="s">
        <v>48</v>
      </c>
      <c r="E5" s="53">
        <v>45444.0</v>
      </c>
      <c r="F5" s="56">
        <f t="shared" si="1"/>
        <v>11</v>
      </c>
      <c r="G5" s="53">
        <v>45567.0</v>
      </c>
      <c r="H5" s="56">
        <f t="shared" si="2"/>
        <v>7</v>
      </c>
      <c r="I5" s="54" t="s">
        <v>49</v>
      </c>
      <c r="J5" s="54">
        <v>512.0</v>
      </c>
      <c r="K5" s="57">
        <v>5000.0</v>
      </c>
      <c r="L5" s="54" t="s">
        <v>51</v>
      </c>
      <c r="M5" s="54" t="s">
        <v>65</v>
      </c>
      <c r="N5" s="54" t="s">
        <v>22</v>
      </c>
      <c r="O5" s="54" t="s">
        <v>22</v>
      </c>
      <c r="P5" s="178" t="s">
        <v>66</v>
      </c>
      <c r="Q5" s="152"/>
      <c r="R5" s="193"/>
      <c r="S5" s="187" t="s">
        <v>19</v>
      </c>
      <c r="T5" s="188">
        <f>COUNTIFS(N:N,"pendente",B:B,U2)</f>
        <v>393</v>
      </c>
      <c r="V5" s="187" t="s">
        <v>19</v>
      </c>
      <c r="W5" s="188">
        <f>COUNTIFS(N:N,"PENDENTE")</f>
        <v>393</v>
      </c>
      <c r="X5" s="190"/>
      <c r="Y5" s="191"/>
    </row>
    <row r="6" ht="15.75" customHeight="1">
      <c r="A6" s="53">
        <v>45705.0</v>
      </c>
      <c r="B6" s="53">
        <v>45783.0</v>
      </c>
      <c r="C6" s="54">
        <v>190803.0</v>
      </c>
      <c r="D6" s="54" t="s">
        <v>71</v>
      </c>
      <c r="E6" s="53">
        <v>45200.0</v>
      </c>
      <c r="F6" s="56">
        <f t="shared" si="1"/>
        <v>19</v>
      </c>
      <c r="G6" s="151">
        <v>45225.0</v>
      </c>
      <c r="H6" s="56">
        <f t="shared" si="2"/>
        <v>18</v>
      </c>
      <c r="I6" s="54" t="s">
        <v>74</v>
      </c>
      <c r="J6" s="54">
        <v>301.0</v>
      </c>
      <c r="K6" s="57" t="s">
        <v>218</v>
      </c>
      <c r="L6" s="54" t="s">
        <v>51</v>
      </c>
      <c r="M6" s="54" t="s">
        <v>217</v>
      </c>
      <c r="N6" s="54" t="s">
        <v>19</v>
      </c>
      <c r="O6" s="54"/>
      <c r="P6" s="178" t="s">
        <v>61</v>
      </c>
      <c r="Q6" s="152"/>
      <c r="R6" s="193"/>
      <c r="S6" s="187" t="s">
        <v>20</v>
      </c>
      <c r="T6" s="188">
        <f>COUNTIFS(N:N,"prioridade",B:B,U2)</f>
        <v>1</v>
      </c>
      <c r="V6" s="187" t="s">
        <v>20</v>
      </c>
      <c r="W6" s="188">
        <f>COUNTIFS(N:N,"PRIORIDADE")</f>
        <v>1</v>
      </c>
      <c r="X6" s="190"/>
      <c r="Y6" s="191"/>
    </row>
    <row r="7" ht="15.75" customHeight="1">
      <c r="A7" s="53">
        <v>45705.0</v>
      </c>
      <c r="B7" s="53">
        <v>45783.0</v>
      </c>
      <c r="C7" s="54">
        <v>223310.0</v>
      </c>
      <c r="D7" s="54" t="s">
        <v>71</v>
      </c>
      <c r="E7" s="53">
        <v>45352.0</v>
      </c>
      <c r="F7" s="56">
        <f t="shared" si="1"/>
        <v>14</v>
      </c>
      <c r="G7" s="53">
        <v>45503.0</v>
      </c>
      <c r="H7" s="56">
        <f t="shared" si="2"/>
        <v>9</v>
      </c>
      <c r="I7" s="54" t="s">
        <v>59</v>
      </c>
      <c r="J7" s="54">
        <v>106.0</v>
      </c>
      <c r="K7" s="57" t="s">
        <v>218</v>
      </c>
      <c r="L7" s="54" t="s">
        <v>51</v>
      </c>
      <c r="M7" s="54" t="s">
        <v>217</v>
      </c>
      <c r="N7" s="54" t="s">
        <v>19</v>
      </c>
      <c r="O7" s="54"/>
      <c r="P7" s="178" t="s">
        <v>66</v>
      </c>
      <c r="Q7" s="152"/>
      <c r="R7" s="193"/>
      <c r="S7" s="187" t="s">
        <v>21</v>
      </c>
      <c r="T7" s="188">
        <f>COUNTIFS(N:N,"prioridade total",B:B,U2)</f>
        <v>1</v>
      </c>
      <c r="V7" s="187" t="s">
        <v>21</v>
      </c>
      <c r="W7" s="188">
        <f>COUNTIFS(N:N,"PRIORIDADE TOTAL")</f>
        <v>1</v>
      </c>
      <c r="X7" s="190"/>
      <c r="Y7" s="191"/>
    </row>
    <row r="8" ht="15.75" customHeight="1">
      <c r="A8" s="53">
        <v>45744.0</v>
      </c>
      <c r="B8" s="53">
        <v>45782.0</v>
      </c>
      <c r="C8" s="54">
        <v>189629.0</v>
      </c>
      <c r="D8" s="54" t="s">
        <v>133</v>
      </c>
      <c r="E8" s="53">
        <v>45200.0</v>
      </c>
      <c r="F8" s="56">
        <f t="shared" si="1"/>
        <v>19</v>
      </c>
      <c r="G8" s="151">
        <v>45226.0</v>
      </c>
      <c r="H8" s="56">
        <f t="shared" si="2"/>
        <v>18</v>
      </c>
      <c r="I8" s="54" t="s">
        <v>63</v>
      </c>
      <c r="J8" s="54">
        <v>401.0</v>
      </c>
      <c r="K8" s="57">
        <v>7000.0</v>
      </c>
      <c r="L8" s="54" t="s">
        <v>51</v>
      </c>
      <c r="M8" s="54" t="s">
        <v>217</v>
      </c>
      <c r="N8" s="54" t="s">
        <v>22</v>
      </c>
      <c r="O8" s="54" t="s">
        <v>22</v>
      </c>
      <c r="P8" s="178" t="s">
        <v>66</v>
      </c>
      <c r="Q8" s="152"/>
      <c r="R8" s="193"/>
      <c r="S8" s="187" t="s">
        <v>22</v>
      </c>
      <c r="T8" s="188">
        <f>COUNTIFS(N:N,"aprovado",B:B,U2)</f>
        <v>15</v>
      </c>
      <c r="V8" s="187" t="s">
        <v>22</v>
      </c>
      <c r="W8" s="188">
        <f>COUNTIFS(N:N,"APROVADO")</f>
        <v>50</v>
      </c>
      <c r="X8" s="190"/>
      <c r="Y8" s="191"/>
    </row>
    <row r="9" ht="15.75" customHeight="1">
      <c r="A9" s="53">
        <v>45735.0</v>
      </c>
      <c r="B9" s="53">
        <v>45783.0</v>
      </c>
      <c r="C9" s="54">
        <v>233753.0</v>
      </c>
      <c r="D9" s="54" t="s">
        <v>133</v>
      </c>
      <c r="E9" s="53">
        <v>45292.0</v>
      </c>
      <c r="F9" s="56">
        <f t="shared" si="1"/>
        <v>16</v>
      </c>
      <c r="G9" s="53">
        <v>45543.0</v>
      </c>
      <c r="H9" s="56">
        <f t="shared" si="2"/>
        <v>7</v>
      </c>
      <c r="I9" s="54" t="s">
        <v>74</v>
      </c>
      <c r="J9" s="54">
        <v>328.0</v>
      </c>
      <c r="K9" s="57" t="s">
        <v>218</v>
      </c>
      <c r="L9" s="54" t="s">
        <v>51</v>
      </c>
      <c r="M9" s="54" t="s">
        <v>217</v>
      </c>
      <c r="N9" s="54" t="s">
        <v>19</v>
      </c>
      <c r="O9" s="54"/>
      <c r="P9" s="178" t="s">
        <v>66</v>
      </c>
      <c r="Q9" s="152"/>
      <c r="R9" s="193"/>
      <c r="S9" s="194" t="s">
        <v>23</v>
      </c>
      <c r="T9" s="188">
        <f>COUNTIFS(N:N,"quitado",B:B,U2)</f>
        <v>0</v>
      </c>
      <c r="V9" s="194" t="s">
        <v>23</v>
      </c>
      <c r="W9" s="188">
        <f>COUNTIFS(N:N,"QUITADO")</f>
        <v>2</v>
      </c>
      <c r="X9" s="190"/>
      <c r="Y9" s="191"/>
    </row>
    <row r="10" ht="15.75" customHeight="1">
      <c r="A10" s="53">
        <v>45705.0</v>
      </c>
      <c r="B10" s="53">
        <v>45783.0</v>
      </c>
      <c r="C10" s="54">
        <v>218201.0</v>
      </c>
      <c r="D10" s="54" t="s">
        <v>77</v>
      </c>
      <c r="E10" s="53">
        <v>45383.0</v>
      </c>
      <c r="F10" s="56">
        <f t="shared" si="1"/>
        <v>13</v>
      </c>
      <c r="G10" s="53">
        <v>45460.0</v>
      </c>
      <c r="H10" s="56">
        <f t="shared" si="2"/>
        <v>10</v>
      </c>
      <c r="I10" s="54" t="s">
        <v>74</v>
      </c>
      <c r="J10" s="54">
        <v>308.0</v>
      </c>
      <c r="K10" s="57">
        <v>10000.0</v>
      </c>
      <c r="L10" s="54" t="s">
        <v>51</v>
      </c>
      <c r="M10" s="54" t="s">
        <v>219</v>
      </c>
      <c r="N10" s="54" t="s">
        <v>19</v>
      </c>
      <c r="O10" s="54"/>
      <c r="P10" s="178" t="s">
        <v>66</v>
      </c>
      <c r="Q10" s="152"/>
      <c r="R10" s="193"/>
      <c r="S10" s="187" t="s">
        <v>24</v>
      </c>
      <c r="T10" s="188">
        <f>COUNTIFS(N:N,"apreendido",B:B,U2)</f>
        <v>0</v>
      </c>
      <c r="V10" s="187" t="s">
        <v>24</v>
      </c>
      <c r="W10" s="188">
        <f>COUNTIFS(N:N,"APREENDIDO")</f>
        <v>0</v>
      </c>
      <c r="X10" s="190"/>
      <c r="Y10" s="191"/>
    </row>
    <row r="11" ht="15.75" customHeight="1">
      <c r="A11" s="53">
        <v>45705.0</v>
      </c>
      <c r="B11" s="53">
        <v>45783.0</v>
      </c>
      <c r="C11" s="54">
        <v>195100.0</v>
      </c>
      <c r="D11" s="54" t="s">
        <v>77</v>
      </c>
      <c r="E11" s="53">
        <v>44986.0</v>
      </c>
      <c r="F11" s="56">
        <f t="shared" si="1"/>
        <v>26</v>
      </c>
      <c r="G11" s="53">
        <v>45266.0</v>
      </c>
      <c r="H11" s="56">
        <f t="shared" si="2"/>
        <v>17</v>
      </c>
      <c r="I11" s="54" t="s">
        <v>74</v>
      </c>
      <c r="J11" s="54">
        <v>307.0</v>
      </c>
      <c r="K11" s="57" t="s">
        <v>220</v>
      </c>
      <c r="L11" s="54" t="s">
        <v>51</v>
      </c>
      <c r="M11" s="54" t="s">
        <v>65</v>
      </c>
      <c r="N11" s="54" t="s">
        <v>19</v>
      </c>
      <c r="O11" s="54"/>
      <c r="P11" s="186"/>
      <c r="Q11" s="152"/>
      <c r="R11" s="193"/>
      <c r="S11" s="187" t="s">
        <v>25</v>
      </c>
      <c r="T11" s="188">
        <f>COUNTIFS(N:N,"cancelado",B:B,U2)</f>
        <v>2</v>
      </c>
      <c r="V11" s="187" t="s">
        <v>25</v>
      </c>
      <c r="W11" s="188">
        <f>COUNTIFS(N:N,"CANCELADO")</f>
        <v>6</v>
      </c>
      <c r="X11" s="190"/>
      <c r="Y11" s="191"/>
    </row>
    <row r="12" ht="15.75" customHeight="1">
      <c r="A12" s="53">
        <v>45779.0</v>
      </c>
      <c r="B12" s="53">
        <v>45779.0</v>
      </c>
      <c r="C12" s="54">
        <v>217028.0</v>
      </c>
      <c r="D12" s="54" t="s">
        <v>70</v>
      </c>
      <c r="E12" s="53">
        <v>45261.0</v>
      </c>
      <c r="F12" s="56">
        <f t="shared" si="1"/>
        <v>17</v>
      </c>
      <c r="G12" s="53">
        <v>45448.0</v>
      </c>
      <c r="H12" s="56">
        <f t="shared" si="2"/>
        <v>11</v>
      </c>
      <c r="I12" s="54" t="s">
        <v>49</v>
      </c>
      <c r="J12" s="54" t="s">
        <v>106</v>
      </c>
      <c r="K12" s="57">
        <v>8000.0</v>
      </c>
      <c r="L12" s="54" t="s">
        <v>51</v>
      </c>
      <c r="M12" s="54" t="s">
        <v>217</v>
      </c>
      <c r="N12" s="54" t="s">
        <v>22</v>
      </c>
      <c r="O12" s="54" t="s">
        <v>22</v>
      </c>
      <c r="P12" s="178" t="s">
        <v>66</v>
      </c>
      <c r="Q12" s="152"/>
      <c r="R12" s="193"/>
      <c r="S12" s="195" t="s">
        <v>16</v>
      </c>
      <c r="T12" s="196">
        <f>SUM(T3,T4,T8)</f>
        <v>20</v>
      </c>
      <c r="U12" s="19"/>
      <c r="V12" s="195" t="s">
        <v>16</v>
      </c>
      <c r="W12" s="196">
        <f>SUM(W3:W11)</f>
        <v>600</v>
      </c>
      <c r="X12" s="197"/>
      <c r="Y12" s="198"/>
    </row>
    <row r="13">
      <c r="A13" s="53">
        <v>45723.0</v>
      </c>
      <c r="B13" s="53">
        <v>45783.0</v>
      </c>
      <c r="C13" s="54">
        <v>220907.0</v>
      </c>
      <c r="D13" s="54" t="s">
        <v>70</v>
      </c>
      <c r="E13" s="53">
        <v>45323.0</v>
      </c>
      <c r="F13" s="56">
        <f t="shared" si="1"/>
        <v>15</v>
      </c>
      <c r="G13" s="53">
        <v>45482.0</v>
      </c>
      <c r="H13" s="56">
        <f t="shared" si="2"/>
        <v>9</v>
      </c>
      <c r="I13" s="54" t="s">
        <v>49</v>
      </c>
      <c r="J13" s="54">
        <v>501.0</v>
      </c>
      <c r="K13" s="57" t="s">
        <v>218</v>
      </c>
      <c r="L13" s="54" t="s">
        <v>51</v>
      </c>
      <c r="M13" s="54" t="s">
        <v>217</v>
      </c>
      <c r="N13" s="54" t="s">
        <v>19</v>
      </c>
      <c r="O13" s="54"/>
      <c r="P13" s="178" t="s">
        <v>66</v>
      </c>
      <c r="Q13" s="152"/>
      <c r="R13" s="199"/>
      <c r="S13" s="200"/>
      <c r="T13" s="200"/>
      <c r="U13" s="201"/>
      <c r="V13" s="200"/>
      <c r="W13" s="200"/>
      <c r="X13" s="202"/>
      <c r="Y13" s="203"/>
    </row>
    <row r="14">
      <c r="A14" s="53">
        <v>45705.0</v>
      </c>
      <c r="B14" s="53">
        <v>45783.0</v>
      </c>
      <c r="C14" s="54">
        <v>227978.0</v>
      </c>
      <c r="D14" s="54" t="s">
        <v>70</v>
      </c>
      <c r="E14" s="53">
        <v>45444.0</v>
      </c>
      <c r="F14" s="56">
        <f t="shared" si="1"/>
        <v>11</v>
      </c>
      <c r="G14" s="53">
        <v>45548.0</v>
      </c>
      <c r="H14" s="56">
        <f t="shared" si="2"/>
        <v>7</v>
      </c>
      <c r="I14" s="54" t="s">
        <v>59</v>
      </c>
      <c r="J14" s="54">
        <v>106.0</v>
      </c>
      <c r="K14" s="100"/>
      <c r="L14" s="54" t="s">
        <v>51</v>
      </c>
      <c r="M14" s="54" t="s">
        <v>217</v>
      </c>
      <c r="N14" s="54" t="s">
        <v>19</v>
      </c>
      <c r="O14" s="54"/>
      <c r="P14" s="178" t="s">
        <v>66</v>
      </c>
      <c r="Q14" s="152"/>
      <c r="R14" s="204" t="s">
        <v>75</v>
      </c>
      <c r="S14" s="205"/>
      <c r="T14" s="180"/>
      <c r="U14" s="206"/>
      <c r="V14" s="207" t="s">
        <v>76</v>
      </c>
      <c r="W14" s="208"/>
      <c r="X14" s="209"/>
      <c r="Y14" s="210"/>
    </row>
    <row r="15">
      <c r="A15" s="53">
        <v>45733.0</v>
      </c>
      <c r="B15" s="53">
        <v>45782.0</v>
      </c>
      <c r="C15" s="54">
        <v>230690.0</v>
      </c>
      <c r="D15" s="54" t="s">
        <v>70</v>
      </c>
      <c r="E15" s="53">
        <v>45536.0</v>
      </c>
      <c r="F15" s="56">
        <f t="shared" si="1"/>
        <v>8</v>
      </c>
      <c r="G15" s="151">
        <v>45575.0</v>
      </c>
      <c r="H15" s="56">
        <f t="shared" si="2"/>
        <v>6</v>
      </c>
      <c r="I15" s="54" t="s">
        <v>49</v>
      </c>
      <c r="J15" s="54">
        <v>502.0</v>
      </c>
      <c r="K15" s="57">
        <v>9000.0</v>
      </c>
      <c r="L15" s="54" t="s">
        <v>51</v>
      </c>
      <c r="M15" s="54" t="s">
        <v>65</v>
      </c>
      <c r="N15" s="54" t="s">
        <v>22</v>
      </c>
      <c r="O15" s="54" t="s">
        <v>22</v>
      </c>
      <c r="P15" s="178" t="s">
        <v>66</v>
      </c>
      <c r="Q15" s="152"/>
      <c r="R15" s="209" t="s">
        <v>78</v>
      </c>
      <c r="S15" s="209" t="s">
        <v>79</v>
      </c>
      <c r="T15" s="209" t="s">
        <v>38</v>
      </c>
      <c r="U15" s="206"/>
      <c r="V15" s="211"/>
      <c r="W15" s="212"/>
      <c r="X15" s="213" t="str">
        <f t="shared" ref="X15:X20" si="3">100% -(W15/V15)</f>
        <v>#DIV/0!</v>
      </c>
      <c r="Y15" s="214"/>
    </row>
    <row r="16">
      <c r="A16" s="53">
        <v>45733.0</v>
      </c>
      <c r="B16" s="53">
        <v>45783.0</v>
      </c>
      <c r="C16" s="54">
        <v>216505.0</v>
      </c>
      <c r="D16" s="54" t="s">
        <v>83</v>
      </c>
      <c r="E16" s="53">
        <v>45352.0</v>
      </c>
      <c r="F16" s="56">
        <f t="shared" si="1"/>
        <v>14</v>
      </c>
      <c r="G16" s="53">
        <v>45442.0</v>
      </c>
      <c r="H16" s="56">
        <f t="shared" si="2"/>
        <v>11</v>
      </c>
      <c r="I16" s="54" t="s">
        <v>74</v>
      </c>
      <c r="J16" s="54">
        <v>308.0</v>
      </c>
      <c r="K16" s="57">
        <v>4500.0</v>
      </c>
      <c r="L16" s="54" t="s">
        <v>51</v>
      </c>
      <c r="M16" s="54" t="s">
        <v>65</v>
      </c>
      <c r="N16" s="54" t="s">
        <v>22</v>
      </c>
      <c r="O16" s="54" t="s">
        <v>22</v>
      </c>
      <c r="P16" s="178" t="s">
        <v>66</v>
      </c>
      <c r="Q16" s="152"/>
      <c r="R16" s="215">
        <v>45713.0</v>
      </c>
      <c r="S16" s="216">
        <v>237681.0</v>
      </c>
      <c r="T16" s="216" t="s">
        <v>81</v>
      </c>
      <c r="U16" s="206"/>
      <c r="V16" s="217"/>
      <c r="W16" s="217"/>
      <c r="X16" s="213" t="str">
        <f t="shared" si="3"/>
        <v>#DIV/0!</v>
      </c>
      <c r="Y16" s="214"/>
    </row>
    <row r="17">
      <c r="A17" s="53">
        <v>45705.0</v>
      </c>
      <c r="B17" s="53">
        <v>45782.0</v>
      </c>
      <c r="C17" s="54">
        <v>227452.0</v>
      </c>
      <c r="D17" s="54" t="s">
        <v>83</v>
      </c>
      <c r="E17" s="53">
        <v>45474.0</v>
      </c>
      <c r="F17" s="56">
        <f t="shared" si="1"/>
        <v>10</v>
      </c>
      <c r="G17" s="53">
        <v>45546.0</v>
      </c>
      <c r="H17" s="56">
        <f t="shared" si="2"/>
        <v>7</v>
      </c>
      <c r="I17" s="54" t="s">
        <v>63</v>
      </c>
      <c r="J17" s="54">
        <v>401.0</v>
      </c>
      <c r="K17" s="100"/>
      <c r="L17" s="54" t="s">
        <v>51</v>
      </c>
      <c r="M17" s="54" t="s">
        <v>217</v>
      </c>
      <c r="N17" s="54" t="s">
        <v>22</v>
      </c>
      <c r="O17" s="54" t="s">
        <v>22</v>
      </c>
      <c r="P17" s="178" t="s">
        <v>66</v>
      </c>
      <c r="Q17" s="152"/>
      <c r="R17" s="215">
        <v>45713.0</v>
      </c>
      <c r="S17" s="216">
        <v>198981.0</v>
      </c>
      <c r="T17" s="216" t="s">
        <v>81</v>
      </c>
      <c r="U17" s="206"/>
      <c r="V17" s="217"/>
      <c r="W17" s="217"/>
      <c r="X17" s="213" t="str">
        <f t="shared" si="3"/>
        <v>#DIV/0!</v>
      </c>
      <c r="Y17" s="214"/>
    </row>
    <row r="18">
      <c r="A18" s="53">
        <v>45705.0</v>
      </c>
      <c r="B18" s="53">
        <v>45783.0</v>
      </c>
      <c r="C18" s="54">
        <v>228601.0</v>
      </c>
      <c r="D18" s="54" t="s">
        <v>83</v>
      </c>
      <c r="E18" s="53">
        <v>45536.0</v>
      </c>
      <c r="F18" s="56">
        <f t="shared" si="1"/>
        <v>8</v>
      </c>
      <c r="G18" s="53">
        <v>45558.0</v>
      </c>
      <c r="H18" s="56">
        <f t="shared" si="2"/>
        <v>7</v>
      </c>
      <c r="I18" s="54" t="s">
        <v>63</v>
      </c>
      <c r="J18" s="54">
        <v>402.0</v>
      </c>
      <c r="K18" s="57" t="s">
        <v>218</v>
      </c>
      <c r="L18" s="54" t="s">
        <v>51</v>
      </c>
      <c r="M18" s="54" t="s">
        <v>65</v>
      </c>
      <c r="N18" s="54" t="s">
        <v>19</v>
      </c>
      <c r="O18" s="54"/>
      <c r="P18" s="178" t="s">
        <v>61</v>
      </c>
      <c r="Q18" s="152"/>
      <c r="R18" s="215">
        <v>45714.0</v>
      </c>
      <c r="S18" s="216">
        <v>215725.0</v>
      </c>
      <c r="T18" s="216" t="s">
        <v>81</v>
      </c>
      <c r="U18" s="206"/>
      <c r="V18" s="218"/>
      <c r="W18" s="218"/>
      <c r="X18" s="213" t="str">
        <f t="shared" si="3"/>
        <v>#DIV/0!</v>
      </c>
      <c r="Y18" s="214"/>
    </row>
    <row r="19">
      <c r="A19" s="53">
        <v>45771.0</v>
      </c>
      <c r="B19" s="53">
        <v>45782.0</v>
      </c>
      <c r="C19" s="54">
        <v>194345.0</v>
      </c>
      <c r="D19" s="54" t="s">
        <v>58</v>
      </c>
      <c r="E19" s="53">
        <v>45231.0</v>
      </c>
      <c r="F19" s="56">
        <f t="shared" si="1"/>
        <v>18</v>
      </c>
      <c r="G19" s="151">
        <v>45259.0</v>
      </c>
      <c r="H19" s="56">
        <f t="shared" si="2"/>
        <v>17</v>
      </c>
      <c r="I19" s="54" t="s">
        <v>63</v>
      </c>
      <c r="J19" s="54">
        <v>401.0</v>
      </c>
      <c r="K19" s="57" t="s">
        <v>218</v>
      </c>
      <c r="L19" s="54" t="s">
        <v>51</v>
      </c>
      <c r="M19" s="54" t="s">
        <v>217</v>
      </c>
      <c r="N19" s="54" t="s">
        <v>22</v>
      </c>
      <c r="O19" s="54" t="s">
        <v>22</v>
      </c>
      <c r="P19" s="178" t="s">
        <v>66</v>
      </c>
      <c r="Q19" s="152"/>
      <c r="R19" s="215">
        <v>45714.0</v>
      </c>
      <c r="S19" s="216">
        <v>179425.0</v>
      </c>
      <c r="T19" s="216" t="s">
        <v>81</v>
      </c>
      <c r="U19" s="206"/>
      <c r="V19" s="217"/>
      <c r="W19" s="217"/>
      <c r="X19" s="213" t="str">
        <f t="shared" si="3"/>
        <v>#DIV/0!</v>
      </c>
      <c r="Y19" s="219"/>
    </row>
    <row r="20">
      <c r="A20" s="53">
        <v>45723.0</v>
      </c>
      <c r="B20" s="53">
        <v>45783.0</v>
      </c>
      <c r="C20" s="54">
        <v>207351.0</v>
      </c>
      <c r="D20" s="54" t="s">
        <v>58</v>
      </c>
      <c r="E20" s="53">
        <v>45323.0</v>
      </c>
      <c r="F20" s="56">
        <f t="shared" si="1"/>
        <v>15</v>
      </c>
      <c r="G20" s="53">
        <v>45372.0</v>
      </c>
      <c r="H20" s="56">
        <f t="shared" si="2"/>
        <v>13</v>
      </c>
      <c r="I20" s="54" t="s">
        <v>74</v>
      </c>
      <c r="J20" s="54">
        <v>308.0</v>
      </c>
      <c r="K20" s="57" t="s">
        <v>218</v>
      </c>
      <c r="L20" s="54" t="s">
        <v>51</v>
      </c>
      <c r="M20" s="54" t="s">
        <v>217</v>
      </c>
      <c r="N20" s="54" t="s">
        <v>19</v>
      </c>
      <c r="O20" s="54"/>
      <c r="P20" s="178" t="s">
        <v>66</v>
      </c>
      <c r="Q20" s="152"/>
      <c r="R20" s="215">
        <v>45714.0</v>
      </c>
      <c r="S20" s="216">
        <v>219632.0</v>
      </c>
      <c r="T20" s="216" t="s">
        <v>81</v>
      </c>
      <c r="U20" s="206"/>
      <c r="V20" s="217"/>
      <c r="W20" s="217"/>
      <c r="X20" s="213" t="str">
        <f t="shared" si="3"/>
        <v>#DIV/0!</v>
      </c>
      <c r="Y20" s="214"/>
    </row>
    <row r="21">
      <c r="A21" s="53">
        <v>45705.0</v>
      </c>
      <c r="B21" s="53">
        <v>45783.0</v>
      </c>
      <c r="C21" s="54">
        <v>139866.0</v>
      </c>
      <c r="D21" s="54" t="s">
        <v>87</v>
      </c>
      <c r="E21" s="53">
        <v>45170.0</v>
      </c>
      <c r="F21" s="56">
        <f t="shared" si="1"/>
        <v>20</v>
      </c>
      <c r="G21" s="151">
        <v>45209.0</v>
      </c>
      <c r="H21" s="56">
        <f t="shared" si="2"/>
        <v>18</v>
      </c>
      <c r="I21" s="54" t="s">
        <v>59</v>
      </c>
      <c r="J21" s="54">
        <v>104.0</v>
      </c>
      <c r="K21" s="57" t="s">
        <v>218</v>
      </c>
      <c r="L21" s="54" t="s">
        <v>51</v>
      </c>
      <c r="M21" s="54" t="s">
        <v>22</v>
      </c>
      <c r="N21" s="54" t="s">
        <v>19</v>
      </c>
      <c r="O21" s="54"/>
      <c r="P21" s="178" t="s">
        <v>66</v>
      </c>
      <c r="Q21" s="152"/>
      <c r="R21" s="215">
        <v>45714.0</v>
      </c>
      <c r="S21" s="216">
        <v>203318.0</v>
      </c>
      <c r="T21" s="216" t="s">
        <v>81</v>
      </c>
      <c r="U21" s="163"/>
      <c r="V21" s="220"/>
      <c r="W21" s="220"/>
      <c r="X21" s="221"/>
      <c r="Y21" s="222"/>
    </row>
    <row r="22">
      <c r="A22" s="53">
        <v>45705.0</v>
      </c>
      <c r="B22" s="53">
        <v>45783.0</v>
      </c>
      <c r="C22" s="54">
        <v>215696.0</v>
      </c>
      <c r="D22" s="54" t="s">
        <v>87</v>
      </c>
      <c r="E22" s="53">
        <v>45139.0</v>
      </c>
      <c r="F22" s="56">
        <f t="shared" si="1"/>
        <v>21</v>
      </c>
      <c r="G22" s="53">
        <v>45463.0</v>
      </c>
      <c r="H22" s="56">
        <f t="shared" si="2"/>
        <v>10</v>
      </c>
      <c r="I22" s="54" t="s">
        <v>74</v>
      </c>
      <c r="J22" s="54">
        <v>301.0</v>
      </c>
      <c r="K22" s="57" t="s">
        <v>218</v>
      </c>
      <c r="L22" s="54" t="s">
        <v>51</v>
      </c>
      <c r="M22" s="54" t="s">
        <v>22</v>
      </c>
      <c r="N22" s="54" t="s">
        <v>19</v>
      </c>
      <c r="O22" s="54"/>
      <c r="P22" s="178" t="s">
        <v>66</v>
      </c>
      <c r="Q22" s="152"/>
      <c r="R22" s="215">
        <v>45715.0</v>
      </c>
      <c r="S22" s="216">
        <v>175910.0</v>
      </c>
      <c r="T22" s="216" t="s">
        <v>81</v>
      </c>
      <c r="U22" s="206"/>
      <c r="V22" s="223" t="s">
        <v>23</v>
      </c>
      <c r="W22" s="180"/>
      <c r="X22" s="220"/>
      <c r="Y22" s="222"/>
    </row>
    <row r="23">
      <c r="A23" s="53">
        <v>45705.0</v>
      </c>
      <c r="B23" s="53">
        <v>45783.0</v>
      </c>
      <c r="C23" s="54">
        <v>221434.0</v>
      </c>
      <c r="D23" s="54" t="s">
        <v>41</v>
      </c>
      <c r="E23" s="53">
        <v>45474.0</v>
      </c>
      <c r="F23" s="56">
        <f t="shared" si="1"/>
        <v>10</v>
      </c>
      <c r="G23" s="53">
        <v>45489.0</v>
      </c>
      <c r="H23" s="56">
        <f t="shared" si="2"/>
        <v>9</v>
      </c>
      <c r="I23" s="54" t="s">
        <v>63</v>
      </c>
      <c r="J23" s="54">
        <v>406.0</v>
      </c>
      <c r="K23" s="57">
        <v>5000.0</v>
      </c>
      <c r="L23" s="54" t="s">
        <v>51</v>
      </c>
      <c r="M23" s="54" t="s">
        <v>65</v>
      </c>
      <c r="N23" s="54" t="s">
        <v>19</v>
      </c>
      <c r="O23" s="54"/>
      <c r="P23" s="178" t="s">
        <v>61</v>
      </c>
      <c r="Q23" s="152"/>
      <c r="R23" s="215">
        <v>45748.0</v>
      </c>
      <c r="S23" s="216">
        <v>206177.0</v>
      </c>
      <c r="T23" s="216" t="s">
        <v>81</v>
      </c>
      <c r="U23" s="206"/>
      <c r="V23" s="224" t="s">
        <v>81</v>
      </c>
      <c r="W23" s="225">
        <f>COUNTIF(T16:T141,"PAGO")</f>
        <v>67</v>
      </c>
      <c r="X23" s="226"/>
      <c r="Y23" s="227"/>
    </row>
    <row r="24">
      <c r="A24" s="53">
        <v>45742.0</v>
      </c>
      <c r="B24" s="53">
        <v>45779.0</v>
      </c>
      <c r="C24" s="54">
        <v>220988.0</v>
      </c>
      <c r="D24" s="54" t="s">
        <v>89</v>
      </c>
      <c r="E24" s="53">
        <v>45444.0</v>
      </c>
      <c r="F24" s="56">
        <f t="shared" si="1"/>
        <v>11</v>
      </c>
      <c r="G24" s="53">
        <v>45485.0</v>
      </c>
      <c r="H24" s="56">
        <f t="shared" si="2"/>
        <v>9</v>
      </c>
      <c r="I24" s="54" t="s">
        <v>63</v>
      </c>
      <c r="J24" s="54">
        <v>402.0</v>
      </c>
      <c r="K24" s="57">
        <v>5000.0</v>
      </c>
      <c r="L24" s="54" t="s">
        <v>51</v>
      </c>
      <c r="M24" s="54" t="s">
        <v>65</v>
      </c>
      <c r="N24" s="54" t="s">
        <v>22</v>
      </c>
      <c r="O24" s="54" t="s">
        <v>22</v>
      </c>
      <c r="P24" s="178" t="s">
        <v>66</v>
      </c>
      <c r="Q24" s="152"/>
      <c r="R24" s="215">
        <v>45721.0</v>
      </c>
      <c r="S24" s="216">
        <v>179472.0</v>
      </c>
      <c r="T24" s="216" t="s">
        <v>81</v>
      </c>
      <c r="U24" s="206"/>
      <c r="V24" s="228" t="s">
        <v>90</v>
      </c>
      <c r="W24" s="229">
        <f>COUNTIF(T16:T141,"NÃO PAGO")</f>
        <v>4</v>
      </c>
      <c r="X24" s="226"/>
      <c r="Y24" s="230"/>
    </row>
    <row r="25">
      <c r="A25" s="53">
        <v>45705.0</v>
      </c>
      <c r="B25" s="53">
        <v>45783.0</v>
      </c>
      <c r="C25" s="54">
        <v>227193.0</v>
      </c>
      <c r="D25" s="54" t="s">
        <v>93</v>
      </c>
      <c r="E25" s="53">
        <v>45505.0</v>
      </c>
      <c r="F25" s="56">
        <f t="shared" si="1"/>
        <v>9</v>
      </c>
      <c r="G25" s="53">
        <v>45541.0</v>
      </c>
      <c r="H25" s="56">
        <f t="shared" si="2"/>
        <v>8</v>
      </c>
      <c r="I25" s="54" t="s">
        <v>63</v>
      </c>
      <c r="J25" s="54">
        <v>402.0</v>
      </c>
      <c r="K25" s="57">
        <v>5000.0</v>
      </c>
      <c r="L25" s="54" t="s">
        <v>51</v>
      </c>
      <c r="M25" s="54" t="s">
        <v>65</v>
      </c>
      <c r="N25" s="54" t="s">
        <v>22</v>
      </c>
      <c r="O25" s="54" t="s">
        <v>22</v>
      </c>
      <c r="P25" s="178" t="s">
        <v>61</v>
      </c>
      <c r="Q25" s="152"/>
      <c r="R25" s="215">
        <v>45721.0</v>
      </c>
      <c r="S25" s="216">
        <v>193998.0</v>
      </c>
      <c r="T25" s="216" t="s">
        <v>81</v>
      </c>
      <c r="U25" s="206"/>
      <c r="V25" s="228" t="s">
        <v>101</v>
      </c>
      <c r="W25" s="229">
        <f>COUNTIF(T16:T141,"AGUARDANDO")</f>
        <v>2</v>
      </c>
      <c r="X25" s="226"/>
      <c r="Y25" s="230"/>
    </row>
    <row r="26">
      <c r="A26" s="53">
        <v>45705.0</v>
      </c>
      <c r="B26" s="53">
        <v>45783.0</v>
      </c>
      <c r="C26" s="54">
        <v>198533.0</v>
      </c>
      <c r="D26" s="54" t="s">
        <v>96</v>
      </c>
      <c r="E26" s="53">
        <v>45200.0</v>
      </c>
      <c r="F26" s="56">
        <f t="shared" si="1"/>
        <v>19</v>
      </c>
      <c r="G26" s="53">
        <v>45237.0</v>
      </c>
      <c r="H26" s="56">
        <f t="shared" si="2"/>
        <v>17</v>
      </c>
      <c r="I26" s="54" t="s">
        <v>74</v>
      </c>
      <c r="J26" s="54">
        <v>304.0</v>
      </c>
      <c r="K26" s="57" t="s">
        <v>218</v>
      </c>
      <c r="L26" s="54" t="s">
        <v>51</v>
      </c>
      <c r="M26" s="54" t="s">
        <v>217</v>
      </c>
      <c r="N26" s="54" t="s">
        <v>19</v>
      </c>
      <c r="O26" s="54"/>
      <c r="P26" s="186"/>
      <c r="Q26" s="152"/>
      <c r="R26" s="215">
        <v>45722.0</v>
      </c>
      <c r="S26" s="216">
        <v>230427.0</v>
      </c>
      <c r="T26" s="216" t="s">
        <v>81</v>
      </c>
      <c r="U26" s="206"/>
      <c r="V26" s="228" t="s">
        <v>221</v>
      </c>
      <c r="W26" s="229">
        <f>COUNTIF(T16:T141,"REVALIDANDO")</f>
        <v>0</v>
      </c>
      <c r="X26" s="226"/>
      <c r="Y26" s="230"/>
    </row>
    <row r="27">
      <c r="A27" s="53">
        <v>45723.0</v>
      </c>
      <c r="B27" s="53">
        <v>45783.0</v>
      </c>
      <c r="C27" s="54">
        <v>204415.0</v>
      </c>
      <c r="D27" s="54" t="s">
        <v>96</v>
      </c>
      <c r="E27" s="53">
        <v>45292.0</v>
      </c>
      <c r="F27" s="56">
        <f t="shared" si="1"/>
        <v>16</v>
      </c>
      <c r="G27" s="53">
        <v>45351.0</v>
      </c>
      <c r="H27" s="56">
        <f t="shared" si="2"/>
        <v>14</v>
      </c>
      <c r="I27" s="54" t="s">
        <v>74</v>
      </c>
      <c r="J27" s="54">
        <v>313.0</v>
      </c>
      <c r="K27" s="57" t="s">
        <v>218</v>
      </c>
      <c r="L27" s="54" t="s">
        <v>51</v>
      </c>
      <c r="M27" s="54" t="s">
        <v>222</v>
      </c>
      <c r="N27" s="54" t="s">
        <v>19</v>
      </c>
      <c r="O27" s="54"/>
      <c r="P27" s="178" t="s">
        <v>66</v>
      </c>
      <c r="Q27" s="152"/>
      <c r="R27" s="215">
        <v>45722.0</v>
      </c>
      <c r="S27" s="216">
        <v>185440.0</v>
      </c>
      <c r="T27" s="216" t="s">
        <v>81</v>
      </c>
      <c r="U27" s="206"/>
      <c r="X27" s="231"/>
      <c r="Y27" s="230"/>
    </row>
    <row r="28">
      <c r="A28" s="53">
        <v>45770.0</v>
      </c>
      <c r="B28" s="53">
        <v>45783.0</v>
      </c>
      <c r="C28" s="54">
        <v>198458.0</v>
      </c>
      <c r="D28" s="54" t="s">
        <v>62</v>
      </c>
      <c r="E28" s="53">
        <v>45231.0</v>
      </c>
      <c r="F28" s="56">
        <f t="shared" si="1"/>
        <v>18</v>
      </c>
      <c r="G28" s="53">
        <v>45308.0</v>
      </c>
      <c r="H28" s="56">
        <f t="shared" si="2"/>
        <v>15</v>
      </c>
      <c r="I28" s="54" t="s">
        <v>49</v>
      </c>
      <c r="J28" s="54">
        <v>512.0</v>
      </c>
      <c r="K28" s="57" t="s">
        <v>216</v>
      </c>
      <c r="L28" s="54" t="s">
        <v>51</v>
      </c>
      <c r="M28" s="54" t="s">
        <v>217</v>
      </c>
      <c r="N28" s="54" t="s">
        <v>22</v>
      </c>
      <c r="O28" s="54" t="s">
        <v>22</v>
      </c>
      <c r="P28" s="178" t="s">
        <v>66</v>
      </c>
      <c r="Q28" s="152"/>
      <c r="R28" s="215">
        <v>45722.0</v>
      </c>
      <c r="S28" s="216">
        <v>185208.0</v>
      </c>
      <c r="T28" s="216" t="s">
        <v>81</v>
      </c>
      <c r="U28" s="206"/>
      <c r="V28" s="232" t="s">
        <v>223</v>
      </c>
      <c r="W28" s="233"/>
      <c r="X28" s="234"/>
      <c r="Y28" s="235"/>
    </row>
    <row r="29">
      <c r="A29" s="53">
        <v>45705.0</v>
      </c>
      <c r="B29" s="53">
        <v>45783.0</v>
      </c>
      <c r="C29" s="54">
        <v>218488.0</v>
      </c>
      <c r="D29" s="54" t="s">
        <v>62</v>
      </c>
      <c r="E29" s="53">
        <v>45444.0</v>
      </c>
      <c r="F29" s="56">
        <f t="shared" si="1"/>
        <v>11</v>
      </c>
      <c r="G29" s="53">
        <v>45461.0</v>
      </c>
      <c r="H29" s="56">
        <f t="shared" si="2"/>
        <v>10</v>
      </c>
      <c r="I29" s="54" t="s">
        <v>63</v>
      </c>
      <c r="J29" s="54">
        <v>404.0</v>
      </c>
      <c r="K29" s="57">
        <v>37000.0</v>
      </c>
      <c r="L29" s="54" t="s">
        <v>51</v>
      </c>
      <c r="M29" s="54" t="s">
        <v>217</v>
      </c>
      <c r="N29" s="54" t="s">
        <v>19</v>
      </c>
      <c r="O29" s="54"/>
      <c r="P29" s="178" t="s">
        <v>66</v>
      </c>
      <c r="Q29" s="152"/>
      <c r="R29" s="215">
        <v>45722.0</v>
      </c>
      <c r="S29" s="216">
        <v>208633.0</v>
      </c>
      <c r="T29" s="216" t="s">
        <v>81</v>
      </c>
      <c r="U29" s="206"/>
      <c r="V29" s="236">
        <v>228601.0</v>
      </c>
      <c r="W29" s="237" t="s">
        <v>224</v>
      </c>
      <c r="X29" s="180"/>
      <c r="Y29" s="230"/>
    </row>
    <row r="30">
      <c r="A30" s="53">
        <v>45742.0</v>
      </c>
      <c r="B30" s="53">
        <v>45783.0</v>
      </c>
      <c r="C30" s="54">
        <v>223641.0</v>
      </c>
      <c r="D30" s="54" t="s">
        <v>62</v>
      </c>
      <c r="E30" s="53">
        <v>45352.0</v>
      </c>
      <c r="F30" s="56">
        <f t="shared" si="1"/>
        <v>14</v>
      </c>
      <c r="G30" s="53">
        <v>45524.0</v>
      </c>
      <c r="H30" s="56">
        <f t="shared" si="2"/>
        <v>8</v>
      </c>
      <c r="I30" s="54" t="s">
        <v>74</v>
      </c>
      <c r="J30" s="54">
        <v>308.0</v>
      </c>
      <c r="K30" s="57">
        <v>16000.0</v>
      </c>
      <c r="L30" s="54" t="s">
        <v>51</v>
      </c>
      <c r="M30" s="54" t="s">
        <v>217</v>
      </c>
      <c r="N30" s="54" t="s">
        <v>19</v>
      </c>
      <c r="O30" s="54"/>
      <c r="P30" s="178" t="s">
        <v>66</v>
      </c>
      <c r="Q30" s="152"/>
      <c r="R30" s="215">
        <v>45723.0</v>
      </c>
      <c r="S30" s="216">
        <v>203069.0</v>
      </c>
      <c r="T30" s="216" t="s">
        <v>81</v>
      </c>
      <c r="U30" s="206"/>
      <c r="V30" s="236">
        <v>139866.0</v>
      </c>
      <c r="W30" s="237" t="s">
        <v>224</v>
      </c>
      <c r="X30" s="180"/>
      <c r="Y30" s="230"/>
    </row>
    <row r="31">
      <c r="A31" s="53">
        <v>45734.0</v>
      </c>
      <c r="B31" s="53">
        <v>45783.0</v>
      </c>
      <c r="C31" s="54">
        <v>236927.0</v>
      </c>
      <c r="D31" s="54" t="s">
        <v>62</v>
      </c>
      <c r="E31" s="53">
        <v>45413.0</v>
      </c>
      <c r="F31" s="56">
        <f t="shared" si="1"/>
        <v>12</v>
      </c>
      <c r="G31" s="151">
        <v>45643.0</v>
      </c>
      <c r="H31" s="56">
        <f t="shared" si="2"/>
        <v>4</v>
      </c>
      <c r="I31" s="54" t="s">
        <v>74</v>
      </c>
      <c r="J31" s="54">
        <v>313.0</v>
      </c>
      <c r="K31" s="57" t="s">
        <v>218</v>
      </c>
      <c r="L31" s="54" t="s">
        <v>84</v>
      </c>
      <c r="M31" s="54" t="s">
        <v>219</v>
      </c>
      <c r="N31" s="54" t="s">
        <v>19</v>
      </c>
      <c r="O31" s="54"/>
      <c r="P31" s="178" t="s">
        <v>66</v>
      </c>
      <c r="Q31" s="152"/>
      <c r="R31" s="215">
        <v>45726.0</v>
      </c>
      <c r="S31" s="216">
        <v>214702.0</v>
      </c>
      <c r="T31" s="216" t="s">
        <v>81</v>
      </c>
      <c r="U31" s="206"/>
      <c r="V31" s="238">
        <v>198819.0</v>
      </c>
      <c r="W31" s="237" t="s">
        <v>225</v>
      </c>
      <c r="X31" s="180"/>
      <c r="Y31" s="230"/>
    </row>
    <row r="32">
      <c r="A32" s="53">
        <v>45723.0</v>
      </c>
      <c r="B32" s="53">
        <v>45783.0</v>
      </c>
      <c r="C32" s="54">
        <v>205799.0</v>
      </c>
      <c r="D32" s="54" t="s">
        <v>116</v>
      </c>
      <c r="E32" s="53">
        <v>45413.0</v>
      </c>
      <c r="F32" s="56">
        <f t="shared" si="1"/>
        <v>12</v>
      </c>
      <c r="G32" s="53">
        <v>45450.0</v>
      </c>
      <c r="H32" s="56">
        <f t="shared" si="2"/>
        <v>10</v>
      </c>
      <c r="I32" s="54" t="s">
        <v>74</v>
      </c>
      <c r="J32" s="54">
        <v>308.0</v>
      </c>
      <c r="K32" s="57" t="s">
        <v>226</v>
      </c>
      <c r="L32" s="54" t="s">
        <v>51</v>
      </c>
      <c r="M32" s="54" t="s">
        <v>217</v>
      </c>
      <c r="N32" s="54" t="s">
        <v>19</v>
      </c>
      <c r="O32" s="54"/>
      <c r="P32" s="178" t="s">
        <v>66</v>
      </c>
      <c r="Q32" s="152"/>
      <c r="R32" s="215">
        <v>45741.0</v>
      </c>
      <c r="S32" s="216">
        <v>193669.0</v>
      </c>
      <c r="T32" s="216" t="s">
        <v>81</v>
      </c>
      <c r="U32" s="206"/>
      <c r="V32" s="238">
        <v>195942.0</v>
      </c>
      <c r="W32" s="237" t="s">
        <v>224</v>
      </c>
      <c r="X32" s="180"/>
      <c r="Y32" s="230"/>
    </row>
    <row r="33">
      <c r="A33" s="53">
        <v>45741.0</v>
      </c>
      <c r="B33" s="53">
        <v>45782.0</v>
      </c>
      <c r="C33" s="54">
        <v>239024.0</v>
      </c>
      <c r="D33" s="54" t="s">
        <v>116</v>
      </c>
      <c r="E33" s="53">
        <v>45078.0</v>
      </c>
      <c r="F33" s="56">
        <f t="shared" si="1"/>
        <v>23</v>
      </c>
      <c r="G33" s="53">
        <v>45670.0</v>
      </c>
      <c r="H33" s="56">
        <f t="shared" si="2"/>
        <v>3</v>
      </c>
      <c r="I33" s="54" t="s">
        <v>49</v>
      </c>
      <c r="J33" s="54">
        <v>504.0</v>
      </c>
      <c r="K33" s="57">
        <v>8000.0</v>
      </c>
      <c r="L33" s="54" t="s">
        <v>51</v>
      </c>
      <c r="M33" s="54" t="s">
        <v>217</v>
      </c>
      <c r="N33" s="54" t="s">
        <v>22</v>
      </c>
      <c r="O33" s="54" t="s">
        <v>22</v>
      </c>
      <c r="P33" s="178" t="s">
        <v>66</v>
      </c>
      <c r="Q33" s="152"/>
      <c r="R33" s="215">
        <v>45726.0</v>
      </c>
      <c r="S33" s="216">
        <v>212672.0</v>
      </c>
      <c r="T33" s="216" t="s">
        <v>81</v>
      </c>
      <c r="U33" s="206"/>
      <c r="V33" s="238">
        <v>209366.0</v>
      </c>
      <c r="W33" s="237" t="s">
        <v>225</v>
      </c>
      <c r="X33" s="180"/>
      <c r="Y33" s="230"/>
    </row>
    <row r="34">
      <c r="A34" s="53">
        <v>45705.0</v>
      </c>
      <c r="B34" s="53">
        <v>45783.0</v>
      </c>
      <c r="C34" s="54">
        <v>206557.0</v>
      </c>
      <c r="D34" s="54" t="s">
        <v>98</v>
      </c>
      <c r="E34" s="53">
        <v>44652.0</v>
      </c>
      <c r="F34" s="56">
        <f t="shared" si="1"/>
        <v>37</v>
      </c>
      <c r="G34" s="53">
        <v>45366.0</v>
      </c>
      <c r="H34" s="56">
        <f t="shared" si="2"/>
        <v>13</v>
      </c>
      <c r="I34" s="54" t="s">
        <v>74</v>
      </c>
      <c r="J34" s="54">
        <v>304.0</v>
      </c>
      <c r="K34" s="57" t="s">
        <v>227</v>
      </c>
      <c r="L34" s="54" t="s">
        <v>51</v>
      </c>
      <c r="M34" s="54" t="s">
        <v>217</v>
      </c>
      <c r="N34" s="54" t="s">
        <v>19</v>
      </c>
      <c r="O34" s="54"/>
      <c r="P34" s="178" t="s">
        <v>66</v>
      </c>
      <c r="Q34" s="152"/>
      <c r="R34" s="215">
        <v>45726.0</v>
      </c>
      <c r="S34" s="216">
        <v>218947.0</v>
      </c>
      <c r="T34" s="216" t="s">
        <v>81</v>
      </c>
      <c r="U34" s="206"/>
      <c r="V34" s="238">
        <v>243181.0</v>
      </c>
      <c r="W34" s="237" t="s">
        <v>224</v>
      </c>
      <c r="X34" s="180"/>
      <c r="Y34" s="230"/>
    </row>
    <row r="35">
      <c r="A35" s="53">
        <v>45705.0</v>
      </c>
      <c r="B35" s="53">
        <v>45782.0</v>
      </c>
      <c r="C35" s="54">
        <v>194952.0</v>
      </c>
      <c r="D35" s="54" t="s">
        <v>118</v>
      </c>
      <c r="E35" s="53">
        <v>45231.0</v>
      </c>
      <c r="F35" s="56">
        <f t="shared" si="1"/>
        <v>18</v>
      </c>
      <c r="G35" s="53">
        <v>45265.0</v>
      </c>
      <c r="H35" s="56">
        <f t="shared" si="2"/>
        <v>17</v>
      </c>
      <c r="I35" s="54" t="s">
        <v>63</v>
      </c>
      <c r="J35" s="54">
        <v>401.0</v>
      </c>
      <c r="K35" s="57" t="s">
        <v>218</v>
      </c>
      <c r="L35" s="54" t="s">
        <v>51</v>
      </c>
      <c r="M35" s="54" t="s">
        <v>217</v>
      </c>
      <c r="N35" s="54" t="s">
        <v>22</v>
      </c>
      <c r="O35" s="54" t="s">
        <v>22</v>
      </c>
      <c r="P35" s="178" t="s">
        <v>66</v>
      </c>
      <c r="Q35" s="152"/>
      <c r="R35" s="215">
        <v>45727.0</v>
      </c>
      <c r="S35" s="216">
        <v>208975.0</v>
      </c>
      <c r="T35" s="216" t="s">
        <v>81</v>
      </c>
      <c r="U35" s="206"/>
      <c r="V35" s="238">
        <v>209333.0</v>
      </c>
      <c r="W35" s="237" t="s">
        <v>224</v>
      </c>
      <c r="X35" s="180"/>
      <c r="Y35" s="230"/>
    </row>
    <row r="36">
      <c r="A36" s="53">
        <v>45741.0</v>
      </c>
      <c r="B36" s="53">
        <v>45783.0</v>
      </c>
      <c r="C36" s="54">
        <v>221011.0</v>
      </c>
      <c r="D36" s="54" t="s">
        <v>118</v>
      </c>
      <c r="E36" s="53">
        <v>45444.0</v>
      </c>
      <c r="F36" s="56">
        <f t="shared" si="1"/>
        <v>11</v>
      </c>
      <c r="G36" s="53">
        <v>45488.0</v>
      </c>
      <c r="H36" s="56">
        <f t="shared" si="2"/>
        <v>9</v>
      </c>
      <c r="I36" s="54" t="s">
        <v>74</v>
      </c>
      <c r="J36" s="54">
        <v>302.0</v>
      </c>
      <c r="K36" s="57">
        <v>7000.0</v>
      </c>
      <c r="L36" s="54" t="s">
        <v>51</v>
      </c>
      <c r="M36" s="54" t="s">
        <v>217</v>
      </c>
      <c r="N36" s="54" t="s">
        <v>19</v>
      </c>
      <c r="O36" s="54"/>
      <c r="P36" s="178" t="s">
        <v>66</v>
      </c>
      <c r="Q36" s="152"/>
      <c r="R36" s="215">
        <v>45751.0</v>
      </c>
      <c r="S36" s="216">
        <v>174768.0</v>
      </c>
      <c r="T36" s="216" t="s">
        <v>81</v>
      </c>
      <c r="U36" s="206"/>
      <c r="V36" s="238">
        <v>213182.0</v>
      </c>
      <c r="W36" s="237" t="s">
        <v>224</v>
      </c>
      <c r="X36" s="180"/>
      <c r="Y36" s="230"/>
    </row>
    <row r="37">
      <c r="A37" s="53">
        <v>45723.0</v>
      </c>
      <c r="B37" s="53">
        <v>45783.0</v>
      </c>
      <c r="C37" s="54">
        <v>206913.0</v>
      </c>
      <c r="D37" s="54" t="s">
        <v>58</v>
      </c>
      <c r="E37" s="53">
        <v>45352.0</v>
      </c>
      <c r="F37" s="56">
        <f t="shared" si="1"/>
        <v>14</v>
      </c>
      <c r="G37" s="53">
        <v>45370.0</v>
      </c>
      <c r="H37" s="56">
        <f t="shared" si="2"/>
        <v>13</v>
      </c>
      <c r="I37" s="54" t="s">
        <v>74</v>
      </c>
      <c r="J37" s="54">
        <v>313.0</v>
      </c>
      <c r="K37" s="57" t="s">
        <v>218</v>
      </c>
      <c r="L37" s="54" t="s">
        <v>84</v>
      </c>
      <c r="M37" s="54" t="s">
        <v>219</v>
      </c>
      <c r="N37" s="54" t="s">
        <v>19</v>
      </c>
      <c r="O37" s="54"/>
      <c r="P37" s="178" t="s">
        <v>66</v>
      </c>
      <c r="Q37" s="152"/>
      <c r="R37" s="215">
        <v>45727.0</v>
      </c>
      <c r="S37" s="216">
        <v>212788.0</v>
      </c>
      <c r="T37" s="216" t="s">
        <v>81</v>
      </c>
      <c r="U37" s="206"/>
      <c r="V37" s="238">
        <v>217394.0</v>
      </c>
      <c r="W37" s="237" t="s">
        <v>224</v>
      </c>
      <c r="X37" s="180"/>
      <c r="Y37" s="230"/>
    </row>
    <row r="38">
      <c r="A38" s="53">
        <v>45705.0</v>
      </c>
      <c r="B38" s="53">
        <v>45783.0</v>
      </c>
      <c r="C38" s="54">
        <v>22174.0</v>
      </c>
      <c r="D38" s="54" t="s">
        <v>158</v>
      </c>
      <c r="E38" s="53">
        <v>43466.0</v>
      </c>
      <c r="F38" s="56">
        <f t="shared" si="1"/>
        <v>76</v>
      </c>
      <c r="G38" s="53">
        <v>43640.0</v>
      </c>
      <c r="H38" s="56">
        <f t="shared" si="2"/>
        <v>70</v>
      </c>
      <c r="I38" s="54" t="s">
        <v>73</v>
      </c>
      <c r="J38" s="54">
        <v>207.0</v>
      </c>
      <c r="K38" s="57" t="s">
        <v>218</v>
      </c>
      <c r="L38" s="54" t="s">
        <v>68</v>
      </c>
      <c r="M38" s="54" t="s">
        <v>217</v>
      </c>
      <c r="N38" s="54" t="s">
        <v>19</v>
      </c>
      <c r="O38" s="54"/>
      <c r="P38" s="178" t="s">
        <v>66</v>
      </c>
      <c r="Q38" s="152"/>
      <c r="R38" s="215">
        <v>45727.0</v>
      </c>
      <c r="S38" s="216">
        <v>198530.0</v>
      </c>
      <c r="T38" s="216" t="s">
        <v>81</v>
      </c>
      <c r="U38" s="206"/>
      <c r="V38" s="238">
        <v>207534.0</v>
      </c>
      <c r="W38" s="237" t="s">
        <v>224</v>
      </c>
      <c r="X38" s="180"/>
      <c r="Y38" s="230"/>
    </row>
    <row r="39">
      <c r="A39" s="53">
        <v>45705.0</v>
      </c>
      <c r="B39" s="53">
        <v>45783.0</v>
      </c>
      <c r="C39" s="54">
        <v>192743.0</v>
      </c>
      <c r="D39" s="54" t="s">
        <v>48</v>
      </c>
      <c r="E39" s="53">
        <v>45170.0</v>
      </c>
      <c r="F39" s="56">
        <f t="shared" si="1"/>
        <v>20</v>
      </c>
      <c r="G39" s="151">
        <v>45247.0</v>
      </c>
      <c r="H39" s="56">
        <f t="shared" si="2"/>
        <v>17</v>
      </c>
      <c r="I39" s="54" t="s">
        <v>49</v>
      </c>
      <c r="J39" s="54">
        <v>535.0</v>
      </c>
      <c r="K39" s="57" t="s">
        <v>218</v>
      </c>
      <c r="L39" s="54" t="s">
        <v>51</v>
      </c>
      <c r="M39" s="54" t="s">
        <v>217</v>
      </c>
      <c r="N39" s="54" t="s">
        <v>19</v>
      </c>
      <c r="O39" s="54"/>
      <c r="P39" s="178" t="s">
        <v>66</v>
      </c>
      <c r="Q39" s="152"/>
      <c r="R39" s="215">
        <v>45728.0</v>
      </c>
      <c r="S39" s="216">
        <v>197912.0</v>
      </c>
      <c r="T39" s="216" t="s">
        <v>81</v>
      </c>
      <c r="U39" s="206"/>
      <c r="V39" s="238">
        <v>217584.0</v>
      </c>
      <c r="W39" s="237" t="s">
        <v>224</v>
      </c>
      <c r="X39" s="180"/>
      <c r="Y39" s="230"/>
    </row>
    <row r="40">
      <c r="A40" s="53">
        <v>45764.0</v>
      </c>
      <c r="B40" s="53">
        <v>45783.0</v>
      </c>
      <c r="C40" s="54">
        <v>201506.0</v>
      </c>
      <c r="D40" s="54" t="s">
        <v>48</v>
      </c>
      <c r="E40" s="53">
        <v>45170.0</v>
      </c>
      <c r="F40" s="56">
        <f t="shared" si="1"/>
        <v>20</v>
      </c>
      <c r="G40" s="53">
        <v>45329.0</v>
      </c>
      <c r="H40" s="56">
        <f t="shared" si="2"/>
        <v>14</v>
      </c>
      <c r="I40" s="54" t="s">
        <v>49</v>
      </c>
      <c r="J40" s="54">
        <v>502.0</v>
      </c>
      <c r="K40" s="57" t="s">
        <v>218</v>
      </c>
      <c r="L40" s="54" t="s">
        <v>51</v>
      </c>
      <c r="M40" s="54" t="s">
        <v>217</v>
      </c>
      <c r="N40" s="54" t="s">
        <v>19</v>
      </c>
      <c r="O40" s="54"/>
      <c r="P40" s="178" t="s">
        <v>66</v>
      </c>
      <c r="Q40" s="152"/>
      <c r="R40" s="215">
        <v>45729.0</v>
      </c>
      <c r="S40" s="216">
        <v>222495.0</v>
      </c>
      <c r="T40" s="216" t="s">
        <v>81</v>
      </c>
      <c r="U40" s="206"/>
      <c r="V40" s="238">
        <v>225300.0</v>
      </c>
      <c r="W40" s="237" t="s">
        <v>228</v>
      </c>
      <c r="X40" s="180"/>
      <c r="Y40" s="230"/>
    </row>
    <row r="41">
      <c r="A41" s="53">
        <v>45733.0</v>
      </c>
      <c r="B41" s="53">
        <v>45782.0</v>
      </c>
      <c r="C41" s="54">
        <v>211709.0</v>
      </c>
      <c r="D41" s="54" t="s">
        <v>48</v>
      </c>
      <c r="E41" s="53">
        <v>45352.0</v>
      </c>
      <c r="F41" s="56">
        <f t="shared" si="1"/>
        <v>14</v>
      </c>
      <c r="G41" s="53">
        <v>45412.0</v>
      </c>
      <c r="H41" s="56">
        <f t="shared" si="2"/>
        <v>12</v>
      </c>
      <c r="I41" s="54" t="s">
        <v>49</v>
      </c>
      <c r="J41" s="54">
        <v>533.0</v>
      </c>
      <c r="K41" s="57">
        <v>5000.0</v>
      </c>
      <c r="L41" s="54" t="s">
        <v>51</v>
      </c>
      <c r="M41" s="54" t="s">
        <v>229</v>
      </c>
      <c r="N41" s="54" t="s">
        <v>22</v>
      </c>
      <c r="O41" s="54" t="s">
        <v>22</v>
      </c>
      <c r="P41" s="178" t="s">
        <v>66</v>
      </c>
      <c r="Q41" s="152"/>
      <c r="R41" s="215">
        <v>45729.0</v>
      </c>
      <c r="S41" s="216">
        <v>219140.0</v>
      </c>
      <c r="T41" s="216" t="s">
        <v>81</v>
      </c>
      <c r="U41" s="206"/>
      <c r="V41" s="238"/>
      <c r="W41" s="237"/>
      <c r="X41" s="180"/>
      <c r="Y41" s="230"/>
    </row>
    <row r="42">
      <c r="A42" s="53">
        <v>45705.0</v>
      </c>
      <c r="B42" s="53">
        <v>45783.0</v>
      </c>
      <c r="C42" s="54">
        <v>217394.0</v>
      </c>
      <c r="D42" s="54" t="s">
        <v>48</v>
      </c>
      <c r="E42" s="53">
        <v>45323.0</v>
      </c>
      <c r="F42" s="56">
        <f t="shared" si="1"/>
        <v>15</v>
      </c>
      <c r="G42" s="53">
        <v>45456.0</v>
      </c>
      <c r="H42" s="56">
        <f t="shared" si="2"/>
        <v>10</v>
      </c>
      <c r="I42" s="54" t="s">
        <v>49</v>
      </c>
      <c r="J42" s="54">
        <v>512.0</v>
      </c>
      <c r="K42" s="57" t="s">
        <v>218</v>
      </c>
      <c r="L42" s="54" t="s">
        <v>51</v>
      </c>
      <c r="M42" s="54" t="s">
        <v>230</v>
      </c>
      <c r="N42" s="54" t="s">
        <v>22</v>
      </c>
      <c r="O42" s="54" t="s">
        <v>22</v>
      </c>
      <c r="P42" s="178" t="s">
        <v>66</v>
      </c>
      <c r="Q42" s="152"/>
      <c r="R42" s="215">
        <v>45730.0</v>
      </c>
      <c r="S42" s="216">
        <v>9555.0</v>
      </c>
      <c r="T42" s="216" t="s">
        <v>81</v>
      </c>
      <c r="U42" s="206"/>
      <c r="V42" s="238">
        <v>230028.0</v>
      </c>
      <c r="W42" s="237" t="s">
        <v>224</v>
      </c>
      <c r="X42" s="180"/>
      <c r="Y42" s="230"/>
    </row>
    <row r="43">
      <c r="A43" s="53">
        <v>45770.0</v>
      </c>
      <c r="B43" s="53">
        <v>45782.0</v>
      </c>
      <c r="C43" s="54">
        <v>222955.0</v>
      </c>
      <c r="D43" s="54" t="s">
        <v>48</v>
      </c>
      <c r="E43" s="53">
        <v>45474.0</v>
      </c>
      <c r="F43" s="56">
        <f t="shared" si="1"/>
        <v>10</v>
      </c>
      <c r="G43" s="53">
        <v>45500.0</v>
      </c>
      <c r="H43" s="56">
        <f t="shared" si="2"/>
        <v>9</v>
      </c>
      <c r="I43" s="54" t="s">
        <v>49</v>
      </c>
      <c r="J43" s="54">
        <v>512.0</v>
      </c>
      <c r="K43" s="57">
        <v>10000.0</v>
      </c>
      <c r="L43" s="54" t="s">
        <v>51</v>
      </c>
      <c r="M43" s="54" t="s">
        <v>230</v>
      </c>
      <c r="N43" s="54" t="s">
        <v>22</v>
      </c>
      <c r="O43" s="54" t="s">
        <v>22</v>
      </c>
      <c r="P43" s="178" t="s">
        <v>66</v>
      </c>
      <c r="Q43" s="152"/>
      <c r="R43" s="215">
        <v>45730.0</v>
      </c>
      <c r="S43" s="216">
        <v>208547.0</v>
      </c>
      <c r="T43" s="216" t="s">
        <v>81</v>
      </c>
      <c r="U43" s="206"/>
      <c r="V43" s="238">
        <v>206363.0</v>
      </c>
      <c r="W43" s="237" t="s">
        <v>224</v>
      </c>
      <c r="X43" s="180"/>
      <c r="Y43" s="230"/>
    </row>
    <row r="44">
      <c r="A44" s="53">
        <v>45705.0</v>
      </c>
      <c r="B44" s="53">
        <v>45783.0</v>
      </c>
      <c r="C44" s="54">
        <v>226612.0</v>
      </c>
      <c r="D44" s="54" t="s">
        <v>48</v>
      </c>
      <c r="E44" s="53">
        <v>45474.0</v>
      </c>
      <c r="F44" s="56">
        <f t="shared" si="1"/>
        <v>10</v>
      </c>
      <c r="G44" s="53">
        <v>45534.0</v>
      </c>
      <c r="H44" s="56">
        <f t="shared" si="2"/>
        <v>8</v>
      </c>
      <c r="I44" s="54" t="s">
        <v>49</v>
      </c>
      <c r="J44" s="54">
        <v>512.0</v>
      </c>
      <c r="K44" s="57" t="s">
        <v>227</v>
      </c>
      <c r="L44" s="54" t="s">
        <v>51</v>
      </c>
      <c r="M44" s="54" t="s">
        <v>217</v>
      </c>
      <c r="N44" s="54" t="s">
        <v>22</v>
      </c>
      <c r="O44" s="54" t="s">
        <v>22</v>
      </c>
      <c r="P44" s="178" t="s">
        <v>66</v>
      </c>
      <c r="Q44" s="152"/>
      <c r="R44" s="215">
        <v>45733.0</v>
      </c>
      <c r="S44" s="216">
        <v>218123.0</v>
      </c>
      <c r="T44" s="216" t="s">
        <v>81</v>
      </c>
      <c r="U44" s="163"/>
      <c r="V44" s="239"/>
      <c r="W44" s="237"/>
      <c r="X44" s="180"/>
      <c r="Y44" s="240"/>
    </row>
    <row r="45">
      <c r="A45" s="53">
        <v>45705.0</v>
      </c>
      <c r="B45" s="53">
        <v>45783.0</v>
      </c>
      <c r="C45" s="54">
        <v>228068.0</v>
      </c>
      <c r="D45" s="54" t="s">
        <v>48</v>
      </c>
      <c r="E45" s="53">
        <v>45413.0</v>
      </c>
      <c r="F45" s="56">
        <f t="shared" si="1"/>
        <v>12</v>
      </c>
      <c r="G45" s="53">
        <v>45551.0</v>
      </c>
      <c r="H45" s="56">
        <f t="shared" si="2"/>
        <v>7</v>
      </c>
      <c r="I45" s="54" t="s">
        <v>49</v>
      </c>
      <c r="J45" s="54">
        <v>504.0</v>
      </c>
      <c r="K45" s="57" t="s">
        <v>218</v>
      </c>
      <c r="L45" s="54" t="s">
        <v>51</v>
      </c>
      <c r="M45" s="54" t="s">
        <v>217</v>
      </c>
      <c r="N45" s="54" t="s">
        <v>19</v>
      </c>
      <c r="O45" s="54"/>
      <c r="P45" s="178" t="s">
        <v>66</v>
      </c>
      <c r="Q45" s="152"/>
      <c r="R45" s="215">
        <v>45733.0</v>
      </c>
      <c r="S45" s="216">
        <v>116795.0</v>
      </c>
      <c r="T45" s="216" t="s">
        <v>90</v>
      </c>
      <c r="U45" s="206"/>
      <c r="V45" s="239"/>
      <c r="W45" s="237"/>
      <c r="X45" s="180"/>
      <c r="Y45" s="241"/>
    </row>
    <row r="46">
      <c r="A46" s="53">
        <v>45775.0</v>
      </c>
      <c r="B46" s="53">
        <v>45779.0</v>
      </c>
      <c r="C46" s="54">
        <v>245465.0</v>
      </c>
      <c r="D46" s="54" t="s">
        <v>88</v>
      </c>
      <c r="E46" s="53">
        <v>45505.0</v>
      </c>
      <c r="F46" s="101">
        <v>7.0</v>
      </c>
      <c r="G46" s="151">
        <v>45730.0</v>
      </c>
      <c r="H46" s="56">
        <f t="shared" si="2"/>
        <v>1</v>
      </c>
      <c r="I46" s="54" t="s">
        <v>49</v>
      </c>
      <c r="J46" s="54">
        <v>512.0</v>
      </c>
      <c r="K46" s="57">
        <v>6700.0</v>
      </c>
      <c r="L46" s="54" t="s">
        <v>51</v>
      </c>
      <c r="M46" s="54" t="s">
        <v>65</v>
      </c>
      <c r="N46" s="54" t="s">
        <v>22</v>
      </c>
      <c r="O46" s="54" t="s">
        <v>22</v>
      </c>
      <c r="P46" s="178" t="s">
        <v>61</v>
      </c>
      <c r="Q46" s="152"/>
      <c r="R46" s="215">
        <v>45734.0</v>
      </c>
      <c r="S46" s="216">
        <v>235491.0</v>
      </c>
      <c r="T46" s="216" t="s">
        <v>81</v>
      </c>
      <c r="U46" s="206"/>
      <c r="V46" s="239"/>
      <c r="W46" s="237"/>
      <c r="X46" s="180"/>
      <c r="Y46" s="240"/>
    </row>
    <row r="47">
      <c r="A47" s="53">
        <v>45705.0</v>
      </c>
      <c r="B47" s="53">
        <v>45783.0</v>
      </c>
      <c r="C47" s="54">
        <v>236269.0</v>
      </c>
      <c r="D47" s="54" t="s">
        <v>48</v>
      </c>
      <c r="E47" s="53">
        <v>45505.0</v>
      </c>
      <c r="F47" s="56">
        <f t="shared" ref="F47:F64" si="4">DATEDIF(E47,TODAY(),"M")</f>
        <v>9</v>
      </c>
      <c r="G47" s="53">
        <v>45670.0</v>
      </c>
      <c r="H47" s="56">
        <f t="shared" si="2"/>
        <v>3</v>
      </c>
      <c r="I47" s="54" t="s">
        <v>49</v>
      </c>
      <c r="J47" s="54">
        <v>512.0</v>
      </c>
      <c r="K47" s="57" t="s">
        <v>218</v>
      </c>
      <c r="L47" s="54" t="s">
        <v>51</v>
      </c>
      <c r="M47" s="54" t="s">
        <v>217</v>
      </c>
      <c r="N47" s="54" t="s">
        <v>22</v>
      </c>
      <c r="O47" s="54" t="s">
        <v>22</v>
      </c>
      <c r="P47" s="178" t="s">
        <v>66</v>
      </c>
      <c r="Q47" s="152"/>
      <c r="R47" s="215">
        <v>45734.0</v>
      </c>
      <c r="S47" s="216">
        <v>206631.0</v>
      </c>
      <c r="T47" s="216" t="s">
        <v>81</v>
      </c>
      <c r="U47" s="206"/>
      <c r="V47" s="239"/>
      <c r="W47" s="237"/>
      <c r="X47" s="180"/>
      <c r="Y47" s="242"/>
    </row>
    <row r="48">
      <c r="A48" s="53">
        <v>45705.0</v>
      </c>
      <c r="B48" s="53">
        <v>45783.0</v>
      </c>
      <c r="C48" s="54">
        <v>241452.0</v>
      </c>
      <c r="D48" s="54" t="s">
        <v>48</v>
      </c>
      <c r="E48" s="53">
        <v>45047.0</v>
      </c>
      <c r="F48" s="56">
        <f t="shared" si="4"/>
        <v>24</v>
      </c>
      <c r="G48" s="53">
        <v>45688.0</v>
      </c>
      <c r="H48" s="56">
        <f t="shared" si="2"/>
        <v>3</v>
      </c>
      <c r="I48" s="54" t="s">
        <v>49</v>
      </c>
      <c r="J48" s="54">
        <v>535.0</v>
      </c>
      <c r="K48" s="57" t="s">
        <v>218</v>
      </c>
      <c r="L48" s="54" t="s">
        <v>51</v>
      </c>
      <c r="M48" s="54" t="s">
        <v>230</v>
      </c>
      <c r="N48" s="54" t="s">
        <v>19</v>
      </c>
      <c r="O48" s="54"/>
      <c r="P48" s="178" t="s">
        <v>66</v>
      </c>
      <c r="Q48" s="152"/>
      <c r="R48" s="215">
        <v>45740.0</v>
      </c>
      <c r="S48" s="216">
        <v>179348.0</v>
      </c>
      <c r="T48" s="216" t="s">
        <v>81</v>
      </c>
      <c r="U48" s="206"/>
      <c r="V48" s="239"/>
      <c r="W48" s="237"/>
      <c r="X48" s="180"/>
      <c r="Y48" s="242"/>
    </row>
    <row r="49">
      <c r="A49" s="53">
        <v>45726.0</v>
      </c>
      <c r="B49" s="53">
        <v>45783.0</v>
      </c>
      <c r="C49" s="54">
        <v>230770.0</v>
      </c>
      <c r="D49" s="54" t="s">
        <v>48</v>
      </c>
      <c r="E49" s="53">
        <v>45536.0</v>
      </c>
      <c r="F49" s="56">
        <f t="shared" si="4"/>
        <v>8</v>
      </c>
      <c r="G49" s="151">
        <v>45582.0</v>
      </c>
      <c r="H49" s="56">
        <f t="shared" si="2"/>
        <v>6</v>
      </c>
      <c r="I49" s="54" t="s">
        <v>63</v>
      </c>
      <c r="J49" s="54">
        <v>406.0</v>
      </c>
      <c r="K49" s="57">
        <v>13000.0</v>
      </c>
      <c r="L49" s="54" t="s">
        <v>51</v>
      </c>
      <c r="M49" s="54" t="s">
        <v>217</v>
      </c>
      <c r="N49" s="54" t="s">
        <v>19</v>
      </c>
      <c r="O49" s="54"/>
      <c r="P49" s="178" t="s">
        <v>66</v>
      </c>
      <c r="Q49" s="152"/>
      <c r="R49" s="215">
        <v>45742.0</v>
      </c>
      <c r="S49" s="216">
        <v>204567.0</v>
      </c>
      <c r="T49" s="216" t="s">
        <v>81</v>
      </c>
      <c r="U49" s="206"/>
      <c r="X49" s="243"/>
      <c r="Y49" s="242"/>
    </row>
    <row r="50">
      <c r="A50" s="53">
        <v>45741.0</v>
      </c>
      <c r="B50" s="53">
        <v>45783.0</v>
      </c>
      <c r="C50" s="54">
        <v>198527.0</v>
      </c>
      <c r="D50" s="54" t="s">
        <v>102</v>
      </c>
      <c r="E50" s="53">
        <v>45261.0</v>
      </c>
      <c r="F50" s="56">
        <f t="shared" si="4"/>
        <v>17</v>
      </c>
      <c r="G50" s="53">
        <v>45311.0</v>
      </c>
      <c r="H50" s="56">
        <f t="shared" si="2"/>
        <v>15</v>
      </c>
      <c r="I50" s="54" t="s">
        <v>73</v>
      </c>
      <c r="J50" s="54">
        <v>201.0</v>
      </c>
      <c r="K50" s="57">
        <v>12000.0</v>
      </c>
      <c r="L50" s="54" t="s">
        <v>51</v>
      </c>
      <c r="M50" s="54" t="s">
        <v>217</v>
      </c>
      <c r="N50" s="54" t="s">
        <v>19</v>
      </c>
      <c r="O50" s="54"/>
      <c r="P50" s="178" t="s">
        <v>61</v>
      </c>
      <c r="Q50" s="152"/>
      <c r="R50" s="215">
        <v>45747.0</v>
      </c>
      <c r="S50" s="216">
        <v>237947.0</v>
      </c>
      <c r="T50" s="216" t="s">
        <v>81</v>
      </c>
      <c r="U50" s="163"/>
      <c r="V50" s="221"/>
      <c r="W50" s="221"/>
      <c r="X50" s="244"/>
      <c r="Y50" s="242"/>
    </row>
    <row r="51">
      <c r="A51" s="53">
        <v>45705.0</v>
      </c>
      <c r="B51" s="53">
        <v>45783.0</v>
      </c>
      <c r="C51" s="54">
        <v>209593.0</v>
      </c>
      <c r="D51" s="54" t="s">
        <v>102</v>
      </c>
      <c r="E51" s="53">
        <v>45352.0</v>
      </c>
      <c r="F51" s="56">
        <f t="shared" si="4"/>
        <v>14</v>
      </c>
      <c r="G51" s="53">
        <v>45391.0</v>
      </c>
      <c r="H51" s="56">
        <f t="shared" si="2"/>
        <v>12</v>
      </c>
      <c r="I51" s="54" t="s">
        <v>49</v>
      </c>
      <c r="J51" s="54">
        <v>535.0</v>
      </c>
      <c r="K51" s="57" t="s">
        <v>218</v>
      </c>
      <c r="L51" s="54" t="s">
        <v>51</v>
      </c>
      <c r="M51" s="54" t="s">
        <v>231</v>
      </c>
      <c r="N51" s="54" t="s">
        <v>19</v>
      </c>
      <c r="O51" s="54"/>
      <c r="P51" s="178" t="s">
        <v>66</v>
      </c>
      <c r="Q51" s="152"/>
      <c r="R51" s="215">
        <v>45747.0</v>
      </c>
      <c r="S51" s="216">
        <v>214271.0</v>
      </c>
      <c r="T51" s="216" t="s">
        <v>81</v>
      </c>
      <c r="U51" s="162"/>
      <c r="V51" s="163"/>
      <c r="W51" s="163"/>
      <c r="X51" s="206"/>
      <c r="Y51" s="242"/>
    </row>
    <row r="52">
      <c r="A52" s="53">
        <v>45728.0</v>
      </c>
      <c r="B52" s="53">
        <v>45782.0</v>
      </c>
      <c r="C52" s="54">
        <v>198124.0</v>
      </c>
      <c r="D52" s="54" t="s">
        <v>102</v>
      </c>
      <c r="E52" s="53">
        <v>45261.0</v>
      </c>
      <c r="F52" s="56">
        <f t="shared" si="4"/>
        <v>17</v>
      </c>
      <c r="G52" s="53">
        <v>45302.0</v>
      </c>
      <c r="H52" s="56">
        <f t="shared" si="2"/>
        <v>15</v>
      </c>
      <c r="I52" s="54" t="s">
        <v>49</v>
      </c>
      <c r="J52" s="54">
        <v>535.0</v>
      </c>
      <c r="K52" s="57">
        <v>15000.0</v>
      </c>
      <c r="L52" s="54" t="s">
        <v>51</v>
      </c>
      <c r="M52" s="54" t="s">
        <v>231</v>
      </c>
      <c r="N52" s="54" t="s">
        <v>22</v>
      </c>
      <c r="O52" s="54" t="s">
        <v>22</v>
      </c>
      <c r="P52" s="178" t="s">
        <v>66</v>
      </c>
      <c r="Q52" s="152"/>
      <c r="R52" s="215">
        <v>45747.0</v>
      </c>
      <c r="S52" s="216">
        <v>219225.0</v>
      </c>
      <c r="T52" s="216" t="s">
        <v>81</v>
      </c>
      <c r="U52" s="162"/>
      <c r="V52" s="163"/>
      <c r="W52" s="163"/>
      <c r="X52" s="206"/>
      <c r="Y52" s="242"/>
    </row>
    <row r="53">
      <c r="A53" s="53">
        <v>45705.0</v>
      </c>
      <c r="B53" s="53">
        <v>45782.0</v>
      </c>
      <c r="C53" s="54">
        <v>225300.0</v>
      </c>
      <c r="D53" s="54" t="s">
        <v>102</v>
      </c>
      <c r="E53" s="53">
        <v>45536.0</v>
      </c>
      <c r="F53" s="56">
        <f t="shared" si="4"/>
        <v>8</v>
      </c>
      <c r="G53" s="53">
        <v>45572.0</v>
      </c>
      <c r="H53" s="56">
        <f t="shared" si="2"/>
        <v>6</v>
      </c>
      <c r="I53" s="54" t="s">
        <v>49</v>
      </c>
      <c r="J53" s="54">
        <v>514.0</v>
      </c>
      <c r="K53" s="57">
        <v>7000.0</v>
      </c>
      <c r="L53" s="54" t="s">
        <v>51</v>
      </c>
      <c r="M53" s="54" t="s">
        <v>217</v>
      </c>
      <c r="N53" s="54" t="s">
        <v>22</v>
      </c>
      <c r="O53" s="54" t="s">
        <v>69</v>
      </c>
      <c r="P53" s="178" t="s">
        <v>66</v>
      </c>
      <c r="Q53" s="152"/>
      <c r="R53" s="215">
        <v>45744.0</v>
      </c>
      <c r="S53" s="216">
        <v>215325.0</v>
      </c>
      <c r="T53" s="216" t="s">
        <v>81</v>
      </c>
      <c r="U53" s="162"/>
      <c r="V53" s="163"/>
      <c r="W53" s="163"/>
      <c r="X53" s="206"/>
      <c r="Y53" s="242"/>
    </row>
    <row r="54">
      <c r="A54" s="53">
        <v>45705.0</v>
      </c>
      <c r="B54" s="53">
        <v>45783.0</v>
      </c>
      <c r="C54" s="54">
        <v>201677.0</v>
      </c>
      <c r="D54" s="54" t="s">
        <v>71</v>
      </c>
      <c r="E54" s="53">
        <v>45292.0</v>
      </c>
      <c r="F54" s="56">
        <f t="shared" si="4"/>
        <v>16</v>
      </c>
      <c r="G54" s="53">
        <v>45329.0</v>
      </c>
      <c r="H54" s="56">
        <f t="shared" si="2"/>
        <v>14</v>
      </c>
      <c r="I54" s="54" t="s">
        <v>59</v>
      </c>
      <c r="J54" s="54">
        <v>139.0</v>
      </c>
      <c r="K54" s="57" t="s">
        <v>218</v>
      </c>
      <c r="L54" s="54" t="s">
        <v>51</v>
      </c>
      <c r="M54" s="54" t="s">
        <v>217</v>
      </c>
      <c r="N54" s="54" t="s">
        <v>19</v>
      </c>
      <c r="O54" s="54"/>
      <c r="P54" s="178" t="s">
        <v>66</v>
      </c>
      <c r="Q54" s="152"/>
      <c r="R54" s="215">
        <v>45383.0</v>
      </c>
      <c r="S54" s="216">
        <v>188104.0</v>
      </c>
      <c r="T54" s="216" t="s">
        <v>81</v>
      </c>
      <c r="U54" s="162"/>
      <c r="V54" s="163"/>
      <c r="W54" s="163"/>
      <c r="X54" s="206"/>
      <c r="Y54" s="242"/>
    </row>
    <row r="55">
      <c r="A55" s="53">
        <v>45705.0</v>
      </c>
      <c r="B55" s="53">
        <v>45783.0</v>
      </c>
      <c r="C55" s="54">
        <v>189576.0</v>
      </c>
      <c r="D55" s="54" t="s">
        <v>71</v>
      </c>
      <c r="E55" s="53">
        <v>45139.0</v>
      </c>
      <c r="F55" s="56">
        <f t="shared" si="4"/>
        <v>21</v>
      </c>
      <c r="G55" s="151">
        <v>45217.0</v>
      </c>
      <c r="H55" s="56">
        <f t="shared" si="2"/>
        <v>18</v>
      </c>
      <c r="I55" s="54" t="s">
        <v>72</v>
      </c>
      <c r="J55" s="54">
        <v>4012.0</v>
      </c>
      <c r="K55" s="57" t="s">
        <v>232</v>
      </c>
      <c r="L55" s="54" t="s">
        <v>51</v>
      </c>
      <c r="M55" s="54" t="s">
        <v>217</v>
      </c>
      <c r="N55" s="54" t="s">
        <v>19</v>
      </c>
      <c r="O55" s="54"/>
      <c r="P55" s="186"/>
      <c r="Q55" s="152"/>
      <c r="R55" s="215">
        <v>45747.0</v>
      </c>
      <c r="S55" s="216">
        <v>225835.0</v>
      </c>
      <c r="T55" s="216" t="s">
        <v>81</v>
      </c>
      <c r="U55" s="162"/>
      <c r="V55" s="163"/>
      <c r="W55" s="163"/>
      <c r="X55" s="206"/>
      <c r="Y55" s="242"/>
    </row>
    <row r="56">
      <c r="A56" s="53">
        <v>45705.0</v>
      </c>
      <c r="B56" s="53">
        <v>45783.0</v>
      </c>
      <c r="C56" s="54">
        <v>225327.0</v>
      </c>
      <c r="D56" s="54" t="s">
        <v>71</v>
      </c>
      <c r="E56" s="53">
        <v>45292.0</v>
      </c>
      <c r="F56" s="56">
        <f t="shared" si="4"/>
        <v>16</v>
      </c>
      <c r="G56" s="53">
        <v>45524.0</v>
      </c>
      <c r="H56" s="56">
        <f t="shared" si="2"/>
        <v>8</v>
      </c>
      <c r="I56" s="54" t="s">
        <v>59</v>
      </c>
      <c r="J56" s="54">
        <v>139.0</v>
      </c>
      <c r="K56" s="57" t="s">
        <v>218</v>
      </c>
      <c r="L56" s="54" t="s">
        <v>51</v>
      </c>
      <c r="M56" s="54" t="s">
        <v>65</v>
      </c>
      <c r="N56" s="54" t="s">
        <v>19</v>
      </c>
      <c r="O56" s="54"/>
      <c r="P56" s="178" t="s">
        <v>61</v>
      </c>
      <c r="Q56" s="152"/>
      <c r="R56" s="215">
        <v>45383.0</v>
      </c>
      <c r="S56" s="216">
        <v>203616.0</v>
      </c>
      <c r="T56" s="216" t="s">
        <v>90</v>
      </c>
      <c r="U56" s="162"/>
      <c r="V56" s="163"/>
      <c r="W56" s="220"/>
      <c r="X56" s="245"/>
      <c r="Y56" s="242"/>
    </row>
    <row r="57">
      <c r="A57" s="53">
        <v>45705.0</v>
      </c>
      <c r="B57" s="53">
        <v>45783.0</v>
      </c>
      <c r="C57" s="54">
        <v>221354.0</v>
      </c>
      <c r="D57" s="54" t="s">
        <v>71</v>
      </c>
      <c r="E57" s="53">
        <v>45444.0</v>
      </c>
      <c r="F57" s="56">
        <f t="shared" si="4"/>
        <v>11</v>
      </c>
      <c r="G57" s="53">
        <v>45485.0</v>
      </c>
      <c r="H57" s="56">
        <f t="shared" si="2"/>
        <v>9</v>
      </c>
      <c r="I57" s="54" t="s">
        <v>59</v>
      </c>
      <c r="J57" s="54">
        <v>104.0</v>
      </c>
      <c r="K57" s="57">
        <v>14000.0</v>
      </c>
      <c r="L57" s="58"/>
      <c r="M57" s="58"/>
      <c r="N57" s="54" t="s">
        <v>18</v>
      </c>
      <c r="O57" s="54" t="s">
        <v>233</v>
      </c>
      <c r="P57" s="186"/>
      <c r="Q57" s="152"/>
      <c r="R57" s="215">
        <v>45750.0</v>
      </c>
      <c r="S57" s="216">
        <v>202354.0</v>
      </c>
      <c r="T57" s="216" t="s">
        <v>81</v>
      </c>
      <c r="U57" s="162"/>
      <c r="V57" s="206"/>
      <c r="W57" s="231"/>
      <c r="X57" s="231"/>
      <c r="Y57" s="231"/>
    </row>
    <row r="58">
      <c r="A58" s="53">
        <v>45775.0</v>
      </c>
      <c r="B58" s="53">
        <v>45782.0</v>
      </c>
      <c r="C58" s="54">
        <v>226614.0</v>
      </c>
      <c r="D58" s="54" t="s">
        <v>71</v>
      </c>
      <c r="E58" s="53">
        <v>45505.0</v>
      </c>
      <c r="F58" s="56">
        <f t="shared" si="4"/>
        <v>9</v>
      </c>
      <c r="G58" s="53">
        <v>45540.0</v>
      </c>
      <c r="H58" s="56">
        <f t="shared" si="2"/>
        <v>8</v>
      </c>
      <c r="I58" s="54" t="s">
        <v>49</v>
      </c>
      <c r="J58" s="54">
        <v>510.0</v>
      </c>
      <c r="K58" s="57">
        <v>7000.0</v>
      </c>
      <c r="L58" s="54" t="s">
        <v>51</v>
      </c>
      <c r="M58" s="54" t="s">
        <v>217</v>
      </c>
      <c r="N58" s="54" t="s">
        <v>22</v>
      </c>
      <c r="O58" s="54" t="s">
        <v>22</v>
      </c>
      <c r="P58" s="178" t="s">
        <v>66</v>
      </c>
      <c r="Q58" s="152"/>
      <c r="R58" s="215">
        <v>45750.0</v>
      </c>
      <c r="S58" s="216">
        <v>221626.0</v>
      </c>
      <c r="T58" s="216" t="s">
        <v>81</v>
      </c>
      <c r="U58" s="162"/>
      <c r="V58" s="206"/>
      <c r="W58" s="231"/>
      <c r="X58" s="231"/>
      <c r="Y58" s="231"/>
    </row>
    <row r="59">
      <c r="A59" s="53">
        <v>45742.0</v>
      </c>
      <c r="B59" s="53">
        <v>45783.0</v>
      </c>
      <c r="C59" s="54">
        <v>240831.0</v>
      </c>
      <c r="D59" s="54" t="s">
        <v>71</v>
      </c>
      <c r="E59" s="53">
        <v>44317.0</v>
      </c>
      <c r="F59" s="56">
        <f t="shared" si="4"/>
        <v>48</v>
      </c>
      <c r="G59" s="53">
        <v>45685.0</v>
      </c>
      <c r="H59" s="56">
        <f t="shared" si="2"/>
        <v>3</v>
      </c>
      <c r="I59" s="54" t="s">
        <v>49</v>
      </c>
      <c r="J59" s="54">
        <v>516.0</v>
      </c>
      <c r="K59" s="57" t="s">
        <v>218</v>
      </c>
      <c r="L59" s="54" t="s">
        <v>51</v>
      </c>
      <c r="M59" s="54" t="s">
        <v>230</v>
      </c>
      <c r="N59" s="54" t="s">
        <v>25</v>
      </c>
      <c r="O59" s="54" t="s">
        <v>25</v>
      </c>
      <c r="P59" s="178" t="s">
        <v>66</v>
      </c>
      <c r="Q59" s="152"/>
      <c r="R59" s="215">
        <v>45751.0</v>
      </c>
      <c r="S59" s="216">
        <v>223028.0</v>
      </c>
      <c r="T59" s="216" t="s">
        <v>81</v>
      </c>
      <c r="U59" s="162"/>
      <c r="V59" s="206"/>
      <c r="W59" s="231"/>
      <c r="X59" s="231"/>
      <c r="Y59" s="231"/>
    </row>
    <row r="60">
      <c r="A60" s="53">
        <v>45705.0</v>
      </c>
      <c r="B60" s="53">
        <v>45782.0</v>
      </c>
      <c r="C60" s="54">
        <v>211417.0</v>
      </c>
      <c r="D60" s="54" t="s">
        <v>133</v>
      </c>
      <c r="E60" s="53">
        <v>45261.0</v>
      </c>
      <c r="F60" s="56">
        <f t="shared" si="4"/>
        <v>17</v>
      </c>
      <c r="G60" s="53">
        <v>45404.0</v>
      </c>
      <c r="H60" s="56">
        <f t="shared" si="2"/>
        <v>12</v>
      </c>
      <c r="I60" s="54" t="s">
        <v>49</v>
      </c>
      <c r="J60" s="54">
        <v>535.0</v>
      </c>
      <c r="K60" s="57">
        <v>5000.0</v>
      </c>
      <c r="L60" s="54" t="s">
        <v>51</v>
      </c>
      <c r="M60" s="54" t="s">
        <v>231</v>
      </c>
      <c r="N60" s="54" t="s">
        <v>22</v>
      </c>
      <c r="O60" s="54" t="s">
        <v>22</v>
      </c>
      <c r="P60" s="178" t="s">
        <v>66</v>
      </c>
      <c r="Q60" s="152"/>
      <c r="R60" s="215">
        <v>45754.0</v>
      </c>
      <c r="S60" s="216">
        <v>193202.0</v>
      </c>
      <c r="T60" s="216" t="s">
        <v>81</v>
      </c>
      <c r="U60" s="162"/>
      <c r="V60" s="206"/>
      <c r="W60" s="231"/>
      <c r="X60" s="231"/>
      <c r="Y60" s="231"/>
    </row>
    <row r="61">
      <c r="A61" s="53">
        <v>45705.0</v>
      </c>
      <c r="B61" s="53">
        <v>45783.0</v>
      </c>
      <c r="C61" s="54">
        <v>216990.0</v>
      </c>
      <c r="D61" s="54" t="s">
        <v>133</v>
      </c>
      <c r="E61" s="53">
        <v>45413.0</v>
      </c>
      <c r="F61" s="56">
        <f t="shared" si="4"/>
        <v>12</v>
      </c>
      <c r="G61" s="53">
        <v>45450.0</v>
      </c>
      <c r="H61" s="56">
        <f t="shared" si="2"/>
        <v>10</v>
      </c>
      <c r="I61" s="54" t="s">
        <v>74</v>
      </c>
      <c r="J61" s="54">
        <v>310.0</v>
      </c>
      <c r="K61" s="57">
        <v>6000.0</v>
      </c>
      <c r="L61" s="54" t="s">
        <v>51</v>
      </c>
      <c r="M61" s="54" t="s">
        <v>217</v>
      </c>
      <c r="N61" s="54" t="s">
        <v>19</v>
      </c>
      <c r="O61" s="54"/>
      <c r="P61" s="178" t="s">
        <v>66</v>
      </c>
      <c r="Q61" s="152"/>
      <c r="R61" s="215">
        <v>45755.0</v>
      </c>
      <c r="S61" s="216">
        <v>198928.0</v>
      </c>
      <c r="T61" s="216" t="s">
        <v>81</v>
      </c>
      <c r="U61" s="162"/>
      <c r="V61" s="206"/>
      <c r="W61" s="231"/>
      <c r="X61" s="231"/>
      <c r="Y61" s="231"/>
    </row>
    <row r="62">
      <c r="A62" s="53">
        <v>45705.0</v>
      </c>
      <c r="B62" s="53">
        <v>45783.0</v>
      </c>
      <c r="C62" s="54">
        <v>236547.0</v>
      </c>
      <c r="D62" s="54" t="s">
        <v>133</v>
      </c>
      <c r="E62" s="53">
        <v>45474.0</v>
      </c>
      <c r="F62" s="56">
        <f t="shared" si="4"/>
        <v>10</v>
      </c>
      <c r="G62" s="151">
        <v>45636.0</v>
      </c>
      <c r="H62" s="56">
        <f t="shared" si="2"/>
        <v>4</v>
      </c>
      <c r="I62" s="54" t="s">
        <v>63</v>
      </c>
      <c r="J62" s="54">
        <v>406.0</v>
      </c>
      <c r="K62" s="57" t="s">
        <v>227</v>
      </c>
      <c r="L62" s="54" t="s">
        <v>51</v>
      </c>
      <c r="M62" s="54" t="s">
        <v>65</v>
      </c>
      <c r="N62" s="54" t="s">
        <v>19</v>
      </c>
      <c r="O62" s="54"/>
      <c r="P62" s="178" t="s">
        <v>61</v>
      </c>
      <c r="Q62" s="152"/>
      <c r="R62" s="215">
        <v>45755.0</v>
      </c>
      <c r="S62" s="216">
        <v>200349.0</v>
      </c>
      <c r="T62" s="216" t="s">
        <v>81</v>
      </c>
      <c r="U62" s="162"/>
      <c r="V62" s="206"/>
      <c r="W62" s="231"/>
      <c r="X62" s="231"/>
      <c r="Y62" s="231"/>
    </row>
    <row r="63">
      <c r="A63" s="53">
        <v>45705.0</v>
      </c>
      <c r="B63" s="53">
        <v>45783.0</v>
      </c>
      <c r="C63" s="54">
        <v>216825.0</v>
      </c>
      <c r="D63" s="54" t="s">
        <v>133</v>
      </c>
      <c r="E63" s="53">
        <v>45413.0</v>
      </c>
      <c r="F63" s="56">
        <f t="shared" si="4"/>
        <v>12</v>
      </c>
      <c r="G63" s="53">
        <v>45449.0</v>
      </c>
      <c r="H63" s="56">
        <f t="shared" si="2"/>
        <v>11</v>
      </c>
      <c r="I63" s="54" t="s">
        <v>49</v>
      </c>
      <c r="J63" s="54">
        <v>501.0</v>
      </c>
      <c r="K63" s="57">
        <v>15000.0</v>
      </c>
      <c r="L63" s="54" t="s">
        <v>51</v>
      </c>
      <c r="M63" s="54" t="s">
        <v>230</v>
      </c>
      <c r="N63" s="54" t="s">
        <v>19</v>
      </c>
      <c r="O63" s="54"/>
      <c r="P63" s="178" t="s">
        <v>66</v>
      </c>
      <c r="Q63" s="152"/>
      <c r="R63" s="215">
        <v>45755.0</v>
      </c>
      <c r="S63" s="216">
        <v>208747.0</v>
      </c>
      <c r="T63" s="216" t="s">
        <v>81</v>
      </c>
      <c r="U63" s="162"/>
      <c r="V63" s="206"/>
      <c r="W63" s="231"/>
      <c r="X63" s="231"/>
      <c r="Y63" s="231"/>
    </row>
    <row r="64">
      <c r="A64" s="53">
        <v>45705.0</v>
      </c>
      <c r="B64" s="53">
        <v>45782.0</v>
      </c>
      <c r="C64" s="54">
        <v>227040.0</v>
      </c>
      <c r="D64" s="54" t="s">
        <v>70</v>
      </c>
      <c r="E64" s="53">
        <v>45505.0</v>
      </c>
      <c r="F64" s="56">
        <f t="shared" si="4"/>
        <v>9</v>
      </c>
      <c r="G64" s="53">
        <v>45552.0</v>
      </c>
      <c r="H64" s="56">
        <f t="shared" si="2"/>
        <v>7</v>
      </c>
      <c r="I64" s="54" t="s">
        <v>49</v>
      </c>
      <c r="J64" s="54">
        <v>512.0</v>
      </c>
      <c r="K64" s="57">
        <v>3500.0</v>
      </c>
      <c r="L64" s="54" t="s">
        <v>51</v>
      </c>
      <c r="M64" s="54" t="s">
        <v>230</v>
      </c>
      <c r="N64" s="54" t="s">
        <v>22</v>
      </c>
      <c r="O64" s="54" t="s">
        <v>22</v>
      </c>
      <c r="P64" s="178" t="s">
        <v>66</v>
      </c>
      <c r="Q64" s="152"/>
      <c r="R64" s="215">
        <v>45755.0</v>
      </c>
      <c r="S64" s="246">
        <v>229487.0</v>
      </c>
      <c r="T64" s="216" t="s">
        <v>81</v>
      </c>
      <c r="U64" s="162"/>
      <c r="V64" s="206"/>
      <c r="W64" s="231"/>
      <c r="X64" s="231"/>
      <c r="Y64" s="231"/>
    </row>
    <row r="65">
      <c r="A65" s="53">
        <v>45705.0</v>
      </c>
      <c r="B65" s="53">
        <v>45783.0</v>
      </c>
      <c r="C65" s="54">
        <v>211385.0</v>
      </c>
      <c r="D65" s="54" t="s">
        <v>70</v>
      </c>
      <c r="E65" s="53">
        <v>45383.0</v>
      </c>
      <c r="F65" s="101">
        <v>11.0</v>
      </c>
      <c r="G65" s="53">
        <v>45406.0</v>
      </c>
      <c r="H65" s="56">
        <f t="shared" si="2"/>
        <v>12</v>
      </c>
      <c r="I65" s="54" t="s">
        <v>49</v>
      </c>
      <c r="J65" s="54">
        <v>520.0</v>
      </c>
      <c r="K65" s="57" t="s">
        <v>218</v>
      </c>
      <c r="L65" s="54" t="s">
        <v>51</v>
      </c>
      <c r="M65" s="54" t="s">
        <v>229</v>
      </c>
      <c r="N65" s="54" t="s">
        <v>19</v>
      </c>
      <c r="O65" s="54"/>
      <c r="P65" s="178" t="s">
        <v>66</v>
      </c>
      <c r="Q65" s="152"/>
      <c r="R65" s="215">
        <v>45755.0</v>
      </c>
      <c r="S65" s="216">
        <v>212148.0</v>
      </c>
      <c r="T65" s="216" t="s">
        <v>81</v>
      </c>
      <c r="U65" s="162"/>
      <c r="V65" s="206"/>
      <c r="W65" s="231"/>
      <c r="X65" s="231"/>
      <c r="Y65" s="231"/>
    </row>
    <row r="66">
      <c r="A66" s="53">
        <v>45705.0</v>
      </c>
      <c r="B66" s="53">
        <v>45783.0</v>
      </c>
      <c r="C66" s="54">
        <v>225783.0</v>
      </c>
      <c r="D66" s="54" t="s">
        <v>70</v>
      </c>
      <c r="E66" s="53">
        <v>45505.0</v>
      </c>
      <c r="F66" s="56">
        <f t="shared" ref="F66:F130" si="5">DATEDIF(E66,TODAY(),"M")</f>
        <v>9</v>
      </c>
      <c r="G66" s="53">
        <v>45526.0</v>
      </c>
      <c r="H66" s="56">
        <f t="shared" si="2"/>
        <v>8</v>
      </c>
      <c r="I66" s="54" t="s">
        <v>49</v>
      </c>
      <c r="J66" s="54">
        <v>512.0</v>
      </c>
      <c r="K66" s="57" t="s">
        <v>218</v>
      </c>
      <c r="L66" s="54" t="s">
        <v>51</v>
      </c>
      <c r="M66" s="54" t="s">
        <v>230</v>
      </c>
      <c r="N66" s="54" t="s">
        <v>22</v>
      </c>
      <c r="O66" s="54" t="s">
        <v>22</v>
      </c>
      <c r="P66" s="178" t="s">
        <v>61</v>
      </c>
      <c r="Q66" s="152"/>
      <c r="R66" s="215">
        <v>45756.0</v>
      </c>
      <c r="S66" s="216">
        <v>233753.0</v>
      </c>
      <c r="T66" s="216" t="s">
        <v>90</v>
      </c>
      <c r="U66" s="162"/>
      <c r="V66" s="206"/>
      <c r="W66" s="231"/>
      <c r="X66" s="231"/>
      <c r="Y66" s="231"/>
    </row>
    <row r="67">
      <c r="A67" s="53">
        <v>45705.0</v>
      </c>
      <c r="B67" s="53">
        <v>45783.0</v>
      </c>
      <c r="C67" s="54">
        <v>230241.0</v>
      </c>
      <c r="D67" s="54" t="s">
        <v>70</v>
      </c>
      <c r="E67" s="53">
        <v>45536.0</v>
      </c>
      <c r="F67" s="56">
        <f t="shared" si="5"/>
        <v>8</v>
      </c>
      <c r="G67" s="53">
        <v>45572.0</v>
      </c>
      <c r="H67" s="56">
        <f t="shared" si="2"/>
        <v>6</v>
      </c>
      <c r="I67" s="54" t="s">
        <v>49</v>
      </c>
      <c r="J67" s="54">
        <v>512.0</v>
      </c>
      <c r="K67" s="57" t="s">
        <v>218</v>
      </c>
      <c r="L67" s="54" t="s">
        <v>51</v>
      </c>
      <c r="M67" s="54" t="s">
        <v>65</v>
      </c>
      <c r="N67" s="54" t="s">
        <v>22</v>
      </c>
      <c r="O67" s="54" t="s">
        <v>22</v>
      </c>
      <c r="P67" s="178" t="s">
        <v>61</v>
      </c>
      <c r="Q67" s="152"/>
      <c r="R67" s="215">
        <v>45757.0</v>
      </c>
      <c r="S67" s="216">
        <v>206738.0</v>
      </c>
      <c r="T67" s="216" t="s">
        <v>81</v>
      </c>
      <c r="U67" s="162"/>
      <c r="V67" s="206"/>
      <c r="W67" s="231"/>
      <c r="X67" s="231"/>
      <c r="Y67" s="231"/>
    </row>
    <row r="68">
      <c r="A68" s="53">
        <v>45705.0</v>
      </c>
      <c r="B68" s="53">
        <v>45783.0</v>
      </c>
      <c r="C68" s="54">
        <v>232130.0</v>
      </c>
      <c r="D68" s="54" t="s">
        <v>70</v>
      </c>
      <c r="E68" s="53">
        <v>45444.0</v>
      </c>
      <c r="F68" s="56">
        <f t="shared" si="5"/>
        <v>11</v>
      </c>
      <c r="G68" s="151">
        <v>45588.0</v>
      </c>
      <c r="H68" s="56">
        <f t="shared" si="2"/>
        <v>6</v>
      </c>
      <c r="I68" s="54" t="s">
        <v>49</v>
      </c>
      <c r="J68" s="54">
        <v>512.0</v>
      </c>
      <c r="K68" s="57" t="s">
        <v>218</v>
      </c>
      <c r="L68" s="54" t="s">
        <v>51</v>
      </c>
      <c r="M68" s="54" t="s">
        <v>65</v>
      </c>
      <c r="N68" s="54" t="s">
        <v>22</v>
      </c>
      <c r="O68" s="54" t="s">
        <v>22</v>
      </c>
      <c r="P68" s="178" t="s">
        <v>61</v>
      </c>
      <c r="Q68" s="152"/>
      <c r="R68" s="215">
        <v>45761.0</v>
      </c>
      <c r="S68" s="216">
        <v>211490.0</v>
      </c>
      <c r="T68" s="216" t="s">
        <v>81</v>
      </c>
      <c r="U68" s="162"/>
      <c r="V68" s="206"/>
      <c r="W68" s="231"/>
      <c r="X68" s="231"/>
      <c r="Y68" s="231"/>
    </row>
    <row r="69">
      <c r="A69" s="53">
        <v>45705.0</v>
      </c>
      <c r="B69" s="53">
        <v>45782.0</v>
      </c>
      <c r="C69" s="54">
        <v>234024.0</v>
      </c>
      <c r="D69" s="54" t="s">
        <v>70</v>
      </c>
      <c r="E69" s="53">
        <v>45413.0</v>
      </c>
      <c r="F69" s="56">
        <f t="shared" si="5"/>
        <v>12</v>
      </c>
      <c r="G69" s="151">
        <v>45608.0</v>
      </c>
      <c r="H69" s="56">
        <f t="shared" si="2"/>
        <v>5</v>
      </c>
      <c r="I69" s="54" t="s">
        <v>49</v>
      </c>
      <c r="J69" s="54">
        <v>512.0</v>
      </c>
      <c r="K69" s="57">
        <v>5000.0</v>
      </c>
      <c r="L69" s="54" t="s">
        <v>51</v>
      </c>
      <c r="M69" s="54" t="s">
        <v>217</v>
      </c>
      <c r="N69" s="54" t="s">
        <v>22</v>
      </c>
      <c r="O69" s="54" t="s">
        <v>22</v>
      </c>
      <c r="P69" s="178" t="s">
        <v>66</v>
      </c>
      <c r="Q69" s="152"/>
      <c r="R69" s="215">
        <v>45761.0</v>
      </c>
      <c r="S69" s="216">
        <v>211034.0</v>
      </c>
      <c r="T69" s="216" t="s">
        <v>81</v>
      </c>
      <c r="U69" s="162"/>
      <c r="V69" s="206"/>
      <c r="W69" s="231"/>
      <c r="X69" s="231"/>
      <c r="Y69" s="231"/>
    </row>
    <row r="70">
      <c r="A70" s="53">
        <v>45705.0</v>
      </c>
      <c r="B70" s="53">
        <v>45782.0</v>
      </c>
      <c r="C70" s="54">
        <v>230093.0</v>
      </c>
      <c r="D70" s="54" t="s">
        <v>77</v>
      </c>
      <c r="E70" s="53">
        <v>45505.0</v>
      </c>
      <c r="F70" s="56">
        <f t="shared" si="5"/>
        <v>9</v>
      </c>
      <c r="G70" s="53">
        <v>45572.0</v>
      </c>
      <c r="H70" s="56">
        <f t="shared" si="2"/>
        <v>6</v>
      </c>
      <c r="I70" s="54" t="s">
        <v>49</v>
      </c>
      <c r="J70" s="54">
        <v>512.0</v>
      </c>
      <c r="K70" s="57">
        <v>6000.0</v>
      </c>
      <c r="L70" s="54" t="s">
        <v>51</v>
      </c>
      <c r="M70" s="54" t="s">
        <v>217</v>
      </c>
      <c r="N70" s="54" t="s">
        <v>22</v>
      </c>
      <c r="O70" s="54" t="s">
        <v>22</v>
      </c>
      <c r="P70" s="178" t="s">
        <v>66</v>
      </c>
      <c r="Q70" s="152"/>
      <c r="R70" s="215">
        <v>45761.0</v>
      </c>
      <c r="S70" s="216">
        <v>201739.0</v>
      </c>
      <c r="T70" s="216" t="s">
        <v>81</v>
      </c>
      <c r="U70" s="162"/>
      <c r="V70" s="206"/>
      <c r="W70" s="231"/>
      <c r="X70" s="231"/>
      <c r="Y70" s="231"/>
    </row>
    <row r="71">
      <c r="A71" s="53">
        <v>45705.0</v>
      </c>
      <c r="B71" s="53">
        <v>45783.0</v>
      </c>
      <c r="C71" s="54">
        <v>241655.0</v>
      </c>
      <c r="D71" s="54" t="s">
        <v>77</v>
      </c>
      <c r="E71" s="53">
        <v>45352.0</v>
      </c>
      <c r="F71" s="56">
        <f t="shared" si="5"/>
        <v>14</v>
      </c>
      <c r="G71" s="53">
        <v>45691.0</v>
      </c>
      <c r="H71" s="56">
        <f t="shared" si="2"/>
        <v>3</v>
      </c>
      <c r="I71" s="54" t="s">
        <v>49</v>
      </c>
      <c r="J71" s="54">
        <v>512.0</v>
      </c>
      <c r="K71" s="57">
        <v>6000.0</v>
      </c>
      <c r="L71" s="54" t="s">
        <v>51</v>
      </c>
      <c r="M71" s="54" t="s">
        <v>217</v>
      </c>
      <c r="N71" s="54" t="s">
        <v>22</v>
      </c>
      <c r="O71" s="54" t="s">
        <v>69</v>
      </c>
      <c r="P71" s="178" t="s">
        <v>66</v>
      </c>
      <c r="Q71" s="152"/>
      <c r="R71" s="215">
        <v>45761.0</v>
      </c>
      <c r="S71" s="216">
        <v>200007.0</v>
      </c>
      <c r="T71" s="216" t="s">
        <v>81</v>
      </c>
      <c r="U71" s="162"/>
      <c r="V71" s="206"/>
      <c r="W71" s="231"/>
      <c r="X71" s="231"/>
      <c r="Y71" s="231"/>
    </row>
    <row r="72">
      <c r="A72" s="53">
        <v>45705.0</v>
      </c>
      <c r="B72" s="53">
        <v>45783.0</v>
      </c>
      <c r="C72" s="54">
        <v>217551.0</v>
      </c>
      <c r="D72" s="54" t="s">
        <v>77</v>
      </c>
      <c r="E72" s="53">
        <v>45413.0</v>
      </c>
      <c r="F72" s="56">
        <f t="shared" si="5"/>
        <v>12</v>
      </c>
      <c r="G72" s="53">
        <v>45454.0</v>
      </c>
      <c r="H72" s="56">
        <f t="shared" si="2"/>
        <v>10</v>
      </c>
      <c r="I72" s="54" t="s">
        <v>49</v>
      </c>
      <c r="J72" s="54">
        <v>512.0</v>
      </c>
      <c r="K72" s="57" t="s">
        <v>216</v>
      </c>
      <c r="L72" s="54" t="s">
        <v>51</v>
      </c>
      <c r="M72" s="54" t="s">
        <v>217</v>
      </c>
      <c r="N72" s="54" t="s">
        <v>22</v>
      </c>
      <c r="O72" s="54" t="s">
        <v>22</v>
      </c>
      <c r="P72" s="178" t="s">
        <v>66</v>
      </c>
      <c r="Q72" s="152"/>
      <c r="R72" s="215">
        <v>45761.0</v>
      </c>
      <c r="S72" s="216">
        <v>225520.0</v>
      </c>
      <c r="T72" s="216" t="s">
        <v>81</v>
      </c>
      <c r="U72" s="162"/>
      <c r="V72" s="206"/>
      <c r="W72" s="231"/>
      <c r="X72" s="231"/>
      <c r="Y72" s="231"/>
    </row>
    <row r="73">
      <c r="A73" s="53">
        <v>45764.0</v>
      </c>
      <c r="B73" s="53">
        <v>45782.0</v>
      </c>
      <c r="C73" s="54">
        <v>222309.0</v>
      </c>
      <c r="D73" s="54" t="s">
        <v>77</v>
      </c>
      <c r="E73" s="53">
        <v>45444.0</v>
      </c>
      <c r="F73" s="56">
        <f t="shared" si="5"/>
        <v>11</v>
      </c>
      <c r="G73" s="53">
        <v>45496.0</v>
      </c>
      <c r="H73" s="56">
        <f t="shared" si="2"/>
        <v>9</v>
      </c>
      <c r="I73" s="54" t="s">
        <v>49</v>
      </c>
      <c r="J73" s="54">
        <v>510.0</v>
      </c>
      <c r="K73" s="57">
        <v>14000.0</v>
      </c>
      <c r="L73" s="54" t="s">
        <v>68</v>
      </c>
      <c r="M73" s="54" t="s">
        <v>234</v>
      </c>
      <c r="N73" s="54" t="s">
        <v>22</v>
      </c>
      <c r="O73" s="54" t="s">
        <v>22</v>
      </c>
      <c r="P73" s="178" t="s">
        <v>66</v>
      </c>
      <c r="Q73" s="152"/>
      <c r="R73" s="215">
        <v>45762.0</v>
      </c>
      <c r="S73" s="216">
        <v>212203.0</v>
      </c>
      <c r="T73" s="216" t="s">
        <v>81</v>
      </c>
      <c r="U73" s="162"/>
      <c r="V73" s="206"/>
      <c r="W73" s="231"/>
      <c r="X73" s="231"/>
      <c r="Y73" s="231"/>
    </row>
    <row r="74">
      <c r="A74" s="53">
        <v>45705.0</v>
      </c>
      <c r="B74" s="53">
        <v>45779.0</v>
      </c>
      <c r="C74" s="54">
        <v>225942.0</v>
      </c>
      <c r="D74" s="54" t="s">
        <v>77</v>
      </c>
      <c r="E74" s="53">
        <v>45505.0</v>
      </c>
      <c r="F74" s="56">
        <f t="shared" si="5"/>
        <v>9</v>
      </c>
      <c r="G74" s="53">
        <v>45528.0</v>
      </c>
      <c r="H74" s="56">
        <f t="shared" si="2"/>
        <v>8</v>
      </c>
      <c r="I74" s="54" t="s">
        <v>49</v>
      </c>
      <c r="J74" s="54">
        <v>512.0</v>
      </c>
      <c r="K74" s="57">
        <v>5000.0</v>
      </c>
      <c r="L74" s="54" t="s">
        <v>51</v>
      </c>
      <c r="M74" s="54" t="s">
        <v>217</v>
      </c>
      <c r="N74" s="54" t="s">
        <v>22</v>
      </c>
      <c r="O74" s="54" t="s">
        <v>22</v>
      </c>
      <c r="P74" s="178" t="s">
        <v>66</v>
      </c>
      <c r="Q74" s="152"/>
      <c r="R74" s="215">
        <v>45763.0</v>
      </c>
      <c r="S74" s="216">
        <v>208098.0</v>
      </c>
      <c r="T74" s="216" t="s">
        <v>81</v>
      </c>
      <c r="U74" s="162"/>
      <c r="V74" s="206"/>
      <c r="W74" s="231"/>
      <c r="X74" s="231"/>
      <c r="Y74" s="231"/>
    </row>
    <row r="75">
      <c r="A75" s="53">
        <v>45705.0</v>
      </c>
      <c r="B75" s="53">
        <v>45783.0</v>
      </c>
      <c r="C75" s="54">
        <v>233791.0</v>
      </c>
      <c r="D75" s="54" t="s">
        <v>77</v>
      </c>
      <c r="E75" s="53">
        <v>45566.0</v>
      </c>
      <c r="F75" s="56">
        <f t="shared" si="5"/>
        <v>7</v>
      </c>
      <c r="G75" s="151">
        <v>45609.0</v>
      </c>
      <c r="H75" s="56">
        <f t="shared" si="2"/>
        <v>5</v>
      </c>
      <c r="I75" s="54" t="s">
        <v>49</v>
      </c>
      <c r="J75" s="54">
        <v>510.0</v>
      </c>
      <c r="K75" s="57">
        <v>10000.0</v>
      </c>
      <c r="L75" s="54" t="s">
        <v>51</v>
      </c>
      <c r="M75" s="54" t="s">
        <v>65</v>
      </c>
      <c r="N75" s="54" t="s">
        <v>19</v>
      </c>
      <c r="O75" s="54"/>
      <c r="P75" s="178" t="s">
        <v>66</v>
      </c>
      <c r="Q75" s="152"/>
      <c r="R75" s="215">
        <v>45764.0</v>
      </c>
      <c r="S75" s="216">
        <v>245302.0</v>
      </c>
      <c r="T75" s="216" t="s">
        <v>81</v>
      </c>
      <c r="U75" s="162"/>
      <c r="V75" s="206"/>
      <c r="W75" s="231"/>
      <c r="X75" s="231"/>
      <c r="Y75" s="231"/>
    </row>
    <row r="76">
      <c r="A76" s="53">
        <v>45705.0</v>
      </c>
      <c r="B76" s="53">
        <v>45779.0</v>
      </c>
      <c r="C76" s="54">
        <v>242418.0</v>
      </c>
      <c r="D76" s="54" t="s">
        <v>77</v>
      </c>
      <c r="E76" s="53">
        <v>45658.0</v>
      </c>
      <c r="F76" s="56">
        <f t="shared" si="5"/>
        <v>4</v>
      </c>
      <c r="G76" s="53">
        <v>45698.0</v>
      </c>
      <c r="H76" s="56">
        <f t="shared" si="2"/>
        <v>2</v>
      </c>
      <c r="I76" s="54" t="s">
        <v>49</v>
      </c>
      <c r="J76" s="54">
        <v>512.0</v>
      </c>
      <c r="K76" s="57">
        <v>12000.0</v>
      </c>
      <c r="L76" s="54" t="s">
        <v>51</v>
      </c>
      <c r="M76" s="54" t="s">
        <v>217</v>
      </c>
      <c r="N76" s="54" t="s">
        <v>17</v>
      </c>
      <c r="O76" s="54" t="s">
        <v>65</v>
      </c>
      <c r="P76" s="178" t="s">
        <v>66</v>
      </c>
      <c r="Q76" s="152"/>
      <c r="R76" s="215">
        <v>45769.0</v>
      </c>
      <c r="S76" s="216">
        <v>242278.0</v>
      </c>
      <c r="T76" s="216" t="s">
        <v>81</v>
      </c>
      <c r="U76" s="162"/>
      <c r="V76" s="206"/>
      <c r="W76" s="231"/>
      <c r="X76" s="231"/>
      <c r="Y76" s="231"/>
    </row>
    <row r="77">
      <c r="A77" s="53">
        <v>45705.0</v>
      </c>
      <c r="B77" s="53">
        <v>45783.0</v>
      </c>
      <c r="C77" s="54">
        <v>222261.0</v>
      </c>
      <c r="D77" s="54" t="s">
        <v>104</v>
      </c>
      <c r="E77" s="53">
        <v>45474.0</v>
      </c>
      <c r="F77" s="56">
        <f t="shared" si="5"/>
        <v>10</v>
      </c>
      <c r="G77" s="53">
        <v>45496.0</v>
      </c>
      <c r="H77" s="56">
        <f t="shared" si="2"/>
        <v>9</v>
      </c>
      <c r="I77" s="54" t="s">
        <v>74</v>
      </c>
      <c r="J77" s="54">
        <v>328.0</v>
      </c>
      <c r="K77" s="57">
        <v>8000.0</v>
      </c>
      <c r="L77" s="54" t="s">
        <v>51</v>
      </c>
      <c r="M77" s="54" t="s">
        <v>217</v>
      </c>
      <c r="N77" s="54" t="s">
        <v>19</v>
      </c>
      <c r="O77" s="54"/>
      <c r="P77" s="178" t="s">
        <v>66</v>
      </c>
      <c r="Q77" s="152"/>
      <c r="R77" s="215">
        <v>45769.0</v>
      </c>
      <c r="S77" s="216">
        <v>210880.0</v>
      </c>
      <c r="T77" s="216" t="s">
        <v>81</v>
      </c>
      <c r="U77" s="162"/>
      <c r="V77" s="206"/>
      <c r="W77" s="231"/>
      <c r="X77" s="231"/>
      <c r="Y77" s="231"/>
    </row>
    <row r="78">
      <c r="A78" s="53">
        <v>45743.0</v>
      </c>
      <c r="B78" s="53">
        <v>45782.0</v>
      </c>
      <c r="C78" s="54">
        <v>217584.0</v>
      </c>
      <c r="D78" s="54" t="s">
        <v>104</v>
      </c>
      <c r="E78" s="53">
        <v>45261.0</v>
      </c>
      <c r="F78" s="56">
        <f t="shared" si="5"/>
        <v>17</v>
      </c>
      <c r="G78" s="53">
        <v>45454.0</v>
      </c>
      <c r="H78" s="56">
        <f t="shared" si="2"/>
        <v>10</v>
      </c>
      <c r="I78" s="54" t="s">
        <v>49</v>
      </c>
      <c r="J78" s="54">
        <v>520.0</v>
      </c>
      <c r="K78" s="57">
        <v>4500.0</v>
      </c>
      <c r="L78" s="54" t="s">
        <v>68</v>
      </c>
      <c r="M78" s="54" t="s">
        <v>219</v>
      </c>
      <c r="N78" s="54" t="s">
        <v>22</v>
      </c>
      <c r="O78" s="54" t="s">
        <v>22</v>
      </c>
      <c r="P78" s="178" t="s">
        <v>66</v>
      </c>
      <c r="Q78" s="152"/>
      <c r="R78" s="215">
        <v>45770.0</v>
      </c>
      <c r="S78" s="216">
        <v>215188.0</v>
      </c>
      <c r="T78" s="216" t="s">
        <v>81</v>
      </c>
      <c r="U78" s="162"/>
      <c r="V78" s="163"/>
      <c r="W78" s="221"/>
      <c r="X78" s="244"/>
      <c r="Y78" s="242"/>
    </row>
    <row r="79">
      <c r="A79" s="53">
        <v>45705.0</v>
      </c>
      <c r="B79" s="53">
        <v>45782.0</v>
      </c>
      <c r="C79" s="54">
        <v>229519.0</v>
      </c>
      <c r="D79" s="54" t="s">
        <v>104</v>
      </c>
      <c r="E79" s="53">
        <v>45536.0</v>
      </c>
      <c r="F79" s="56">
        <f t="shared" si="5"/>
        <v>8</v>
      </c>
      <c r="G79" s="53">
        <v>45566.0</v>
      </c>
      <c r="H79" s="56">
        <f t="shared" si="2"/>
        <v>7</v>
      </c>
      <c r="I79" s="54" t="s">
        <v>49</v>
      </c>
      <c r="J79" s="54">
        <v>502.0</v>
      </c>
      <c r="K79" s="57">
        <v>3000.0</v>
      </c>
      <c r="L79" s="54" t="s">
        <v>51</v>
      </c>
      <c r="M79" s="54" t="s">
        <v>217</v>
      </c>
      <c r="N79" s="54" t="s">
        <v>17</v>
      </c>
      <c r="O79" s="54" t="s">
        <v>65</v>
      </c>
      <c r="P79" s="178" t="s">
        <v>66</v>
      </c>
      <c r="Q79" s="152"/>
      <c r="R79" s="215">
        <v>45771.0</v>
      </c>
      <c r="S79" s="216">
        <v>198135.0</v>
      </c>
      <c r="T79" s="216" t="s">
        <v>90</v>
      </c>
      <c r="U79" s="162"/>
      <c r="V79" s="163"/>
      <c r="W79" s="163"/>
      <c r="X79" s="206"/>
      <c r="Y79" s="242"/>
    </row>
    <row r="80">
      <c r="A80" s="53">
        <v>45705.0</v>
      </c>
      <c r="B80" s="53">
        <v>45783.0</v>
      </c>
      <c r="C80" s="54">
        <v>235634.0</v>
      </c>
      <c r="D80" s="54" t="s">
        <v>104</v>
      </c>
      <c r="E80" s="53">
        <v>45383.0</v>
      </c>
      <c r="F80" s="56">
        <f t="shared" si="5"/>
        <v>13</v>
      </c>
      <c r="G80" s="151">
        <v>45624.0</v>
      </c>
      <c r="H80" s="56">
        <f t="shared" si="2"/>
        <v>5</v>
      </c>
      <c r="I80" s="54" t="s">
        <v>49</v>
      </c>
      <c r="J80" s="54">
        <v>512.0</v>
      </c>
      <c r="K80" s="57" t="s">
        <v>216</v>
      </c>
      <c r="L80" s="54" t="s">
        <v>51</v>
      </c>
      <c r="M80" s="54" t="s">
        <v>65</v>
      </c>
      <c r="N80" s="54" t="s">
        <v>22</v>
      </c>
      <c r="O80" s="54" t="s">
        <v>22</v>
      </c>
      <c r="P80" s="178" t="s">
        <v>61</v>
      </c>
      <c r="Q80" s="152"/>
      <c r="R80" s="215">
        <v>45772.0</v>
      </c>
      <c r="S80" s="216">
        <v>217369.0</v>
      </c>
      <c r="T80" s="216" t="s">
        <v>81</v>
      </c>
      <c r="U80" s="162"/>
      <c r="V80" s="163"/>
      <c r="W80" s="163"/>
      <c r="X80" s="206"/>
      <c r="Y80" s="242"/>
    </row>
    <row r="81">
      <c r="A81" s="53">
        <v>45705.0</v>
      </c>
      <c r="B81" s="53">
        <v>45783.0</v>
      </c>
      <c r="C81" s="54">
        <v>190183.0</v>
      </c>
      <c r="D81" s="54" t="s">
        <v>83</v>
      </c>
      <c r="E81" s="53">
        <v>45200.0</v>
      </c>
      <c r="F81" s="56">
        <f t="shared" si="5"/>
        <v>19</v>
      </c>
      <c r="G81" s="151">
        <v>45225.0</v>
      </c>
      <c r="H81" s="56">
        <f t="shared" si="2"/>
        <v>18</v>
      </c>
      <c r="I81" s="54" t="s">
        <v>49</v>
      </c>
      <c r="J81" s="54">
        <v>535.0</v>
      </c>
      <c r="K81" s="57" t="s">
        <v>218</v>
      </c>
      <c r="L81" s="54" t="s">
        <v>51</v>
      </c>
      <c r="M81" s="54" t="s">
        <v>217</v>
      </c>
      <c r="N81" s="54" t="s">
        <v>19</v>
      </c>
      <c r="O81" s="54"/>
      <c r="P81" s="178" t="s">
        <v>66</v>
      </c>
      <c r="Q81" s="152"/>
      <c r="R81" s="215">
        <v>45772.0</v>
      </c>
      <c r="S81" s="216">
        <v>213008.0</v>
      </c>
      <c r="T81" s="216" t="s">
        <v>81</v>
      </c>
      <c r="U81" s="162"/>
      <c r="V81" s="163"/>
      <c r="W81" s="163"/>
      <c r="X81" s="206"/>
      <c r="Y81" s="242"/>
    </row>
    <row r="82">
      <c r="A82" s="53">
        <v>45702.0</v>
      </c>
      <c r="B82" s="53">
        <v>45782.0</v>
      </c>
      <c r="C82" s="54">
        <v>198108.0</v>
      </c>
      <c r="D82" s="54" t="s">
        <v>83</v>
      </c>
      <c r="E82" s="53">
        <v>45261.0</v>
      </c>
      <c r="F82" s="56">
        <f t="shared" si="5"/>
        <v>17</v>
      </c>
      <c r="G82" s="53">
        <v>45303.0</v>
      </c>
      <c r="H82" s="56">
        <f t="shared" si="2"/>
        <v>15</v>
      </c>
      <c r="I82" s="54" t="s">
        <v>49</v>
      </c>
      <c r="J82" s="54">
        <v>504.0</v>
      </c>
      <c r="K82" s="57" t="s">
        <v>64</v>
      </c>
      <c r="L82" s="54" t="s">
        <v>51</v>
      </c>
      <c r="M82" s="54" t="s">
        <v>217</v>
      </c>
      <c r="N82" s="54" t="s">
        <v>22</v>
      </c>
      <c r="O82" s="54" t="s">
        <v>22</v>
      </c>
      <c r="P82" s="178" t="s">
        <v>66</v>
      </c>
      <c r="Q82" s="152"/>
      <c r="R82" s="215">
        <v>45775.0</v>
      </c>
      <c r="S82" s="216">
        <v>227032.0</v>
      </c>
      <c r="T82" s="216" t="s">
        <v>81</v>
      </c>
      <c r="U82" s="162"/>
      <c r="V82" s="163"/>
      <c r="W82" s="163"/>
      <c r="X82" s="206"/>
      <c r="Y82" s="242"/>
    </row>
    <row r="83">
      <c r="A83" s="53">
        <v>45705.0</v>
      </c>
      <c r="B83" s="53">
        <v>45783.0</v>
      </c>
      <c r="C83" s="54">
        <v>201085.0</v>
      </c>
      <c r="D83" s="54" t="s">
        <v>83</v>
      </c>
      <c r="E83" s="53">
        <v>45292.0</v>
      </c>
      <c r="F83" s="56">
        <f t="shared" si="5"/>
        <v>16</v>
      </c>
      <c r="G83" s="53">
        <v>45327.0</v>
      </c>
      <c r="H83" s="56">
        <f t="shared" si="2"/>
        <v>15</v>
      </c>
      <c r="I83" s="54" t="s">
        <v>49</v>
      </c>
      <c r="J83" s="54">
        <v>535.0</v>
      </c>
      <c r="K83" s="57" t="s">
        <v>218</v>
      </c>
      <c r="L83" s="54" t="s">
        <v>51</v>
      </c>
      <c r="M83" s="54" t="s">
        <v>217</v>
      </c>
      <c r="N83" s="54" t="s">
        <v>19</v>
      </c>
      <c r="O83" s="54"/>
      <c r="P83" s="178" t="s">
        <v>66</v>
      </c>
      <c r="Q83" s="152"/>
      <c r="R83" s="215">
        <v>45775.0</v>
      </c>
      <c r="S83" s="216">
        <v>212374.0</v>
      </c>
      <c r="T83" s="216" t="s">
        <v>81</v>
      </c>
      <c r="U83" s="162"/>
      <c r="V83" s="163"/>
      <c r="W83" s="163"/>
      <c r="X83" s="206"/>
      <c r="Y83" s="242"/>
    </row>
    <row r="84">
      <c r="A84" s="53">
        <v>45769.0</v>
      </c>
      <c r="B84" s="53">
        <v>45783.0</v>
      </c>
      <c r="C84" s="54">
        <v>212065.0</v>
      </c>
      <c r="D84" s="54" t="s">
        <v>83</v>
      </c>
      <c r="E84" s="53">
        <v>45383.0</v>
      </c>
      <c r="F84" s="56">
        <f t="shared" si="5"/>
        <v>13</v>
      </c>
      <c r="G84" s="53">
        <v>45408.0</v>
      </c>
      <c r="H84" s="56">
        <f t="shared" si="2"/>
        <v>12</v>
      </c>
      <c r="I84" s="54" t="s">
        <v>49</v>
      </c>
      <c r="J84" s="54">
        <v>501.0</v>
      </c>
      <c r="K84" s="57">
        <v>8000.0</v>
      </c>
      <c r="L84" s="54" t="s">
        <v>51</v>
      </c>
      <c r="M84" s="54" t="s">
        <v>65</v>
      </c>
      <c r="N84" s="54" t="s">
        <v>19</v>
      </c>
      <c r="O84" s="54"/>
      <c r="P84" s="178" t="s">
        <v>61</v>
      </c>
      <c r="Q84" s="152"/>
      <c r="R84" s="215">
        <v>45779.0</v>
      </c>
      <c r="S84" s="216">
        <v>202155.0</v>
      </c>
      <c r="T84" s="216" t="s">
        <v>81</v>
      </c>
      <c r="U84" s="162"/>
      <c r="V84" s="163"/>
      <c r="W84" s="163"/>
      <c r="X84" s="206"/>
      <c r="Y84" s="242"/>
    </row>
    <row r="85">
      <c r="A85" s="53">
        <v>45705.0</v>
      </c>
      <c r="B85" s="53">
        <v>45783.0</v>
      </c>
      <c r="C85" s="54">
        <v>221550.0</v>
      </c>
      <c r="D85" s="54" t="s">
        <v>83</v>
      </c>
      <c r="E85" s="53">
        <v>45444.0</v>
      </c>
      <c r="F85" s="56">
        <f t="shared" si="5"/>
        <v>11</v>
      </c>
      <c r="G85" s="53">
        <v>45490.0</v>
      </c>
      <c r="H85" s="56">
        <f t="shared" si="2"/>
        <v>9</v>
      </c>
      <c r="I85" s="54" t="s">
        <v>49</v>
      </c>
      <c r="J85" s="54">
        <v>512.0</v>
      </c>
      <c r="K85" s="57" t="s">
        <v>216</v>
      </c>
      <c r="L85" s="54" t="s">
        <v>51</v>
      </c>
      <c r="M85" s="54" t="s">
        <v>217</v>
      </c>
      <c r="N85" s="54" t="s">
        <v>22</v>
      </c>
      <c r="O85" s="54" t="s">
        <v>22</v>
      </c>
      <c r="P85" s="178" t="s">
        <v>66</v>
      </c>
      <c r="Q85" s="152"/>
      <c r="R85" s="215">
        <v>45782.0</v>
      </c>
      <c r="S85" s="216">
        <v>220895.0</v>
      </c>
      <c r="T85" s="216" t="s">
        <v>81</v>
      </c>
      <c r="U85" s="162"/>
      <c r="V85" s="163"/>
      <c r="W85" s="163"/>
      <c r="X85" s="206"/>
      <c r="Y85" s="242"/>
    </row>
    <row r="86">
      <c r="A86" s="53">
        <v>45705.0</v>
      </c>
      <c r="B86" s="53">
        <v>45783.0</v>
      </c>
      <c r="C86" s="54">
        <v>225661.0</v>
      </c>
      <c r="D86" s="54" t="s">
        <v>83</v>
      </c>
      <c r="E86" s="53">
        <v>45444.0</v>
      </c>
      <c r="F86" s="56">
        <f t="shared" si="5"/>
        <v>11</v>
      </c>
      <c r="G86" s="53">
        <v>45527.0</v>
      </c>
      <c r="H86" s="56">
        <f t="shared" si="2"/>
        <v>8</v>
      </c>
      <c r="I86" s="54" t="s">
        <v>49</v>
      </c>
      <c r="J86" s="54">
        <v>512.0</v>
      </c>
      <c r="K86" s="57" t="s">
        <v>216</v>
      </c>
      <c r="L86" s="54" t="s">
        <v>51</v>
      </c>
      <c r="M86" s="54" t="s">
        <v>217</v>
      </c>
      <c r="N86" s="54" t="s">
        <v>22</v>
      </c>
      <c r="O86" s="54" t="s">
        <v>22</v>
      </c>
      <c r="P86" s="178" t="s">
        <v>66</v>
      </c>
      <c r="Q86" s="152"/>
      <c r="R86" s="215">
        <v>45782.0</v>
      </c>
      <c r="S86" s="216">
        <v>205330.0</v>
      </c>
      <c r="T86" s="216" t="s">
        <v>81</v>
      </c>
      <c r="U86" s="162"/>
      <c r="V86" s="163"/>
      <c r="W86" s="163"/>
      <c r="X86" s="206"/>
      <c r="Y86" s="242"/>
    </row>
    <row r="87">
      <c r="A87" s="53">
        <v>45705.0</v>
      </c>
      <c r="B87" s="53">
        <v>45783.0</v>
      </c>
      <c r="C87" s="54">
        <v>198414.0</v>
      </c>
      <c r="D87" s="54" t="s">
        <v>83</v>
      </c>
      <c r="E87" s="53">
        <v>45505.0</v>
      </c>
      <c r="F87" s="56">
        <f t="shared" si="5"/>
        <v>9</v>
      </c>
      <c r="G87" s="53">
        <v>45561.0</v>
      </c>
      <c r="H87" s="56">
        <f t="shared" si="2"/>
        <v>7</v>
      </c>
      <c r="I87" s="54" t="s">
        <v>49</v>
      </c>
      <c r="J87" s="54">
        <v>504.0</v>
      </c>
      <c r="K87" s="57">
        <v>4000.0</v>
      </c>
      <c r="L87" s="54" t="s">
        <v>51</v>
      </c>
      <c r="M87" s="54" t="s">
        <v>217</v>
      </c>
      <c r="N87" s="54" t="s">
        <v>19</v>
      </c>
      <c r="O87" s="54"/>
      <c r="P87" s="178" t="s">
        <v>66</v>
      </c>
      <c r="Q87" s="152"/>
      <c r="R87" s="215">
        <v>45783.0</v>
      </c>
      <c r="S87" s="216">
        <v>225300.0</v>
      </c>
      <c r="T87" s="216" t="s">
        <v>101</v>
      </c>
      <c r="U87" s="162"/>
      <c r="V87" s="163"/>
      <c r="W87" s="163"/>
      <c r="X87" s="206"/>
      <c r="Y87" s="242"/>
    </row>
    <row r="88">
      <c r="A88" s="53">
        <v>45705.0</v>
      </c>
      <c r="B88" s="53">
        <v>45783.0</v>
      </c>
      <c r="C88" s="54">
        <v>213557.0</v>
      </c>
      <c r="D88" s="54" t="s">
        <v>83</v>
      </c>
      <c r="E88" s="53">
        <v>45352.0</v>
      </c>
      <c r="F88" s="56">
        <f t="shared" si="5"/>
        <v>14</v>
      </c>
      <c r="G88" s="53">
        <v>45422.0</v>
      </c>
      <c r="H88" s="56">
        <f t="shared" si="2"/>
        <v>11</v>
      </c>
      <c r="I88" s="54" t="s">
        <v>74</v>
      </c>
      <c r="J88" s="54">
        <v>310.0</v>
      </c>
      <c r="K88" s="57" t="s">
        <v>218</v>
      </c>
      <c r="L88" s="54" t="s">
        <v>51</v>
      </c>
      <c r="M88" s="54" t="s">
        <v>65</v>
      </c>
      <c r="N88" s="54" t="s">
        <v>19</v>
      </c>
      <c r="O88" s="54"/>
      <c r="P88" s="178" t="s">
        <v>61</v>
      </c>
      <c r="Q88" s="152"/>
      <c r="R88" s="215">
        <v>45783.0</v>
      </c>
      <c r="S88" s="216">
        <v>241655.0</v>
      </c>
      <c r="T88" s="216" t="s">
        <v>101</v>
      </c>
      <c r="U88" s="162"/>
      <c r="V88" s="163"/>
      <c r="W88" s="163"/>
      <c r="X88" s="206"/>
      <c r="Y88" s="242"/>
    </row>
    <row r="89">
      <c r="A89" s="53">
        <v>45771.0</v>
      </c>
      <c r="B89" s="53">
        <v>45783.0</v>
      </c>
      <c r="C89" s="54">
        <v>194005.0</v>
      </c>
      <c r="D89" s="54" t="s">
        <v>58</v>
      </c>
      <c r="E89" s="53">
        <v>45231.0</v>
      </c>
      <c r="F89" s="56">
        <f t="shared" si="5"/>
        <v>18</v>
      </c>
      <c r="G89" s="151">
        <v>45254.0</v>
      </c>
      <c r="H89" s="56">
        <f t="shared" si="2"/>
        <v>17</v>
      </c>
      <c r="I89" s="54" t="s">
        <v>59</v>
      </c>
      <c r="J89" s="54">
        <v>139.0</v>
      </c>
      <c r="K89" s="57">
        <v>17000.0</v>
      </c>
      <c r="L89" s="54" t="s">
        <v>51</v>
      </c>
      <c r="M89" s="54" t="s">
        <v>22</v>
      </c>
      <c r="N89" s="54" t="s">
        <v>19</v>
      </c>
      <c r="O89" s="54"/>
      <c r="P89" s="178" t="s">
        <v>66</v>
      </c>
      <c r="Q89" s="152"/>
      <c r="R89" s="247"/>
      <c r="S89" s="247"/>
      <c r="T89" s="247"/>
      <c r="U89" s="162"/>
      <c r="V89" s="163"/>
      <c r="W89" s="163"/>
      <c r="X89" s="206"/>
      <c r="Y89" s="242"/>
    </row>
    <row r="90">
      <c r="A90" s="53">
        <v>45705.0</v>
      </c>
      <c r="B90" s="53">
        <v>45783.0</v>
      </c>
      <c r="C90" s="54">
        <v>216101.0</v>
      </c>
      <c r="D90" s="54" t="s">
        <v>58</v>
      </c>
      <c r="E90" s="53">
        <v>45413.0</v>
      </c>
      <c r="F90" s="56">
        <f t="shared" si="5"/>
        <v>12</v>
      </c>
      <c r="G90" s="53">
        <v>45440.0</v>
      </c>
      <c r="H90" s="56">
        <f t="shared" si="2"/>
        <v>11</v>
      </c>
      <c r="I90" s="54" t="s">
        <v>49</v>
      </c>
      <c r="J90" s="54">
        <v>520.0</v>
      </c>
      <c r="K90" s="57" t="s">
        <v>227</v>
      </c>
      <c r="L90" s="54" t="s">
        <v>51</v>
      </c>
      <c r="M90" s="54" t="s">
        <v>217</v>
      </c>
      <c r="N90" s="54" t="s">
        <v>19</v>
      </c>
      <c r="O90" s="54"/>
      <c r="P90" s="178" t="s">
        <v>66</v>
      </c>
      <c r="Q90" s="152"/>
      <c r="R90" s="247"/>
      <c r="S90" s="247"/>
      <c r="T90" s="247"/>
      <c r="U90" s="162"/>
      <c r="V90" s="163"/>
      <c r="W90" s="163"/>
      <c r="X90" s="206"/>
      <c r="Y90" s="242"/>
    </row>
    <row r="91">
      <c r="A91" s="53">
        <v>45705.0</v>
      </c>
      <c r="B91" s="53">
        <v>45783.0</v>
      </c>
      <c r="C91" s="54">
        <v>222326.0</v>
      </c>
      <c r="D91" s="54" t="s">
        <v>58</v>
      </c>
      <c r="E91" s="53">
        <v>45474.0</v>
      </c>
      <c r="F91" s="56">
        <f t="shared" si="5"/>
        <v>10</v>
      </c>
      <c r="G91" s="53">
        <v>45512.0</v>
      </c>
      <c r="H91" s="56">
        <f t="shared" si="2"/>
        <v>8</v>
      </c>
      <c r="I91" s="54" t="s">
        <v>49</v>
      </c>
      <c r="J91" s="54">
        <v>512.0</v>
      </c>
      <c r="K91" s="57" t="s">
        <v>216</v>
      </c>
      <c r="L91" s="54" t="s">
        <v>51</v>
      </c>
      <c r="M91" s="54" t="s">
        <v>217</v>
      </c>
      <c r="N91" s="54" t="s">
        <v>19</v>
      </c>
      <c r="O91" s="54"/>
      <c r="P91" s="178" t="s">
        <v>66</v>
      </c>
      <c r="Q91" s="152"/>
      <c r="R91" s="247"/>
      <c r="S91" s="247"/>
      <c r="T91" s="247"/>
      <c r="U91" s="162"/>
      <c r="V91" s="163"/>
      <c r="W91" s="163"/>
      <c r="X91" s="206"/>
      <c r="Y91" s="242"/>
    </row>
    <row r="92">
      <c r="A92" s="53">
        <v>45705.0</v>
      </c>
      <c r="B92" s="53">
        <v>45783.0</v>
      </c>
      <c r="C92" s="54">
        <v>226228.0</v>
      </c>
      <c r="D92" s="54" t="s">
        <v>58</v>
      </c>
      <c r="E92" s="53">
        <v>45474.0</v>
      </c>
      <c r="F92" s="56">
        <f t="shared" si="5"/>
        <v>10</v>
      </c>
      <c r="G92" s="53">
        <v>45532.0</v>
      </c>
      <c r="H92" s="56">
        <f t="shared" si="2"/>
        <v>8</v>
      </c>
      <c r="I92" s="54" t="s">
        <v>49</v>
      </c>
      <c r="J92" s="54">
        <v>512.0</v>
      </c>
      <c r="K92" s="57" t="s">
        <v>216</v>
      </c>
      <c r="L92" s="54" t="s">
        <v>51</v>
      </c>
      <c r="M92" s="54" t="s">
        <v>217</v>
      </c>
      <c r="N92" s="54" t="s">
        <v>19</v>
      </c>
      <c r="O92" s="54"/>
      <c r="P92" s="178" t="s">
        <v>66</v>
      </c>
      <c r="Q92" s="152"/>
      <c r="R92" s="247"/>
      <c r="S92" s="247"/>
      <c r="T92" s="247"/>
      <c r="U92" s="162"/>
      <c r="V92" s="163"/>
      <c r="W92" s="163"/>
      <c r="X92" s="206"/>
      <c r="Y92" s="242"/>
    </row>
    <row r="93">
      <c r="A93" s="53">
        <v>45744.0</v>
      </c>
      <c r="B93" s="53">
        <v>45782.0</v>
      </c>
      <c r="C93" s="54">
        <v>227645.0</v>
      </c>
      <c r="D93" s="54" t="s">
        <v>58</v>
      </c>
      <c r="E93" s="53">
        <v>45505.0</v>
      </c>
      <c r="F93" s="56">
        <f t="shared" si="5"/>
        <v>9</v>
      </c>
      <c r="G93" s="53">
        <v>45547.0</v>
      </c>
      <c r="H93" s="56">
        <f t="shared" si="2"/>
        <v>7</v>
      </c>
      <c r="I93" s="54" t="s">
        <v>63</v>
      </c>
      <c r="J93" s="54">
        <v>401.0</v>
      </c>
      <c r="K93" s="57">
        <v>8000.0</v>
      </c>
      <c r="L93" s="54" t="s">
        <v>51</v>
      </c>
      <c r="M93" s="54" t="s">
        <v>217</v>
      </c>
      <c r="N93" s="54" t="s">
        <v>22</v>
      </c>
      <c r="O93" s="54" t="s">
        <v>22</v>
      </c>
      <c r="P93" s="178" t="s">
        <v>66</v>
      </c>
      <c r="Q93" s="152"/>
      <c r="R93" s="247"/>
      <c r="S93" s="247"/>
      <c r="T93" s="247"/>
      <c r="U93" s="162"/>
      <c r="V93" s="163"/>
      <c r="W93" s="163"/>
      <c r="X93" s="206"/>
      <c r="Y93" s="242"/>
    </row>
    <row r="94">
      <c r="A94" s="53">
        <v>45705.0</v>
      </c>
      <c r="B94" s="53">
        <v>45782.0</v>
      </c>
      <c r="C94" s="54">
        <v>229097.0</v>
      </c>
      <c r="D94" s="54" t="s">
        <v>58</v>
      </c>
      <c r="E94" s="53">
        <v>45566.0</v>
      </c>
      <c r="F94" s="56">
        <f t="shared" si="5"/>
        <v>7</v>
      </c>
      <c r="G94" s="53">
        <v>45543.0</v>
      </c>
      <c r="H94" s="56">
        <f t="shared" si="2"/>
        <v>7</v>
      </c>
      <c r="I94" s="54" t="s">
        <v>63</v>
      </c>
      <c r="J94" s="54">
        <v>401.0</v>
      </c>
      <c r="K94" s="57" t="s">
        <v>227</v>
      </c>
      <c r="L94" s="54" t="s">
        <v>51</v>
      </c>
      <c r="M94" s="54" t="s">
        <v>65</v>
      </c>
      <c r="N94" s="54" t="s">
        <v>17</v>
      </c>
      <c r="O94" s="54" t="s">
        <v>65</v>
      </c>
      <c r="P94" s="178" t="s">
        <v>61</v>
      </c>
      <c r="Q94" s="152"/>
      <c r="R94" s="247"/>
      <c r="S94" s="247"/>
      <c r="T94" s="247"/>
      <c r="U94" s="162"/>
      <c r="V94" s="163"/>
      <c r="W94" s="163"/>
      <c r="X94" s="206"/>
      <c r="Y94" s="242"/>
    </row>
    <row r="95">
      <c r="A95" s="53">
        <v>45705.0</v>
      </c>
      <c r="B95" s="53">
        <v>45783.0</v>
      </c>
      <c r="C95" s="54">
        <v>194301.0</v>
      </c>
      <c r="D95" s="54" t="s">
        <v>87</v>
      </c>
      <c r="E95" s="53">
        <v>45170.0</v>
      </c>
      <c r="F95" s="56">
        <f t="shared" si="5"/>
        <v>20</v>
      </c>
      <c r="G95" s="151">
        <v>45259.0</v>
      </c>
      <c r="H95" s="56">
        <f t="shared" si="2"/>
        <v>17</v>
      </c>
      <c r="I95" s="54" t="s">
        <v>59</v>
      </c>
      <c r="J95" s="54">
        <v>112.0</v>
      </c>
      <c r="K95" s="100"/>
      <c r="L95" s="54" t="s">
        <v>51</v>
      </c>
      <c r="M95" s="54" t="s">
        <v>235</v>
      </c>
      <c r="N95" s="54" t="s">
        <v>19</v>
      </c>
      <c r="O95" s="54"/>
      <c r="P95" s="178" t="s">
        <v>66</v>
      </c>
      <c r="Q95" s="152"/>
      <c r="R95" s="247"/>
      <c r="S95" s="247"/>
      <c r="T95" s="247"/>
      <c r="U95" s="162"/>
      <c r="V95" s="163"/>
      <c r="W95" s="163"/>
      <c r="X95" s="206"/>
      <c r="Y95" s="242"/>
    </row>
    <row r="96">
      <c r="A96" s="53">
        <v>45705.0</v>
      </c>
      <c r="B96" s="53">
        <v>45783.0</v>
      </c>
      <c r="C96" s="54">
        <v>196344.0</v>
      </c>
      <c r="D96" s="54" t="s">
        <v>87</v>
      </c>
      <c r="E96" s="53">
        <v>45200.0</v>
      </c>
      <c r="F96" s="56">
        <f t="shared" si="5"/>
        <v>19</v>
      </c>
      <c r="G96" s="151">
        <v>45280.0</v>
      </c>
      <c r="H96" s="56">
        <f t="shared" si="2"/>
        <v>16</v>
      </c>
      <c r="I96" s="54" t="s">
        <v>49</v>
      </c>
      <c r="J96" s="54">
        <v>535.0</v>
      </c>
      <c r="K96" s="57" t="s">
        <v>218</v>
      </c>
      <c r="L96" s="54" t="s">
        <v>51</v>
      </c>
      <c r="M96" s="54" t="s">
        <v>217</v>
      </c>
      <c r="N96" s="54" t="s">
        <v>19</v>
      </c>
      <c r="O96" s="54"/>
      <c r="P96" s="178" t="s">
        <v>66</v>
      </c>
      <c r="Q96" s="152"/>
      <c r="R96" s="247"/>
      <c r="S96" s="247"/>
      <c r="T96" s="247"/>
      <c r="U96" s="248"/>
      <c r="V96" s="163"/>
      <c r="W96" s="163"/>
      <c r="X96" s="206"/>
      <c r="Y96" s="242"/>
    </row>
    <row r="97">
      <c r="A97" s="53">
        <v>45705.0</v>
      </c>
      <c r="B97" s="53">
        <v>45779.0</v>
      </c>
      <c r="C97" s="54">
        <v>219771.0</v>
      </c>
      <c r="D97" s="54" t="s">
        <v>87</v>
      </c>
      <c r="E97" s="53">
        <v>45444.0</v>
      </c>
      <c r="F97" s="56">
        <f t="shared" si="5"/>
        <v>11</v>
      </c>
      <c r="G97" s="53">
        <v>45471.0</v>
      </c>
      <c r="H97" s="56">
        <f t="shared" si="2"/>
        <v>10</v>
      </c>
      <c r="I97" s="54" t="s">
        <v>49</v>
      </c>
      <c r="J97" s="54">
        <v>512.0</v>
      </c>
      <c r="K97" s="57">
        <v>4000.0</v>
      </c>
      <c r="L97" s="54" t="s">
        <v>51</v>
      </c>
      <c r="M97" s="54" t="s">
        <v>217</v>
      </c>
      <c r="N97" s="54" t="s">
        <v>22</v>
      </c>
      <c r="O97" s="54" t="s">
        <v>22</v>
      </c>
      <c r="P97" s="178" t="s">
        <v>66</v>
      </c>
      <c r="Q97" s="152"/>
      <c r="R97" s="249"/>
      <c r="S97" s="249"/>
      <c r="T97" s="247"/>
      <c r="U97" s="248"/>
      <c r="V97" s="163"/>
      <c r="W97" s="163"/>
      <c r="X97" s="206"/>
      <c r="Y97" s="242"/>
    </row>
    <row r="98">
      <c r="A98" s="53">
        <v>45705.0</v>
      </c>
      <c r="B98" s="53">
        <v>45783.0</v>
      </c>
      <c r="C98" s="54">
        <v>229381.0</v>
      </c>
      <c r="D98" s="54" t="s">
        <v>87</v>
      </c>
      <c r="E98" s="53">
        <v>45536.0</v>
      </c>
      <c r="F98" s="56">
        <f t="shared" si="5"/>
        <v>8</v>
      </c>
      <c r="G98" s="53">
        <v>45562.0</v>
      </c>
      <c r="H98" s="56">
        <f t="shared" si="2"/>
        <v>7</v>
      </c>
      <c r="I98" s="54" t="s">
        <v>49</v>
      </c>
      <c r="J98" s="54">
        <v>512.0</v>
      </c>
      <c r="K98" s="57" t="s">
        <v>216</v>
      </c>
      <c r="L98" s="54" t="s">
        <v>51</v>
      </c>
      <c r="M98" s="54" t="s">
        <v>217</v>
      </c>
      <c r="N98" s="54" t="s">
        <v>19</v>
      </c>
      <c r="O98" s="54"/>
      <c r="P98" s="178" t="s">
        <v>61</v>
      </c>
      <c r="Q98" s="152"/>
      <c r="R98" s="250"/>
      <c r="S98" s="250"/>
      <c r="T98" s="247"/>
      <c r="U98" s="248"/>
      <c r="V98" s="163"/>
      <c r="W98" s="163"/>
      <c r="X98" s="206"/>
      <c r="Y98" s="242"/>
    </row>
    <row r="99">
      <c r="A99" s="53">
        <v>45779.0</v>
      </c>
      <c r="B99" s="53">
        <v>45779.0</v>
      </c>
      <c r="C99" s="54">
        <v>219652.0</v>
      </c>
      <c r="D99" s="54" t="s">
        <v>107</v>
      </c>
      <c r="E99" s="53">
        <v>45413.0</v>
      </c>
      <c r="F99" s="56">
        <f t="shared" si="5"/>
        <v>12</v>
      </c>
      <c r="G99" s="53">
        <v>45471.0</v>
      </c>
      <c r="H99" s="56">
        <f t="shared" si="2"/>
        <v>10</v>
      </c>
      <c r="I99" s="54" t="s">
        <v>74</v>
      </c>
      <c r="J99" s="54">
        <v>310.0</v>
      </c>
      <c r="K99" s="57">
        <v>5000.0</v>
      </c>
      <c r="L99" s="54" t="s">
        <v>51</v>
      </c>
      <c r="M99" s="54" t="s">
        <v>217</v>
      </c>
      <c r="N99" s="54" t="s">
        <v>22</v>
      </c>
      <c r="O99" s="54" t="s">
        <v>22</v>
      </c>
      <c r="P99" s="178" t="s">
        <v>66</v>
      </c>
      <c r="Q99" s="152"/>
      <c r="R99" s="250"/>
      <c r="S99" s="250"/>
      <c r="T99" s="247"/>
      <c r="U99" s="248"/>
      <c r="V99" s="163"/>
      <c r="W99" s="163"/>
      <c r="X99" s="206"/>
      <c r="Y99" s="242"/>
    </row>
    <row r="100">
      <c r="A100" s="53">
        <v>45705.0</v>
      </c>
      <c r="B100" s="53">
        <v>45783.0</v>
      </c>
      <c r="C100" s="54">
        <v>210144.0</v>
      </c>
      <c r="D100" s="54" t="s">
        <v>107</v>
      </c>
      <c r="E100" s="53">
        <v>45323.0</v>
      </c>
      <c r="F100" s="56">
        <f t="shared" si="5"/>
        <v>15</v>
      </c>
      <c r="G100" s="53">
        <v>45393.0</v>
      </c>
      <c r="H100" s="56">
        <f t="shared" si="2"/>
        <v>12</v>
      </c>
      <c r="I100" s="54" t="s">
        <v>49</v>
      </c>
      <c r="J100" s="54">
        <v>535.0</v>
      </c>
      <c r="K100" s="57" t="s">
        <v>218</v>
      </c>
      <c r="L100" s="54" t="s">
        <v>51</v>
      </c>
      <c r="M100" s="54" t="s">
        <v>217</v>
      </c>
      <c r="N100" s="54" t="s">
        <v>19</v>
      </c>
      <c r="O100" s="54"/>
      <c r="P100" s="178" t="s">
        <v>66</v>
      </c>
      <c r="Q100" s="152"/>
      <c r="R100" s="250"/>
      <c r="S100" s="250"/>
      <c r="T100" s="247"/>
      <c r="U100" s="248"/>
      <c r="V100" s="163"/>
      <c r="W100" s="163"/>
      <c r="X100" s="206"/>
      <c r="Y100" s="242"/>
    </row>
    <row r="101">
      <c r="A101" s="53">
        <v>45705.0</v>
      </c>
      <c r="B101" s="53">
        <v>45782.0</v>
      </c>
      <c r="C101" s="54">
        <v>238140.0</v>
      </c>
      <c r="D101" s="54" t="s">
        <v>107</v>
      </c>
      <c r="E101" s="53">
        <v>45444.0</v>
      </c>
      <c r="F101" s="56">
        <f t="shared" si="5"/>
        <v>11</v>
      </c>
      <c r="G101" s="53">
        <v>45663.0</v>
      </c>
      <c r="H101" s="56">
        <f t="shared" si="2"/>
        <v>4</v>
      </c>
      <c r="I101" s="54" t="s">
        <v>63</v>
      </c>
      <c r="J101" s="54">
        <v>401.0</v>
      </c>
      <c r="K101" s="57" t="s">
        <v>227</v>
      </c>
      <c r="L101" s="54" t="s">
        <v>51</v>
      </c>
      <c r="M101" s="54" t="s">
        <v>217</v>
      </c>
      <c r="N101" s="54" t="s">
        <v>22</v>
      </c>
      <c r="O101" s="54" t="s">
        <v>22</v>
      </c>
      <c r="P101" s="178" t="s">
        <v>66</v>
      </c>
      <c r="Q101" s="152"/>
      <c r="R101" s="250"/>
      <c r="S101" s="250"/>
      <c r="T101" s="247"/>
      <c r="U101" s="248"/>
      <c r="V101" s="163"/>
      <c r="W101" s="163"/>
      <c r="X101" s="206"/>
      <c r="Y101" s="242"/>
    </row>
    <row r="102">
      <c r="A102" s="53">
        <v>45705.0</v>
      </c>
      <c r="B102" s="53">
        <v>45783.0</v>
      </c>
      <c r="C102" s="54">
        <v>211846.0</v>
      </c>
      <c r="D102" s="54" t="s">
        <v>88</v>
      </c>
      <c r="E102" s="53">
        <v>45323.0</v>
      </c>
      <c r="F102" s="56">
        <f t="shared" si="5"/>
        <v>15</v>
      </c>
      <c r="G102" s="53">
        <v>45411.0</v>
      </c>
      <c r="H102" s="56">
        <f t="shared" si="2"/>
        <v>12</v>
      </c>
      <c r="I102" s="54" t="s">
        <v>49</v>
      </c>
      <c r="J102" s="54">
        <v>512.0</v>
      </c>
      <c r="K102" s="57" t="s">
        <v>218</v>
      </c>
      <c r="L102" s="54" t="s">
        <v>51</v>
      </c>
      <c r="M102" s="54" t="s">
        <v>217</v>
      </c>
      <c r="N102" s="54" t="s">
        <v>19</v>
      </c>
      <c r="O102" s="54"/>
      <c r="P102" s="178" t="s">
        <v>66</v>
      </c>
      <c r="Q102" s="152"/>
      <c r="R102" s="250"/>
      <c r="S102" s="250"/>
      <c r="T102" s="247"/>
      <c r="U102" s="248"/>
      <c r="V102" s="163"/>
      <c r="W102" s="163"/>
      <c r="X102" s="206"/>
      <c r="Y102" s="242"/>
    </row>
    <row r="103">
      <c r="A103" s="53">
        <v>45705.0</v>
      </c>
      <c r="B103" s="53">
        <v>45783.0</v>
      </c>
      <c r="C103" s="54">
        <v>237481.0</v>
      </c>
      <c r="D103" s="54" t="s">
        <v>41</v>
      </c>
      <c r="E103" s="53">
        <v>45505.0</v>
      </c>
      <c r="F103" s="56">
        <f t="shared" si="5"/>
        <v>9</v>
      </c>
      <c r="G103" s="53">
        <v>45664.0</v>
      </c>
      <c r="H103" s="56">
        <f t="shared" si="2"/>
        <v>3</v>
      </c>
      <c r="I103" s="54" t="s">
        <v>49</v>
      </c>
      <c r="J103" s="54">
        <v>512.0</v>
      </c>
      <c r="K103" s="57" t="s">
        <v>216</v>
      </c>
      <c r="L103" s="54" t="s">
        <v>51</v>
      </c>
      <c r="M103" s="54" t="s">
        <v>217</v>
      </c>
      <c r="N103" s="54" t="s">
        <v>19</v>
      </c>
      <c r="O103" s="54"/>
      <c r="P103" s="178" t="s">
        <v>66</v>
      </c>
      <c r="Q103" s="152"/>
      <c r="R103" s="250"/>
      <c r="S103" s="250"/>
      <c r="T103" s="247"/>
      <c r="U103" s="248"/>
      <c r="V103" s="163"/>
      <c r="W103" s="163"/>
      <c r="X103" s="206"/>
      <c r="Y103" s="242"/>
    </row>
    <row r="104">
      <c r="A104" s="53">
        <v>45770.0</v>
      </c>
      <c r="B104" s="53">
        <v>45783.0</v>
      </c>
      <c r="C104" s="54">
        <v>218954.0</v>
      </c>
      <c r="D104" s="54" t="s">
        <v>89</v>
      </c>
      <c r="E104" s="53">
        <v>45444.0</v>
      </c>
      <c r="F104" s="56">
        <f t="shared" si="5"/>
        <v>11</v>
      </c>
      <c r="G104" s="53">
        <v>45467.0</v>
      </c>
      <c r="H104" s="56">
        <f t="shared" si="2"/>
        <v>10</v>
      </c>
      <c r="I104" s="54" t="s">
        <v>49</v>
      </c>
      <c r="J104" s="54">
        <v>512.0</v>
      </c>
      <c r="K104" s="57" t="s">
        <v>216</v>
      </c>
      <c r="L104" s="54" t="s">
        <v>51</v>
      </c>
      <c r="M104" s="54" t="s">
        <v>217</v>
      </c>
      <c r="N104" s="54" t="s">
        <v>19</v>
      </c>
      <c r="O104" s="54"/>
      <c r="P104" s="178" t="s">
        <v>66</v>
      </c>
      <c r="Q104" s="152"/>
      <c r="R104" s="250"/>
      <c r="S104" s="250"/>
      <c r="T104" s="247"/>
      <c r="U104" s="248"/>
      <c r="V104" s="163"/>
      <c r="W104" s="163"/>
      <c r="X104" s="206"/>
      <c r="Y104" s="242"/>
    </row>
    <row r="105">
      <c r="A105" s="53">
        <v>45705.0</v>
      </c>
      <c r="B105" s="53">
        <v>45783.0</v>
      </c>
      <c r="C105" s="54">
        <v>230028.0</v>
      </c>
      <c r="D105" s="54" t="s">
        <v>89</v>
      </c>
      <c r="E105" s="53">
        <v>45505.0</v>
      </c>
      <c r="F105" s="56">
        <f t="shared" si="5"/>
        <v>9</v>
      </c>
      <c r="G105" s="53">
        <v>45574.0</v>
      </c>
      <c r="H105" s="56">
        <f t="shared" si="2"/>
        <v>6</v>
      </c>
      <c r="I105" s="54" t="s">
        <v>59</v>
      </c>
      <c r="J105" s="54">
        <v>102.0</v>
      </c>
      <c r="K105" s="57" t="s">
        <v>227</v>
      </c>
      <c r="L105" s="54" t="s">
        <v>51</v>
      </c>
      <c r="M105" s="54" t="s">
        <v>230</v>
      </c>
      <c r="N105" s="54" t="s">
        <v>19</v>
      </c>
      <c r="O105" s="54"/>
      <c r="P105" s="178" t="s">
        <v>66</v>
      </c>
      <c r="Q105" s="152"/>
      <c r="R105" s="250"/>
      <c r="S105" s="250"/>
      <c r="T105" s="247"/>
      <c r="U105" s="248"/>
      <c r="V105" s="163"/>
      <c r="W105" s="163"/>
      <c r="X105" s="206"/>
      <c r="Y105" s="242"/>
    </row>
    <row r="106">
      <c r="A106" s="53">
        <v>45705.0</v>
      </c>
      <c r="B106" s="53">
        <v>45782.0</v>
      </c>
      <c r="C106" s="54">
        <v>224356.0</v>
      </c>
      <c r="D106" s="54" t="s">
        <v>158</v>
      </c>
      <c r="E106" s="53">
        <v>45413.0</v>
      </c>
      <c r="F106" s="56">
        <f t="shared" si="5"/>
        <v>12</v>
      </c>
      <c r="G106" s="53">
        <v>45512.0</v>
      </c>
      <c r="H106" s="56">
        <f t="shared" si="2"/>
        <v>8</v>
      </c>
      <c r="I106" s="54" t="s">
        <v>63</v>
      </c>
      <c r="J106" s="54">
        <v>402.0</v>
      </c>
      <c r="K106" s="57" t="s">
        <v>218</v>
      </c>
      <c r="L106" s="54" t="s">
        <v>51</v>
      </c>
      <c r="M106" s="54" t="s">
        <v>217</v>
      </c>
      <c r="N106" s="54" t="s">
        <v>22</v>
      </c>
      <c r="O106" s="54" t="s">
        <v>22</v>
      </c>
      <c r="P106" s="178" t="s">
        <v>66</v>
      </c>
      <c r="Q106" s="152"/>
      <c r="R106" s="250"/>
      <c r="S106" s="250"/>
      <c r="T106" s="247"/>
      <c r="U106" s="248"/>
      <c r="V106" s="163"/>
      <c r="W106" s="163"/>
      <c r="X106" s="206"/>
      <c r="Y106" s="242"/>
    </row>
    <row r="107">
      <c r="A107" s="53">
        <v>45705.0</v>
      </c>
      <c r="B107" s="53">
        <v>45783.0</v>
      </c>
      <c r="C107" s="54">
        <v>215021.0</v>
      </c>
      <c r="D107" s="54" t="s">
        <v>158</v>
      </c>
      <c r="E107" s="53">
        <v>45413.0</v>
      </c>
      <c r="F107" s="56">
        <f t="shared" si="5"/>
        <v>12</v>
      </c>
      <c r="G107" s="53">
        <v>45429.0</v>
      </c>
      <c r="H107" s="56">
        <f t="shared" si="2"/>
        <v>11</v>
      </c>
      <c r="I107" s="54" t="s">
        <v>49</v>
      </c>
      <c r="J107" s="54">
        <v>512.0</v>
      </c>
      <c r="K107" s="57" t="s">
        <v>216</v>
      </c>
      <c r="L107" s="54" t="s">
        <v>51</v>
      </c>
      <c r="M107" s="54" t="s">
        <v>217</v>
      </c>
      <c r="N107" s="54" t="s">
        <v>19</v>
      </c>
      <c r="O107" s="54"/>
      <c r="P107" s="178" t="s">
        <v>66</v>
      </c>
      <c r="Q107" s="152"/>
      <c r="R107" s="250"/>
      <c r="S107" s="250"/>
      <c r="T107" s="247"/>
      <c r="U107" s="248"/>
      <c r="V107" s="163"/>
      <c r="W107" s="163"/>
      <c r="X107" s="206"/>
      <c r="Y107" s="242"/>
    </row>
    <row r="108">
      <c r="A108" s="53">
        <v>45705.0</v>
      </c>
      <c r="B108" s="53">
        <v>45783.0</v>
      </c>
      <c r="C108" s="54">
        <v>229509.0</v>
      </c>
      <c r="D108" s="54" t="s">
        <v>158</v>
      </c>
      <c r="E108" s="53">
        <v>45444.0</v>
      </c>
      <c r="F108" s="56">
        <f t="shared" si="5"/>
        <v>11</v>
      </c>
      <c r="G108" s="53">
        <v>45566.0</v>
      </c>
      <c r="H108" s="56">
        <f t="shared" si="2"/>
        <v>7</v>
      </c>
      <c r="I108" s="54" t="s">
        <v>49</v>
      </c>
      <c r="J108" s="54">
        <v>512.0</v>
      </c>
      <c r="K108" s="57" t="s">
        <v>216</v>
      </c>
      <c r="L108" s="54" t="s">
        <v>51</v>
      </c>
      <c r="M108" s="54" t="s">
        <v>217</v>
      </c>
      <c r="N108" s="54" t="s">
        <v>19</v>
      </c>
      <c r="O108" s="54"/>
      <c r="P108" s="178" t="s">
        <v>66</v>
      </c>
      <c r="Q108" s="152"/>
      <c r="R108" s="250"/>
      <c r="S108" s="250"/>
      <c r="T108" s="247"/>
      <c r="U108" s="248"/>
      <c r="V108" s="163"/>
      <c r="W108" s="163"/>
      <c r="X108" s="206"/>
      <c r="Y108" s="242"/>
    </row>
    <row r="109">
      <c r="A109" s="53">
        <v>45705.0</v>
      </c>
      <c r="B109" s="53">
        <v>45783.0</v>
      </c>
      <c r="C109" s="54">
        <v>213317.0</v>
      </c>
      <c r="D109" s="54" t="s">
        <v>111</v>
      </c>
      <c r="E109" s="53">
        <v>45383.0</v>
      </c>
      <c r="F109" s="56">
        <f t="shared" si="5"/>
        <v>13</v>
      </c>
      <c r="G109" s="53">
        <v>45419.0</v>
      </c>
      <c r="H109" s="56">
        <f t="shared" si="2"/>
        <v>11</v>
      </c>
      <c r="I109" s="54" t="s">
        <v>49</v>
      </c>
      <c r="J109" s="54">
        <v>512.0</v>
      </c>
      <c r="K109" s="57" t="s">
        <v>216</v>
      </c>
      <c r="L109" s="54" t="s">
        <v>51</v>
      </c>
      <c r="M109" s="54" t="s">
        <v>217</v>
      </c>
      <c r="N109" s="54" t="s">
        <v>19</v>
      </c>
      <c r="O109" s="54"/>
      <c r="P109" s="178" t="s">
        <v>66</v>
      </c>
      <c r="Q109" s="152"/>
      <c r="R109" s="250"/>
      <c r="S109" s="250"/>
      <c r="T109" s="247"/>
      <c r="U109" s="248"/>
      <c r="V109" s="163"/>
      <c r="W109" s="163"/>
      <c r="X109" s="206"/>
      <c r="Y109" s="242"/>
    </row>
    <row r="110">
      <c r="A110" s="53">
        <v>45705.0</v>
      </c>
      <c r="B110" s="53">
        <v>45783.0</v>
      </c>
      <c r="C110" s="54">
        <v>213182.0</v>
      </c>
      <c r="D110" s="54" t="s">
        <v>111</v>
      </c>
      <c r="E110" s="53">
        <v>45413.0</v>
      </c>
      <c r="F110" s="56">
        <f t="shared" si="5"/>
        <v>12</v>
      </c>
      <c r="G110" s="53">
        <v>45425.0</v>
      </c>
      <c r="H110" s="56">
        <f t="shared" si="2"/>
        <v>11</v>
      </c>
      <c r="I110" s="54" t="s">
        <v>59</v>
      </c>
      <c r="J110" s="54">
        <v>102.0</v>
      </c>
      <c r="K110" s="57">
        <v>6000.0</v>
      </c>
      <c r="L110" s="54" t="s">
        <v>51</v>
      </c>
      <c r="M110" s="54" t="s">
        <v>219</v>
      </c>
      <c r="N110" s="54" t="s">
        <v>21</v>
      </c>
      <c r="O110" s="54"/>
      <c r="P110" s="178" t="s">
        <v>66</v>
      </c>
      <c r="Q110" s="152"/>
      <c r="R110" s="250"/>
      <c r="S110" s="250"/>
      <c r="T110" s="247"/>
      <c r="U110" s="248"/>
      <c r="V110" s="163"/>
      <c r="W110" s="163"/>
      <c r="X110" s="206"/>
      <c r="Y110" s="242"/>
    </row>
    <row r="111">
      <c r="A111" s="53">
        <v>45705.0</v>
      </c>
      <c r="B111" s="53">
        <v>45783.0</v>
      </c>
      <c r="C111" s="54">
        <v>223937.0</v>
      </c>
      <c r="D111" s="54" t="s">
        <v>111</v>
      </c>
      <c r="E111" s="53">
        <v>45474.0</v>
      </c>
      <c r="F111" s="56">
        <f t="shared" si="5"/>
        <v>10</v>
      </c>
      <c r="G111" s="53">
        <v>45510.0</v>
      </c>
      <c r="H111" s="56">
        <f t="shared" si="2"/>
        <v>9</v>
      </c>
      <c r="I111" s="54" t="s">
        <v>49</v>
      </c>
      <c r="J111" s="54">
        <v>512.0</v>
      </c>
      <c r="K111" s="57" t="s">
        <v>216</v>
      </c>
      <c r="L111" s="54" t="s">
        <v>51</v>
      </c>
      <c r="M111" s="54" t="s">
        <v>217</v>
      </c>
      <c r="N111" s="54" t="s">
        <v>19</v>
      </c>
      <c r="O111" s="54"/>
      <c r="P111" s="178" t="s">
        <v>66</v>
      </c>
      <c r="Q111" s="152"/>
      <c r="R111" s="250"/>
      <c r="S111" s="250"/>
      <c r="T111" s="247"/>
      <c r="U111" s="248"/>
      <c r="V111" s="163"/>
      <c r="W111" s="163"/>
      <c r="X111" s="206"/>
      <c r="Y111" s="242"/>
    </row>
    <row r="112">
      <c r="A112" s="53">
        <v>45705.0</v>
      </c>
      <c r="B112" s="53">
        <v>45783.0</v>
      </c>
      <c r="C112" s="54">
        <v>228908.0</v>
      </c>
      <c r="D112" s="54" t="s">
        <v>111</v>
      </c>
      <c r="E112" s="53">
        <v>45536.0</v>
      </c>
      <c r="F112" s="56">
        <f t="shared" si="5"/>
        <v>8</v>
      </c>
      <c r="G112" s="53">
        <v>45559.0</v>
      </c>
      <c r="H112" s="56">
        <f t="shared" si="2"/>
        <v>7</v>
      </c>
      <c r="I112" s="54" t="s">
        <v>49</v>
      </c>
      <c r="J112" s="54">
        <v>512.0</v>
      </c>
      <c r="K112" s="57" t="s">
        <v>218</v>
      </c>
      <c r="L112" s="54" t="s">
        <v>51</v>
      </c>
      <c r="M112" s="54" t="s">
        <v>217</v>
      </c>
      <c r="N112" s="54" t="s">
        <v>19</v>
      </c>
      <c r="O112" s="54"/>
      <c r="P112" s="178" t="s">
        <v>66</v>
      </c>
      <c r="Q112" s="152"/>
      <c r="R112" s="250"/>
      <c r="S112" s="250"/>
      <c r="T112" s="247"/>
      <c r="U112" s="248"/>
      <c r="V112" s="163"/>
      <c r="W112" s="163"/>
      <c r="X112" s="206"/>
      <c r="Y112" s="242"/>
    </row>
    <row r="113">
      <c r="A113" s="53">
        <v>45705.0</v>
      </c>
      <c r="B113" s="53">
        <v>45783.0</v>
      </c>
      <c r="C113" s="54">
        <v>231796.0</v>
      </c>
      <c r="D113" s="54" t="s">
        <v>111</v>
      </c>
      <c r="E113" s="53">
        <v>45566.0</v>
      </c>
      <c r="F113" s="56">
        <f t="shared" si="5"/>
        <v>7</v>
      </c>
      <c r="G113" s="151">
        <v>45587.0</v>
      </c>
      <c r="H113" s="56">
        <f t="shared" si="2"/>
        <v>6</v>
      </c>
      <c r="I113" s="54" t="s">
        <v>49</v>
      </c>
      <c r="J113" s="54">
        <v>512.0</v>
      </c>
      <c r="K113" s="57" t="s">
        <v>218</v>
      </c>
      <c r="L113" s="54" t="s">
        <v>51</v>
      </c>
      <c r="M113" s="54" t="s">
        <v>217</v>
      </c>
      <c r="N113" s="54" t="s">
        <v>19</v>
      </c>
      <c r="O113" s="54"/>
      <c r="P113" s="178" t="s">
        <v>66</v>
      </c>
      <c r="Q113" s="152"/>
      <c r="R113" s="250"/>
      <c r="S113" s="250"/>
      <c r="T113" s="247"/>
      <c r="U113" s="248"/>
      <c r="V113" s="163"/>
      <c r="W113" s="163"/>
      <c r="X113" s="206"/>
      <c r="Y113" s="242"/>
    </row>
    <row r="114">
      <c r="A114" s="53">
        <v>45705.0</v>
      </c>
      <c r="B114" s="53">
        <v>45783.0</v>
      </c>
      <c r="C114" s="54">
        <v>235430.0</v>
      </c>
      <c r="D114" s="54" t="s">
        <v>111</v>
      </c>
      <c r="E114" s="53">
        <v>45505.0</v>
      </c>
      <c r="F114" s="56">
        <f t="shared" si="5"/>
        <v>9</v>
      </c>
      <c r="G114" s="151">
        <v>45625.0</v>
      </c>
      <c r="H114" s="56">
        <f t="shared" si="2"/>
        <v>5</v>
      </c>
      <c r="I114" s="54" t="s">
        <v>49</v>
      </c>
      <c r="J114" s="54">
        <v>512.0</v>
      </c>
      <c r="K114" s="57" t="s">
        <v>218</v>
      </c>
      <c r="L114" s="54" t="s">
        <v>51</v>
      </c>
      <c r="M114" s="54" t="s">
        <v>217</v>
      </c>
      <c r="N114" s="54" t="s">
        <v>19</v>
      </c>
      <c r="O114" s="54"/>
      <c r="P114" s="178" t="s">
        <v>66</v>
      </c>
      <c r="Q114" s="152"/>
      <c r="R114" s="250"/>
      <c r="S114" s="250"/>
      <c r="T114" s="247"/>
      <c r="U114" s="248"/>
      <c r="V114" s="163"/>
      <c r="W114" s="163"/>
      <c r="X114" s="206"/>
      <c r="Y114" s="242"/>
    </row>
    <row r="115">
      <c r="A115" s="53">
        <v>45705.0</v>
      </c>
      <c r="B115" s="53">
        <v>45783.0</v>
      </c>
      <c r="C115" s="54">
        <v>193399.0</v>
      </c>
      <c r="D115" s="54" t="s">
        <v>112</v>
      </c>
      <c r="E115" s="53">
        <v>45231.0</v>
      </c>
      <c r="F115" s="56">
        <f t="shared" si="5"/>
        <v>18</v>
      </c>
      <c r="G115" s="151">
        <v>45254.0</v>
      </c>
      <c r="H115" s="56">
        <f t="shared" si="2"/>
        <v>17</v>
      </c>
      <c r="I115" s="54" t="s">
        <v>49</v>
      </c>
      <c r="J115" s="54">
        <v>535.0</v>
      </c>
      <c r="K115" s="57" t="s">
        <v>218</v>
      </c>
      <c r="L115" s="54" t="s">
        <v>51</v>
      </c>
      <c r="M115" s="54" t="s">
        <v>217</v>
      </c>
      <c r="N115" s="54" t="s">
        <v>19</v>
      </c>
      <c r="O115" s="54"/>
      <c r="P115" s="178" t="s">
        <v>66</v>
      </c>
      <c r="Q115" s="152"/>
      <c r="R115" s="250"/>
      <c r="S115" s="250"/>
      <c r="T115" s="247"/>
      <c r="U115" s="248"/>
      <c r="V115" s="163"/>
      <c r="W115" s="163"/>
      <c r="X115" s="206"/>
      <c r="Y115" s="242"/>
    </row>
    <row r="116">
      <c r="A116" s="53">
        <v>45705.0</v>
      </c>
      <c r="B116" s="53">
        <v>45783.0</v>
      </c>
      <c r="C116" s="54">
        <v>235495.0</v>
      </c>
      <c r="D116" s="54" t="s">
        <v>112</v>
      </c>
      <c r="E116" s="53">
        <v>45474.0</v>
      </c>
      <c r="F116" s="56">
        <f t="shared" si="5"/>
        <v>10</v>
      </c>
      <c r="G116" s="151">
        <v>45623.0</v>
      </c>
      <c r="H116" s="56">
        <f t="shared" si="2"/>
        <v>5</v>
      </c>
      <c r="I116" s="54" t="s">
        <v>49</v>
      </c>
      <c r="J116" s="54">
        <v>512.0</v>
      </c>
      <c r="K116" s="57" t="s">
        <v>218</v>
      </c>
      <c r="L116" s="54" t="s">
        <v>51</v>
      </c>
      <c r="M116" s="54" t="s">
        <v>217</v>
      </c>
      <c r="N116" s="54" t="s">
        <v>19</v>
      </c>
      <c r="O116" s="54"/>
      <c r="P116" s="178" t="s">
        <v>66</v>
      </c>
      <c r="Q116" s="152"/>
      <c r="R116" s="250"/>
      <c r="S116" s="250"/>
      <c r="T116" s="247"/>
      <c r="U116" s="248"/>
      <c r="V116" s="163"/>
      <c r="W116" s="163"/>
      <c r="X116" s="206"/>
      <c r="Y116" s="242"/>
    </row>
    <row r="117">
      <c r="A117" s="53">
        <v>45705.0</v>
      </c>
      <c r="B117" s="53">
        <v>45783.0</v>
      </c>
      <c r="C117" s="54">
        <v>207067.0</v>
      </c>
      <c r="D117" s="54" t="s">
        <v>114</v>
      </c>
      <c r="E117" s="53">
        <v>45261.0</v>
      </c>
      <c r="F117" s="56">
        <f t="shared" si="5"/>
        <v>17</v>
      </c>
      <c r="G117" s="53">
        <v>45376.0</v>
      </c>
      <c r="H117" s="56">
        <f t="shared" si="2"/>
        <v>13</v>
      </c>
      <c r="I117" s="54" t="s">
        <v>49</v>
      </c>
      <c r="J117" s="54">
        <v>512.0</v>
      </c>
      <c r="K117" s="57" t="s">
        <v>218</v>
      </c>
      <c r="L117" s="54" t="s">
        <v>51</v>
      </c>
      <c r="M117" s="54" t="s">
        <v>217</v>
      </c>
      <c r="N117" s="54" t="s">
        <v>19</v>
      </c>
      <c r="O117" s="54"/>
      <c r="P117" s="178" t="s">
        <v>66</v>
      </c>
      <c r="Q117" s="152"/>
      <c r="R117" s="250"/>
      <c r="S117" s="250"/>
      <c r="T117" s="247"/>
      <c r="U117" s="248"/>
      <c r="V117" s="163"/>
      <c r="W117" s="163"/>
      <c r="X117" s="206"/>
      <c r="Y117" s="242"/>
    </row>
    <row r="118">
      <c r="A118" s="53">
        <v>45742.0</v>
      </c>
      <c r="B118" s="53">
        <v>45783.0</v>
      </c>
      <c r="C118" s="54">
        <v>220260.0</v>
      </c>
      <c r="D118" s="54" t="s">
        <v>114</v>
      </c>
      <c r="E118" s="53">
        <v>45383.0</v>
      </c>
      <c r="F118" s="56">
        <f t="shared" si="5"/>
        <v>13</v>
      </c>
      <c r="G118" s="53">
        <v>45476.0</v>
      </c>
      <c r="H118" s="56">
        <f t="shared" si="2"/>
        <v>10</v>
      </c>
      <c r="I118" s="54" t="s">
        <v>49</v>
      </c>
      <c r="J118" s="54">
        <v>512.0</v>
      </c>
      <c r="K118" s="57" t="s">
        <v>218</v>
      </c>
      <c r="L118" s="54" t="s">
        <v>51</v>
      </c>
      <c r="M118" s="54" t="s">
        <v>217</v>
      </c>
      <c r="N118" s="54" t="s">
        <v>19</v>
      </c>
      <c r="O118" s="54"/>
      <c r="P118" s="178" t="s">
        <v>66</v>
      </c>
      <c r="Q118" s="152"/>
      <c r="R118" s="250"/>
      <c r="S118" s="250"/>
      <c r="T118" s="247"/>
      <c r="U118" s="248"/>
      <c r="V118" s="163"/>
      <c r="W118" s="163"/>
      <c r="X118" s="206"/>
      <c r="Y118" s="242"/>
    </row>
    <row r="119">
      <c r="A119" s="53">
        <v>45705.0</v>
      </c>
      <c r="B119" s="53">
        <v>45783.0</v>
      </c>
      <c r="C119" s="54">
        <v>229661.0</v>
      </c>
      <c r="D119" s="54" t="s">
        <v>93</v>
      </c>
      <c r="E119" s="53">
        <v>45444.0</v>
      </c>
      <c r="F119" s="56">
        <f t="shared" si="5"/>
        <v>11</v>
      </c>
      <c r="G119" s="53">
        <v>45566.0</v>
      </c>
      <c r="H119" s="56">
        <f t="shared" si="2"/>
        <v>7</v>
      </c>
      <c r="I119" s="54" t="s">
        <v>49</v>
      </c>
      <c r="J119" s="54">
        <v>512.0</v>
      </c>
      <c r="K119" s="57" t="s">
        <v>218</v>
      </c>
      <c r="L119" s="54" t="s">
        <v>51</v>
      </c>
      <c r="M119" s="54" t="s">
        <v>217</v>
      </c>
      <c r="N119" s="54" t="s">
        <v>19</v>
      </c>
      <c r="O119" s="54"/>
      <c r="P119" s="178" t="s">
        <v>66</v>
      </c>
      <c r="Q119" s="152"/>
      <c r="R119" s="250"/>
      <c r="S119" s="250"/>
      <c r="T119" s="247"/>
      <c r="U119" s="248"/>
      <c r="V119" s="163"/>
      <c r="W119" s="163"/>
      <c r="X119" s="206"/>
      <c r="Y119" s="242"/>
    </row>
    <row r="120">
      <c r="A120" s="53">
        <v>45705.0</v>
      </c>
      <c r="B120" s="53">
        <v>45783.0</v>
      </c>
      <c r="C120" s="54">
        <v>230933.0</v>
      </c>
      <c r="D120" s="54" t="s">
        <v>116</v>
      </c>
      <c r="E120" s="53">
        <v>45536.0</v>
      </c>
      <c r="F120" s="56">
        <f t="shared" si="5"/>
        <v>8</v>
      </c>
      <c r="G120" s="151">
        <v>45590.0</v>
      </c>
      <c r="H120" s="56">
        <f t="shared" si="2"/>
        <v>6</v>
      </c>
      <c r="I120" s="54" t="s">
        <v>49</v>
      </c>
      <c r="J120" s="54">
        <v>512.0</v>
      </c>
      <c r="K120" s="57" t="s">
        <v>218</v>
      </c>
      <c r="L120" s="54" t="s">
        <v>51</v>
      </c>
      <c r="M120" s="54" t="s">
        <v>65</v>
      </c>
      <c r="N120" s="54" t="s">
        <v>19</v>
      </c>
      <c r="O120" s="54"/>
      <c r="P120" s="178" t="s">
        <v>61</v>
      </c>
      <c r="Q120" s="152"/>
      <c r="R120" s="250"/>
      <c r="S120" s="250"/>
      <c r="T120" s="247"/>
      <c r="U120" s="248"/>
      <c r="V120" s="163"/>
      <c r="W120" s="163"/>
      <c r="X120" s="206"/>
      <c r="Y120" s="242"/>
    </row>
    <row r="121">
      <c r="A121" s="53">
        <v>45705.0</v>
      </c>
      <c r="B121" s="53">
        <v>45783.0</v>
      </c>
      <c r="C121" s="54">
        <v>218300.0</v>
      </c>
      <c r="D121" s="54" t="s">
        <v>116</v>
      </c>
      <c r="E121" s="53">
        <v>45383.0</v>
      </c>
      <c r="F121" s="56">
        <f t="shared" si="5"/>
        <v>13</v>
      </c>
      <c r="G121" s="53">
        <v>45460.0</v>
      </c>
      <c r="H121" s="56">
        <f t="shared" si="2"/>
        <v>10</v>
      </c>
      <c r="I121" s="54" t="s">
        <v>59</v>
      </c>
      <c r="J121" s="54">
        <v>102.0</v>
      </c>
      <c r="K121" s="57" t="s">
        <v>218</v>
      </c>
      <c r="L121" s="54" t="s">
        <v>51</v>
      </c>
      <c r="M121" s="54" t="s">
        <v>217</v>
      </c>
      <c r="N121" s="54" t="s">
        <v>19</v>
      </c>
      <c r="O121" s="54"/>
      <c r="P121" s="178" t="s">
        <v>66</v>
      </c>
      <c r="Q121" s="152"/>
      <c r="R121" s="250"/>
      <c r="S121" s="250"/>
      <c r="T121" s="247"/>
      <c r="U121" s="248"/>
      <c r="V121" s="163"/>
      <c r="W121" s="163"/>
      <c r="X121" s="206"/>
      <c r="Y121" s="242"/>
    </row>
    <row r="122">
      <c r="A122" s="53">
        <v>45779.0</v>
      </c>
      <c r="B122" s="53">
        <v>45779.0</v>
      </c>
      <c r="C122" s="54">
        <v>221386.0</v>
      </c>
      <c r="D122" s="54" t="s">
        <v>116</v>
      </c>
      <c r="E122" s="53">
        <v>45444.0</v>
      </c>
      <c r="F122" s="56">
        <f t="shared" si="5"/>
        <v>11</v>
      </c>
      <c r="G122" s="53">
        <v>45485.0</v>
      </c>
      <c r="H122" s="56">
        <f t="shared" si="2"/>
        <v>9</v>
      </c>
      <c r="I122" s="54" t="s">
        <v>49</v>
      </c>
      <c r="J122" s="54">
        <v>512.0</v>
      </c>
      <c r="K122" s="57">
        <v>5000.0</v>
      </c>
      <c r="L122" s="54" t="s">
        <v>51</v>
      </c>
      <c r="M122" s="54" t="s">
        <v>217</v>
      </c>
      <c r="N122" s="54" t="s">
        <v>22</v>
      </c>
      <c r="O122" s="54" t="s">
        <v>22</v>
      </c>
      <c r="P122" s="178" t="s">
        <v>66</v>
      </c>
      <c r="Q122" s="152"/>
      <c r="R122" s="250"/>
      <c r="S122" s="250"/>
      <c r="T122" s="247"/>
      <c r="U122" s="248"/>
      <c r="V122" s="163"/>
      <c r="W122" s="163"/>
      <c r="X122" s="206"/>
      <c r="Y122" s="242"/>
    </row>
    <row r="123">
      <c r="A123" s="53">
        <v>45705.0</v>
      </c>
      <c r="B123" s="53">
        <v>45783.0</v>
      </c>
      <c r="C123" s="54">
        <v>229976.0</v>
      </c>
      <c r="D123" s="54" t="s">
        <v>116</v>
      </c>
      <c r="E123" s="53">
        <v>45536.0</v>
      </c>
      <c r="F123" s="56">
        <f t="shared" si="5"/>
        <v>8</v>
      </c>
      <c r="G123" s="53">
        <v>45569.0</v>
      </c>
      <c r="H123" s="56">
        <f t="shared" si="2"/>
        <v>7</v>
      </c>
      <c r="I123" s="54" t="s">
        <v>49</v>
      </c>
      <c r="J123" s="54">
        <v>512.0</v>
      </c>
      <c r="K123" s="57" t="s">
        <v>218</v>
      </c>
      <c r="L123" s="54" t="s">
        <v>51</v>
      </c>
      <c r="M123" s="54" t="s">
        <v>217</v>
      </c>
      <c r="N123" s="54" t="s">
        <v>19</v>
      </c>
      <c r="O123" s="54"/>
      <c r="P123" s="178" t="s">
        <v>66</v>
      </c>
      <c r="Q123" s="152"/>
      <c r="R123" s="250"/>
      <c r="S123" s="250"/>
      <c r="T123" s="247"/>
      <c r="U123" s="248"/>
      <c r="V123" s="163"/>
      <c r="W123" s="163"/>
      <c r="X123" s="206"/>
      <c r="Y123" s="242"/>
    </row>
    <row r="124">
      <c r="A124" s="53">
        <v>45705.0</v>
      </c>
      <c r="B124" s="53">
        <v>45783.0</v>
      </c>
      <c r="C124" s="54">
        <v>199194.0</v>
      </c>
      <c r="D124" s="54" t="s">
        <v>98</v>
      </c>
      <c r="E124" s="53">
        <v>44562.0</v>
      </c>
      <c r="F124" s="56">
        <f t="shared" si="5"/>
        <v>40</v>
      </c>
      <c r="G124" s="53">
        <v>45309.0</v>
      </c>
      <c r="H124" s="56">
        <f t="shared" si="2"/>
        <v>15</v>
      </c>
      <c r="I124" s="54" t="s">
        <v>73</v>
      </c>
      <c r="J124" s="54">
        <v>207.0</v>
      </c>
      <c r="K124" s="57" t="s">
        <v>227</v>
      </c>
      <c r="L124" s="54" t="s">
        <v>51</v>
      </c>
      <c r="M124" s="54" t="s">
        <v>217</v>
      </c>
      <c r="N124" s="54" t="s">
        <v>19</v>
      </c>
      <c r="O124" s="54"/>
      <c r="P124" s="186"/>
      <c r="Q124" s="152"/>
      <c r="R124" s="250"/>
      <c r="S124" s="250"/>
      <c r="T124" s="247"/>
      <c r="U124" s="248"/>
      <c r="V124" s="163"/>
      <c r="W124" s="163"/>
      <c r="X124" s="206"/>
      <c r="Y124" s="242"/>
    </row>
    <row r="125">
      <c r="A125" s="53">
        <v>45705.0</v>
      </c>
      <c r="B125" s="53">
        <v>45783.0</v>
      </c>
      <c r="C125" s="54">
        <v>239911.0</v>
      </c>
      <c r="D125" s="54" t="s">
        <v>98</v>
      </c>
      <c r="E125" s="53">
        <v>45536.0</v>
      </c>
      <c r="F125" s="56">
        <f t="shared" si="5"/>
        <v>8</v>
      </c>
      <c r="G125" s="53">
        <v>45674.0</v>
      </c>
      <c r="H125" s="56">
        <f t="shared" si="2"/>
        <v>3</v>
      </c>
      <c r="I125" s="54" t="s">
        <v>49</v>
      </c>
      <c r="J125" s="54">
        <v>512.0</v>
      </c>
      <c r="K125" s="57" t="s">
        <v>218</v>
      </c>
      <c r="L125" s="54" t="s">
        <v>51</v>
      </c>
      <c r="M125" s="54" t="s">
        <v>65</v>
      </c>
      <c r="N125" s="54" t="s">
        <v>19</v>
      </c>
      <c r="O125" s="54"/>
      <c r="P125" s="178" t="s">
        <v>61</v>
      </c>
      <c r="Q125" s="152"/>
      <c r="R125" s="250"/>
      <c r="S125" s="250"/>
      <c r="T125" s="247"/>
      <c r="U125" s="248"/>
      <c r="V125" s="163"/>
      <c r="W125" s="163"/>
      <c r="X125" s="206"/>
      <c r="Y125" s="242"/>
    </row>
    <row r="126">
      <c r="A126" s="53">
        <v>45705.0</v>
      </c>
      <c r="B126" s="53">
        <v>45783.0</v>
      </c>
      <c r="C126" s="54">
        <v>215303.0</v>
      </c>
      <c r="D126" s="54" t="s">
        <v>98</v>
      </c>
      <c r="E126" s="53">
        <v>45292.0</v>
      </c>
      <c r="F126" s="56">
        <f t="shared" si="5"/>
        <v>16</v>
      </c>
      <c r="G126" s="53">
        <v>45433.0</v>
      </c>
      <c r="H126" s="56">
        <f t="shared" si="2"/>
        <v>11</v>
      </c>
      <c r="I126" s="54" t="s">
        <v>59</v>
      </c>
      <c r="J126" s="54">
        <v>102.0</v>
      </c>
      <c r="K126" s="57" t="s">
        <v>220</v>
      </c>
      <c r="L126" s="54" t="s">
        <v>51</v>
      </c>
      <c r="M126" s="54" t="s">
        <v>236</v>
      </c>
      <c r="N126" s="54" t="s">
        <v>19</v>
      </c>
      <c r="O126" s="54"/>
      <c r="P126" s="178" t="s">
        <v>66</v>
      </c>
      <c r="Q126" s="152"/>
      <c r="R126" s="250"/>
      <c r="S126" s="250"/>
      <c r="T126" s="247"/>
      <c r="U126" s="248"/>
      <c r="V126" s="163"/>
      <c r="W126" s="163"/>
      <c r="X126" s="206"/>
      <c r="Y126" s="242"/>
    </row>
    <row r="127">
      <c r="A127" s="53">
        <v>45705.0</v>
      </c>
      <c r="B127" s="53">
        <v>45783.0</v>
      </c>
      <c r="C127" s="54">
        <v>166382.0</v>
      </c>
      <c r="D127" s="54" t="s">
        <v>99</v>
      </c>
      <c r="E127" s="53">
        <v>44986.0</v>
      </c>
      <c r="F127" s="56">
        <f t="shared" si="5"/>
        <v>26</v>
      </c>
      <c r="G127" s="53">
        <v>45019.0</v>
      </c>
      <c r="H127" s="56">
        <f t="shared" si="2"/>
        <v>25</v>
      </c>
      <c r="I127" s="54" t="s">
        <v>72</v>
      </c>
      <c r="J127" s="251">
        <v>771515.0</v>
      </c>
      <c r="K127" s="57" t="s">
        <v>227</v>
      </c>
      <c r="L127" s="54" t="s">
        <v>51</v>
      </c>
      <c r="M127" s="54" t="s">
        <v>217</v>
      </c>
      <c r="N127" s="54" t="s">
        <v>19</v>
      </c>
      <c r="O127" s="54"/>
      <c r="P127" s="186"/>
      <c r="Q127" s="152"/>
      <c r="R127" s="250"/>
      <c r="S127" s="250"/>
      <c r="T127" s="247"/>
      <c r="U127" s="248"/>
      <c r="V127" s="163"/>
      <c r="W127" s="163"/>
      <c r="X127" s="206"/>
      <c r="Y127" s="242"/>
    </row>
    <row r="128">
      <c r="A128" s="53">
        <v>45705.0</v>
      </c>
      <c r="B128" s="53">
        <v>45783.0</v>
      </c>
      <c r="C128" s="54">
        <v>222183.0</v>
      </c>
      <c r="D128" s="54" t="s">
        <v>99</v>
      </c>
      <c r="E128" s="53">
        <v>45444.0</v>
      </c>
      <c r="F128" s="56">
        <f t="shared" si="5"/>
        <v>11</v>
      </c>
      <c r="G128" s="53">
        <v>45497.0</v>
      </c>
      <c r="H128" s="56">
        <f t="shared" si="2"/>
        <v>9</v>
      </c>
      <c r="I128" s="54" t="s">
        <v>59</v>
      </c>
      <c r="J128" s="54">
        <v>102.0</v>
      </c>
      <c r="K128" s="57" t="s">
        <v>218</v>
      </c>
      <c r="L128" s="54" t="s">
        <v>51</v>
      </c>
      <c r="M128" s="54" t="s">
        <v>217</v>
      </c>
      <c r="N128" s="54" t="s">
        <v>19</v>
      </c>
      <c r="O128" s="54"/>
      <c r="P128" s="178" t="s">
        <v>66</v>
      </c>
      <c r="Q128" s="152"/>
      <c r="R128" s="250"/>
      <c r="S128" s="250"/>
      <c r="T128" s="247"/>
      <c r="U128" s="248"/>
      <c r="V128" s="163"/>
      <c r="W128" s="163"/>
      <c r="X128" s="206"/>
      <c r="Y128" s="242"/>
    </row>
    <row r="129">
      <c r="A129" s="53">
        <v>45770.0</v>
      </c>
      <c r="B129" s="53">
        <v>45782.0</v>
      </c>
      <c r="C129" s="54">
        <v>233896.0</v>
      </c>
      <c r="D129" s="54" t="s">
        <v>99</v>
      </c>
      <c r="E129" s="53">
        <v>45505.0</v>
      </c>
      <c r="F129" s="56">
        <f t="shared" si="5"/>
        <v>9</v>
      </c>
      <c r="G129" s="151">
        <v>45607.0</v>
      </c>
      <c r="H129" s="56">
        <f t="shared" si="2"/>
        <v>5</v>
      </c>
      <c r="I129" s="54" t="s">
        <v>49</v>
      </c>
      <c r="J129" s="54">
        <v>512.0</v>
      </c>
      <c r="K129" s="57">
        <v>3000.0</v>
      </c>
      <c r="L129" s="54" t="s">
        <v>51</v>
      </c>
      <c r="M129" s="54" t="s">
        <v>65</v>
      </c>
      <c r="N129" s="54" t="s">
        <v>22</v>
      </c>
      <c r="O129" s="54" t="s">
        <v>22</v>
      </c>
      <c r="P129" s="178" t="s">
        <v>61</v>
      </c>
      <c r="Q129" s="152"/>
      <c r="R129" s="250"/>
      <c r="S129" s="250"/>
      <c r="T129" s="247"/>
      <c r="U129" s="248"/>
      <c r="V129" s="163"/>
      <c r="W129" s="163"/>
      <c r="X129" s="206"/>
      <c r="Y129" s="242"/>
    </row>
    <row r="130">
      <c r="A130" s="53">
        <v>45705.0</v>
      </c>
      <c r="B130" s="53">
        <v>45783.0</v>
      </c>
      <c r="C130" s="54">
        <v>202741.0</v>
      </c>
      <c r="D130" s="54" t="s">
        <v>89</v>
      </c>
      <c r="E130" s="53">
        <v>45292.0</v>
      </c>
      <c r="F130" s="56">
        <f t="shared" si="5"/>
        <v>16</v>
      </c>
      <c r="G130" s="53">
        <v>45341.0</v>
      </c>
      <c r="H130" s="56">
        <f t="shared" si="2"/>
        <v>14</v>
      </c>
      <c r="I130" s="54" t="s">
        <v>63</v>
      </c>
      <c r="J130" s="54" t="s">
        <v>121</v>
      </c>
      <c r="K130" s="57">
        <v>7000.0</v>
      </c>
      <c r="L130" s="54" t="s">
        <v>51</v>
      </c>
      <c r="M130" s="54" t="s">
        <v>217</v>
      </c>
      <c r="N130" s="54" t="s">
        <v>19</v>
      </c>
      <c r="O130" s="54"/>
      <c r="P130" s="178" t="s">
        <v>66</v>
      </c>
      <c r="Q130" s="152"/>
      <c r="R130" s="250"/>
      <c r="S130" s="250"/>
      <c r="T130" s="247"/>
      <c r="U130" s="248"/>
      <c r="V130" s="163"/>
      <c r="W130" s="163"/>
      <c r="X130" s="206"/>
      <c r="Y130" s="242"/>
    </row>
    <row r="131">
      <c r="A131" s="252">
        <v>45705.0</v>
      </c>
      <c r="B131" s="53">
        <v>45783.0</v>
      </c>
      <c r="C131" s="185">
        <v>198819.0</v>
      </c>
      <c r="D131" s="178" t="s">
        <v>58</v>
      </c>
      <c r="E131" s="252">
        <v>45200.0</v>
      </c>
      <c r="F131" s="253">
        <v>16.0</v>
      </c>
      <c r="G131" s="252">
        <v>45307.0</v>
      </c>
      <c r="H131" s="56">
        <f t="shared" si="2"/>
        <v>15</v>
      </c>
      <c r="I131" s="178" t="s">
        <v>59</v>
      </c>
      <c r="J131" s="185">
        <v>104.0</v>
      </c>
      <c r="K131" s="254">
        <v>6500.0</v>
      </c>
      <c r="L131" s="185"/>
      <c r="M131" s="185"/>
      <c r="N131" s="54" t="s">
        <v>19</v>
      </c>
      <c r="O131" s="54"/>
      <c r="P131" s="255" t="s">
        <v>66</v>
      </c>
      <c r="Q131" s="152"/>
      <c r="R131" s="250"/>
      <c r="S131" s="250"/>
      <c r="T131" s="247"/>
      <c r="U131" s="248"/>
      <c r="V131" s="163"/>
      <c r="W131" s="163"/>
      <c r="X131" s="206"/>
      <c r="Y131" s="242"/>
    </row>
    <row r="132">
      <c r="A132" s="252">
        <v>45705.0</v>
      </c>
      <c r="B132" s="53">
        <v>45783.0</v>
      </c>
      <c r="C132" s="185">
        <v>208011.0</v>
      </c>
      <c r="D132" s="185" t="s">
        <v>41</v>
      </c>
      <c r="E132" s="252">
        <v>45231.0</v>
      </c>
      <c r="F132" s="253">
        <v>15.0</v>
      </c>
      <c r="G132" s="252">
        <v>45377.0</v>
      </c>
      <c r="H132" s="56">
        <f t="shared" si="2"/>
        <v>13</v>
      </c>
      <c r="I132" s="185" t="s">
        <v>63</v>
      </c>
      <c r="J132" s="185">
        <v>402.0</v>
      </c>
      <c r="K132" s="254"/>
      <c r="L132" s="185"/>
      <c r="M132" s="185"/>
      <c r="N132" s="54" t="s">
        <v>19</v>
      </c>
      <c r="O132" s="54"/>
      <c r="P132" s="255"/>
      <c r="Q132" s="152"/>
      <c r="R132" s="250"/>
      <c r="S132" s="250"/>
      <c r="T132" s="247"/>
      <c r="U132" s="248"/>
      <c r="V132" s="163"/>
      <c r="W132" s="163"/>
      <c r="X132" s="206"/>
      <c r="Y132" s="242"/>
    </row>
    <row r="133">
      <c r="A133" s="252">
        <v>45705.0</v>
      </c>
      <c r="B133" s="53">
        <v>45783.0</v>
      </c>
      <c r="C133" s="185">
        <v>226298.0</v>
      </c>
      <c r="D133" s="185" t="s">
        <v>41</v>
      </c>
      <c r="E133" s="252">
        <v>45444.0</v>
      </c>
      <c r="F133" s="253">
        <v>8.0</v>
      </c>
      <c r="G133" s="256">
        <v>45538.0</v>
      </c>
      <c r="H133" s="56">
        <f t="shared" si="2"/>
        <v>8</v>
      </c>
      <c r="I133" s="54" t="s">
        <v>74</v>
      </c>
      <c r="J133" s="54">
        <v>310.0</v>
      </c>
      <c r="K133" s="185">
        <v>226298.0</v>
      </c>
      <c r="L133" s="54" t="s">
        <v>51</v>
      </c>
      <c r="M133" s="54" t="s">
        <v>217</v>
      </c>
      <c r="N133" s="54" t="s">
        <v>22</v>
      </c>
      <c r="O133" s="54" t="s">
        <v>22</v>
      </c>
      <c r="P133" s="255"/>
      <c r="Q133" s="152"/>
      <c r="R133" s="250"/>
      <c r="S133" s="250"/>
      <c r="T133" s="247"/>
      <c r="U133" s="248"/>
      <c r="V133" s="163"/>
      <c r="W133" s="163"/>
      <c r="X133" s="206"/>
      <c r="Y133" s="242"/>
    </row>
    <row r="134">
      <c r="A134" s="252">
        <v>45705.0</v>
      </c>
      <c r="B134" s="53">
        <v>45782.0</v>
      </c>
      <c r="C134" s="185">
        <v>158563.0</v>
      </c>
      <c r="D134" s="185" t="s">
        <v>41</v>
      </c>
      <c r="E134" s="252">
        <v>45413.0</v>
      </c>
      <c r="F134" s="253">
        <v>9.0</v>
      </c>
      <c r="G134" s="252">
        <v>45510.0</v>
      </c>
      <c r="H134" s="56">
        <f t="shared" si="2"/>
        <v>9</v>
      </c>
      <c r="I134" s="54" t="s">
        <v>74</v>
      </c>
      <c r="J134" s="185" t="s">
        <v>237</v>
      </c>
      <c r="K134" s="257">
        <v>20000.0</v>
      </c>
      <c r="L134" s="178" t="s">
        <v>51</v>
      </c>
      <c r="M134" s="54" t="s">
        <v>217</v>
      </c>
      <c r="N134" s="54" t="s">
        <v>22</v>
      </c>
      <c r="O134" s="54" t="s">
        <v>22</v>
      </c>
      <c r="P134" s="255"/>
      <c r="Q134" s="152"/>
      <c r="R134" s="250"/>
      <c r="S134" s="250"/>
      <c r="T134" s="247"/>
      <c r="U134" s="248"/>
      <c r="V134" s="163"/>
      <c r="W134" s="163"/>
      <c r="X134" s="206"/>
      <c r="Y134" s="242"/>
    </row>
    <row r="135">
      <c r="A135" s="252">
        <v>45705.0</v>
      </c>
      <c r="B135" s="53">
        <v>45779.0</v>
      </c>
      <c r="C135" s="185">
        <v>220895.0</v>
      </c>
      <c r="D135" s="185" t="s">
        <v>89</v>
      </c>
      <c r="E135" s="252">
        <v>45292.0</v>
      </c>
      <c r="F135" s="253">
        <v>13.0</v>
      </c>
      <c r="G135" s="256">
        <v>45482.0</v>
      </c>
      <c r="H135" s="56">
        <f t="shared" si="2"/>
        <v>9</v>
      </c>
      <c r="I135" s="54" t="s">
        <v>74</v>
      </c>
      <c r="J135" s="185" t="s">
        <v>108</v>
      </c>
      <c r="K135" s="257">
        <v>4000.0</v>
      </c>
      <c r="L135" s="178" t="s">
        <v>68</v>
      </c>
      <c r="M135" s="54" t="s">
        <v>217</v>
      </c>
      <c r="N135" s="258" t="s">
        <v>23</v>
      </c>
      <c r="O135" s="54" t="s">
        <v>238</v>
      </c>
      <c r="P135" s="255"/>
      <c r="Q135" s="152"/>
      <c r="R135" s="250"/>
      <c r="S135" s="250"/>
      <c r="T135" s="247"/>
      <c r="U135" s="248"/>
      <c r="V135" s="163"/>
      <c r="W135" s="163"/>
      <c r="X135" s="206"/>
      <c r="Y135" s="242"/>
    </row>
    <row r="136">
      <c r="A136" s="252">
        <v>45705.0</v>
      </c>
      <c r="B136" s="53">
        <v>45783.0</v>
      </c>
      <c r="C136" s="185">
        <v>222822.0</v>
      </c>
      <c r="D136" s="185" t="s">
        <v>89</v>
      </c>
      <c r="E136" s="252">
        <v>45444.0</v>
      </c>
      <c r="F136" s="253">
        <v>8.0</v>
      </c>
      <c r="G136" s="252">
        <v>45502.0</v>
      </c>
      <c r="H136" s="56">
        <f t="shared" si="2"/>
        <v>9</v>
      </c>
      <c r="I136" s="54" t="s">
        <v>74</v>
      </c>
      <c r="J136" s="185">
        <v>302.0</v>
      </c>
      <c r="K136" s="57" t="s">
        <v>227</v>
      </c>
      <c r="L136" s="178" t="s">
        <v>51</v>
      </c>
      <c r="M136" s="178" t="s">
        <v>217</v>
      </c>
      <c r="N136" s="54" t="s">
        <v>19</v>
      </c>
      <c r="O136" s="54"/>
      <c r="P136" s="255"/>
      <c r="Q136" s="152"/>
      <c r="R136" s="250"/>
      <c r="S136" s="250"/>
      <c r="T136" s="247"/>
      <c r="U136" s="248"/>
      <c r="V136" s="163"/>
      <c r="W136" s="163"/>
      <c r="X136" s="206"/>
      <c r="Y136" s="242"/>
    </row>
    <row r="137">
      <c r="A137" s="252">
        <v>45705.0</v>
      </c>
      <c r="B137" s="53">
        <v>45782.0</v>
      </c>
      <c r="C137" s="185">
        <v>222541.0</v>
      </c>
      <c r="D137" s="185" t="s">
        <v>111</v>
      </c>
      <c r="E137" s="252">
        <v>45383.0</v>
      </c>
      <c r="F137" s="253">
        <v>10.0</v>
      </c>
      <c r="G137" s="252">
        <v>45496.0</v>
      </c>
      <c r="H137" s="56">
        <f t="shared" si="2"/>
        <v>9</v>
      </c>
      <c r="I137" s="54" t="s">
        <v>74</v>
      </c>
      <c r="J137" s="185" t="s">
        <v>237</v>
      </c>
      <c r="K137" s="254">
        <v>6000.0</v>
      </c>
      <c r="L137" s="178" t="s">
        <v>51</v>
      </c>
      <c r="M137" s="252">
        <v>45730.0</v>
      </c>
      <c r="N137" s="54" t="s">
        <v>22</v>
      </c>
      <c r="O137" s="54" t="s">
        <v>22</v>
      </c>
      <c r="P137" s="255"/>
      <c r="Q137" s="152"/>
      <c r="R137" s="250"/>
      <c r="S137" s="250"/>
      <c r="T137" s="247"/>
      <c r="U137" s="248"/>
      <c r="V137" s="163"/>
      <c r="W137" s="163"/>
      <c r="X137" s="206"/>
      <c r="Y137" s="242"/>
    </row>
    <row r="138">
      <c r="A138" s="252">
        <v>45705.0</v>
      </c>
      <c r="B138" s="53">
        <v>45783.0</v>
      </c>
      <c r="C138" s="185">
        <v>205235.0</v>
      </c>
      <c r="D138" s="185" t="s">
        <v>62</v>
      </c>
      <c r="E138" s="252">
        <v>45323.0</v>
      </c>
      <c r="F138" s="253">
        <v>12.0</v>
      </c>
      <c r="G138" s="252">
        <v>45454.0</v>
      </c>
      <c r="H138" s="56">
        <f t="shared" si="2"/>
        <v>10</v>
      </c>
      <c r="I138" s="185" t="s">
        <v>63</v>
      </c>
      <c r="J138" s="185">
        <v>402.0</v>
      </c>
      <c r="K138" s="254"/>
      <c r="L138" s="185"/>
      <c r="M138" s="185"/>
      <c r="N138" s="54" t="s">
        <v>19</v>
      </c>
      <c r="O138" s="54"/>
      <c r="P138" s="255"/>
      <c r="Q138" s="152"/>
      <c r="R138" s="250"/>
      <c r="S138" s="250"/>
      <c r="T138" s="247"/>
      <c r="U138" s="248"/>
      <c r="V138" s="163"/>
      <c r="W138" s="163"/>
      <c r="X138" s="206"/>
      <c r="Y138" s="242"/>
    </row>
    <row r="139">
      <c r="A139" s="252">
        <v>45705.0</v>
      </c>
      <c r="B139" s="53">
        <v>45783.0</v>
      </c>
      <c r="C139" s="185">
        <v>224566.0</v>
      </c>
      <c r="D139" s="185" t="s">
        <v>62</v>
      </c>
      <c r="E139" s="252">
        <v>45444.0</v>
      </c>
      <c r="F139" s="253">
        <v>8.0</v>
      </c>
      <c r="G139" s="252">
        <v>45519.0</v>
      </c>
      <c r="H139" s="56">
        <f t="shared" si="2"/>
        <v>8</v>
      </c>
      <c r="I139" s="54" t="s">
        <v>74</v>
      </c>
      <c r="J139" s="185">
        <v>328.0</v>
      </c>
      <c r="K139" s="254"/>
      <c r="L139" s="185"/>
      <c r="M139" s="185"/>
      <c r="N139" s="54" t="s">
        <v>19</v>
      </c>
      <c r="O139" s="54"/>
      <c r="P139" s="255"/>
      <c r="Q139" s="152"/>
      <c r="R139" s="250"/>
      <c r="S139" s="250"/>
      <c r="T139" s="247"/>
      <c r="U139" s="248"/>
      <c r="V139" s="163"/>
      <c r="W139" s="163"/>
      <c r="X139" s="206"/>
      <c r="Y139" s="242"/>
    </row>
    <row r="140">
      <c r="A140" s="259">
        <v>45771.0</v>
      </c>
      <c r="B140" s="53">
        <v>45783.0</v>
      </c>
      <c r="C140" s="185">
        <v>196469.0</v>
      </c>
      <c r="D140" s="54" t="s">
        <v>77</v>
      </c>
      <c r="E140" s="252">
        <v>45078.0</v>
      </c>
      <c r="F140" s="253">
        <f t="shared" ref="F140:F161" si="6">DATEDIF(E140,TODAY(),"M")</f>
        <v>23</v>
      </c>
      <c r="G140" s="256">
        <v>45280.0</v>
      </c>
      <c r="H140" s="56">
        <f t="shared" si="2"/>
        <v>16</v>
      </c>
      <c r="I140" s="185" t="s">
        <v>49</v>
      </c>
      <c r="J140" s="185">
        <v>505.0</v>
      </c>
      <c r="K140" s="254" t="s">
        <v>239</v>
      </c>
      <c r="L140" s="54" t="s">
        <v>51</v>
      </c>
      <c r="M140" s="54" t="s">
        <v>217</v>
      </c>
      <c r="N140" s="54" t="s">
        <v>19</v>
      </c>
      <c r="O140" s="54"/>
      <c r="P140" s="255"/>
      <c r="Q140" s="152"/>
      <c r="R140" s="250"/>
      <c r="S140" s="250"/>
      <c r="T140" s="247"/>
      <c r="U140" s="248"/>
      <c r="V140" s="163"/>
      <c r="W140" s="163"/>
      <c r="X140" s="206"/>
      <c r="Y140" s="242"/>
    </row>
    <row r="141">
      <c r="A141" s="252">
        <v>45705.0</v>
      </c>
      <c r="B141" s="53">
        <v>45783.0</v>
      </c>
      <c r="C141" s="185">
        <v>239831.0</v>
      </c>
      <c r="D141" s="54" t="s">
        <v>77</v>
      </c>
      <c r="E141" s="252">
        <v>45597.0</v>
      </c>
      <c r="F141" s="253">
        <f t="shared" si="6"/>
        <v>6</v>
      </c>
      <c r="G141" s="252">
        <v>45677.0</v>
      </c>
      <c r="H141" s="56">
        <f t="shared" si="2"/>
        <v>3</v>
      </c>
      <c r="I141" s="185" t="s">
        <v>63</v>
      </c>
      <c r="J141" s="178">
        <v>406.0</v>
      </c>
      <c r="K141" s="57" t="s">
        <v>218</v>
      </c>
      <c r="L141" s="54" t="s">
        <v>51</v>
      </c>
      <c r="M141" s="54" t="s">
        <v>217</v>
      </c>
      <c r="N141" s="54" t="s">
        <v>19</v>
      </c>
      <c r="O141" s="54"/>
      <c r="P141" s="255"/>
      <c r="Q141" s="152"/>
      <c r="R141" s="250"/>
      <c r="S141" s="250"/>
      <c r="T141" s="247"/>
      <c r="U141" s="248"/>
      <c r="V141" s="163"/>
      <c r="W141" s="163"/>
      <c r="X141" s="206"/>
      <c r="Y141" s="242"/>
    </row>
    <row r="142">
      <c r="A142" s="53">
        <v>45705.0</v>
      </c>
      <c r="B142" s="53">
        <v>45783.0</v>
      </c>
      <c r="C142" s="54">
        <v>227107.0</v>
      </c>
      <c r="D142" s="54" t="s">
        <v>55</v>
      </c>
      <c r="E142" s="53">
        <v>45505.0</v>
      </c>
      <c r="F142" s="56">
        <f t="shared" si="6"/>
        <v>9</v>
      </c>
      <c r="G142" s="53">
        <v>45545.0</v>
      </c>
      <c r="H142" s="56">
        <f t="shared" si="2"/>
        <v>7</v>
      </c>
      <c r="I142" s="54" t="s">
        <v>74</v>
      </c>
      <c r="J142" s="54">
        <v>307.0</v>
      </c>
      <c r="K142" s="57">
        <v>7000.0</v>
      </c>
      <c r="L142" s="54" t="s">
        <v>51</v>
      </c>
      <c r="M142" s="54" t="s">
        <v>65</v>
      </c>
      <c r="N142" s="54" t="s">
        <v>19</v>
      </c>
      <c r="O142" s="54"/>
      <c r="P142" s="186"/>
      <c r="Q142" s="152"/>
      <c r="R142" s="162"/>
      <c r="S142" s="162"/>
      <c r="T142" s="162"/>
      <c r="U142" s="162"/>
      <c r="V142" s="163"/>
      <c r="W142" s="163"/>
      <c r="X142" s="206"/>
      <c r="Y142" s="242"/>
    </row>
    <row r="143">
      <c r="A143" s="53">
        <v>45705.0</v>
      </c>
      <c r="B143" s="53">
        <v>45783.0</v>
      </c>
      <c r="C143" s="54">
        <v>235112.0</v>
      </c>
      <c r="D143" s="54" t="s">
        <v>60</v>
      </c>
      <c r="E143" s="53">
        <v>45536.0</v>
      </c>
      <c r="F143" s="56">
        <f t="shared" si="6"/>
        <v>8</v>
      </c>
      <c r="G143" s="53">
        <v>45618.0</v>
      </c>
      <c r="H143" s="56">
        <f t="shared" si="2"/>
        <v>5</v>
      </c>
      <c r="I143" s="54" t="s">
        <v>74</v>
      </c>
      <c r="J143" s="54">
        <v>309.0</v>
      </c>
      <c r="K143" s="100"/>
      <c r="L143" s="58"/>
      <c r="M143" s="58"/>
      <c r="N143" s="54" t="s">
        <v>19</v>
      </c>
      <c r="O143" s="54"/>
      <c r="P143" s="186"/>
      <c r="Q143" s="152"/>
      <c r="R143" s="162"/>
      <c r="S143" s="162"/>
      <c r="T143" s="162"/>
      <c r="U143" s="162"/>
      <c r="V143" s="163"/>
      <c r="W143" s="163"/>
      <c r="X143" s="206"/>
      <c r="Y143" s="242"/>
    </row>
    <row r="144">
      <c r="A144" s="53">
        <v>45705.0</v>
      </c>
      <c r="B144" s="53">
        <v>45783.0</v>
      </c>
      <c r="C144" s="54">
        <v>217138.0</v>
      </c>
      <c r="D144" s="54" t="s">
        <v>48</v>
      </c>
      <c r="E144" s="53">
        <v>45352.0</v>
      </c>
      <c r="F144" s="56">
        <f t="shared" si="6"/>
        <v>14</v>
      </c>
      <c r="G144" s="151">
        <v>45454.0</v>
      </c>
      <c r="H144" s="56">
        <f t="shared" si="2"/>
        <v>10</v>
      </c>
      <c r="I144" s="54" t="s">
        <v>73</v>
      </c>
      <c r="J144" s="54">
        <v>212.0</v>
      </c>
      <c r="K144" s="57" t="s">
        <v>227</v>
      </c>
      <c r="L144" s="54" t="s">
        <v>51</v>
      </c>
      <c r="M144" s="54" t="s">
        <v>65</v>
      </c>
      <c r="N144" s="54" t="s">
        <v>19</v>
      </c>
      <c r="O144" s="54"/>
      <c r="P144" s="178" t="s">
        <v>61</v>
      </c>
      <c r="Q144" s="152"/>
      <c r="R144" s="162"/>
      <c r="S144" s="162"/>
      <c r="T144" s="162"/>
      <c r="U144" s="162"/>
      <c r="V144" s="163"/>
      <c r="W144" s="163"/>
      <c r="X144" s="206"/>
      <c r="Y144" s="242"/>
    </row>
    <row r="145">
      <c r="A145" s="53">
        <v>45705.0</v>
      </c>
      <c r="B145" s="53">
        <v>45783.0</v>
      </c>
      <c r="C145" s="54">
        <v>189633.0</v>
      </c>
      <c r="D145" s="54" t="s">
        <v>102</v>
      </c>
      <c r="E145" s="53">
        <v>45139.0</v>
      </c>
      <c r="F145" s="56">
        <f t="shared" si="6"/>
        <v>21</v>
      </c>
      <c r="G145" s="151">
        <v>45223.0</v>
      </c>
      <c r="H145" s="56">
        <f t="shared" si="2"/>
        <v>18</v>
      </c>
      <c r="I145" s="54" t="s">
        <v>73</v>
      </c>
      <c r="J145" s="54">
        <v>262.0</v>
      </c>
      <c r="K145" s="57" t="s">
        <v>218</v>
      </c>
      <c r="L145" s="54" t="s">
        <v>51</v>
      </c>
      <c r="M145" s="54" t="s">
        <v>217</v>
      </c>
      <c r="N145" s="54" t="s">
        <v>19</v>
      </c>
      <c r="O145" s="54"/>
      <c r="P145" s="186"/>
      <c r="Q145" s="152"/>
      <c r="R145" s="162"/>
      <c r="S145" s="162"/>
      <c r="T145" s="162"/>
      <c r="U145" s="162"/>
      <c r="V145" s="163"/>
      <c r="W145" s="163"/>
      <c r="X145" s="206"/>
      <c r="Y145" s="242"/>
    </row>
    <row r="146">
      <c r="A146" s="53">
        <v>45705.0</v>
      </c>
      <c r="B146" s="53">
        <v>45783.0</v>
      </c>
      <c r="C146" s="54">
        <v>128457.0</v>
      </c>
      <c r="D146" s="54" t="s">
        <v>71</v>
      </c>
      <c r="E146" s="53">
        <v>43862.0</v>
      </c>
      <c r="F146" s="56">
        <f t="shared" si="6"/>
        <v>63</v>
      </c>
      <c r="G146" s="53">
        <v>44695.0</v>
      </c>
      <c r="H146" s="56">
        <f t="shared" si="2"/>
        <v>35</v>
      </c>
      <c r="I146" s="54" t="s">
        <v>72</v>
      </c>
      <c r="J146" s="54" t="s">
        <v>33</v>
      </c>
      <c r="K146" s="57" t="s">
        <v>232</v>
      </c>
      <c r="L146" s="54" t="s">
        <v>51</v>
      </c>
      <c r="M146" s="54" t="s">
        <v>217</v>
      </c>
      <c r="N146" s="54" t="s">
        <v>19</v>
      </c>
      <c r="O146" s="54"/>
      <c r="P146" s="178" t="s">
        <v>61</v>
      </c>
      <c r="Q146" s="152"/>
      <c r="R146" s="162"/>
      <c r="S146" s="162"/>
      <c r="T146" s="162"/>
      <c r="U146" s="162"/>
      <c r="V146" s="163"/>
      <c r="W146" s="163"/>
      <c r="X146" s="206"/>
      <c r="Y146" s="242"/>
    </row>
    <row r="147">
      <c r="A147" s="53">
        <v>45705.0</v>
      </c>
      <c r="B147" s="53">
        <v>45783.0</v>
      </c>
      <c r="C147" s="54">
        <v>188721.0</v>
      </c>
      <c r="D147" s="54" t="s">
        <v>71</v>
      </c>
      <c r="E147" s="53">
        <v>45170.0</v>
      </c>
      <c r="F147" s="56">
        <f t="shared" si="6"/>
        <v>20</v>
      </c>
      <c r="G147" s="53">
        <v>45206.0</v>
      </c>
      <c r="H147" s="56">
        <f t="shared" si="2"/>
        <v>18</v>
      </c>
      <c r="I147" s="54" t="s">
        <v>49</v>
      </c>
      <c r="J147" s="54" t="s">
        <v>33</v>
      </c>
      <c r="K147" s="100"/>
      <c r="L147" s="58"/>
      <c r="M147" s="58"/>
      <c r="N147" s="54" t="s">
        <v>19</v>
      </c>
      <c r="O147" s="54"/>
      <c r="P147" s="186"/>
      <c r="Q147" s="152"/>
      <c r="R147" s="162"/>
      <c r="S147" s="162"/>
      <c r="T147" s="162"/>
      <c r="U147" s="162"/>
      <c r="V147" s="163"/>
      <c r="W147" s="163"/>
      <c r="X147" s="206"/>
      <c r="Y147" s="242"/>
    </row>
    <row r="148">
      <c r="A148" s="53">
        <v>45705.0</v>
      </c>
      <c r="B148" s="53">
        <v>45783.0</v>
      </c>
      <c r="C148" s="54">
        <v>158756.0</v>
      </c>
      <c r="D148" s="54" t="s">
        <v>77</v>
      </c>
      <c r="E148" s="53">
        <v>44927.0</v>
      </c>
      <c r="F148" s="56">
        <f t="shared" si="6"/>
        <v>28</v>
      </c>
      <c r="G148" s="53">
        <v>44956.0</v>
      </c>
      <c r="H148" s="56">
        <f t="shared" si="2"/>
        <v>27</v>
      </c>
      <c r="I148" s="185" t="s">
        <v>42</v>
      </c>
      <c r="J148" s="54">
        <v>51.0</v>
      </c>
      <c r="K148" s="57">
        <v>3000.0</v>
      </c>
      <c r="L148" s="54" t="s">
        <v>51</v>
      </c>
      <c r="M148" s="54" t="s">
        <v>65</v>
      </c>
      <c r="N148" s="54" t="s">
        <v>19</v>
      </c>
      <c r="O148" s="54"/>
      <c r="P148" s="178" t="s">
        <v>61</v>
      </c>
      <c r="Q148" s="152"/>
      <c r="R148" s="162"/>
      <c r="S148" s="162"/>
      <c r="T148" s="162"/>
      <c r="U148" s="162"/>
      <c r="V148" s="163"/>
      <c r="W148" s="163"/>
      <c r="X148" s="206"/>
      <c r="Y148" s="242"/>
    </row>
    <row r="149">
      <c r="A149" s="53">
        <v>45705.0</v>
      </c>
      <c r="B149" s="53">
        <v>45783.0</v>
      </c>
      <c r="C149" s="54">
        <v>222773.0</v>
      </c>
      <c r="D149" s="54" t="s">
        <v>70</v>
      </c>
      <c r="E149" s="53">
        <v>45474.0</v>
      </c>
      <c r="F149" s="56">
        <f t="shared" si="6"/>
        <v>10</v>
      </c>
      <c r="G149" s="53">
        <v>45504.0</v>
      </c>
      <c r="H149" s="56">
        <f t="shared" si="2"/>
        <v>9</v>
      </c>
      <c r="I149" s="185" t="s">
        <v>42</v>
      </c>
      <c r="J149" s="260">
        <v>45678.0</v>
      </c>
      <c r="K149" s="57">
        <v>8000.0</v>
      </c>
      <c r="L149" s="54" t="s">
        <v>51</v>
      </c>
      <c r="M149" s="54" t="s">
        <v>65</v>
      </c>
      <c r="N149" s="54" t="s">
        <v>19</v>
      </c>
      <c r="O149" s="54"/>
      <c r="P149" s="178" t="s">
        <v>61</v>
      </c>
      <c r="Q149" s="152"/>
      <c r="R149" s="162"/>
      <c r="S149" s="162"/>
      <c r="T149" s="162"/>
      <c r="U149" s="162"/>
      <c r="V149" s="163"/>
      <c r="W149" s="163"/>
      <c r="X149" s="206"/>
      <c r="Y149" s="242"/>
    </row>
    <row r="150">
      <c r="A150" s="53">
        <v>45705.0</v>
      </c>
      <c r="B150" s="53">
        <v>45783.0</v>
      </c>
      <c r="C150" s="54">
        <v>140147.0</v>
      </c>
      <c r="D150" s="54" t="s">
        <v>70</v>
      </c>
      <c r="E150" s="53">
        <v>44562.0</v>
      </c>
      <c r="F150" s="56">
        <f t="shared" si="6"/>
        <v>40</v>
      </c>
      <c r="G150" s="53">
        <v>44774.0</v>
      </c>
      <c r="H150" s="56">
        <f t="shared" si="2"/>
        <v>33</v>
      </c>
      <c r="I150" s="54" t="s">
        <v>73</v>
      </c>
      <c r="J150" s="54" t="s">
        <v>33</v>
      </c>
      <c r="K150" s="57" t="s">
        <v>218</v>
      </c>
      <c r="L150" s="54" t="s">
        <v>51</v>
      </c>
      <c r="M150" s="54" t="s">
        <v>65</v>
      </c>
      <c r="N150" s="54" t="s">
        <v>19</v>
      </c>
      <c r="O150" s="54"/>
      <c r="P150" s="186"/>
      <c r="Q150" s="152"/>
      <c r="R150" s="162"/>
      <c r="S150" s="162"/>
      <c r="T150" s="162"/>
      <c r="U150" s="162"/>
      <c r="V150" s="163"/>
      <c r="W150" s="163"/>
      <c r="X150" s="206"/>
      <c r="Y150" s="242"/>
    </row>
    <row r="151">
      <c r="A151" s="53">
        <v>45705.0</v>
      </c>
      <c r="B151" s="53">
        <v>45783.0</v>
      </c>
      <c r="C151" s="54">
        <v>164517.0</v>
      </c>
      <c r="D151" s="54" t="s">
        <v>70</v>
      </c>
      <c r="E151" s="53">
        <v>44986.0</v>
      </c>
      <c r="F151" s="56">
        <f t="shared" si="6"/>
        <v>26</v>
      </c>
      <c r="G151" s="53">
        <v>45003.0</v>
      </c>
      <c r="H151" s="56">
        <f t="shared" si="2"/>
        <v>25</v>
      </c>
      <c r="I151" s="185" t="s">
        <v>42</v>
      </c>
      <c r="J151" s="54">
        <v>42.0</v>
      </c>
      <c r="K151" s="57" t="s">
        <v>218</v>
      </c>
      <c r="L151" s="54" t="s">
        <v>51</v>
      </c>
      <c r="M151" s="54" t="s">
        <v>65</v>
      </c>
      <c r="N151" s="54" t="s">
        <v>19</v>
      </c>
      <c r="O151" s="54"/>
      <c r="P151" s="178" t="s">
        <v>61</v>
      </c>
      <c r="Q151" s="152"/>
      <c r="R151" s="162"/>
      <c r="S151" s="162"/>
      <c r="T151" s="162"/>
      <c r="U151" s="162"/>
      <c r="V151" s="163"/>
      <c r="W151" s="163"/>
      <c r="X151" s="206"/>
      <c r="Y151" s="242"/>
    </row>
    <row r="152">
      <c r="A152" s="53">
        <v>45747.0</v>
      </c>
      <c r="B152" s="53">
        <v>45783.0</v>
      </c>
      <c r="C152" s="54">
        <v>236776.0</v>
      </c>
      <c r="D152" s="54" t="s">
        <v>240</v>
      </c>
      <c r="E152" s="261">
        <v>45505.0</v>
      </c>
      <c r="F152" s="56">
        <f t="shared" si="6"/>
        <v>9</v>
      </c>
      <c r="G152" s="261">
        <v>45637.0</v>
      </c>
      <c r="H152" s="56">
        <f t="shared" si="2"/>
        <v>4</v>
      </c>
      <c r="I152" s="54" t="s">
        <v>59</v>
      </c>
      <c r="J152" s="54"/>
      <c r="K152" s="57">
        <v>3000.0</v>
      </c>
      <c r="L152" s="54"/>
      <c r="M152" s="54" t="s">
        <v>217</v>
      </c>
      <c r="N152" s="54" t="s">
        <v>19</v>
      </c>
      <c r="O152" s="54"/>
      <c r="P152" s="178"/>
      <c r="Q152" s="152"/>
      <c r="R152" s="162"/>
      <c r="S152" s="162"/>
      <c r="T152" s="162"/>
      <c r="U152" s="162"/>
      <c r="V152" s="163"/>
      <c r="W152" s="163"/>
      <c r="X152" s="206"/>
      <c r="Y152" s="242"/>
    </row>
    <row r="153">
      <c r="A153" s="53">
        <v>45705.0</v>
      </c>
      <c r="B153" s="53">
        <v>45783.0</v>
      </c>
      <c r="C153" s="54">
        <v>196951.0</v>
      </c>
      <c r="D153" s="54" t="s">
        <v>83</v>
      </c>
      <c r="E153" s="53">
        <v>45261.0</v>
      </c>
      <c r="F153" s="56">
        <f t="shared" si="6"/>
        <v>17</v>
      </c>
      <c r="G153" s="53">
        <v>45294.0</v>
      </c>
      <c r="H153" s="56">
        <f t="shared" si="2"/>
        <v>16</v>
      </c>
      <c r="I153" s="185" t="s">
        <v>42</v>
      </c>
      <c r="J153" s="54" t="s">
        <v>241</v>
      </c>
      <c r="K153" s="57" t="s">
        <v>218</v>
      </c>
      <c r="L153" s="54" t="s">
        <v>51</v>
      </c>
      <c r="M153" s="54" t="s">
        <v>65</v>
      </c>
      <c r="N153" s="54" t="s">
        <v>19</v>
      </c>
      <c r="O153" s="54"/>
      <c r="P153" s="178" t="s">
        <v>61</v>
      </c>
      <c r="Q153" s="152"/>
      <c r="R153" s="162"/>
      <c r="S153" s="162"/>
      <c r="T153" s="162"/>
      <c r="U153" s="162"/>
      <c r="V153" s="163"/>
      <c r="W153" s="163"/>
      <c r="X153" s="206"/>
      <c r="Y153" s="242"/>
    </row>
    <row r="154">
      <c r="A154" s="53">
        <v>45705.0</v>
      </c>
      <c r="B154" s="53">
        <v>45783.0</v>
      </c>
      <c r="C154" s="54">
        <v>240398.0</v>
      </c>
      <c r="D154" s="54" t="s">
        <v>83</v>
      </c>
      <c r="E154" s="53">
        <v>45566.0</v>
      </c>
      <c r="F154" s="56">
        <f t="shared" si="6"/>
        <v>7</v>
      </c>
      <c r="G154" s="53">
        <v>45680.0</v>
      </c>
      <c r="H154" s="56">
        <f t="shared" si="2"/>
        <v>3</v>
      </c>
      <c r="I154" s="54" t="s">
        <v>74</v>
      </c>
      <c r="J154" s="54" t="s">
        <v>127</v>
      </c>
      <c r="K154" s="57" t="s">
        <v>227</v>
      </c>
      <c r="L154" s="54" t="s">
        <v>51</v>
      </c>
      <c r="M154" s="54" t="s">
        <v>65</v>
      </c>
      <c r="N154" s="54" t="s">
        <v>19</v>
      </c>
      <c r="O154" s="54"/>
      <c r="P154" s="178" t="s">
        <v>61</v>
      </c>
      <c r="Q154" s="152"/>
      <c r="R154" s="162"/>
      <c r="S154" s="162"/>
      <c r="T154" s="162"/>
      <c r="U154" s="162"/>
      <c r="V154" s="163"/>
      <c r="W154" s="163"/>
      <c r="X154" s="206"/>
      <c r="Y154" s="242"/>
    </row>
    <row r="155">
      <c r="A155" s="53">
        <v>45705.0</v>
      </c>
      <c r="B155" s="53">
        <v>45783.0</v>
      </c>
      <c r="C155" s="54">
        <v>234682.0</v>
      </c>
      <c r="D155" s="54" t="s">
        <v>58</v>
      </c>
      <c r="E155" s="53">
        <v>45170.0</v>
      </c>
      <c r="F155" s="56">
        <f t="shared" si="6"/>
        <v>20</v>
      </c>
      <c r="G155" s="151">
        <v>45618.0</v>
      </c>
      <c r="H155" s="56">
        <f t="shared" si="2"/>
        <v>5</v>
      </c>
      <c r="I155" s="54" t="s">
        <v>73</v>
      </c>
      <c r="J155" s="54" t="s">
        <v>33</v>
      </c>
      <c r="K155" s="100"/>
      <c r="L155" s="58"/>
      <c r="M155" s="58"/>
      <c r="N155" s="54" t="s">
        <v>19</v>
      </c>
      <c r="O155" s="54"/>
      <c r="P155" s="186"/>
      <c r="Q155" s="152"/>
      <c r="R155" s="162"/>
      <c r="S155" s="162"/>
      <c r="T155" s="162"/>
      <c r="U155" s="162"/>
      <c r="V155" s="163"/>
      <c r="W155" s="163"/>
      <c r="X155" s="206"/>
      <c r="Y155" s="242"/>
    </row>
    <row r="156">
      <c r="A156" s="53">
        <v>45705.0</v>
      </c>
      <c r="B156" s="53">
        <v>45783.0</v>
      </c>
      <c r="C156" s="54">
        <v>176054.0</v>
      </c>
      <c r="D156" s="54" t="s">
        <v>87</v>
      </c>
      <c r="E156" s="53">
        <v>44958.0</v>
      </c>
      <c r="F156" s="56">
        <f t="shared" si="6"/>
        <v>27</v>
      </c>
      <c r="G156" s="53">
        <v>45103.0</v>
      </c>
      <c r="H156" s="56">
        <f t="shared" si="2"/>
        <v>22</v>
      </c>
      <c r="I156" s="54" t="s">
        <v>74</v>
      </c>
      <c r="J156" s="54">
        <v>368.0</v>
      </c>
      <c r="K156" s="100"/>
      <c r="L156" s="58"/>
      <c r="M156" s="58"/>
      <c r="N156" s="54" t="s">
        <v>19</v>
      </c>
      <c r="O156" s="54"/>
      <c r="P156" s="186"/>
      <c r="Q156" s="152"/>
      <c r="R156" s="162"/>
      <c r="S156" s="162"/>
      <c r="T156" s="162"/>
      <c r="U156" s="162"/>
      <c r="V156" s="163"/>
      <c r="W156" s="163"/>
      <c r="X156" s="206"/>
      <c r="Y156" s="242"/>
    </row>
    <row r="157">
      <c r="A157" s="53">
        <v>45705.0</v>
      </c>
      <c r="B157" s="53">
        <v>45783.0</v>
      </c>
      <c r="C157" s="54">
        <v>208067.0</v>
      </c>
      <c r="D157" s="54" t="s">
        <v>107</v>
      </c>
      <c r="E157" s="53">
        <v>44531.0</v>
      </c>
      <c r="F157" s="56">
        <f t="shared" si="6"/>
        <v>41</v>
      </c>
      <c r="G157" s="53">
        <v>45378.0</v>
      </c>
      <c r="H157" s="56">
        <f t="shared" si="2"/>
        <v>13</v>
      </c>
      <c r="I157" s="54" t="s">
        <v>141</v>
      </c>
      <c r="J157" s="54" t="s">
        <v>33</v>
      </c>
      <c r="K157" s="100"/>
      <c r="L157" s="58"/>
      <c r="M157" s="58"/>
      <c r="N157" s="54" t="s">
        <v>19</v>
      </c>
      <c r="O157" s="54"/>
      <c r="P157" s="186"/>
      <c r="Q157" s="152"/>
      <c r="R157" s="162"/>
      <c r="S157" s="162"/>
      <c r="T157" s="162"/>
      <c r="U157" s="162"/>
      <c r="V157" s="163"/>
      <c r="W157" s="163"/>
      <c r="X157" s="206"/>
      <c r="Y157" s="242"/>
    </row>
    <row r="158">
      <c r="A158" s="53">
        <v>45705.0</v>
      </c>
      <c r="B158" s="53">
        <v>45783.0</v>
      </c>
      <c r="C158" s="54">
        <v>149273.0</v>
      </c>
      <c r="D158" s="54" t="s">
        <v>41</v>
      </c>
      <c r="E158" s="53">
        <v>44713.0</v>
      </c>
      <c r="F158" s="56">
        <f t="shared" si="6"/>
        <v>35</v>
      </c>
      <c r="G158" s="53">
        <v>44872.0</v>
      </c>
      <c r="H158" s="56">
        <f t="shared" si="2"/>
        <v>29</v>
      </c>
      <c r="I158" s="185" t="s">
        <v>42</v>
      </c>
      <c r="J158" s="54" t="s">
        <v>242</v>
      </c>
      <c r="K158" s="100"/>
      <c r="L158" s="58"/>
      <c r="M158" s="58"/>
      <c r="N158" s="54" t="s">
        <v>19</v>
      </c>
      <c r="O158" s="54"/>
      <c r="P158" s="186"/>
      <c r="Q158" s="152"/>
      <c r="R158" s="162"/>
      <c r="S158" s="162"/>
      <c r="T158" s="162"/>
      <c r="U158" s="162"/>
      <c r="V158" s="163"/>
      <c r="W158" s="163"/>
      <c r="X158" s="206"/>
      <c r="Y158" s="242"/>
    </row>
    <row r="159">
      <c r="A159" s="53">
        <v>45705.0</v>
      </c>
      <c r="B159" s="53">
        <v>45783.0</v>
      </c>
      <c r="C159" s="54">
        <v>209333.0</v>
      </c>
      <c r="D159" s="54" t="s">
        <v>111</v>
      </c>
      <c r="E159" s="53">
        <v>45383.0</v>
      </c>
      <c r="F159" s="56">
        <f t="shared" si="6"/>
        <v>13</v>
      </c>
      <c r="G159" s="53">
        <v>45387.0</v>
      </c>
      <c r="H159" s="56">
        <f t="shared" si="2"/>
        <v>13</v>
      </c>
      <c r="I159" s="54" t="s">
        <v>59</v>
      </c>
      <c r="J159" s="54">
        <v>105.0</v>
      </c>
      <c r="K159" s="57">
        <v>5000.0</v>
      </c>
      <c r="L159" s="54" t="s">
        <v>51</v>
      </c>
      <c r="M159" s="54" t="s">
        <v>217</v>
      </c>
      <c r="N159" s="54" t="s">
        <v>19</v>
      </c>
      <c r="O159" s="54"/>
      <c r="P159" s="178" t="s">
        <v>66</v>
      </c>
      <c r="Q159" s="152"/>
      <c r="R159" s="162"/>
      <c r="S159" s="162"/>
      <c r="T159" s="162"/>
      <c r="U159" s="162"/>
      <c r="V159" s="163"/>
      <c r="W159" s="163"/>
      <c r="X159" s="206"/>
      <c r="Y159" s="242"/>
    </row>
    <row r="160">
      <c r="A160" s="53">
        <v>45705.0</v>
      </c>
      <c r="B160" s="53">
        <v>45783.0</v>
      </c>
      <c r="C160" s="54">
        <v>194143.0</v>
      </c>
      <c r="D160" s="54" t="s">
        <v>91</v>
      </c>
      <c r="E160" s="53">
        <v>45231.0</v>
      </c>
      <c r="F160" s="56">
        <f t="shared" si="6"/>
        <v>18</v>
      </c>
      <c r="G160" s="151">
        <v>45257.0</v>
      </c>
      <c r="H160" s="56">
        <f t="shared" si="2"/>
        <v>17</v>
      </c>
      <c r="I160" s="54" t="s">
        <v>73</v>
      </c>
      <c r="J160" s="54">
        <v>214.0</v>
      </c>
      <c r="K160" s="100"/>
      <c r="L160" s="58"/>
      <c r="M160" s="58"/>
      <c r="N160" s="54" t="s">
        <v>19</v>
      </c>
      <c r="O160" s="54"/>
      <c r="P160" s="186"/>
      <c r="Q160" s="152"/>
      <c r="R160" s="162"/>
      <c r="S160" s="162"/>
      <c r="T160" s="162"/>
      <c r="U160" s="162"/>
      <c r="V160" s="163"/>
      <c r="W160" s="163"/>
      <c r="X160" s="206"/>
      <c r="Y160" s="242"/>
    </row>
    <row r="161">
      <c r="A161" s="53">
        <v>45705.0</v>
      </c>
      <c r="B161" s="53">
        <v>45783.0</v>
      </c>
      <c r="C161" s="54">
        <v>175760.0</v>
      </c>
      <c r="D161" s="54" t="s">
        <v>112</v>
      </c>
      <c r="E161" s="53">
        <v>45017.0</v>
      </c>
      <c r="F161" s="56">
        <f t="shared" si="6"/>
        <v>25</v>
      </c>
      <c r="G161" s="53">
        <v>45100.0</v>
      </c>
      <c r="H161" s="56">
        <f t="shared" si="2"/>
        <v>22</v>
      </c>
      <c r="I161" s="54" t="s">
        <v>73</v>
      </c>
      <c r="J161" s="54" t="s">
        <v>33</v>
      </c>
      <c r="K161" s="100"/>
      <c r="L161" s="58"/>
      <c r="M161" s="58"/>
      <c r="N161" s="54" t="s">
        <v>19</v>
      </c>
      <c r="O161" s="54"/>
      <c r="P161" s="186"/>
      <c r="Q161" s="152"/>
      <c r="R161" s="162"/>
      <c r="S161" s="162"/>
      <c r="T161" s="162"/>
      <c r="U161" s="162"/>
      <c r="V161" s="163"/>
      <c r="W161" s="163"/>
      <c r="X161" s="206"/>
      <c r="Y161" s="242"/>
    </row>
    <row r="162">
      <c r="A162" s="53">
        <v>45747.0</v>
      </c>
      <c r="B162" s="53">
        <v>45783.0</v>
      </c>
      <c r="C162" s="54">
        <v>245709.0</v>
      </c>
      <c r="D162" s="54" t="s">
        <v>83</v>
      </c>
      <c r="E162" s="53">
        <v>45536.0</v>
      </c>
      <c r="F162" s="101">
        <v>6.0</v>
      </c>
      <c r="G162" s="53">
        <v>45727.0</v>
      </c>
      <c r="H162" s="56">
        <f t="shared" si="2"/>
        <v>1</v>
      </c>
      <c r="I162" s="54" t="s">
        <v>74</v>
      </c>
      <c r="J162" s="54" t="s">
        <v>127</v>
      </c>
      <c r="K162" s="57">
        <v>17000.0</v>
      </c>
      <c r="L162" s="54" t="s">
        <v>51</v>
      </c>
      <c r="M162" s="54" t="s">
        <v>217</v>
      </c>
      <c r="N162" s="54" t="s">
        <v>19</v>
      </c>
      <c r="O162" s="54"/>
      <c r="P162" s="178" t="s">
        <v>61</v>
      </c>
      <c r="Q162" s="152"/>
      <c r="R162" s="162"/>
      <c r="S162" s="162"/>
      <c r="T162" s="162"/>
      <c r="U162" s="162"/>
      <c r="V162" s="163"/>
      <c r="W162" s="163"/>
      <c r="X162" s="206"/>
      <c r="Y162" s="242"/>
    </row>
    <row r="163">
      <c r="A163" s="53">
        <v>45705.0</v>
      </c>
      <c r="B163" s="53">
        <v>45783.0</v>
      </c>
      <c r="C163" s="54">
        <v>166700.0</v>
      </c>
      <c r="D163" s="54" t="s">
        <v>112</v>
      </c>
      <c r="E163" s="53">
        <v>44986.0</v>
      </c>
      <c r="F163" s="56">
        <f t="shared" ref="F163:F281" si="7">DATEDIF(E163,TODAY(),"M")</f>
        <v>26</v>
      </c>
      <c r="G163" s="53">
        <v>45021.0</v>
      </c>
      <c r="H163" s="56">
        <f t="shared" si="2"/>
        <v>25</v>
      </c>
      <c r="I163" s="185" t="s">
        <v>42</v>
      </c>
      <c r="J163" s="54" t="s">
        <v>33</v>
      </c>
      <c r="K163" s="57" t="s">
        <v>218</v>
      </c>
      <c r="L163" s="54" t="s">
        <v>51</v>
      </c>
      <c r="M163" s="54" t="s">
        <v>217</v>
      </c>
      <c r="N163" s="54" t="s">
        <v>19</v>
      </c>
      <c r="O163" s="54"/>
      <c r="P163" s="186"/>
      <c r="Q163" s="152"/>
      <c r="R163" s="162"/>
      <c r="S163" s="162"/>
      <c r="T163" s="162"/>
      <c r="U163" s="162"/>
      <c r="V163" s="163"/>
      <c r="W163" s="163"/>
      <c r="X163" s="206"/>
      <c r="Y163" s="242"/>
    </row>
    <row r="164">
      <c r="A164" s="53">
        <v>45705.0</v>
      </c>
      <c r="B164" s="53">
        <v>45783.0</v>
      </c>
      <c r="C164" s="54">
        <v>168067.0</v>
      </c>
      <c r="D164" s="54" t="s">
        <v>55</v>
      </c>
      <c r="E164" s="53">
        <v>44927.0</v>
      </c>
      <c r="F164" s="56">
        <f t="shared" si="7"/>
        <v>28</v>
      </c>
      <c r="G164" s="53">
        <v>45035.0</v>
      </c>
      <c r="H164" s="56">
        <f t="shared" si="2"/>
        <v>24</v>
      </c>
      <c r="I164" s="54" t="s">
        <v>49</v>
      </c>
      <c r="J164" s="54">
        <v>505.0</v>
      </c>
      <c r="K164" s="57">
        <v>5000.0</v>
      </c>
      <c r="L164" s="54" t="s">
        <v>84</v>
      </c>
      <c r="M164" s="54" t="s">
        <v>65</v>
      </c>
      <c r="N164" s="54" t="s">
        <v>19</v>
      </c>
      <c r="O164" s="54"/>
      <c r="P164" s="178" t="s">
        <v>61</v>
      </c>
      <c r="Q164" s="152"/>
      <c r="R164" s="162"/>
      <c r="S164" s="162"/>
      <c r="T164" s="162"/>
      <c r="U164" s="162"/>
      <c r="V164" s="163"/>
      <c r="W164" s="163"/>
      <c r="X164" s="206"/>
      <c r="Y164" s="242"/>
    </row>
    <row r="165">
      <c r="A165" s="53">
        <v>45705.0</v>
      </c>
      <c r="B165" s="53">
        <v>45783.0</v>
      </c>
      <c r="C165" s="54">
        <v>134527.0</v>
      </c>
      <c r="D165" s="54" t="s">
        <v>96</v>
      </c>
      <c r="E165" s="53">
        <v>44621.0</v>
      </c>
      <c r="F165" s="56">
        <f t="shared" si="7"/>
        <v>38</v>
      </c>
      <c r="G165" s="53">
        <v>44631.0</v>
      </c>
      <c r="H165" s="56">
        <f t="shared" si="2"/>
        <v>37</v>
      </c>
      <c r="I165" s="185" t="s">
        <v>42</v>
      </c>
      <c r="J165" s="54">
        <v>58.0</v>
      </c>
      <c r="K165" s="57" t="s">
        <v>218</v>
      </c>
      <c r="L165" s="54" t="s">
        <v>51</v>
      </c>
      <c r="M165" s="54" t="s">
        <v>65</v>
      </c>
      <c r="N165" s="54" t="s">
        <v>19</v>
      </c>
      <c r="O165" s="54"/>
      <c r="P165" s="178" t="s">
        <v>61</v>
      </c>
      <c r="Q165" s="152"/>
      <c r="R165" s="162"/>
      <c r="S165" s="162"/>
      <c r="T165" s="162"/>
      <c r="U165" s="162"/>
      <c r="V165" s="163"/>
      <c r="W165" s="163"/>
      <c r="X165" s="206"/>
      <c r="Y165" s="242"/>
    </row>
    <row r="166">
      <c r="A166" s="53">
        <v>45705.0</v>
      </c>
      <c r="B166" s="53">
        <v>45783.0</v>
      </c>
      <c r="C166" s="54">
        <v>158671.0</v>
      </c>
      <c r="D166" s="54" t="s">
        <v>96</v>
      </c>
      <c r="E166" s="53">
        <v>44866.0</v>
      </c>
      <c r="F166" s="56">
        <f t="shared" si="7"/>
        <v>30</v>
      </c>
      <c r="G166" s="151">
        <v>44888.0</v>
      </c>
      <c r="H166" s="56">
        <f t="shared" si="2"/>
        <v>29</v>
      </c>
      <c r="I166" s="185" t="s">
        <v>42</v>
      </c>
      <c r="J166" s="54" t="s">
        <v>243</v>
      </c>
      <c r="K166" s="57">
        <v>15000.0</v>
      </c>
      <c r="L166" s="54" t="s">
        <v>68</v>
      </c>
      <c r="M166" s="54" t="s">
        <v>217</v>
      </c>
      <c r="N166" s="54" t="s">
        <v>19</v>
      </c>
      <c r="O166" s="54"/>
      <c r="P166" s="186"/>
      <c r="Q166" s="152"/>
      <c r="R166" s="162"/>
      <c r="S166" s="162"/>
      <c r="T166" s="162"/>
      <c r="U166" s="162"/>
      <c r="V166" s="163"/>
      <c r="W166" s="163"/>
      <c r="X166" s="206"/>
      <c r="Y166" s="242"/>
    </row>
    <row r="167">
      <c r="A167" s="53">
        <v>45705.0</v>
      </c>
      <c r="B167" s="53">
        <v>45783.0</v>
      </c>
      <c r="C167" s="54">
        <v>201397.0</v>
      </c>
      <c r="D167" s="54" t="s">
        <v>96</v>
      </c>
      <c r="E167" s="53">
        <v>45078.0</v>
      </c>
      <c r="F167" s="56">
        <f t="shared" si="7"/>
        <v>23</v>
      </c>
      <c r="G167" s="53">
        <v>45167.0</v>
      </c>
      <c r="H167" s="56">
        <f t="shared" si="2"/>
        <v>20</v>
      </c>
      <c r="I167" s="185" t="s">
        <v>42</v>
      </c>
      <c r="J167" s="54" t="s">
        <v>244</v>
      </c>
      <c r="K167" s="57" t="s">
        <v>218</v>
      </c>
      <c r="L167" s="54" t="s">
        <v>51</v>
      </c>
      <c r="M167" s="54" t="s">
        <v>217</v>
      </c>
      <c r="N167" s="54" t="s">
        <v>19</v>
      </c>
      <c r="O167" s="54"/>
      <c r="P167" s="186"/>
      <c r="Q167" s="152"/>
      <c r="R167" s="162"/>
      <c r="S167" s="162"/>
      <c r="T167" s="162"/>
      <c r="U167" s="162"/>
      <c r="V167" s="163"/>
      <c r="W167" s="163"/>
      <c r="X167" s="206"/>
      <c r="Y167" s="242"/>
    </row>
    <row r="168">
      <c r="A168" s="53">
        <v>45705.0</v>
      </c>
      <c r="B168" s="53">
        <v>45783.0</v>
      </c>
      <c r="C168" s="54">
        <v>174437.0</v>
      </c>
      <c r="D168" s="54" t="s">
        <v>96</v>
      </c>
      <c r="E168" s="53">
        <v>45231.0</v>
      </c>
      <c r="F168" s="56">
        <f t="shared" si="7"/>
        <v>18</v>
      </c>
      <c r="G168" s="53">
        <v>45364.0</v>
      </c>
      <c r="H168" s="56">
        <f t="shared" si="2"/>
        <v>13</v>
      </c>
      <c r="I168" s="54" t="s">
        <v>59</v>
      </c>
      <c r="J168" s="54">
        <v>108.0</v>
      </c>
      <c r="K168" s="57">
        <v>10000.0</v>
      </c>
      <c r="L168" s="54" t="s">
        <v>51</v>
      </c>
      <c r="M168" s="54" t="s">
        <v>22</v>
      </c>
      <c r="N168" s="54" t="s">
        <v>19</v>
      </c>
      <c r="O168" s="54"/>
      <c r="P168" s="178" t="s">
        <v>66</v>
      </c>
      <c r="Q168" s="152"/>
      <c r="R168" s="162"/>
      <c r="S168" s="162"/>
      <c r="T168" s="162"/>
      <c r="U168" s="162"/>
      <c r="V168" s="163"/>
      <c r="W168" s="163"/>
      <c r="X168" s="206"/>
      <c r="Y168" s="242"/>
    </row>
    <row r="169">
      <c r="A169" s="53">
        <v>45705.0</v>
      </c>
      <c r="B169" s="53">
        <v>45783.0</v>
      </c>
      <c r="C169" s="54">
        <v>163097.0</v>
      </c>
      <c r="D169" s="54" t="s">
        <v>96</v>
      </c>
      <c r="E169" s="53">
        <v>44896.0</v>
      </c>
      <c r="F169" s="56">
        <f t="shared" si="7"/>
        <v>29</v>
      </c>
      <c r="G169" s="53">
        <v>44998.0</v>
      </c>
      <c r="H169" s="56">
        <f t="shared" si="2"/>
        <v>25</v>
      </c>
      <c r="I169" s="54" t="s">
        <v>141</v>
      </c>
      <c r="J169" s="54">
        <v>608.0</v>
      </c>
      <c r="K169" s="57">
        <v>8000.0</v>
      </c>
      <c r="L169" s="58"/>
      <c r="M169" s="58"/>
      <c r="N169" s="54" t="s">
        <v>19</v>
      </c>
      <c r="O169" s="54"/>
      <c r="P169" s="186"/>
      <c r="Q169" s="152"/>
      <c r="R169" s="162"/>
      <c r="S169" s="162"/>
      <c r="T169" s="162"/>
      <c r="U169" s="162"/>
      <c r="V169" s="163"/>
      <c r="W169" s="163"/>
      <c r="X169" s="206"/>
      <c r="Y169" s="242"/>
    </row>
    <row r="170">
      <c r="A170" s="53">
        <v>45705.0</v>
      </c>
      <c r="B170" s="53">
        <v>45783.0</v>
      </c>
      <c r="C170" s="54">
        <v>146855.0</v>
      </c>
      <c r="D170" s="54" t="s">
        <v>62</v>
      </c>
      <c r="E170" s="53">
        <v>44805.0</v>
      </c>
      <c r="F170" s="56">
        <f t="shared" si="7"/>
        <v>32</v>
      </c>
      <c r="G170" s="151">
        <v>44844.0</v>
      </c>
      <c r="H170" s="56">
        <f t="shared" si="2"/>
        <v>30</v>
      </c>
      <c r="I170" s="54" t="s">
        <v>72</v>
      </c>
      <c r="J170" s="54">
        <v>4040.0</v>
      </c>
      <c r="K170" s="57" t="s">
        <v>227</v>
      </c>
      <c r="L170" s="54" t="s">
        <v>51</v>
      </c>
      <c r="M170" s="54" t="s">
        <v>65</v>
      </c>
      <c r="N170" s="54" t="s">
        <v>19</v>
      </c>
      <c r="O170" s="54"/>
      <c r="P170" s="178" t="s">
        <v>61</v>
      </c>
      <c r="Q170" s="152"/>
      <c r="R170" s="162"/>
      <c r="S170" s="162"/>
      <c r="T170" s="162"/>
      <c r="U170" s="162"/>
      <c r="V170" s="163"/>
      <c r="W170" s="163"/>
      <c r="X170" s="206"/>
      <c r="Y170" s="242"/>
    </row>
    <row r="171">
      <c r="A171" s="53">
        <v>45705.0</v>
      </c>
      <c r="B171" s="53">
        <v>45783.0</v>
      </c>
      <c r="C171" s="54">
        <v>123441.0</v>
      </c>
      <c r="D171" s="54" t="s">
        <v>116</v>
      </c>
      <c r="E171" s="53">
        <v>44562.0</v>
      </c>
      <c r="F171" s="56">
        <f t="shared" si="7"/>
        <v>40</v>
      </c>
      <c r="G171" s="53">
        <v>44662.0</v>
      </c>
      <c r="H171" s="56">
        <f t="shared" si="2"/>
        <v>36</v>
      </c>
      <c r="I171" s="185" t="s">
        <v>42</v>
      </c>
      <c r="J171" s="54">
        <v>35.0</v>
      </c>
      <c r="K171" s="57" t="s">
        <v>218</v>
      </c>
      <c r="L171" s="54" t="s">
        <v>51</v>
      </c>
      <c r="M171" s="54" t="s">
        <v>65</v>
      </c>
      <c r="N171" s="54" t="s">
        <v>19</v>
      </c>
      <c r="O171" s="54"/>
      <c r="P171" s="178" t="s">
        <v>61</v>
      </c>
      <c r="Q171" s="152"/>
      <c r="R171" s="162"/>
      <c r="S171" s="162"/>
      <c r="T171" s="162"/>
      <c r="U171" s="162"/>
      <c r="V171" s="163"/>
      <c r="W171" s="163"/>
      <c r="X171" s="206"/>
      <c r="Y171" s="242"/>
    </row>
    <row r="172">
      <c r="A172" s="53">
        <v>45705.0</v>
      </c>
      <c r="B172" s="53">
        <v>45783.0</v>
      </c>
      <c r="C172" s="54">
        <v>192924.0</v>
      </c>
      <c r="D172" s="54" t="s">
        <v>116</v>
      </c>
      <c r="E172" s="53">
        <v>45108.0</v>
      </c>
      <c r="F172" s="56">
        <f t="shared" si="7"/>
        <v>22</v>
      </c>
      <c r="G172" s="151">
        <v>45244.0</v>
      </c>
      <c r="H172" s="56">
        <f t="shared" si="2"/>
        <v>17</v>
      </c>
      <c r="I172" s="185" t="s">
        <v>42</v>
      </c>
      <c r="J172" s="54">
        <v>30.0</v>
      </c>
      <c r="K172" s="57" t="s">
        <v>218</v>
      </c>
      <c r="L172" s="54" t="s">
        <v>51</v>
      </c>
      <c r="M172" s="54" t="s">
        <v>217</v>
      </c>
      <c r="N172" s="54" t="s">
        <v>19</v>
      </c>
      <c r="O172" s="54"/>
      <c r="P172" s="186"/>
      <c r="Q172" s="152"/>
      <c r="R172" s="162"/>
      <c r="S172" s="162"/>
      <c r="T172" s="162"/>
      <c r="U172" s="162"/>
      <c r="V172" s="163"/>
      <c r="W172" s="163"/>
      <c r="X172" s="206"/>
      <c r="Y172" s="242"/>
    </row>
    <row r="173">
      <c r="A173" s="53">
        <v>45705.0</v>
      </c>
      <c r="B173" s="53">
        <v>45783.0</v>
      </c>
      <c r="C173" s="54">
        <v>234308.0</v>
      </c>
      <c r="D173" s="54" t="s">
        <v>98</v>
      </c>
      <c r="E173" s="53">
        <v>45474.0</v>
      </c>
      <c r="F173" s="56">
        <f t="shared" si="7"/>
        <v>10</v>
      </c>
      <c r="G173" s="151">
        <v>45610.0</v>
      </c>
      <c r="H173" s="56">
        <f t="shared" si="2"/>
        <v>5</v>
      </c>
      <c r="I173" s="54" t="s">
        <v>245</v>
      </c>
      <c r="J173" s="58"/>
      <c r="K173" s="100"/>
      <c r="L173" s="58"/>
      <c r="M173" s="58"/>
      <c r="N173" s="54" t="s">
        <v>19</v>
      </c>
      <c r="O173" s="54"/>
      <c r="P173" s="186"/>
      <c r="Q173" s="152"/>
      <c r="R173" s="162"/>
      <c r="S173" s="162"/>
      <c r="T173" s="162"/>
      <c r="U173" s="162"/>
      <c r="V173" s="163"/>
      <c r="W173" s="163"/>
      <c r="X173" s="206"/>
      <c r="Y173" s="242"/>
    </row>
    <row r="174">
      <c r="A174" s="53">
        <v>45705.0</v>
      </c>
      <c r="B174" s="53">
        <v>45783.0</v>
      </c>
      <c r="C174" s="54">
        <v>103062.0</v>
      </c>
      <c r="D174" s="54" t="s">
        <v>118</v>
      </c>
      <c r="E174" s="53">
        <v>44440.0</v>
      </c>
      <c r="F174" s="56">
        <f t="shared" si="7"/>
        <v>44</v>
      </c>
      <c r="G174" s="151">
        <v>44483.0</v>
      </c>
      <c r="H174" s="56">
        <f t="shared" si="2"/>
        <v>42</v>
      </c>
      <c r="I174" s="54" t="s">
        <v>137</v>
      </c>
      <c r="J174" s="54" t="s">
        <v>246</v>
      </c>
      <c r="K174" s="100"/>
      <c r="L174" s="58"/>
      <c r="M174" s="58"/>
      <c r="N174" s="54" t="s">
        <v>19</v>
      </c>
      <c r="O174" s="54"/>
      <c r="P174" s="186"/>
      <c r="Q174" s="152"/>
      <c r="R174" s="162"/>
      <c r="S174" s="162"/>
      <c r="T174" s="162"/>
      <c r="U174" s="162"/>
      <c r="V174" s="163"/>
      <c r="W174" s="163"/>
      <c r="X174" s="206"/>
      <c r="Y174" s="242"/>
    </row>
    <row r="175">
      <c r="A175" s="53">
        <v>45705.0</v>
      </c>
      <c r="B175" s="53">
        <v>45783.0</v>
      </c>
      <c r="C175" s="54">
        <v>237274.0</v>
      </c>
      <c r="D175" s="54" t="s">
        <v>99</v>
      </c>
      <c r="E175" s="53">
        <v>45474.0</v>
      </c>
      <c r="F175" s="56">
        <f t="shared" si="7"/>
        <v>10</v>
      </c>
      <c r="G175" s="151">
        <v>45642.0</v>
      </c>
      <c r="H175" s="56">
        <f t="shared" si="2"/>
        <v>4</v>
      </c>
      <c r="I175" s="185" t="s">
        <v>42</v>
      </c>
      <c r="J175" s="54" t="s">
        <v>33</v>
      </c>
      <c r="K175" s="57" t="s">
        <v>218</v>
      </c>
      <c r="L175" s="54" t="s">
        <v>51</v>
      </c>
      <c r="M175" s="54" t="s">
        <v>217</v>
      </c>
      <c r="N175" s="54" t="s">
        <v>19</v>
      </c>
      <c r="O175" s="54"/>
      <c r="P175" s="186"/>
      <c r="Q175" s="152"/>
      <c r="R175" s="162"/>
      <c r="S175" s="162"/>
      <c r="T175" s="162"/>
      <c r="U175" s="162"/>
      <c r="V175" s="163"/>
      <c r="W175" s="163"/>
      <c r="X175" s="206"/>
      <c r="Y175" s="242"/>
    </row>
    <row r="176">
      <c r="A176" s="53">
        <v>45705.0</v>
      </c>
      <c r="B176" s="53">
        <v>45783.0</v>
      </c>
      <c r="C176" s="54">
        <v>84086.0</v>
      </c>
      <c r="D176" s="54" t="s">
        <v>107</v>
      </c>
      <c r="E176" s="53">
        <v>43891.0</v>
      </c>
      <c r="F176" s="56">
        <f t="shared" si="7"/>
        <v>62</v>
      </c>
      <c r="G176" s="53">
        <v>44305.0</v>
      </c>
      <c r="H176" s="56">
        <f t="shared" si="2"/>
        <v>48</v>
      </c>
      <c r="I176" s="54" t="s">
        <v>144</v>
      </c>
      <c r="J176" s="54" t="s">
        <v>247</v>
      </c>
      <c r="K176" s="57" t="s">
        <v>227</v>
      </c>
      <c r="L176" s="54" t="s">
        <v>51</v>
      </c>
      <c r="M176" s="54" t="s">
        <v>217</v>
      </c>
      <c r="N176" s="54" t="s">
        <v>19</v>
      </c>
      <c r="O176" s="54"/>
      <c r="P176" s="186"/>
      <c r="Q176" s="152"/>
      <c r="R176" s="162"/>
      <c r="S176" s="162"/>
      <c r="T176" s="162"/>
      <c r="U176" s="162"/>
      <c r="V176" s="163"/>
      <c r="W176" s="163"/>
      <c r="X176" s="206"/>
      <c r="Y176" s="242"/>
    </row>
    <row r="177">
      <c r="A177" s="53">
        <v>45705.0</v>
      </c>
      <c r="B177" s="53">
        <v>45783.0</v>
      </c>
      <c r="C177" s="54">
        <v>94435.0</v>
      </c>
      <c r="D177" s="54" t="s">
        <v>58</v>
      </c>
      <c r="E177" s="53">
        <v>44409.0</v>
      </c>
      <c r="F177" s="56">
        <f t="shared" si="7"/>
        <v>45</v>
      </c>
      <c r="G177" s="53">
        <v>44440.0</v>
      </c>
      <c r="H177" s="56">
        <f t="shared" si="2"/>
        <v>44</v>
      </c>
      <c r="I177" s="54" t="s">
        <v>144</v>
      </c>
      <c r="J177" s="54">
        <v>701.0</v>
      </c>
      <c r="K177" s="57" t="s">
        <v>227</v>
      </c>
      <c r="L177" s="54" t="s">
        <v>51</v>
      </c>
      <c r="M177" s="54" t="s">
        <v>65</v>
      </c>
      <c r="N177" s="54" t="s">
        <v>19</v>
      </c>
      <c r="O177" s="54"/>
      <c r="P177" s="178" t="s">
        <v>61</v>
      </c>
      <c r="Q177" s="152"/>
      <c r="R177" s="162"/>
      <c r="S177" s="162"/>
      <c r="T177" s="162"/>
      <c r="U177" s="162"/>
      <c r="V177" s="163"/>
      <c r="W177" s="163"/>
      <c r="X177" s="206"/>
      <c r="Y177" s="242"/>
    </row>
    <row r="178">
      <c r="A178" s="53">
        <v>45705.0</v>
      </c>
      <c r="B178" s="53">
        <v>45783.0</v>
      </c>
      <c r="C178" s="54">
        <v>62531.0</v>
      </c>
      <c r="D178" s="54" t="s">
        <v>179</v>
      </c>
      <c r="E178" s="53">
        <v>43862.0</v>
      </c>
      <c r="F178" s="56">
        <f t="shared" si="7"/>
        <v>63</v>
      </c>
      <c r="G178" s="53">
        <v>44044.0</v>
      </c>
      <c r="H178" s="56">
        <f t="shared" si="2"/>
        <v>57</v>
      </c>
      <c r="I178" s="54" t="s">
        <v>144</v>
      </c>
      <c r="J178" s="54">
        <v>701.0</v>
      </c>
      <c r="K178" s="57" t="s">
        <v>227</v>
      </c>
      <c r="L178" s="54" t="s">
        <v>51</v>
      </c>
      <c r="M178" s="54" t="s">
        <v>51</v>
      </c>
      <c r="N178" s="54" t="s">
        <v>19</v>
      </c>
      <c r="O178" s="54"/>
      <c r="P178" s="178" t="s">
        <v>61</v>
      </c>
      <c r="Q178" s="152"/>
      <c r="R178" s="162"/>
      <c r="S178" s="162"/>
      <c r="T178" s="162"/>
      <c r="U178" s="162"/>
      <c r="V178" s="163"/>
      <c r="W178" s="163"/>
      <c r="X178" s="206"/>
      <c r="Y178" s="242"/>
    </row>
    <row r="179">
      <c r="A179" s="53">
        <v>45705.0</v>
      </c>
      <c r="B179" s="53">
        <v>45783.0</v>
      </c>
      <c r="C179" s="54">
        <v>110658.0</v>
      </c>
      <c r="D179" s="54" t="s">
        <v>87</v>
      </c>
      <c r="E179" s="53">
        <v>44501.0</v>
      </c>
      <c r="F179" s="56">
        <f t="shared" si="7"/>
        <v>42</v>
      </c>
      <c r="G179" s="53">
        <v>44564.0</v>
      </c>
      <c r="H179" s="56">
        <f t="shared" si="2"/>
        <v>40</v>
      </c>
      <c r="I179" s="54" t="s">
        <v>144</v>
      </c>
      <c r="J179" s="54">
        <v>714.0</v>
      </c>
      <c r="K179" s="57" t="s">
        <v>227</v>
      </c>
      <c r="L179" s="54" t="s">
        <v>51</v>
      </c>
      <c r="M179" s="54" t="s">
        <v>51</v>
      </c>
      <c r="N179" s="54" t="s">
        <v>19</v>
      </c>
      <c r="O179" s="54"/>
      <c r="P179" s="178" t="s">
        <v>61</v>
      </c>
      <c r="Q179" s="152"/>
      <c r="R179" s="162"/>
      <c r="S179" s="162"/>
      <c r="T179" s="162"/>
      <c r="U179" s="162"/>
      <c r="V179" s="163"/>
      <c r="W179" s="163"/>
      <c r="X179" s="206"/>
      <c r="Y179" s="242"/>
    </row>
    <row r="180">
      <c r="A180" s="53">
        <v>45705.0</v>
      </c>
      <c r="B180" s="53">
        <v>45783.0</v>
      </c>
      <c r="C180" s="54">
        <v>100788.0</v>
      </c>
      <c r="D180" s="54" t="s">
        <v>104</v>
      </c>
      <c r="E180" s="53">
        <v>44075.0</v>
      </c>
      <c r="F180" s="56">
        <f t="shared" si="7"/>
        <v>56</v>
      </c>
      <c r="G180" s="53">
        <v>44460.0</v>
      </c>
      <c r="H180" s="56">
        <f t="shared" si="2"/>
        <v>43</v>
      </c>
      <c r="I180" s="54" t="s">
        <v>144</v>
      </c>
      <c r="J180" s="54">
        <v>706.0</v>
      </c>
      <c r="K180" s="100"/>
      <c r="L180" s="58"/>
      <c r="M180" s="58"/>
      <c r="N180" s="54" t="s">
        <v>19</v>
      </c>
      <c r="O180" s="54"/>
      <c r="P180" s="186"/>
      <c r="Q180" s="152"/>
      <c r="R180" s="162"/>
      <c r="S180" s="162"/>
      <c r="T180" s="162"/>
      <c r="U180" s="162"/>
      <c r="V180" s="163"/>
      <c r="W180" s="163"/>
      <c r="X180" s="206"/>
      <c r="Y180" s="242"/>
    </row>
    <row r="181">
      <c r="A181" s="53">
        <v>45705.0</v>
      </c>
      <c r="B181" s="53">
        <v>45783.0</v>
      </c>
      <c r="C181" s="54">
        <v>31853.0</v>
      </c>
      <c r="D181" s="54" t="s">
        <v>60</v>
      </c>
      <c r="E181" s="53">
        <v>43739.0</v>
      </c>
      <c r="F181" s="56">
        <f t="shared" si="7"/>
        <v>67</v>
      </c>
      <c r="G181" s="53">
        <v>43775.0</v>
      </c>
      <c r="H181" s="56">
        <f t="shared" si="2"/>
        <v>66</v>
      </c>
      <c r="I181" s="54" t="s">
        <v>144</v>
      </c>
      <c r="J181" s="54" t="s">
        <v>33</v>
      </c>
      <c r="K181" s="100"/>
      <c r="L181" s="58"/>
      <c r="M181" s="58"/>
      <c r="N181" s="54" t="s">
        <v>19</v>
      </c>
      <c r="O181" s="54"/>
      <c r="P181" s="186"/>
      <c r="Q181" s="152"/>
      <c r="R181" s="162"/>
      <c r="S181" s="162"/>
      <c r="T181" s="162"/>
      <c r="U181" s="162"/>
      <c r="V181" s="163"/>
      <c r="W181" s="163"/>
      <c r="X181" s="206"/>
      <c r="Y181" s="242"/>
    </row>
    <row r="182">
      <c r="A182" s="53">
        <v>45705.0</v>
      </c>
      <c r="B182" s="53">
        <v>45783.0</v>
      </c>
      <c r="C182" s="54">
        <v>150680.0</v>
      </c>
      <c r="D182" s="54" t="s">
        <v>62</v>
      </c>
      <c r="E182" s="53">
        <v>44805.0</v>
      </c>
      <c r="F182" s="56">
        <f t="shared" si="7"/>
        <v>32</v>
      </c>
      <c r="G182" s="151">
        <v>44876.0</v>
      </c>
      <c r="H182" s="56">
        <f t="shared" si="2"/>
        <v>29</v>
      </c>
      <c r="I182" s="185" t="s">
        <v>42</v>
      </c>
      <c r="J182" s="54" t="s">
        <v>248</v>
      </c>
      <c r="K182" s="57" t="s">
        <v>218</v>
      </c>
      <c r="L182" s="54" t="s">
        <v>51</v>
      </c>
      <c r="M182" s="54" t="s">
        <v>217</v>
      </c>
      <c r="N182" s="54" t="s">
        <v>19</v>
      </c>
      <c r="O182" s="54"/>
      <c r="P182" s="186"/>
      <c r="Q182" s="152"/>
      <c r="R182" s="162"/>
      <c r="S182" s="162"/>
      <c r="T182" s="162"/>
      <c r="U182" s="162"/>
      <c r="V182" s="163"/>
      <c r="W182" s="163"/>
      <c r="X182" s="206"/>
      <c r="Y182" s="242"/>
    </row>
    <row r="183">
      <c r="A183" s="53">
        <v>45705.0</v>
      </c>
      <c r="B183" s="53">
        <v>45783.0</v>
      </c>
      <c r="C183" s="54">
        <v>72057.0</v>
      </c>
      <c r="D183" s="54" t="s">
        <v>60</v>
      </c>
      <c r="E183" s="53">
        <v>44105.0</v>
      </c>
      <c r="F183" s="56">
        <f t="shared" si="7"/>
        <v>55</v>
      </c>
      <c r="G183" s="53">
        <v>44174.0</v>
      </c>
      <c r="H183" s="56">
        <f t="shared" si="2"/>
        <v>52</v>
      </c>
      <c r="I183" s="185" t="s">
        <v>42</v>
      </c>
      <c r="J183" s="54" t="s">
        <v>33</v>
      </c>
      <c r="K183" s="100"/>
      <c r="L183" s="58"/>
      <c r="M183" s="58"/>
      <c r="N183" s="54" t="s">
        <v>19</v>
      </c>
      <c r="O183" s="54"/>
      <c r="P183" s="186"/>
      <c r="Q183" s="152"/>
      <c r="R183" s="162"/>
      <c r="S183" s="162"/>
      <c r="T183" s="162"/>
      <c r="U183" s="162"/>
      <c r="V183" s="163"/>
      <c r="W183" s="163"/>
      <c r="X183" s="206"/>
      <c r="Y183" s="242"/>
    </row>
    <row r="184">
      <c r="A184" s="53">
        <v>45705.0</v>
      </c>
      <c r="B184" s="53">
        <v>45783.0</v>
      </c>
      <c r="C184" s="54">
        <v>78489.0</v>
      </c>
      <c r="D184" s="54" t="s">
        <v>99</v>
      </c>
      <c r="E184" s="53">
        <v>44256.0</v>
      </c>
      <c r="F184" s="56">
        <f t="shared" si="7"/>
        <v>50</v>
      </c>
      <c r="G184" s="53">
        <v>44371.0</v>
      </c>
      <c r="H184" s="56">
        <f t="shared" si="2"/>
        <v>46</v>
      </c>
      <c r="I184" s="185" t="s">
        <v>42</v>
      </c>
      <c r="J184" s="54">
        <v>15.0</v>
      </c>
      <c r="K184" s="57" t="s">
        <v>218</v>
      </c>
      <c r="L184" s="54" t="s">
        <v>51</v>
      </c>
      <c r="M184" s="54" t="s">
        <v>65</v>
      </c>
      <c r="N184" s="54" t="s">
        <v>19</v>
      </c>
      <c r="O184" s="54"/>
      <c r="P184" s="178" t="s">
        <v>61</v>
      </c>
      <c r="Q184" s="152"/>
      <c r="R184" s="162"/>
      <c r="S184" s="162"/>
      <c r="T184" s="162"/>
      <c r="U184" s="162"/>
      <c r="V184" s="163"/>
      <c r="W184" s="163"/>
      <c r="X184" s="206"/>
      <c r="Y184" s="242"/>
    </row>
    <row r="185">
      <c r="A185" s="53">
        <v>45705.0</v>
      </c>
      <c r="B185" s="53">
        <v>45783.0</v>
      </c>
      <c r="C185" s="54">
        <v>77540.0</v>
      </c>
      <c r="D185" s="54" t="s">
        <v>83</v>
      </c>
      <c r="E185" s="53">
        <v>44197.0</v>
      </c>
      <c r="F185" s="56">
        <f t="shared" si="7"/>
        <v>52</v>
      </c>
      <c r="G185" s="53">
        <v>44254.0</v>
      </c>
      <c r="H185" s="56">
        <f t="shared" si="2"/>
        <v>50</v>
      </c>
      <c r="I185" s="54" t="s">
        <v>144</v>
      </c>
      <c r="J185" s="54">
        <v>701.0</v>
      </c>
      <c r="K185" s="57">
        <v>10000.0</v>
      </c>
      <c r="L185" s="54" t="s">
        <v>51</v>
      </c>
      <c r="M185" s="54" t="s">
        <v>65</v>
      </c>
      <c r="N185" s="54" t="s">
        <v>19</v>
      </c>
      <c r="O185" s="54"/>
      <c r="P185" s="178" t="s">
        <v>61</v>
      </c>
      <c r="Q185" s="152"/>
      <c r="R185" s="162"/>
      <c r="S185" s="162"/>
      <c r="T185" s="162"/>
      <c r="U185" s="162"/>
      <c r="V185" s="163"/>
      <c r="W185" s="163"/>
      <c r="X185" s="206"/>
      <c r="Y185" s="242"/>
    </row>
    <row r="186">
      <c r="A186" s="53">
        <v>45705.0</v>
      </c>
      <c r="B186" s="53">
        <v>45783.0</v>
      </c>
      <c r="C186" s="54">
        <v>234276.0</v>
      </c>
      <c r="D186" s="54" t="s">
        <v>83</v>
      </c>
      <c r="E186" s="53">
        <v>45505.0</v>
      </c>
      <c r="F186" s="56">
        <f t="shared" si="7"/>
        <v>9</v>
      </c>
      <c r="G186" s="151">
        <v>45615.0</v>
      </c>
      <c r="H186" s="56">
        <f t="shared" si="2"/>
        <v>5</v>
      </c>
      <c r="I186" s="54" t="s">
        <v>74</v>
      </c>
      <c r="J186" s="54" t="s">
        <v>127</v>
      </c>
      <c r="K186" s="57" t="s">
        <v>227</v>
      </c>
      <c r="L186" s="54" t="s">
        <v>51</v>
      </c>
      <c r="M186" s="54" t="s">
        <v>65</v>
      </c>
      <c r="N186" s="54" t="s">
        <v>19</v>
      </c>
      <c r="O186" s="54"/>
      <c r="P186" s="178" t="s">
        <v>61</v>
      </c>
      <c r="Q186" s="152"/>
      <c r="R186" s="162"/>
      <c r="S186" s="162"/>
      <c r="T186" s="162"/>
      <c r="U186" s="162"/>
      <c r="V186" s="163"/>
      <c r="W186" s="163"/>
      <c r="X186" s="206"/>
      <c r="Y186" s="242"/>
    </row>
    <row r="187">
      <c r="A187" s="53">
        <v>45705.0</v>
      </c>
      <c r="B187" s="53">
        <v>45783.0</v>
      </c>
      <c r="C187" s="54">
        <v>233870.0</v>
      </c>
      <c r="D187" s="54" t="s">
        <v>95</v>
      </c>
      <c r="E187" s="53">
        <v>44713.0</v>
      </c>
      <c r="F187" s="56">
        <f t="shared" si="7"/>
        <v>35</v>
      </c>
      <c r="G187" s="151">
        <v>45607.0</v>
      </c>
      <c r="H187" s="56">
        <f t="shared" si="2"/>
        <v>5</v>
      </c>
      <c r="I187" s="54" t="s">
        <v>140</v>
      </c>
      <c r="J187" s="54" t="s">
        <v>33</v>
      </c>
      <c r="K187" s="100"/>
      <c r="L187" s="58"/>
      <c r="M187" s="58"/>
      <c r="N187" s="54" t="s">
        <v>19</v>
      </c>
      <c r="O187" s="54"/>
      <c r="P187" s="186"/>
      <c r="Q187" s="152"/>
      <c r="R187" s="162"/>
      <c r="S187" s="162"/>
      <c r="T187" s="162"/>
      <c r="U187" s="162"/>
      <c r="V187" s="163"/>
      <c r="W187" s="163"/>
      <c r="X187" s="206"/>
      <c r="Y187" s="242"/>
    </row>
    <row r="188">
      <c r="A188" s="53">
        <v>45679.0</v>
      </c>
      <c r="B188" s="53">
        <v>45783.0</v>
      </c>
      <c r="C188" s="54">
        <v>105432.0</v>
      </c>
      <c r="D188" s="54" t="s">
        <v>104</v>
      </c>
      <c r="E188" s="53">
        <v>44470.0</v>
      </c>
      <c r="F188" s="56">
        <f t="shared" si="7"/>
        <v>43</v>
      </c>
      <c r="G188" s="53">
        <v>44503.0</v>
      </c>
      <c r="H188" s="56">
        <f t="shared" si="2"/>
        <v>42</v>
      </c>
      <c r="I188" s="54" t="s">
        <v>72</v>
      </c>
      <c r="J188" s="54">
        <v>4044.0</v>
      </c>
      <c r="K188" s="57" t="s">
        <v>64</v>
      </c>
      <c r="L188" s="54" t="s">
        <v>51</v>
      </c>
      <c r="M188" s="54" t="s">
        <v>65</v>
      </c>
      <c r="N188" s="54" t="s">
        <v>19</v>
      </c>
      <c r="O188" s="54"/>
      <c r="P188" s="178" t="s">
        <v>61</v>
      </c>
      <c r="Q188" s="152"/>
      <c r="R188" s="162"/>
      <c r="S188" s="162"/>
      <c r="T188" s="162"/>
      <c r="U188" s="162"/>
      <c r="V188" s="163"/>
      <c r="W188" s="163"/>
      <c r="X188" s="206"/>
      <c r="Y188" s="242"/>
    </row>
    <row r="189">
      <c r="A189" s="53">
        <v>45705.0</v>
      </c>
      <c r="B189" s="53">
        <v>45783.0</v>
      </c>
      <c r="C189" s="54">
        <v>12977.0</v>
      </c>
      <c r="D189" s="54" t="s">
        <v>71</v>
      </c>
      <c r="E189" s="53">
        <v>43556.0</v>
      </c>
      <c r="F189" s="56">
        <f t="shared" si="7"/>
        <v>73</v>
      </c>
      <c r="G189" s="53">
        <v>43605.0</v>
      </c>
      <c r="H189" s="56">
        <f t="shared" si="2"/>
        <v>71</v>
      </c>
      <c r="I189" s="54" t="s">
        <v>144</v>
      </c>
      <c r="J189" s="58"/>
      <c r="K189" s="100"/>
      <c r="L189" s="58"/>
      <c r="M189" s="58"/>
      <c r="N189" s="54" t="s">
        <v>19</v>
      </c>
      <c r="O189" s="54"/>
      <c r="P189" s="186"/>
      <c r="Q189" s="152"/>
      <c r="R189" s="162"/>
      <c r="S189" s="162"/>
      <c r="T189" s="162"/>
      <c r="U189" s="162"/>
      <c r="V189" s="163"/>
      <c r="W189" s="163"/>
      <c r="X189" s="206"/>
      <c r="Y189" s="242"/>
    </row>
    <row r="190">
      <c r="A190" s="53">
        <v>45705.0</v>
      </c>
      <c r="B190" s="53">
        <v>45783.0</v>
      </c>
      <c r="C190" s="54">
        <v>189018.0</v>
      </c>
      <c r="D190" s="54" t="s">
        <v>60</v>
      </c>
      <c r="E190" s="53">
        <v>45139.0</v>
      </c>
      <c r="F190" s="56">
        <f t="shared" si="7"/>
        <v>21</v>
      </c>
      <c r="G190" s="151">
        <v>45215.0</v>
      </c>
      <c r="H190" s="56">
        <f t="shared" si="2"/>
        <v>18</v>
      </c>
      <c r="I190" s="54" t="s">
        <v>73</v>
      </c>
      <c r="J190" s="54" t="s">
        <v>249</v>
      </c>
      <c r="K190" s="57" t="s">
        <v>227</v>
      </c>
      <c r="L190" s="54" t="s">
        <v>51</v>
      </c>
      <c r="M190" s="54" t="s">
        <v>65</v>
      </c>
      <c r="N190" s="54" t="s">
        <v>19</v>
      </c>
      <c r="O190" s="54"/>
      <c r="P190" s="178" t="s">
        <v>61</v>
      </c>
      <c r="Q190" s="152"/>
      <c r="R190" s="162"/>
      <c r="S190" s="162"/>
      <c r="T190" s="162"/>
      <c r="U190" s="162"/>
      <c r="V190" s="163"/>
      <c r="W190" s="163"/>
      <c r="X190" s="206"/>
      <c r="Y190" s="242"/>
    </row>
    <row r="191">
      <c r="A191" s="53">
        <v>45705.0</v>
      </c>
      <c r="B191" s="53">
        <v>45783.0</v>
      </c>
      <c r="C191" s="54">
        <v>226869.0</v>
      </c>
      <c r="D191" s="54" t="s">
        <v>60</v>
      </c>
      <c r="E191" s="53">
        <v>45505.0</v>
      </c>
      <c r="F191" s="56">
        <f t="shared" si="7"/>
        <v>9</v>
      </c>
      <c r="G191" s="53">
        <v>45540.0</v>
      </c>
      <c r="H191" s="56">
        <f t="shared" si="2"/>
        <v>8</v>
      </c>
      <c r="I191" s="54" t="s">
        <v>73</v>
      </c>
      <c r="J191" s="54">
        <v>214.0</v>
      </c>
      <c r="K191" s="57" t="s">
        <v>227</v>
      </c>
      <c r="L191" s="54" t="s">
        <v>68</v>
      </c>
      <c r="M191" s="54" t="s">
        <v>217</v>
      </c>
      <c r="N191" s="54" t="s">
        <v>19</v>
      </c>
      <c r="O191" s="54"/>
      <c r="P191" s="178" t="s">
        <v>61</v>
      </c>
      <c r="Q191" s="152"/>
      <c r="R191" s="162"/>
      <c r="S191" s="162"/>
      <c r="T191" s="162"/>
      <c r="U191" s="162"/>
      <c r="V191" s="163"/>
      <c r="W191" s="163"/>
      <c r="X191" s="206"/>
      <c r="Y191" s="242"/>
    </row>
    <row r="192">
      <c r="A192" s="53">
        <v>45705.0</v>
      </c>
      <c r="B192" s="53">
        <v>45783.0</v>
      </c>
      <c r="C192" s="54">
        <v>224689.0</v>
      </c>
      <c r="D192" s="54" t="s">
        <v>48</v>
      </c>
      <c r="E192" s="53">
        <v>45505.0</v>
      </c>
      <c r="F192" s="56">
        <f t="shared" si="7"/>
        <v>9</v>
      </c>
      <c r="G192" s="53">
        <v>45533.0</v>
      </c>
      <c r="H192" s="56">
        <f t="shared" si="2"/>
        <v>8</v>
      </c>
      <c r="I192" s="54" t="s">
        <v>73</v>
      </c>
      <c r="J192" s="54" t="s">
        <v>33</v>
      </c>
      <c r="K192" s="100"/>
      <c r="L192" s="58"/>
      <c r="M192" s="58"/>
      <c r="N192" s="54" t="s">
        <v>19</v>
      </c>
      <c r="O192" s="54"/>
      <c r="P192" s="186"/>
      <c r="Q192" s="152"/>
      <c r="R192" s="162"/>
      <c r="S192" s="162"/>
      <c r="T192" s="162"/>
      <c r="U192" s="162"/>
      <c r="V192" s="163"/>
      <c r="W192" s="163"/>
      <c r="X192" s="206"/>
      <c r="Y192" s="242"/>
    </row>
    <row r="193">
      <c r="A193" s="53">
        <v>45705.0</v>
      </c>
      <c r="B193" s="53">
        <v>45783.0</v>
      </c>
      <c r="C193" s="54">
        <v>229049.0</v>
      </c>
      <c r="D193" s="54" t="s">
        <v>102</v>
      </c>
      <c r="E193" s="53">
        <v>45444.0</v>
      </c>
      <c r="F193" s="56">
        <f t="shared" si="7"/>
        <v>11</v>
      </c>
      <c r="G193" s="53">
        <v>45572.0</v>
      </c>
      <c r="H193" s="56">
        <f t="shared" si="2"/>
        <v>6</v>
      </c>
      <c r="I193" s="54" t="s">
        <v>59</v>
      </c>
      <c r="J193" s="54">
        <v>103.0</v>
      </c>
      <c r="K193" s="57" t="s">
        <v>220</v>
      </c>
      <c r="L193" s="54" t="s">
        <v>51</v>
      </c>
      <c r="M193" s="54" t="s">
        <v>250</v>
      </c>
      <c r="N193" s="54" t="s">
        <v>19</v>
      </c>
      <c r="O193" s="54"/>
      <c r="P193" s="178" t="s">
        <v>61</v>
      </c>
      <c r="Q193" s="152"/>
      <c r="R193" s="162"/>
      <c r="S193" s="162"/>
      <c r="T193" s="162"/>
      <c r="U193" s="162"/>
      <c r="V193" s="163"/>
      <c r="W193" s="163"/>
      <c r="X193" s="206"/>
      <c r="Y193" s="242"/>
    </row>
    <row r="194">
      <c r="A194" s="53">
        <v>45705.0</v>
      </c>
      <c r="B194" s="53">
        <v>45783.0</v>
      </c>
      <c r="C194" s="54">
        <v>156162.0</v>
      </c>
      <c r="D194" s="54" t="s">
        <v>71</v>
      </c>
      <c r="E194" s="53">
        <v>44835.0</v>
      </c>
      <c r="F194" s="56">
        <f t="shared" si="7"/>
        <v>31</v>
      </c>
      <c r="G194" s="53">
        <v>44935.0</v>
      </c>
      <c r="H194" s="56">
        <f t="shared" si="2"/>
        <v>27</v>
      </c>
      <c r="I194" s="54" t="s">
        <v>49</v>
      </c>
      <c r="J194" s="54" t="s">
        <v>33</v>
      </c>
      <c r="K194" s="100"/>
      <c r="L194" s="58"/>
      <c r="M194" s="58"/>
      <c r="N194" s="54" t="s">
        <v>19</v>
      </c>
      <c r="O194" s="54"/>
      <c r="P194" s="186"/>
      <c r="Q194" s="152"/>
      <c r="R194" s="162"/>
      <c r="S194" s="162"/>
      <c r="T194" s="162"/>
      <c r="U194" s="162"/>
      <c r="V194" s="163"/>
      <c r="W194" s="163"/>
      <c r="X194" s="206"/>
      <c r="Y194" s="242"/>
    </row>
    <row r="195">
      <c r="A195" s="53">
        <v>45705.0</v>
      </c>
      <c r="B195" s="53">
        <v>45783.0</v>
      </c>
      <c r="C195" s="54">
        <v>236381.0</v>
      </c>
      <c r="D195" s="54" t="s">
        <v>71</v>
      </c>
      <c r="E195" s="53">
        <v>45597.0</v>
      </c>
      <c r="F195" s="56">
        <f t="shared" si="7"/>
        <v>6</v>
      </c>
      <c r="G195" s="53">
        <v>45631.0</v>
      </c>
      <c r="H195" s="56">
        <f t="shared" si="2"/>
        <v>5</v>
      </c>
      <c r="I195" s="54" t="s">
        <v>59</v>
      </c>
      <c r="J195" s="54" t="s">
        <v>33</v>
      </c>
      <c r="K195" s="57" t="s">
        <v>232</v>
      </c>
      <c r="L195" s="54" t="s">
        <v>51</v>
      </c>
      <c r="M195" s="54" t="s">
        <v>65</v>
      </c>
      <c r="N195" s="54" t="s">
        <v>19</v>
      </c>
      <c r="O195" s="54"/>
      <c r="P195" s="186"/>
      <c r="Q195" s="152"/>
      <c r="R195" s="162"/>
      <c r="S195" s="162"/>
      <c r="T195" s="162"/>
      <c r="U195" s="162"/>
      <c r="V195" s="163"/>
      <c r="W195" s="163"/>
      <c r="X195" s="206"/>
      <c r="Y195" s="242"/>
    </row>
    <row r="196">
      <c r="A196" s="53">
        <v>45705.0</v>
      </c>
      <c r="B196" s="53">
        <v>45783.0</v>
      </c>
      <c r="C196" s="54">
        <v>213799.0</v>
      </c>
      <c r="D196" s="54" t="s">
        <v>71</v>
      </c>
      <c r="E196" s="53">
        <v>45292.0</v>
      </c>
      <c r="F196" s="56">
        <f t="shared" si="7"/>
        <v>16</v>
      </c>
      <c r="G196" s="53">
        <v>45421.0</v>
      </c>
      <c r="H196" s="56">
        <f t="shared" si="2"/>
        <v>11</v>
      </c>
      <c r="I196" s="54" t="s">
        <v>49</v>
      </c>
      <c r="J196" s="54">
        <v>504.0</v>
      </c>
      <c r="K196" s="57">
        <v>5000.0</v>
      </c>
      <c r="L196" s="54" t="s">
        <v>51</v>
      </c>
      <c r="M196" s="54" t="s">
        <v>217</v>
      </c>
      <c r="N196" s="54" t="s">
        <v>19</v>
      </c>
      <c r="O196" s="54"/>
      <c r="P196" s="178" t="s">
        <v>66</v>
      </c>
      <c r="Q196" s="152"/>
      <c r="R196" s="162"/>
      <c r="S196" s="162"/>
      <c r="T196" s="162"/>
      <c r="U196" s="162"/>
      <c r="V196" s="163"/>
      <c r="W196" s="163"/>
      <c r="X196" s="206"/>
      <c r="Y196" s="242"/>
    </row>
    <row r="197">
      <c r="A197" s="53">
        <v>45705.0</v>
      </c>
      <c r="B197" s="53">
        <v>45783.0</v>
      </c>
      <c r="C197" s="54">
        <v>216503.0</v>
      </c>
      <c r="D197" s="54" t="s">
        <v>71</v>
      </c>
      <c r="E197" s="53">
        <v>45383.0</v>
      </c>
      <c r="F197" s="56">
        <f t="shared" si="7"/>
        <v>13</v>
      </c>
      <c r="G197" s="53">
        <v>45443.0</v>
      </c>
      <c r="H197" s="56">
        <f t="shared" si="2"/>
        <v>11</v>
      </c>
      <c r="I197" s="54" t="s">
        <v>72</v>
      </c>
      <c r="J197" s="54" t="s">
        <v>33</v>
      </c>
      <c r="K197" s="57" t="s">
        <v>232</v>
      </c>
      <c r="L197" s="54" t="s">
        <v>51</v>
      </c>
      <c r="M197" s="54" t="s">
        <v>217</v>
      </c>
      <c r="N197" s="54" t="s">
        <v>19</v>
      </c>
      <c r="O197" s="54"/>
      <c r="P197" s="186"/>
      <c r="Q197" s="152"/>
      <c r="R197" s="162"/>
      <c r="S197" s="162"/>
      <c r="T197" s="162"/>
      <c r="U197" s="162"/>
      <c r="V197" s="163"/>
      <c r="W197" s="163"/>
      <c r="X197" s="206"/>
      <c r="Y197" s="242"/>
    </row>
    <row r="198">
      <c r="A198" s="53">
        <v>45705.0</v>
      </c>
      <c r="B198" s="53">
        <v>45783.0</v>
      </c>
      <c r="C198" s="54">
        <v>236220.0</v>
      </c>
      <c r="D198" s="54" t="s">
        <v>71</v>
      </c>
      <c r="E198" s="53">
        <v>45566.0</v>
      </c>
      <c r="F198" s="56">
        <f t="shared" si="7"/>
        <v>7</v>
      </c>
      <c r="G198" s="53">
        <v>45630.0</v>
      </c>
      <c r="H198" s="56">
        <f t="shared" si="2"/>
        <v>5</v>
      </c>
      <c r="I198" s="54" t="s">
        <v>74</v>
      </c>
      <c r="J198" s="54" t="s">
        <v>127</v>
      </c>
      <c r="K198" s="57" t="s">
        <v>227</v>
      </c>
      <c r="L198" s="54" t="s">
        <v>51</v>
      </c>
      <c r="M198" s="54" t="s">
        <v>65</v>
      </c>
      <c r="N198" s="54" t="s">
        <v>19</v>
      </c>
      <c r="O198" s="54"/>
      <c r="P198" s="178" t="s">
        <v>61</v>
      </c>
      <c r="Q198" s="152"/>
      <c r="R198" s="162"/>
      <c r="S198" s="162"/>
      <c r="T198" s="162"/>
      <c r="U198" s="162"/>
      <c r="V198" s="163"/>
      <c r="W198" s="163"/>
      <c r="X198" s="206"/>
      <c r="Y198" s="242"/>
    </row>
    <row r="199">
      <c r="A199" s="53">
        <v>45705.0</v>
      </c>
      <c r="B199" s="53">
        <v>45783.0</v>
      </c>
      <c r="C199" s="54">
        <v>127509.0</v>
      </c>
      <c r="D199" s="54" t="s">
        <v>133</v>
      </c>
      <c r="E199" s="53">
        <v>44501.0</v>
      </c>
      <c r="F199" s="56">
        <f t="shared" si="7"/>
        <v>42</v>
      </c>
      <c r="G199" s="53">
        <v>44688.0</v>
      </c>
      <c r="H199" s="56">
        <f t="shared" si="2"/>
        <v>35</v>
      </c>
      <c r="I199" s="54" t="s">
        <v>74</v>
      </c>
      <c r="J199" s="54" t="s">
        <v>33</v>
      </c>
      <c r="K199" s="100"/>
      <c r="L199" s="58"/>
      <c r="M199" s="58"/>
      <c r="N199" s="54" t="s">
        <v>19</v>
      </c>
      <c r="O199" s="54"/>
      <c r="P199" s="186"/>
      <c r="Q199" s="152"/>
      <c r="R199" s="162"/>
      <c r="S199" s="162"/>
      <c r="T199" s="162"/>
      <c r="U199" s="162"/>
      <c r="V199" s="163"/>
      <c r="W199" s="163"/>
      <c r="X199" s="206"/>
      <c r="Y199" s="242"/>
    </row>
    <row r="200">
      <c r="A200" s="53">
        <v>45705.0</v>
      </c>
      <c r="B200" s="53">
        <v>45783.0</v>
      </c>
      <c r="C200" s="54">
        <v>229752.0</v>
      </c>
      <c r="D200" s="54" t="s">
        <v>133</v>
      </c>
      <c r="E200" s="53">
        <v>45505.0</v>
      </c>
      <c r="F200" s="56">
        <f t="shared" si="7"/>
        <v>9</v>
      </c>
      <c r="G200" s="53">
        <v>45567.0</v>
      </c>
      <c r="H200" s="56">
        <f t="shared" si="2"/>
        <v>7</v>
      </c>
      <c r="I200" s="54" t="s">
        <v>59</v>
      </c>
      <c r="J200" s="54" t="s">
        <v>33</v>
      </c>
      <c r="K200" s="100"/>
      <c r="L200" s="58"/>
      <c r="M200" s="58"/>
      <c r="N200" s="54" t="s">
        <v>19</v>
      </c>
      <c r="O200" s="54"/>
      <c r="P200" s="186"/>
      <c r="Q200" s="152"/>
      <c r="R200" s="162"/>
      <c r="S200" s="162"/>
      <c r="T200" s="162"/>
      <c r="U200" s="162"/>
      <c r="V200" s="163"/>
      <c r="W200" s="163"/>
      <c r="X200" s="206"/>
      <c r="Y200" s="242"/>
    </row>
    <row r="201">
      <c r="A201" s="53">
        <v>45705.0</v>
      </c>
      <c r="B201" s="53">
        <v>45783.0</v>
      </c>
      <c r="C201" s="54">
        <v>213336.0</v>
      </c>
      <c r="D201" s="54" t="s">
        <v>133</v>
      </c>
      <c r="E201" s="53">
        <v>45352.0</v>
      </c>
      <c r="F201" s="56">
        <f t="shared" si="7"/>
        <v>14</v>
      </c>
      <c r="G201" s="53">
        <v>45419.0</v>
      </c>
      <c r="H201" s="56">
        <f t="shared" si="2"/>
        <v>11</v>
      </c>
      <c r="I201" s="54" t="s">
        <v>73</v>
      </c>
      <c r="J201" s="54" t="s">
        <v>33</v>
      </c>
      <c r="K201" s="100"/>
      <c r="L201" s="58"/>
      <c r="M201" s="58"/>
      <c r="N201" s="54" t="s">
        <v>19</v>
      </c>
      <c r="O201" s="54"/>
      <c r="P201" s="186"/>
      <c r="Q201" s="152"/>
      <c r="R201" s="162"/>
      <c r="S201" s="162"/>
      <c r="T201" s="162"/>
      <c r="U201" s="162"/>
      <c r="V201" s="163"/>
      <c r="W201" s="163"/>
      <c r="X201" s="206"/>
      <c r="Y201" s="242"/>
    </row>
    <row r="202">
      <c r="A202" s="53">
        <v>45705.0</v>
      </c>
      <c r="B202" s="53">
        <v>45783.0</v>
      </c>
      <c r="C202" s="54">
        <v>229013.0</v>
      </c>
      <c r="D202" s="54" t="s">
        <v>133</v>
      </c>
      <c r="E202" s="53">
        <v>45474.0</v>
      </c>
      <c r="F202" s="56">
        <f t="shared" si="7"/>
        <v>10</v>
      </c>
      <c r="G202" s="53">
        <v>45562.0</v>
      </c>
      <c r="H202" s="56">
        <f t="shared" si="2"/>
        <v>7</v>
      </c>
      <c r="I202" s="54" t="s">
        <v>59</v>
      </c>
      <c r="J202" s="54" t="s">
        <v>33</v>
      </c>
      <c r="K202" s="100"/>
      <c r="L202" s="58"/>
      <c r="M202" s="58"/>
      <c r="N202" s="54" t="s">
        <v>19</v>
      </c>
      <c r="O202" s="54"/>
      <c r="P202" s="186"/>
      <c r="Q202" s="152"/>
      <c r="R202" s="162"/>
      <c r="S202" s="162"/>
      <c r="T202" s="162"/>
      <c r="U202" s="162"/>
      <c r="V202" s="163"/>
      <c r="W202" s="163"/>
      <c r="X202" s="206"/>
      <c r="Y202" s="242"/>
    </row>
    <row r="203">
      <c r="A203" s="53">
        <v>45705.0</v>
      </c>
      <c r="B203" s="53">
        <v>45783.0</v>
      </c>
      <c r="C203" s="54">
        <v>83970.0</v>
      </c>
      <c r="D203" s="54" t="s">
        <v>70</v>
      </c>
      <c r="E203" s="53">
        <v>44136.0</v>
      </c>
      <c r="F203" s="56">
        <f t="shared" si="7"/>
        <v>54</v>
      </c>
      <c r="G203" s="53">
        <v>44320.0</v>
      </c>
      <c r="H203" s="56">
        <f t="shared" si="2"/>
        <v>48</v>
      </c>
      <c r="I203" s="54" t="s">
        <v>72</v>
      </c>
      <c r="J203" s="54" t="s">
        <v>33</v>
      </c>
      <c r="K203" s="57" t="s">
        <v>227</v>
      </c>
      <c r="L203" s="54" t="s">
        <v>51</v>
      </c>
      <c r="M203" s="54" t="s">
        <v>65</v>
      </c>
      <c r="N203" s="54" t="s">
        <v>19</v>
      </c>
      <c r="O203" s="54"/>
      <c r="P203" s="178" t="s">
        <v>61</v>
      </c>
      <c r="Q203" s="152"/>
      <c r="R203" s="162"/>
      <c r="S203" s="162"/>
      <c r="T203" s="162"/>
      <c r="U203" s="162"/>
      <c r="V203" s="163"/>
      <c r="W203" s="163"/>
      <c r="X203" s="206"/>
      <c r="Y203" s="242"/>
    </row>
    <row r="204">
      <c r="A204" s="53">
        <v>45705.0</v>
      </c>
      <c r="B204" s="53">
        <v>45779.0</v>
      </c>
      <c r="C204" s="54">
        <v>205330.0</v>
      </c>
      <c r="D204" s="54" t="s">
        <v>70</v>
      </c>
      <c r="E204" s="53">
        <v>44287.0</v>
      </c>
      <c r="F204" s="56">
        <f t="shared" si="7"/>
        <v>49</v>
      </c>
      <c r="G204" s="53">
        <v>45358.0</v>
      </c>
      <c r="H204" s="56">
        <f t="shared" si="2"/>
        <v>13</v>
      </c>
      <c r="I204" s="54" t="s">
        <v>72</v>
      </c>
      <c r="J204" s="54" t="s">
        <v>251</v>
      </c>
      <c r="K204" s="57">
        <v>5000.0</v>
      </c>
      <c r="L204" s="54" t="s">
        <v>51</v>
      </c>
      <c r="M204" s="54" t="s">
        <v>217</v>
      </c>
      <c r="N204" s="54" t="s">
        <v>23</v>
      </c>
      <c r="O204" s="54" t="s">
        <v>238</v>
      </c>
      <c r="P204" s="178" t="s">
        <v>66</v>
      </c>
      <c r="Q204" s="152"/>
      <c r="R204" s="162"/>
      <c r="S204" s="162"/>
      <c r="T204" s="162"/>
      <c r="U204" s="162"/>
      <c r="V204" s="163"/>
      <c r="W204" s="163"/>
      <c r="X204" s="206"/>
      <c r="Y204" s="242"/>
    </row>
    <row r="205">
      <c r="A205" s="53">
        <v>45705.0</v>
      </c>
      <c r="B205" s="53">
        <v>45783.0</v>
      </c>
      <c r="C205" s="54">
        <v>211408.0</v>
      </c>
      <c r="D205" s="54" t="s">
        <v>70</v>
      </c>
      <c r="E205" s="53">
        <v>45383.0</v>
      </c>
      <c r="F205" s="56">
        <f t="shared" si="7"/>
        <v>13</v>
      </c>
      <c r="G205" s="53">
        <v>45373.0</v>
      </c>
      <c r="H205" s="56">
        <f t="shared" si="2"/>
        <v>13</v>
      </c>
      <c r="I205" s="54" t="s">
        <v>59</v>
      </c>
      <c r="J205" s="54">
        <v>108.0</v>
      </c>
      <c r="K205" s="57">
        <v>4000.0</v>
      </c>
      <c r="L205" s="54" t="s">
        <v>84</v>
      </c>
      <c r="M205" s="54" t="s">
        <v>252</v>
      </c>
      <c r="N205" s="54" t="s">
        <v>19</v>
      </c>
      <c r="O205" s="54"/>
      <c r="P205" s="178" t="s">
        <v>66</v>
      </c>
      <c r="Q205" s="152"/>
      <c r="R205" s="162"/>
      <c r="S205" s="162"/>
      <c r="T205" s="162"/>
      <c r="U205" s="162"/>
      <c r="V205" s="163"/>
      <c r="W205" s="163"/>
      <c r="X205" s="206"/>
      <c r="Y205" s="242"/>
    </row>
    <row r="206">
      <c r="A206" s="53">
        <v>45705.0</v>
      </c>
      <c r="B206" s="53">
        <v>45783.0</v>
      </c>
      <c r="C206" s="54">
        <v>225066.0</v>
      </c>
      <c r="D206" s="54" t="s">
        <v>70</v>
      </c>
      <c r="E206" s="53">
        <v>45474.0</v>
      </c>
      <c r="F206" s="56">
        <f t="shared" si="7"/>
        <v>10</v>
      </c>
      <c r="G206" s="53">
        <v>45520.0</v>
      </c>
      <c r="H206" s="56">
        <f t="shared" si="2"/>
        <v>8</v>
      </c>
      <c r="I206" s="54" t="s">
        <v>59</v>
      </c>
      <c r="J206" s="54">
        <v>104.0</v>
      </c>
      <c r="K206" s="57" t="s">
        <v>216</v>
      </c>
      <c r="L206" s="54" t="s">
        <v>51</v>
      </c>
      <c r="M206" s="54" t="s">
        <v>65</v>
      </c>
      <c r="N206" s="54" t="s">
        <v>19</v>
      </c>
      <c r="O206" s="54"/>
      <c r="P206" s="178" t="s">
        <v>61</v>
      </c>
      <c r="Q206" s="152"/>
      <c r="R206" s="162"/>
      <c r="S206" s="162"/>
      <c r="T206" s="162"/>
      <c r="U206" s="162"/>
      <c r="V206" s="163"/>
      <c r="W206" s="163"/>
      <c r="X206" s="206"/>
      <c r="Y206" s="242"/>
    </row>
    <row r="207">
      <c r="A207" s="53">
        <v>45705.0</v>
      </c>
      <c r="B207" s="53">
        <v>45783.0</v>
      </c>
      <c r="C207" s="54">
        <v>240399.0</v>
      </c>
      <c r="D207" s="54" t="s">
        <v>77</v>
      </c>
      <c r="E207" s="53">
        <v>45597.0</v>
      </c>
      <c r="F207" s="56">
        <f t="shared" si="7"/>
        <v>6</v>
      </c>
      <c r="G207" s="53">
        <v>45680.0</v>
      </c>
      <c r="H207" s="56">
        <f t="shared" si="2"/>
        <v>3</v>
      </c>
      <c r="I207" s="54" t="s">
        <v>59</v>
      </c>
      <c r="J207" s="54" t="s">
        <v>33</v>
      </c>
      <c r="K207" s="57" t="s">
        <v>232</v>
      </c>
      <c r="L207" s="54" t="s">
        <v>51</v>
      </c>
      <c r="M207" s="54" t="s">
        <v>65</v>
      </c>
      <c r="N207" s="54" t="s">
        <v>19</v>
      </c>
      <c r="O207" s="54"/>
      <c r="P207" s="186"/>
      <c r="Q207" s="152"/>
      <c r="R207" s="162"/>
      <c r="S207" s="162"/>
      <c r="T207" s="162"/>
      <c r="U207" s="162"/>
      <c r="V207" s="163"/>
      <c r="W207" s="163"/>
      <c r="X207" s="206"/>
      <c r="Y207" s="242"/>
    </row>
    <row r="208">
      <c r="A208" s="53">
        <v>45705.0</v>
      </c>
      <c r="B208" s="53">
        <v>45783.0</v>
      </c>
      <c r="C208" s="54">
        <v>241372.0</v>
      </c>
      <c r="D208" s="54" t="s">
        <v>77</v>
      </c>
      <c r="E208" s="53">
        <v>45566.0</v>
      </c>
      <c r="F208" s="56">
        <f t="shared" si="7"/>
        <v>7</v>
      </c>
      <c r="G208" s="53">
        <v>45688.0</v>
      </c>
      <c r="H208" s="56">
        <f t="shared" si="2"/>
        <v>3</v>
      </c>
      <c r="I208" s="54" t="s">
        <v>74</v>
      </c>
      <c r="J208" s="54" t="s">
        <v>127</v>
      </c>
      <c r="K208" s="57" t="s">
        <v>227</v>
      </c>
      <c r="L208" s="54" t="s">
        <v>51</v>
      </c>
      <c r="M208" s="54" t="s">
        <v>65</v>
      </c>
      <c r="N208" s="54" t="s">
        <v>19</v>
      </c>
      <c r="O208" s="54"/>
      <c r="P208" s="178" t="s">
        <v>61</v>
      </c>
      <c r="Q208" s="152"/>
      <c r="R208" s="162"/>
      <c r="S208" s="162"/>
      <c r="T208" s="162"/>
      <c r="U208" s="162"/>
      <c r="V208" s="163"/>
      <c r="W208" s="163"/>
      <c r="X208" s="206"/>
      <c r="Y208" s="242"/>
    </row>
    <row r="209">
      <c r="A209" s="53">
        <v>45747.0</v>
      </c>
      <c r="B209" s="53">
        <v>45783.0</v>
      </c>
      <c r="C209" s="54">
        <v>204019.0</v>
      </c>
      <c r="D209" s="54" t="s">
        <v>77</v>
      </c>
      <c r="E209" s="53">
        <v>45323.0</v>
      </c>
      <c r="F209" s="56">
        <f t="shared" si="7"/>
        <v>15</v>
      </c>
      <c r="G209" s="53">
        <v>45350.0</v>
      </c>
      <c r="H209" s="56">
        <f t="shared" si="2"/>
        <v>14</v>
      </c>
      <c r="I209" s="54" t="s">
        <v>59</v>
      </c>
      <c r="J209" s="54">
        <v>106.0</v>
      </c>
      <c r="K209" s="57" t="s">
        <v>218</v>
      </c>
      <c r="L209" s="54" t="s">
        <v>51</v>
      </c>
      <c r="M209" s="54" t="s">
        <v>65</v>
      </c>
      <c r="N209" s="54" t="s">
        <v>19</v>
      </c>
      <c r="O209" s="54"/>
      <c r="P209" s="178" t="s">
        <v>61</v>
      </c>
      <c r="Q209" s="152"/>
      <c r="R209" s="162"/>
      <c r="S209" s="162"/>
      <c r="T209" s="162"/>
      <c r="U209" s="162"/>
      <c r="V209" s="163"/>
      <c r="W209" s="163"/>
      <c r="X209" s="206"/>
      <c r="Y209" s="242"/>
    </row>
    <row r="210">
      <c r="A210" s="53">
        <v>45705.0</v>
      </c>
      <c r="B210" s="53">
        <v>45783.0</v>
      </c>
      <c r="C210" s="54">
        <v>229438.0</v>
      </c>
      <c r="D210" s="54" t="s">
        <v>77</v>
      </c>
      <c r="E210" s="53">
        <v>45505.0</v>
      </c>
      <c r="F210" s="56">
        <f t="shared" si="7"/>
        <v>9</v>
      </c>
      <c r="G210" s="53">
        <v>45505.0</v>
      </c>
      <c r="H210" s="56">
        <f t="shared" si="2"/>
        <v>9</v>
      </c>
      <c r="I210" s="54" t="s">
        <v>73</v>
      </c>
      <c r="J210" s="54">
        <v>251.0</v>
      </c>
      <c r="K210" s="57" t="s">
        <v>64</v>
      </c>
      <c r="L210" s="54" t="s">
        <v>51</v>
      </c>
      <c r="M210" s="54" t="s">
        <v>253</v>
      </c>
      <c r="N210" s="54" t="s">
        <v>19</v>
      </c>
      <c r="O210" s="54"/>
      <c r="P210" s="178" t="s">
        <v>61</v>
      </c>
      <c r="Q210" s="152"/>
      <c r="R210" s="162"/>
      <c r="S210" s="162"/>
      <c r="T210" s="162"/>
      <c r="U210" s="162"/>
      <c r="V210" s="163"/>
      <c r="W210" s="163"/>
      <c r="X210" s="206"/>
      <c r="Y210" s="242"/>
    </row>
    <row r="211">
      <c r="A211" s="53">
        <v>45705.0</v>
      </c>
      <c r="B211" s="53">
        <v>45783.0</v>
      </c>
      <c r="C211" s="54">
        <v>229009.0</v>
      </c>
      <c r="D211" s="54" t="s">
        <v>104</v>
      </c>
      <c r="E211" s="53">
        <v>45536.0</v>
      </c>
      <c r="F211" s="56">
        <f t="shared" si="7"/>
        <v>8</v>
      </c>
      <c r="G211" s="53">
        <v>45560.0</v>
      </c>
      <c r="H211" s="56">
        <f t="shared" si="2"/>
        <v>7</v>
      </c>
      <c r="I211" s="54" t="s">
        <v>59</v>
      </c>
      <c r="J211" s="54" t="s">
        <v>33</v>
      </c>
      <c r="K211" s="57" t="s">
        <v>218</v>
      </c>
      <c r="L211" s="54" t="s">
        <v>51</v>
      </c>
      <c r="M211" s="54" t="s">
        <v>65</v>
      </c>
      <c r="N211" s="54" t="s">
        <v>19</v>
      </c>
      <c r="O211" s="54"/>
      <c r="P211" s="178" t="s">
        <v>61</v>
      </c>
      <c r="Q211" s="152"/>
      <c r="R211" s="162"/>
      <c r="S211" s="162"/>
      <c r="T211" s="162"/>
      <c r="U211" s="162"/>
      <c r="V211" s="163"/>
      <c r="W211" s="163"/>
      <c r="X211" s="206"/>
      <c r="Y211" s="242"/>
    </row>
    <row r="212">
      <c r="A212" s="53">
        <v>45708.0</v>
      </c>
      <c r="B212" s="53">
        <v>45783.0</v>
      </c>
      <c r="C212" s="54">
        <v>235758.0</v>
      </c>
      <c r="D212" s="54" t="s">
        <v>104</v>
      </c>
      <c r="E212" s="53">
        <v>45597.0</v>
      </c>
      <c r="F212" s="56">
        <f t="shared" si="7"/>
        <v>6</v>
      </c>
      <c r="G212" s="151">
        <v>45625.0</v>
      </c>
      <c r="H212" s="56">
        <f t="shared" si="2"/>
        <v>5</v>
      </c>
      <c r="I212" s="54" t="s">
        <v>74</v>
      </c>
      <c r="J212" s="54" t="s">
        <v>127</v>
      </c>
      <c r="K212" s="57">
        <v>17000.0</v>
      </c>
      <c r="L212" s="54" t="s">
        <v>51</v>
      </c>
      <c r="M212" s="54" t="s">
        <v>65</v>
      </c>
      <c r="N212" s="54" t="s">
        <v>19</v>
      </c>
      <c r="O212" s="54"/>
      <c r="P212" s="178" t="s">
        <v>61</v>
      </c>
      <c r="Q212" s="152"/>
      <c r="R212" s="162"/>
      <c r="S212" s="162"/>
      <c r="T212" s="162"/>
      <c r="U212" s="162"/>
      <c r="V212" s="163"/>
      <c r="W212" s="163"/>
      <c r="X212" s="206"/>
      <c r="Y212" s="242"/>
    </row>
    <row r="213">
      <c r="A213" s="53">
        <v>45705.0</v>
      </c>
      <c r="B213" s="53">
        <v>45783.0</v>
      </c>
      <c r="C213" s="54">
        <v>229464.0</v>
      </c>
      <c r="D213" s="54" t="s">
        <v>83</v>
      </c>
      <c r="E213" s="53">
        <v>45597.0</v>
      </c>
      <c r="F213" s="56">
        <f t="shared" si="7"/>
        <v>6</v>
      </c>
      <c r="G213" s="53">
        <v>45663.0</v>
      </c>
      <c r="H213" s="56">
        <f t="shared" si="2"/>
        <v>4</v>
      </c>
      <c r="I213" s="54" t="s">
        <v>74</v>
      </c>
      <c r="J213" s="54" t="s">
        <v>127</v>
      </c>
      <c r="K213" s="57" t="s">
        <v>227</v>
      </c>
      <c r="L213" s="54" t="s">
        <v>51</v>
      </c>
      <c r="M213" s="54" t="s">
        <v>65</v>
      </c>
      <c r="N213" s="54" t="s">
        <v>17</v>
      </c>
      <c r="O213" s="54" t="s">
        <v>65</v>
      </c>
      <c r="P213" s="178" t="s">
        <v>61</v>
      </c>
      <c r="Q213" s="152"/>
      <c r="R213" s="162"/>
      <c r="S213" s="162"/>
      <c r="T213" s="162"/>
      <c r="U213" s="162"/>
      <c r="V213" s="163"/>
      <c r="W213" s="163"/>
      <c r="X213" s="206"/>
      <c r="Y213" s="242"/>
    </row>
    <row r="214">
      <c r="A214" s="53">
        <v>45705.0</v>
      </c>
      <c r="B214" s="53">
        <v>45783.0</v>
      </c>
      <c r="C214" s="54">
        <v>138580.0</v>
      </c>
      <c r="D214" s="54" t="s">
        <v>87</v>
      </c>
      <c r="E214" s="53">
        <v>44743.0</v>
      </c>
      <c r="F214" s="56">
        <f t="shared" si="7"/>
        <v>34</v>
      </c>
      <c r="G214" s="53">
        <v>44770.0</v>
      </c>
      <c r="H214" s="56">
        <f t="shared" si="2"/>
        <v>33</v>
      </c>
      <c r="I214" s="54" t="s">
        <v>72</v>
      </c>
      <c r="J214" s="251">
        <v>778454.0</v>
      </c>
      <c r="K214" s="57" t="s">
        <v>227</v>
      </c>
      <c r="L214" s="54" t="s">
        <v>51</v>
      </c>
      <c r="M214" s="54" t="s">
        <v>65</v>
      </c>
      <c r="N214" s="54" t="s">
        <v>19</v>
      </c>
      <c r="O214" s="54"/>
      <c r="P214" s="178" t="s">
        <v>61</v>
      </c>
      <c r="Q214" s="152"/>
      <c r="R214" s="162"/>
      <c r="S214" s="162"/>
      <c r="T214" s="162"/>
      <c r="U214" s="162"/>
      <c r="V214" s="163"/>
      <c r="W214" s="163"/>
      <c r="X214" s="206"/>
      <c r="Y214" s="242"/>
    </row>
    <row r="215">
      <c r="A215" s="53">
        <v>45705.0</v>
      </c>
      <c r="B215" s="53">
        <v>45783.0</v>
      </c>
      <c r="C215" s="54">
        <v>217130.0</v>
      </c>
      <c r="D215" s="54" t="s">
        <v>87</v>
      </c>
      <c r="E215" s="53">
        <v>45413.0</v>
      </c>
      <c r="F215" s="56">
        <f t="shared" si="7"/>
        <v>12</v>
      </c>
      <c r="G215" s="53">
        <v>45450.0</v>
      </c>
      <c r="H215" s="56">
        <f t="shared" si="2"/>
        <v>10</v>
      </c>
      <c r="I215" s="54" t="s">
        <v>74</v>
      </c>
      <c r="J215" s="54" t="s">
        <v>33</v>
      </c>
      <c r="K215" s="57" t="s">
        <v>218</v>
      </c>
      <c r="L215" s="54" t="s">
        <v>51</v>
      </c>
      <c r="M215" s="54" t="s">
        <v>217</v>
      </c>
      <c r="N215" s="54" t="s">
        <v>19</v>
      </c>
      <c r="O215" s="54"/>
      <c r="P215" s="178" t="s">
        <v>66</v>
      </c>
      <c r="Q215" s="152"/>
      <c r="R215" s="162"/>
      <c r="S215" s="162"/>
      <c r="T215" s="162"/>
      <c r="U215" s="162"/>
      <c r="V215" s="163"/>
      <c r="W215" s="163"/>
      <c r="X215" s="206"/>
      <c r="Y215" s="242"/>
    </row>
    <row r="216">
      <c r="A216" s="53">
        <v>45705.0</v>
      </c>
      <c r="B216" s="53">
        <v>45783.0</v>
      </c>
      <c r="C216" s="54">
        <v>221858.0</v>
      </c>
      <c r="D216" s="54" t="s">
        <v>41</v>
      </c>
      <c r="E216" s="53">
        <v>45413.0</v>
      </c>
      <c r="F216" s="56">
        <f t="shared" si="7"/>
        <v>12</v>
      </c>
      <c r="G216" s="53">
        <v>45498.0</v>
      </c>
      <c r="H216" s="56">
        <f t="shared" si="2"/>
        <v>9</v>
      </c>
      <c r="I216" s="54" t="s">
        <v>49</v>
      </c>
      <c r="J216" s="54">
        <v>501.0</v>
      </c>
      <c r="K216" s="57" t="s">
        <v>216</v>
      </c>
      <c r="L216" s="54" t="s">
        <v>68</v>
      </c>
      <c r="M216" s="54" t="s">
        <v>217</v>
      </c>
      <c r="N216" s="54" t="s">
        <v>19</v>
      </c>
      <c r="O216" s="54"/>
      <c r="P216" s="178" t="s">
        <v>66</v>
      </c>
      <c r="Q216" s="152"/>
      <c r="R216" s="162"/>
      <c r="S216" s="162"/>
      <c r="T216" s="162"/>
      <c r="U216" s="162"/>
      <c r="V216" s="163"/>
      <c r="W216" s="163"/>
      <c r="X216" s="206"/>
      <c r="Y216" s="242"/>
    </row>
    <row r="217">
      <c r="A217" s="53">
        <v>45705.0</v>
      </c>
      <c r="B217" s="53">
        <v>45783.0</v>
      </c>
      <c r="C217" s="54">
        <v>236632.0</v>
      </c>
      <c r="D217" s="54" t="s">
        <v>89</v>
      </c>
      <c r="E217" s="53">
        <v>45597.0</v>
      </c>
      <c r="F217" s="56">
        <f t="shared" si="7"/>
        <v>6</v>
      </c>
      <c r="G217" s="53">
        <v>45635.0</v>
      </c>
      <c r="H217" s="56">
        <f t="shared" si="2"/>
        <v>4</v>
      </c>
      <c r="I217" s="54" t="s">
        <v>59</v>
      </c>
      <c r="J217" s="54" t="s">
        <v>33</v>
      </c>
      <c r="K217" s="57" t="s">
        <v>232</v>
      </c>
      <c r="L217" s="54" t="s">
        <v>51</v>
      </c>
      <c r="M217" s="54" t="s">
        <v>65</v>
      </c>
      <c r="N217" s="54" t="s">
        <v>19</v>
      </c>
      <c r="O217" s="54"/>
      <c r="P217" s="186"/>
      <c r="Q217" s="152"/>
      <c r="R217" s="162"/>
      <c r="S217" s="162"/>
      <c r="T217" s="162"/>
      <c r="U217" s="162"/>
      <c r="V217" s="163"/>
      <c r="W217" s="163"/>
      <c r="X217" s="206"/>
      <c r="Y217" s="242"/>
    </row>
    <row r="218">
      <c r="A218" s="53">
        <v>45705.0</v>
      </c>
      <c r="B218" s="53">
        <v>45783.0</v>
      </c>
      <c r="C218" s="54">
        <v>234232.0</v>
      </c>
      <c r="D218" s="54" t="s">
        <v>89</v>
      </c>
      <c r="E218" s="53">
        <v>45597.0</v>
      </c>
      <c r="F218" s="56">
        <f t="shared" si="7"/>
        <v>6</v>
      </c>
      <c r="G218" s="151">
        <v>45621.0</v>
      </c>
      <c r="H218" s="56">
        <f t="shared" si="2"/>
        <v>5</v>
      </c>
      <c r="I218" s="54" t="s">
        <v>74</v>
      </c>
      <c r="J218" s="54" t="s">
        <v>33</v>
      </c>
      <c r="K218" s="57" t="s">
        <v>232</v>
      </c>
      <c r="L218" s="54" t="s">
        <v>51</v>
      </c>
      <c r="M218" s="54" t="s">
        <v>65</v>
      </c>
      <c r="N218" s="54" t="s">
        <v>19</v>
      </c>
      <c r="O218" s="54"/>
      <c r="P218" s="186"/>
      <c r="Q218" s="152"/>
      <c r="R218" s="162"/>
      <c r="S218" s="162"/>
      <c r="T218" s="162"/>
      <c r="U218" s="162"/>
      <c r="V218" s="163"/>
      <c r="W218" s="163"/>
      <c r="X218" s="206"/>
      <c r="Y218" s="242"/>
    </row>
    <row r="219">
      <c r="A219" s="53">
        <v>45705.0</v>
      </c>
      <c r="B219" s="53">
        <v>45783.0</v>
      </c>
      <c r="C219" s="54">
        <v>215703.0</v>
      </c>
      <c r="D219" s="54" t="s">
        <v>89</v>
      </c>
      <c r="E219" s="53">
        <v>45505.0</v>
      </c>
      <c r="F219" s="56">
        <f t="shared" si="7"/>
        <v>9</v>
      </c>
      <c r="G219" s="151">
        <v>45589.0</v>
      </c>
      <c r="H219" s="56">
        <f t="shared" si="2"/>
        <v>6</v>
      </c>
      <c r="I219" s="54" t="s">
        <v>73</v>
      </c>
      <c r="J219" s="54" t="s">
        <v>33</v>
      </c>
      <c r="K219" s="57" t="s">
        <v>227</v>
      </c>
      <c r="L219" s="54" t="s">
        <v>51</v>
      </c>
      <c r="M219" s="54" t="s">
        <v>217</v>
      </c>
      <c r="N219" s="54" t="s">
        <v>19</v>
      </c>
      <c r="O219" s="54"/>
      <c r="P219" s="178" t="s">
        <v>61</v>
      </c>
      <c r="Q219" s="152"/>
      <c r="R219" s="162"/>
      <c r="S219" s="162"/>
      <c r="T219" s="162"/>
      <c r="U219" s="162"/>
      <c r="V219" s="163"/>
      <c r="W219" s="163"/>
      <c r="X219" s="206"/>
      <c r="Y219" s="242"/>
    </row>
    <row r="220">
      <c r="A220" s="53">
        <v>45705.0</v>
      </c>
      <c r="B220" s="53">
        <v>45783.0</v>
      </c>
      <c r="C220" s="54">
        <v>235532.0</v>
      </c>
      <c r="D220" s="54" t="s">
        <v>158</v>
      </c>
      <c r="E220" s="53">
        <v>45261.0</v>
      </c>
      <c r="F220" s="56">
        <f t="shared" si="7"/>
        <v>17</v>
      </c>
      <c r="G220" s="151">
        <v>45623.0</v>
      </c>
      <c r="H220" s="56">
        <f t="shared" si="2"/>
        <v>5</v>
      </c>
      <c r="I220" s="54" t="s">
        <v>59</v>
      </c>
      <c r="J220" s="54" t="s">
        <v>33</v>
      </c>
      <c r="K220" s="57">
        <v>10000.0</v>
      </c>
      <c r="L220" s="54" t="s">
        <v>51</v>
      </c>
      <c r="M220" s="54" t="s">
        <v>217</v>
      </c>
      <c r="N220" s="54" t="s">
        <v>19</v>
      </c>
      <c r="O220" s="54"/>
      <c r="P220" s="178" t="s">
        <v>61</v>
      </c>
      <c r="Q220" s="152"/>
      <c r="R220" s="162"/>
      <c r="S220" s="162"/>
      <c r="T220" s="162"/>
      <c r="U220" s="162"/>
      <c r="V220" s="163"/>
      <c r="W220" s="163"/>
      <c r="X220" s="206"/>
      <c r="Y220" s="242"/>
    </row>
    <row r="221">
      <c r="A221" s="53">
        <v>45705.0</v>
      </c>
      <c r="B221" s="53">
        <v>45783.0</v>
      </c>
      <c r="C221" s="54">
        <v>213475.0</v>
      </c>
      <c r="D221" s="54" t="s">
        <v>111</v>
      </c>
      <c r="E221" s="53">
        <v>45383.0</v>
      </c>
      <c r="F221" s="56">
        <f t="shared" si="7"/>
        <v>13</v>
      </c>
      <c r="G221" s="53">
        <v>45421.0</v>
      </c>
      <c r="H221" s="56">
        <f t="shared" si="2"/>
        <v>11</v>
      </c>
      <c r="I221" s="54" t="s">
        <v>73</v>
      </c>
      <c r="J221" s="54" t="s">
        <v>254</v>
      </c>
      <c r="K221" s="57">
        <v>4000.0</v>
      </c>
      <c r="L221" s="54" t="s">
        <v>68</v>
      </c>
      <c r="M221" s="53">
        <v>45706.0</v>
      </c>
      <c r="N221" s="54" t="s">
        <v>19</v>
      </c>
      <c r="O221" s="54"/>
      <c r="P221" s="178" t="s">
        <v>66</v>
      </c>
      <c r="Q221" s="152"/>
      <c r="R221" s="162"/>
      <c r="S221" s="162"/>
      <c r="T221" s="162"/>
      <c r="U221" s="162"/>
      <c r="V221" s="163"/>
      <c r="W221" s="163"/>
      <c r="X221" s="206"/>
      <c r="Y221" s="242"/>
    </row>
    <row r="222">
      <c r="A222" s="53">
        <v>45705.0</v>
      </c>
      <c r="B222" s="53">
        <v>45783.0</v>
      </c>
      <c r="C222" s="54">
        <v>241343.0</v>
      </c>
      <c r="D222" s="54" t="s">
        <v>111</v>
      </c>
      <c r="E222" s="53">
        <v>45474.0</v>
      </c>
      <c r="F222" s="56">
        <f t="shared" si="7"/>
        <v>10</v>
      </c>
      <c r="G222" s="53">
        <v>45687.0</v>
      </c>
      <c r="H222" s="56">
        <f t="shared" si="2"/>
        <v>3</v>
      </c>
      <c r="I222" s="54" t="s">
        <v>73</v>
      </c>
      <c r="J222" s="54" t="s">
        <v>33</v>
      </c>
      <c r="K222" s="57" t="s">
        <v>227</v>
      </c>
      <c r="L222" s="54" t="s">
        <v>51</v>
      </c>
      <c r="M222" s="54" t="s">
        <v>217</v>
      </c>
      <c r="N222" s="54" t="s">
        <v>19</v>
      </c>
      <c r="O222" s="54"/>
      <c r="P222" s="186"/>
      <c r="Q222" s="152"/>
      <c r="R222" s="162"/>
      <c r="S222" s="162"/>
      <c r="T222" s="162"/>
      <c r="U222" s="162"/>
      <c r="V222" s="163"/>
      <c r="W222" s="163"/>
      <c r="X222" s="206"/>
      <c r="Y222" s="242"/>
    </row>
    <row r="223">
      <c r="A223" s="53">
        <v>45705.0</v>
      </c>
      <c r="B223" s="53">
        <v>45783.0</v>
      </c>
      <c r="C223" s="54">
        <v>168079.0</v>
      </c>
      <c r="D223" s="54" t="s">
        <v>179</v>
      </c>
      <c r="E223" s="53">
        <v>44896.0</v>
      </c>
      <c r="F223" s="56">
        <f t="shared" si="7"/>
        <v>29</v>
      </c>
      <c r="G223" s="53">
        <v>45035.0</v>
      </c>
      <c r="H223" s="56">
        <f t="shared" si="2"/>
        <v>24</v>
      </c>
      <c r="I223" s="54" t="s">
        <v>59</v>
      </c>
      <c r="J223" s="54" t="s">
        <v>33</v>
      </c>
      <c r="K223" s="100"/>
      <c r="L223" s="58"/>
      <c r="M223" s="58"/>
      <c r="N223" s="54" t="s">
        <v>19</v>
      </c>
      <c r="O223" s="54"/>
      <c r="P223" s="186"/>
      <c r="Q223" s="152"/>
      <c r="R223" s="162"/>
      <c r="S223" s="162"/>
      <c r="T223" s="162"/>
      <c r="U223" s="162"/>
      <c r="V223" s="163"/>
      <c r="W223" s="163"/>
      <c r="X223" s="206"/>
      <c r="Y223" s="242"/>
    </row>
    <row r="224">
      <c r="A224" s="53">
        <v>45705.0</v>
      </c>
      <c r="B224" s="53">
        <v>45783.0</v>
      </c>
      <c r="C224" s="54">
        <v>126509.0</v>
      </c>
      <c r="D224" s="54" t="s">
        <v>112</v>
      </c>
      <c r="E224" s="53">
        <v>44805.0</v>
      </c>
      <c r="F224" s="56">
        <f t="shared" si="7"/>
        <v>32</v>
      </c>
      <c r="G224" s="151">
        <v>44894.0</v>
      </c>
      <c r="H224" s="56">
        <f t="shared" si="2"/>
        <v>29</v>
      </c>
      <c r="I224" s="54" t="s">
        <v>74</v>
      </c>
      <c r="J224" s="54" t="s">
        <v>33</v>
      </c>
      <c r="K224" s="100"/>
      <c r="L224" s="58"/>
      <c r="M224" s="58"/>
      <c r="N224" s="54" t="s">
        <v>19</v>
      </c>
      <c r="O224" s="54"/>
      <c r="P224" s="186"/>
      <c r="Q224" s="152"/>
      <c r="R224" s="162"/>
      <c r="S224" s="162"/>
      <c r="T224" s="162"/>
      <c r="U224" s="162"/>
      <c r="V224" s="163"/>
      <c r="W224" s="163"/>
      <c r="X224" s="206"/>
      <c r="Y224" s="242"/>
    </row>
    <row r="225">
      <c r="A225" s="53">
        <v>45705.0</v>
      </c>
      <c r="B225" s="53">
        <v>45783.0</v>
      </c>
      <c r="C225" s="54">
        <v>240024.0</v>
      </c>
      <c r="D225" s="54" t="s">
        <v>112</v>
      </c>
      <c r="E225" s="53">
        <v>45597.0</v>
      </c>
      <c r="F225" s="56">
        <f t="shared" si="7"/>
        <v>6</v>
      </c>
      <c r="G225" s="53">
        <v>45678.0</v>
      </c>
      <c r="H225" s="56">
        <f t="shared" si="2"/>
        <v>3</v>
      </c>
      <c r="I225" s="54" t="s">
        <v>59</v>
      </c>
      <c r="J225" s="54" t="s">
        <v>33</v>
      </c>
      <c r="K225" s="57" t="s">
        <v>232</v>
      </c>
      <c r="L225" s="54" t="s">
        <v>51</v>
      </c>
      <c r="M225" s="54" t="s">
        <v>65</v>
      </c>
      <c r="N225" s="54" t="s">
        <v>19</v>
      </c>
      <c r="O225" s="54"/>
      <c r="P225" s="186"/>
      <c r="Q225" s="152"/>
      <c r="R225" s="162"/>
      <c r="S225" s="162"/>
      <c r="T225" s="162"/>
      <c r="U225" s="162"/>
      <c r="V225" s="163"/>
      <c r="W225" s="163"/>
      <c r="X225" s="206"/>
      <c r="Y225" s="242"/>
    </row>
    <row r="226">
      <c r="A226" s="53">
        <v>45705.0</v>
      </c>
      <c r="B226" s="53">
        <v>45783.0</v>
      </c>
      <c r="C226" s="54">
        <v>223633.0</v>
      </c>
      <c r="D226" s="54" t="s">
        <v>114</v>
      </c>
      <c r="E226" s="53">
        <v>45444.0</v>
      </c>
      <c r="F226" s="56">
        <f t="shared" si="7"/>
        <v>11</v>
      </c>
      <c r="G226" s="53">
        <v>45510.0</v>
      </c>
      <c r="H226" s="56">
        <f t="shared" si="2"/>
        <v>9</v>
      </c>
      <c r="I226" s="54" t="s">
        <v>59</v>
      </c>
      <c r="J226" s="54" t="s">
        <v>33</v>
      </c>
      <c r="K226" s="57">
        <v>3400.0</v>
      </c>
      <c r="L226" s="54" t="s">
        <v>51</v>
      </c>
      <c r="M226" s="54" t="s">
        <v>65</v>
      </c>
      <c r="N226" s="54" t="s">
        <v>19</v>
      </c>
      <c r="O226" s="54"/>
      <c r="P226" s="186"/>
      <c r="Q226" s="152"/>
      <c r="R226" s="162"/>
      <c r="S226" s="162"/>
      <c r="T226" s="162"/>
      <c r="U226" s="162"/>
      <c r="V226" s="163"/>
      <c r="W226" s="163"/>
      <c r="X226" s="206"/>
      <c r="Y226" s="242"/>
    </row>
    <row r="227">
      <c r="A227" s="53">
        <v>45705.0</v>
      </c>
      <c r="B227" s="53">
        <v>45783.0</v>
      </c>
      <c r="C227" s="54">
        <v>213060.0</v>
      </c>
      <c r="D227" s="54" t="s">
        <v>93</v>
      </c>
      <c r="E227" s="53">
        <v>45295.0</v>
      </c>
      <c r="F227" s="56">
        <f t="shared" si="7"/>
        <v>16</v>
      </c>
      <c r="G227" s="53">
        <v>45356.0</v>
      </c>
      <c r="H227" s="56">
        <f t="shared" si="2"/>
        <v>14</v>
      </c>
      <c r="I227" s="54" t="s">
        <v>73</v>
      </c>
      <c r="J227" s="54">
        <v>262.0</v>
      </c>
      <c r="K227" s="57">
        <v>10000.0</v>
      </c>
      <c r="L227" s="54" t="s">
        <v>68</v>
      </c>
      <c r="M227" s="54" t="s">
        <v>65</v>
      </c>
      <c r="N227" s="54" t="s">
        <v>19</v>
      </c>
      <c r="O227" s="54"/>
      <c r="P227" s="178" t="s">
        <v>61</v>
      </c>
      <c r="Q227" s="152"/>
      <c r="R227" s="162"/>
      <c r="S227" s="162"/>
      <c r="T227" s="162"/>
      <c r="U227" s="162"/>
      <c r="V227" s="163"/>
      <c r="W227" s="163"/>
      <c r="X227" s="206"/>
      <c r="Y227" s="242"/>
    </row>
    <row r="228">
      <c r="A228" s="53">
        <v>45705.0</v>
      </c>
      <c r="B228" s="53">
        <v>45783.0</v>
      </c>
      <c r="C228" s="54">
        <v>242465.0</v>
      </c>
      <c r="D228" s="54" t="s">
        <v>62</v>
      </c>
      <c r="E228" s="53">
        <v>45566.0</v>
      </c>
      <c r="F228" s="56">
        <f t="shared" si="7"/>
        <v>7</v>
      </c>
      <c r="G228" s="53">
        <v>45333.0</v>
      </c>
      <c r="H228" s="56">
        <f t="shared" si="2"/>
        <v>14</v>
      </c>
      <c r="I228" s="54" t="s">
        <v>59</v>
      </c>
      <c r="J228" s="262" t="s">
        <v>255</v>
      </c>
      <c r="K228" s="57" t="s">
        <v>216</v>
      </c>
      <c r="L228" s="54" t="s">
        <v>51</v>
      </c>
      <c r="M228" s="54" t="s">
        <v>65</v>
      </c>
      <c r="N228" s="54" t="s">
        <v>19</v>
      </c>
      <c r="O228" s="54"/>
      <c r="P228" s="178" t="s">
        <v>61</v>
      </c>
      <c r="Q228" s="152"/>
      <c r="R228" s="162"/>
      <c r="S228" s="162"/>
      <c r="T228" s="162"/>
      <c r="U228" s="162"/>
      <c r="V228" s="163"/>
      <c r="W228" s="163"/>
      <c r="X228" s="206"/>
      <c r="Y228" s="242"/>
    </row>
    <row r="229">
      <c r="A229" s="53">
        <v>45705.0</v>
      </c>
      <c r="B229" s="53">
        <v>45783.0</v>
      </c>
      <c r="C229" s="54">
        <v>151374.0</v>
      </c>
      <c r="D229" s="54" t="s">
        <v>116</v>
      </c>
      <c r="E229" s="53">
        <v>44743.0</v>
      </c>
      <c r="F229" s="56">
        <f t="shared" si="7"/>
        <v>34</v>
      </c>
      <c r="G229" s="151">
        <v>44882.0</v>
      </c>
      <c r="H229" s="56">
        <f t="shared" si="2"/>
        <v>29</v>
      </c>
      <c r="I229" s="54" t="s">
        <v>73</v>
      </c>
      <c r="J229" s="54" t="s">
        <v>33</v>
      </c>
      <c r="K229" s="57" t="s">
        <v>227</v>
      </c>
      <c r="L229" s="54" t="s">
        <v>51</v>
      </c>
      <c r="M229" s="54" t="s">
        <v>217</v>
      </c>
      <c r="N229" s="54" t="s">
        <v>19</v>
      </c>
      <c r="O229" s="54"/>
      <c r="P229" s="186"/>
      <c r="Q229" s="152"/>
      <c r="R229" s="162"/>
      <c r="S229" s="162"/>
      <c r="T229" s="162"/>
      <c r="U229" s="162"/>
      <c r="V229" s="163"/>
      <c r="W229" s="163"/>
      <c r="X229" s="206"/>
      <c r="Y229" s="242"/>
    </row>
    <row r="230">
      <c r="A230" s="53">
        <v>45705.0</v>
      </c>
      <c r="B230" s="53">
        <v>45783.0</v>
      </c>
      <c r="C230" s="54">
        <v>194222.0</v>
      </c>
      <c r="D230" s="54" t="s">
        <v>116</v>
      </c>
      <c r="E230" s="53">
        <v>45261.0</v>
      </c>
      <c r="F230" s="56">
        <f t="shared" si="7"/>
        <v>17</v>
      </c>
      <c r="G230" s="53">
        <v>45299.0</v>
      </c>
      <c r="H230" s="56">
        <f t="shared" si="2"/>
        <v>15</v>
      </c>
      <c r="I230" s="54" t="s">
        <v>73</v>
      </c>
      <c r="J230" s="54" t="s">
        <v>256</v>
      </c>
      <c r="K230" s="57">
        <v>12000.0</v>
      </c>
      <c r="L230" s="58"/>
      <c r="M230" s="58"/>
      <c r="N230" s="54" t="s">
        <v>19</v>
      </c>
      <c r="O230" s="54"/>
      <c r="P230" s="186"/>
      <c r="Q230" s="152"/>
      <c r="R230" s="162"/>
      <c r="S230" s="162"/>
      <c r="T230" s="162"/>
      <c r="U230" s="162"/>
      <c r="V230" s="163"/>
      <c r="W230" s="163"/>
      <c r="X230" s="206"/>
      <c r="Y230" s="242"/>
    </row>
    <row r="231">
      <c r="A231" s="53">
        <v>45747.0</v>
      </c>
      <c r="B231" s="53">
        <v>45783.0</v>
      </c>
      <c r="C231" s="54">
        <v>203616.0</v>
      </c>
      <c r="D231" s="54" t="s">
        <v>116</v>
      </c>
      <c r="E231" s="53">
        <v>45323.0</v>
      </c>
      <c r="F231" s="56">
        <f t="shared" si="7"/>
        <v>15</v>
      </c>
      <c r="G231" s="53">
        <v>45345.0</v>
      </c>
      <c r="H231" s="56">
        <f t="shared" si="2"/>
        <v>14</v>
      </c>
      <c r="I231" s="54" t="s">
        <v>59</v>
      </c>
      <c r="J231" s="54">
        <v>108.0</v>
      </c>
      <c r="K231" s="57">
        <v>8000.0</v>
      </c>
      <c r="L231" s="54" t="s">
        <v>51</v>
      </c>
      <c r="M231" s="54" t="s">
        <v>257</v>
      </c>
      <c r="N231" s="54" t="s">
        <v>19</v>
      </c>
      <c r="O231" s="54"/>
      <c r="P231" s="178" t="s">
        <v>66</v>
      </c>
      <c r="Q231" s="152"/>
      <c r="R231" s="162"/>
      <c r="S231" s="162"/>
      <c r="T231" s="162"/>
      <c r="U231" s="162"/>
      <c r="V231" s="163"/>
      <c r="W231" s="163"/>
      <c r="X231" s="206"/>
      <c r="Y231" s="242"/>
    </row>
    <row r="232">
      <c r="A232" s="53">
        <v>45705.0</v>
      </c>
      <c r="B232" s="53">
        <v>45783.0</v>
      </c>
      <c r="C232" s="54">
        <v>212532.0</v>
      </c>
      <c r="D232" s="54" t="s">
        <v>116</v>
      </c>
      <c r="E232" s="53">
        <v>45383.0</v>
      </c>
      <c r="F232" s="56">
        <f t="shared" si="7"/>
        <v>13</v>
      </c>
      <c r="G232" s="53">
        <v>45411.0</v>
      </c>
      <c r="H232" s="56">
        <f t="shared" si="2"/>
        <v>12</v>
      </c>
      <c r="I232" s="185" t="s">
        <v>42</v>
      </c>
      <c r="J232" s="54" t="s">
        <v>33</v>
      </c>
      <c r="K232" s="57" t="s">
        <v>218</v>
      </c>
      <c r="L232" s="54" t="s">
        <v>51</v>
      </c>
      <c r="M232" s="54" t="s">
        <v>217</v>
      </c>
      <c r="N232" s="54" t="s">
        <v>19</v>
      </c>
      <c r="O232" s="54"/>
      <c r="P232" s="186"/>
      <c r="Q232" s="152"/>
      <c r="R232" s="162"/>
      <c r="S232" s="162"/>
      <c r="T232" s="162"/>
      <c r="U232" s="162"/>
      <c r="V232" s="163"/>
      <c r="W232" s="163"/>
      <c r="X232" s="206"/>
      <c r="Y232" s="242"/>
    </row>
    <row r="233">
      <c r="A233" s="53">
        <v>45705.0</v>
      </c>
      <c r="B233" s="53">
        <v>45783.0</v>
      </c>
      <c r="C233" s="54">
        <v>194113.0</v>
      </c>
      <c r="D233" s="54" t="s">
        <v>98</v>
      </c>
      <c r="E233" s="53">
        <v>45231.0</v>
      </c>
      <c r="F233" s="56">
        <f t="shared" si="7"/>
        <v>18</v>
      </c>
      <c r="G233" s="151">
        <v>45257.0</v>
      </c>
      <c r="H233" s="56">
        <f t="shared" si="2"/>
        <v>17</v>
      </c>
      <c r="I233" s="54" t="s">
        <v>72</v>
      </c>
      <c r="J233" s="54">
        <v>4005.0</v>
      </c>
      <c r="K233" s="57" t="s">
        <v>227</v>
      </c>
      <c r="L233" s="54" t="s">
        <v>51</v>
      </c>
      <c r="M233" s="54" t="s">
        <v>65</v>
      </c>
      <c r="N233" s="54" t="s">
        <v>19</v>
      </c>
      <c r="O233" s="54"/>
      <c r="P233" s="178" t="s">
        <v>61</v>
      </c>
      <c r="Q233" s="152"/>
      <c r="R233" s="162"/>
      <c r="S233" s="162"/>
      <c r="T233" s="162"/>
      <c r="U233" s="162"/>
      <c r="V233" s="163"/>
      <c r="W233" s="163"/>
      <c r="X233" s="206"/>
      <c r="Y233" s="242"/>
    </row>
    <row r="234">
      <c r="A234" s="53">
        <v>45705.0</v>
      </c>
      <c r="B234" s="53">
        <v>45783.0</v>
      </c>
      <c r="C234" s="54">
        <v>205270.0</v>
      </c>
      <c r="D234" s="54" t="s">
        <v>98</v>
      </c>
      <c r="E234" s="53">
        <v>45108.0</v>
      </c>
      <c r="F234" s="56">
        <f t="shared" si="7"/>
        <v>22</v>
      </c>
      <c r="G234" s="53">
        <v>45358.0</v>
      </c>
      <c r="H234" s="56">
        <f t="shared" si="2"/>
        <v>13</v>
      </c>
      <c r="I234" s="54" t="s">
        <v>73</v>
      </c>
      <c r="J234" s="54" t="s">
        <v>258</v>
      </c>
      <c r="K234" s="100"/>
      <c r="L234" s="58"/>
      <c r="M234" s="58"/>
      <c r="N234" s="54" t="s">
        <v>19</v>
      </c>
      <c r="O234" s="54"/>
      <c r="P234" s="186"/>
      <c r="Q234" s="152"/>
      <c r="R234" s="162"/>
      <c r="S234" s="162"/>
      <c r="T234" s="162"/>
      <c r="U234" s="162"/>
      <c r="V234" s="163"/>
      <c r="W234" s="163"/>
      <c r="X234" s="206"/>
      <c r="Y234" s="242"/>
    </row>
    <row r="235">
      <c r="A235" s="53">
        <v>45705.0</v>
      </c>
      <c r="B235" s="53">
        <v>45783.0</v>
      </c>
      <c r="C235" s="54">
        <v>225076.0</v>
      </c>
      <c r="D235" s="54" t="s">
        <v>98</v>
      </c>
      <c r="E235" s="53">
        <v>45505.0</v>
      </c>
      <c r="F235" s="56">
        <f t="shared" si="7"/>
        <v>9</v>
      </c>
      <c r="G235" s="53">
        <v>45519.0</v>
      </c>
      <c r="H235" s="56">
        <f t="shared" si="2"/>
        <v>8</v>
      </c>
      <c r="I235" s="54" t="s">
        <v>73</v>
      </c>
      <c r="J235" s="54" t="s">
        <v>259</v>
      </c>
      <c r="K235" s="100"/>
      <c r="L235" s="58"/>
      <c r="M235" s="58"/>
      <c r="N235" s="54" t="s">
        <v>19</v>
      </c>
      <c r="O235" s="54"/>
      <c r="P235" s="186"/>
      <c r="Q235" s="152"/>
      <c r="R235" s="162"/>
      <c r="S235" s="162"/>
      <c r="T235" s="162"/>
      <c r="U235" s="162"/>
      <c r="V235" s="163"/>
      <c r="W235" s="163"/>
      <c r="X235" s="206"/>
      <c r="Y235" s="242"/>
    </row>
    <row r="236">
      <c r="A236" s="53">
        <v>45705.0</v>
      </c>
      <c r="B236" s="53">
        <v>45783.0</v>
      </c>
      <c r="C236" s="54">
        <v>227634.0</v>
      </c>
      <c r="D236" s="54" t="s">
        <v>98</v>
      </c>
      <c r="E236" s="53">
        <v>45536.0</v>
      </c>
      <c r="F236" s="56">
        <f t="shared" si="7"/>
        <v>8</v>
      </c>
      <c r="G236" s="53">
        <v>45565.0</v>
      </c>
      <c r="H236" s="56">
        <f t="shared" si="2"/>
        <v>7</v>
      </c>
      <c r="I236" s="54" t="s">
        <v>59</v>
      </c>
      <c r="J236" s="54" t="s">
        <v>33</v>
      </c>
      <c r="K236" s="100"/>
      <c r="L236" s="58"/>
      <c r="M236" s="58"/>
      <c r="N236" s="54" t="s">
        <v>19</v>
      </c>
      <c r="O236" s="54"/>
      <c r="P236" s="186"/>
      <c r="Q236" s="152"/>
      <c r="R236" s="162"/>
      <c r="S236" s="162"/>
      <c r="T236" s="162"/>
      <c r="U236" s="162"/>
      <c r="V236" s="163"/>
      <c r="W236" s="163"/>
      <c r="X236" s="206"/>
      <c r="Y236" s="242"/>
    </row>
    <row r="237">
      <c r="A237" s="53">
        <v>45705.0</v>
      </c>
      <c r="B237" s="53">
        <v>45783.0</v>
      </c>
      <c r="C237" s="54">
        <v>155425.0</v>
      </c>
      <c r="D237" s="54" t="s">
        <v>118</v>
      </c>
      <c r="E237" s="53">
        <v>44621.0</v>
      </c>
      <c r="F237" s="56">
        <f t="shared" si="7"/>
        <v>38</v>
      </c>
      <c r="G237" s="53">
        <v>44929.0</v>
      </c>
      <c r="H237" s="56">
        <f t="shared" si="2"/>
        <v>28</v>
      </c>
      <c r="I237" s="54" t="s">
        <v>134</v>
      </c>
      <c r="J237" s="54" t="s">
        <v>33</v>
      </c>
      <c r="K237" s="100"/>
      <c r="L237" s="58"/>
      <c r="M237" s="58"/>
      <c r="N237" s="54" t="s">
        <v>19</v>
      </c>
      <c r="O237" s="54"/>
      <c r="P237" s="186"/>
      <c r="Q237" s="152"/>
      <c r="R237" s="162"/>
      <c r="S237" s="162"/>
      <c r="T237" s="162"/>
      <c r="U237" s="162"/>
      <c r="V237" s="163"/>
      <c r="W237" s="163"/>
      <c r="X237" s="206"/>
      <c r="Y237" s="242"/>
    </row>
    <row r="238">
      <c r="A238" s="53">
        <v>45705.0</v>
      </c>
      <c r="B238" s="53">
        <v>45783.0</v>
      </c>
      <c r="C238" s="54">
        <v>232960.0</v>
      </c>
      <c r="D238" s="54" t="s">
        <v>118</v>
      </c>
      <c r="E238" s="53">
        <v>45474.0</v>
      </c>
      <c r="F238" s="56">
        <f t="shared" si="7"/>
        <v>10</v>
      </c>
      <c r="G238" s="151">
        <v>45596.0</v>
      </c>
      <c r="H238" s="56">
        <f t="shared" si="2"/>
        <v>6</v>
      </c>
      <c r="I238" s="54" t="s">
        <v>72</v>
      </c>
      <c r="J238" s="54" t="s">
        <v>33</v>
      </c>
      <c r="K238" s="57" t="s">
        <v>227</v>
      </c>
      <c r="L238" s="54" t="s">
        <v>51</v>
      </c>
      <c r="M238" s="54" t="s">
        <v>217</v>
      </c>
      <c r="N238" s="54" t="s">
        <v>19</v>
      </c>
      <c r="O238" s="54"/>
      <c r="P238" s="186"/>
      <c r="Q238" s="152"/>
      <c r="R238" s="162"/>
      <c r="S238" s="162"/>
      <c r="T238" s="162"/>
      <c r="U238" s="162"/>
      <c r="V238" s="163"/>
      <c r="W238" s="163"/>
      <c r="X238" s="206"/>
      <c r="Y238" s="242"/>
    </row>
    <row r="239">
      <c r="A239" s="53">
        <v>45705.0</v>
      </c>
      <c r="B239" s="53">
        <v>45783.0</v>
      </c>
      <c r="C239" s="54">
        <v>207625.0</v>
      </c>
      <c r="D239" s="54" t="s">
        <v>99</v>
      </c>
      <c r="E239" s="53">
        <v>45352.0</v>
      </c>
      <c r="F239" s="56">
        <f t="shared" si="7"/>
        <v>14</v>
      </c>
      <c r="G239" s="53">
        <v>45376.0</v>
      </c>
      <c r="H239" s="56">
        <f t="shared" si="2"/>
        <v>13</v>
      </c>
      <c r="I239" s="185" t="s">
        <v>42</v>
      </c>
      <c r="J239" s="54" t="s">
        <v>33</v>
      </c>
      <c r="K239" s="57">
        <v>1700.0</v>
      </c>
      <c r="L239" s="54" t="s">
        <v>51</v>
      </c>
      <c r="M239" s="54" t="s">
        <v>217</v>
      </c>
      <c r="N239" s="54" t="s">
        <v>19</v>
      </c>
      <c r="O239" s="54"/>
      <c r="P239" s="186"/>
      <c r="Q239" s="152"/>
      <c r="R239" s="162"/>
      <c r="S239" s="162"/>
      <c r="T239" s="162"/>
      <c r="U239" s="162"/>
      <c r="V239" s="163"/>
      <c r="W239" s="163"/>
      <c r="X239" s="206"/>
      <c r="Y239" s="242"/>
    </row>
    <row r="240">
      <c r="A240" s="53">
        <v>45705.0</v>
      </c>
      <c r="B240" s="53">
        <v>45783.0</v>
      </c>
      <c r="C240" s="54">
        <v>228594.0</v>
      </c>
      <c r="D240" s="54" t="s">
        <v>99</v>
      </c>
      <c r="E240" s="53">
        <v>45505.0</v>
      </c>
      <c r="F240" s="56">
        <f t="shared" si="7"/>
        <v>9</v>
      </c>
      <c r="G240" s="53">
        <v>45558.0</v>
      </c>
      <c r="H240" s="56">
        <f t="shared" si="2"/>
        <v>7</v>
      </c>
      <c r="I240" s="54" t="s">
        <v>49</v>
      </c>
      <c r="J240" s="54" t="s">
        <v>33</v>
      </c>
      <c r="K240" s="100"/>
      <c r="L240" s="58"/>
      <c r="M240" s="58"/>
      <c r="N240" s="54" t="s">
        <v>19</v>
      </c>
      <c r="O240" s="54"/>
      <c r="P240" s="186"/>
      <c r="Q240" s="152"/>
      <c r="R240" s="162"/>
      <c r="S240" s="162"/>
      <c r="T240" s="162"/>
      <c r="U240" s="162"/>
      <c r="V240" s="163"/>
      <c r="W240" s="163"/>
      <c r="X240" s="206"/>
      <c r="Y240" s="242"/>
    </row>
    <row r="241">
      <c r="A241" s="53">
        <v>45705.0</v>
      </c>
      <c r="B241" s="53">
        <v>45783.0</v>
      </c>
      <c r="C241" s="54">
        <v>214227.0</v>
      </c>
      <c r="D241" s="54" t="s">
        <v>99</v>
      </c>
      <c r="E241" s="53">
        <v>45352.0</v>
      </c>
      <c r="F241" s="56">
        <f t="shared" si="7"/>
        <v>14</v>
      </c>
      <c r="G241" s="53">
        <v>45425.0</v>
      </c>
      <c r="H241" s="56">
        <f t="shared" si="2"/>
        <v>11</v>
      </c>
      <c r="I241" s="54" t="s">
        <v>73</v>
      </c>
      <c r="J241" s="54" t="s">
        <v>260</v>
      </c>
      <c r="K241" s="57" t="s">
        <v>260</v>
      </c>
      <c r="L241" s="58"/>
      <c r="M241" s="58"/>
      <c r="N241" s="54" t="s">
        <v>19</v>
      </c>
      <c r="O241" s="54"/>
      <c r="P241" s="186"/>
      <c r="Q241" s="152"/>
      <c r="R241" s="162"/>
      <c r="S241" s="162"/>
      <c r="T241" s="162"/>
      <c r="U241" s="162"/>
      <c r="V241" s="163"/>
      <c r="W241" s="163"/>
      <c r="X241" s="206"/>
      <c r="Y241" s="242"/>
    </row>
    <row r="242">
      <c r="A242" s="53">
        <v>45705.0</v>
      </c>
      <c r="B242" s="53">
        <v>45783.0</v>
      </c>
      <c r="C242" s="54">
        <v>23150.0</v>
      </c>
      <c r="D242" s="54" t="s">
        <v>58</v>
      </c>
      <c r="E242" s="53">
        <v>43466.0</v>
      </c>
      <c r="F242" s="56">
        <f t="shared" si="7"/>
        <v>76</v>
      </c>
      <c r="G242" s="53">
        <v>43682.0</v>
      </c>
      <c r="H242" s="56">
        <f t="shared" si="2"/>
        <v>69</v>
      </c>
      <c r="I242" s="54" t="s">
        <v>144</v>
      </c>
      <c r="J242" s="54">
        <v>704.0</v>
      </c>
      <c r="K242" s="100"/>
      <c r="L242" s="58"/>
      <c r="M242" s="58"/>
      <c r="N242" s="54" t="s">
        <v>19</v>
      </c>
      <c r="O242" s="54"/>
      <c r="P242" s="186"/>
      <c r="Q242" s="152"/>
      <c r="R242" s="162"/>
      <c r="S242" s="162"/>
      <c r="T242" s="162"/>
      <c r="U242" s="162"/>
      <c r="V242" s="163"/>
      <c r="W242" s="163"/>
      <c r="X242" s="206"/>
      <c r="Y242" s="242"/>
    </row>
    <row r="243">
      <c r="A243" s="53">
        <v>45705.0</v>
      </c>
      <c r="B243" s="53">
        <v>45783.0</v>
      </c>
      <c r="C243" s="54">
        <v>64418.0</v>
      </c>
      <c r="D243" s="54" t="s">
        <v>83</v>
      </c>
      <c r="E243" s="53">
        <v>44075.0</v>
      </c>
      <c r="F243" s="56">
        <f t="shared" si="7"/>
        <v>56</v>
      </c>
      <c r="G243" s="53">
        <v>44088.0</v>
      </c>
      <c r="H243" s="56">
        <f t="shared" si="2"/>
        <v>55</v>
      </c>
      <c r="I243" s="54" t="s">
        <v>144</v>
      </c>
      <c r="J243" s="54" t="s">
        <v>33</v>
      </c>
      <c r="K243" s="100"/>
      <c r="L243" s="58"/>
      <c r="M243" s="58"/>
      <c r="N243" s="54" t="s">
        <v>19</v>
      </c>
      <c r="O243" s="54"/>
      <c r="P243" s="186"/>
      <c r="Q243" s="152"/>
      <c r="R243" s="162"/>
      <c r="S243" s="162"/>
      <c r="T243" s="162"/>
      <c r="U243" s="162"/>
      <c r="V243" s="163"/>
      <c r="W243" s="163"/>
      <c r="X243" s="206"/>
      <c r="Y243" s="242"/>
    </row>
    <row r="244">
      <c r="A244" s="53">
        <v>45705.0</v>
      </c>
      <c r="B244" s="53">
        <v>45783.0</v>
      </c>
      <c r="C244" s="54">
        <v>70775.0</v>
      </c>
      <c r="D244" s="54" t="s">
        <v>107</v>
      </c>
      <c r="E244" s="53">
        <v>43983.0</v>
      </c>
      <c r="F244" s="56">
        <f t="shared" si="7"/>
        <v>59</v>
      </c>
      <c r="G244" s="151">
        <v>44158.0</v>
      </c>
      <c r="H244" s="56">
        <f t="shared" si="2"/>
        <v>53</v>
      </c>
      <c r="I244" s="54" t="s">
        <v>144</v>
      </c>
      <c r="J244" s="54" t="s">
        <v>33</v>
      </c>
      <c r="K244" s="100"/>
      <c r="L244" s="58"/>
      <c r="M244" s="58"/>
      <c r="N244" s="54" t="s">
        <v>19</v>
      </c>
      <c r="O244" s="54"/>
      <c r="P244" s="186"/>
      <c r="Q244" s="152"/>
      <c r="R244" s="162"/>
      <c r="S244" s="162"/>
      <c r="T244" s="162"/>
      <c r="U244" s="162"/>
      <c r="V244" s="163"/>
      <c r="W244" s="163"/>
      <c r="X244" s="206"/>
      <c r="Y244" s="242"/>
    </row>
    <row r="245">
      <c r="A245" s="53">
        <v>45705.0</v>
      </c>
      <c r="B245" s="53">
        <v>45783.0</v>
      </c>
      <c r="C245" s="54">
        <v>6584.0</v>
      </c>
      <c r="D245" s="54" t="s">
        <v>96</v>
      </c>
      <c r="E245" s="53">
        <v>43281.0</v>
      </c>
      <c r="F245" s="56">
        <f t="shared" si="7"/>
        <v>82</v>
      </c>
      <c r="G245" s="151">
        <v>43389.0</v>
      </c>
      <c r="H245" s="56">
        <f t="shared" si="2"/>
        <v>78</v>
      </c>
      <c r="I245" s="54" t="s">
        <v>261</v>
      </c>
      <c r="J245" s="58"/>
      <c r="K245" s="100"/>
      <c r="L245" s="58"/>
      <c r="M245" s="58"/>
      <c r="N245" s="54" t="s">
        <v>19</v>
      </c>
      <c r="O245" s="54"/>
      <c r="P245" s="186"/>
      <c r="Q245" s="152"/>
      <c r="R245" s="162"/>
      <c r="S245" s="162"/>
      <c r="T245" s="162"/>
      <c r="U245" s="162"/>
      <c r="V245" s="163"/>
      <c r="W245" s="163"/>
      <c r="X245" s="206"/>
      <c r="Y245" s="242"/>
    </row>
    <row r="246">
      <c r="A246" s="53">
        <v>45705.0</v>
      </c>
      <c r="B246" s="53">
        <v>45783.0</v>
      </c>
      <c r="C246" s="54">
        <v>4972.0</v>
      </c>
      <c r="D246" s="54" t="s">
        <v>96</v>
      </c>
      <c r="E246" s="53">
        <v>43191.0</v>
      </c>
      <c r="F246" s="56">
        <f t="shared" si="7"/>
        <v>85</v>
      </c>
      <c r="G246" s="53">
        <v>43322.0</v>
      </c>
      <c r="H246" s="56">
        <f t="shared" si="2"/>
        <v>80</v>
      </c>
      <c r="I246" s="54" t="s">
        <v>59</v>
      </c>
      <c r="J246" s="54" t="s">
        <v>33</v>
      </c>
      <c r="K246" s="100"/>
      <c r="L246" s="58"/>
      <c r="M246" s="58"/>
      <c r="N246" s="54" t="s">
        <v>19</v>
      </c>
      <c r="O246" s="54"/>
      <c r="P246" s="186"/>
      <c r="Q246" s="152"/>
      <c r="R246" s="162"/>
      <c r="S246" s="162"/>
      <c r="T246" s="162"/>
      <c r="U246" s="162"/>
      <c r="V246" s="163"/>
      <c r="W246" s="163"/>
      <c r="X246" s="206"/>
      <c r="Y246" s="242"/>
    </row>
    <row r="247">
      <c r="A247" s="53">
        <v>45705.0</v>
      </c>
      <c r="B247" s="53">
        <v>45783.0</v>
      </c>
      <c r="C247" s="54">
        <v>14470.0</v>
      </c>
      <c r="D247" s="54" t="s">
        <v>96</v>
      </c>
      <c r="E247" s="53">
        <v>43497.0</v>
      </c>
      <c r="F247" s="56">
        <f t="shared" si="7"/>
        <v>75</v>
      </c>
      <c r="G247" s="53">
        <v>43647.0</v>
      </c>
      <c r="H247" s="56">
        <f t="shared" si="2"/>
        <v>70</v>
      </c>
      <c r="I247" s="185" t="s">
        <v>42</v>
      </c>
      <c r="J247" s="54" t="s">
        <v>33</v>
      </c>
      <c r="K247" s="100"/>
      <c r="L247" s="58"/>
      <c r="M247" s="58"/>
      <c r="N247" s="54" t="s">
        <v>19</v>
      </c>
      <c r="O247" s="54"/>
      <c r="P247" s="186"/>
      <c r="Q247" s="152"/>
      <c r="R247" s="162"/>
      <c r="S247" s="162"/>
      <c r="T247" s="162"/>
      <c r="U247" s="162"/>
      <c r="V247" s="163"/>
      <c r="W247" s="163"/>
      <c r="X247" s="206"/>
      <c r="Y247" s="242"/>
    </row>
    <row r="248">
      <c r="A248" s="53">
        <v>45705.0</v>
      </c>
      <c r="B248" s="53">
        <v>45783.0</v>
      </c>
      <c r="C248" s="54">
        <v>12568.0</v>
      </c>
      <c r="D248" s="54" t="s">
        <v>71</v>
      </c>
      <c r="E248" s="53">
        <v>43528.0</v>
      </c>
      <c r="F248" s="56">
        <f t="shared" si="7"/>
        <v>74</v>
      </c>
      <c r="G248" s="53">
        <v>43594.0</v>
      </c>
      <c r="H248" s="56">
        <f t="shared" si="2"/>
        <v>71</v>
      </c>
      <c r="I248" s="54" t="s">
        <v>262</v>
      </c>
      <c r="J248" s="58"/>
      <c r="K248" s="100"/>
      <c r="L248" s="58"/>
      <c r="M248" s="58"/>
      <c r="N248" s="54" t="s">
        <v>19</v>
      </c>
      <c r="O248" s="54"/>
      <c r="P248" s="186"/>
      <c r="Q248" s="152"/>
      <c r="R248" s="162"/>
      <c r="S248" s="162"/>
      <c r="T248" s="162"/>
      <c r="U248" s="162"/>
      <c r="V248" s="163"/>
      <c r="W248" s="163"/>
      <c r="X248" s="206"/>
      <c r="Y248" s="242"/>
    </row>
    <row r="249">
      <c r="A249" s="53">
        <v>45705.0</v>
      </c>
      <c r="B249" s="53">
        <v>45783.0</v>
      </c>
      <c r="C249" s="54">
        <v>8530.0</v>
      </c>
      <c r="D249" s="54" t="s">
        <v>158</v>
      </c>
      <c r="E249" s="53">
        <v>43374.0</v>
      </c>
      <c r="F249" s="56">
        <f t="shared" si="7"/>
        <v>79</v>
      </c>
      <c r="G249" s="53">
        <v>43470.0</v>
      </c>
      <c r="H249" s="56">
        <f t="shared" si="2"/>
        <v>76</v>
      </c>
      <c r="I249" s="185" t="s">
        <v>42</v>
      </c>
      <c r="J249" s="54" t="s">
        <v>33</v>
      </c>
      <c r="K249" s="100"/>
      <c r="L249" s="58"/>
      <c r="M249" s="58"/>
      <c r="N249" s="54" t="s">
        <v>19</v>
      </c>
      <c r="O249" s="54"/>
      <c r="P249" s="186"/>
      <c r="Q249" s="152"/>
      <c r="R249" s="162"/>
      <c r="S249" s="162"/>
      <c r="T249" s="162"/>
      <c r="U249" s="162"/>
      <c r="V249" s="163"/>
      <c r="W249" s="163"/>
      <c r="X249" s="206"/>
      <c r="Y249" s="242"/>
    </row>
    <row r="250">
      <c r="A250" s="53">
        <v>45705.0</v>
      </c>
      <c r="B250" s="53">
        <v>45783.0</v>
      </c>
      <c r="C250" s="54">
        <v>5094.0</v>
      </c>
      <c r="D250" s="54" t="s">
        <v>58</v>
      </c>
      <c r="E250" s="53">
        <v>43314.0</v>
      </c>
      <c r="F250" s="56">
        <f t="shared" si="7"/>
        <v>81</v>
      </c>
      <c r="G250" s="53">
        <v>43314.0</v>
      </c>
      <c r="H250" s="56">
        <f t="shared" si="2"/>
        <v>81</v>
      </c>
      <c r="I250" s="54" t="s">
        <v>205</v>
      </c>
      <c r="J250" s="58"/>
      <c r="K250" s="100"/>
      <c r="L250" s="58"/>
      <c r="M250" s="58"/>
      <c r="N250" s="54" t="s">
        <v>19</v>
      </c>
      <c r="O250" s="54"/>
      <c r="P250" s="186"/>
      <c r="Q250" s="152"/>
      <c r="R250" s="162"/>
      <c r="S250" s="162"/>
      <c r="T250" s="162"/>
      <c r="U250" s="162"/>
      <c r="V250" s="163"/>
      <c r="W250" s="163"/>
      <c r="X250" s="206"/>
      <c r="Y250" s="242"/>
    </row>
    <row r="251">
      <c r="A251" s="53">
        <v>45705.0</v>
      </c>
      <c r="B251" s="53">
        <v>45783.0</v>
      </c>
      <c r="C251" s="54">
        <v>3021.0</v>
      </c>
      <c r="D251" s="54" t="s">
        <v>107</v>
      </c>
      <c r="E251" s="53">
        <v>43194.0</v>
      </c>
      <c r="F251" s="56">
        <f t="shared" si="7"/>
        <v>85</v>
      </c>
      <c r="G251" s="53">
        <v>43193.0</v>
      </c>
      <c r="H251" s="56">
        <f t="shared" si="2"/>
        <v>85</v>
      </c>
      <c r="I251" s="54" t="s">
        <v>263</v>
      </c>
      <c r="J251" s="58"/>
      <c r="K251" s="100"/>
      <c r="L251" s="58"/>
      <c r="M251" s="58"/>
      <c r="N251" s="54" t="s">
        <v>19</v>
      </c>
      <c r="O251" s="54"/>
      <c r="P251" s="186"/>
      <c r="Q251" s="152"/>
      <c r="R251" s="162"/>
      <c r="S251" s="162"/>
      <c r="T251" s="162"/>
      <c r="U251" s="162"/>
      <c r="V251" s="163"/>
      <c r="W251" s="163"/>
      <c r="X251" s="206"/>
      <c r="Y251" s="242"/>
    </row>
    <row r="252">
      <c r="A252" s="53">
        <v>45705.0</v>
      </c>
      <c r="B252" s="53">
        <v>45783.0</v>
      </c>
      <c r="C252" s="54">
        <v>13431.0</v>
      </c>
      <c r="D252" s="54" t="s">
        <v>89</v>
      </c>
      <c r="E252" s="53">
        <v>43544.0</v>
      </c>
      <c r="F252" s="56">
        <f t="shared" si="7"/>
        <v>73</v>
      </c>
      <c r="G252" s="53">
        <v>43620.0</v>
      </c>
      <c r="H252" s="56">
        <f t="shared" si="2"/>
        <v>71</v>
      </c>
      <c r="I252" s="54" t="s">
        <v>73</v>
      </c>
      <c r="J252" s="58"/>
      <c r="K252" s="100"/>
      <c r="L252" s="58"/>
      <c r="M252" s="58"/>
      <c r="N252" s="54" t="s">
        <v>19</v>
      </c>
      <c r="O252" s="54"/>
      <c r="P252" s="186"/>
      <c r="Q252" s="152"/>
      <c r="R252" s="162"/>
      <c r="S252" s="162"/>
      <c r="T252" s="162"/>
      <c r="U252" s="162"/>
      <c r="V252" s="163"/>
      <c r="W252" s="163"/>
      <c r="X252" s="206"/>
      <c r="Y252" s="242"/>
    </row>
    <row r="253">
      <c r="A253" s="53">
        <v>45705.0</v>
      </c>
      <c r="B253" s="53">
        <v>45783.0</v>
      </c>
      <c r="C253" s="54">
        <v>2097.0</v>
      </c>
      <c r="D253" s="54" t="s">
        <v>264</v>
      </c>
      <c r="E253" s="53">
        <v>42948.0</v>
      </c>
      <c r="F253" s="56">
        <f t="shared" si="7"/>
        <v>93</v>
      </c>
      <c r="G253" s="53">
        <v>43102.0</v>
      </c>
      <c r="H253" s="56">
        <f t="shared" si="2"/>
        <v>88</v>
      </c>
      <c r="I253" s="54" t="s">
        <v>74</v>
      </c>
      <c r="J253" s="54" t="s">
        <v>33</v>
      </c>
      <c r="K253" s="100"/>
      <c r="L253" s="58"/>
      <c r="M253" s="58"/>
      <c r="N253" s="54" t="s">
        <v>19</v>
      </c>
      <c r="O253" s="54"/>
      <c r="P253" s="186"/>
      <c r="Q253" s="152"/>
      <c r="R253" s="162"/>
      <c r="S253" s="162"/>
      <c r="T253" s="162"/>
      <c r="U253" s="162"/>
      <c r="V253" s="163"/>
      <c r="W253" s="163"/>
      <c r="X253" s="206"/>
      <c r="Y253" s="242"/>
    </row>
    <row r="254">
      <c r="A254" s="53">
        <v>45705.0</v>
      </c>
      <c r="B254" s="53">
        <v>45783.0</v>
      </c>
      <c r="C254" s="54">
        <v>6652.0</v>
      </c>
      <c r="D254" s="54" t="s">
        <v>99</v>
      </c>
      <c r="E254" s="53">
        <v>43344.0</v>
      </c>
      <c r="F254" s="56">
        <f t="shared" si="7"/>
        <v>80</v>
      </c>
      <c r="G254" s="53">
        <v>43405.0</v>
      </c>
      <c r="H254" s="56">
        <f t="shared" si="2"/>
        <v>78</v>
      </c>
      <c r="I254" s="54" t="s">
        <v>265</v>
      </c>
      <c r="J254" s="58"/>
      <c r="K254" s="100"/>
      <c r="L254" s="58"/>
      <c r="M254" s="58"/>
      <c r="N254" s="54" t="s">
        <v>19</v>
      </c>
      <c r="O254" s="54"/>
      <c r="P254" s="186"/>
      <c r="Q254" s="152"/>
      <c r="R254" s="162"/>
      <c r="S254" s="162"/>
      <c r="T254" s="162"/>
      <c r="U254" s="162"/>
      <c r="V254" s="163"/>
      <c r="W254" s="163"/>
      <c r="X254" s="206"/>
      <c r="Y254" s="242"/>
    </row>
    <row r="255">
      <c r="A255" s="53">
        <v>45705.0</v>
      </c>
      <c r="B255" s="53">
        <v>45783.0</v>
      </c>
      <c r="C255" s="54">
        <v>148177.0</v>
      </c>
      <c r="D255" s="54" t="s">
        <v>71</v>
      </c>
      <c r="E255" s="53">
        <v>44835.0</v>
      </c>
      <c r="F255" s="56">
        <f t="shared" si="7"/>
        <v>31</v>
      </c>
      <c r="G255" s="151">
        <v>44854.0</v>
      </c>
      <c r="H255" s="56">
        <f t="shared" si="2"/>
        <v>30</v>
      </c>
      <c r="I255" s="54" t="s">
        <v>73</v>
      </c>
      <c r="J255" s="54" t="s">
        <v>259</v>
      </c>
      <c r="K255" s="57" t="s">
        <v>121</v>
      </c>
      <c r="L255" s="58"/>
      <c r="M255" s="58"/>
      <c r="N255" s="54" t="s">
        <v>19</v>
      </c>
      <c r="O255" s="54"/>
      <c r="P255" s="186"/>
      <c r="Q255" s="152"/>
      <c r="R255" s="162"/>
      <c r="S255" s="162"/>
      <c r="T255" s="162"/>
      <c r="U255" s="162"/>
      <c r="V255" s="163"/>
      <c r="W255" s="163"/>
      <c r="X255" s="206"/>
      <c r="Y255" s="242"/>
    </row>
    <row r="256">
      <c r="A256" s="53">
        <v>45705.0</v>
      </c>
      <c r="B256" s="53">
        <v>45783.0</v>
      </c>
      <c r="C256" s="54">
        <v>232339.0</v>
      </c>
      <c r="D256" s="54" t="s">
        <v>48</v>
      </c>
      <c r="E256" s="53">
        <v>45566.0</v>
      </c>
      <c r="F256" s="56">
        <f t="shared" si="7"/>
        <v>7</v>
      </c>
      <c r="G256" s="151">
        <v>45590.0</v>
      </c>
      <c r="H256" s="56">
        <f t="shared" si="2"/>
        <v>6</v>
      </c>
      <c r="I256" s="54" t="s">
        <v>73</v>
      </c>
      <c r="J256" s="54" t="s">
        <v>259</v>
      </c>
      <c r="K256" s="57" t="s">
        <v>121</v>
      </c>
      <c r="L256" s="58"/>
      <c r="M256" s="58"/>
      <c r="N256" s="54" t="s">
        <v>19</v>
      </c>
      <c r="O256" s="54"/>
      <c r="P256" s="186"/>
      <c r="Q256" s="152"/>
      <c r="R256" s="162"/>
      <c r="S256" s="162"/>
      <c r="T256" s="162"/>
      <c r="U256" s="162"/>
      <c r="V256" s="163"/>
      <c r="W256" s="163"/>
      <c r="X256" s="206"/>
      <c r="Y256" s="242"/>
    </row>
    <row r="257">
      <c r="A257" s="53">
        <v>45705.0</v>
      </c>
      <c r="B257" s="53">
        <v>45783.0</v>
      </c>
      <c r="C257" s="54">
        <v>68937.0</v>
      </c>
      <c r="D257" s="54" t="s">
        <v>96</v>
      </c>
      <c r="E257" s="53">
        <v>43374.0</v>
      </c>
      <c r="F257" s="56">
        <f t="shared" si="7"/>
        <v>79</v>
      </c>
      <c r="G257" s="151">
        <v>44134.0</v>
      </c>
      <c r="H257" s="56">
        <f t="shared" si="2"/>
        <v>54</v>
      </c>
      <c r="I257" s="54" t="s">
        <v>73</v>
      </c>
      <c r="J257" s="54" t="s">
        <v>259</v>
      </c>
      <c r="K257" s="57" t="s">
        <v>121</v>
      </c>
      <c r="L257" s="58"/>
      <c r="M257" s="58"/>
      <c r="N257" s="54" t="s">
        <v>19</v>
      </c>
      <c r="O257" s="54"/>
      <c r="P257" s="186"/>
      <c r="Q257" s="152"/>
      <c r="R257" s="162"/>
      <c r="S257" s="162"/>
      <c r="T257" s="162"/>
      <c r="U257" s="162"/>
      <c r="V257" s="163"/>
      <c r="W257" s="163"/>
      <c r="X257" s="206"/>
      <c r="Y257" s="242"/>
    </row>
    <row r="258">
      <c r="A258" s="53">
        <v>45705.0</v>
      </c>
      <c r="B258" s="53">
        <v>45783.0</v>
      </c>
      <c r="C258" s="54">
        <v>88318.0</v>
      </c>
      <c r="D258" s="54" t="s">
        <v>98</v>
      </c>
      <c r="E258" s="53">
        <v>44287.0</v>
      </c>
      <c r="F258" s="56">
        <f t="shared" si="7"/>
        <v>49</v>
      </c>
      <c r="G258" s="53">
        <v>44343.0</v>
      </c>
      <c r="H258" s="56">
        <f t="shared" si="2"/>
        <v>47</v>
      </c>
      <c r="I258" s="54" t="s">
        <v>63</v>
      </c>
      <c r="J258" s="54" t="s">
        <v>121</v>
      </c>
      <c r="K258" s="100"/>
      <c r="L258" s="58"/>
      <c r="M258" s="58"/>
      <c r="N258" s="54" t="s">
        <v>19</v>
      </c>
      <c r="O258" s="54"/>
      <c r="P258" s="186"/>
      <c r="Q258" s="152"/>
      <c r="R258" s="162"/>
      <c r="S258" s="162"/>
      <c r="T258" s="162"/>
      <c r="U258" s="162"/>
      <c r="V258" s="163"/>
      <c r="W258" s="163"/>
      <c r="X258" s="206"/>
      <c r="Y258" s="242"/>
    </row>
    <row r="259">
      <c r="A259" s="53">
        <v>45705.0</v>
      </c>
      <c r="B259" s="53">
        <v>45783.0</v>
      </c>
      <c r="C259" s="54">
        <v>231914.0</v>
      </c>
      <c r="D259" s="54" t="s">
        <v>158</v>
      </c>
      <c r="E259" s="53">
        <v>45566.0</v>
      </c>
      <c r="F259" s="56">
        <f t="shared" si="7"/>
        <v>7</v>
      </c>
      <c r="G259" s="151">
        <v>45587.0</v>
      </c>
      <c r="H259" s="56">
        <f t="shared" si="2"/>
        <v>6</v>
      </c>
      <c r="I259" s="54" t="s">
        <v>73</v>
      </c>
      <c r="J259" s="54" t="s">
        <v>259</v>
      </c>
      <c r="K259" s="57" t="s">
        <v>121</v>
      </c>
      <c r="L259" s="58"/>
      <c r="M259" s="58"/>
      <c r="N259" s="54" t="s">
        <v>19</v>
      </c>
      <c r="O259" s="54"/>
      <c r="P259" s="186"/>
      <c r="Q259" s="152"/>
      <c r="R259" s="162"/>
      <c r="S259" s="162"/>
      <c r="T259" s="162"/>
      <c r="U259" s="162"/>
      <c r="V259" s="163"/>
      <c r="W259" s="163"/>
      <c r="X259" s="206"/>
      <c r="Y259" s="242"/>
    </row>
    <row r="260">
      <c r="A260" s="53">
        <v>45705.0</v>
      </c>
      <c r="B260" s="53">
        <v>45783.0</v>
      </c>
      <c r="C260" s="54">
        <v>78958.0</v>
      </c>
      <c r="D260" s="54" t="s">
        <v>266</v>
      </c>
      <c r="E260" s="53">
        <v>44256.0</v>
      </c>
      <c r="F260" s="56">
        <f t="shared" si="7"/>
        <v>50</v>
      </c>
      <c r="G260" s="53">
        <v>44266.0</v>
      </c>
      <c r="H260" s="56">
        <f t="shared" si="2"/>
        <v>49</v>
      </c>
      <c r="I260" s="54" t="s">
        <v>63</v>
      </c>
      <c r="J260" s="54" t="s">
        <v>121</v>
      </c>
      <c r="K260" s="100"/>
      <c r="L260" s="58"/>
      <c r="M260" s="58"/>
      <c r="N260" s="54" t="s">
        <v>19</v>
      </c>
      <c r="O260" s="54"/>
      <c r="P260" s="186"/>
      <c r="Q260" s="152"/>
      <c r="R260" s="162"/>
      <c r="S260" s="162"/>
      <c r="T260" s="162"/>
      <c r="U260" s="162"/>
      <c r="V260" s="163"/>
      <c r="W260" s="163"/>
      <c r="X260" s="206"/>
      <c r="Y260" s="242"/>
    </row>
    <row r="261">
      <c r="A261" s="53">
        <v>45705.0</v>
      </c>
      <c r="B261" s="53">
        <v>45783.0</v>
      </c>
      <c r="C261" s="54">
        <v>230785.0</v>
      </c>
      <c r="D261" s="54" t="s">
        <v>41</v>
      </c>
      <c r="E261" s="53">
        <v>45536.0</v>
      </c>
      <c r="F261" s="56">
        <f t="shared" si="7"/>
        <v>8</v>
      </c>
      <c r="G261" s="151">
        <v>45576.0</v>
      </c>
      <c r="H261" s="56">
        <f t="shared" si="2"/>
        <v>6</v>
      </c>
      <c r="I261" s="54" t="s">
        <v>73</v>
      </c>
      <c r="J261" s="54" t="s">
        <v>259</v>
      </c>
      <c r="K261" s="57" t="s">
        <v>180</v>
      </c>
      <c r="L261" s="58"/>
      <c r="M261" s="58"/>
      <c r="N261" s="54" t="s">
        <v>19</v>
      </c>
      <c r="O261" s="54"/>
      <c r="P261" s="186"/>
      <c r="Q261" s="152"/>
      <c r="R261" s="162"/>
      <c r="S261" s="162"/>
      <c r="T261" s="162"/>
      <c r="U261" s="162"/>
      <c r="V261" s="163"/>
      <c r="W261" s="163"/>
      <c r="X261" s="206"/>
      <c r="Y261" s="242"/>
    </row>
    <row r="262">
      <c r="A262" s="53">
        <v>45705.0</v>
      </c>
      <c r="B262" s="53">
        <v>45783.0</v>
      </c>
      <c r="C262" s="54">
        <v>63255.0</v>
      </c>
      <c r="D262" s="54" t="s">
        <v>158</v>
      </c>
      <c r="E262" s="53">
        <v>44044.0</v>
      </c>
      <c r="F262" s="56">
        <f t="shared" si="7"/>
        <v>57</v>
      </c>
      <c r="G262" s="53">
        <v>44076.0</v>
      </c>
      <c r="H262" s="56">
        <f t="shared" si="2"/>
        <v>56</v>
      </c>
      <c r="I262" s="54" t="s">
        <v>73</v>
      </c>
      <c r="J262" s="54" t="s">
        <v>259</v>
      </c>
      <c r="K262" s="57" t="s">
        <v>180</v>
      </c>
      <c r="L262" s="58"/>
      <c r="M262" s="58"/>
      <c r="N262" s="54" t="s">
        <v>19</v>
      </c>
      <c r="O262" s="54"/>
      <c r="P262" s="186"/>
      <c r="Q262" s="152"/>
      <c r="R262" s="162"/>
      <c r="S262" s="162"/>
      <c r="T262" s="162"/>
      <c r="U262" s="162"/>
      <c r="V262" s="163"/>
      <c r="W262" s="163"/>
      <c r="X262" s="206"/>
      <c r="Y262" s="242"/>
    </row>
    <row r="263">
      <c r="A263" s="53">
        <v>45705.0</v>
      </c>
      <c r="B263" s="53">
        <v>45783.0</v>
      </c>
      <c r="C263" s="54">
        <v>195080.0</v>
      </c>
      <c r="D263" s="54" t="s">
        <v>87</v>
      </c>
      <c r="E263" s="53">
        <v>45231.0</v>
      </c>
      <c r="F263" s="56">
        <f t="shared" si="7"/>
        <v>18</v>
      </c>
      <c r="G263" s="53">
        <v>45266.0</v>
      </c>
      <c r="H263" s="56">
        <f t="shared" si="2"/>
        <v>17</v>
      </c>
      <c r="I263" s="54" t="s">
        <v>73</v>
      </c>
      <c r="J263" s="54" t="s">
        <v>259</v>
      </c>
      <c r="K263" s="57" t="s">
        <v>180</v>
      </c>
      <c r="L263" s="58"/>
      <c r="M263" s="58"/>
      <c r="N263" s="54" t="s">
        <v>19</v>
      </c>
      <c r="O263" s="54"/>
      <c r="P263" s="186"/>
      <c r="Q263" s="152"/>
      <c r="R263" s="162"/>
      <c r="S263" s="162"/>
      <c r="T263" s="162"/>
      <c r="U263" s="162"/>
      <c r="V263" s="163"/>
      <c r="W263" s="163"/>
      <c r="X263" s="206"/>
      <c r="Y263" s="242"/>
    </row>
    <row r="264">
      <c r="A264" s="53">
        <v>45705.0</v>
      </c>
      <c r="B264" s="53">
        <v>45783.0</v>
      </c>
      <c r="C264" s="54">
        <v>233866.0</v>
      </c>
      <c r="D264" s="54" t="s">
        <v>70</v>
      </c>
      <c r="E264" s="53">
        <v>45566.0</v>
      </c>
      <c r="F264" s="56">
        <f t="shared" si="7"/>
        <v>7</v>
      </c>
      <c r="G264" s="151">
        <v>45614.0</v>
      </c>
      <c r="H264" s="56">
        <f t="shared" si="2"/>
        <v>5</v>
      </c>
      <c r="I264" s="54" t="s">
        <v>73</v>
      </c>
      <c r="J264" s="54" t="s">
        <v>259</v>
      </c>
      <c r="K264" s="57" t="s">
        <v>180</v>
      </c>
      <c r="L264" s="58"/>
      <c r="M264" s="58"/>
      <c r="N264" s="54" t="s">
        <v>19</v>
      </c>
      <c r="O264" s="54"/>
      <c r="P264" s="186"/>
      <c r="Q264" s="152"/>
      <c r="R264" s="162"/>
      <c r="S264" s="162"/>
      <c r="T264" s="162"/>
      <c r="U264" s="162"/>
      <c r="V264" s="163"/>
      <c r="W264" s="163"/>
      <c r="X264" s="206"/>
      <c r="Y264" s="242"/>
    </row>
    <row r="265">
      <c r="A265" s="53">
        <v>45705.0</v>
      </c>
      <c r="B265" s="53">
        <v>45783.0</v>
      </c>
      <c r="C265" s="54">
        <v>180370.0</v>
      </c>
      <c r="D265" s="54" t="s">
        <v>60</v>
      </c>
      <c r="E265" s="53">
        <v>44927.0</v>
      </c>
      <c r="F265" s="56">
        <f t="shared" si="7"/>
        <v>28</v>
      </c>
      <c r="G265" s="53">
        <v>45135.0</v>
      </c>
      <c r="H265" s="56">
        <f t="shared" si="2"/>
        <v>21</v>
      </c>
      <c r="I265" s="54" t="s">
        <v>73</v>
      </c>
      <c r="J265" s="54" t="s">
        <v>267</v>
      </c>
      <c r="K265" s="100"/>
      <c r="L265" s="58"/>
      <c r="M265" s="58"/>
      <c r="N265" s="54" t="s">
        <v>19</v>
      </c>
      <c r="O265" s="54"/>
      <c r="P265" s="178" t="s">
        <v>61</v>
      </c>
      <c r="Q265" s="152"/>
      <c r="R265" s="162"/>
      <c r="S265" s="162"/>
      <c r="T265" s="162"/>
      <c r="U265" s="162"/>
      <c r="V265" s="163"/>
      <c r="W265" s="163"/>
      <c r="X265" s="206"/>
      <c r="Y265" s="242"/>
    </row>
    <row r="266">
      <c r="A266" s="53">
        <v>45705.0</v>
      </c>
      <c r="B266" s="53">
        <v>45783.0</v>
      </c>
      <c r="C266" s="54">
        <v>187330.0</v>
      </c>
      <c r="D266" s="54" t="s">
        <v>71</v>
      </c>
      <c r="E266" s="53">
        <v>45170.0</v>
      </c>
      <c r="F266" s="56">
        <f t="shared" si="7"/>
        <v>20</v>
      </c>
      <c r="G266" s="53">
        <v>45195.0</v>
      </c>
      <c r="H266" s="56">
        <f t="shared" si="2"/>
        <v>19</v>
      </c>
      <c r="I266" s="54" t="s">
        <v>63</v>
      </c>
      <c r="J266" s="54" t="s">
        <v>180</v>
      </c>
      <c r="K266" s="100"/>
      <c r="L266" s="58"/>
      <c r="M266" s="58"/>
      <c r="N266" s="54" t="s">
        <v>19</v>
      </c>
      <c r="O266" s="54"/>
      <c r="P266" s="186"/>
      <c r="Q266" s="152"/>
      <c r="R266" s="162"/>
      <c r="S266" s="162"/>
      <c r="T266" s="162"/>
      <c r="U266" s="162"/>
      <c r="V266" s="163"/>
      <c r="W266" s="163"/>
      <c r="X266" s="206"/>
      <c r="Y266" s="242"/>
    </row>
    <row r="267">
      <c r="A267" s="53">
        <v>45705.0</v>
      </c>
      <c r="B267" s="53">
        <v>45783.0</v>
      </c>
      <c r="C267" s="54">
        <v>207537.0</v>
      </c>
      <c r="D267" s="54" t="s">
        <v>55</v>
      </c>
      <c r="E267" s="53">
        <v>45352.0</v>
      </c>
      <c r="F267" s="56">
        <f t="shared" si="7"/>
        <v>14</v>
      </c>
      <c r="G267" s="53">
        <v>45379.0</v>
      </c>
      <c r="H267" s="56">
        <f t="shared" si="2"/>
        <v>13</v>
      </c>
      <c r="I267" s="54" t="s">
        <v>63</v>
      </c>
      <c r="J267" s="54" t="s">
        <v>180</v>
      </c>
      <c r="K267" s="100"/>
      <c r="L267" s="58"/>
      <c r="M267" s="58"/>
      <c r="N267" s="54" t="s">
        <v>19</v>
      </c>
      <c r="O267" s="54"/>
      <c r="P267" s="186"/>
      <c r="Q267" s="152"/>
      <c r="R267" s="162"/>
      <c r="S267" s="162"/>
      <c r="T267" s="162"/>
      <c r="U267" s="162"/>
      <c r="V267" s="163"/>
      <c r="W267" s="163"/>
      <c r="X267" s="206"/>
      <c r="Y267" s="242"/>
    </row>
    <row r="268">
      <c r="A268" s="53">
        <v>45705.0</v>
      </c>
      <c r="B268" s="53">
        <v>45783.0</v>
      </c>
      <c r="C268" s="54">
        <v>223525.0</v>
      </c>
      <c r="D268" s="54" t="s">
        <v>116</v>
      </c>
      <c r="E268" s="53">
        <v>45474.0</v>
      </c>
      <c r="F268" s="56">
        <f t="shared" si="7"/>
        <v>10</v>
      </c>
      <c r="G268" s="53">
        <v>45506.0</v>
      </c>
      <c r="H268" s="56">
        <f t="shared" si="2"/>
        <v>9</v>
      </c>
      <c r="I268" s="54" t="s">
        <v>73</v>
      </c>
      <c r="J268" s="54" t="s">
        <v>259</v>
      </c>
      <c r="K268" s="57" t="s">
        <v>180</v>
      </c>
      <c r="L268" s="58"/>
      <c r="M268" s="58"/>
      <c r="N268" s="263" t="s">
        <v>19</v>
      </c>
      <c r="O268" s="54"/>
      <c r="P268" s="186"/>
      <c r="Q268" s="152"/>
      <c r="R268" s="162"/>
      <c r="S268" s="162"/>
      <c r="T268" s="162"/>
      <c r="U268" s="162"/>
      <c r="V268" s="163"/>
      <c r="W268" s="163"/>
      <c r="X268" s="206"/>
      <c r="Y268" s="242"/>
    </row>
    <row r="269">
      <c r="A269" s="53">
        <v>45705.0</v>
      </c>
      <c r="B269" s="53">
        <v>45783.0</v>
      </c>
      <c r="C269" s="54">
        <v>218865.0</v>
      </c>
      <c r="D269" s="54" t="s">
        <v>116</v>
      </c>
      <c r="E269" s="53">
        <v>45474.0</v>
      </c>
      <c r="F269" s="56">
        <f t="shared" si="7"/>
        <v>10</v>
      </c>
      <c r="G269" s="53">
        <v>45400.0</v>
      </c>
      <c r="H269" s="56">
        <f t="shared" si="2"/>
        <v>12</v>
      </c>
      <c r="I269" s="54" t="s">
        <v>63</v>
      </c>
      <c r="J269" s="54" t="s">
        <v>180</v>
      </c>
      <c r="K269" s="100"/>
      <c r="L269" s="58"/>
      <c r="M269" s="58"/>
      <c r="N269" s="54" t="s">
        <v>19</v>
      </c>
      <c r="O269" s="54"/>
      <c r="P269" s="186"/>
      <c r="Q269" s="152"/>
      <c r="R269" s="162"/>
      <c r="S269" s="162"/>
      <c r="T269" s="162"/>
      <c r="U269" s="162"/>
      <c r="V269" s="163"/>
      <c r="W269" s="163"/>
      <c r="X269" s="206"/>
      <c r="Y269" s="242"/>
    </row>
    <row r="270">
      <c r="A270" s="53">
        <v>45705.0</v>
      </c>
      <c r="B270" s="53">
        <v>45783.0</v>
      </c>
      <c r="C270" s="54">
        <v>190334.0</v>
      </c>
      <c r="D270" s="54" t="s">
        <v>99</v>
      </c>
      <c r="E270" s="53">
        <v>45170.0</v>
      </c>
      <c r="F270" s="56">
        <f t="shared" si="7"/>
        <v>20</v>
      </c>
      <c r="G270" s="151">
        <v>45223.0</v>
      </c>
      <c r="H270" s="56">
        <f t="shared" si="2"/>
        <v>18</v>
      </c>
      <c r="I270" s="54" t="s">
        <v>59</v>
      </c>
      <c r="J270" s="54" t="s">
        <v>33</v>
      </c>
      <c r="K270" s="57" t="s">
        <v>180</v>
      </c>
      <c r="L270" s="54" t="s">
        <v>51</v>
      </c>
      <c r="M270" s="54" t="s">
        <v>65</v>
      </c>
      <c r="N270" s="54" t="s">
        <v>19</v>
      </c>
      <c r="O270" s="54"/>
      <c r="P270" s="178" t="s">
        <v>61</v>
      </c>
      <c r="Q270" s="152"/>
      <c r="R270" s="162"/>
      <c r="S270" s="162"/>
      <c r="T270" s="162"/>
      <c r="U270" s="162"/>
      <c r="V270" s="163"/>
      <c r="W270" s="163"/>
      <c r="X270" s="206"/>
      <c r="Y270" s="242"/>
    </row>
    <row r="271">
      <c r="A271" s="53">
        <v>45705.0</v>
      </c>
      <c r="B271" s="53">
        <v>45783.0</v>
      </c>
      <c r="C271" s="54">
        <v>104441.0</v>
      </c>
      <c r="D271" s="54" t="s">
        <v>107</v>
      </c>
      <c r="E271" s="53">
        <v>44470.0</v>
      </c>
      <c r="F271" s="56">
        <f t="shared" si="7"/>
        <v>43</v>
      </c>
      <c r="G271" s="53">
        <v>44470.0</v>
      </c>
      <c r="H271" s="56">
        <f t="shared" si="2"/>
        <v>43</v>
      </c>
      <c r="I271" s="54" t="s">
        <v>63</v>
      </c>
      <c r="J271" s="54" t="s">
        <v>180</v>
      </c>
      <c r="K271" s="100"/>
      <c r="L271" s="58"/>
      <c r="M271" s="58"/>
      <c r="N271" s="54" t="s">
        <v>19</v>
      </c>
      <c r="O271" s="54"/>
      <c r="P271" s="186"/>
      <c r="Q271" s="152"/>
      <c r="R271" s="162"/>
      <c r="S271" s="162"/>
      <c r="T271" s="162"/>
      <c r="U271" s="162"/>
      <c r="V271" s="163"/>
      <c r="W271" s="163"/>
      <c r="X271" s="206"/>
      <c r="Y271" s="242"/>
    </row>
    <row r="272">
      <c r="A272" s="252">
        <v>45705.0</v>
      </c>
      <c r="B272" s="53">
        <v>45783.0</v>
      </c>
      <c r="C272" s="185">
        <v>151226.0</v>
      </c>
      <c r="D272" s="185" t="s">
        <v>112</v>
      </c>
      <c r="E272" s="252">
        <v>44835.0</v>
      </c>
      <c r="F272" s="253">
        <f t="shared" si="7"/>
        <v>31</v>
      </c>
      <c r="G272" s="256">
        <v>44883.0</v>
      </c>
      <c r="H272" s="56">
        <f t="shared" si="2"/>
        <v>29</v>
      </c>
      <c r="I272" s="178" t="s">
        <v>73</v>
      </c>
      <c r="J272" s="54" t="s">
        <v>33</v>
      </c>
      <c r="K272" s="254"/>
      <c r="L272" s="186"/>
      <c r="M272" s="186"/>
      <c r="N272" s="54" t="s">
        <v>19</v>
      </c>
      <c r="O272" s="54"/>
      <c r="P272" s="186"/>
      <c r="Q272" s="152"/>
      <c r="R272" s="162"/>
      <c r="S272" s="162"/>
      <c r="T272" s="162"/>
      <c r="U272" s="162"/>
      <c r="V272" s="163"/>
      <c r="W272" s="163"/>
      <c r="X272" s="206"/>
      <c r="Y272" s="242"/>
    </row>
    <row r="273">
      <c r="A273" s="53">
        <v>45705.0</v>
      </c>
      <c r="B273" s="53">
        <v>45783.0</v>
      </c>
      <c r="C273" s="54">
        <v>242927.0</v>
      </c>
      <c r="D273" s="54" t="s">
        <v>48</v>
      </c>
      <c r="E273" s="53">
        <v>45536.0</v>
      </c>
      <c r="F273" s="56">
        <f t="shared" si="7"/>
        <v>8</v>
      </c>
      <c r="G273" s="53">
        <v>45703.0</v>
      </c>
      <c r="H273" s="56">
        <f t="shared" si="2"/>
        <v>2</v>
      </c>
      <c r="I273" s="185" t="s">
        <v>42</v>
      </c>
      <c r="J273" s="54" t="s">
        <v>33</v>
      </c>
      <c r="K273" s="57" t="s">
        <v>218</v>
      </c>
      <c r="L273" s="54" t="s">
        <v>51</v>
      </c>
      <c r="M273" s="54" t="s">
        <v>217</v>
      </c>
      <c r="N273" s="54" t="s">
        <v>19</v>
      </c>
      <c r="O273" s="54"/>
      <c r="P273" s="186"/>
      <c r="Q273" s="152"/>
      <c r="R273" s="162"/>
      <c r="S273" s="162"/>
      <c r="T273" s="162"/>
      <c r="U273" s="162"/>
      <c r="V273" s="163"/>
      <c r="W273" s="163"/>
      <c r="X273" s="206"/>
      <c r="Y273" s="242"/>
    </row>
    <row r="274">
      <c r="A274" s="53">
        <v>45705.0</v>
      </c>
      <c r="B274" s="53">
        <v>45783.0</v>
      </c>
      <c r="C274" s="54">
        <v>243143.0</v>
      </c>
      <c r="D274" s="54" t="s">
        <v>58</v>
      </c>
      <c r="E274" s="53">
        <v>45566.0</v>
      </c>
      <c r="F274" s="56">
        <f t="shared" si="7"/>
        <v>7</v>
      </c>
      <c r="G274" s="53">
        <v>45705.0</v>
      </c>
      <c r="H274" s="56">
        <f t="shared" si="2"/>
        <v>2</v>
      </c>
      <c r="I274" s="54" t="s">
        <v>268</v>
      </c>
      <c r="J274" s="54" t="s">
        <v>33</v>
      </c>
      <c r="K274" s="57"/>
      <c r="L274" s="54"/>
      <c r="M274" s="54"/>
      <c r="N274" s="54" t="s">
        <v>19</v>
      </c>
      <c r="O274" s="54"/>
      <c r="P274" s="186"/>
      <c r="Q274" s="152"/>
      <c r="R274" s="162"/>
      <c r="S274" s="162"/>
      <c r="T274" s="162"/>
      <c r="U274" s="162"/>
      <c r="V274" s="163"/>
      <c r="W274" s="163"/>
      <c r="X274" s="206"/>
      <c r="Y274" s="242"/>
    </row>
    <row r="275">
      <c r="A275" s="53">
        <v>45705.0</v>
      </c>
      <c r="B275" s="53">
        <v>45783.0</v>
      </c>
      <c r="C275" s="54">
        <v>243339.0</v>
      </c>
      <c r="D275" s="54" t="s">
        <v>58</v>
      </c>
      <c r="E275" s="53">
        <v>45597.0</v>
      </c>
      <c r="F275" s="56">
        <f t="shared" si="7"/>
        <v>6</v>
      </c>
      <c r="G275" s="53">
        <v>45705.0</v>
      </c>
      <c r="H275" s="56">
        <f t="shared" si="2"/>
        <v>2</v>
      </c>
      <c r="I275" s="54" t="s">
        <v>59</v>
      </c>
      <c r="J275" s="54" t="s">
        <v>33</v>
      </c>
      <c r="K275" s="57" t="s">
        <v>232</v>
      </c>
      <c r="L275" s="54" t="s">
        <v>51</v>
      </c>
      <c r="M275" s="54" t="s">
        <v>65</v>
      </c>
      <c r="N275" s="54" t="s">
        <v>19</v>
      </c>
      <c r="O275" s="54"/>
      <c r="P275" s="186"/>
      <c r="Q275" s="152"/>
      <c r="R275" s="162"/>
      <c r="S275" s="162"/>
      <c r="T275" s="162"/>
      <c r="U275" s="162"/>
      <c r="V275" s="163"/>
      <c r="W275" s="163"/>
      <c r="X275" s="206"/>
      <c r="Y275" s="242"/>
    </row>
    <row r="276">
      <c r="A276" s="53">
        <v>45705.0</v>
      </c>
      <c r="B276" s="53">
        <v>45783.0</v>
      </c>
      <c r="C276" s="54">
        <v>237709.0</v>
      </c>
      <c r="D276" s="54" t="s">
        <v>48</v>
      </c>
      <c r="E276" s="53">
        <v>45566.0</v>
      </c>
      <c r="F276" s="56">
        <f t="shared" si="7"/>
        <v>7</v>
      </c>
      <c r="G276" s="53">
        <v>45706.0</v>
      </c>
      <c r="H276" s="56">
        <f t="shared" si="2"/>
        <v>2</v>
      </c>
      <c r="I276" s="54" t="s">
        <v>59</v>
      </c>
      <c r="J276" s="54" t="s">
        <v>33</v>
      </c>
      <c r="K276" s="57"/>
      <c r="L276" s="54"/>
      <c r="M276" s="54"/>
      <c r="N276" s="54" t="s">
        <v>19</v>
      </c>
      <c r="O276" s="54"/>
      <c r="P276" s="186"/>
      <c r="Q276" s="152"/>
      <c r="R276" s="162"/>
      <c r="S276" s="162"/>
      <c r="T276" s="162"/>
      <c r="U276" s="162"/>
      <c r="V276" s="163"/>
      <c r="W276" s="163"/>
      <c r="X276" s="206"/>
      <c r="Y276" s="242"/>
    </row>
    <row r="277">
      <c r="A277" s="53">
        <v>45747.0</v>
      </c>
      <c r="B277" s="53">
        <v>45783.0</v>
      </c>
      <c r="C277" s="54">
        <v>244324.0</v>
      </c>
      <c r="D277" s="54" t="s">
        <v>133</v>
      </c>
      <c r="E277" s="261">
        <v>45413.0</v>
      </c>
      <c r="F277" s="40">
        <f t="shared" si="7"/>
        <v>12</v>
      </c>
      <c r="G277" s="261">
        <v>45726.0</v>
      </c>
      <c r="H277" s="56">
        <f t="shared" si="2"/>
        <v>1</v>
      </c>
      <c r="I277" s="54" t="s">
        <v>73</v>
      </c>
      <c r="J277" s="54" t="s">
        <v>33</v>
      </c>
      <c r="K277" s="57" t="s">
        <v>227</v>
      </c>
      <c r="L277" s="54"/>
      <c r="M277" s="54"/>
      <c r="N277" s="54" t="s">
        <v>25</v>
      </c>
      <c r="O277" s="54" t="s">
        <v>25</v>
      </c>
      <c r="P277" s="186"/>
      <c r="Q277" s="152"/>
      <c r="R277" s="162"/>
      <c r="S277" s="162"/>
      <c r="T277" s="162"/>
      <c r="U277" s="162"/>
      <c r="V277" s="163"/>
      <c r="W277" s="163"/>
      <c r="X277" s="206"/>
      <c r="Y277" s="242"/>
    </row>
    <row r="278">
      <c r="A278" s="53">
        <v>45747.0</v>
      </c>
      <c r="B278" s="53">
        <v>45783.0</v>
      </c>
      <c r="C278" s="54">
        <v>244256.0</v>
      </c>
      <c r="D278" s="54" t="s">
        <v>89</v>
      </c>
      <c r="E278" s="261">
        <v>45597.0</v>
      </c>
      <c r="F278" s="40">
        <f t="shared" si="7"/>
        <v>6</v>
      </c>
      <c r="G278" s="261">
        <v>45727.0</v>
      </c>
      <c r="H278" s="56">
        <f t="shared" si="2"/>
        <v>1</v>
      </c>
      <c r="I278" s="178" t="s">
        <v>59</v>
      </c>
      <c r="J278" s="54" t="s">
        <v>33</v>
      </c>
      <c r="K278" s="57" t="s">
        <v>227</v>
      </c>
      <c r="L278" s="54"/>
      <c r="M278" s="54"/>
      <c r="N278" s="263" t="s">
        <v>19</v>
      </c>
      <c r="O278" s="54"/>
      <c r="P278" s="186"/>
      <c r="Q278" s="152"/>
      <c r="R278" s="162"/>
      <c r="S278" s="162"/>
      <c r="T278" s="162"/>
      <c r="U278" s="162"/>
      <c r="V278" s="163"/>
      <c r="W278" s="163"/>
      <c r="X278" s="206"/>
      <c r="Y278" s="242"/>
    </row>
    <row r="279">
      <c r="A279" s="53">
        <v>45747.0</v>
      </c>
      <c r="B279" s="53">
        <v>45783.0</v>
      </c>
      <c r="C279" s="54">
        <v>244806.0</v>
      </c>
      <c r="D279" s="54" t="s">
        <v>48</v>
      </c>
      <c r="E279" s="261">
        <v>45597.0</v>
      </c>
      <c r="F279" s="40">
        <f t="shared" si="7"/>
        <v>6</v>
      </c>
      <c r="G279" s="261">
        <v>45727.0</v>
      </c>
      <c r="H279" s="56">
        <f t="shared" si="2"/>
        <v>1</v>
      </c>
      <c r="I279" s="54" t="s">
        <v>74</v>
      </c>
      <c r="J279" s="54" t="s">
        <v>33</v>
      </c>
      <c r="K279" s="57" t="s">
        <v>227</v>
      </c>
      <c r="L279" s="54"/>
      <c r="M279" s="54"/>
      <c r="N279" s="54" t="s">
        <v>19</v>
      </c>
      <c r="O279" s="54"/>
      <c r="P279" s="186"/>
      <c r="Q279" s="152"/>
      <c r="R279" s="162"/>
      <c r="S279" s="162"/>
      <c r="T279" s="162"/>
      <c r="U279" s="162"/>
      <c r="V279" s="163"/>
      <c r="W279" s="163"/>
      <c r="X279" s="206"/>
      <c r="Y279" s="242"/>
    </row>
    <row r="280">
      <c r="A280" s="53">
        <v>45747.0</v>
      </c>
      <c r="B280" s="53">
        <v>45783.0</v>
      </c>
      <c r="C280" s="54">
        <v>245268.0</v>
      </c>
      <c r="D280" s="54" t="s">
        <v>58</v>
      </c>
      <c r="E280" s="261">
        <v>45413.0</v>
      </c>
      <c r="F280" s="40">
        <f t="shared" si="7"/>
        <v>12</v>
      </c>
      <c r="G280" s="261">
        <v>45727.0</v>
      </c>
      <c r="H280" s="56">
        <f t="shared" si="2"/>
        <v>1</v>
      </c>
      <c r="I280" s="185" t="s">
        <v>63</v>
      </c>
      <c r="J280" s="54" t="s">
        <v>121</v>
      </c>
      <c r="K280" s="57" t="s">
        <v>227</v>
      </c>
      <c r="L280" s="54"/>
      <c r="M280" s="54"/>
      <c r="N280" s="263" t="s">
        <v>19</v>
      </c>
      <c r="O280" s="54"/>
      <c r="P280" s="186"/>
      <c r="Q280" s="152"/>
      <c r="R280" s="162"/>
      <c r="S280" s="162"/>
      <c r="T280" s="162"/>
      <c r="U280" s="162"/>
      <c r="V280" s="163"/>
      <c r="W280" s="163"/>
      <c r="X280" s="206"/>
      <c r="Y280" s="242"/>
    </row>
    <row r="281">
      <c r="A281" s="53">
        <v>45747.0</v>
      </c>
      <c r="B281" s="53">
        <v>45783.0</v>
      </c>
      <c r="C281" s="54">
        <v>245363.0</v>
      </c>
      <c r="D281" s="54" t="s">
        <v>112</v>
      </c>
      <c r="E281" s="261">
        <v>45566.0</v>
      </c>
      <c r="F281" s="40">
        <f t="shared" si="7"/>
        <v>7</v>
      </c>
      <c r="G281" s="261">
        <v>45727.0</v>
      </c>
      <c r="H281" s="56">
        <f t="shared" si="2"/>
        <v>1</v>
      </c>
      <c r="I281" s="178" t="s">
        <v>59</v>
      </c>
      <c r="J281" s="54" t="s">
        <v>33</v>
      </c>
      <c r="K281" s="57" t="s">
        <v>227</v>
      </c>
      <c r="L281" s="54"/>
      <c r="M281" s="54"/>
      <c r="N281" s="263" t="s">
        <v>19</v>
      </c>
      <c r="O281" s="54"/>
      <c r="P281" s="186"/>
      <c r="Q281" s="152"/>
      <c r="R281" s="162"/>
      <c r="S281" s="162"/>
      <c r="T281" s="162"/>
      <c r="U281" s="162"/>
      <c r="V281" s="163"/>
      <c r="W281" s="163"/>
      <c r="X281" s="206"/>
      <c r="Y281" s="242"/>
    </row>
    <row r="282">
      <c r="A282" s="252">
        <v>45705.0</v>
      </c>
      <c r="B282" s="53">
        <v>45783.0</v>
      </c>
      <c r="C282" s="185">
        <v>223395.0</v>
      </c>
      <c r="D282" s="178" t="s">
        <v>58</v>
      </c>
      <c r="E282" s="252">
        <v>45352.0</v>
      </c>
      <c r="F282" s="253">
        <v>11.0</v>
      </c>
      <c r="G282" s="256">
        <v>45504.0</v>
      </c>
      <c r="H282" s="56">
        <f t="shared" si="2"/>
        <v>9</v>
      </c>
      <c r="I282" s="178" t="s">
        <v>59</v>
      </c>
      <c r="J282" s="185">
        <v>120.0</v>
      </c>
      <c r="K282" s="254"/>
      <c r="L282" s="185"/>
      <c r="M282" s="185"/>
      <c r="N282" s="263" t="s">
        <v>19</v>
      </c>
      <c r="O282" s="54"/>
      <c r="P282" s="255"/>
      <c r="Q282" s="152"/>
      <c r="R282" s="162"/>
      <c r="S282" s="162"/>
      <c r="T282" s="162"/>
      <c r="U282" s="162"/>
      <c r="V282" s="163"/>
      <c r="W282" s="163"/>
      <c r="X282" s="206"/>
      <c r="Y282" s="242"/>
    </row>
    <row r="283">
      <c r="A283" s="252">
        <v>45705.0</v>
      </c>
      <c r="B283" s="53">
        <v>45783.0</v>
      </c>
      <c r="C283" s="185">
        <v>220685.0</v>
      </c>
      <c r="D283" s="178" t="s">
        <v>58</v>
      </c>
      <c r="E283" s="252">
        <v>45444.0</v>
      </c>
      <c r="F283" s="253">
        <v>8.0</v>
      </c>
      <c r="G283" s="252">
        <v>45481.0</v>
      </c>
      <c r="H283" s="56">
        <f t="shared" si="2"/>
        <v>9</v>
      </c>
      <c r="I283" s="54" t="s">
        <v>74</v>
      </c>
      <c r="J283" s="185">
        <v>336.0</v>
      </c>
      <c r="K283" s="254">
        <v>17000.0</v>
      </c>
      <c r="L283" s="185" t="s">
        <v>51</v>
      </c>
      <c r="M283" s="185"/>
      <c r="N283" s="263" t="s">
        <v>19</v>
      </c>
      <c r="O283" s="54"/>
      <c r="P283" s="255" t="s">
        <v>66</v>
      </c>
      <c r="Q283" s="152"/>
      <c r="R283" s="162"/>
      <c r="S283" s="162"/>
      <c r="T283" s="162"/>
      <c r="U283" s="162"/>
      <c r="V283" s="163"/>
      <c r="W283" s="163"/>
      <c r="X283" s="206"/>
      <c r="Y283" s="242"/>
    </row>
    <row r="284">
      <c r="A284" s="252">
        <v>45705.0</v>
      </c>
      <c r="B284" s="53">
        <v>45783.0</v>
      </c>
      <c r="C284" s="185">
        <v>220927.0</v>
      </c>
      <c r="D284" s="178" t="s">
        <v>48</v>
      </c>
      <c r="E284" s="252">
        <v>45444.0</v>
      </c>
      <c r="F284" s="253">
        <f>DATEDIF(E284,TODAY(),"M")</f>
        <v>11</v>
      </c>
      <c r="G284" s="252">
        <v>45485.0</v>
      </c>
      <c r="H284" s="56">
        <f t="shared" si="2"/>
        <v>9</v>
      </c>
      <c r="I284" s="185" t="s">
        <v>134</v>
      </c>
      <c r="J284" s="264" t="s">
        <v>269</v>
      </c>
      <c r="K284" s="254"/>
      <c r="L284" s="185"/>
      <c r="M284" s="185"/>
      <c r="N284" s="54" t="s">
        <v>19</v>
      </c>
      <c r="O284" s="54"/>
      <c r="P284" s="255"/>
      <c r="Q284" s="152"/>
      <c r="R284" s="162"/>
      <c r="S284" s="162"/>
      <c r="T284" s="162"/>
      <c r="U284" s="162"/>
      <c r="V284" s="163"/>
      <c r="W284" s="163"/>
      <c r="X284" s="206"/>
      <c r="Y284" s="242"/>
    </row>
    <row r="285">
      <c r="A285" s="252">
        <v>45705.0</v>
      </c>
      <c r="B285" s="53">
        <v>45783.0</v>
      </c>
      <c r="C285" s="185">
        <v>192588.0</v>
      </c>
      <c r="D285" s="185" t="s">
        <v>41</v>
      </c>
      <c r="E285" s="252">
        <v>44958.0</v>
      </c>
      <c r="F285" s="253">
        <v>24.0</v>
      </c>
      <c r="G285" s="252">
        <v>45259.0</v>
      </c>
      <c r="H285" s="56">
        <f t="shared" si="2"/>
        <v>17</v>
      </c>
      <c r="I285" s="185" t="s">
        <v>42</v>
      </c>
      <c r="J285" s="185" t="s">
        <v>270</v>
      </c>
      <c r="K285" s="257">
        <v>2000.0</v>
      </c>
      <c r="L285" s="178" t="s">
        <v>68</v>
      </c>
      <c r="M285" s="178" t="s">
        <v>217</v>
      </c>
      <c r="N285" s="263" t="s">
        <v>19</v>
      </c>
      <c r="O285" s="54"/>
      <c r="P285" s="255"/>
      <c r="Q285" s="152"/>
      <c r="R285" s="162"/>
      <c r="S285" s="162"/>
      <c r="T285" s="162"/>
      <c r="U285" s="162"/>
      <c r="V285" s="163"/>
      <c r="W285" s="163"/>
      <c r="X285" s="206"/>
      <c r="Y285" s="242"/>
    </row>
    <row r="286">
      <c r="A286" s="252">
        <v>45705.0</v>
      </c>
      <c r="B286" s="53">
        <v>45783.0</v>
      </c>
      <c r="C286" s="185">
        <v>177504.0</v>
      </c>
      <c r="D286" s="185" t="s">
        <v>41</v>
      </c>
      <c r="E286" s="252">
        <v>45078.0</v>
      </c>
      <c r="F286" s="253">
        <v>20.0</v>
      </c>
      <c r="G286" s="252">
        <v>45114.0</v>
      </c>
      <c r="H286" s="56">
        <f t="shared" si="2"/>
        <v>21</v>
      </c>
      <c r="I286" s="185" t="s">
        <v>42</v>
      </c>
      <c r="J286" s="185" t="s">
        <v>242</v>
      </c>
      <c r="K286" s="257">
        <v>13150.0</v>
      </c>
      <c r="L286" s="178" t="s">
        <v>68</v>
      </c>
      <c r="M286" s="178" t="s">
        <v>217</v>
      </c>
      <c r="N286" s="263" t="s">
        <v>19</v>
      </c>
      <c r="O286" s="54"/>
      <c r="P286" s="255"/>
      <c r="Q286" s="152"/>
      <c r="R286" s="162"/>
      <c r="S286" s="162"/>
      <c r="T286" s="162"/>
      <c r="U286" s="162"/>
      <c r="V286" s="163"/>
      <c r="W286" s="163"/>
      <c r="X286" s="206"/>
      <c r="Y286" s="242"/>
    </row>
    <row r="287">
      <c r="A287" s="252">
        <v>45705.0</v>
      </c>
      <c r="B287" s="53">
        <v>45782.0</v>
      </c>
      <c r="C287" s="185">
        <v>217536.0</v>
      </c>
      <c r="D287" s="185" t="s">
        <v>89</v>
      </c>
      <c r="E287" s="252">
        <v>45383.0</v>
      </c>
      <c r="F287" s="253">
        <v>10.0</v>
      </c>
      <c r="G287" s="252">
        <v>45499.0</v>
      </c>
      <c r="H287" s="56">
        <f t="shared" si="2"/>
        <v>9</v>
      </c>
      <c r="I287" s="185" t="s">
        <v>134</v>
      </c>
      <c r="J287" s="185">
        <v>1001.0</v>
      </c>
      <c r="K287" s="257">
        <v>17000.0</v>
      </c>
      <c r="L287" s="178" t="s">
        <v>68</v>
      </c>
      <c r="M287" s="178" t="s">
        <v>217</v>
      </c>
      <c r="N287" s="258" t="s">
        <v>17</v>
      </c>
      <c r="O287" s="54" t="s">
        <v>65</v>
      </c>
      <c r="P287" s="255"/>
      <c r="Q287" s="152"/>
      <c r="R287" s="162"/>
      <c r="S287" s="162"/>
      <c r="T287" s="162"/>
      <c r="U287" s="162"/>
      <c r="V287" s="163"/>
      <c r="W287" s="163"/>
      <c r="X287" s="206"/>
      <c r="Y287" s="242"/>
    </row>
    <row r="288">
      <c r="A288" s="252">
        <v>45705.0</v>
      </c>
      <c r="B288" s="53">
        <v>45783.0</v>
      </c>
      <c r="C288" s="185">
        <v>218523.0</v>
      </c>
      <c r="D288" s="178" t="s">
        <v>88</v>
      </c>
      <c r="E288" s="252">
        <v>45383.0</v>
      </c>
      <c r="F288" s="253">
        <v>10.0</v>
      </c>
      <c r="G288" s="252">
        <v>45462.0</v>
      </c>
      <c r="H288" s="56">
        <f t="shared" si="2"/>
        <v>10</v>
      </c>
      <c r="I288" s="54" t="s">
        <v>74</v>
      </c>
      <c r="J288" s="185">
        <v>309.0</v>
      </c>
      <c r="K288" s="254"/>
      <c r="L288" s="185"/>
      <c r="M288" s="185"/>
      <c r="N288" s="54" t="s">
        <v>19</v>
      </c>
      <c r="O288" s="54"/>
      <c r="P288" s="255"/>
      <c r="Q288" s="152"/>
      <c r="R288" s="162"/>
      <c r="S288" s="162"/>
      <c r="T288" s="162"/>
      <c r="U288" s="162"/>
      <c r="V288" s="163"/>
      <c r="W288" s="163"/>
      <c r="X288" s="206"/>
      <c r="Y288" s="242"/>
    </row>
    <row r="289">
      <c r="A289" s="252">
        <v>45705.0</v>
      </c>
      <c r="B289" s="53">
        <v>45783.0</v>
      </c>
      <c r="C289" s="185">
        <v>217723.0</v>
      </c>
      <c r="D289" s="185" t="s">
        <v>93</v>
      </c>
      <c r="E289" s="252">
        <v>45413.0</v>
      </c>
      <c r="F289" s="253">
        <v>9.0</v>
      </c>
      <c r="G289" s="252">
        <v>45455.0</v>
      </c>
      <c r="H289" s="56">
        <f t="shared" si="2"/>
        <v>10</v>
      </c>
      <c r="I289" s="178" t="s">
        <v>73</v>
      </c>
      <c r="J289" s="185">
        <v>208.0</v>
      </c>
      <c r="K289" s="254"/>
      <c r="L289" s="185"/>
      <c r="M289" s="185"/>
      <c r="N289" s="263" t="s">
        <v>19</v>
      </c>
      <c r="O289" s="54"/>
      <c r="P289" s="255"/>
      <c r="Q289" s="152"/>
      <c r="R289" s="162"/>
      <c r="S289" s="162"/>
      <c r="T289" s="162"/>
      <c r="U289" s="162"/>
      <c r="V289" s="163"/>
      <c r="W289" s="163"/>
      <c r="X289" s="206"/>
      <c r="Y289" s="242"/>
    </row>
    <row r="290">
      <c r="A290" s="252">
        <v>45705.0</v>
      </c>
      <c r="B290" s="53">
        <v>45783.0</v>
      </c>
      <c r="C290" s="185">
        <v>208338.0</v>
      </c>
      <c r="D290" s="185" t="s">
        <v>114</v>
      </c>
      <c r="E290" s="252">
        <v>45352.0</v>
      </c>
      <c r="F290" s="253">
        <v>11.0</v>
      </c>
      <c r="G290" s="252">
        <v>45379.0</v>
      </c>
      <c r="H290" s="56">
        <f t="shared" si="2"/>
        <v>13</v>
      </c>
      <c r="I290" s="185" t="s">
        <v>42</v>
      </c>
      <c r="J290" s="185">
        <v>4.6352003E9</v>
      </c>
      <c r="K290" s="254"/>
      <c r="L290" s="185"/>
      <c r="M290" s="185"/>
      <c r="N290" s="263" t="s">
        <v>19</v>
      </c>
      <c r="O290" s="54"/>
      <c r="P290" s="255"/>
      <c r="Q290" s="152"/>
      <c r="R290" s="162"/>
      <c r="S290" s="162"/>
      <c r="T290" s="162"/>
      <c r="U290" s="162"/>
      <c r="V290" s="163"/>
      <c r="W290" s="163"/>
      <c r="X290" s="206"/>
      <c r="Y290" s="242"/>
    </row>
    <row r="291">
      <c r="A291" s="252">
        <v>45705.0</v>
      </c>
      <c r="B291" s="53">
        <v>45783.0</v>
      </c>
      <c r="C291" s="185">
        <v>166577.0</v>
      </c>
      <c r="D291" s="185" t="s">
        <v>116</v>
      </c>
      <c r="E291" s="252">
        <v>44958.0</v>
      </c>
      <c r="F291" s="253">
        <v>24.0</v>
      </c>
      <c r="G291" s="252">
        <v>45023.0</v>
      </c>
      <c r="H291" s="56">
        <f t="shared" si="2"/>
        <v>24</v>
      </c>
      <c r="I291" s="185" t="s">
        <v>42</v>
      </c>
      <c r="J291" s="185">
        <v>1.7991766012E10</v>
      </c>
      <c r="K291" s="254"/>
      <c r="L291" s="185"/>
      <c r="M291" s="185"/>
      <c r="N291" s="263" t="s">
        <v>19</v>
      </c>
      <c r="O291" s="54"/>
      <c r="P291" s="255"/>
      <c r="Q291" s="152"/>
      <c r="R291" s="162"/>
      <c r="S291" s="162"/>
      <c r="T291" s="162"/>
      <c r="U291" s="162"/>
      <c r="V291" s="163"/>
      <c r="W291" s="163"/>
      <c r="X291" s="206"/>
      <c r="Y291" s="242"/>
    </row>
    <row r="292">
      <c r="A292" s="252">
        <v>45705.0</v>
      </c>
      <c r="B292" s="53">
        <v>45783.0</v>
      </c>
      <c r="C292" s="185">
        <v>198770.0</v>
      </c>
      <c r="D292" s="185" t="s">
        <v>116</v>
      </c>
      <c r="E292" s="252">
        <v>45170.0</v>
      </c>
      <c r="F292" s="253">
        <v>17.0</v>
      </c>
      <c r="G292" s="252">
        <v>45307.0</v>
      </c>
      <c r="H292" s="56">
        <f t="shared" si="2"/>
        <v>15</v>
      </c>
      <c r="I292" s="185" t="s">
        <v>42</v>
      </c>
      <c r="J292" s="185">
        <v>3.017991766012E12</v>
      </c>
      <c r="K292" s="254">
        <v>8000.0</v>
      </c>
      <c r="L292" s="185"/>
      <c r="M292" s="252">
        <v>45723.0</v>
      </c>
      <c r="N292" s="263" t="s">
        <v>19</v>
      </c>
      <c r="O292" s="54"/>
      <c r="P292" s="255"/>
      <c r="Q292" s="152"/>
      <c r="R292" s="162"/>
      <c r="S292" s="162"/>
      <c r="T292" s="162"/>
      <c r="U292" s="162"/>
      <c r="V292" s="163"/>
      <c r="W292" s="163"/>
      <c r="X292" s="206"/>
      <c r="Y292" s="242"/>
    </row>
    <row r="293">
      <c r="A293" s="252">
        <v>45705.0</v>
      </c>
      <c r="B293" s="53">
        <v>45783.0</v>
      </c>
      <c r="C293" s="185">
        <v>173565.0</v>
      </c>
      <c r="D293" s="54" t="s">
        <v>77</v>
      </c>
      <c r="E293" s="252">
        <v>44927.0</v>
      </c>
      <c r="F293" s="253">
        <f t="shared" ref="F293:F299" si="8">DATEDIF(E293,TODAY(),"M")</f>
        <v>28</v>
      </c>
      <c r="G293" s="252">
        <v>45084.0</v>
      </c>
      <c r="H293" s="56">
        <f t="shared" si="2"/>
        <v>22</v>
      </c>
      <c r="I293" s="185" t="s">
        <v>42</v>
      </c>
      <c r="J293" s="185" t="s">
        <v>33</v>
      </c>
      <c r="K293" s="254" t="s">
        <v>271</v>
      </c>
      <c r="L293" s="185" t="s">
        <v>84</v>
      </c>
      <c r="M293" s="185" t="s">
        <v>272</v>
      </c>
      <c r="N293" s="263" t="s">
        <v>19</v>
      </c>
      <c r="O293" s="54"/>
      <c r="P293" s="255"/>
      <c r="Q293" s="152"/>
      <c r="R293" s="162"/>
      <c r="S293" s="162"/>
      <c r="T293" s="162"/>
      <c r="U293" s="162"/>
      <c r="V293" s="163"/>
      <c r="W293" s="163"/>
      <c r="X293" s="206"/>
      <c r="Y293" s="242"/>
    </row>
    <row r="294">
      <c r="A294" s="252">
        <v>45705.0</v>
      </c>
      <c r="B294" s="53">
        <v>45783.0</v>
      </c>
      <c r="C294" s="185">
        <v>199239.0</v>
      </c>
      <c r="D294" s="54" t="s">
        <v>77</v>
      </c>
      <c r="E294" s="252">
        <v>45261.0</v>
      </c>
      <c r="F294" s="253">
        <f t="shared" si="8"/>
        <v>17</v>
      </c>
      <c r="G294" s="252">
        <v>45309.0</v>
      </c>
      <c r="H294" s="56">
        <f t="shared" si="2"/>
        <v>15</v>
      </c>
      <c r="I294" s="185" t="s">
        <v>42</v>
      </c>
      <c r="J294" s="185"/>
      <c r="K294" s="254"/>
      <c r="L294" s="185"/>
      <c r="M294" s="185"/>
      <c r="N294" s="263" t="s">
        <v>19</v>
      </c>
      <c r="O294" s="54"/>
      <c r="P294" s="255"/>
      <c r="Q294" s="152"/>
      <c r="R294" s="162"/>
      <c r="S294" s="162"/>
      <c r="T294" s="162"/>
      <c r="U294" s="162"/>
      <c r="V294" s="163"/>
      <c r="W294" s="163"/>
      <c r="X294" s="206"/>
      <c r="Y294" s="242"/>
    </row>
    <row r="295">
      <c r="A295" s="252">
        <v>45705.0</v>
      </c>
      <c r="B295" s="53">
        <v>45783.0</v>
      </c>
      <c r="C295" s="185">
        <v>224861.0</v>
      </c>
      <c r="D295" s="54" t="s">
        <v>77</v>
      </c>
      <c r="E295" s="252">
        <v>45444.0</v>
      </c>
      <c r="F295" s="253">
        <f t="shared" si="8"/>
        <v>11</v>
      </c>
      <c r="G295" s="252">
        <v>45518.0</v>
      </c>
      <c r="H295" s="56">
        <f t="shared" si="2"/>
        <v>8</v>
      </c>
      <c r="I295" s="178" t="s">
        <v>59</v>
      </c>
      <c r="J295" s="54" t="s">
        <v>33</v>
      </c>
      <c r="K295" s="254"/>
      <c r="L295" s="185"/>
      <c r="M295" s="185"/>
      <c r="N295" s="131" t="s">
        <v>19</v>
      </c>
      <c r="O295" s="54"/>
      <c r="P295" s="255"/>
      <c r="Q295" s="152"/>
      <c r="R295" s="162"/>
      <c r="S295" s="162"/>
      <c r="T295" s="162"/>
      <c r="U295" s="162"/>
      <c r="V295" s="163"/>
      <c r="W295" s="163"/>
      <c r="X295" s="206"/>
      <c r="Y295" s="242"/>
    </row>
    <row r="296">
      <c r="A296" s="252">
        <v>45705.0</v>
      </c>
      <c r="B296" s="53">
        <v>45783.0</v>
      </c>
      <c r="C296" s="185">
        <v>228974.0</v>
      </c>
      <c r="D296" s="54" t="s">
        <v>77</v>
      </c>
      <c r="E296" s="252">
        <v>45505.0</v>
      </c>
      <c r="F296" s="253">
        <f t="shared" si="8"/>
        <v>9</v>
      </c>
      <c r="G296" s="252">
        <v>45561.0</v>
      </c>
      <c r="H296" s="56">
        <f t="shared" si="2"/>
        <v>7</v>
      </c>
      <c r="I296" s="178" t="s">
        <v>59</v>
      </c>
      <c r="J296" s="54" t="s">
        <v>33</v>
      </c>
      <c r="K296" s="254"/>
      <c r="L296" s="185"/>
      <c r="M296" s="185"/>
      <c r="N296" s="131" t="s">
        <v>19</v>
      </c>
      <c r="O296" s="54"/>
      <c r="P296" s="255"/>
      <c r="Q296" s="152"/>
      <c r="R296" s="162"/>
      <c r="S296" s="162"/>
      <c r="T296" s="162"/>
      <c r="U296" s="162"/>
      <c r="V296" s="163"/>
      <c r="W296" s="163"/>
      <c r="X296" s="206"/>
      <c r="Y296" s="242"/>
    </row>
    <row r="297">
      <c r="A297" s="252">
        <v>45705.0</v>
      </c>
      <c r="B297" s="53">
        <v>45783.0</v>
      </c>
      <c r="C297" s="185">
        <v>233330.0</v>
      </c>
      <c r="D297" s="54" t="s">
        <v>77</v>
      </c>
      <c r="E297" s="252">
        <v>45566.0</v>
      </c>
      <c r="F297" s="253">
        <f t="shared" si="8"/>
        <v>7</v>
      </c>
      <c r="G297" s="252">
        <v>45601.0</v>
      </c>
      <c r="H297" s="56">
        <f t="shared" si="2"/>
        <v>6</v>
      </c>
      <c r="I297" s="54" t="s">
        <v>74</v>
      </c>
      <c r="J297" s="178">
        <v>307.0</v>
      </c>
      <c r="K297" s="254"/>
      <c r="L297" s="185"/>
      <c r="M297" s="185"/>
      <c r="N297" s="131" t="s">
        <v>19</v>
      </c>
      <c r="O297" s="54"/>
      <c r="P297" s="255"/>
      <c r="Q297" s="152"/>
      <c r="R297" s="162"/>
      <c r="S297" s="162"/>
      <c r="T297" s="162"/>
      <c r="U297" s="162"/>
      <c r="V297" s="163"/>
      <c r="W297" s="163"/>
      <c r="X297" s="206"/>
      <c r="Y297" s="242"/>
    </row>
    <row r="298">
      <c r="A298" s="53">
        <v>45748.0</v>
      </c>
      <c r="B298" s="53">
        <v>45783.0</v>
      </c>
      <c r="C298" s="185">
        <v>245172.0</v>
      </c>
      <c r="D298" s="54" t="s">
        <v>161</v>
      </c>
      <c r="E298" s="261">
        <v>44713.0</v>
      </c>
      <c r="F298" s="40">
        <f t="shared" si="8"/>
        <v>35</v>
      </c>
      <c r="G298" s="261">
        <v>45723.0</v>
      </c>
      <c r="H298" s="56">
        <f t="shared" si="2"/>
        <v>1</v>
      </c>
      <c r="I298" s="54" t="s">
        <v>73</v>
      </c>
      <c r="J298" s="54" t="s">
        <v>33</v>
      </c>
      <c r="K298" s="57" t="s">
        <v>227</v>
      </c>
      <c r="L298" s="185"/>
      <c r="M298" s="185"/>
      <c r="N298" s="131" t="s">
        <v>19</v>
      </c>
      <c r="O298" s="54"/>
      <c r="P298" s="255"/>
      <c r="Q298" s="152"/>
      <c r="R298" s="162"/>
      <c r="S298" s="162"/>
      <c r="T298" s="162"/>
      <c r="U298" s="162"/>
      <c r="V298" s="163"/>
      <c r="W298" s="163"/>
      <c r="X298" s="206"/>
      <c r="Y298" s="242"/>
    </row>
    <row r="299">
      <c r="A299" s="53">
        <v>45748.0</v>
      </c>
      <c r="B299" s="53">
        <v>45783.0</v>
      </c>
      <c r="C299" s="185">
        <v>245588.0</v>
      </c>
      <c r="D299" s="54" t="s">
        <v>161</v>
      </c>
      <c r="E299" s="261">
        <v>45566.0</v>
      </c>
      <c r="F299" s="40">
        <f t="shared" si="8"/>
        <v>7</v>
      </c>
      <c r="G299" s="261">
        <v>45727.0</v>
      </c>
      <c r="H299" s="56">
        <f t="shared" si="2"/>
        <v>1</v>
      </c>
      <c r="I299" s="54" t="s">
        <v>74</v>
      </c>
      <c r="J299" s="54" t="s">
        <v>33</v>
      </c>
      <c r="K299" s="57" t="s">
        <v>227</v>
      </c>
      <c r="L299" s="185"/>
      <c r="M299" s="185"/>
      <c r="N299" s="131" t="s">
        <v>19</v>
      </c>
      <c r="O299" s="54"/>
      <c r="P299" s="255"/>
      <c r="Q299" s="152"/>
      <c r="R299" s="162"/>
      <c r="S299" s="162"/>
      <c r="T299" s="162"/>
      <c r="U299" s="162"/>
      <c r="V299" s="163"/>
      <c r="W299" s="163"/>
      <c r="X299" s="206"/>
      <c r="Y299" s="242"/>
    </row>
    <row r="300">
      <c r="A300" s="105">
        <v>45705.0</v>
      </c>
      <c r="B300" s="53">
        <v>45783.0</v>
      </c>
      <c r="C300" s="106">
        <v>77949.0</v>
      </c>
      <c r="D300" s="106" t="s">
        <v>96</v>
      </c>
      <c r="E300" s="107">
        <v>44166.0</v>
      </c>
      <c r="F300" s="108">
        <v>50.0</v>
      </c>
      <c r="G300" s="105">
        <v>44266.0</v>
      </c>
      <c r="H300" s="118">
        <f t="shared" si="2"/>
        <v>49</v>
      </c>
      <c r="I300" s="106" t="s">
        <v>42</v>
      </c>
      <c r="J300" s="54" t="s">
        <v>33</v>
      </c>
      <c r="K300" s="265"/>
      <c r="L300" s="266"/>
      <c r="M300" s="266"/>
      <c r="N300" s="131" t="s">
        <v>19</v>
      </c>
      <c r="O300" s="54"/>
      <c r="P300" s="267"/>
      <c r="Q300" s="152"/>
      <c r="R300" s="162"/>
      <c r="S300" s="162"/>
      <c r="T300" s="162"/>
      <c r="U300" s="162"/>
      <c r="V300" s="163"/>
      <c r="W300" s="163"/>
      <c r="X300" s="206"/>
      <c r="Y300" s="242"/>
    </row>
    <row r="301">
      <c r="A301" s="105">
        <v>45705.0</v>
      </c>
      <c r="B301" s="53">
        <v>45783.0</v>
      </c>
      <c r="C301" s="106">
        <v>136255.0</v>
      </c>
      <c r="D301" s="106" t="s">
        <v>55</v>
      </c>
      <c r="E301" s="107">
        <v>44713.0</v>
      </c>
      <c r="F301" s="108">
        <f t="shared" ref="F301:F322" si="9">DATEDIF(E301,TODAY(),"M")</f>
        <v>35</v>
      </c>
      <c r="G301" s="105">
        <v>44751.0</v>
      </c>
      <c r="H301" s="118">
        <f t="shared" si="2"/>
        <v>33</v>
      </c>
      <c r="I301" s="106" t="s">
        <v>134</v>
      </c>
      <c r="J301" s="54" t="s">
        <v>33</v>
      </c>
      <c r="K301" s="265"/>
      <c r="L301" s="266"/>
      <c r="M301" s="266"/>
      <c r="N301" s="131" t="s">
        <v>19</v>
      </c>
      <c r="O301" s="54"/>
      <c r="P301" s="267"/>
      <c r="Q301" s="152"/>
      <c r="R301" s="162"/>
      <c r="S301" s="162"/>
      <c r="T301" s="162"/>
      <c r="U301" s="162"/>
      <c r="V301" s="163"/>
      <c r="W301" s="163"/>
      <c r="X301" s="206"/>
      <c r="Y301" s="242"/>
    </row>
    <row r="302">
      <c r="A302" s="105">
        <v>45705.0</v>
      </c>
      <c r="B302" s="53">
        <v>45783.0</v>
      </c>
      <c r="C302" s="106">
        <v>127832.0</v>
      </c>
      <c r="D302" s="106" t="s">
        <v>55</v>
      </c>
      <c r="E302" s="107">
        <v>44652.0</v>
      </c>
      <c r="F302" s="108">
        <f t="shared" si="9"/>
        <v>37</v>
      </c>
      <c r="G302" s="105">
        <v>44691.0</v>
      </c>
      <c r="H302" s="118">
        <f t="shared" si="2"/>
        <v>35</v>
      </c>
      <c r="I302" s="106" t="s">
        <v>59</v>
      </c>
      <c r="J302" s="54" t="s">
        <v>33</v>
      </c>
      <c r="K302" s="135" t="s">
        <v>56</v>
      </c>
      <c r="L302" s="266"/>
      <c r="M302" s="106" t="s">
        <v>273</v>
      </c>
      <c r="N302" s="131" t="s">
        <v>19</v>
      </c>
      <c r="O302" s="54"/>
      <c r="P302" s="267"/>
      <c r="Q302" s="152"/>
      <c r="R302" s="162"/>
      <c r="S302" s="162"/>
      <c r="T302" s="162"/>
      <c r="U302" s="162"/>
      <c r="V302" s="163"/>
      <c r="W302" s="163"/>
      <c r="X302" s="206"/>
      <c r="Y302" s="242"/>
    </row>
    <row r="303">
      <c r="A303" s="105">
        <v>45705.0</v>
      </c>
      <c r="B303" s="53">
        <v>45783.0</v>
      </c>
      <c r="C303" s="106">
        <v>41500.0</v>
      </c>
      <c r="D303" s="106" t="s">
        <v>95</v>
      </c>
      <c r="E303" s="107">
        <v>43862.0</v>
      </c>
      <c r="F303" s="108">
        <f t="shared" si="9"/>
        <v>63</v>
      </c>
      <c r="G303" s="105">
        <v>43892.0</v>
      </c>
      <c r="H303" s="118">
        <f t="shared" si="2"/>
        <v>62</v>
      </c>
      <c r="I303" s="106" t="s">
        <v>74</v>
      </c>
      <c r="J303" s="54" t="s">
        <v>33</v>
      </c>
      <c r="K303" s="265"/>
      <c r="L303" s="266"/>
      <c r="M303" s="266"/>
      <c r="N303" s="131" t="s">
        <v>19</v>
      </c>
      <c r="O303" s="54"/>
      <c r="P303" s="267"/>
      <c r="Q303" s="152"/>
      <c r="R303" s="162"/>
      <c r="S303" s="162"/>
      <c r="T303" s="162"/>
      <c r="U303" s="162"/>
      <c r="V303" s="163"/>
      <c r="W303" s="163"/>
      <c r="X303" s="206"/>
      <c r="Y303" s="242"/>
    </row>
    <row r="304">
      <c r="A304" s="105">
        <v>45705.0</v>
      </c>
      <c r="B304" s="53">
        <v>45783.0</v>
      </c>
      <c r="C304" s="106">
        <v>112482.0</v>
      </c>
      <c r="D304" s="106" t="s">
        <v>95</v>
      </c>
      <c r="E304" s="107">
        <v>44197.0</v>
      </c>
      <c r="F304" s="108">
        <f t="shared" si="9"/>
        <v>52</v>
      </c>
      <c r="G304" s="105">
        <v>44581.0</v>
      </c>
      <c r="H304" s="118">
        <f t="shared" si="2"/>
        <v>39</v>
      </c>
      <c r="I304" s="106" t="s">
        <v>72</v>
      </c>
      <c r="J304" s="54" t="s">
        <v>33</v>
      </c>
      <c r="K304" s="265"/>
      <c r="L304" s="266"/>
      <c r="M304" s="266"/>
      <c r="N304" s="131" t="s">
        <v>19</v>
      </c>
      <c r="O304" s="54"/>
      <c r="P304" s="267"/>
      <c r="Q304" s="152"/>
      <c r="R304" s="162"/>
      <c r="S304" s="162"/>
      <c r="T304" s="162"/>
      <c r="U304" s="162"/>
      <c r="V304" s="163"/>
      <c r="W304" s="163"/>
      <c r="X304" s="206"/>
      <c r="Y304" s="242"/>
    </row>
    <row r="305">
      <c r="A305" s="105">
        <v>45705.0</v>
      </c>
      <c r="B305" s="53">
        <v>45783.0</v>
      </c>
      <c r="C305" s="106">
        <v>162162.0</v>
      </c>
      <c r="D305" s="106" t="s">
        <v>95</v>
      </c>
      <c r="E305" s="107">
        <v>44958.0</v>
      </c>
      <c r="F305" s="108">
        <f t="shared" si="9"/>
        <v>27</v>
      </c>
      <c r="G305" s="105">
        <v>44993.0</v>
      </c>
      <c r="H305" s="118">
        <f t="shared" si="2"/>
        <v>25</v>
      </c>
      <c r="I305" s="106" t="s">
        <v>49</v>
      </c>
      <c r="J305" s="54" t="s">
        <v>33</v>
      </c>
      <c r="K305" s="265"/>
      <c r="L305" s="266"/>
      <c r="M305" s="266"/>
      <c r="N305" s="131" t="s">
        <v>19</v>
      </c>
      <c r="O305" s="54"/>
      <c r="P305" s="267"/>
      <c r="Q305" s="152"/>
      <c r="R305" s="162"/>
      <c r="S305" s="162"/>
      <c r="T305" s="162"/>
      <c r="U305" s="162"/>
      <c r="V305" s="163"/>
      <c r="W305" s="163"/>
      <c r="X305" s="206"/>
      <c r="Y305" s="242"/>
    </row>
    <row r="306">
      <c r="A306" s="105">
        <v>45705.0</v>
      </c>
      <c r="B306" s="53">
        <v>45783.0</v>
      </c>
      <c r="C306" s="106">
        <v>129829.0</v>
      </c>
      <c r="D306" s="106" t="s">
        <v>96</v>
      </c>
      <c r="E306" s="107">
        <v>44652.0</v>
      </c>
      <c r="F306" s="108">
        <f t="shared" si="9"/>
        <v>37</v>
      </c>
      <c r="G306" s="105">
        <v>44704.0</v>
      </c>
      <c r="H306" s="118">
        <f t="shared" si="2"/>
        <v>35</v>
      </c>
      <c r="I306" s="106" t="s">
        <v>63</v>
      </c>
      <c r="J306" s="54" t="s">
        <v>33</v>
      </c>
      <c r="K306" s="265"/>
      <c r="L306" s="266"/>
      <c r="M306" s="266"/>
      <c r="N306" s="131" t="s">
        <v>19</v>
      </c>
      <c r="O306" s="54"/>
      <c r="P306" s="267"/>
      <c r="Q306" s="152"/>
      <c r="R306" s="162"/>
      <c r="S306" s="162"/>
      <c r="T306" s="162"/>
      <c r="U306" s="162"/>
      <c r="V306" s="163"/>
      <c r="W306" s="163"/>
      <c r="X306" s="206"/>
      <c r="Y306" s="242"/>
    </row>
    <row r="307">
      <c r="A307" s="105">
        <v>45705.0</v>
      </c>
      <c r="B307" s="53">
        <v>45783.0</v>
      </c>
      <c r="C307" s="106">
        <v>66088.0</v>
      </c>
      <c r="D307" s="106" t="s">
        <v>96</v>
      </c>
      <c r="E307" s="107">
        <v>44013.0</v>
      </c>
      <c r="F307" s="108">
        <f t="shared" si="9"/>
        <v>58</v>
      </c>
      <c r="G307" s="105">
        <v>44107.0</v>
      </c>
      <c r="H307" s="118">
        <f t="shared" si="2"/>
        <v>55</v>
      </c>
      <c r="I307" s="106" t="s">
        <v>49</v>
      </c>
      <c r="J307" s="54" t="s">
        <v>33</v>
      </c>
      <c r="K307" s="265"/>
      <c r="L307" s="266"/>
      <c r="M307" s="266"/>
      <c r="N307" s="131" t="s">
        <v>19</v>
      </c>
      <c r="O307" s="54"/>
      <c r="P307" s="267"/>
      <c r="Q307" s="152"/>
      <c r="R307" s="162"/>
      <c r="S307" s="162"/>
      <c r="T307" s="162"/>
      <c r="U307" s="162"/>
      <c r="V307" s="163"/>
      <c r="W307" s="163"/>
      <c r="X307" s="206"/>
      <c r="Y307" s="242"/>
    </row>
    <row r="308">
      <c r="A308" s="105">
        <v>45705.0</v>
      </c>
      <c r="B308" s="53">
        <v>45783.0</v>
      </c>
      <c r="C308" s="106">
        <v>150077.0</v>
      </c>
      <c r="D308" s="106" t="s">
        <v>62</v>
      </c>
      <c r="E308" s="107">
        <v>44743.0</v>
      </c>
      <c r="F308" s="108">
        <f t="shared" si="9"/>
        <v>34</v>
      </c>
      <c r="G308" s="105">
        <v>44872.0</v>
      </c>
      <c r="H308" s="118">
        <f t="shared" si="2"/>
        <v>29</v>
      </c>
      <c r="I308" s="106" t="s">
        <v>59</v>
      </c>
      <c r="J308" s="54" t="s">
        <v>33</v>
      </c>
      <c r="K308" s="265"/>
      <c r="L308" s="266"/>
      <c r="M308" s="106" t="s">
        <v>273</v>
      </c>
      <c r="N308" s="131" t="s">
        <v>19</v>
      </c>
      <c r="O308" s="54"/>
      <c r="P308" s="267"/>
      <c r="Q308" s="152"/>
      <c r="R308" s="162"/>
      <c r="S308" s="162"/>
      <c r="T308" s="162"/>
      <c r="U308" s="162"/>
      <c r="V308" s="163"/>
      <c r="W308" s="163"/>
      <c r="X308" s="206"/>
      <c r="Y308" s="242"/>
    </row>
    <row r="309">
      <c r="A309" s="105">
        <v>45705.0</v>
      </c>
      <c r="B309" s="53">
        <v>45783.0</v>
      </c>
      <c r="C309" s="106">
        <v>93884.0</v>
      </c>
      <c r="D309" s="106" t="s">
        <v>62</v>
      </c>
      <c r="E309" s="107">
        <v>44348.0</v>
      </c>
      <c r="F309" s="108">
        <f t="shared" si="9"/>
        <v>47</v>
      </c>
      <c r="G309" s="105">
        <v>44387.0</v>
      </c>
      <c r="H309" s="118">
        <f t="shared" si="2"/>
        <v>45</v>
      </c>
      <c r="I309" s="106" t="s">
        <v>72</v>
      </c>
      <c r="J309" s="54" t="s">
        <v>33</v>
      </c>
      <c r="K309" s="265"/>
      <c r="L309" s="266"/>
      <c r="M309" s="266"/>
      <c r="N309" s="131" t="s">
        <v>19</v>
      </c>
      <c r="O309" s="54"/>
      <c r="P309" s="267"/>
      <c r="Q309" s="152"/>
      <c r="R309" s="162"/>
      <c r="S309" s="162"/>
      <c r="T309" s="162"/>
      <c r="U309" s="162"/>
      <c r="V309" s="163"/>
      <c r="W309" s="163"/>
      <c r="X309" s="206"/>
      <c r="Y309" s="242"/>
    </row>
    <row r="310">
      <c r="A310" s="105">
        <v>45705.0</v>
      </c>
      <c r="B310" s="53">
        <v>45783.0</v>
      </c>
      <c r="C310" s="106">
        <v>42736.0</v>
      </c>
      <c r="D310" s="106" t="s">
        <v>95</v>
      </c>
      <c r="E310" s="107">
        <v>43800.0</v>
      </c>
      <c r="F310" s="108">
        <f t="shared" si="9"/>
        <v>65</v>
      </c>
      <c r="G310" s="105">
        <v>43902.0</v>
      </c>
      <c r="H310" s="118">
        <f t="shared" si="2"/>
        <v>61</v>
      </c>
      <c r="I310" s="106" t="s">
        <v>59</v>
      </c>
      <c r="J310" s="54" t="s">
        <v>33</v>
      </c>
      <c r="K310" s="265"/>
      <c r="L310" s="266"/>
      <c r="M310" s="106" t="s">
        <v>274</v>
      </c>
      <c r="N310" s="131" t="s">
        <v>19</v>
      </c>
      <c r="O310" s="54"/>
      <c r="P310" s="267"/>
      <c r="Q310" s="152"/>
      <c r="R310" s="162"/>
      <c r="S310" s="162"/>
      <c r="T310" s="162"/>
      <c r="U310" s="162"/>
      <c r="V310" s="163"/>
      <c r="W310" s="163"/>
      <c r="X310" s="206"/>
      <c r="Y310" s="242"/>
    </row>
    <row r="311">
      <c r="A311" s="105">
        <v>45705.0</v>
      </c>
      <c r="B311" s="53">
        <v>45783.0</v>
      </c>
      <c r="C311" s="106">
        <v>133505.0</v>
      </c>
      <c r="D311" s="106" t="s">
        <v>95</v>
      </c>
      <c r="E311" s="107">
        <v>44713.0</v>
      </c>
      <c r="F311" s="108">
        <f t="shared" si="9"/>
        <v>35</v>
      </c>
      <c r="G311" s="105">
        <v>44730.0</v>
      </c>
      <c r="H311" s="118">
        <f t="shared" si="2"/>
        <v>34</v>
      </c>
      <c r="I311" s="106" t="s">
        <v>59</v>
      </c>
      <c r="J311" s="54" t="s">
        <v>33</v>
      </c>
      <c r="K311" s="265"/>
      <c r="L311" s="266"/>
      <c r="M311" s="106" t="s">
        <v>273</v>
      </c>
      <c r="N311" s="131" t="s">
        <v>19</v>
      </c>
      <c r="O311" s="54"/>
      <c r="P311" s="267"/>
      <c r="Q311" s="152"/>
      <c r="R311" s="162"/>
      <c r="S311" s="162"/>
      <c r="T311" s="162"/>
      <c r="U311" s="162"/>
      <c r="V311" s="163"/>
      <c r="W311" s="163"/>
      <c r="X311" s="206"/>
      <c r="Y311" s="242"/>
    </row>
    <row r="312">
      <c r="A312" s="105">
        <v>45705.0</v>
      </c>
      <c r="B312" s="53">
        <v>45783.0</v>
      </c>
      <c r="C312" s="106">
        <v>75709.0</v>
      </c>
      <c r="D312" s="106" t="s">
        <v>95</v>
      </c>
      <c r="E312" s="107">
        <v>44105.0</v>
      </c>
      <c r="F312" s="108">
        <f t="shared" si="9"/>
        <v>55</v>
      </c>
      <c r="G312" s="105">
        <v>44232.0</v>
      </c>
      <c r="H312" s="118">
        <f t="shared" si="2"/>
        <v>51</v>
      </c>
      <c r="I312" s="106" t="s">
        <v>59</v>
      </c>
      <c r="J312" s="54" t="s">
        <v>33</v>
      </c>
      <c r="K312" s="265"/>
      <c r="L312" s="266"/>
      <c r="M312" s="106" t="s">
        <v>274</v>
      </c>
      <c r="N312" s="131" t="s">
        <v>19</v>
      </c>
      <c r="O312" s="54"/>
      <c r="P312" s="267"/>
      <c r="Q312" s="152"/>
      <c r="R312" s="162"/>
      <c r="S312" s="162"/>
      <c r="T312" s="162"/>
      <c r="U312" s="162"/>
      <c r="V312" s="163"/>
      <c r="W312" s="163"/>
      <c r="X312" s="206"/>
      <c r="Y312" s="242"/>
    </row>
    <row r="313">
      <c r="A313" s="105">
        <v>45705.0</v>
      </c>
      <c r="B313" s="53">
        <v>45783.0</v>
      </c>
      <c r="C313" s="106">
        <v>126493.0</v>
      </c>
      <c r="D313" s="106" t="s">
        <v>95</v>
      </c>
      <c r="E313" s="107">
        <v>44562.0</v>
      </c>
      <c r="F313" s="108">
        <f t="shared" si="9"/>
        <v>40</v>
      </c>
      <c r="G313" s="105">
        <v>44681.0</v>
      </c>
      <c r="H313" s="118">
        <f t="shared" si="2"/>
        <v>36</v>
      </c>
      <c r="I313" s="106" t="s">
        <v>72</v>
      </c>
      <c r="J313" s="54" t="s">
        <v>33</v>
      </c>
      <c r="K313" s="265"/>
      <c r="L313" s="266"/>
      <c r="M313" s="266"/>
      <c r="N313" s="131" t="s">
        <v>19</v>
      </c>
      <c r="O313" s="54"/>
      <c r="P313" s="267"/>
      <c r="Q313" s="152"/>
      <c r="R313" s="162"/>
      <c r="S313" s="162"/>
      <c r="T313" s="162"/>
      <c r="U313" s="162"/>
      <c r="V313" s="163"/>
      <c r="W313" s="163"/>
      <c r="X313" s="206"/>
      <c r="Y313" s="242"/>
    </row>
    <row r="314">
      <c r="A314" s="105">
        <v>45705.0</v>
      </c>
      <c r="B314" s="53">
        <v>45783.0</v>
      </c>
      <c r="C314" s="106">
        <v>71895.0</v>
      </c>
      <c r="D314" s="106" t="s">
        <v>96</v>
      </c>
      <c r="E314" s="107">
        <v>42309.0</v>
      </c>
      <c r="F314" s="108">
        <f t="shared" si="9"/>
        <v>114</v>
      </c>
      <c r="G314" s="105">
        <v>44173.0</v>
      </c>
      <c r="H314" s="118">
        <f t="shared" si="2"/>
        <v>52</v>
      </c>
      <c r="I314" s="106" t="s">
        <v>73</v>
      </c>
      <c r="J314" s="54" t="s">
        <v>33</v>
      </c>
      <c r="K314" s="265"/>
      <c r="L314" s="266"/>
      <c r="M314" s="266"/>
      <c r="N314" s="131" t="s">
        <v>19</v>
      </c>
      <c r="O314" s="54"/>
      <c r="P314" s="267"/>
      <c r="Q314" s="152"/>
      <c r="R314" s="162"/>
      <c r="S314" s="162"/>
      <c r="T314" s="162"/>
      <c r="U314" s="162"/>
      <c r="V314" s="163"/>
      <c r="W314" s="163"/>
      <c r="X314" s="206"/>
      <c r="Y314" s="242"/>
    </row>
    <row r="315">
      <c r="A315" s="105">
        <v>45705.0</v>
      </c>
      <c r="B315" s="53">
        <v>45783.0</v>
      </c>
      <c r="C315" s="106">
        <v>71209.0</v>
      </c>
      <c r="D315" s="106" t="s">
        <v>62</v>
      </c>
      <c r="E315" s="107">
        <v>44105.0</v>
      </c>
      <c r="F315" s="108">
        <f t="shared" si="9"/>
        <v>55</v>
      </c>
      <c r="G315" s="112">
        <v>44162.0</v>
      </c>
      <c r="H315" s="118">
        <f t="shared" si="2"/>
        <v>53</v>
      </c>
      <c r="I315" s="106" t="s">
        <v>74</v>
      </c>
      <c r="J315" s="54" t="s">
        <v>33</v>
      </c>
      <c r="K315" s="265"/>
      <c r="L315" s="266"/>
      <c r="M315" s="266"/>
      <c r="N315" s="131" t="s">
        <v>19</v>
      </c>
      <c r="O315" s="54"/>
      <c r="P315" s="267"/>
      <c r="Q315" s="152"/>
      <c r="R315" s="162"/>
      <c r="S315" s="162"/>
      <c r="T315" s="162"/>
      <c r="U315" s="162"/>
      <c r="V315" s="163"/>
      <c r="W315" s="163"/>
      <c r="X315" s="206"/>
      <c r="Y315" s="242"/>
    </row>
    <row r="316">
      <c r="A316" s="53">
        <v>45705.0</v>
      </c>
      <c r="B316" s="53">
        <v>45783.0</v>
      </c>
      <c r="C316" s="54">
        <v>207534.0</v>
      </c>
      <c r="D316" s="54" t="s">
        <v>48</v>
      </c>
      <c r="E316" s="53">
        <v>45352.0</v>
      </c>
      <c r="F316" s="56">
        <f t="shared" si="9"/>
        <v>14</v>
      </c>
      <c r="G316" s="53">
        <v>45394.0</v>
      </c>
      <c r="H316" s="56">
        <f t="shared" si="2"/>
        <v>12</v>
      </c>
      <c r="I316" s="54" t="s">
        <v>73</v>
      </c>
      <c r="J316" s="54" t="s">
        <v>275</v>
      </c>
      <c r="K316" s="57">
        <v>20000.0</v>
      </c>
      <c r="L316" s="54" t="s">
        <v>68</v>
      </c>
      <c r="M316" s="54" t="s">
        <v>217</v>
      </c>
      <c r="N316" s="54" t="s">
        <v>19</v>
      </c>
      <c r="O316" s="54"/>
      <c r="P316" s="178" t="s">
        <v>61</v>
      </c>
      <c r="Q316" s="152"/>
      <c r="R316" s="162"/>
      <c r="S316" s="162"/>
      <c r="T316" s="162"/>
      <c r="U316" s="162"/>
      <c r="V316" s="163"/>
      <c r="W316" s="163"/>
      <c r="X316" s="206"/>
      <c r="Y316" s="242"/>
    </row>
    <row r="317">
      <c r="A317" s="53">
        <v>45705.0</v>
      </c>
      <c r="B317" s="53">
        <v>45783.0</v>
      </c>
      <c r="C317" s="54">
        <v>219115.0</v>
      </c>
      <c r="D317" s="54" t="s">
        <v>83</v>
      </c>
      <c r="E317" s="53">
        <v>45444.0</v>
      </c>
      <c r="F317" s="56">
        <f t="shared" si="9"/>
        <v>11</v>
      </c>
      <c r="G317" s="53">
        <v>45478.0</v>
      </c>
      <c r="H317" s="56">
        <f t="shared" si="2"/>
        <v>10</v>
      </c>
      <c r="I317" s="54" t="s">
        <v>74</v>
      </c>
      <c r="J317" s="54">
        <v>307.0</v>
      </c>
      <c r="K317" s="57">
        <v>10000.0</v>
      </c>
      <c r="L317" s="58"/>
      <c r="M317" s="58"/>
      <c r="N317" s="54" t="s">
        <v>19</v>
      </c>
      <c r="O317" s="54"/>
      <c r="P317" s="186"/>
      <c r="Q317" s="152"/>
      <c r="R317" s="162"/>
      <c r="S317" s="162"/>
      <c r="T317" s="162"/>
      <c r="U317" s="162"/>
      <c r="V317" s="163"/>
      <c r="W317" s="163"/>
      <c r="X317" s="206"/>
      <c r="Y317" s="242"/>
    </row>
    <row r="318">
      <c r="A318" s="53">
        <v>45705.0</v>
      </c>
      <c r="B318" s="53">
        <v>45783.0</v>
      </c>
      <c r="C318" s="54">
        <v>240968.0</v>
      </c>
      <c r="D318" s="54" t="s">
        <v>83</v>
      </c>
      <c r="E318" s="53">
        <v>45597.0</v>
      </c>
      <c r="F318" s="56">
        <f t="shared" si="9"/>
        <v>6</v>
      </c>
      <c r="G318" s="53">
        <v>45688.0</v>
      </c>
      <c r="H318" s="56">
        <f t="shared" si="2"/>
        <v>3</v>
      </c>
      <c r="I318" s="54" t="s">
        <v>74</v>
      </c>
      <c r="J318" s="54">
        <v>307.0</v>
      </c>
      <c r="K318" s="57">
        <v>4000.0</v>
      </c>
      <c r="L318" s="54" t="s">
        <v>51</v>
      </c>
      <c r="M318" s="54" t="s">
        <v>65</v>
      </c>
      <c r="N318" s="54" t="s">
        <v>19</v>
      </c>
      <c r="O318" s="54"/>
      <c r="P318" s="186"/>
      <c r="Q318" s="152"/>
      <c r="R318" s="162"/>
      <c r="S318" s="162"/>
      <c r="T318" s="162"/>
      <c r="U318" s="162"/>
      <c r="V318" s="163"/>
      <c r="W318" s="163"/>
      <c r="X318" s="206"/>
      <c r="Y318" s="242"/>
    </row>
    <row r="319">
      <c r="A319" s="53">
        <v>45705.0</v>
      </c>
      <c r="B319" s="53">
        <v>45779.0</v>
      </c>
      <c r="C319" s="54">
        <v>194331.0</v>
      </c>
      <c r="D319" s="54" t="s">
        <v>48</v>
      </c>
      <c r="E319" s="53">
        <v>45231.0</v>
      </c>
      <c r="F319" s="56">
        <f t="shared" si="9"/>
        <v>18</v>
      </c>
      <c r="G319" s="53">
        <v>45264.0</v>
      </c>
      <c r="H319" s="56">
        <f t="shared" si="2"/>
        <v>17</v>
      </c>
      <c r="I319" s="54" t="s">
        <v>73</v>
      </c>
      <c r="J319" s="54" t="s">
        <v>276</v>
      </c>
      <c r="K319" s="57" t="s">
        <v>227</v>
      </c>
      <c r="L319" s="54" t="s">
        <v>51</v>
      </c>
      <c r="M319" s="54" t="s">
        <v>217</v>
      </c>
      <c r="N319" s="54" t="s">
        <v>17</v>
      </c>
      <c r="O319" s="54" t="s">
        <v>65</v>
      </c>
      <c r="P319" s="186"/>
      <c r="Q319" s="152"/>
      <c r="R319" s="162"/>
      <c r="S319" s="162"/>
      <c r="T319" s="162"/>
      <c r="U319" s="162"/>
      <c r="V319" s="163"/>
      <c r="W319" s="163"/>
      <c r="X319" s="206"/>
      <c r="Y319" s="242"/>
    </row>
    <row r="320">
      <c r="A320" s="53">
        <v>45705.0</v>
      </c>
      <c r="B320" s="53">
        <v>45779.0</v>
      </c>
      <c r="C320" s="54">
        <v>231818.0</v>
      </c>
      <c r="D320" s="54" t="s">
        <v>71</v>
      </c>
      <c r="E320" s="53">
        <v>45505.0</v>
      </c>
      <c r="F320" s="56">
        <f t="shared" si="9"/>
        <v>9</v>
      </c>
      <c r="G320" s="151">
        <v>45587.0</v>
      </c>
      <c r="H320" s="56">
        <f t="shared" si="2"/>
        <v>6</v>
      </c>
      <c r="I320" s="54" t="s">
        <v>59</v>
      </c>
      <c r="J320" s="54" t="s">
        <v>33</v>
      </c>
      <c r="K320" s="100"/>
      <c r="L320" s="58"/>
      <c r="M320" s="58"/>
      <c r="N320" s="54" t="s">
        <v>17</v>
      </c>
      <c r="O320" s="54" t="s">
        <v>65</v>
      </c>
      <c r="P320" s="186"/>
      <c r="Q320" s="152"/>
      <c r="R320" s="162"/>
      <c r="S320" s="162"/>
      <c r="T320" s="162"/>
      <c r="U320" s="162"/>
      <c r="V320" s="163"/>
      <c r="W320" s="163"/>
      <c r="X320" s="206"/>
      <c r="Y320" s="242"/>
    </row>
    <row r="321">
      <c r="A321" s="53">
        <v>45705.0</v>
      </c>
      <c r="B321" s="53">
        <v>45779.0</v>
      </c>
      <c r="C321" s="54">
        <v>234947.0</v>
      </c>
      <c r="D321" s="54" t="s">
        <v>70</v>
      </c>
      <c r="E321" s="53">
        <v>45231.0</v>
      </c>
      <c r="F321" s="56">
        <f t="shared" si="9"/>
        <v>18</v>
      </c>
      <c r="G321" s="53">
        <v>45482.0</v>
      </c>
      <c r="H321" s="56">
        <f t="shared" si="2"/>
        <v>9</v>
      </c>
      <c r="I321" s="54" t="s">
        <v>59</v>
      </c>
      <c r="J321" s="54">
        <v>108.0</v>
      </c>
      <c r="K321" s="57">
        <v>16000.0</v>
      </c>
      <c r="L321" s="54" t="s">
        <v>51</v>
      </c>
      <c r="M321" s="54" t="s">
        <v>65</v>
      </c>
      <c r="N321" s="54" t="s">
        <v>17</v>
      </c>
      <c r="O321" s="54" t="s">
        <v>65</v>
      </c>
      <c r="P321" s="186"/>
      <c r="Q321" s="152"/>
      <c r="R321" s="162"/>
      <c r="S321" s="162"/>
      <c r="T321" s="162"/>
      <c r="U321" s="162"/>
      <c r="V321" s="163"/>
      <c r="W321" s="163"/>
      <c r="X321" s="206"/>
      <c r="Y321" s="242"/>
    </row>
    <row r="322">
      <c r="A322" s="53">
        <v>45708.0</v>
      </c>
      <c r="B322" s="53">
        <v>45779.0</v>
      </c>
      <c r="C322" s="54">
        <v>236141.0</v>
      </c>
      <c r="D322" s="54" t="s">
        <v>93</v>
      </c>
      <c r="E322" s="53">
        <v>45597.0</v>
      </c>
      <c r="F322" s="56">
        <f t="shared" si="9"/>
        <v>6</v>
      </c>
      <c r="G322" s="53">
        <v>45632.0</v>
      </c>
      <c r="H322" s="56">
        <f t="shared" si="2"/>
        <v>5</v>
      </c>
      <c r="I322" s="54" t="s">
        <v>59</v>
      </c>
      <c r="J322" s="54">
        <v>108.0</v>
      </c>
      <c r="K322" s="57">
        <v>23000.0</v>
      </c>
      <c r="L322" s="54" t="s">
        <v>51</v>
      </c>
      <c r="M322" s="54" t="s">
        <v>65</v>
      </c>
      <c r="N322" s="54" t="s">
        <v>17</v>
      </c>
      <c r="O322" s="54" t="s">
        <v>65</v>
      </c>
      <c r="P322" s="186"/>
      <c r="Q322" s="152"/>
      <c r="R322" s="162"/>
      <c r="S322" s="162"/>
      <c r="T322" s="162"/>
      <c r="U322" s="162"/>
      <c r="V322" s="163"/>
      <c r="W322" s="163"/>
      <c r="X322" s="206"/>
      <c r="Y322" s="242"/>
    </row>
    <row r="323">
      <c r="A323" s="252">
        <v>45705.0</v>
      </c>
      <c r="B323" s="53">
        <v>45779.0</v>
      </c>
      <c r="C323" s="185">
        <v>209366.0</v>
      </c>
      <c r="D323" s="185" t="s">
        <v>62</v>
      </c>
      <c r="E323" s="252">
        <v>45170.0</v>
      </c>
      <c r="F323" s="253">
        <v>17.0</v>
      </c>
      <c r="G323" s="252">
        <v>45387.0</v>
      </c>
      <c r="H323" s="56">
        <f t="shared" si="2"/>
        <v>13</v>
      </c>
      <c r="I323" s="185" t="s">
        <v>141</v>
      </c>
      <c r="J323" s="185" t="s">
        <v>277</v>
      </c>
      <c r="K323" s="254" t="s">
        <v>64</v>
      </c>
      <c r="L323" s="178" t="s">
        <v>68</v>
      </c>
      <c r="M323" s="54" t="s">
        <v>217</v>
      </c>
      <c r="N323" s="258" t="s">
        <v>17</v>
      </c>
      <c r="O323" s="54" t="s">
        <v>65</v>
      </c>
      <c r="P323" s="255"/>
      <c r="Q323" s="152"/>
      <c r="R323" s="162"/>
      <c r="S323" s="162"/>
      <c r="T323" s="162"/>
      <c r="U323" s="162"/>
      <c r="V323" s="163"/>
      <c r="W323" s="163"/>
      <c r="X323" s="206"/>
      <c r="Y323" s="242"/>
    </row>
    <row r="324">
      <c r="A324" s="252">
        <v>45705.0</v>
      </c>
      <c r="B324" s="53">
        <v>45779.0</v>
      </c>
      <c r="C324" s="185">
        <v>221349.0</v>
      </c>
      <c r="D324" s="185" t="s">
        <v>62</v>
      </c>
      <c r="E324" s="252">
        <v>45323.0</v>
      </c>
      <c r="F324" s="253">
        <v>12.0</v>
      </c>
      <c r="G324" s="252">
        <v>45485.0</v>
      </c>
      <c r="H324" s="56">
        <f t="shared" si="2"/>
        <v>9</v>
      </c>
      <c r="I324" s="185" t="s">
        <v>134</v>
      </c>
      <c r="J324" s="185">
        <v>1001.0</v>
      </c>
      <c r="K324" s="257" t="s">
        <v>64</v>
      </c>
      <c r="L324" s="185"/>
      <c r="M324" s="185"/>
      <c r="N324" s="258" t="s">
        <v>17</v>
      </c>
      <c r="O324" s="54" t="s">
        <v>65</v>
      </c>
      <c r="P324" s="255"/>
      <c r="Q324" s="152"/>
      <c r="R324" s="162"/>
      <c r="S324" s="162"/>
      <c r="T324" s="162"/>
      <c r="U324" s="162"/>
      <c r="V324" s="163"/>
      <c r="W324" s="163"/>
      <c r="X324" s="206"/>
      <c r="Y324" s="242"/>
    </row>
    <row r="325">
      <c r="A325" s="252">
        <v>45705.0</v>
      </c>
      <c r="B325" s="53">
        <v>45779.0</v>
      </c>
      <c r="C325" s="185">
        <v>233785.0</v>
      </c>
      <c r="D325" s="54" t="s">
        <v>77</v>
      </c>
      <c r="E325" s="252">
        <v>45566.0</v>
      </c>
      <c r="F325" s="253">
        <f t="shared" ref="F325:F399" si="10">DATEDIF(E325,TODAY(),"M")</f>
        <v>7</v>
      </c>
      <c r="G325" s="252">
        <v>45605.0</v>
      </c>
      <c r="H325" s="56">
        <f t="shared" si="2"/>
        <v>5</v>
      </c>
      <c r="I325" s="178" t="s">
        <v>59</v>
      </c>
      <c r="J325" s="54">
        <v>102.0</v>
      </c>
      <c r="K325" s="257">
        <v>6000.0</v>
      </c>
      <c r="L325" s="185"/>
      <c r="M325" s="185"/>
      <c r="N325" s="258" t="s">
        <v>17</v>
      </c>
      <c r="O325" s="54"/>
      <c r="P325" s="255"/>
      <c r="Q325" s="152"/>
      <c r="R325" s="162"/>
      <c r="S325" s="162"/>
      <c r="T325" s="162"/>
      <c r="U325" s="162"/>
      <c r="V325" s="163"/>
      <c r="W325" s="163"/>
      <c r="X325" s="206"/>
      <c r="Y325" s="242"/>
    </row>
    <row r="326">
      <c r="A326" s="53">
        <v>45705.0</v>
      </c>
      <c r="B326" s="53">
        <v>45782.0</v>
      </c>
      <c r="C326" s="54">
        <v>207281.0</v>
      </c>
      <c r="D326" s="54" t="s">
        <v>60</v>
      </c>
      <c r="E326" s="53">
        <v>45231.0</v>
      </c>
      <c r="F326" s="56">
        <f t="shared" si="10"/>
        <v>18</v>
      </c>
      <c r="G326" s="53">
        <v>45373.0</v>
      </c>
      <c r="H326" s="56">
        <f t="shared" si="2"/>
        <v>13</v>
      </c>
      <c r="I326" s="54" t="s">
        <v>49</v>
      </c>
      <c r="J326" s="54">
        <v>535.0</v>
      </c>
      <c r="K326" s="57">
        <v>10000.0</v>
      </c>
      <c r="L326" s="54" t="s">
        <v>51</v>
      </c>
      <c r="M326" s="54" t="s">
        <v>65</v>
      </c>
      <c r="N326" s="54" t="s">
        <v>17</v>
      </c>
      <c r="O326" s="54" t="s">
        <v>65</v>
      </c>
      <c r="P326" s="178" t="s">
        <v>61</v>
      </c>
      <c r="Q326" s="152"/>
      <c r="R326" s="162"/>
      <c r="S326" s="162"/>
      <c r="T326" s="162"/>
      <c r="U326" s="162"/>
      <c r="V326" s="163"/>
      <c r="W326" s="163"/>
      <c r="X326" s="206"/>
      <c r="Y326" s="242"/>
    </row>
    <row r="327">
      <c r="A327" s="53">
        <v>45705.0</v>
      </c>
      <c r="B327" s="53">
        <v>45783.0</v>
      </c>
      <c r="C327" s="54">
        <v>221297.0</v>
      </c>
      <c r="D327" s="54" t="s">
        <v>48</v>
      </c>
      <c r="E327" s="53">
        <v>45413.0</v>
      </c>
      <c r="F327" s="56">
        <f t="shared" si="10"/>
        <v>12</v>
      </c>
      <c r="G327" s="53">
        <v>45485.0</v>
      </c>
      <c r="H327" s="56">
        <f t="shared" si="2"/>
        <v>9</v>
      </c>
      <c r="I327" s="54" t="s">
        <v>59</v>
      </c>
      <c r="J327" s="54">
        <v>120.0</v>
      </c>
      <c r="K327" s="57">
        <v>5000.0</v>
      </c>
      <c r="L327" s="54" t="s">
        <v>51</v>
      </c>
      <c r="M327" s="54" t="s">
        <v>217</v>
      </c>
      <c r="N327" s="54" t="s">
        <v>19</v>
      </c>
      <c r="O327" s="54"/>
      <c r="P327" s="178" t="s">
        <v>61</v>
      </c>
      <c r="Q327" s="152"/>
      <c r="R327" s="162"/>
      <c r="S327" s="162"/>
      <c r="T327" s="162"/>
      <c r="U327" s="162"/>
      <c r="V327" s="163"/>
      <c r="W327" s="163"/>
      <c r="X327" s="206"/>
      <c r="Y327" s="242"/>
    </row>
    <row r="328">
      <c r="A328" s="53">
        <v>45705.0</v>
      </c>
      <c r="B328" s="53">
        <v>45783.0</v>
      </c>
      <c r="C328" s="54">
        <v>213331.0</v>
      </c>
      <c r="D328" s="54" t="s">
        <v>71</v>
      </c>
      <c r="E328" s="53">
        <v>45383.0</v>
      </c>
      <c r="F328" s="56">
        <f t="shared" si="10"/>
        <v>13</v>
      </c>
      <c r="G328" s="53">
        <v>45419.0</v>
      </c>
      <c r="H328" s="56">
        <f t="shared" si="2"/>
        <v>11</v>
      </c>
      <c r="I328" s="54" t="s">
        <v>63</v>
      </c>
      <c r="J328" s="54">
        <v>404.0</v>
      </c>
      <c r="K328" s="57" t="s">
        <v>218</v>
      </c>
      <c r="L328" s="54" t="s">
        <v>51</v>
      </c>
      <c r="M328" s="54" t="s">
        <v>229</v>
      </c>
      <c r="N328" s="54" t="s">
        <v>19</v>
      </c>
      <c r="O328" s="54"/>
      <c r="P328" s="178" t="s">
        <v>61</v>
      </c>
      <c r="Q328" s="152"/>
      <c r="R328" s="162"/>
      <c r="S328" s="162"/>
      <c r="T328" s="162"/>
      <c r="U328" s="162"/>
      <c r="V328" s="163"/>
      <c r="W328" s="163"/>
      <c r="X328" s="206"/>
      <c r="Y328" s="242"/>
    </row>
    <row r="329">
      <c r="A329" s="53">
        <v>45705.0</v>
      </c>
      <c r="B329" s="53">
        <v>45783.0</v>
      </c>
      <c r="C329" s="54">
        <v>202971.0</v>
      </c>
      <c r="D329" s="54" t="s">
        <v>71</v>
      </c>
      <c r="E329" s="53">
        <v>45261.0</v>
      </c>
      <c r="F329" s="56">
        <f t="shared" si="10"/>
        <v>17</v>
      </c>
      <c r="G329" s="53">
        <v>45341.0</v>
      </c>
      <c r="H329" s="56">
        <f t="shared" si="2"/>
        <v>14</v>
      </c>
      <c r="I329" s="54" t="s">
        <v>49</v>
      </c>
      <c r="J329" s="54">
        <v>517.0</v>
      </c>
      <c r="K329" s="57" t="s">
        <v>232</v>
      </c>
      <c r="L329" s="54" t="s">
        <v>51</v>
      </c>
      <c r="M329" s="54" t="s">
        <v>65</v>
      </c>
      <c r="N329" s="54" t="s">
        <v>19</v>
      </c>
      <c r="O329" s="54"/>
      <c r="P329" s="178" t="s">
        <v>61</v>
      </c>
      <c r="Q329" s="152"/>
      <c r="R329" s="162"/>
      <c r="S329" s="162"/>
      <c r="T329" s="162"/>
      <c r="U329" s="162"/>
      <c r="V329" s="163"/>
      <c r="W329" s="163"/>
      <c r="X329" s="206"/>
      <c r="Y329" s="242"/>
    </row>
    <row r="330">
      <c r="A330" s="53">
        <v>45779.0</v>
      </c>
      <c r="B330" s="53">
        <v>45779.0</v>
      </c>
      <c r="C330" s="54">
        <v>220082.0</v>
      </c>
      <c r="D330" s="54" t="s">
        <v>71</v>
      </c>
      <c r="E330" s="53">
        <v>45444.0</v>
      </c>
      <c r="F330" s="56">
        <f t="shared" si="10"/>
        <v>11</v>
      </c>
      <c r="G330" s="53">
        <v>45476.0</v>
      </c>
      <c r="H330" s="56">
        <f t="shared" si="2"/>
        <v>10</v>
      </c>
      <c r="I330" s="54" t="s">
        <v>74</v>
      </c>
      <c r="J330" s="54">
        <v>309.0</v>
      </c>
      <c r="K330" s="57">
        <v>8000.0</v>
      </c>
      <c r="L330" s="54" t="s">
        <v>51</v>
      </c>
      <c r="M330" s="54" t="s">
        <v>65</v>
      </c>
      <c r="N330" s="258" t="s">
        <v>17</v>
      </c>
      <c r="O330" s="54" t="s">
        <v>65</v>
      </c>
      <c r="P330" s="178" t="s">
        <v>61</v>
      </c>
      <c r="Q330" s="152"/>
      <c r="R330" s="162"/>
      <c r="S330" s="162"/>
      <c r="T330" s="162"/>
      <c r="U330" s="162"/>
      <c r="V330" s="163"/>
      <c r="W330" s="163"/>
      <c r="X330" s="206"/>
      <c r="Y330" s="242"/>
    </row>
    <row r="331">
      <c r="A331" s="53">
        <v>45779.0</v>
      </c>
      <c r="B331" s="53">
        <v>45779.0</v>
      </c>
      <c r="C331" s="54">
        <v>226200.0</v>
      </c>
      <c r="D331" s="54" t="s">
        <v>133</v>
      </c>
      <c r="E331" s="53">
        <v>45474.0</v>
      </c>
      <c r="F331" s="56">
        <f t="shared" si="10"/>
        <v>10</v>
      </c>
      <c r="G331" s="53">
        <v>45539.0</v>
      </c>
      <c r="H331" s="56">
        <f t="shared" si="2"/>
        <v>8</v>
      </c>
      <c r="I331" s="54" t="s">
        <v>74</v>
      </c>
      <c r="J331" s="54">
        <v>310.0</v>
      </c>
      <c r="K331" s="57">
        <v>5000.0</v>
      </c>
      <c r="L331" s="54" t="s">
        <v>51</v>
      </c>
      <c r="M331" s="54" t="s">
        <v>65</v>
      </c>
      <c r="N331" s="54" t="s">
        <v>17</v>
      </c>
      <c r="O331" s="54" t="s">
        <v>65</v>
      </c>
      <c r="P331" s="178" t="s">
        <v>61</v>
      </c>
      <c r="Q331" s="152"/>
      <c r="R331" s="162"/>
      <c r="S331" s="162"/>
      <c r="T331" s="162"/>
      <c r="U331" s="162"/>
      <c r="V331" s="163"/>
      <c r="W331" s="163"/>
      <c r="X331" s="206"/>
      <c r="Y331" s="242"/>
    </row>
    <row r="332">
      <c r="A332" s="53">
        <v>45705.0</v>
      </c>
      <c r="B332" s="53">
        <v>45779.0</v>
      </c>
      <c r="C332" s="54">
        <v>200712.0</v>
      </c>
      <c r="D332" s="54" t="s">
        <v>77</v>
      </c>
      <c r="E332" s="53">
        <v>45261.0</v>
      </c>
      <c r="F332" s="56">
        <f t="shared" si="10"/>
        <v>17</v>
      </c>
      <c r="G332" s="53">
        <v>45321.0</v>
      </c>
      <c r="H332" s="56">
        <f t="shared" si="2"/>
        <v>15</v>
      </c>
      <c r="I332" s="54" t="s">
        <v>74</v>
      </c>
      <c r="J332" s="54">
        <v>301.0</v>
      </c>
      <c r="K332" s="57">
        <v>5000.0</v>
      </c>
      <c r="L332" s="54" t="s">
        <v>51</v>
      </c>
      <c r="M332" s="54" t="s">
        <v>217</v>
      </c>
      <c r="N332" s="54" t="s">
        <v>17</v>
      </c>
      <c r="O332" s="54" t="s">
        <v>65</v>
      </c>
      <c r="P332" s="178" t="s">
        <v>66</v>
      </c>
      <c r="Q332" s="152"/>
      <c r="R332" s="162"/>
      <c r="S332" s="162"/>
      <c r="T332" s="162"/>
      <c r="U332" s="162"/>
      <c r="V332" s="163"/>
      <c r="W332" s="163"/>
      <c r="X332" s="206"/>
      <c r="Y332" s="242"/>
    </row>
    <row r="333">
      <c r="A333" s="53">
        <v>45705.0</v>
      </c>
      <c r="B333" s="53">
        <v>45783.0</v>
      </c>
      <c r="C333" s="54">
        <v>228774.0</v>
      </c>
      <c r="D333" s="54" t="s">
        <v>77</v>
      </c>
      <c r="E333" s="53">
        <v>45474.0</v>
      </c>
      <c r="F333" s="56">
        <f t="shared" si="10"/>
        <v>10</v>
      </c>
      <c r="G333" s="53">
        <v>45558.0</v>
      </c>
      <c r="H333" s="56">
        <f t="shared" si="2"/>
        <v>7</v>
      </c>
      <c r="I333" s="54" t="s">
        <v>59</v>
      </c>
      <c r="J333" s="54">
        <v>106.0</v>
      </c>
      <c r="K333" s="57">
        <v>8500.0</v>
      </c>
      <c r="L333" s="54" t="s">
        <v>51</v>
      </c>
      <c r="M333" s="54" t="s">
        <v>65</v>
      </c>
      <c r="N333" s="54" t="s">
        <v>19</v>
      </c>
      <c r="O333" s="54"/>
      <c r="P333" s="178" t="s">
        <v>61</v>
      </c>
      <c r="Q333" s="152"/>
      <c r="R333" s="162"/>
      <c r="S333" s="162"/>
      <c r="T333" s="162"/>
      <c r="U333" s="162"/>
      <c r="V333" s="163"/>
      <c r="W333" s="163"/>
      <c r="X333" s="206"/>
      <c r="Y333" s="242"/>
    </row>
    <row r="334">
      <c r="A334" s="53">
        <v>45769.0</v>
      </c>
      <c r="B334" s="53">
        <v>45782.0</v>
      </c>
      <c r="C334" s="54">
        <v>225982.0</v>
      </c>
      <c r="D334" s="54" t="s">
        <v>104</v>
      </c>
      <c r="E334" s="53">
        <v>45383.0</v>
      </c>
      <c r="F334" s="56">
        <f t="shared" si="10"/>
        <v>13</v>
      </c>
      <c r="G334" s="53">
        <v>45531.0</v>
      </c>
      <c r="H334" s="56">
        <f t="shared" si="2"/>
        <v>8</v>
      </c>
      <c r="I334" s="54" t="s">
        <v>74</v>
      </c>
      <c r="J334" s="54">
        <v>312.0</v>
      </c>
      <c r="K334" s="57">
        <v>3000.0</v>
      </c>
      <c r="L334" s="54" t="s">
        <v>51</v>
      </c>
      <c r="M334" s="54" t="s">
        <v>229</v>
      </c>
      <c r="N334" s="54" t="s">
        <v>17</v>
      </c>
      <c r="O334" s="54" t="s">
        <v>65</v>
      </c>
      <c r="P334" s="178" t="s">
        <v>61</v>
      </c>
      <c r="Q334" s="152"/>
      <c r="R334" s="162"/>
      <c r="S334" s="162"/>
      <c r="T334" s="162"/>
      <c r="U334" s="162"/>
      <c r="V334" s="163"/>
      <c r="W334" s="163"/>
      <c r="X334" s="206"/>
      <c r="Y334" s="242"/>
    </row>
    <row r="335">
      <c r="A335" s="53">
        <v>45747.0</v>
      </c>
      <c r="B335" s="53">
        <v>45783.0</v>
      </c>
      <c r="C335" s="54">
        <v>220627.0</v>
      </c>
      <c r="D335" s="54" t="s">
        <v>83</v>
      </c>
      <c r="E335" s="53">
        <v>45444.0</v>
      </c>
      <c r="F335" s="56">
        <f t="shared" si="10"/>
        <v>11</v>
      </c>
      <c r="G335" s="53">
        <v>45483.0</v>
      </c>
      <c r="H335" s="56">
        <f t="shared" si="2"/>
        <v>9</v>
      </c>
      <c r="I335" s="54" t="s">
        <v>74</v>
      </c>
      <c r="J335" s="54">
        <v>308.0</v>
      </c>
      <c r="K335" s="57">
        <v>8500.0</v>
      </c>
      <c r="L335" s="54" t="s">
        <v>51</v>
      </c>
      <c r="M335" s="54" t="s">
        <v>236</v>
      </c>
      <c r="N335" s="54" t="s">
        <v>19</v>
      </c>
      <c r="O335" s="54"/>
      <c r="P335" s="178" t="s">
        <v>61</v>
      </c>
      <c r="Q335" s="152"/>
      <c r="R335" s="162"/>
      <c r="S335" s="162"/>
      <c r="T335" s="162"/>
      <c r="U335" s="162"/>
      <c r="V335" s="163"/>
      <c r="W335" s="163"/>
      <c r="X335" s="206"/>
      <c r="Y335" s="242"/>
    </row>
    <row r="336">
      <c r="A336" s="53">
        <v>45714.0</v>
      </c>
      <c r="B336" s="53">
        <v>45783.0</v>
      </c>
      <c r="C336" s="54">
        <v>228893.0</v>
      </c>
      <c r="D336" s="54" t="s">
        <v>83</v>
      </c>
      <c r="E336" s="53">
        <v>45536.0</v>
      </c>
      <c r="F336" s="56">
        <f t="shared" si="10"/>
        <v>8</v>
      </c>
      <c r="G336" s="53">
        <v>45562.0</v>
      </c>
      <c r="H336" s="56">
        <f t="shared" si="2"/>
        <v>7</v>
      </c>
      <c r="I336" s="54" t="s">
        <v>134</v>
      </c>
      <c r="J336" s="54">
        <v>1004.0</v>
      </c>
      <c r="K336" s="57">
        <v>9000.0</v>
      </c>
      <c r="L336" s="54" t="s">
        <v>51</v>
      </c>
      <c r="M336" s="54" t="s">
        <v>65</v>
      </c>
      <c r="N336" s="54" t="s">
        <v>19</v>
      </c>
      <c r="O336" s="54"/>
      <c r="P336" s="178" t="s">
        <v>61</v>
      </c>
      <c r="Q336" s="152"/>
      <c r="R336" s="162"/>
      <c r="S336" s="162"/>
      <c r="T336" s="162"/>
      <c r="U336" s="162"/>
      <c r="V336" s="163"/>
      <c r="W336" s="163"/>
      <c r="X336" s="206"/>
      <c r="Y336" s="242"/>
    </row>
    <row r="337">
      <c r="A337" s="53">
        <v>45770.0</v>
      </c>
      <c r="B337" s="53">
        <v>45783.0</v>
      </c>
      <c r="C337" s="54">
        <v>236840.0</v>
      </c>
      <c r="D337" s="54" t="s">
        <v>83</v>
      </c>
      <c r="E337" s="53">
        <v>45536.0</v>
      </c>
      <c r="F337" s="56">
        <f t="shared" si="10"/>
        <v>8</v>
      </c>
      <c r="G337" s="151">
        <v>45639.0</v>
      </c>
      <c r="H337" s="56">
        <f t="shared" si="2"/>
        <v>4</v>
      </c>
      <c r="I337" s="54" t="s">
        <v>74</v>
      </c>
      <c r="J337" s="54">
        <v>302.0</v>
      </c>
      <c r="K337" s="57" t="s">
        <v>218</v>
      </c>
      <c r="L337" s="54" t="s">
        <v>51</v>
      </c>
      <c r="M337" s="54" t="s">
        <v>65</v>
      </c>
      <c r="N337" s="54" t="s">
        <v>19</v>
      </c>
      <c r="O337" s="54"/>
      <c r="P337" s="186"/>
      <c r="Q337" s="152"/>
      <c r="R337" s="162"/>
      <c r="S337" s="162"/>
      <c r="T337" s="162"/>
      <c r="U337" s="162"/>
      <c r="V337" s="163"/>
      <c r="W337" s="163"/>
      <c r="X337" s="206"/>
      <c r="Y337" s="242"/>
    </row>
    <row r="338">
      <c r="A338" s="53">
        <v>45705.0</v>
      </c>
      <c r="B338" s="53">
        <v>45783.0</v>
      </c>
      <c r="C338" s="54">
        <v>222732.0</v>
      </c>
      <c r="D338" s="54" t="s">
        <v>88</v>
      </c>
      <c r="E338" s="53">
        <v>45474.0</v>
      </c>
      <c r="F338" s="56">
        <f t="shared" si="10"/>
        <v>10</v>
      </c>
      <c r="G338" s="53">
        <v>45504.0</v>
      </c>
      <c r="H338" s="56">
        <f t="shared" si="2"/>
        <v>9</v>
      </c>
      <c r="I338" s="54" t="s">
        <v>49</v>
      </c>
      <c r="J338" s="54">
        <v>524.0</v>
      </c>
      <c r="K338" s="57">
        <v>7000.0</v>
      </c>
      <c r="L338" s="54" t="s">
        <v>51</v>
      </c>
      <c r="M338" s="54" t="s">
        <v>217</v>
      </c>
      <c r="N338" s="54" t="s">
        <v>19</v>
      </c>
      <c r="O338" s="54"/>
      <c r="P338" s="178" t="s">
        <v>61</v>
      </c>
      <c r="Q338" s="152"/>
      <c r="R338" s="162"/>
      <c r="S338" s="162"/>
      <c r="T338" s="162"/>
      <c r="U338" s="162"/>
      <c r="V338" s="163"/>
      <c r="W338" s="163"/>
      <c r="X338" s="206"/>
      <c r="Y338" s="242"/>
    </row>
    <row r="339">
      <c r="A339" s="53">
        <v>45779.0</v>
      </c>
      <c r="B339" s="53">
        <v>45779.0</v>
      </c>
      <c r="C339" s="54">
        <v>229808.0</v>
      </c>
      <c r="D339" s="54" t="s">
        <v>89</v>
      </c>
      <c r="E339" s="53">
        <v>45536.0</v>
      </c>
      <c r="F339" s="56">
        <f t="shared" si="10"/>
        <v>8</v>
      </c>
      <c r="G339" s="53">
        <v>45569.0</v>
      </c>
      <c r="H339" s="56">
        <f t="shared" si="2"/>
        <v>7</v>
      </c>
      <c r="I339" s="54" t="s">
        <v>74</v>
      </c>
      <c r="J339" s="54">
        <v>308.0</v>
      </c>
      <c r="K339" s="57">
        <v>6000.0</v>
      </c>
      <c r="L339" s="54" t="s">
        <v>51</v>
      </c>
      <c r="M339" s="54" t="s">
        <v>65</v>
      </c>
      <c r="N339" s="54" t="s">
        <v>17</v>
      </c>
      <c r="O339" s="54" t="s">
        <v>65</v>
      </c>
      <c r="P339" s="178" t="s">
        <v>61</v>
      </c>
      <c r="Q339" s="152"/>
      <c r="R339" s="162"/>
      <c r="S339" s="162"/>
      <c r="T339" s="162"/>
      <c r="U339" s="162"/>
      <c r="V339" s="163"/>
      <c r="W339" s="163"/>
      <c r="X339" s="206"/>
      <c r="Y339" s="242"/>
    </row>
    <row r="340">
      <c r="A340" s="53">
        <v>45705.0</v>
      </c>
      <c r="B340" s="53">
        <v>45783.0</v>
      </c>
      <c r="C340" s="54">
        <v>225990.0</v>
      </c>
      <c r="D340" s="54" t="s">
        <v>89</v>
      </c>
      <c r="E340" s="53">
        <v>45444.0</v>
      </c>
      <c r="F340" s="56">
        <f t="shared" si="10"/>
        <v>11</v>
      </c>
      <c r="G340" s="53">
        <v>45532.0</v>
      </c>
      <c r="H340" s="56">
        <f t="shared" si="2"/>
        <v>8</v>
      </c>
      <c r="I340" s="54" t="s">
        <v>73</v>
      </c>
      <c r="J340" s="54">
        <v>208.0</v>
      </c>
      <c r="K340" s="57">
        <v>12000.0</v>
      </c>
      <c r="L340" s="54" t="s">
        <v>51</v>
      </c>
      <c r="M340" s="54" t="s">
        <v>65</v>
      </c>
      <c r="N340" s="54" t="s">
        <v>19</v>
      </c>
      <c r="O340" s="54"/>
      <c r="P340" s="186"/>
      <c r="Q340" s="152"/>
      <c r="R340" s="162"/>
      <c r="S340" s="162"/>
      <c r="T340" s="162"/>
      <c r="U340" s="162"/>
      <c r="V340" s="163"/>
      <c r="W340" s="163"/>
      <c r="X340" s="206"/>
      <c r="Y340" s="242"/>
    </row>
    <row r="341">
      <c r="A341" s="53">
        <v>45705.0</v>
      </c>
      <c r="B341" s="53">
        <v>45783.0</v>
      </c>
      <c r="C341" s="54">
        <v>210388.0</v>
      </c>
      <c r="D341" s="54" t="s">
        <v>55</v>
      </c>
      <c r="E341" s="53">
        <v>45323.0</v>
      </c>
      <c r="F341" s="56">
        <f t="shared" si="10"/>
        <v>15</v>
      </c>
      <c r="G341" s="53">
        <v>45394.0</v>
      </c>
      <c r="H341" s="56">
        <f t="shared" si="2"/>
        <v>12</v>
      </c>
      <c r="I341" s="54" t="s">
        <v>59</v>
      </c>
      <c r="J341" s="54">
        <v>139.0</v>
      </c>
      <c r="K341" s="57">
        <v>15000.0</v>
      </c>
      <c r="L341" s="54" t="s">
        <v>51</v>
      </c>
      <c r="M341" s="54" t="s">
        <v>65</v>
      </c>
      <c r="N341" s="54" t="s">
        <v>19</v>
      </c>
      <c r="O341" s="54"/>
      <c r="P341" s="178" t="s">
        <v>61</v>
      </c>
      <c r="Q341" s="152"/>
      <c r="R341" s="162"/>
      <c r="S341" s="162"/>
      <c r="T341" s="162"/>
      <c r="U341" s="162"/>
      <c r="V341" s="163"/>
      <c r="W341" s="163"/>
      <c r="X341" s="206"/>
      <c r="Y341" s="242"/>
    </row>
    <row r="342">
      <c r="A342" s="53">
        <v>45705.0</v>
      </c>
      <c r="B342" s="53">
        <v>45783.0</v>
      </c>
      <c r="C342" s="54">
        <v>217060.0</v>
      </c>
      <c r="D342" s="54" t="s">
        <v>55</v>
      </c>
      <c r="E342" s="53">
        <v>45474.0</v>
      </c>
      <c r="F342" s="56">
        <f t="shared" si="10"/>
        <v>10</v>
      </c>
      <c r="G342" s="53">
        <v>45545.0</v>
      </c>
      <c r="H342" s="56">
        <f t="shared" si="2"/>
        <v>7</v>
      </c>
      <c r="I342" s="54" t="s">
        <v>63</v>
      </c>
      <c r="J342" s="54">
        <v>404.0</v>
      </c>
      <c r="K342" s="57" t="s">
        <v>218</v>
      </c>
      <c r="L342" s="54" t="s">
        <v>51</v>
      </c>
      <c r="M342" s="54" t="s">
        <v>217</v>
      </c>
      <c r="N342" s="54" t="s">
        <v>19</v>
      </c>
      <c r="O342" s="54"/>
      <c r="P342" s="178" t="s">
        <v>61</v>
      </c>
      <c r="Q342" s="152"/>
      <c r="R342" s="162"/>
      <c r="S342" s="162"/>
      <c r="T342" s="162"/>
      <c r="U342" s="162"/>
      <c r="V342" s="163"/>
      <c r="W342" s="163"/>
      <c r="X342" s="206"/>
      <c r="Y342" s="242"/>
    </row>
    <row r="343">
      <c r="A343" s="53">
        <v>45769.0</v>
      </c>
      <c r="B343" s="53">
        <v>45782.0</v>
      </c>
      <c r="C343" s="54">
        <v>208870.0</v>
      </c>
      <c r="D343" s="54" t="s">
        <v>98</v>
      </c>
      <c r="E343" s="53">
        <v>45352.0</v>
      </c>
      <c r="F343" s="56">
        <f t="shared" si="10"/>
        <v>14</v>
      </c>
      <c r="G343" s="53">
        <v>45385.0</v>
      </c>
      <c r="H343" s="56">
        <f t="shared" si="2"/>
        <v>13</v>
      </c>
      <c r="I343" s="54" t="s">
        <v>74</v>
      </c>
      <c r="J343" s="54">
        <v>312.0</v>
      </c>
      <c r="K343" s="100"/>
      <c r="L343" s="54" t="s">
        <v>51</v>
      </c>
      <c r="M343" s="54" t="s">
        <v>229</v>
      </c>
      <c r="N343" s="54" t="s">
        <v>17</v>
      </c>
      <c r="O343" s="54" t="s">
        <v>65</v>
      </c>
      <c r="P343" s="178" t="s">
        <v>61</v>
      </c>
      <c r="Q343" s="152"/>
      <c r="R343" s="162"/>
      <c r="S343" s="162"/>
      <c r="T343" s="162"/>
      <c r="U343" s="162"/>
      <c r="V343" s="163"/>
      <c r="W343" s="163"/>
      <c r="X343" s="206"/>
      <c r="Y343" s="242"/>
    </row>
    <row r="344">
      <c r="A344" s="53">
        <v>45762.0</v>
      </c>
      <c r="B344" s="53">
        <v>45783.0</v>
      </c>
      <c r="C344" s="54">
        <v>229731.0</v>
      </c>
      <c r="D344" s="54" t="s">
        <v>118</v>
      </c>
      <c r="E344" s="53">
        <v>45536.0</v>
      </c>
      <c r="F344" s="56">
        <f t="shared" si="10"/>
        <v>8</v>
      </c>
      <c r="G344" s="53">
        <v>45567.0</v>
      </c>
      <c r="H344" s="56">
        <f t="shared" si="2"/>
        <v>7</v>
      </c>
      <c r="I344" s="54" t="s">
        <v>74</v>
      </c>
      <c r="J344" s="54" t="s">
        <v>94</v>
      </c>
      <c r="K344" s="57">
        <v>14000.0</v>
      </c>
      <c r="L344" s="54" t="s">
        <v>51</v>
      </c>
      <c r="M344" s="54" t="s">
        <v>65</v>
      </c>
      <c r="N344" s="54" t="s">
        <v>19</v>
      </c>
      <c r="O344" s="54"/>
      <c r="P344" s="186"/>
      <c r="Q344" s="152"/>
      <c r="R344" s="162"/>
      <c r="S344" s="162"/>
      <c r="T344" s="162"/>
      <c r="U344" s="162"/>
      <c r="V344" s="163"/>
      <c r="W344" s="163"/>
      <c r="X344" s="206"/>
      <c r="Y344" s="242"/>
    </row>
    <row r="345">
      <c r="A345" s="53">
        <v>45775.0</v>
      </c>
      <c r="B345" s="53">
        <v>45779.0</v>
      </c>
      <c r="C345" s="54">
        <v>226848.0</v>
      </c>
      <c r="D345" s="54" t="s">
        <v>99</v>
      </c>
      <c r="E345" s="53">
        <v>45505.0</v>
      </c>
      <c r="F345" s="56">
        <f t="shared" si="10"/>
        <v>9</v>
      </c>
      <c r="G345" s="53">
        <v>45538.0</v>
      </c>
      <c r="H345" s="56">
        <f t="shared" si="2"/>
        <v>8</v>
      </c>
      <c r="I345" s="54" t="s">
        <v>74</v>
      </c>
      <c r="J345" s="54" t="s">
        <v>94</v>
      </c>
      <c r="K345" s="57">
        <v>25000.0</v>
      </c>
      <c r="L345" s="54" t="s">
        <v>51</v>
      </c>
      <c r="M345" s="54" t="s">
        <v>65</v>
      </c>
      <c r="N345" s="54" t="s">
        <v>17</v>
      </c>
      <c r="O345" s="54" t="s">
        <v>65</v>
      </c>
      <c r="P345" s="178" t="s">
        <v>61</v>
      </c>
      <c r="Q345" s="152"/>
      <c r="R345" s="162"/>
      <c r="S345" s="162"/>
      <c r="T345" s="162"/>
      <c r="U345" s="162"/>
      <c r="V345" s="163"/>
      <c r="W345" s="163"/>
      <c r="X345" s="206"/>
      <c r="Y345" s="242"/>
    </row>
    <row r="346">
      <c r="A346" s="53">
        <v>45779.0</v>
      </c>
      <c r="B346" s="53">
        <v>45779.0</v>
      </c>
      <c r="C346" s="54">
        <v>212806.0</v>
      </c>
      <c r="D346" s="54" t="s">
        <v>83</v>
      </c>
      <c r="E346" s="53">
        <v>45383.0</v>
      </c>
      <c r="F346" s="56">
        <f t="shared" si="10"/>
        <v>13</v>
      </c>
      <c r="G346" s="53">
        <v>45420.0</v>
      </c>
      <c r="H346" s="56">
        <f t="shared" si="2"/>
        <v>11</v>
      </c>
      <c r="I346" s="54" t="s">
        <v>73</v>
      </c>
      <c r="J346" s="54">
        <v>261.0</v>
      </c>
      <c r="K346" s="57">
        <v>55000.0</v>
      </c>
      <c r="L346" s="54" t="s">
        <v>51</v>
      </c>
      <c r="M346" s="54" t="s">
        <v>65</v>
      </c>
      <c r="N346" s="54" t="s">
        <v>17</v>
      </c>
      <c r="O346" s="54" t="s">
        <v>65</v>
      </c>
      <c r="P346" s="178" t="s">
        <v>61</v>
      </c>
      <c r="Q346" s="152"/>
      <c r="R346" s="162"/>
      <c r="S346" s="162"/>
      <c r="T346" s="162"/>
      <c r="U346" s="162"/>
      <c r="V346" s="163"/>
      <c r="W346" s="163"/>
      <c r="X346" s="206"/>
      <c r="Y346" s="242"/>
    </row>
    <row r="347">
      <c r="A347" s="53">
        <v>45705.0</v>
      </c>
      <c r="B347" s="53">
        <v>45783.0</v>
      </c>
      <c r="C347" s="54">
        <v>219680.0</v>
      </c>
      <c r="D347" s="54" t="s">
        <v>58</v>
      </c>
      <c r="E347" s="53">
        <v>45383.0</v>
      </c>
      <c r="F347" s="56">
        <f t="shared" si="10"/>
        <v>13</v>
      </c>
      <c r="G347" s="53">
        <v>45471.0</v>
      </c>
      <c r="H347" s="56">
        <f t="shared" si="2"/>
        <v>10</v>
      </c>
      <c r="I347" s="54" t="s">
        <v>74</v>
      </c>
      <c r="J347" s="54">
        <v>308.0</v>
      </c>
      <c r="K347" s="57" t="s">
        <v>218</v>
      </c>
      <c r="L347" s="54" t="s">
        <v>51</v>
      </c>
      <c r="M347" s="54" t="s">
        <v>65</v>
      </c>
      <c r="N347" s="54" t="s">
        <v>19</v>
      </c>
      <c r="O347" s="54"/>
      <c r="P347" s="178" t="s">
        <v>61</v>
      </c>
      <c r="Q347" s="152"/>
      <c r="R347" s="162"/>
      <c r="S347" s="162"/>
      <c r="T347" s="162"/>
      <c r="U347" s="162"/>
      <c r="V347" s="163"/>
      <c r="W347" s="163"/>
      <c r="X347" s="206"/>
      <c r="Y347" s="242"/>
    </row>
    <row r="348">
      <c r="A348" s="53">
        <v>45705.0</v>
      </c>
      <c r="B348" s="53">
        <v>45783.0</v>
      </c>
      <c r="C348" s="54">
        <v>124026.0</v>
      </c>
      <c r="D348" s="54" t="s">
        <v>96</v>
      </c>
      <c r="E348" s="53">
        <v>44501.0</v>
      </c>
      <c r="F348" s="56">
        <f t="shared" si="10"/>
        <v>42</v>
      </c>
      <c r="G348" s="53">
        <v>44581.0</v>
      </c>
      <c r="H348" s="56">
        <f t="shared" si="2"/>
        <v>39</v>
      </c>
      <c r="I348" s="54" t="s">
        <v>74</v>
      </c>
      <c r="J348" s="54">
        <v>304.0</v>
      </c>
      <c r="K348" s="57" t="s">
        <v>218</v>
      </c>
      <c r="L348" s="54" t="s">
        <v>51</v>
      </c>
      <c r="M348" s="54" t="s">
        <v>217</v>
      </c>
      <c r="N348" s="54" t="s">
        <v>19</v>
      </c>
      <c r="O348" s="54"/>
      <c r="P348" s="178" t="s">
        <v>61</v>
      </c>
      <c r="Q348" s="152"/>
      <c r="R348" s="162"/>
      <c r="S348" s="162"/>
      <c r="T348" s="162"/>
      <c r="U348" s="162"/>
      <c r="V348" s="163"/>
      <c r="W348" s="163"/>
      <c r="X348" s="206"/>
      <c r="Y348" s="242"/>
    </row>
    <row r="349">
      <c r="A349" s="53">
        <v>45761.0</v>
      </c>
      <c r="B349" s="53">
        <v>45783.0</v>
      </c>
      <c r="C349" s="54">
        <v>99592.0</v>
      </c>
      <c r="D349" s="54" t="s">
        <v>278</v>
      </c>
      <c r="E349" s="53">
        <v>44348.0</v>
      </c>
      <c r="F349" s="56">
        <f t="shared" si="10"/>
        <v>47</v>
      </c>
      <c r="G349" s="151">
        <v>44450.0</v>
      </c>
      <c r="H349" s="56">
        <f t="shared" si="2"/>
        <v>43</v>
      </c>
      <c r="I349" s="54" t="s">
        <v>73</v>
      </c>
      <c r="J349" s="54"/>
      <c r="K349" s="57" t="s">
        <v>64</v>
      </c>
      <c r="L349" s="54"/>
      <c r="M349" s="54"/>
      <c r="N349" s="54" t="s">
        <v>19</v>
      </c>
      <c r="O349" s="54"/>
      <c r="P349" s="178" t="s">
        <v>61</v>
      </c>
      <c r="Q349" s="152"/>
      <c r="R349" s="162"/>
      <c r="S349" s="162"/>
      <c r="T349" s="162"/>
      <c r="U349" s="162"/>
      <c r="V349" s="163"/>
      <c r="W349" s="163"/>
      <c r="X349" s="206"/>
      <c r="Y349" s="242"/>
    </row>
    <row r="350">
      <c r="A350" s="53">
        <v>45705.0</v>
      </c>
      <c r="B350" s="53">
        <v>45783.0</v>
      </c>
      <c r="C350" s="54">
        <v>153511.0</v>
      </c>
      <c r="D350" s="54" t="s">
        <v>60</v>
      </c>
      <c r="E350" s="53">
        <v>44774.0</v>
      </c>
      <c r="F350" s="56">
        <f t="shared" si="10"/>
        <v>33</v>
      </c>
      <c r="G350" s="53">
        <v>44904.0</v>
      </c>
      <c r="H350" s="56">
        <f t="shared" si="2"/>
        <v>28</v>
      </c>
      <c r="I350" s="54" t="s">
        <v>59</v>
      </c>
      <c r="J350" s="54">
        <v>129.0</v>
      </c>
      <c r="K350" s="57">
        <v>3000.0</v>
      </c>
      <c r="L350" s="54" t="s">
        <v>51</v>
      </c>
      <c r="M350" s="54" t="s">
        <v>65</v>
      </c>
      <c r="N350" s="54" t="s">
        <v>19</v>
      </c>
      <c r="O350" s="54"/>
      <c r="P350" s="178" t="s">
        <v>61</v>
      </c>
      <c r="Q350" s="152"/>
      <c r="R350" s="162"/>
      <c r="S350" s="162"/>
      <c r="T350" s="162"/>
      <c r="U350" s="162"/>
      <c r="V350" s="163"/>
      <c r="W350" s="163"/>
      <c r="X350" s="206"/>
      <c r="Y350" s="242"/>
    </row>
    <row r="351">
      <c r="A351" s="53">
        <v>45705.0</v>
      </c>
      <c r="B351" s="53">
        <v>45783.0</v>
      </c>
      <c r="C351" s="54">
        <v>235168.0</v>
      </c>
      <c r="D351" s="54" t="s">
        <v>60</v>
      </c>
      <c r="E351" s="53">
        <v>45566.0</v>
      </c>
      <c r="F351" s="56">
        <f t="shared" si="10"/>
        <v>7</v>
      </c>
      <c r="G351" s="151">
        <v>45621.0</v>
      </c>
      <c r="H351" s="56">
        <f t="shared" si="2"/>
        <v>5</v>
      </c>
      <c r="I351" s="54" t="s">
        <v>49</v>
      </c>
      <c r="J351" s="54">
        <v>512.0</v>
      </c>
      <c r="K351" s="57" t="s">
        <v>227</v>
      </c>
      <c r="L351" s="54" t="s">
        <v>51</v>
      </c>
      <c r="M351" s="54" t="s">
        <v>65</v>
      </c>
      <c r="N351" s="54" t="s">
        <v>19</v>
      </c>
      <c r="O351" s="54"/>
      <c r="P351" s="178" t="s">
        <v>61</v>
      </c>
      <c r="Q351" s="152"/>
      <c r="R351" s="162"/>
      <c r="S351" s="162"/>
      <c r="T351" s="162"/>
      <c r="U351" s="162"/>
      <c r="V351" s="163"/>
      <c r="W351" s="163"/>
      <c r="X351" s="206"/>
      <c r="Y351" s="242"/>
    </row>
    <row r="352">
      <c r="A352" s="53">
        <v>45705.0</v>
      </c>
      <c r="B352" s="53">
        <v>45779.0</v>
      </c>
      <c r="C352" s="54">
        <v>238961.0</v>
      </c>
      <c r="D352" s="54" t="s">
        <v>60</v>
      </c>
      <c r="E352" s="53">
        <v>45658.0</v>
      </c>
      <c r="F352" s="56">
        <f t="shared" si="10"/>
        <v>4</v>
      </c>
      <c r="G352" s="53">
        <v>45667.0</v>
      </c>
      <c r="H352" s="56">
        <f t="shared" si="2"/>
        <v>3</v>
      </c>
      <c r="I352" s="54" t="s">
        <v>73</v>
      </c>
      <c r="J352" s="54" t="s">
        <v>33</v>
      </c>
      <c r="K352" s="57" t="s">
        <v>227</v>
      </c>
      <c r="L352" s="54" t="s">
        <v>51</v>
      </c>
      <c r="M352" s="54" t="s">
        <v>65</v>
      </c>
      <c r="N352" s="54" t="s">
        <v>17</v>
      </c>
      <c r="O352" s="54" t="s">
        <v>65</v>
      </c>
      <c r="P352" s="178" t="s">
        <v>61</v>
      </c>
      <c r="Q352" s="152"/>
      <c r="R352" s="162"/>
      <c r="S352" s="162"/>
      <c r="T352" s="162"/>
      <c r="U352" s="162"/>
      <c r="V352" s="163"/>
      <c r="W352" s="163"/>
      <c r="X352" s="206"/>
      <c r="Y352" s="242"/>
    </row>
    <row r="353">
      <c r="A353" s="53">
        <v>45705.0</v>
      </c>
      <c r="B353" s="53">
        <v>45783.0</v>
      </c>
      <c r="C353" s="54">
        <v>241177.0</v>
      </c>
      <c r="D353" s="54" t="s">
        <v>60</v>
      </c>
      <c r="E353" s="53">
        <v>45597.0</v>
      </c>
      <c r="F353" s="56">
        <f t="shared" si="10"/>
        <v>6</v>
      </c>
      <c r="G353" s="53">
        <v>45688.0</v>
      </c>
      <c r="H353" s="56">
        <f t="shared" si="2"/>
        <v>3</v>
      </c>
      <c r="I353" s="54" t="s">
        <v>49</v>
      </c>
      <c r="J353" s="54">
        <v>512.0</v>
      </c>
      <c r="K353" s="57" t="s">
        <v>227</v>
      </c>
      <c r="L353" s="54" t="s">
        <v>51</v>
      </c>
      <c r="M353" s="54" t="s">
        <v>65</v>
      </c>
      <c r="N353" s="54" t="s">
        <v>19</v>
      </c>
      <c r="O353" s="54"/>
      <c r="P353" s="178" t="s">
        <v>61</v>
      </c>
      <c r="Q353" s="152"/>
      <c r="R353" s="162"/>
      <c r="S353" s="162"/>
      <c r="T353" s="162"/>
      <c r="U353" s="162"/>
      <c r="V353" s="163"/>
      <c r="W353" s="163"/>
      <c r="X353" s="206"/>
      <c r="Y353" s="242"/>
    </row>
    <row r="354">
      <c r="A354" s="53">
        <v>45705.0</v>
      </c>
      <c r="B354" s="53">
        <v>45779.0</v>
      </c>
      <c r="C354" s="54">
        <v>241472.0</v>
      </c>
      <c r="D354" s="54" t="s">
        <v>48</v>
      </c>
      <c r="E354" s="53">
        <v>45658.0</v>
      </c>
      <c r="F354" s="56">
        <f t="shared" si="10"/>
        <v>4</v>
      </c>
      <c r="G354" s="53">
        <v>45693.0</v>
      </c>
      <c r="H354" s="56">
        <f t="shared" si="2"/>
        <v>3</v>
      </c>
      <c r="I354" s="54" t="s">
        <v>63</v>
      </c>
      <c r="J354" s="54" t="s">
        <v>33</v>
      </c>
      <c r="K354" s="57" t="s">
        <v>218</v>
      </c>
      <c r="L354" s="54" t="s">
        <v>51</v>
      </c>
      <c r="M354" s="54" t="s">
        <v>65</v>
      </c>
      <c r="N354" s="54" t="s">
        <v>17</v>
      </c>
      <c r="O354" s="54" t="s">
        <v>65</v>
      </c>
      <c r="P354" s="178" t="s">
        <v>61</v>
      </c>
      <c r="Q354" s="152"/>
      <c r="R354" s="162"/>
      <c r="S354" s="162"/>
      <c r="T354" s="162"/>
      <c r="U354" s="162"/>
      <c r="V354" s="163"/>
      <c r="W354" s="163"/>
      <c r="X354" s="206"/>
      <c r="Y354" s="242"/>
    </row>
    <row r="355">
      <c r="A355" s="53">
        <v>45779.0</v>
      </c>
      <c r="B355" s="53">
        <v>45779.0</v>
      </c>
      <c r="C355" s="54">
        <v>230921.0</v>
      </c>
      <c r="D355" s="54" t="s">
        <v>48</v>
      </c>
      <c r="E355" s="53">
        <v>45566.0</v>
      </c>
      <c r="F355" s="56">
        <f t="shared" si="10"/>
        <v>7</v>
      </c>
      <c r="G355" s="151">
        <v>45586.0</v>
      </c>
      <c r="H355" s="56">
        <f t="shared" si="2"/>
        <v>6</v>
      </c>
      <c r="I355" s="54" t="s">
        <v>59</v>
      </c>
      <c r="J355" s="54">
        <v>101.0</v>
      </c>
      <c r="K355" s="57">
        <v>7000.0</v>
      </c>
      <c r="L355" s="54" t="s">
        <v>51</v>
      </c>
      <c r="M355" s="54" t="s">
        <v>65</v>
      </c>
      <c r="N355" s="54" t="s">
        <v>17</v>
      </c>
      <c r="O355" s="54" t="s">
        <v>65</v>
      </c>
      <c r="P355" s="186"/>
      <c r="Q355" s="152"/>
      <c r="R355" s="162"/>
      <c r="S355" s="162"/>
      <c r="T355" s="162"/>
      <c r="U355" s="162"/>
      <c r="V355" s="163"/>
      <c r="W355" s="163"/>
      <c r="X355" s="206"/>
      <c r="Y355" s="242"/>
    </row>
    <row r="356">
      <c r="A356" s="53">
        <v>45764.0</v>
      </c>
      <c r="B356" s="53">
        <v>45783.0</v>
      </c>
      <c r="C356" s="54">
        <v>233730.0</v>
      </c>
      <c r="D356" s="54" t="s">
        <v>48</v>
      </c>
      <c r="E356" s="53">
        <v>45566.0</v>
      </c>
      <c r="F356" s="56">
        <f t="shared" si="10"/>
        <v>7</v>
      </c>
      <c r="G356" s="53">
        <v>45543.0</v>
      </c>
      <c r="H356" s="56">
        <f t="shared" si="2"/>
        <v>7</v>
      </c>
      <c r="I356" s="54" t="s">
        <v>74</v>
      </c>
      <c r="J356" s="54">
        <v>313.0</v>
      </c>
      <c r="K356" s="57">
        <v>5500.0</v>
      </c>
      <c r="L356" s="54" t="s">
        <v>51</v>
      </c>
      <c r="M356" s="54" t="s">
        <v>65</v>
      </c>
      <c r="N356" s="54" t="s">
        <v>19</v>
      </c>
      <c r="O356" s="54"/>
      <c r="P356" s="178" t="s">
        <v>61</v>
      </c>
      <c r="Q356" s="152"/>
      <c r="R356" s="162"/>
      <c r="S356" s="162"/>
      <c r="T356" s="162"/>
      <c r="U356" s="162"/>
      <c r="V356" s="163"/>
      <c r="W356" s="163"/>
      <c r="X356" s="206"/>
      <c r="Y356" s="242"/>
    </row>
    <row r="357">
      <c r="A357" s="53">
        <v>45705.0</v>
      </c>
      <c r="B357" s="53">
        <v>45783.0</v>
      </c>
      <c r="C357" s="54">
        <v>235107.0</v>
      </c>
      <c r="D357" s="54" t="s">
        <v>48</v>
      </c>
      <c r="E357" s="53">
        <v>45566.0</v>
      </c>
      <c r="F357" s="56">
        <f t="shared" si="10"/>
        <v>7</v>
      </c>
      <c r="G357" s="151">
        <v>45623.0</v>
      </c>
      <c r="H357" s="56">
        <f t="shared" si="2"/>
        <v>5</v>
      </c>
      <c r="I357" s="54" t="s">
        <v>49</v>
      </c>
      <c r="J357" s="54">
        <v>512.0</v>
      </c>
      <c r="K357" s="57" t="s">
        <v>227</v>
      </c>
      <c r="L357" s="54" t="s">
        <v>51</v>
      </c>
      <c r="M357" s="54" t="s">
        <v>65</v>
      </c>
      <c r="N357" s="54" t="s">
        <v>19</v>
      </c>
      <c r="O357" s="54"/>
      <c r="P357" s="178" t="s">
        <v>61</v>
      </c>
      <c r="Q357" s="152"/>
      <c r="R357" s="162"/>
      <c r="S357" s="162"/>
      <c r="T357" s="162"/>
      <c r="U357" s="162"/>
      <c r="V357" s="163"/>
      <c r="W357" s="163"/>
      <c r="X357" s="206"/>
      <c r="Y357" s="242"/>
    </row>
    <row r="358">
      <c r="A358" s="53">
        <v>45705.0</v>
      </c>
      <c r="B358" s="53">
        <v>45783.0</v>
      </c>
      <c r="C358" s="54">
        <v>231275.0</v>
      </c>
      <c r="D358" s="54" t="s">
        <v>48</v>
      </c>
      <c r="E358" s="53">
        <v>45536.0</v>
      </c>
      <c r="F358" s="56">
        <f t="shared" si="10"/>
        <v>8</v>
      </c>
      <c r="G358" s="151">
        <v>45583.0</v>
      </c>
      <c r="H358" s="56">
        <f t="shared" si="2"/>
        <v>6</v>
      </c>
      <c r="I358" s="54" t="s">
        <v>74</v>
      </c>
      <c r="J358" s="54">
        <v>328.0</v>
      </c>
      <c r="K358" s="57">
        <v>4400.0</v>
      </c>
      <c r="L358" s="54" t="s">
        <v>51</v>
      </c>
      <c r="M358" s="54" t="s">
        <v>65</v>
      </c>
      <c r="N358" s="54" t="s">
        <v>19</v>
      </c>
      <c r="O358" s="54"/>
      <c r="P358" s="178" t="s">
        <v>61</v>
      </c>
      <c r="Q358" s="152"/>
      <c r="R358" s="162"/>
      <c r="S358" s="162"/>
      <c r="T358" s="162"/>
      <c r="U358" s="162"/>
      <c r="V358" s="163"/>
      <c r="W358" s="163"/>
      <c r="X358" s="206"/>
      <c r="Y358" s="242"/>
    </row>
    <row r="359">
      <c r="A359" s="53">
        <v>45705.0</v>
      </c>
      <c r="B359" s="53">
        <v>45783.0</v>
      </c>
      <c r="C359" s="54">
        <v>238133.0</v>
      </c>
      <c r="D359" s="54" t="s">
        <v>48</v>
      </c>
      <c r="E359" s="53">
        <v>45627.0</v>
      </c>
      <c r="F359" s="56">
        <f t="shared" si="10"/>
        <v>5</v>
      </c>
      <c r="G359" s="53">
        <v>45661.0</v>
      </c>
      <c r="H359" s="56">
        <f t="shared" si="2"/>
        <v>4</v>
      </c>
      <c r="I359" s="54" t="s">
        <v>49</v>
      </c>
      <c r="J359" s="54">
        <v>512.0</v>
      </c>
      <c r="K359" s="100"/>
      <c r="L359" s="54" t="s">
        <v>51</v>
      </c>
      <c r="M359" s="54" t="s">
        <v>65</v>
      </c>
      <c r="N359" s="54" t="s">
        <v>19</v>
      </c>
      <c r="O359" s="54"/>
      <c r="P359" s="178" t="s">
        <v>61</v>
      </c>
      <c r="Q359" s="152"/>
      <c r="R359" s="162"/>
      <c r="S359" s="162"/>
      <c r="T359" s="162"/>
      <c r="U359" s="162"/>
      <c r="V359" s="163"/>
      <c r="W359" s="163"/>
      <c r="X359" s="206"/>
      <c r="Y359" s="242"/>
    </row>
    <row r="360">
      <c r="A360" s="53">
        <v>45709.0</v>
      </c>
      <c r="B360" s="53">
        <v>45783.0</v>
      </c>
      <c r="C360" s="54">
        <v>233044.0</v>
      </c>
      <c r="D360" s="54" t="s">
        <v>48</v>
      </c>
      <c r="E360" s="53">
        <v>45566.0</v>
      </c>
      <c r="F360" s="56">
        <f t="shared" si="10"/>
        <v>7</v>
      </c>
      <c r="G360" s="53">
        <v>45597.0</v>
      </c>
      <c r="H360" s="56">
        <f t="shared" si="2"/>
        <v>6</v>
      </c>
      <c r="I360" s="54" t="s">
        <v>73</v>
      </c>
      <c r="J360" s="54" t="s">
        <v>33</v>
      </c>
      <c r="K360" s="57">
        <v>12000.0</v>
      </c>
      <c r="L360" s="54" t="s">
        <v>51</v>
      </c>
      <c r="M360" s="54" t="s">
        <v>65</v>
      </c>
      <c r="N360" s="54" t="s">
        <v>19</v>
      </c>
      <c r="O360" s="54"/>
      <c r="P360" s="178" t="s">
        <v>61</v>
      </c>
      <c r="Q360" s="152"/>
      <c r="R360" s="162"/>
      <c r="S360" s="162"/>
      <c r="T360" s="162"/>
      <c r="U360" s="162"/>
      <c r="V360" s="163"/>
      <c r="W360" s="163"/>
      <c r="X360" s="206"/>
      <c r="Y360" s="242"/>
    </row>
    <row r="361">
      <c r="A361" s="53">
        <v>45755.0</v>
      </c>
      <c r="B361" s="53">
        <v>45783.0</v>
      </c>
      <c r="C361" s="54">
        <v>207364.0</v>
      </c>
      <c r="D361" s="54" t="s">
        <v>118</v>
      </c>
      <c r="E361" s="53">
        <v>45323.0</v>
      </c>
      <c r="F361" s="56">
        <f t="shared" si="10"/>
        <v>15</v>
      </c>
      <c r="G361" s="53">
        <v>45372.0</v>
      </c>
      <c r="H361" s="56">
        <f t="shared" si="2"/>
        <v>13</v>
      </c>
      <c r="I361" s="54" t="s">
        <v>49</v>
      </c>
      <c r="J361" s="54">
        <v>524.0</v>
      </c>
      <c r="K361" s="57">
        <v>12900.0</v>
      </c>
      <c r="L361" s="54" t="s">
        <v>51</v>
      </c>
      <c r="M361" s="54" t="s">
        <v>65</v>
      </c>
      <c r="N361" s="54" t="s">
        <v>19</v>
      </c>
      <c r="O361" s="54"/>
      <c r="P361" s="178"/>
      <c r="Q361" s="152"/>
      <c r="R361" s="162"/>
      <c r="S361" s="162"/>
      <c r="T361" s="162"/>
      <c r="U361" s="162"/>
      <c r="V361" s="163"/>
      <c r="W361" s="163"/>
      <c r="X361" s="206"/>
      <c r="Y361" s="242"/>
    </row>
    <row r="362">
      <c r="A362" s="53">
        <v>45705.0</v>
      </c>
      <c r="B362" s="53">
        <v>45783.0</v>
      </c>
      <c r="C362" s="54">
        <v>212507.0</v>
      </c>
      <c r="D362" s="54" t="s">
        <v>48</v>
      </c>
      <c r="E362" s="53">
        <v>45231.0</v>
      </c>
      <c r="F362" s="56">
        <f t="shared" si="10"/>
        <v>18</v>
      </c>
      <c r="G362" s="53">
        <v>45418.0</v>
      </c>
      <c r="H362" s="56">
        <f t="shared" si="2"/>
        <v>12</v>
      </c>
      <c r="I362" s="54" t="s">
        <v>59</v>
      </c>
      <c r="J362" s="54">
        <v>139.0</v>
      </c>
      <c r="K362" s="57">
        <v>20000.0</v>
      </c>
      <c r="L362" s="54" t="s">
        <v>51</v>
      </c>
      <c r="M362" s="54" t="s">
        <v>65</v>
      </c>
      <c r="N362" s="54" t="s">
        <v>19</v>
      </c>
      <c r="O362" s="54"/>
      <c r="P362" s="178" t="s">
        <v>61</v>
      </c>
      <c r="Q362" s="152"/>
      <c r="R362" s="162"/>
      <c r="S362" s="162"/>
      <c r="T362" s="162"/>
      <c r="U362" s="162"/>
      <c r="V362" s="163"/>
      <c r="W362" s="163"/>
      <c r="X362" s="206"/>
      <c r="Y362" s="242"/>
    </row>
    <row r="363">
      <c r="A363" s="53">
        <v>45705.0</v>
      </c>
      <c r="B363" s="53">
        <v>45783.0</v>
      </c>
      <c r="C363" s="54">
        <v>234065.0</v>
      </c>
      <c r="D363" s="54" t="s">
        <v>48</v>
      </c>
      <c r="E363" s="53">
        <v>45566.0</v>
      </c>
      <c r="F363" s="56">
        <f t="shared" si="10"/>
        <v>7</v>
      </c>
      <c r="G363" s="151">
        <v>45608.0</v>
      </c>
      <c r="H363" s="56">
        <f t="shared" si="2"/>
        <v>5</v>
      </c>
      <c r="I363" s="54" t="s">
        <v>73</v>
      </c>
      <c r="J363" s="54" t="s">
        <v>33</v>
      </c>
      <c r="K363" s="57">
        <v>10000.0</v>
      </c>
      <c r="L363" s="54" t="s">
        <v>51</v>
      </c>
      <c r="M363" s="54" t="s">
        <v>65</v>
      </c>
      <c r="N363" s="54" t="s">
        <v>19</v>
      </c>
      <c r="O363" s="54"/>
      <c r="P363" s="186"/>
      <c r="Q363" s="152"/>
      <c r="R363" s="162"/>
      <c r="S363" s="162"/>
      <c r="T363" s="162"/>
      <c r="U363" s="162"/>
      <c r="V363" s="163"/>
      <c r="W363" s="163"/>
      <c r="X363" s="206"/>
      <c r="Y363" s="242"/>
    </row>
    <row r="364">
      <c r="A364" s="53">
        <v>45771.0</v>
      </c>
      <c r="B364" s="53">
        <v>45783.0</v>
      </c>
      <c r="C364" s="54">
        <v>186275.0</v>
      </c>
      <c r="D364" s="54" t="s">
        <v>102</v>
      </c>
      <c r="E364" s="53">
        <v>43862.0</v>
      </c>
      <c r="F364" s="56">
        <f t="shared" si="10"/>
        <v>63</v>
      </c>
      <c r="G364" s="53">
        <v>45404.0</v>
      </c>
      <c r="H364" s="56">
        <f t="shared" si="2"/>
        <v>12</v>
      </c>
      <c r="I364" s="54" t="s">
        <v>49</v>
      </c>
      <c r="J364" s="54">
        <v>505.0</v>
      </c>
      <c r="K364" s="57" t="s">
        <v>220</v>
      </c>
      <c r="L364" s="54" t="s">
        <v>51</v>
      </c>
      <c r="M364" s="54" t="s">
        <v>217</v>
      </c>
      <c r="N364" s="54" t="s">
        <v>19</v>
      </c>
      <c r="O364" s="54"/>
      <c r="P364" s="178" t="s">
        <v>61</v>
      </c>
      <c r="Q364" s="152"/>
      <c r="R364" s="162"/>
      <c r="S364" s="162"/>
      <c r="T364" s="162"/>
      <c r="U364" s="162"/>
      <c r="V364" s="163"/>
      <c r="W364" s="163"/>
      <c r="X364" s="206"/>
      <c r="Y364" s="242"/>
    </row>
    <row r="365">
      <c r="A365" s="53">
        <v>45733.0</v>
      </c>
      <c r="B365" s="53">
        <v>45782.0</v>
      </c>
      <c r="C365" s="54">
        <v>89801.0</v>
      </c>
      <c r="D365" s="54" t="s">
        <v>71</v>
      </c>
      <c r="E365" s="53">
        <v>45139.0</v>
      </c>
      <c r="F365" s="56">
        <f t="shared" si="10"/>
        <v>21</v>
      </c>
      <c r="G365" s="151">
        <v>45222.0</v>
      </c>
      <c r="H365" s="56">
        <f t="shared" si="2"/>
        <v>18</v>
      </c>
      <c r="I365" s="54" t="s">
        <v>49</v>
      </c>
      <c r="J365" s="54">
        <v>535.0</v>
      </c>
      <c r="K365" s="57">
        <v>10000.0</v>
      </c>
      <c r="L365" s="54" t="s">
        <v>51</v>
      </c>
      <c r="M365" s="54" t="s">
        <v>65</v>
      </c>
      <c r="N365" s="54" t="s">
        <v>17</v>
      </c>
      <c r="O365" s="54" t="s">
        <v>65</v>
      </c>
      <c r="P365" s="178" t="s">
        <v>61</v>
      </c>
      <c r="Q365" s="152"/>
      <c r="R365" s="162"/>
      <c r="S365" s="162"/>
      <c r="T365" s="162"/>
      <c r="U365" s="162"/>
      <c r="V365" s="163"/>
      <c r="W365" s="163"/>
      <c r="X365" s="206"/>
      <c r="Y365" s="242"/>
    </row>
    <row r="366">
      <c r="A366" s="53">
        <v>45705.0</v>
      </c>
      <c r="B366" s="53">
        <v>45783.0</v>
      </c>
      <c r="C366" s="54">
        <v>199132.0</v>
      </c>
      <c r="D366" s="54" t="s">
        <v>71</v>
      </c>
      <c r="E366" s="53">
        <v>45170.0</v>
      </c>
      <c r="F366" s="56">
        <f t="shared" si="10"/>
        <v>20</v>
      </c>
      <c r="G366" s="53">
        <v>45309.0</v>
      </c>
      <c r="H366" s="56">
        <f t="shared" si="2"/>
        <v>15</v>
      </c>
      <c r="I366" s="54" t="s">
        <v>49</v>
      </c>
      <c r="J366" s="54">
        <v>535.0</v>
      </c>
      <c r="K366" s="57" t="s">
        <v>218</v>
      </c>
      <c r="L366" s="54" t="s">
        <v>51</v>
      </c>
      <c r="M366" s="54" t="s">
        <v>65</v>
      </c>
      <c r="N366" s="54" t="s">
        <v>19</v>
      </c>
      <c r="O366" s="54"/>
      <c r="P366" s="178" t="s">
        <v>61</v>
      </c>
      <c r="Q366" s="152"/>
      <c r="R366" s="162"/>
      <c r="S366" s="162"/>
      <c r="T366" s="162"/>
      <c r="U366" s="162"/>
      <c r="V366" s="163"/>
      <c r="W366" s="163"/>
      <c r="X366" s="206"/>
      <c r="Y366" s="242"/>
    </row>
    <row r="367">
      <c r="A367" s="53">
        <v>45705.0</v>
      </c>
      <c r="B367" s="53">
        <v>45783.0</v>
      </c>
      <c r="C367" s="54">
        <v>209803.0</v>
      </c>
      <c r="D367" s="54" t="s">
        <v>71</v>
      </c>
      <c r="E367" s="53">
        <v>45352.0</v>
      </c>
      <c r="F367" s="56">
        <f t="shared" si="10"/>
        <v>14</v>
      </c>
      <c r="G367" s="53">
        <v>45391.0</v>
      </c>
      <c r="H367" s="56">
        <f t="shared" si="2"/>
        <v>12</v>
      </c>
      <c r="I367" s="54" t="s">
        <v>72</v>
      </c>
      <c r="J367" s="54">
        <v>4012.0</v>
      </c>
      <c r="K367" s="57" t="s">
        <v>232</v>
      </c>
      <c r="L367" s="54" t="s">
        <v>51</v>
      </c>
      <c r="M367" s="54" t="s">
        <v>65</v>
      </c>
      <c r="N367" s="54" t="s">
        <v>19</v>
      </c>
      <c r="O367" s="54"/>
      <c r="P367" s="178" t="s">
        <v>61</v>
      </c>
      <c r="Q367" s="152"/>
      <c r="R367" s="162"/>
      <c r="S367" s="162"/>
      <c r="T367" s="162"/>
      <c r="U367" s="162"/>
      <c r="V367" s="163"/>
      <c r="W367" s="163"/>
      <c r="X367" s="206"/>
      <c r="Y367" s="242"/>
    </row>
    <row r="368">
      <c r="A368" s="53">
        <v>45705.0</v>
      </c>
      <c r="B368" s="53">
        <v>45783.0</v>
      </c>
      <c r="C368" s="54">
        <v>238024.0</v>
      </c>
      <c r="D368" s="54" t="s">
        <v>71</v>
      </c>
      <c r="E368" s="53">
        <v>45627.0</v>
      </c>
      <c r="F368" s="56">
        <f t="shared" si="10"/>
        <v>5</v>
      </c>
      <c r="G368" s="53">
        <v>45659.0</v>
      </c>
      <c r="H368" s="56">
        <f t="shared" si="2"/>
        <v>4</v>
      </c>
      <c r="I368" s="54" t="s">
        <v>59</v>
      </c>
      <c r="J368" s="54" t="s">
        <v>33</v>
      </c>
      <c r="K368" s="57" t="s">
        <v>227</v>
      </c>
      <c r="L368" s="54" t="s">
        <v>51</v>
      </c>
      <c r="M368" s="54" t="s">
        <v>65</v>
      </c>
      <c r="N368" s="54" t="s">
        <v>19</v>
      </c>
      <c r="O368" s="54"/>
      <c r="P368" s="178" t="s">
        <v>61</v>
      </c>
      <c r="Q368" s="152"/>
      <c r="R368" s="162"/>
      <c r="S368" s="162"/>
      <c r="T368" s="162"/>
      <c r="U368" s="162"/>
      <c r="V368" s="163"/>
      <c r="W368" s="163"/>
      <c r="X368" s="206"/>
      <c r="Y368" s="242"/>
    </row>
    <row r="369">
      <c r="A369" s="53">
        <v>45705.0</v>
      </c>
      <c r="B369" s="53">
        <v>45779.0</v>
      </c>
      <c r="C369" s="54">
        <v>239613.0</v>
      </c>
      <c r="D369" s="54" t="s">
        <v>71</v>
      </c>
      <c r="E369" s="53">
        <v>45658.0</v>
      </c>
      <c r="F369" s="56">
        <f t="shared" si="10"/>
        <v>4</v>
      </c>
      <c r="G369" s="53">
        <v>45673.0</v>
      </c>
      <c r="H369" s="56">
        <f t="shared" si="2"/>
        <v>3</v>
      </c>
      <c r="I369" s="54" t="s">
        <v>49</v>
      </c>
      <c r="J369" s="54">
        <v>512.0</v>
      </c>
      <c r="K369" s="57" t="s">
        <v>64</v>
      </c>
      <c r="L369" s="54" t="s">
        <v>51</v>
      </c>
      <c r="M369" s="54" t="s">
        <v>65</v>
      </c>
      <c r="N369" s="54" t="s">
        <v>17</v>
      </c>
      <c r="O369" s="54" t="s">
        <v>65</v>
      </c>
      <c r="P369" s="178" t="s">
        <v>61</v>
      </c>
      <c r="Q369" s="152"/>
      <c r="R369" s="162"/>
      <c r="S369" s="162"/>
      <c r="T369" s="162"/>
      <c r="U369" s="162"/>
      <c r="V369" s="163"/>
      <c r="W369" s="163"/>
      <c r="X369" s="206"/>
      <c r="Y369" s="242"/>
    </row>
    <row r="370">
      <c r="A370" s="53">
        <v>45705.0</v>
      </c>
      <c r="B370" s="53">
        <v>45779.0</v>
      </c>
      <c r="C370" s="54">
        <v>240294.0</v>
      </c>
      <c r="D370" s="54" t="s">
        <v>71</v>
      </c>
      <c r="E370" s="53">
        <v>45658.0</v>
      </c>
      <c r="F370" s="56">
        <f t="shared" si="10"/>
        <v>4</v>
      </c>
      <c r="G370" s="53">
        <v>45679.0</v>
      </c>
      <c r="H370" s="56">
        <f t="shared" si="2"/>
        <v>3</v>
      </c>
      <c r="I370" s="54" t="s">
        <v>63</v>
      </c>
      <c r="J370" s="54" t="s">
        <v>33</v>
      </c>
      <c r="K370" s="57" t="s">
        <v>218</v>
      </c>
      <c r="L370" s="54" t="s">
        <v>51</v>
      </c>
      <c r="M370" s="54" t="s">
        <v>65</v>
      </c>
      <c r="N370" s="54" t="s">
        <v>17</v>
      </c>
      <c r="O370" s="54" t="s">
        <v>65</v>
      </c>
      <c r="P370" s="178" t="s">
        <v>61</v>
      </c>
      <c r="Q370" s="152"/>
      <c r="R370" s="162"/>
      <c r="S370" s="162"/>
      <c r="T370" s="162"/>
      <c r="U370" s="162"/>
      <c r="V370" s="163"/>
      <c r="W370" s="163"/>
      <c r="X370" s="206"/>
      <c r="Y370" s="242"/>
    </row>
    <row r="371">
      <c r="A371" s="53">
        <v>45705.0</v>
      </c>
      <c r="B371" s="53">
        <v>45779.0</v>
      </c>
      <c r="C371" s="54">
        <v>241960.0</v>
      </c>
      <c r="D371" s="54" t="s">
        <v>71</v>
      </c>
      <c r="E371" s="53">
        <v>45658.0</v>
      </c>
      <c r="F371" s="56">
        <f t="shared" si="10"/>
        <v>4</v>
      </c>
      <c r="G371" s="53">
        <v>45693.0</v>
      </c>
      <c r="H371" s="56">
        <f t="shared" si="2"/>
        <v>3</v>
      </c>
      <c r="I371" s="54" t="s">
        <v>49</v>
      </c>
      <c r="J371" s="54">
        <v>512.0</v>
      </c>
      <c r="K371" s="57" t="s">
        <v>218</v>
      </c>
      <c r="L371" s="54" t="s">
        <v>51</v>
      </c>
      <c r="M371" s="54" t="s">
        <v>65</v>
      </c>
      <c r="N371" s="54" t="s">
        <v>17</v>
      </c>
      <c r="O371" s="54" t="s">
        <v>65</v>
      </c>
      <c r="P371" s="178" t="s">
        <v>61</v>
      </c>
      <c r="Q371" s="152"/>
      <c r="R371" s="162"/>
      <c r="S371" s="162"/>
      <c r="T371" s="162"/>
      <c r="U371" s="162"/>
      <c r="V371" s="163"/>
      <c r="W371" s="163"/>
      <c r="X371" s="206"/>
      <c r="Y371" s="242"/>
    </row>
    <row r="372">
      <c r="A372" s="53">
        <v>45705.0</v>
      </c>
      <c r="B372" s="53">
        <v>45783.0</v>
      </c>
      <c r="C372" s="54">
        <v>237176.0</v>
      </c>
      <c r="D372" s="54" t="s">
        <v>70</v>
      </c>
      <c r="E372" s="53">
        <v>45597.0</v>
      </c>
      <c r="F372" s="56">
        <f t="shared" si="10"/>
        <v>6</v>
      </c>
      <c r="G372" s="151">
        <v>45640.0</v>
      </c>
      <c r="H372" s="56">
        <f t="shared" si="2"/>
        <v>4</v>
      </c>
      <c r="I372" s="54" t="s">
        <v>59</v>
      </c>
      <c r="J372" s="54">
        <v>103.0</v>
      </c>
      <c r="K372" s="57" t="s">
        <v>227</v>
      </c>
      <c r="L372" s="54" t="s">
        <v>51</v>
      </c>
      <c r="M372" s="54" t="s">
        <v>65</v>
      </c>
      <c r="N372" s="54" t="s">
        <v>19</v>
      </c>
      <c r="O372" s="54"/>
      <c r="P372" s="178" t="s">
        <v>61</v>
      </c>
      <c r="Q372" s="152"/>
      <c r="R372" s="162"/>
      <c r="S372" s="162"/>
      <c r="T372" s="162"/>
      <c r="U372" s="162"/>
      <c r="V372" s="163"/>
      <c r="W372" s="163"/>
      <c r="X372" s="206"/>
      <c r="Y372" s="242"/>
    </row>
    <row r="373">
      <c r="A373" s="53">
        <v>45721.0</v>
      </c>
      <c r="B373" s="53">
        <v>45782.0</v>
      </c>
      <c r="C373" s="54">
        <v>213356.0</v>
      </c>
      <c r="D373" s="54" t="s">
        <v>70</v>
      </c>
      <c r="E373" s="53">
        <v>45352.0</v>
      </c>
      <c r="F373" s="56">
        <f t="shared" si="10"/>
        <v>14</v>
      </c>
      <c r="G373" s="53">
        <v>45419.0</v>
      </c>
      <c r="H373" s="56">
        <f t="shared" si="2"/>
        <v>11</v>
      </c>
      <c r="I373" s="54" t="s">
        <v>49</v>
      </c>
      <c r="J373" s="54">
        <v>535.0</v>
      </c>
      <c r="K373" s="57">
        <v>5000.0</v>
      </c>
      <c r="L373" s="54" t="s">
        <v>51</v>
      </c>
      <c r="M373" s="54" t="s">
        <v>65</v>
      </c>
      <c r="N373" s="54" t="s">
        <v>17</v>
      </c>
      <c r="O373" s="54" t="s">
        <v>65</v>
      </c>
      <c r="P373" s="178" t="s">
        <v>61</v>
      </c>
      <c r="Q373" s="152"/>
      <c r="R373" s="162"/>
      <c r="S373" s="162"/>
      <c r="T373" s="162"/>
      <c r="U373" s="162"/>
      <c r="V373" s="163"/>
      <c r="W373" s="163"/>
      <c r="X373" s="206"/>
      <c r="Y373" s="242"/>
    </row>
    <row r="374">
      <c r="A374" s="53">
        <v>45705.0</v>
      </c>
      <c r="B374" s="53">
        <v>45782.0</v>
      </c>
      <c r="C374" s="54">
        <v>189553.0</v>
      </c>
      <c r="D374" s="54" t="s">
        <v>70</v>
      </c>
      <c r="E374" s="53">
        <v>45170.0</v>
      </c>
      <c r="F374" s="56">
        <f t="shared" si="10"/>
        <v>20</v>
      </c>
      <c r="G374" s="53">
        <v>45216.0</v>
      </c>
      <c r="H374" s="56">
        <f t="shared" si="2"/>
        <v>18</v>
      </c>
      <c r="I374" s="54" t="s">
        <v>49</v>
      </c>
      <c r="J374" s="54">
        <v>535.0</v>
      </c>
      <c r="K374" s="57">
        <v>4000.0</v>
      </c>
      <c r="L374" s="54" t="s">
        <v>51</v>
      </c>
      <c r="M374" s="53">
        <v>45737.0</v>
      </c>
      <c r="N374" s="54" t="s">
        <v>17</v>
      </c>
      <c r="O374" s="54" t="s">
        <v>65</v>
      </c>
      <c r="P374" s="178" t="s">
        <v>61</v>
      </c>
      <c r="Q374" s="152"/>
      <c r="R374" s="162"/>
      <c r="S374" s="162"/>
      <c r="T374" s="162"/>
      <c r="U374" s="162"/>
      <c r="V374" s="163"/>
      <c r="W374" s="163"/>
      <c r="X374" s="206"/>
      <c r="Y374" s="242"/>
    </row>
    <row r="375">
      <c r="A375" s="53">
        <v>45705.0</v>
      </c>
      <c r="B375" s="53">
        <v>45783.0</v>
      </c>
      <c r="C375" s="54">
        <v>239768.0</v>
      </c>
      <c r="D375" s="54" t="s">
        <v>70</v>
      </c>
      <c r="E375" s="53">
        <v>45597.0</v>
      </c>
      <c r="F375" s="56">
        <f t="shared" si="10"/>
        <v>6</v>
      </c>
      <c r="G375" s="53">
        <v>45674.0</v>
      </c>
      <c r="H375" s="56">
        <f t="shared" si="2"/>
        <v>3</v>
      </c>
      <c r="I375" s="54" t="s">
        <v>59</v>
      </c>
      <c r="J375" s="54">
        <v>101.0</v>
      </c>
      <c r="K375" s="57">
        <v>7500.0</v>
      </c>
      <c r="L375" s="54" t="s">
        <v>51</v>
      </c>
      <c r="M375" s="54" t="s">
        <v>65</v>
      </c>
      <c r="N375" s="54" t="s">
        <v>19</v>
      </c>
      <c r="O375" s="54"/>
      <c r="P375" s="186"/>
      <c r="Q375" s="152"/>
      <c r="R375" s="162"/>
      <c r="S375" s="162"/>
      <c r="T375" s="162"/>
      <c r="U375" s="162"/>
      <c r="V375" s="163"/>
      <c r="W375" s="163"/>
      <c r="X375" s="206"/>
      <c r="Y375" s="242"/>
    </row>
    <row r="376">
      <c r="A376" s="53">
        <v>45705.0</v>
      </c>
      <c r="B376" s="53">
        <v>45783.0</v>
      </c>
      <c r="C376" s="54">
        <v>240855.0</v>
      </c>
      <c r="D376" s="54" t="s">
        <v>70</v>
      </c>
      <c r="E376" s="53">
        <v>45627.0</v>
      </c>
      <c r="F376" s="56">
        <f t="shared" si="10"/>
        <v>5</v>
      </c>
      <c r="G376" s="53">
        <v>45684.0</v>
      </c>
      <c r="H376" s="56">
        <f t="shared" si="2"/>
        <v>3</v>
      </c>
      <c r="I376" s="54" t="s">
        <v>49</v>
      </c>
      <c r="J376" s="54">
        <v>512.0</v>
      </c>
      <c r="K376" s="57" t="s">
        <v>218</v>
      </c>
      <c r="L376" s="54" t="s">
        <v>51</v>
      </c>
      <c r="M376" s="54" t="s">
        <v>65</v>
      </c>
      <c r="N376" s="54" t="s">
        <v>19</v>
      </c>
      <c r="O376" s="54"/>
      <c r="P376" s="178" t="s">
        <v>61</v>
      </c>
      <c r="Q376" s="152"/>
      <c r="R376" s="162"/>
      <c r="S376" s="162"/>
      <c r="T376" s="162"/>
      <c r="U376" s="162"/>
      <c r="V376" s="163"/>
      <c r="W376" s="163"/>
      <c r="X376" s="206"/>
      <c r="Y376" s="242"/>
    </row>
    <row r="377">
      <c r="A377" s="53">
        <v>45705.0</v>
      </c>
      <c r="B377" s="53">
        <v>45779.0</v>
      </c>
      <c r="C377" s="54">
        <v>241578.0</v>
      </c>
      <c r="D377" s="54" t="s">
        <v>70</v>
      </c>
      <c r="E377" s="53">
        <v>45658.0</v>
      </c>
      <c r="F377" s="56">
        <f t="shared" si="10"/>
        <v>4</v>
      </c>
      <c r="G377" s="53">
        <v>45691.0</v>
      </c>
      <c r="H377" s="56">
        <f t="shared" si="2"/>
        <v>3</v>
      </c>
      <c r="I377" s="54" t="s">
        <v>49</v>
      </c>
      <c r="J377" s="54">
        <v>512.0</v>
      </c>
      <c r="K377" s="57" t="s">
        <v>218</v>
      </c>
      <c r="L377" s="54" t="s">
        <v>51</v>
      </c>
      <c r="M377" s="54" t="s">
        <v>65</v>
      </c>
      <c r="N377" s="54" t="s">
        <v>17</v>
      </c>
      <c r="O377" s="54" t="s">
        <v>65</v>
      </c>
      <c r="P377" s="178" t="s">
        <v>61</v>
      </c>
      <c r="Q377" s="152"/>
      <c r="R377" s="162"/>
      <c r="S377" s="162"/>
      <c r="T377" s="162"/>
      <c r="U377" s="162"/>
      <c r="V377" s="163"/>
      <c r="W377" s="163"/>
      <c r="X377" s="206"/>
      <c r="Y377" s="242"/>
    </row>
    <row r="378">
      <c r="A378" s="53">
        <v>45691.0</v>
      </c>
      <c r="B378" s="53">
        <v>45783.0</v>
      </c>
      <c r="C378" s="54">
        <v>225156.0</v>
      </c>
      <c r="D378" s="54" t="s">
        <v>70</v>
      </c>
      <c r="E378" s="53">
        <v>45505.0</v>
      </c>
      <c r="F378" s="56">
        <f t="shared" si="10"/>
        <v>9</v>
      </c>
      <c r="G378" s="53">
        <v>45520.0</v>
      </c>
      <c r="H378" s="56">
        <f t="shared" si="2"/>
        <v>8</v>
      </c>
      <c r="I378" s="54" t="s">
        <v>59</v>
      </c>
      <c r="J378" s="54">
        <v>102.0</v>
      </c>
      <c r="K378" s="57">
        <v>12000.0</v>
      </c>
      <c r="L378" s="54" t="s">
        <v>51</v>
      </c>
      <c r="M378" s="54" t="s">
        <v>230</v>
      </c>
      <c r="N378" s="54" t="s">
        <v>19</v>
      </c>
      <c r="O378" s="54"/>
      <c r="P378" s="178" t="s">
        <v>61</v>
      </c>
      <c r="Q378" s="152"/>
      <c r="R378" s="162"/>
      <c r="S378" s="162"/>
      <c r="T378" s="162"/>
      <c r="U378" s="162"/>
      <c r="V378" s="163"/>
      <c r="W378" s="163"/>
      <c r="X378" s="206"/>
      <c r="Y378" s="242"/>
    </row>
    <row r="379">
      <c r="A379" s="53">
        <v>45705.0</v>
      </c>
      <c r="B379" s="53">
        <v>45783.0</v>
      </c>
      <c r="C379" s="54">
        <v>236478.0</v>
      </c>
      <c r="D379" s="54" t="s">
        <v>70</v>
      </c>
      <c r="E379" s="53">
        <v>45536.0</v>
      </c>
      <c r="F379" s="56">
        <f t="shared" si="10"/>
        <v>8</v>
      </c>
      <c r="G379" s="53">
        <v>45632.0</v>
      </c>
      <c r="H379" s="56">
        <f t="shared" si="2"/>
        <v>5</v>
      </c>
      <c r="I379" s="54" t="s">
        <v>59</v>
      </c>
      <c r="J379" s="54">
        <v>102.0</v>
      </c>
      <c r="K379" s="57">
        <v>3000.0</v>
      </c>
      <c r="L379" s="54" t="s">
        <v>51</v>
      </c>
      <c r="M379" s="54" t="s">
        <v>65</v>
      </c>
      <c r="N379" s="54" t="s">
        <v>20</v>
      </c>
      <c r="O379" s="54"/>
      <c r="P379" s="178" t="s">
        <v>61</v>
      </c>
      <c r="Q379" s="152"/>
      <c r="R379" s="162"/>
      <c r="S379" s="162"/>
      <c r="T379" s="162"/>
      <c r="U379" s="162"/>
      <c r="V379" s="163"/>
      <c r="W379" s="163"/>
      <c r="X379" s="206"/>
      <c r="Y379" s="242"/>
    </row>
    <row r="380">
      <c r="A380" s="53">
        <v>45705.0</v>
      </c>
      <c r="B380" s="53">
        <v>45783.0</v>
      </c>
      <c r="C380" s="54">
        <v>228928.0</v>
      </c>
      <c r="D380" s="54" t="s">
        <v>70</v>
      </c>
      <c r="E380" s="53">
        <v>45536.0</v>
      </c>
      <c r="F380" s="56">
        <f t="shared" si="10"/>
        <v>8</v>
      </c>
      <c r="G380" s="53">
        <v>45559.0</v>
      </c>
      <c r="H380" s="56">
        <f t="shared" si="2"/>
        <v>7</v>
      </c>
      <c r="I380" s="54" t="s">
        <v>59</v>
      </c>
      <c r="J380" s="54">
        <v>102.0</v>
      </c>
      <c r="K380" s="57">
        <v>40000.0</v>
      </c>
      <c r="L380" s="54" t="s">
        <v>51</v>
      </c>
      <c r="M380" s="54" t="s">
        <v>217</v>
      </c>
      <c r="N380" s="54" t="s">
        <v>19</v>
      </c>
      <c r="O380" s="54"/>
      <c r="P380" s="186"/>
      <c r="Q380" s="152"/>
      <c r="R380" s="162"/>
      <c r="S380" s="162"/>
      <c r="T380" s="162"/>
      <c r="U380" s="162"/>
      <c r="V380" s="163"/>
      <c r="W380" s="163"/>
      <c r="X380" s="206"/>
      <c r="Y380" s="242"/>
    </row>
    <row r="381">
      <c r="A381" s="53">
        <v>45772.0</v>
      </c>
      <c r="B381" s="53">
        <v>45782.0</v>
      </c>
      <c r="C381" s="54">
        <v>236533.0</v>
      </c>
      <c r="D381" s="54" t="s">
        <v>70</v>
      </c>
      <c r="E381" s="53">
        <v>45597.0</v>
      </c>
      <c r="F381" s="56">
        <f t="shared" si="10"/>
        <v>6</v>
      </c>
      <c r="G381" s="53">
        <v>45632.0</v>
      </c>
      <c r="H381" s="56">
        <f t="shared" si="2"/>
        <v>5</v>
      </c>
      <c r="I381" s="54" t="s">
        <v>63</v>
      </c>
      <c r="J381" s="54">
        <v>401.0</v>
      </c>
      <c r="K381" s="57" t="s">
        <v>227</v>
      </c>
      <c r="L381" s="54" t="s">
        <v>51</v>
      </c>
      <c r="M381" s="54" t="s">
        <v>65</v>
      </c>
      <c r="N381" s="54" t="s">
        <v>22</v>
      </c>
      <c r="O381" s="54" t="s">
        <v>22</v>
      </c>
      <c r="P381" s="178" t="s">
        <v>61</v>
      </c>
      <c r="Q381" s="152"/>
      <c r="R381" s="162"/>
      <c r="S381" s="162"/>
      <c r="T381" s="162"/>
      <c r="U381" s="162"/>
      <c r="V381" s="163"/>
      <c r="W381" s="163"/>
      <c r="X381" s="206"/>
      <c r="Y381" s="242"/>
    </row>
    <row r="382">
      <c r="A382" s="53">
        <v>45705.0</v>
      </c>
      <c r="B382" s="53">
        <v>45783.0</v>
      </c>
      <c r="C382" s="54">
        <v>231632.0</v>
      </c>
      <c r="D382" s="54" t="s">
        <v>77</v>
      </c>
      <c r="E382" s="53">
        <v>45505.0</v>
      </c>
      <c r="F382" s="56">
        <f t="shared" si="10"/>
        <v>9</v>
      </c>
      <c r="G382" s="151">
        <v>45586.0</v>
      </c>
      <c r="H382" s="56">
        <f t="shared" si="2"/>
        <v>6</v>
      </c>
      <c r="I382" s="54" t="s">
        <v>63</v>
      </c>
      <c r="J382" s="54">
        <v>406.0</v>
      </c>
      <c r="K382" s="57" t="s">
        <v>218</v>
      </c>
      <c r="L382" s="54" t="s">
        <v>51</v>
      </c>
      <c r="M382" s="54" t="s">
        <v>65</v>
      </c>
      <c r="N382" s="54" t="s">
        <v>19</v>
      </c>
      <c r="O382" s="54"/>
      <c r="P382" s="178" t="s">
        <v>61</v>
      </c>
      <c r="Q382" s="152"/>
      <c r="R382" s="162"/>
      <c r="S382" s="162"/>
      <c r="T382" s="162"/>
      <c r="U382" s="162"/>
      <c r="V382" s="163"/>
      <c r="W382" s="163"/>
      <c r="X382" s="206"/>
      <c r="Y382" s="242"/>
    </row>
    <row r="383">
      <c r="A383" s="53">
        <v>45705.0</v>
      </c>
      <c r="B383" s="53">
        <v>45783.0</v>
      </c>
      <c r="C383" s="54">
        <v>185571.0</v>
      </c>
      <c r="D383" s="54" t="s">
        <v>77</v>
      </c>
      <c r="E383" s="53">
        <v>45108.0</v>
      </c>
      <c r="F383" s="56">
        <f t="shared" si="10"/>
        <v>22</v>
      </c>
      <c r="G383" s="53">
        <v>45181.0</v>
      </c>
      <c r="H383" s="56">
        <f t="shared" si="2"/>
        <v>19</v>
      </c>
      <c r="I383" s="54" t="s">
        <v>49</v>
      </c>
      <c r="J383" s="54">
        <v>535.0</v>
      </c>
      <c r="K383" s="57" t="s">
        <v>218</v>
      </c>
      <c r="L383" s="54" t="s">
        <v>51</v>
      </c>
      <c r="M383" s="54" t="s">
        <v>65</v>
      </c>
      <c r="N383" s="54" t="s">
        <v>19</v>
      </c>
      <c r="O383" s="54"/>
      <c r="P383" s="178" t="s">
        <v>61</v>
      </c>
      <c r="Q383" s="152"/>
      <c r="R383" s="162"/>
      <c r="S383" s="162"/>
      <c r="T383" s="162"/>
      <c r="U383" s="162"/>
      <c r="V383" s="163"/>
      <c r="W383" s="163"/>
      <c r="X383" s="206"/>
      <c r="Y383" s="242"/>
    </row>
    <row r="384">
      <c r="A384" s="53">
        <v>45705.0</v>
      </c>
      <c r="B384" s="53">
        <v>45783.0</v>
      </c>
      <c r="C384" s="54">
        <v>236769.0</v>
      </c>
      <c r="D384" s="54" t="s">
        <v>77</v>
      </c>
      <c r="E384" s="53">
        <v>45566.0</v>
      </c>
      <c r="F384" s="56">
        <f t="shared" si="10"/>
        <v>7</v>
      </c>
      <c r="G384" s="151">
        <v>45636.0</v>
      </c>
      <c r="H384" s="56">
        <f t="shared" si="2"/>
        <v>4</v>
      </c>
      <c r="I384" s="54" t="s">
        <v>49</v>
      </c>
      <c r="J384" s="54">
        <v>512.0</v>
      </c>
      <c r="K384" s="57" t="s">
        <v>216</v>
      </c>
      <c r="L384" s="54" t="s">
        <v>51</v>
      </c>
      <c r="M384" s="54" t="s">
        <v>65</v>
      </c>
      <c r="N384" s="54" t="s">
        <v>19</v>
      </c>
      <c r="O384" s="54"/>
      <c r="P384" s="178" t="s">
        <v>61</v>
      </c>
      <c r="Q384" s="152"/>
      <c r="R384" s="162"/>
      <c r="S384" s="162"/>
      <c r="T384" s="162"/>
      <c r="U384" s="162"/>
      <c r="V384" s="163"/>
      <c r="W384" s="163"/>
      <c r="X384" s="206"/>
      <c r="Y384" s="242"/>
    </row>
    <row r="385">
      <c r="A385" s="53">
        <v>45705.0</v>
      </c>
      <c r="B385" s="53">
        <v>45779.0</v>
      </c>
      <c r="C385" s="54">
        <v>238539.0</v>
      </c>
      <c r="D385" s="54" t="s">
        <v>77</v>
      </c>
      <c r="E385" s="53">
        <v>45658.0</v>
      </c>
      <c r="F385" s="56">
        <f t="shared" si="10"/>
        <v>4</v>
      </c>
      <c r="G385" s="53">
        <v>45664.0</v>
      </c>
      <c r="H385" s="56">
        <f t="shared" si="2"/>
        <v>3</v>
      </c>
      <c r="I385" s="185" t="s">
        <v>42</v>
      </c>
      <c r="J385" s="54" t="s">
        <v>33</v>
      </c>
      <c r="K385" s="57" t="s">
        <v>218</v>
      </c>
      <c r="L385" s="54" t="s">
        <v>51</v>
      </c>
      <c r="M385" s="54" t="s">
        <v>65</v>
      </c>
      <c r="N385" s="54" t="s">
        <v>17</v>
      </c>
      <c r="O385" s="54" t="s">
        <v>65</v>
      </c>
      <c r="P385" s="178" t="s">
        <v>61</v>
      </c>
      <c r="Q385" s="152"/>
      <c r="R385" s="162"/>
      <c r="S385" s="162"/>
      <c r="T385" s="162"/>
      <c r="U385" s="162"/>
      <c r="V385" s="163"/>
      <c r="W385" s="163"/>
      <c r="X385" s="206"/>
      <c r="Y385" s="242"/>
    </row>
    <row r="386">
      <c r="A386" s="53">
        <v>45705.0</v>
      </c>
      <c r="B386" s="53">
        <v>45779.0</v>
      </c>
      <c r="C386" s="54">
        <v>239300.0</v>
      </c>
      <c r="D386" s="54" t="s">
        <v>77</v>
      </c>
      <c r="E386" s="53">
        <v>45658.0</v>
      </c>
      <c r="F386" s="56">
        <f t="shared" si="10"/>
        <v>4</v>
      </c>
      <c r="G386" s="53">
        <v>45671.0</v>
      </c>
      <c r="H386" s="56">
        <f t="shared" si="2"/>
        <v>3</v>
      </c>
      <c r="I386" s="54" t="s">
        <v>59</v>
      </c>
      <c r="J386" s="54" t="s">
        <v>33</v>
      </c>
      <c r="K386" s="57" t="s">
        <v>218</v>
      </c>
      <c r="L386" s="54" t="s">
        <v>51</v>
      </c>
      <c r="M386" s="54" t="s">
        <v>65</v>
      </c>
      <c r="N386" s="54" t="s">
        <v>17</v>
      </c>
      <c r="O386" s="54" t="s">
        <v>65</v>
      </c>
      <c r="P386" s="178" t="s">
        <v>61</v>
      </c>
      <c r="Q386" s="152"/>
      <c r="R386" s="162"/>
      <c r="S386" s="162"/>
      <c r="T386" s="162"/>
      <c r="U386" s="162"/>
      <c r="V386" s="163"/>
      <c r="W386" s="163"/>
      <c r="X386" s="206"/>
      <c r="Y386" s="242"/>
    </row>
    <row r="387">
      <c r="A387" s="53">
        <v>45744.0</v>
      </c>
      <c r="B387" s="53">
        <v>45783.0</v>
      </c>
      <c r="C387" s="54">
        <v>245983.0</v>
      </c>
      <c r="D387" s="54" t="s">
        <v>70</v>
      </c>
      <c r="E387" s="53">
        <v>44958.0</v>
      </c>
      <c r="F387" s="56">
        <f t="shared" si="10"/>
        <v>27</v>
      </c>
      <c r="G387" s="53">
        <v>45730.0</v>
      </c>
      <c r="H387" s="56">
        <f t="shared" si="2"/>
        <v>1</v>
      </c>
      <c r="I387" s="54" t="s">
        <v>74</v>
      </c>
      <c r="J387" s="54" t="s">
        <v>279</v>
      </c>
      <c r="K387" s="57">
        <v>5000.0</v>
      </c>
      <c r="L387" s="54" t="s">
        <v>51</v>
      </c>
      <c r="M387" s="54" t="s">
        <v>65</v>
      </c>
      <c r="N387" s="54" t="s">
        <v>19</v>
      </c>
      <c r="O387" s="54"/>
      <c r="P387" s="186"/>
      <c r="Q387" s="152"/>
      <c r="R387" s="162"/>
      <c r="S387" s="162"/>
      <c r="T387" s="162"/>
      <c r="U387" s="162"/>
      <c r="V387" s="163"/>
      <c r="W387" s="163"/>
      <c r="X387" s="206"/>
      <c r="Y387" s="242"/>
    </row>
    <row r="388">
      <c r="A388" s="53">
        <v>45705.0</v>
      </c>
      <c r="B388" s="53">
        <v>45783.0</v>
      </c>
      <c r="C388" s="54">
        <v>220647.0</v>
      </c>
      <c r="D388" s="54" t="s">
        <v>104</v>
      </c>
      <c r="E388" s="53">
        <v>45474.0</v>
      </c>
      <c r="F388" s="56">
        <f t="shared" si="10"/>
        <v>10</v>
      </c>
      <c r="G388" s="53">
        <v>45488.0</v>
      </c>
      <c r="H388" s="56">
        <f t="shared" si="2"/>
        <v>9</v>
      </c>
      <c r="I388" s="54" t="s">
        <v>74</v>
      </c>
      <c r="J388" s="54">
        <v>310.0</v>
      </c>
      <c r="K388" s="57">
        <v>5000.0</v>
      </c>
      <c r="L388" s="58"/>
      <c r="M388" s="58"/>
      <c r="N388" s="54" t="s">
        <v>19</v>
      </c>
      <c r="O388" s="54"/>
      <c r="P388" s="178" t="s">
        <v>61</v>
      </c>
      <c r="Q388" s="152"/>
      <c r="R388" s="162"/>
      <c r="S388" s="162"/>
      <c r="T388" s="162"/>
      <c r="U388" s="162"/>
      <c r="V388" s="163"/>
      <c r="W388" s="163"/>
      <c r="X388" s="206"/>
      <c r="Y388" s="242"/>
    </row>
    <row r="389">
      <c r="A389" s="53">
        <v>45705.0</v>
      </c>
      <c r="B389" s="53">
        <v>45783.0</v>
      </c>
      <c r="C389" s="54">
        <v>232020.0</v>
      </c>
      <c r="D389" s="54" t="s">
        <v>104</v>
      </c>
      <c r="E389" s="53">
        <v>45566.0</v>
      </c>
      <c r="F389" s="56">
        <f t="shared" si="10"/>
        <v>7</v>
      </c>
      <c r="G389" s="151">
        <v>45588.0</v>
      </c>
      <c r="H389" s="56">
        <f t="shared" si="2"/>
        <v>6</v>
      </c>
      <c r="I389" s="54" t="s">
        <v>74</v>
      </c>
      <c r="J389" s="54">
        <v>301.0</v>
      </c>
      <c r="K389" s="57">
        <v>22000.0</v>
      </c>
      <c r="L389" s="54" t="s">
        <v>51</v>
      </c>
      <c r="M389" s="54" t="s">
        <v>65</v>
      </c>
      <c r="N389" s="54" t="s">
        <v>19</v>
      </c>
      <c r="O389" s="54"/>
      <c r="P389" s="178" t="s">
        <v>61</v>
      </c>
      <c r="Q389" s="152"/>
      <c r="R389" s="162"/>
      <c r="S389" s="162"/>
      <c r="T389" s="162"/>
      <c r="U389" s="162"/>
      <c r="V389" s="163"/>
      <c r="W389" s="163"/>
      <c r="X389" s="206"/>
      <c r="Y389" s="242"/>
    </row>
    <row r="390">
      <c r="A390" s="53">
        <v>45705.0</v>
      </c>
      <c r="B390" s="53">
        <v>45783.0</v>
      </c>
      <c r="C390" s="54">
        <v>239872.0</v>
      </c>
      <c r="D390" s="54" t="s">
        <v>104</v>
      </c>
      <c r="E390" s="53">
        <v>45627.0</v>
      </c>
      <c r="F390" s="56">
        <f t="shared" si="10"/>
        <v>5</v>
      </c>
      <c r="G390" s="53">
        <v>45674.0</v>
      </c>
      <c r="H390" s="56">
        <f t="shared" si="2"/>
        <v>3</v>
      </c>
      <c r="I390" s="54" t="s">
        <v>59</v>
      </c>
      <c r="J390" s="54" t="s">
        <v>33</v>
      </c>
      <c r="K390" s="57" t="s">
        <v>227</v>
      </c>
      <c r="L390" s="54" t="s">
        <v>51</v>
      </c>
      <c r="M390" s="54" t="s">
        <v>65</v>
      </c>
      <c r="N390" s="54" t="s">
        <v>19</v>
      </c>
      <c r="O390" s="54"/>
      <c r="P390" s="178" t="s">
        <v>61</v>
      </c>
      <c r="Q390" s="152"/>
      <c r="R390" s="162"/>
      <c r="S390" s="162"/>
      <c r="T390" s="162"/>
      <c r="U390" s="162"/>
      <c r="V390" s="163"/>
      <c r="W390" s="163"/>
      <c r="X390" s="206"/>
      <c r="Y390" s="242"/>
    </row>
    <row r="391">
      <c r="A391" s="53">
        <v>45705.0</v>
      </c>
      <c r="B391" s="53">
        <v>45783.0</v>
      </c>
      <c r="C391" s="54">
        <v>241525.0</v>
      </c>
      <c r="D391" s="54" t="s">
        <v>104</v>
      </c>
      <c r="E391" s="53">
        <v>45566.0</v>
      </c>
      <c r="F391" s="56">
        <f t="shared" si="10"/>
        <v>7</v>
      </c>
      <c r="G391" s="53">
        <v>45688.0</v>
      </c>
      <c r="H391" s="56">
        <f t="shared" si="2"/>
        <v>3</v>
      </c>
      <c r="I391" s="54" t="s">
        <v>49</v>
      </c>
      <c r="J391" s="54">
        <v>512.0</v>
      </c>
      <c r="K391" s="57" t="s">
        <v>216</v>
      </c>
      <c r="L391" s="54" t="s">
        <v>51</v>
      </c>
      <c r="M391" s="54" t="s">
        <v>65</v>
      </c>
      <c r="N391" s="54" t="s">
        <v>19</v>
      </c>
      <c r="O391" s="54"/>
      <c r="P391" s="178" t="s">
        <v>61</v>
      </c>
      <c r="Q391" s="152"/>
      <c r="R391" s="162"/>
      <c r="S391" s="162"/>
      <c r="T391" s="162"/>
      <c r="U391" s="162"/>
      <c r="V391" s="163"/>
      <c r="W391" s="163"/>
      <c r="X391" s="206"/>
      <c r="Y391" s="242"/>
    </row>
    <row r="392">
      <c r="A392" s="53">
        <v>45705.0</v>
      </c>
      <c r="B392" s="53">
        <v>45779.0</v>
      </c>
      <c r="C392" s="54">
        <v>242081.0</v>
      </c>
      <c r="D392" s="54" t="s">
        <v>104</v>
      </c>
      <c r="E392" s="53">
        <v>45689.0</v>
      </c>
      <c r="F392" s="56">
        <f t="shared" si="10"/>
        <v>3</v>
      </c>
      <c r="G392" s="53">
        <v>45695.0</v>
      </c>
      <c r="H392" s="56">
        <f t="shared" si="2"/>
        <v>2</v>
      </c>
      <c r="I392" s="54" t="s">
        <v>74</v>
      </c>
      <c r="J392" s="54" t="s">
        <v>33</v>
      </c>
      <c r="K392" s="57" t="s">
        <v>227</v>
      </c>
      <c r="L392" s="54" t="s">
        <v>51</v>
      </c>
      <c r="M392" s="54" t="s">
        <v>65</v>
      </c>
      <c r="N392" s="54" t="s">
        <v>17</v>
      </c>
      <c r="O392" s="54" t="s">
        <v>65</v>
      </c>
      <c r="P392" s="178" t="s">
        <v>61</v>
      </c>
      <c r="Q392" s="152"/>
      <c r="R392" s="162"/>
      <c r="S392" s="162"/>
      <c r="T392" s="162"/>
      <c r="U392" s="162"/>
      <c r="V392" s="163"/>
      <c r="W392" s="163"/>
      <c r="X392" s="206"/>
      <c r="Y392" s="242"/>
    </row>
    <row r="393">
      <c r="A393" s="53">
        <v>45705.0</v>
      </c>
      <c r="B393" s="53">
        <v>45783.0</v>
      </c>
      <c r="C393" s="54">
        <v>201912.0</v>
      </c>
      <c r="D393" s="54" t="s">
        <v>83</v>
      </c>
      <c r="E393" s="53">
        <v>45231.0</v>
      </c>
      <c r="F393" s="56">
        <f t="shared" si="10"/>
        <v>18</v>
      </c>
      <c r="G393" s="53">
        <v>45334.0</v>
      </c>
      <c r="H393" s="56">
        <f t="shared" si="2"/>
        <v>14</v>
      </c>
      <c r="I393" s="54" t="s">
        <v>49</v>
      </c>
      <c r="J393" s="54">
        <v>535.0</v>
      </c>
      <c r="K393" s="57" t="s">
        <v>216</v>
      </c>
      <c r="L393" s="54" t="s">
        <v>51</v>
      </c>
      <c r="M393" s="54" t="s">
        <v>65</v>
      </c>
      <c r="N393" s="54" t="s">
        <v>19</v>
      </c>
      <c r="O393" s="54"/>
      <c r="P393" s="178" t="s">
        <v>61</v>
      </c>
      <c r="Q393" s="152"/>
      <c r="R393" s="162"/>
      <c r="S393" s="162"/>
      <c r="T393" s="162"/>
      <c r="U393" s="162"/>
      <c r="V393" s="163"/>
      <c r="W393" s="163"/>
      <c r="X393" s="206"/>
      <c r="Y393" s="242"/>
    </row>
    <row r="394">
      <c r="A394" s="53">
        <v>45705.0</v>
      </c>
      <c r="B394" s="53">
        <v>45783.0</v>
      </c>
      <c r="C394" s="54">
        <v>193863.0</v>
      </c>
      <c r="D394" s="54" t="s">
        <v>83</v>
      </c>
      <c r="E394" s="53">
        <v>45170.0</v>
      </c>
      <c r="F394" s="56">
        <f t="shared" si="10"/>
        <v>20</v>
      </c>
      <c r="G394" s="151">
        <v>45259.0</v>
      </c>
      <c r="H394" s="56">
        <f t="shared" si="2"/>
        <v>17</v>
      </c>
      <c r="I394" s="54" t="s">
        <v>49</v>
      </c>
      <c r="J394" s="54">
        <v>535.0</v>
      </c>
      <c r="K394" s="57" t="s">
        <v>218</v>
      </c>
      <c r="L394" s="54" t="s">
        <v>51</v>
      </c>
      <c r="M394" s="54" t="s">
        <v>65</v>
      </c>
      <c r="N394" s="54" t="s">
        <v>19</v>
      </c>
      <c r="O394" s="54"/>
      <c r="P394" s="178" t="s">
        <v>61</v>
      </c>
      <c r="Q394" s="152"/>
      <c r="R394" s="162"/>
      <c r="S394" s="162"/>
      <c r="T394" s="162"/>
      <c r="U394" s="162"/>
      <c r="V394" s="163"/>
      <c r="W394" s="163"/>
      <c r="X394" s="206"/>
      <c r="Y394" s="242"/>
    </row>
    <row r="395">
      <c r="A395" s="53">
        <v>45705.0</v>
      </c>
      <c r="B395" s="53">
        <v>45783.0</v>
      </c>
      <c r="C395" s="54">
        <v>239563.0</v>
      </c>
      <c r="D395" s="54" t="s">
        <v>83</v>
      </c>
      <c r="E395" s="53">
        <v>45627.0</v>
      </c>
      <c r="F395" s="56">
        <f t="shared" si="10"/>
        <v>5</v>
      </c>
      <c r="G395" s="53">
        <v>45674.0</v>
      </c>
      <c r="H395" s="56">
        <f t="shared" si="2"/>
        <v>3</v>
      </c>
      <c r="I395" s="54" t="s">
        <v>74</v>
      </c>
      <c r="J395" s="54" t="s">
        <v>33</v>
      </c>
      <c r="K395" s="57" t="s">
        <v>227</v>
      </c>
      <c r="L395" s="54" t="s">
        <v>51</v>
      </c>
      <c r="M395" s="54" t="s">
        <v>65</v>
      </c>
      <c r="N395" s="54" t="s">
        <v>19</v>
      </c>
      <c r="O395" s="54"/>
      <c r="P395" s="178" t="s">
        <v>61</v>
      </c>
      <c r="Q395" s="152"/>
      <c r="R395" s="162"/>
      <c r="S395" s="162"/>
      <c r="T395" s="162"/>
      <c r="U395" s="162"/>
      <c r="V395" s="163"/>
      <c r="W395" s="163"/>
      <c r="X395" s="206"/>
      <c r="Y395" s="242"/>
    </row>
    <row r="396">
      <c r="A396" s="53">
        <v>45705.0</v>
      </c>
      <c r="B396" s="53">
        <v>45783.0</v>
      </c>
      <c r="C396" s="54">
        <v>229428.0</v>
      </c>
      <c r="D396" s="54" t="s">
        <v>83</v>
      </c>
      <c r="E396" s="53">
        <v>45536.0</v>
      </c>
      <c r="F396" s="56">
        <f t="shared" si="10"/>
        <v>8</v>
      </c>
      <c r="G396" s="151">
        <v>45582.0</v>
      </c>
      <c r="H396" s="56">
        <f t="shared" si="2"/>
        <v>6</v>
      </c>
      <c r="I396" s="54" t="s">
        <v>49</v>
      </c>
      <c r="J396" s="54">
        <v>512.0</v>
      </c>
      <c r="K396" s="57" t="s">
        <v>216</v>
      </c>
      <c r="L396" s="54" t="s">
        <v>51</v>
      </c>
      <c r="M396" s="54" t="s">
        <v>65</v>
      </c>
      <c r="N396" s="54" t="s">
        <v>19</v>
      </c>
      <c r="O396" s="54"/>
      <c r="P396" s="178" t="s">
        <v>61</v>
      </c>
      <c r="Q396" s="152"/>
      <c r="R396" s="162"/>
      <c r="S396" s="162"/>
      <c r="T396" s="162"/>
      <c r="U396" s="162"/>
      <c r="V396" s="163"/>
      <c r="W396" s="163"/>
      <c r="X396" s="206"/>
      <c r="Y396" s="242"/>
    </row>
    <row r="397">
      <c r="A397" s="53">
        <v>45705.0</v>
      </c>
      <c r="B397" s="53">
        <v>45783.0</v>
      </c>
      <c r="C397" s="54">
        <v>231082.0</v>
      </c>
      <c r="D397" s="54" t="s">
        <v>83</v>
      </c>
      <c r="E397" s="53">
        <v>45536.0</v>
      </c>
      <c r="F397" s="56">
        <f t="shared" si="10"/>
        <v>8</v>
      </c>
      <c r="G397" s="151">
        <v>45587.0</v>
      </c>
      <c r="H397" s="56">
        <f t="shared" si="2"/>
        <v>6</v>
      </c>
      <c r="I397" s="54" t="s">
        <v>49</v>
      </c>
      <c r="J397" s="54">
        <v>512.0</v>
      </c>
      <c r="K397" s="57" t="s">
        <v>216</v>
      </c>
      <c r="L397" s="54" t="s">
        <v>51</v>
      </c>
      <c r="M397" s="54" t="s">
        <v>65</v>
      </c>
      <c r="N397" s="54" t="s">
        <v>19</v>
      </c>
      <c r="O397" s="54"/>
      <c r="P397" s="178" t="s">
        <v>61</v>
      </c>
      <c r="Q397" s="152"/>
      <c r="R397" s="162"/>
      <c r="S397" s="162"/>
      <c r="T397" s="162"/>
      <c r="U397" s="162"/>
      <c r="V397" s="163"/>
      <c r="W397" s="163"/>
      <c r="X397" s="206"/>
      <c r="Y397" s="242"/>
    </row>
    <row r="398">
      <c r="A398" s="53">
        <v>45705.0</v>
      </c>
      <c r="B398" s="53">
        <v>45783.0</v>
      </c>
      <c r="C398" s="54">
        <v>233720.0</v>
      </c>
      <c r="D398" s="54" t="s">
        <v>83</v>
      </c>
      <c r="E398" s="53">
        <v>45566.0</v>
      </c>
      <c r="F398" s="56">
        <f t="shared" si="10"/>
        <v>7</v>
      </c>
      <c r="G398" s="53">
        <v>45543.0</v>
      </c>
      <c r="H398" s="56">
        <f t="shared" si="2"/>
        <v>7</v>
      </c>
      <c r="I398" s="54" t="s">
        <v>49</v>
      </c>
      <c r="J398" s="54">
        <v>512.0</v>
      </c>
      <c r="K398" s="57" t="s">
        <v>216</v>
      </c>
      <c r="L398" s="54" t="s">
        <v>51</v>
      </c>
      <c r="M398" s="54" t="s">
        <v>65</v>
      </c>
      <c r="N398" s="54" t="s">
        <v>19</v>
      </c>
      <c r="O398" s="54"/>
      <c r="P398" s="178" t="s">
        <v>61</v>
      </c>
      <c r="Q398" s="152"/>
      <c r="R398" s="162"/>
      <c r="S398" s="162"/>
      <c r="T398" s="162"/>
      <c r="U398" s="162"/>
      <c r="V398" s="163"/>
      <c r="W398" s="163"/>
      <c r="X398" s="206"/>
      <c r="Y398" s="242"/>
    </row>
    <row r="399">
      <c r="A399" s="53">
        <v>45705.0</v>
      </c>
      <c r="B399" s="53">
        <v>45783.0</v>
      </c>
      <c r="C399" s="54">
        <v>233742.0</v>
      </c>
      <c r="D399" s="54" t="s">
        <v>83</v>
      </c>
      <c r="E399" s="53">
        <v>45597.0</v>
      </c>
      <c r="F399" s="56">
        <f t="shared" si="10"/>
        <v>6</v>
      </c>
      <c r="G399" s="151">
        <v>45618.0</v>
      </c>
      <c r="H399" s="56">
        <f t="shared" si="2"/>
        <v>5</v>
      </c>
      <c r="I399" s="54" t="s">
        <v>63</v>
      </c>
      <c r="J399" s="54">
        <v>434.0</v>
      </c>
      <c r="K399" s="57" t="s">
        <v>218</v>
      </c>
      <c r="L399" s="54" t="s">
        <v>51</v>
      </c>
      <c r="M399" s="54" t="s">
        <v>217</v>
      </c>
      <c r="N399" s="54" t="s">
        <v>19</v>
      </c>
      <c r="O399" s="54"/>
      <c r="P399" s="178" t="s">
        <v>61</v>
      </c>
      <c r="Q399" s="152"/>
      <c r="R399" s="162"/>
      <c r="S399" s="162"/>
      <c r="T399" s="162"/>
      <c r="U399" s="162"/>
      <c r="V399" s="163"/>
      <c r="W399" s="163"/>
      <c r="X399" s="206"/>
      <c r="Y399" s="242"/>
    </row>
    <row r="400">
      <c r="A400" s="53">
        <v>45705.0</v>
      </c>
      <c r="B400" s="53">
        <v>45783.0</v>
      </c>
      <c r="C400" s="54">
        <v>226977.0</v>
      </c>
      <c r="D400" s="54" t="s">
        <v>70</v>
      </c>
      <c r="E400" s="53">
        <v>45480.0</v>
      </c>
      <c r="F400" s="101">
        <v>8.0</v>
      </c>
      <c r="G400" s="151">
        <v>45539.0</v>
      </c>
      <c r="H400" s="56">
        <f t="shared" si="2"/>
        <v>8</v>
      </c>
      <c r="I400" s="54" t="s">
        <v>73</v>
      </c>
      <c r="J400" s="54">
        <v>203.0</v>
      </c>
      <c r="K400" s="57">
        <v>12000.0</v>
      </c>
      <c r="L400" s="54" t="s">
        <v>51</v>
      </c>
      <c r="M400" s="54" t="s">
        <v>65</v>
      </c>
      <c r="N400" s="54" t="s">
        <v>19</v>
      </c>
      <c r="O400" s="54"/>
      <c r="P400" s="178" t="s">
        <v>61</v>
      </c>
      <c r="Q400" s="152"/>
      <c r="R400" s="162"/>
      <c r="S400" s="162"/>
      <c r="T400" s="162"/>
      <c r="U400" s="162"/>
      <c r="V400" s="163"/>
      <c r="W400" s="163"/>
      <c r="X400" s="206"/>
      <c r="Y400" s="242"/>
    </row>
    <row r="401">
      <c r="A401" s="53">
        <v>45705.0</v>
      </c>
      <c r="B401" s="53">
        <v>45783.0</v>
      </c>
      <c r="C401" s="54">
        <v>236300.0</v>
      </c>
      <c r="D401" s="54" t="s">
        <v>83</v>
      </c>
      <c r="E401" s="53">
        <v>45597.0</v>
      </c>
      <c r="F401" s="56">
        <f t="shared" ref="F401:F467" si="11">DATEDIF(E401,TODAY(),"M")</f>
        <v>6</v>
      </c>
      <c r="G401" s="151">
        <v>45639.0</v>
      </c>
      <c r="H401" s="56">
        <f t="shared" si="2"/>
        <v>4</v>
      </c>
      <c r="I401" s="54" t="s">
        <v>49</v>
      </c>
      <c r="J401" s="54">
        <v>512.0</v>
      </c>
      <c r="K401" s="57" t="s">
        <v>216</v>
      </c>
      <c r="L401" s="54" t="s">
        <v>51</v>
      </c>
      <c r="M401" s="54" t="s">
        <v>65</v>
      </c>
      <c r="N401" s="54" t="s">
        <v>19</v>
      </c>
      <c r="O401" s="54"/>
      <c r="P401" s="178" t="s">
        <v>61</v>
      </c>
      <c r="Q401" s="152"/>
      <c r="R401" s="162"/>
      <c r="S401" s="162"/>
      <c r="T401" s="162"/>
      <c r="U401" s="162"/>
      <c r="V401" s="163"/>
      <c r="W401" s="163"/>
      <c r="X401" s="206"/>
      <c r="Y401" s="242"/>
    </row>
    <row r="402">
      <c r="A402" s="53">
        <v>45705.0</v>
      </c>
      <c r="B402" s="53">
        <v>45783.0</v>
      </c>
      <c r="C402" s="54">
        <v>237991.0</v>
      </c>
      <c r="D402" s="54" t="s">
        <v>83</v>
      </c>
      <c r="E402" s="53">
        <v>45536.0</v>
      </c>
      <c r="F402" s="56">
        <f t="shared" si="11"/>
        <v>8</v>
      </c>
      <c r="G402" s="53">
        <v>45663.0</v>
      </c>
      <c r="H402" s="56">
        <f t="shared" si="2"/>
        <v>4</v>
      </c>
      <c r="I402" s="54" t="s">
        <v>49</v>
      </c>
      <c r="J402" s="54">
        <v>512.0</v>
      </c>
      <c r="K402" s="57" t="s">
        <v>216</v>
      </c>
      <c r="L402" s="54" t="s">
        <v>51</v>
      </c>
      <c r="M402" s="54" t="s">
        <v>65</v>
      </c>
      <c r="N402" s="54" t="s">
        <v>19</v>
      </c>
      <c r="O402" s="54"/>
      <c r="P402" s="178" t="s">
        <v>61</v>
      </c>
      <c r="Q402" s="152"/>
      <c r="R402" s="162"/>
      <c r="S402" s="162"/>
      <c r="T402" s="162"/>
      <c r="U402" s="162"/>
      <c r="V402" s="163"/>
      <c r="W402" s="163"/>
      <c r="X402" s="206"/>
      <c r="Y402" s="242"/>
    </row>
    <row r="403">
      <c r="A403" s="53">
        <v>45705.0</v>
      </c>
      <c r="B403" s="53">
        <v>45783.0</v>
      </c>
      <c r="C403" s="54">
        <v>238439.0</v>
      </c>
      <c r="D403" s="54" t="s">
        <v>83</v>
      </c>
      <c r="E403" s="53">
        <v>45627.0</v>
      </c>
      <c r="F403" s="56">
        <f t="shared" si="11"/>
        <v>5</v>
      </c>
      <c r="G403" s="53">
        <v>45670.0</v>
      </c>
      <c r="H403" s="56">
        <f t="shared" si="2"/>
        <v>3</v>
      </c>
      <c r="I403" s="54" t="s">
        <v>49</v>
      </c>
      <c r="J403" s="54">
        <v>512.0</v>
      </c>
      <c r="K403" s="57" t="s">
        <v>216</v>
      </c>
      <c r="L403" s="54" t="s">
        <v>51</v>
      </c>
      <c r="M403" s="54" t="s">
        <v>65</v>
      </c>
      <c r="N403" s="54" t="s">
        <v>19</v>
      </c>
      <c r="O403" s="54"/>
      <c r="P403" s="178" t="s">
        <v>61</v>
      </c>
      <c r="Q403" s="152"/>
      <c r="R403" s="162"/>
      <c r="S403" s="162"/>
      <c r="T403" s="162"/>
      <c r="U403" s="162"/>
      <c r="V403" s="163"/>
      <c r="W403" s="163"/>
      <c r="X403" s="206"/>
      <c r="Y403" s="242"/>
    </row>
    <row r="404">
      <c r="A404" s="53">
        <v>45705.0</v>
      </c>
      <c r="B404" s="53">
        <v>45783.0</v>
      </c>
      <c r="C404" s="54">
        <v>240396.0</v>
      </c>
      <c r="D404" s="54" t="s">
        <v>83</v>
      </c>
      <c r="E404" s="53">
        <v>45627.0</v>
      </c>
      <c r="F404" s="56">
        <f t="shared" si="11"/>
        <v>5</v>
      </c>
      <c r="G404" s="53">
        <v>45684.0</v>
      </c>
      <c r="H404" s="56">
        <f t="shared" si="2"/>
        <v>3</v>
      </c>
      <c r="I404" s="54" t="s">
        <v>49</v>
      </c>
      <c r="J404" s="54">
        <v>512.0</v>
      </c>
      <c r="K404" s="57" t="s">
        <v>216</v>
      </c>
      <c r="L404" s="54" t="s">
        <v>51</v>
      </c>
      <c r="M404" s="54" t="s">
        <v>65</v>
      </c>
      <c r="N404" s="54" t="s">
        <v>19</v>
      </c>
      <c r="O404" s="54"/>
      <c r="P404" s="178" t="s">
        <v>61</v>
      </c>
      <c r="Q404" s="152"/>
      <c r="R404" s="162"/>
      <c r="S404" s="162"/>
      <c r="T404" s="162"/>
      <c r="U404" s="162"/>
      <c r="V404" s="163"/>
      <c r="W404" s="163"/>
      <c r="X404" s="206"/>
      <c r="Y404" s="242"/>
    </row>
    <row r="405">
      <c r="A405" s="53">
        <v>45742.0</v>
      </c>
      <c r="B405" s="53">
        <v>45779.0</v>
      </c>
      <c r="C405" s="54">
        <v>222209.0</v>
      </c>
      <c r="D405" s="54" t="s">
        <v>83</v>
      </c>
      <c r="E405" s="53">
        <v>45658.0</v>
      </c>
      <c r="F405" s="56">
        <f t="shared" si="11"/>
        <v>4</v>
      </c>
      <c r="G405" s="53">
        <v>45691.0</v>
      </c>
      <c r="H405" s="56">
        <f t="shared" si="2"/>
        <v>3</v>
      </c>
      <c r="I405" s="54" t="s">
        <v>59</v>
      </c>
      <c r="J405" s="54" t="s">
        <v>33</v>
      </c>
      <c r="K405" s="57" t="s">
        <v>227</v>
      </c>
      <c r="L405" s="54" t="s">
        <v>68</v>
      </c>
      <c r="M405" s="54" t="s">
        <v>65</v>
      </c>
      <c r="N405" s="54" t="s">
        <v>17</v>
      </c>
      <c r="O405" s="54" t="s">
        <v>65</v>
      </c>
      <c r="P405" s="178" t="s">
        <v>66</v>
      </c>
      <c r="Q405" s="152"/>
      <c r="R405" s="162"/>
      <c r="S405" s="162"/>
      <c r="T405" s="162"/>
      <c r="U405" s="162"/>
      <c r="V405" s="163"/>
      <c r="W405" s="163"/>
      <c r="X405" s="206"/>
      <c r="Y405" s="242"/>
    </row>
    <row r="406">
      <c r="A406" s="53">
        <v>45705.0</v>
      </c>
      <c r="B406" s="53">
        <v>45779.0</v>
      </c>
      <c r="C406" s="54">
        <v>239661.0</v>
      </c>
      <c r="D406" s="54" t="s">
        <v>83</v>
      </c>
      <c r="E406" s="53">
        <v>45658.0</v>
      </c>
      <c r="F406" s="56">
        <f t="shared" si="11"/>
        <v>4</v>
      </c>
      <c r="G406" s="53">
        <v>45694.0</v>
      </c>
      <c r="H406" s="56">
        <f t="shared" si="2"/>
        <v>3</v>
      </c>
      <c r="I406" s="54" t="s">
        <v>74</v>
      </c>
      <c r="J406" s="54" t="s">
        <v>33</v>
      </c>
      <c r="K406" s="57" t="s">
        <v>227</v>
      </c>
      <c r="L406" s="54" t="s">
        <v>51</v>
      </c>
      <c r="M406" s="54" t="s">
        <v>65</v>
      </c>
      <c r="N406" s="54" t="s">
        <v>17</v>
      </c>
      <c r="O406" s="54" t="s">
        <v>65</v>
      </c>
      <c r="P406" s="178" t="s">
        <v>61</v>
      </c>
      <c r="Q406" s="152"/>
      <c r="R406" s="162"/>
      <c r="S406" s="162"/>
      <c r="T406" s="162"/>
      <c r="U406" s="162"/>
      <c r="V406" s="163"/>
      <c r="W406" s="163"/>
      <c r="X406" s="206"/>
      <c r="Y406" s="242"/>
    </row>
    <row r="407">
      <c r="A407" s="53">
        <v>45779.0</v>
      </c>
      <c r="B407" s="53">
        <v>45779.0</v>
      </c>
      <c r="C407" s="54">
        <v>224904.0</v>
      </c>
      <c r="D407" s="54" t="s">
        <v>83</v>
      </c>
      <c r="E407" s="53">
        <v>45444.0</v>
      </c>
      <c r="F407" s="56">
        <f t="shared" si="11"/>
        <v>11</v>
      </c>
      <c r="G407" s="53">
        <v>45524.0</v>
      </c>
      <c r="H407" s="56">
        <f t="shared" si="2"/>
        <v>8</v>
      </c>
      <c r="I407" s="54" t="s">
        <v>59</v>
      </c>
      <c r="J407" s="54">
        <v>102.0</v>
      </c>
      <c r="K407" s="57">
        <v>4800.0</v>
      </c>
      <c r="L407" s="54" t="s">
        <v>51</v>
      </c>
      <c r="M407" s="54" t="s">
        <v>65</v>
      </c>
      <c r="N407" s="54" t="s">
        <v>17</v>
      </c>
      <c r="O407" s="54" t="s">
        <v>65</v>
      </c>
      <c r="P407" s="178" t="s">
        <v>61</v>
      </c>
      <c r="Q407" s="152"/>
      <c r="R407" s="162"/>
      <c r="S407" s="162"/>
      <c r="T407" s="162"/>
      <c r="U407" s="162"/>
      <c r="V407" s="163"/>
      <c r="W407" s="163"/>
      <c r="X407" s="206"/>
      <c r="Y407" s="242"/>
    </row>
    <row r="408">
      <c r="A408" s="53">
        <v>45705.0</v>
      </c>
      <c r="B408" s="53">
        <v>45783.0</v>
      </c>
      <c r="C408" s="54">
        <v>206363.0</v>
      </c>
      <c r="D408" s="54" t="s">
        <v>83</v>
      </c>
      <c r="E408" s="53">
        <v>45292.0</v>
      </c>
      <c r="F408" s="56">
        <f t="shared" si="11"/>
        <v>16</v>
      </c>
      <c r="G408" s="53">
        <v>45369.0</v>
      </c>
      <c r="H408" s="56">
        <f t="shared" si="2"/>
        <v>13</v>
      </c>
      <c r="I408" s="54" t="s">
        <v>59</v>
      </c>
      <c r="J408" s="54">
        <v>139.0</v>
      </c>
      <c r="K408" s="57">
        <v>12000.0</v>
      </c>
      <c r="L408" s="54" t="s">
        <v>51</v>
      </c>
      <c r="M408" s="54" t="s">
        <v>65</v>
      </c>
      <c r="N408" s="54" t="s">
        <v>19</v>
      </c>
      <c r="O408" s="54"/>
      <c r="P408" s="178" t="s">
        <v>61</v>
      </c>
      <c r="Q408" s="152"/>
      <c r="R408" s="162"/>
      <c r="S408" s="162"/>
      <c r="T408" s="162"/>
      <c r="U408" s="162"/>
      <c r="V408" s="163"/>
      <c r="W408" s="163"/>
      <c r="X408" s="206"/>
      <c r="Y408" s="242"/>
    </row>
    <row r="409">
      <c r="A409" s="53">
        <v>45743.0</v>
      </c>
      <c r="B409" s="53">
        <v>45783.0</v>
      </c>
      <c r="C409" s="54">
        <v>213853.0</v>
      </c>
      <c r="D409" s="54" t="s">
        <v>83</v>
      </c>
      <c r="E409" s="53">
        <v>45413.0</v>
      </c>
      <c r="F409" s="56">
        <f t="shared" si="11"/>
        <v>12</v>
      </c>
      <c r="G409" s="53">
        <v>45435.0</v>
      </c>
      <c r="H409" s="56">
        <f t="shared" si="2"/>
        <v>11</v>
      </c>
      <c r="I409" s="54" t="s">
        <v>59</v>
      </c>
      <c r="J409" s="54">
        <v>102.0</v>
      </c>
      <c r="K409" s="57">
        <v>8500.0</v>
      </c>
      <c r="L409" s="54" t="s">
        <v>51</v>
      </c>
      <c r="M409" s="54" t="s">
        <v>217</v>
      </c>
      <c r="N409" s="54" t="s">
        <v>18</v>
      </c>
      <c r="O409" s="54" t="s">
        <v>233</v>
      </c>
      <c r="P409" s="178" t="s">
        <v>61</v>
      </c>
      <c r="Q409" s="152"/>
      <c r="R409" s="162"/>
      <c r="S409" s="162"/>
      <c r="T409" s="162"/>
      <c r="U409" s="162"/>
      <c r="V409" s="163"/>
      <c r="W409" s="163"/>
      <c r="X409" s="206"/>
      <c r="Y409" s="242"/>
    </row>
    <row r="410">
      <c r="A410" s="53">
        <v>45722.0</v>
      </c>
      <c r="B410" s="53">
        <v>45783.0</v>
      </c>
      <c r="C410" s="54">
        <v>223765.0</v>
      </c>
      <c r="D410" s="54" t="s">
        <v>83</v>
      </c>
      <c r="E410" s="53">
        <v>45474.0</v>
      </c>
      <c r="F410" s="56">
        <f t="shared" si="11"/>
        <v>10</v>
      </c>
      <c r="G410" s="53">
        <v>45509.0</v>
      </c>
      <c r="H410" s="56">
        <f t="shared" si="2"/>
        <v>9</v>
      </c>
      <c r="I410" s="54" t="s">
        <v>59</v>
      </c>
      <c r="J410" s="54">
        <v>120.0</v>
      </c>
      <c r="K410" s="57" t="s">
        <v>280</v>
      </c>
      <c r="L410" s="54" t="s">
        <v>68</v>
      </c>
      <c r="M410" s="54" t="s">
        <v>65</v>
      </c>
      <c r="N410" s="54" t="s">
        <v>19</v>
      </c>
      <c r="O410" s="54"/>
      <c r="P410" s="178" t="s">
        <v>61</v>
      </c>
      <c r="Q410" s="152"/>
      <c r="R410" s="162"/>
      <c r="S410" s="162"/>
      <c r="T410" s="162"/>
      <c r="U410" s="162"/>
      <c r="V410" s="163"/>
      <c r="W410" s="163"/>
      <c r="X410" s="206"/>
      <c r="Y410" s="242"/>
    </row>
    <row r="411">
      <c r="A411" s="53">
        <v>45705.0</v>
      </c>
      <c r="B411" s="53">
        <v>45783.0</v>
      </c>
      <c r="C411" s="54">
        <v>201964.0</v>
      </c>
      <c r="D411" s="54" t="s">
        <v>58</v>
      </c>
      <c r="E411" s="53">
        <v>45323.0</v>
      </c>
      <c r="F411" s="56">
        <f t="shared" si="11"/>
        <v>15</v>
      </c>
      <c r="G411" s="53">
        <v>45363.0</v>
      </c>
      <c r="H411" s="56">
        <f t="shared" si="2"/>
        <v>13</v>
      </c>
      <c r="I411" s="54" t="s">
        <v>59</v>
      </c>
      <c r="J411" s="54">
        <v>139.0</v>
      </c>
      <c r="K411" s="57">
        <v>15000.0</v>
      </c>
      <c r="L411" s="54" t="s">
        <v>51</v>
      </c>
      <c r="M411" s="54" t="s">
        <v>65</v>
      </c>
      <c r="N411" s="54" t="s">
        <v>19</v>
      </c>
      <c r="O411" s="54"/>
      <c r="P411" s="178" t="s">
        <v>61</v>
      </c>
      <c r="Q411" s="152"/>
      <c r="R411" s="162"/>
      <c r="S411" s="162"/>
      <c r="T411" s="162"/>
      <c r="U411" s="162"/>
      <c r="V411" s="163"/>
      <c r="W411" s="163"/>
      <c r="X411" s="206"/>
      <c r="Y411" s="242"/>
    </row>
    <row r="412">
      <c r="A412" s="53">
        <v>45772.0</v>
      </c>
      <c r="B412" s="53">
        <v>45783.0</v>
      </c>
      <c r="C412" s="54">
        <v>220037.0</v>
      </c>
      <c r="D412" s="54" t="s">
        <v>58</v>
      </c>
      <c r="E412" s="53">
        <v>45474.0</v>
      </c>
      <c r="F412" s="56">
        <f t="shared" si="11"/>
        <v>10</v>
      </c>
      <c r="G412" s="53">
        <v>45400.0</v>
      </c>
      <c r="H412" s="56">
        <f t="shared" si="2"/>
        <v>12</v>
      </c>
      <c r="I412" s="54" t="s">
        <v>59</v>
      </c>
      <c r="J412" s="54">
        <v>101.0</v>
      </c>
      <c r="K412" s="57" t="s">
        <v>227</v>
      </c>
      <c r="L412" s="54" t="s">
        <v>51</v>
      </c>
      <c r="M412" s="54" t="s">
        <v>65</v>
      </c>
      <c r="N412" s="54" t="s">
        <v>19</v>
      </c>
      <c r="O412" s="54"/>
      <c r="P412" s="178" t="s">
        <v>61</v>
      </c>
      <c r="Q412" s="152"/>
      <c r="R412" s="162"/>
      <c r="S412" s="162"/>
      <c r="T412" s="162"/>
      <c r="U412" s="162"/>
      <c r="V412" s="163"/>
      <c r="W412" s="163"/>
      <c r="X412" s="163"/>
      <c r="Y412" s="268"/>
    </row>
    <row r="413">
      <c r="A413" s="53">
        <v>45705.0</v>
      </c>
      <c r="B413" s="53">
        <v>45783.0</v>
      </c>
      <c r="C413" s="54">
        <v>237923.0</v>
      </c>
      <c r="D413" s="54" t="s">
        <v>58</v>
      </c>
      <c r="E413" s="53">
        <v>45627.0</v>
      </c>
      <c r="F413" s="56">
        <f t="shared" si="11"/>
        <v>5</v>
      </c>
      <c r="G413" s="151">
        <v>45656.0</v>
      </c>
      <c r="H413" s="56">
        <f t="shared" si="2"/>
        <v>4</v>
      </c>
      <c r="I413" s="54" t="s">
        <v>49</v>
      </c>
      <c r="J413" s="54">
        <v>512.0</v>
      </c>
      <c r="K413" s="57" t="s">
        <v>216</v>
      </c>
      <c r="L413" s="54" t="s">
        <v>51</v>
      </c>
      <c r="M413" s="54" t="s">
        <v>65</v>
      </c>
      <c r="N413" s="54" t="s">
        <v>19</v>
      </c>
      <c r="O413" s="54"/>
      <c r="P413" s="178" t="s">
        <v>61</v>
      </c>
      <c r="Q413" s="152"/>
      <c r="R413" s="162"/>
      <c r="S413" s="162"/>
      <c r="T413" s="162"/>
      <c r="U413" s="162"/>
      <c r="V413" s="163"/>
      <c r="W413" s="163"/>
      <c r="X413" s="163"/>
      <c r="Y413" s="268"/>
    </row>
    <row r="414">
      <c r="A414" s="53">
        <v>45705.0</v>
      </c>
      <c r="B414" s="53">
        <v>45783.0</v>
      </c>
      <c r="C414" s="54">
        <v>238498.0</v>
      </c>
      <c r="D414" s="54" t="s">
        <v>58</v>
      </c>
      <c r="E414" s="53">
        <v>45627.0</v>
      </c>
      <c r="F414" s="56">
        <f t="shared" si="11"/>
        <v>5</v>
      </c>
      <c r="G414" s="53">
        <v>45664.0</v>
      </c>
      <c r="H414" s="56">
        <f t="shared" si="2"/>
        <v>3</v>
      </c>
      <c r="I414" s="54" t="s">
        <v>74</v>
      </c>
      <c r="J414" s="54" t="s">
        <v>33</v>
      </c>
      <c r="K414" s="57" t="s">
        <v>216</v>
      </c>
      <c r="L414" s="54" t="s">
        <v>51</v>
      </c>
      <c r="M414" s="54" t="s">
        <v>65</v>
      </c>
      <c r="N414" s="54" t="s">
        <v>19</v>
      </c>
      <c r="O414" s="54"/>
      <c r="P414" s="178" t="s">
        <v>61</v>
      </c>
      <c r="Q414" s="152"/>
      <c r="R414" s="162"/>
      <c r="S414" s="162"/>
      <c r="T414" s="162"/>
      <c r="U414" s="162"/>
      <c r="V414" s="163"/>
      <c r="W414" s="163"/>
      <c r="X414" s="163"/>
      <c r="Y414" s="268"/>
    </row>
    <row r="415">
      <c r="A415" s="53">
        <v>45705.0</v>
      </c>
      <c r="B415" s="53">
        <v>45783.0</v>
      </c>
      <c r="C415" s="54">
        <v>218145.0</v>
      </c>
      <c r="D415" s="54" t="s">
        <v>58</v>
      </c>
      <c r="E415" s="53">
        <v>45566.0</v>
      </c>
      <c r="F415" s="56">
        <f t="shared" si="11"/>
        <v>7</v>
      </c>
      <c r="G415" s="53">
        <v>45667.0</v>
      </c>
      <c r="H415" s="56">
        <f t="shared" si="2"/>
        <v>3</v>
      </c>
      <c r="I415" s="54" t="s">
        <v>59</v>
      </c>
      <c r="J415" s="54" t="s">
        <v>33</v>
      </c>
      <c r="K415" s="57" t="s">
        <v>218</v>
      </c>
      <c r="L415" s="54" t="s">
        <v>51</v>
      </c>
      <c r="M415" s="54" t="s">
        <v>65</v>
      </c>
      <c r="N415" s="54" t="s">
        <v>19</v>
      </c>
      <c r="O415" s="54"/>
      <c r="P415" s="186"/>
      <c r="Q415" s="152"/>
      <c r="R415" s="162"/>
      <c r="S415" s="162"/>
      <c r="T415" s="162"/>
      <c r="U415" s="162"/>
      <c r="V415" s="163"/>
      <c r="W415" s="163"/>
      <c r="X415" s="163"/>
      <c r="Y415" s="268"/>
    </row>
    <row r="416">
      <c r="A416" s="53">
        <v>45705.0</v>
      </c>
      <c r="B416" s="53">
        <v>45783.0</v>
      </c>
      <c r="C416" s="54">
        <v>242054.0</v>
      </c>
      <c r="D416" s="54" t="s">
        <v>58</v>
      </c>
      <c r="E416" s="53">
        <v>45627.0</v>
      </c>
      <c r="F416" s="56">
        <f t="shared" si="11"/>
        <v>5</v>
      </c>
      <c r="G416" s="53">
        <v>45694.0</v>
      </c>
      <c r="H416" s="56">
        <f t="shared" si="2"/>
        <v>3</v>
      </c>
      <c r="I416" s="54" t="s">
        <v>59</v>
      </c>
      <c r="J416" s="54" t="s">
        <v>33</v>
      </c>
      <c r="K416" s="57" t="s">
        <v>227</v>
      </c>
      <c r="L416" s="54" t="s">
        <v>51</v>
      </c>
      <c r="M416" s="54" t="s">
        <v>65</v>
      </c>
      <c r="N416" s="54" t="s">
        <v>19</v>
      </c>
      <c r="O416" s="54"/>
      <c r="P416" s="178" t="s">
        <v>61</v>
      </c>
      <c r="Q416" s="152"/>
      <c r="R416" s="162"/>
      <c r="S416" s="162"/>
      <c r="T416" s="162"/>
      <c r="U416" s="162"/>
      <c r="V416" s="163"/>
      <c r="W416" s="163"/>
      <c r="X416" s="163"/>
      <c r="Y416" s="268"/>
    </row>
    <row r="417">
      <c r="A417" s="53">
        <v>45705.0</v>
      </c>
      <c r="B417" s="53">
        <v>45779.0</v>
      </c>
      <c r="C417" s="54">
        <v>242252.0</v>
      </c>
      <c r="D417" s="54" t="s">
        <v>58</v>
      </c>
      <c r="E417" s="53">
        <v>45658.0</v>
      </c>
      <c r="F417" s="56">
        <f t="shared" si="11"/>
        <v>4</v>
      </c>
      <c r="G417" s="53">
        <v>45698.0</v>
      </c>
      <c r="H417" s="56">
        <f t="shared" si="2"/>
        <v>2</v>
      </c>
      <c r="I417" s="54" t="s">
        <v>63</v>
      </c>
      <c r="J417" s="54" t="s">
        <v>33</v>
      </c>
      <c r="K417" s="57" t="s">
        <v>227</v>
      </c>
      <c r="L417" s="54" t="s">
        <v>51</v>
      </c>
      <c r="M417" s="54" t="s">
        <v>65</v>
      </c>
      <c r="N417" s="54" t="s">
        <v>17</v>
      </c>
      <c r="O417" s="54" t="s">
        <v>65</v>
      </c>
      <c r="P417" s="178" t="s">
        <v>61</v>
      </c>
      <c r="Q417" s="152"/>
      <c r="R417" s="162"/>
      <c r="S417" s="162"/>
      <c r="T417" s="162"/>
      <c r="U417" s="162"/>
      <c r="V417" s="163"/>
      <c r="W417" s="163"/>
      <c r="X417" s="163"/>
      <c r="Y417" s="268"/>
    </row>
    <row r="418">
      <c r="A418" s="53">
        <v>45705.0</v>
      </c>
      <c r="B418" s="53">
        <v>45783.0</v>
      </c>
      <c r="C418" s="54">
        <v>220073.0</v>
      </c>
      <c r="D418" s="54" t="s">
        <v>58</v>
      </c>
      <c r="E418" s="53">
        <v>45383.0</v>
      </c>
      <c r="F418" s="56">
        <f t="shared" si="11"/>
        <v>13</v>
      </c>
      <c r="G418" s="53">
        <v>45478.0</v>
      </c>
      <c r="H418" s="56">
        <f t="shared" si="2"/>
        <v>10</v>
      </c>
      <c r="I418" s="54" t="s">
        <v>59</v>
      </c>
      <c r="J418" s="54">
        <v>102.0</v>
      </c>
      <c r="K418" s="57">
        <v>4200.0</v>
      </c>
      <c r="L418" s="54" t="s">
        <v>51</v>
      </c>
      <c r="M418" s="54" t="s">
        <v>217</v>
      </c>
      <c r="N418" s="54" t="s">
        <v>19</v>
      </c>
      <c r="O418" s="54"/>
      <c r="P418" s="178" t="s">
        <v>66</v>
      </c>
      <c r="Q418" s="152"/>
      <c r="R418" s="162"/>
      <c r="S418" s="162"/>
      <c r="T418" s="162"/>
      <c r="U418" s="162"/>
      <c r="V418" s="163"/>
      <c r="W418" s="163"/>
      <c r="X418" s="163"/>
      <c r="Y418" s="268"/>
    </row>
    <row r="419">
      <c r="A419" s="53">
        <v>45705.0</v>
      </c>
      <c r="B419" s="53">
        <v>45782.0</v>
      </c>
      <c r="C419" s="54">
        <v>216106.0</v>
      </c>
      <c r="D419" s="54" t="s">
        <v>87</v>
      </c>
      <c r="E419" s="53">
        <v>45413.0</v>
      </c>
      <c r="F419" s="56">
        <f t="shared" si="11"/>
        <v>12</v>
      </c>
      <c r="G419" s="53">
        <v>45484.0</v>
      </c>
      <c r="H419" s="56">
        <f t="shared" si="2"/>
        <v>9</v>
      </c>
      <c r="I419" s="54" t="s">
        <v>59</v>
      </c>
      <c r="J419" s="54">
        <v>102.0</v>
      </c>
      <c r="K419" s="57" t="s">
        <v>218</v>
      </c>
      <c r="L419" s="54" t="s">
        <v>51</v>
      </c>
      <c r="M419" s="54" t="s">
        <v>217</v>
      </c>
      <c r="N419" s="54" t="s">
        <v>17</v>
      </c>
      <c r="O419" s="54" t="s">
        <v>65</v>
      </c>
      <c r="P419" s="178" t="s">
        <v>66</v>
      </c>
      <c r="Q419" s="152"/>
      <c r="R419" s="162"/>
      <c r="S419" s="162"/>
      <c r="T419" s="162"/>
      <c r="U419" s="162"/>
      <c r="V419" s="163"/>
      <c r="W419" s="163"/>
      <c r="X419" s="163"/>
      <c r="Y419" s="268"/>
    </row>
    <row r="420">
      <c r="A420" s="53">
        <v>45706.0</v>
      </c>
      <c r="B420" s="53">
        <v>45782.0</v>
      </c>
      <c r="C420" s="54">
        <v>239330.0</v>
      </c>
      <c r="D420" s="54" t="s">
        <v>87</v>
      </c>
      <c r="E420" s="53">
        <v>45108.0</v>
      </c>
      <c r="F420" s="56">
        <f t="shared" si="11"/>
        <v>22</v>
      </c>
      <c r="G420" s="53">
        <v>45671.0</v>
      </c>
      <c r="H420" s="56">
        <f t="shared" si="2"/>
        <v>3</v>
      </c>
      <c r="I420" s="54" t="s">
        <v>49</v>
      </c>
      <c r="J420" s="54">
        <v>535.0</v>
      </c>
      <c r="K420" s="57">
        <v>10000.0</v>
      </c>
      <c r="L420" s="54" t="s">
        <v>51</v>
      </c>
      <c r="M420" s="54" t="s">
        <v>65</v>
      </c>
      <c r="N420" s="54" t="s">
        <v>25</v>
      </c>
      <c r="O420" s="54" t="s">
        <v>25</v>
      </c>
      <c r="P420" s="178" t="s">
        <v>61</v>
      </c>
      <c r="Q420" s="152"/>
      <c r="R420" s="162"/>
      <c r="S420" s="162"/>
      <c r="T420" s="162"/>
      <c r="U420" s="162"/>
      <c r="V420" s="163"/>
      <c r="W420" s="163"/>
      <c r="X420" s="163"/>
      <c r="Y420" s="268"/>
    </row>
    <row r="421">
      <c r="A421" s="53">
        <v>45705.0</v>
      </c>
      <c r="B421" s="53">
        <v>45783.0</v>
      </c>
      <c r="C421" s="54">
        <v>238526.0</v>
      </c>
      <c r="D421" s="54" t="s">
        <v>87</v>
      </c>
      <c r="E421" s="53">
        <v>45627.0</v>
      </c>
      <c r="F421" s="56">
        <f t="shared" si="11"/>
        <v>5</v>
      </c>
      <c r="G421" s="53">
        <v>45664.0</v>
      </c>
      <c r="H421" s="56">
        <f t="shared" si="2"/>
        <v>3</v>
      </c>
      <c r="I421" s="185" t="s">
        <v>42</v>
      </c>
      <c r="J421" s="54" t="s">
        <v>33</v>
      </c>
      <c r="K421" s="57" t="s">
        <v>218</v>
      </c>
      <c r="L421" s="54" t="s">
        <v>51</v>
      </c>
      <c r="M421" s="54" t="s">
        <v>65</v>
      </c>
      <c r="N421" s="54" t="s">
        <v>19</v>
      </c>
      <c r="O421" s="54"/>
      <c r="P421" s="178" t="s">
        <v>61</v>
      </c>
      <c r="Q421" s="152"/>
      <c r="R421" s="162"/>
      <c r="S421" s="162"/>
      <c r="T421" s="162"/>
      <c r="U421" s="162"/>
      <c r="V421" s="163"/>
      <c r="W421" s="163"/>
      <c r="X421" s="163"/>
      <c r="Y421" s="268"/>
    </row>
    <row r="422">
      <c r="A422" s="53">
        <v>45705.0</v>
      </c>
      <c r="B422" s="53">
        <v>45783.0</v>
      </c>
      <c r="C422" s="54">
        <v>225951.0</v>
      </c>
      <c r="D422" s="54" t="s">
        <v>87</v>
      </c>
      <c r="E422" s="53">
        <v>45566.0</v>
      </c>
      <c r="F422" s="56">
        <f t="shared" si="11"/>
        <v>7</v>
      </c>
      <c r="G422" s="53">
        <v>45679.0</v>
      </c>
      <c r="H422" s="56">
        <f t="shared" si="2"/>
        <v>3</v>
      </c>
      <c r="I422" s="54" t="s">
        <v>49</v>
      </c>
      <c r="J422" s="54">
        <v>512.0</v>
      </c>
      <c r="K422" s="57" t="s">
        <v>216</v>
      </c>
      <c r="L422" s="54" t="s">
        <v>51</v>
      </c>
      <c r="M422" s="54" t="s">
        <v>65</v>
      </c>
      <c r="N422" s="54" t="s">
        <v>19</v>
      </c>
      <c r="O422" s="54"/>
      <c r="P422" s="178" t="s">
        <v>61</v>
      </c>
      <c r="Q422" s="152"/>
      <c r="R422" s="162"/>
      <c r="S422" s="162"/>
      <c r="T422" s="162"/>
      <c r="U422" s="162"/>
      <c r="V422" s="163"/>
      <c r="W422" s="163"/>
      <c r="X422" s="163"/>
      <c r="Y422" s="268"/>
    </row>
    <row r="423">
      <c r="A423" s="53">
        <v>45705.0</v>
      </c>
      <c r="B423" s="53">
        <v>45783.0</v>
      </c>
      <c r="C423" s="54">
        <v>239402.0</v>
      </c>
      <c r="D423" s="54" t="s">
        <v>107</v>
      </c>
      <c r="E423" s="53">
        <v>45383.0</v>
      </c>
      <c r="F423" s="56">
        <f t="shared" si="11"/>
        <v>13</v>
      </c>
      <c r="G423" s="53">
        <v>45671.0</v>
      </c>
      <c r="H423" s="56">
        <f t="shared" si="2"/>
        <v>3</v>
      </c>
      <c r="I423" s="54" t="s">
        <v>63</v>
      </c>
      <c r="J423" s="54" t="s">
        <v>281</v>
      </c>
      <c r="K423" s="57" t="s">
        <v>218</v>
      </c>
      <c r="L423" s="54" t="s">
        <v>51</v>
      </c>
      <c r="M423" s="54" t="s">
        <v>217</v>
      </c>
      <c r="N423" s="54" t="s">
        <v>19</v>
      </c>
      <c r="O423" s="54"/>
      <c r="P423" s="178" t="s">
        <v>61</v>
      </c>
      <c r="Q423" s="152"/>
      <c r="R423" s="162"/>
      <c r="S423" s="162"/>
      <c r="T423" s="162"/>
      <c r="U423" s="162"/>
      <c r="V423" s="163"/>
      <c r="W423" s="163"/>
      <c r="X423" s="163"/>
      <c r="Y423" s="268"/>
    </row>
    <row r="424">
      <c r="A424" s="53">
        <v>45726.0</v>
      </c>
      <c r="B424" s="53">
        <v>45783.0</v>
      </c>
      <c r="C424" s="54">
        <v>232313.0</v>
      </c>
      <c r="D424" s="54" t="s">
        <v>107</v>
      </c>
      <c r="E424" s="53">
        <v>45566.0</v>
      </c>
      <c r="F424" s="56">
        <f t="shared" si="11"/>
        <v>7</v>
      </c>
      <c r="G424" s="151">
        <v>45594.0</v>
      </c>
      <c r="H424" s="56">
        <f t="shared" si="2"/>
        <v>6</v>
      </c>
      <c r="I424" s="54" t="s">
        <v>63</v>
      </c>
      <c r="J424" s="54" t="s">
        <v>33</v>
      </c>
      <c r="K424" s="57" t="s">
        <v>218</v>
      </c>
      <c r="L424" s="54" t="s">
        <v>51</v>
      </c>
      <c r="M424" s="54" t="s">
        <v>65</v>
      </c>
      <c r="N424" s="54" t="s">
        <v>19</v>
      </c>
      <c r="O424" s="54"/>
      <c r="P424" s="178" t="s">
        <v>61</v>
      </c>
      <c r="Q424" s="152"/>
      <c r="R424" s="162"/>
      <c r="S424" s="162"/>
      <c r="T424" s="162"/>
      <c r="U424" s="162"/>
      <c r="V424" s="163"/>
      <c r="W424" s="163"/>
      <c r="X424" s="163"/>
      <c r="Y424" s="268"/>
    </row>
    <row r="425">
      <c r="A425" s="53">
        <v>45705.0</v>
      </c>
      <c r="B425" s="53">
        <v>45779.0</v>
      </c>
      <c r="C425" s="54">
        <v>241530.0</v>
      </c>
      <c r="D425" s="54" t="s">
        <v>107</v>
      </c>
      <c r="E425" s="53">
        <v>45658.0</v>
      </c>
      <c r="F425" s="56">
        <f t="shared" si="11"/>
        <v>4</v>
      </c>
      <c r="G425" s="53">
        <v>45691.0</v>
      </c>
      <c r="H425" s="56">
        <f t="shared" si="2"/>
        <v>3</v>
      </c>
      <c r="I425" s="54" t="s">
        <v>59</v>
      </c>
      <c r="J425" s="54" t="s">
        <v>33</v>
      </c>
      <c r="K425" s="57" t="s">
        <v>220</v>
      </c>
      <c r="L425" s="54" t="s">
        <v>51</v>
      </c>
      <c r="M425" s="54" t="s">
        <v>65</v>
      </c>
      <c r="N425" s="54" t="s">
        <v>17</v>
      </c>
      <c r="O425" s="54" t="s">
        <v>65</v>
      </c>
      <c r="P425" s="178" t="s">
        <v>61</v>
      </c>
      <c r="Q425" s="152"/>
      <c r="R425" s="162"/>
      <c r="S425" s="162"/>
      <c r="T425" s="162"/>
      <c r="U425" s="162"/>
      <c r="V425" s="163"/>
      <c r="W425" s="163"/>
      <c r="X425" s="163"/>
      <c r="Y425" s="268"/>
    </row>
    <row r="426">
      <c r="A426" s="53">
        <v>45772.0</v>
      </c>
      <c r="B426" s="53">
        <v>45783.0</v>
      </c>
      <c r="C426" s="54">
        <v>222069.0</v>
      </c>
      <c r="D426" s="54" t="s">
        <v>107</v>
      </c>
      <c r="E426" s="53">
        <v>45413.0</v>
      </c>
      <c r="F426" s="56">
        <f t="shared" si="11"/>
        <v>12</v>
      </c>
      <c r="G426" s="53">
        <v>45492.0</v>
      </c>
      <c r="H426" s="56">
        <f t="shared" si="2"/>
        <v>9</v>
      </c>
      <c r="I426" s="54" t="s">
        <v>59</v>
      </c>
      <c r="J426" s="54">
        <v>101.0</v>
      </c>
      <c r="K426" s="100"/>
      <c r="L426" s="58"/>
      <c r="M426" s="58"/>
      <c r="N426" s="54" t="s">
        <v>19</v>
      </c>
      <c r="O426" s="54"/>
      <c r="P426" s="178" t="s">
        <v>61</v>
      </c>
      <c r="Q426" s="152"/>
      <c r="R426" s="162"/>
      <c r="S426" s="162"/>
      <c r="T426" s="162"/>
      <c r="U426" s="162"/>
      <c r="V426" s="163"/>
      <c r="W426" s="163"/>
      <c r="X426" s="163"/>
      <c r="Y426" s="268"/>
    </row>
    <row r="427">
      <c r="A427" s="53">
        <v>45705.0</v>
      </c>
      <c r="B427" s="53">
        <v>45783.0</v>
      </c>
      <c r="C427" s="54">
        <v>230974.0</v>
      </c>
      <c r="D427" s="54" t="s">
        <v>107</v>
      </c>
      <c r="E427" s="53">
        <v>45536.0</v>
      </c>
      <c r="F427" s="56">
        <f t="shared" si="11"/>
        <v>8</v>
      </c>
      <c r="G427" s="151">
        <v>45579.0</v>
      </c>
      <c r="H427" s="56">
        <f t="shared" si="2"/>
        <v>6</v>
      </c>
      <c r="I427" s="54" t="s">
        <v>63</v>
      </c>
      <c r="J427" s="54">
        <v>404.0</v>
      </c>
      <c r="K427" s="57" t="s">
        <v>220</v>
      </c>
      <c r="L427" s="54" t="s">
        <v>51</v>
      </c>
      <c r="M427" s="54" t="s">
        <v>65</v>
      </c>
      <c r="N427" s="54" t="s">
        <v>19</v>
      </c>
      <c r="O427" s="54"/>
      <c r="P427" s="178" t="s">
        <v>61</v>
      </c>
      <c r="Q427" s="152"/>
      <c r="R427" s="162"/>
      <c r="S427" s="162"/>
      <c r="T427" s="162"/>
      <c r="U427" s="162"/>
      <c r="V427" s="163"/>
      <c r="W427" s="163"/>
      <c r="X427" s="163"/>
      <c r="Y427" s="268"/>
    </row>
    <row r="428">
      <c r="A428" s="53">
        <v>45705.0</v>
      </c>
      <c r="B428" s="53">
        <v>45783.0</v>
      </c>
      <c r="C428" s="54">
        <v>235409.0</v>
      </c>
      <c r="D428" s="54" t="s">
        <v>107</v>
      </c>
      <c r="E428" s="53">
        <v>45597.0</v>
      </c>
      <c r="F428" s="56">
        <f t="shared" si="11"/>
        <v>6</v>
      </c>
      <c r="G428" s="151">
        <v>45622.0</v>
      </c>
      <c r="H428" s="56">
        <f t="shared" si="2"/>
        <v>5</v>
      </c>
      <c r="I428" s="54" t="s">
        <v>49</v>
      </c>
      <c r="J428" s="54">
        <v>512.0</v>
      </c>
      <c r="K428" s="57" t="s">
        <v>216</v>
      </c>
      <c r="L428" s="54" t="s">
        <v>51</v>
      </c>
      <c r="M428" s="54" t="s">
        <v>65</v>
      </c>
      <c r="N428" s="54" t="s">
        <v>19</v>
      </c>
      <c r="O428" s="54"/>
      <c r="P428" s="178" t="s">
        <v>61</v>
      </c>
      <c r="Q428" s="152"/>
      <c r="R428" s="162"/>
      <c r="S428" s="162"/>
      <c r="T428" s="162"/>
      <c r="U428" s="162"/>
      <c r="V428" s="163"/>
      <c r="W428" s="163"/>
      <c r="X428" s="163"/>
      <c r="Y428" s="268"/>
    </row>
    <row r="429">
      <c r="A429" s="53">
        <v>45705.0</v>
      </c>
      <c r="B429" s="53">
        <v>45779.0</v>
      </c>
      <c r="C429" s="54">
        <v>240987.0</v>
      </c>
      <c r="D429" s="54" t="s">
        <v>107</v>
      </c>
      <c r="E429" s="53">
        <v>45658.0</v>
      </c>
      <c r="F429" s="56">
        <f t="shared" si="11"/>
        <v>4</v>
      </c>
      <c r="G429" s="53">
        <v>45686.0</v>
      </c>
      <c r="H429" s="56">
        <f t="shared" si="2"/>
        <v>3</v>
      </c>
      <c r="I429" s="54" t="s">
        <v>49</v>
      </c>
      <c r="J429" s="54">
        <v>512.0</v>
      </c>
      <c r="K429" s="57" t="s">
        <v>216</v>
      </c>
      <c r="L429" s="54" t="s">
        <v>51</v>
      </c>
      <c r="M429" s="54" t="s">
        <v>65</v>
      </c>
      <c r="N429" s="54" t="s">
        <v>17</v>
      </c>
      <c r="O429" s="54" t="s">
        <v>65</v>
      </c>
      <c r="P429" s="178" t="s">
        <v>61</v>
      </c>
      <c r="Q429" s="152"/>
      <c r="R429" s="162"/>
      <c r="S429" s="162"/>
      <c r="T429" s="162"/>
      <c r="U429" s="162"/>
      <c r="V429" s="163"/>
      <c r="W429" s="163"/>
      <c r="X429" s="163"/>
      <c r="Y429" s="268"/>
    </row>
    <row r="430">
      <c r="A430" s="53">
        <v>45740.0</v>
      </c>
      <c r="B430" s="53">
        <v>45783.0</v>
      </c>
      <c r="C430" s="54">
        <v>198135.0</v>
      </c>
      <c r="D430" s="54" t="s">
        <v>41</v>
      </c>
      <c r="E430" s="53">
        <v>45231.0</v>
      </c>
      <c r="F430" s="56">
        <f t="shared" si="11"/>
        <v>18</v>
      </c>
      <c r="G430" s="53">
        <v>45311.0</v>
      </c>
      <c r="H430" s="56">
        <f t="shared" si="2"/>
        <v>15</v>
      </c>
      <c r="I430" s="54" t="s">
        <v>59</v>
      </c>
      <c r="J430" s="54">
        <v>139.0</v>
      </c>
      <c r="K430" s="57">
        <v>3000.0</v>
      </c>
      <c r="L430" s="54" t="s">
        <v>51</v>
      </c>
      <c r="M430" s="54" t="s">
        <v>65</v>
      </c>
      <c r="N430" s="54" t="s">
        <v>19</v>
      </c>
      <c r="O430" s="54"/>
      <c r="P430" s="178" t="s">
        <v>61</v>
      </c>
      <c r="Q430" s="152"/>
      <c r="R430" s="162"/>
      <c r="S430" s="162"/>
      <c r="T430" s="162"/>
      <c r="U430" s="162"/>
      <c r="V430" s="163"/>
      <c r="W430" s="163"/>
      <c r="X430" s="163"/>
      <c r="Y430" s="268"/>
    </row>
    <row r="431">
      <c r="A431" s="53">
        <v>45705.0</v>
      </c>
      <c r="B431" s="53">
        <v>45783.0</v>
      </c>
      <c r="C431" s="54">
        <v>236265.0</v>
      </c>
      <c r="D431" s="54" t="s">
        <v>41</v>
      </c>
      <c r="E431" s="53">
        <v>45566.0</v>
      </c>
      <c r="F431" s="56">
        <f t="shared" si="11"/>
        <v>7</v>
      </c>
      <c r="G431" s="53">
        <v>45630.0</v>
      </c>
      <c r="H431" s="56">
        <f t="shared" si="2"/>
        <v>5</v>
      </c>
      <c r="I431" s="54" t="s">
        <v>49</v>
      </c>
      <c r="J431" s="54">
        <v>512.0</v>
      </c>
      <c r="K431" s="57" t="s">
        <v>216</v>
      </c>
      <c r="L431" s="54" t="s">
        <v>51</v>
      </c>
      <c r="M431" s="54" t="s">
        <v>65</v>
      </c>
      <c r="N431" s="54" t="s">
        <v>19</v>
      </c>
      <c r="O431" s="54"/>
      <c r="P431" s="178" t="s">
        <v>61</v>
      </c>
      <c r="Q431" s="152"/>
      <c r="R431" s="162"/>
      <c r="S431" s="162"/>
      <c r="T431" s="162"/>
      <c r="U431" s="162"/>
      <c r="V431" s="163"/>
      <c r="W431" s="163"/>
      <c r="X431" s="163"/>
      <c r="Y431" s="268"/>
    </row>
    <row r="432">
      <c r="A432" s="53">
        <v>45705.0</v>
      </c>
      <c r="B432" s="53">
        <v>45783.0</v>
      </c>
      <c r="C432" s="54">
        <v>223113.0</v>
      </c>
      <c r="D432" s="54" t="s">
        <v>41</v>
      </c>
      <c r="E432" s="53">
        <v>45627.0</v>
      </c>
      <c r="F432" s="56">
        <f t="shared" si="11"/>
        <v>5</v>
      </c>
      <c r="G432" s="53">
        <v>45679.0</v>
      </c>
      <c r="H432" s="56">
        <f t="shared" si="2"/>
        <v>3</v>
      </c>
      <c r="I432" s="54" t="s">
        <v>63</v>
      </c>
      <c r="J432" s="54">
        <v>404.0</v>
      </c>
      <c r="K432" s="57">
        <v>3000.0</v>
      </c>
      <c r="L432" s="54" t="s">
        <v>51</v>
      </c>
      <c r="M432" s="53">
        <v>45737.0</v>
      </c>
      <c r="N432" s="54" t="s">
        <v>19</v>
      </c>
      <c r="O432" s="54"/>
      <c r="P432" s="178" t="s">
        <v>61</v>
      </c>
      <c r="Q432" s="152"/>
      <c r="R432" s="162"/>
      <c r="S432" s="162"/>
      <c r="T432" s="162"/>
      <c r="U432" s="162"/>
      <c r="V432" s="163"/>
      <c r="W432" s="163"/>
      <c r="X432" s="163"/>
      <c r="Y432" s="268"/>
    </row>
    <row r="433">
      <c r="A433" s="53">
        <v>45705.0</v>
      </c>
      <c r="B433" s="53">
        <v>45783.0</v>
      </c>
      <c r="C433" s="54">
        <v>235041.0</v>
      </c>
      <c r="D433" s="54" t="s">
        <v>41</v>
      </c>
      <c r="E433" s="53">
        <v>45566.0</v>
      </c>
      <c r="F433" s="56">
        <f t="shared" si="11"/>
        <v>7</v>
      </c>
      <c r="G433" s="151">
        <v>45618.0</v>
      </c>
      <c r="H433" s="56">
        <f t="shared" si="2"/>
        <v>5</v>
      </c>
      <c r="I433" s="54" t="s">
        <v>49</v>
      </c>
      <c r="J433" s="54">
        <v>512.0</v>
      </c>
      <c r="K433" s="57" t="s">
        <v>216</v>
      </c>
      <c r="L433" s="54" t="s">
        <v>51</v>
      </c>
      <c r="M433" s="54" t="s">
        <v>65</v>
      </c>
      <c r="N433" s="54" t="s">
        <v>19</v>
      </c>
      <c r="O433" s="54"/>
      <c r="P433" s="178" t="s">
        <v>61</v>
      </c>
      <c r="Q433" s="152"/>
      <c r="R433" s="162"/>
      <c r="S433" s="162"/>
      <c r="T433" s="162"/>
      <c r="U433" s="162"/>
      <c r="V433" s="163"/>
      <c r="W433" s="163"/>
      <c r="X433" s="163"/>
      <c r="Y433" s="268"/>
    </row>
    <row r="434">
      <c r="A434" s="53">
        <v>45705.0</v>
      </c>
      <c r="B434" s="53">
        <v>45779.0</v>
      </c>
      <c r="C434" s="54">
        <v>241988.0</v>
      </c>
      <c r="D434" s="54" t="s">
        <v>41</v>
      </c>
      <c r="E434" s="53">
        <v>45689.0</v>
      </c>
      <c r="F434" s="56">
        <f t="shared" si="11"/>
        <v>3</v>
      </c>
      <c r="G434" s="53">
        <v>45695.0</v>
      </c>
      <c r="H434" s="56">
        <f t="shared" si="2"/>
        <v>2</v>
      </c>
      <c r="I434" s="54" t="s">
        <v>74</v>
      </c>
      <c r="J434" s="54" t="s">
        <v>33</v>
      </c>
      <c r="K434" s="57" t="s">
        <v>218</v>
      </c>
      <c r="L434" s="54" t="s">
        <v>51</v>
      </c>
      <c r="M434" s="54" t="s">
        <v>65</v>
      </c>
      <c r="N434" s="54" t="s">
        <v>17</v>
      </c>
      <c r="O434" s="54" t="s">
        <v>65</v>
      </c>
      <c r="P434" s="178" t="s">
        <v>61</v>
      </c>
      <c r="Q434" s="152"/>
      <c r="R434" s="162"/>
      <c r="S434" s="162"/>
      <c r="T434" s="162"/>
      <c r="U434" s="162"/>
      <c r="V434" s="163"/>
      <c r="W434" s="163"/>
      <c r="X434" s="163"/>
      <c r="Y434" s="268"/>
    </row>
    <row r="435">
      <c r="A435" s="53">
        <v>45705.0</v>
      </c>
      <c r="B435" s="53">
        <v>45782.0</v>
      </c>
      <c r="C435" s="54">
        <v>235790.0</v>
      </c>
      <c r="D435" s="54" t="s">
        <v>89</v>
      </c>
      <c r="E435" s="53">
        <v>45566.0</v>
      </c>
      <c r="F435" s="56">
        <f t="shared" si="11"/>
        <v>7</v>
      </c>
      <c r="G435" s="53">
        <v>45632.0</v>
      </c>
      <c r="H435" s="56">
        <f t="shared" si="2"/>
        <v>5</v>
      </c>
      <c r="I435" s="54" t="s">
        <v>49</v>
      </c>
      <c r="J435" s="54">
        <v>512.0</v>
      </c>
      <c r="K435" s="57">
        <v>2500.0</v>
      </c>
      <c r="L435" s="54" t="s">
        <v>51</v>
      </c>
      <c r="M435" s="54" t="s">
        <v>65</v>
      </c>
      <c r="N435" s="54" t="s">
        <v>17</v>
      </c>
      <c r="O435" s="54" t="s">
        <v>65</v>
      </c>
      <c r="P435" s="178" t="s">
        <v>61</v>
      </c>
      <c r="Q435" s="152"/>
      <c r="R435" s="162"/>
      <c r="S435" s="162"/>
      <c r="T435" s="162"/>
      <c r="U435" s="162"/>
      <c r="V435" s="163"/>
      <c r="W435" s="163"/>
      <c r="X435" s="163"/>
      <c r="Y435" s="268"/>
    </row>
    <row r="436">
      <c r="A436" s="53">
        <v>45705.0</v>
      </c>
      <c r="B436" s="53">
        <v>45782.0</v>
      </c>
      <c r="C436" s="54">
        <v>209769.0</v>
      </c>
      <c r="D436" s="54" t="s">
        <v>89</v>
      </c>
      <c r="E436" s="53">
        <v>45261.0</v>
      </c>
      <c r="F436" s="56">
        <f t="shared" si="11"/>
        <v>17</v>
      </c>
      <c r="G436" s="53">
        <v>45397.0</v>
      </c>
      <c r="H436" s="56">
        <f t="shared" si="2"/>
        <v>12</v>
      </c>
      <c r="I436" s="54" t="s">
        <v>49</v>
      </c>
      <c r="J436" s="54">
        <v>535.0</v>
      </c>
      <c r="K436" s="57">
        <v>8000.0</v>
      </c>
      <c r="L436" s="54" t="s">
        <v>51</v>
      </c>
      <c r="M436" s="54" t="s">
        <v>65</v>
      </c>
      <c r="N436" s="54" t="s">
        <v>17</v>
      </c>
      <c r="O436" s="54" t="s">
        <v>65</v>
      </c>
      <c r="P436" s="178" t="s">
        <v>61</v>
      </c>
      <c r="Q436" s="152"/>
      <c r="R436" s="162"/>
      <c r="S436" s="162"/>
      <c r="T436" s="162"/>
      <c r="U436" s="162"/>
      <c r="V436" s="163"/>
      <c r="W436" s="163"/>
      <c r="X436" s="163"/>
      <c r="Y436" s="268"/>
    </row>
    <row r="437">
      <c r="A437" s="53">
        <v>45705.0</v>
      </c>
      <c r="B437" s="53">
        <v>45783.0</v>
      </c>
      <c r="C437" s="54">
        <v>238101.0</v>
      </c>
      <c r="D437" s="54" t="s">
        <v>89</v>
      </c>
      <c r="E437" s="53">
        <v>45597.0</v>
      </c>
      <c r="F437" s="56">
        <f t="shared" si="11"/>
        <v>6</v>
      </c>
      <c r="G437" s="53">
        <v>45663.0</v>
      </c>
      <c r="H437" s="56">
        <f t="shared" si="2"/>
        <v>4</v>
      </c>
      <c r="I437" s="54" t="s">
        <v>49</v>
      </c>
      <c r="J437" s="54">
        <v>512.0</v>
      </c>
      <c r="K437" s="57" t="s">
        <v>216</v>
      </c>
      <c r="L437" s="54" t="s">
        <v>51</v>
      </c>
      <c r="M437" s="54" t="s">
        <v>65</v>
      </c>
      <c r="N437" s="54" t="s">
        <v>19</v>
      </c>
      <c r="O437" s="54"/>
      <c r="P437" s="178" t="s">
        <v>61</v>
      </c>
      <c r="Q437" s="152"/>
      <c r="R437" s="162"/>
      <c r="S437" s="162"/>
      <c r="T437" s="162"/>
      <c r="U437" s="162"/>
      <c r="V437" s="163"/>
      <c r="W437" s="163"/>
      <c r="X437" s="163"/>
      <c r="Y437" s="268"/>
    </row>
    <row r="438">
      <c r="A438" s="53">
        <v>45705.0</v>
      </c>
      <c r="B438" s="53">
        <v>45779.0</v>
      </c>
      <c r="C438" s="54">
        <v>240772.0</v>
      </c>
      <c r="D438" s="54" t="s">
        <v>89</v>
      </c>
      <c r="E438" s="53">
        <v>45658.0</v>
      </c>
      <c r="F438" s="56">
        <f t="shared" si="11"/>
        <v>4</v>
      </c>
      <c r="G438" s="53">
        <v>45684.0</v>
      </c>
      <c r="H438" s="56">
        <f t="shared" si="2"/>
        <v>3</v>
      </c>
      <c r="I438" s="54" t="s">
        <v>74</v>
      </c>
      <c r="J438" s="54" t="s">
        <v>33</v>
      </c>
      <c r="K438" s="57" t="s">
        <v>218</v>
      </c>
      <c r="L438" s="54" t="s">
        <v>51</v>
      </c>
      <c r="M438" s="54" t="s">
        <v>65</v>
      </c>
      <c r="N438" s="54" t="s">
        <v>17</v>
      </c>
      <c r="O438" s="54" t="s">
        <v>65</v>
      </c>
      <c r="P438" s="178" t="s">
        <v>61</v>
      </c>
      <c r="Q438" s="152"/>
      <c r="R438" s="162"/>
      <c r="S438" s="162"/>
      <c r="T438" s="162"/>
      <c r="U438" s="162"/>
      <c r="V438" s="163"/>
      <c r="W438" s="163"/>
      <c r="X438" s="163"/>
      <c r="Y438" s="268"/>
    </row>
    <row r="439">
      <c r="A439" s="53">
        <v>45705.0</v>
      </c>
      <c r="B439" s="53">
        <v>45783.0</v>
      </c>
      <c r="C439" s="54">
        <v>234407.0</v>
      </c>
      <c r="D439" s="54" t="s">
        <v>158</v>
      </c>
      <c r="E439" s="53">
        <v>45597.0</v>
      </c>
      <c r="F439" s="56">
        <f t="shared" si="11"/>
        <v>6</v>
      </c>
      <c r="G439" s="151">
        <v>45610.0</v>
      </c>
      <c r="H439" s="56">
        <f t="shared" si="2"/>
        <v>5</v>
      </c>
      <c r="I439" s="54" t="s">
        <v>63</v>
      </c>
      <c r="J439" s="54">
        <v>404.0</v>
      </c>
      <c r="K439" s="57" t="s">
        <v>218</v>
      </c>
      <c r="L439" s="54" t="s">
        <v>51</v>
      </c>
      <c r="M439" s="54" t="s">
        <v>217</v>
      </c>
      <c r="N439" s="54" t="s">
        <v>19</v>
      </c>
      <c r="O439" s="54"/>
      <c r="P439" s="178" t="s">
        <v>61</v>
      </c>
      <c r="Q439" s="152"/>
      <c r="R439" s="162"/>
      <c r="S439" s="162"/>
      <c r="T439" s="162"/>
      <c r="U439" s="162"/>
      <c r="V439" s="163"/>
      <c r="W439" s="163"/>
      <c r="X439" s="163"/>
      <c r="Y439" s="268"/>
    </row>
    <row r="440">
      <c r="A440" s="53">
        <v>45705.0</v>
      </c>
      <c r="B440" s="53">
        <v>45783.0</v>
      </c>
      <c r="C440" s="54">
        <v>237188.0</v>
      </c>
      <c r="D440" s="54" t="s">
        <v>158</v>
      </c>
      <c r="E440" s="53">
        <v>45627.0</v>
      </c>
      <c r="F440" s="56">
        <f t="shared" si="11"/>
        <v>5</v>
      </c>
      <c r="G440" s="151">
        <v>45639.0</v>
      </c>
      <c r="H440" s="56">
        <f t="shared" si="2"/>
        <v>4</v>
      </c>
      <c r="I440" s="54" t="s">
        <v>59</v>
      </c>
      <c r="J440" s="54" t="s">
        <v>33</v>
      </c>
      <c r="K440" s="57" t="s">
        <v>220</v>
      </c>
      <c r="L440" s="54" t="s">
        <v>51</v>
      </c>
      <c r="M440" s="54" t="s">
        <v>65</v>
      </c>
      <c r="N440" s="54" t="s">
        <v>19</v>
      </c>
      <c r="O440" s="54"/>
      <c r="P440" s="178" t="s">
        <v>61</v>
      </c>
      <c r="Q440" s="152"/>
      <c r="R440" s="162"/>
      <c r="S440" s="162"/>
      <c r="T440" s="162"/>
      <c r="U440" s="162"/>
    </row>
    <row r="441">
      <c r="A441" s="53">
        <v>45705.0</v>
      </c>
      <c r="B441" s="53">
        <v>45783.0</v>
      </c>
      <c r="C441" s="54">
        <v>238173.0</v>
      </c>
      <c r="D441" s="54" t="s">
        <v>158</v>
      </c>
      <c r="E441" s="53">
        <v>45536.0</v>
      </c>
      <c r="F441" s="56">
        <f t="shared" si="11"/>
        <v>8</v>
      </c>
      <c r="G441" s="53">
        <v>45661.0</v>
      </c>
      <c r="H441" s="56">
        <f t="shared" si="2"/>
        <v>4</v>
      </c>
      <c r="I441" s="54" t="s">
        <v>49</v>
      </c>
      <c r="J441" s="54">
        <v>512.0</v>
      </c>
      <c r="K441" s="57" t="s">
        <v>216</v>
      </c>
      <c r="L441" s="54" t="s">
        <v>51</v>
      </c>
      <c r="M441" s="54" t="s">
        <v>65</v>
      </c>
      <c r="N441" s="54" t="s">
        <v>19</v>
      </c>
      <c r="O441" s="54"/>
      <c r="P441" s="178" t="s">
        <v>61</v>
      </c>
      <c r="Q441" s="152"/>
      <c r="R441" s="162"/>
      <c r="S441" s="162"/>
      <c r="T441" s="162"/>
      <c r="U441" s="162"/>
    </row>
    <row r="442">
      <c r="A442" s="53">
        <v>45705.0</v>
      </c>
      <c r="B442" s="53">
        <v>45783.0</v>
      </c>
      <c r="C442" s="54">
        <v>239581.0</v>
      </c>
      <c r="D442" s="54" t="s">
        <v>158</v>
      </c>
      <c r="E442" s="53">
        <v>45627.0</v>
      </c>
      <c r="F442" s="56">
        <f t="shared" si="11"/>
        <v>5</v>
      </c>
      <c r="G442" s="53">
        <v>45673.0</v>
      </c>
      <c r="H442" s="56">
        <f t="shared" si="2"/>
        <v>3</v>
      </c>
      <c r="I442" s="54" t="s">
        <v>282</v>
      </c>
      <c r="J442" s="54" t="s">
        <v>33</v>
      </c>
      <c r="K442" s="57" t="s">
        <v>227</v>
      </c>
      <c r="L442" s="54" t="s">
        <v>51</v>
      </c>
      <c r="M442" s="54" t="s">
        <v>65</v>
      </c>
      <c r="N442" s="54" t="s">
        <v>19</v>
      </c>
      <c r="O442" s="54"/>
      <c r="P442" s="178" t="s">
        <v>61</v>
      </c>
      <c r="Q442" s="152"/>
      <c r="R442" s="162"/>
      <c r="S442" s="162"/>
      <c r="T442" s="162"/>
      <c r="U442" s="162"/>
    </row>
    <row r="443">
      <c r="A443" s="53">
        <v>45705.0</v>
      </c>
      <c r="B443" s="53">
        <v>45779.0</v>
      </c>
      <c r="C443" s="54">
        <v>240680.0</v>
      </c>
      <c r="D443" s="54" t="s">
        <v>158</v>
      </c>
      <c r="E443" s="53">
        <v>45658.0</v>
      </c>
      <c r="F443" s="56">
        <f t="shared" si="11"/>
        <v>4</v>
      </c>
      <c r="G443" s="53">
        <v>45681.0</v>
      </c>
      <c r="H443" s="56">
        <f t="shared" si="2"/>
        <v>3</v>
      </c>
      <c r="I443" s="54" t="s">
        <v>73</v>
      </c>
      <c r="J443" s="54" t="s">
        <v>33</v>
      </c>
      <c r="K443" s="57" t="s">
        <v>227</v>
      </c>
      <c r="L443" s="54" t="s">
        <v>51</v>
      </c>
      <c r="M443" s="54" t="s">
        <v>217</v>
      </c>
      <c r="N443" s="54" t="s">
        <v>17</v>
      </c>
      <c r="O443" s="54" t="s">
        <v>65</v>
      </c>
      <c r="P443" s="178" t="s">
        <v>61</v>
      </c>
      <c r="Q443" s="152"/>
      <c r="R443" s="162"/>
      <c r="S443" s="162"/>
      <c r="T443" s="162"/>
      <c r="U443" s="162"/>
    </row>
    <row r="444">
      <c r="A444" s="53">
        <v>45705.0</v>
      </c>
      <c r="B444" s="53">
        <v>45783.0</v>
      </c>
      <c r="C444" s="54">
        <v>238808.0</v>
      </c>
      <c r="D444" s="54" t="s">
        <v>111</v>
      </c>
      <c r="E444" s="53">
        <v>45536.0</v>
      </c>
      <c r="F444" s="56">
        <f t="shared" si="11"/>
        <v>8</v>
      </c>
      <c r="G444" s="53">
        <v>45667.0</v>
      </c>
      <c r="H444" s="56">
        <f t="shared" si="2"/>
        <v>3</v>
      </c>
      <c r="I444" s="54" t="s">
        <v>49</v>
      </c>
      <c r="J444" s="54">
        <v>512.0</v>
      </c>
      <c r="K444" s="57" t="s">
        <v>218</v>
      </c>
      <c r="L444" s="54" t="s">
        <v>51</v>
      </c>
      <c r="M444" s="54" t="s">
        <v>65</v>
      </c>
      <c r="N444" s="54" t="s">
        <v>19</v>
      </c>
      <c r="O444" s="54"/>
      <c r="P444" s="178" t="s">
        <v>61</v>
      </c>
      <c r="Q444" s="152"/>
      <c r="R444" s="162"/>
      <c r="S444" s="162"/>
      <c r="T444" s="162"/>
      <c r="U444" s="162"/>
    </row>
    <row r="445">
      <c r="A445" s="53">
        <v>45705.0</v>
      </c>
      <c r="B445" s="53">
        <v>45779.0</v>
      </c>
      <c r="C445" s="54">
        <v>242193.0</v>
      </c>
      <c r="D445" s="54" t="s">
        <v>111</v>
      </c>
      <c r="E445" s="53">
        <v>45658.0</v>
      </c>
      <c r="F445" s="56">
        <f t="shared" si="11"/>
        <v>4</v>
      </c>
      <c r="G445" s="53">
        <v>45698.0</v>
      </c>
      <c r="H445" s="56">
        <f t="shared" si="2"/>
        <v>2</v>
      </c>
      <c r="I445" s="54" t="s">
        <v>59</v>
      </c>
      <c r="J445" s="54" t="s">
        <v>33</v>
      </c>
      <c r="K445" s="57" t="s">
        <v>218</v>
      </c>
      <c r="L445" s="54" t="s">
        <v>51</v>
      </c>
      <c r="M445" s="54" t="s">
        <v>65</v>
      </c>
      <c r="N445" s="54" t="s">
        <v>17</v>
      </c>
      <c r="O445" s="54" t="s">
        <v>65</v>
      </c>
      <c r="P445" s="178" t="s">
        <v>61</v>
      </c>
      <c r="Q445" s="152"/>
      <c r="R445" s="162"/>
      <c r="S445" s="162"/>
      <c r="T445" s="162"/>
      <c r="U445" s="162"/>
    </row>
    <row r="446">
      <c r="A446" s="53">
        <v>45705.0</v>
      </c>
      <c r="B446" s="53">
        <v>45783.0</v>
      </c>
      <c r="C446" s="54">
        <v>239060.0</v>
      </c>
      <c r="D446" s="54" t="s">
        <v>179</v>
      </c>
      <c r="E446" s="53">
        <v>45627.0</v>
      </c>
      <c r="F446" s="56">
        <f t="shared" si="11"/>
        <v>5</v>
      </c>
      <c r="G446" s="53">
        <v>45679.0</v>
      </c>
      <c r="H446" s="56">
        <f t="shared" si="2"/>
        <v>3</v>
      </c>
      <c r="I446" s="54" t="s">
        <v>49</v>
      </c>
      <c r="J446" s="54">
        <v>512.0</v>
      </c>
      <c r="K446" s="57" t="s">
        <v>218</v>
      </c>
      <c r="L446" s="54" t="s">
        <v>51</v>
      </c>
      <c r="M446" s="54" t="s">
        <v>65</v>
      </c>
      <c r="N446" s="54" t="s">
        <v>19</v>
      </c>
      <c r="O446" s="54"/>
      <c r="P446" s="178" t="s">
        <v>61</v>
      </c>
      <c r="Q446" s="152"/>
      <c r="R446" s="162"/>
      <c r="S446" s="162"/>
      <c r="T446" s="162"/>
      <c r="U446" s="162"/>
    </row>
    <row r="447">
      <c r="A447" s="53">
        <v>45705.0</v>
      </c>
      <c r="B447" s="53">
        <v>45783.0</v>
      </c>
      <c r="C447" s="54">
        <v>191864.0</v>
      </c>
      <c r="D447" s="54" t="s">
        <v>112</v>
      </c>
      <c r="E447" s="53">
        <v>45139.0</v>
      </c>
      <c r="F447" s="56">
        <f t="shared" si="11"/>
        <v>21</v>
      </c>
      <c r="G447" s="151">
        <v>45240.0</v>
      </c>
      <c r="H447" s="56">
        <f t="shared" si="2"/>
        <v>17</v>
      </c>
      <c r="I447" s="54" t="s">
        <v>49</v>
      </c>
      <c r="J447" s="54">
        <v>535.0</v>
      </c>
      <c r="K447" s="57" t="s">
        <v>218</v>
      </c>
      <c r="L447" s="57" t="s">
        <v>218</v>
      </c>
      <c r="M447" s="54" t="s">
        <v>65</v>
      </c>
      <c r="N447" s="54" t="s">
        <v>19</v>
      </c>
      <c r="O447" s="54"/>
      <c r="P447" s="178" t="s">
        <v>61</v>
      </c>
      <c r="Q447" s="152"/>
      <c r="R447" s="162"/>
      <c r="S447" s="162"/>
      <c r="T447" s="162"/>
      <c r="U447" s="162"/>
    </row>
    <row r="448">
      <c r="A448" s="53">
        <v>45705.0</v>
      </c>
      <c r="B448" s="53">
        <v>45783.0</v>
      </c>
      <c r="C448" s="54">
        <v>238277.0</v>
      </c>
      <c r="D448" s="54" t="s">
        <v>93</v>
      </c>
      <c r="E448" s="53">
        <v>45627.0</v>
      </c>
      <c r="F448" s="56">
        <f t="shared" si="11"/>
        <v>5</v>
      </c>
      <c r="G448" s="53">
        <v>45663.0</v>
      </c>
      <c r="H448" s="56">
        <f t="shared" si="2"/>
        <v>4</v>
      </c>
      <c r="I448" s="54" t="s">
        <v>49</v>
      </c>
      <c r="J448" s="54">
        <v>512.0</v>
      </c>
      <c r="K448" s="57" t="s">
        <v>218</v>
      </c>
      <c r="L448" s="54" t="s">
        <v>51</v>
      </c>
      <c r="M448" s="54" t="s">
        <v>65</v>
      </c>
      <c r="N448" s="54" t="s">
        <v>19</v>
      </c>
      <c r="O448" s="54"/>
      <c r="P448" s="178" t="s">
        <v>61</v>
      </c>
      <c r="Q448" s="152"/>
      <c r="R448" s="162"/>
      <c r="S448" s="162"/>
      <c r="T448" s="162"/>
      <c r="U448" s="162"/>
    </row>
    <row r="449">
      <c r="A449" s="53">
        <v>45705.0</v>
      </c>
      <c r="B449" s="53">
        <v>45782.0</v>
      </c>
      <c r="C449" s="54">
        <v>239385.0</v>
      </c>
      <c r="D449" s="54" t="s">
        <v>62</v>
      </c>
      <c r="E449" s="53">
        <v>45474.0</v>
      </c>
      <c r="F449" s="56">
        <f t="shared" si="11"/>
        <v>10</v>
      </c>
      <c r="G449" s="53">
        <v>45673.0</v>
      </c>
      <c r="H449" s="56">
        <f t="shared" si="2"/>
        <v>3</v>
      </c>
      <c r="I449" s="54" t="s">
        <v>49</v>
      </c>
      <c r="J449" s="54">
        <v>512.0</v>
      </c>
      <c r="K449" s="57">
        <v>4000.0</v>
      </c>
      <c r="L449" s="54" t="s">
        <v>51</v>
      </c>
      <c r="M449" s="54" t="s">
        <v>217</v>
      </c>
      <c r="N449" s="54" t="s">
        <v>17</v>
      </c>
      <c r="O449" s="54" t="s">
        <v>65</v>
      </c>
      <c r="P449" s="178" t="s">
        <v>66</v>
      </c>
      <c r="Q449" s="152"/>
      <c r="R449" s="162"/>
      <c r="S449" s="162"/>
      <c r="T449" s="162"/>
      <c r="U449" s="162"/>
    </row>
    <row r="450">
      <c r="A450" s="53">
        <v>45772.0</v>
      </c>
      <c r="B450" s="53">
        <v>45783.0</v>
      </c>
      <c r="C450" s="54">
        <v>213967.0</v>
      </c>
      <c r="D450" s="54" t="s">
        <v>116</v>
      </c>
      <c r="E450" s="53">
        <v>45413.0</v>
      </c>
      <c r="F450" s="56">
        <f t="shared" si="11"/>
        <v>12</v>
      </c>
      <c r="G450" s="53">
        <v>45422.0</v>
      </c>
      <c r="H450" s="56">
        <f t="shared" si="2"/>
        <v>11</v>
      </c>
      <c r="I450" s="54" t="s">
        <v>59</v>
      </c>
      <c r="J450" s="54">
        <v>101.0</v>
      </c>
      <c r="K450" s="57">
        <v>9000.0</v>
      </c>
      <c r="L450" s="54" t="s">
        <v>51</v>
      </c>
      <c r="M450" s="54" t="s">
        <v>217</v>
      </c>
      <c r="N450" s="54" t="s">
        <v>19</v>
      </c>
      <c r="O450" s="54"/>
      <c r="P450" s="178" t="s">
        <v>61</v>
      </c>
      <c r="Q450" s="152"/>
      <c r="R450" s="162"/>
      <c r="S450" s="162"/>
      <c r="T450" s="162"/>
      <c r="U450" s="162"/>
    </row>
    <row r="451">
      <c r="A451" s="53">
        <v>45772.0</v>
      </c>
      <c r="B451" s="53">
        <v>45783.0</v>
      </c>
      <c r="C451" s="54">
        <v>225941.0</v>
      </c>
      <c r="D451" s="54" t="s">
        <v>116</v>
      </c>
      <c r="E451" s="53">
        <v>45505.0</v>
      </c>
      <c r="F451" s="56">
        <f t="shared" si="11"/>
        <v>9</v>
      </c>
      <c r="G451" s="53">
        <v>45527.0</v>
      </c>
      <c r="H451" s="56">
        <f t="shared" si="2"/>
        <v>8</v>
      </c>
      <c r="I451" s="54" t="s">
        <v>59</v>
      </c>
      <c r="J451" s="54">
        <v>101.0</v>
      </c>
      <c r="K451" s="57">
        <v>11000.0</v>
      </c>
      <c r="L451" s="54" t="s">
        <v>51</v>
      </c>
      <c r="M451" s="54" t="s">
        <v>65</v>
      </c>
      <c r="N451" s="54" t="s">
        <v>19</v>
      </c>
      <c r="O451" s="54"/>
      <c r="P451" s="186"/>
      <c r="Q451" s="152"/>
      <c r="R451" s="162"/>
      <c r="S451" s="162"/>
      <c r="T451" s="162"/>
      <c r="U451" s="162"/>
    </row>
    <row r="452">
      <c r="A452" s="53">
        <v>45714.0</v>
      </c>
      <c r="B452" s="53">
        <v>45783.0</v>
      </c>
      <c r="C452" s="54">
        <v>237952.0</v>
      </c>
      <c r="D452" s="54" t="s">
        <v>116</v>
      </c>
      <c r="E452" s="53">
        <v>45536.0</v>
      </c>
      <c r="F452" s="56">
        <f t="shared" si="11"/>
        <v>8</v>
      </c>
      <c r="G452" s="151">
        <v>45656.0</v>
      </c>
      <c r="H452" s="56">
        <f t="shared" si="2"/>
        <v>4</v>
      </c>
      <c r="I452" s="54" t="s">
        <v>73</v>
      </c>
      <c r="J452" s="54" t="s">
        <v>254</v>
      </c>
      <c r="K452" s="57">
        <v>2500.0</v>
      </c>
      <c r="L452" s="54" t="s">
        <v>51</v>
      </c>
      <c r="M452" s="54" t="s">
        <v>65</v>
      </c>
      <c r="N452" s="54" t="s">
        <v>19</v>
      </c>
      <c r="O452" s="54"/>
      <c r="P452" s="178" t="s">
        <v>61</v>
      </c>
      <c r="Q452" s="152"/>
      <c r="R452" s="269"/>
      <c r="S452" s="269"/>
      <c r="T452" s="269"/>
      <c r="U452" s="269"/>
    </row>
    <row r="453">
      <c r="A453" s="53">
        <v>45705.0</v>
      </c>
      <c r="B453" s="53">
        <v>45783.0</v>
      </c>
      <c r="C453" s="54">
        <v>180767.0</v>
      </c>
      <c r="D453" s="54" t="s">
        <v>116</v>
      </c>
      <c r="E453" s="53">
        <v>45627.0</v>
      </c>
      <c r="F453" s="56">
        <f t="shared" si="11"/>
        <v>5</v>
      </c>
      <c r="G453" s="53">
        <v>45679.0</v>
      </c>
      <c r="H453" s="56">
        <f t="shared" si="2"/>
        <v>3</v>
      </c>
      <c r="I453" s="54" t="s">
        <v>59</v>
      </c>
      <c r="J453" s="54" t="s">
        <v>33</v>
      </c>
      <c r="K453" s="57" t="s">
        <v>227</v>
      </c>
      <c r="L453" s="54" t="s">
        <v>51</v>
      </c>
      <c r="M453" s="54" t="s">
        <v>65</v>
      </c>
      <c r="N453" s="54" t="s">
        <v>19</v>
      </c>
      <c r="O453" s="54"/>
      <c r="P453" s="178" t="s">
        <v>61</v>
      </c>
      <c r="Q453" s="152"/>
      <c r="R453" s="269"/>
      <c r="S453" s="269"/>
      <c r="T453" s="269"/>
      <c r="U453" s="269"/>
    </row>
    <row r="454">
      <c r="A454" s="53">
        <v>45705.0</v>
      </c>
      <c r="B454" s="53">
        <v>45783.0</v>
      </c>
      <c r="C454" s="54">
        <v>242070.0</v>
      </c>
      <c r="D454" s="54" t="s">
        <v>116</v>
      </c>
      <c r="E454" s="53">
        <v>45627.0</v>
      </c>
      <c r="F454" s="56">
        <f t="shared" si="11"/>
        <v>5</v>
      </c>
      <c r="G454" s="53">
        <v>45694.0</v>
      </c>
      <c r="H454" s="56">
        <f t="shared" si="2"/>
        <v>3</v>
      </c>
      <c r="I454" s="54" t="s">
        <v>74</v>
      </c>
      <c r="J454" s="54" t="s">
        <v>33</v>
      </c>
      <c r="K454" s="57" t="s">
        <v>227</v>
      </c>
      <c r="L454" s="54" t="s">
        <v>51</v>
      </c>
      <c r="M454" s="54" t="s">
        <v>65</v>
      </c>
      <c r="N454" s="54" t="s">
        <v>19</v>
      </c>
      <c r="O454" s="54"/>
      <c r="P454" s="178" t="s">
        <v>61</v>
      </c>
      <c r="Q454" s="152"/>
      <c r="R454" s="269"/>
      <c r="S454" s="269"/>
      <c r="T454" s="269"/>
      <c r="U454" s="269"/>
    </row>
    <row r="455">
      <c r="A455" s="53">
        <v>45705.0</v>
      </c>
      <c r="B455" s="53">
        <v>45783.0</v>
      </c>
      <c r="C455" s="54">
        <v>235236.0</v>
      </c>
      <c r="D455" s="54" t="s">
        <v>98</v>
      </c>
      <c r="E455" s="53">
        <v>45597.0</v>
      </c>
      <c r="F455" s="56">
        <f t="shared" si="11"/>
        <v>6</v>
      </c>
      <c r="G455" s="151">
        <v>45621.0</v>
      </c>
      <c r="H455" s="56">
        <f t="shared" si="2"/>
        <v>5</v>
      </c>
      <c r="I455" s="54" t="s">
        <v>49</v>
      </c>
      <c r="J455" s="54">
        <v>512.0</v>
      </c>
      <c r="K455" s="57" t="s">
        <v>218</v>
      </c>
      <c r="L455" s="54" t="s">
        <v>51</v>
      </c>
      <c r="M455" s="54" t="s">
        <v>65</v>
      </c>
      <c r="N455" s="54" t="s">
        <v>19</v>
      </c>
      <c r="O455" s="54"/>
      <c r="P455" s="178" t="s">
        <v>61</v>
      </c>
      <c r="Q455" s="152"/>
      <c r="R455" s="269"/>
      <c r="S455" s="269"/>
      <c r="T455" s="269"/>
      <c r="U455" s="269"/>
    </row>
    <row r="456">
      <c r="A456" s="53">
        <v>45705.0</v>
      </c>
      <c r="B456" s="53">
        <v>45783.0</v>
      </c>
      <c r="C456" s="54">
        <v>235236.0</v>
      </c>
      <c r="D456" s="54" t="s">
        <v>98</v>
      </c>
      <c r="E456" s="53">
        <v>45627.0</v>
      </c>
      <c r="F456" s="56">
        <f t="shared" si="11"/>
        <v>5</v>
      </c>
      <c r="G456" s="53">
        <v>45677.0</v>
      </c>
      <c r="H456" s="56">
        <f t="shared" si="2"/>
        <v>3</v>
      </c>
      <c r="I456" s="54" t="s">
        <v>49</v>
      </c>
      <c r="J456" s="54">
        <v>512.0</v>
      </c>
      <c r="K456" s="57" t="s">
        <v>216</v>
      </c>
      <c r="L456" s="54" t="s">
        <v>51</v>
      </c>
      <c r="M456" s="54" t="s">
        <v>65</v>
      </c>
      <c r="N456" s="54" t="s">
        <v>19</v>
      </c>
      <c r="O456" s="54"/>
      <c r="P456" s="178" t="s">
        <v>61</v>
      </c>
      <c r="Q456" s="152"/>
      <c r="R456" s="269"/>
      <c r="S456" s="269"/>
      <c r="T456" s="269"/>
      <c r="U456" s="269"/>
    </row>
    <row r="457">
      <c r="A457" s="53">
        <v>45705.0</v>
      </c>
      <c r="B457" s="53">
        <v>45783.0</v>
      </c>
      <c r="C457" s="54">
        <v>241995.0</v>
      </c>
      <c r="D457" s="54" t="s">
        <v>118</v>
      </c>
      <c r="E457" s="53">
        <v>45627.0</v>
      </c>
      <c r="F457" s="56">
        <f t="shared" si="11"/>
        <v>5</v>
      </c>
      <c r="G457" s="53">
        <v>45693.0</v>
      </c>
      <c r="H457" s="56">
        <f t="shared" si="2"/>
        <v>3</v>
      </c>
      <c r="I457" s="54" t="s">
        <v>59</v>
      </c>
      <c r="J457" s="54" t="s">
        <v>33</v>
      </c>
      <c r="K457" s="57" t="s">
        <v>227</v>
      </c>
      <c r="L457" s="54" t="s">
        <v>51</v>
      </c>
      <c r="M457" s="54" t="s">
        <v>65</v>
      </c>
      <c r="N457" s="54" t="s">
        <v>19</v>
      </c>
      <c r="O457" s="54"/>
      <c r="P457" s="178" t="s">
        <v>61</v>
      </c>
      <c r="Q457" s="152"/>
      <c r="R457" s="269"/>
      <c r="S457" s="269"/>
      <c r="T457" s="269"/>
      <c r="U457" s="269"/>
    </row>
    <row r="458">
      <c r="A458" s="53">
        <v>45705.0</v>
      </c>
      <c r="B458" s="53">
        <v>45783.0</v>
      </c>
      <c r="C458" s="54">
        <v>193817.0</v>
      </c>
      <c r="D458" s="54" t="s">
        <v>118</v>
      </c>
      <c r="E458" s="53">
        <v>45170.0</v>
      </c>
      <c r="F458" s="56">
        <f t="shared" si="11"/>
        <v>20</v>
      </c>
      <c r="G458" s="151">
        <v>45253.0</v>
      </c>
      <c r="H458" s="56">
        <f t="shared" si="2"/>
        <v>17</v>
      </c>
      <c r="I458" s="54" t="s">
        <v>72</v>
      </c>
      <c r="J458" s="251">
        <v>771515.0</v>
      </c>
      <c r="K458" s="57" t="s">
        <v>227</v>
      </c>
      <c r="L458" s="54" t="s">
        <v>51</v>
      </c>
      <c r="M458" s="54" t="s">
        <v>217</v>
      </c>
      <c r="N458" s="54" t="s">
        <v>19</v>
      </c>
      <c r="O458" s="54"/>
      <c r="P458" s="186"/>
      <c r="Q458" s="152"/>
      <c r="R458" s="269"/>
      <c r="S458" s="269"/>
      <c r="T458" s="269"/>
      <c r="U458" s="269"/>
    </row>
    <row r="459">
      <c r="A459" s="53">
        <v>45772.0</v>
      </c>
      <c r="B459" s="53">
        <v>45783.0</v>
      </c>
      <c r="C459" s="54">
        <v>229564.0</v>
      </c>
      <c r="D459" s="54" t="s">
        <v>118</v>
      </c>
      <c r="E459" s="53">
        <v>45474.0</v>
      </c>
      <c r="F459" s="56">
        <f t="shared" si="11"/>
        <v>10</v>
      </c>
      <c r="G459" s="53">
        <v>45566.0</v>
      </c>
      <c r="H459" s="56">
        <f t="shared" si="2"/>
        <v>7</v>
      </c>
      <c r="I459" s="54" t="s">
        <v>59</v>
      </c>
      <c r="J459" s="54">
        <v>101.0</v>
      </c>
      <c r="K459" s="57" t="s">
        <v>227</v>
      </c>
      <c r="L459" s="54" t="s">
        <v>51</v>
      </c>
      <c r="M459" s="54" t="s">
        <v>65</v>
      </c>
      <c r="N459" s="54" t="s">
        <v>19</v>
      </c>
      <c r="O459" s="54"/>
      <c r="P459" s="178" t="s">
        <v>61</v>
      </c>
      <c r="Q459" s="152"/>
      <c r="R459" s="269"/>
      <c r="S459" s="269"/>
      <c r="T459" s="269"/>
      <c r="U459" s="269"/>
    </row>
    <row r="460">
      <c r="A460" s="53">
        <v>45779.0</v>
      </c>
      <c r="B460" s="53">
        <v>45779.0</v>
      </c>
      <c r="C460" s="54">
        <v>240021.0</v>
      </c>
      <c r="D460" s="54" t="s">
        <v>118</v>
      </c>
      <c r="E460" s="53">
        <v>45627.0</v>
      </c>
      <c r="F460" s="56">
        <f t="shared" si="11"/>
        <v>5</v>
      </c>
      <c r="G460" s="53">
        <v>45677.0</v>
      </c>
      <c r="H460" s="56">
        <f t="shared" si="2"/>
        <v>3</v>
      </c>
      <c r="I460" s="54" t="s">
        <v>63</v>
      </c>
      <c r="J460" s="54" t="s">
        <v>33</v>
      </c>
      <c r="K460" s="57">
        <v>8000.0</v>
      </c>
      <c r="L460" s="54" t="s">
        <v>51</v>
      </c>
      <c r="M460" s="54" t="s">
        <v>65</v>
      </c>
      <c r="N460" s="54" t="s">
        <v>17</v>
      </c>
      <c r="O460" s="54" t="s">
        <v>65</v>
      </c>
      <c r="P460" s="178" t="s">
        <v>61</v>
      </c>
      <c r="Q460" s="152"/>
      <c r="R460" s="269"/>
      <c r="S460" s="269"/>
      <c r="T460" s="269"/>
      <c r="U460" s="269"/>
    </row>
    <row r="461">
      <c r="A461" s="53">
        <v>45705.0</v>
      </c>
      <c r="B461" s="53">
        <v>45779.0</v>
      </c>
      <c r="C461" s="54">
        <v>241579.0</v>
      </c>
      <c r="D461" s="54" t="s">
        <v>118</v>
      </c>
      <c r="E461" s="53">
        <v>45658.0</v>
      </c>
      <c r="F461" s="56">
        <f t="shared" si="11"/>
        <v>4</v>
      </c>
      <c r="G461" s="53">
        <v>45691.0</v>
      </c>
      <c r="H461" s="56">
        <f t="shared" si="2"/>
        <v>3</v>
      </c>
      <c r="I461" s="54" t="s">
        <v>49</v>
      </c>
      <c r="J461" s="54">
        <v>512.0</v>
      </c>
      <c r="K461" s="57" t="s">
        <v>227</v>
      </c>
      <c r="L461" s="54" t="s">
        <v>51</v>
      </c>
      <c r="M461" s="54" t="s">
        <v>65</v>
      </c>
      <c r="N461" s="54" t="s">
        <v>17</v>
      </c>
      <c r="O461" s="54" t="s">
        <v>65</v>
      </c>
      <c r="P461" s="178" t="s">
        <v>61</v>
      </c>
      <c r="Q461" s="152"/>
      <c r="R461" s="269"/>
      <c r="S461" s="269"/>
      <c r="T461" s="269"/>
      <c r="U461" s="269"/>
    </row>
    <row r="462">
      <c r="A462" s="53">
        <v>45705.0</v>
      </c>
      <c r="B462" s="53">
        <v>45783.0</v>
      </c>
      <c r="C462" s="54">
        <v>221704.0</v>
      </c>
      <c r="D462" s="54" t="s">
        <v>99</v>
      </c>
      <c r="E462" s="53">
        <v>45627.0</v>
      </c>
      <c r="F462" s="56">
        <f t="shared" si="11"/>
        <v>5</v>
      </c>
      <c r="G462" s="53">
        <v>45686.0</v>
      </c>
      <c r="H462" s="56">
        <f t="shared" si="2"/>
        <v>3</v>
      </c>
      <c r="I462" s="54" t="s">
        <v>49</v>
      </c>
      <c r="J462" s="54">
        <v>512.0</v>
      </c>
      <c r="K462" s="57" t="s">
        <v>218</v>
      </c>
      <c r="L462" s="54" t="s">
        <v>51</v>
      </c>
      <c r="M462" s="54" t="s">
        <v>65</v>
      </c>
      <c r="N462" s="54" t="s">
        <v>19</v>
      </c>
      <c r="O462" s="54"/>
      <c r="P462" s="178" t="s">
        <v>61</v>
      </c>
      <c r="Q462" s="152"/>
      <c r="R462" s="269"/>
      <c r="S462" s="269"/>
      <c r="T462" s="269"/>
      <c r="U462" s="269"/>
    </row>
    <row r="463">
      <c r="A463" s="53">
        <v>45757.0</v>
      </c>
      <c r="B463" s="53">
        <v>45782.0</v>
      </c>
      <c r="C463" s="54">
        <v>195942.0</v>
      </c>
      <c r="D463" s="54" t="s">
        <v>99</v>
      </c>
      <c r="E463" s="53">
        <v>45200.0</v>
      </c>
      <c r="F463" s="56">
        <f t="shared" si="11"/>
        <v>19</v>
      </c>
      <c r="G463" s="151">
        <v>45275.0</v>
      </c>
      <c r="H463" s="56">
        <f t="shared" si="2"/>
        <v>16</v>
      </c>
      <c r="I463" s="54" t="s">
        <v>59</v>
      </c>
      <c r="J463" s="54">
        <v>102.0</v>
      </c>
      <c r="K463" s="57" t="s">
        <v>227</v>
      </c>
      <c r="L463" s="54" t="s">
        <v>51</v>
      </c>
      <c r="M463" s="54" t="s">
        <v>217</v>
      </c>
      <c r="N463" s="54" t="s">
        <v>17</v>
      </c>
      <c r="O463" s="54" t="s">
        <v>65</v>
      </c>
      <c r="P463" s="178" t="s">
        <v>66</v>
      </c>
      <c r="Q463" s="152"/>
      <c r="R463" s="269"/>
      <c r="S463" s="269"/>
      <c r="T463" s="269"/>
      <c r="U463" s="269"/>
    </row>
    <row r="464">
      <c r="A464" s="53">
        <v>45705.0</v>
      </c>
      <c r="B464" s="53">
        <v>45783.0</v>
      </c>
      <c r="C464" s="54">
        <v>236475.0</v>
      </c>
      <c r="D464" s="54" t="s">
        <v>99</v>
      </c>
      <c r="E464" s="53">
        <v>45597.0</v>
      </c>
      <c r="F464" s="56">
        <f t="shared" si="11"/>
        <v>6</v>
      </c>
      <c r="G464" s="53">
        <v>45635.0</v>
      </c>
      <c r="H464" s="56">
        <f t="shared" si="2"/>
        <v>4</v>
      </c>
      <c r="I464" s="54" t="s">
        <v>49</v>
      </c>
      <c r="J464" s="54">
        <v>512.0</v>
      </c>
      <c r="K464" s="57" t="s">
        <v>216</v>
      </c>
      <c r="L464" s="54" t="s">
        <v>51</v>
      </c>
      <c r="M464" s="54" t="s">
        <v>65</v>
      </c>
      <c r="N464" s="54" t="s">
        <v>19</v>
      </c>
      <c r="O464" s="54"/>
      <c r="P464" s="178" t="s">
        <v>61</v>
      </c>
      <c r="Q464" s="115"/>
      <c r="R464" s="165"/>
      <c r="S464" s="165"/>
      <c r="T464" s="165"/>
      <c r="U464" s="165"/>
      <c r="V464" s="166"/>
      <c r="W464" s="166"/>
      <c r="X464" s="166"/>
      <c r="Y464" s="115"/>
    </row>
    <row r="465">
      <c r="A465" s="53">
        <v>45705.0</v>
      </c>
      <c r="B465" s="53">
        <v>45783.0</v>
      </c>
      <c r="C465" s="54">
        <v>235618.0</v>
      </c>
      <c r="D465" s="54" t="s">
        <v>99</v>
      </c>
      <c r="E465" s="53">
        <v>45627.0</v>
      </c>
      <c r="F465" s="56">
        <f t="shared" si="11"/>
        <v>5</v>
      </c>
      <c r="G465" s="53">
        <v>45673.0</v>
      </c>
      <c r="H465" s="56">
        <f t="shared" si="2"/>
        <v>3</v>
      </c>
      <c r="I465" s="54" t="s">
        <v>59</v>
      </c>
      <c r="J465" s="54" t="s">
        <v>33</v>
      </c>
      <c r="K465" s="57" t="s">
        <v>218</v>
      </c>
      <c r="L465" s="54" t="s">
        <v>51</v>
      </c>
      <c r="M465" s="54" t="s">
        <v>65</v>
      </c>
      <c r="N465" s="54" t="s">
        <v>19</v>
      </c>
      <c r="O465" s="54"/>
      <c r="P465" s="178" t="s">
        <v>61</v>
      </c>
      <c r="Q465" s="115"/>
      <c r="R465" s="165"/>
      <c r="S465" s="165"/>
      <c r="T465" s="165"/>
      <c r="U465" s="165"/>
      <c r="V465" s="166"/>
      <c r="W465" s="166"/>
      <c r="X465" s="166"/>
      <c r="Y465" s="115"/>
    </row>
    <row r="466">
      <c r="A466" s="53">
        <v>45705.0</v>
      </c>
      <c r="B466" s="53">
        <v>45783.0</v>
      </c>
      <c r="C466" s="54">
        <v>201075.0</v>
      </c>
      <c r="D466" s="54" t="s">
        <v>70</v>
      </c>
      <c r="E466" s="53">
        <v>45292.0</v>
      </c>
      <c r="F466" s="56">
        <f t="shared" si="11"/>
        <v>16</v>
      </c>
      <c r="G466" s="53">
        <v>45358.0</v>
      </c>
      <c r="H466" s="56">
        <f t="shared" si="2"/>
        <v>13</v>
      </c>
      <c r="I466" s="54" t="s">
        <v>63</v>
      </c>
      <c r="J466" s="54" t="s">
        <v>121</v>
      </c>
      <c r="K466" s="57" t="s">
        <v>232</v>
      </c>
      <c r="L466" s="54" t="s">
        <v>51</v>
      </c>
      <c r="M466" s="54" t="s">
        <v>65</v>
      </c>
      <c r="N466" s="54" t="s">
        <v>19</v>
      </c>
      <c r="O466" s="54"/>
      <c r="P466" s="186"/>
      <c r="Q466" s="115"/>
      <c r="R466" s="165"/>
      <c r="S466" s="165"/>
      <c r="T466" s="165"/>
      <c r="U466" s="165"/>
      <c r="V466" s="166"/>
      <c r="W466" s="166"/>
      <c r="X466" s="166"/>
      <c r="Y466" s="115"/>
    </row>
    <row r="467">
      <c r="A467" s="53">
        <v>45705.0</v>
      </c>
      <c r="B467" s="53">
        <v>45783.0</v>
      </c>
      <c r="C467" s="54">
        <v>221130.0</v>
      </c>
      <c r="D467" s="54" t="s">
        <v>107</v>
      </c>
      <c r="E467" s="53">
        <v>45444.0</v>
      </c>
      <c r="F467" s="56">
        <f t="shared" si="11"/>
        <v>11</v>
      </c>
      <c r="G467" s="53">
        <v>45484.0</v>
      </c>
      <c r="H467" s="56">
        <f t="shared" si="2"/>
        <v>9</v>
      </c>
      <c r="I467" s="54" t="s">
        <v>73</v>
      </c>
      <c r="J467" s="54" t="s">
        <v>283</v>
      </c>
      <c r="K467" s="57" t="s">
        <v>220</v>
      </c>
      <c r="L467" s="54" t="s">
        <v>51</v>
      </c>
      <c r="M467" s="54" t="s">
        <v>65</v>
      </c>
      <c r="N467" s="54" t="s">
        <v>19</v>
      </c>
      <c r="O467" s="54"/>
      <c r="P467" s="186"/>
      <c r="Q467" s="115"/>
      <c r="R467" s="165"/>
      <c r="S467" s="165"/>
      <c r="T467" s="165"/>
      <c r="U467" s="165"/>
      <c r="V467" s="166"/>
      <c r="W467" s="166"/>
      <c r="X467" s="166"/>
      <c r="Y467" s="115"/>
    </row>
    <row r="468">
      <c r="A468" s="53">
        <v>45705.0</v>
      </c>
      <c r="B468" s="53">
        <v>45783.0</v>
      </c>
      <c r="C468" s="54">
        <v>236876.0</v>
      </c>
      <c r="D468" s="54" t="s">
        <v>112</v>
      </c>
      <c r="E468" s="53">
        <v>45597.0</v>
      </c>
      <c r="F468" s="56">
        <v>3.0</v>
      </c>
      <c r="G468" s="53">
        <v>45638.0</v>
      </c>
      <c r="H468" s="56">
        <f t="shared" si="2"/>
        <v>4</v>
      </c>
      <c r="I468" s="54" t="s">
        <v>74</v>
      </c>
      <c r="J468" s="54">
        <v>313.0</v>
      </c>
      <c r="K468" s="270">
        <v>0.8</v>
      </c>
      <c r="L468" s="54" t="s">
        <v>51</v>
      </c>
      <c r="M468" s="54" t="s">
        <v>65</v>
      </c>
      <c r="N468" s="54" t="s">
        <v>19</v>
      </c>
      <c r="O468" s="54"/>
      <c r="P468" s="178" t="s">
        <v>61</v>
      </c>
      <c r="Q468" s="115"/>
      <c r="R468" s="165"/>
      <c r="S468" s="165"/>
      <c r="T468" s="165"/>
      <c r="U468" s="165"/>
      <c r="V468" s="166"/>
      <c r="W468" s="166"/>
      <c r="X468" s="166"/>
      <c r="Y468" s="115"/>
    </row>
    <row r="469">
      <c r="A469" s="53">
        <v>45747.0</v>
      </c>
      <c r="B469" s="53">
        <v>45779.0</v>
      </c>
      <c r="C469" s="54">
        <v>243035.0</v>
      </c>
      <c r="D469" s="54" t="s">
        <v>87</v>
      </c>
      <c r="E469" s="53">
        <v>45658.0</v>
      </c>
      <c r="F469" s="56">
        <f>DATEDIF(E469,TODAY(),"M")</f>
        <v>4</v>
      </c>
      <c r="G469" s="53">
        <v>45702.0</v>
      </c>
      <c r="H469" s="56">
        <f t="shared" si="2"/>
        <v>2</v>
      </c>
      <c r="I469" s="54" t="s">
        <v>74</v>
      </c>
      <c r="J469" s="54" t="s">
        <v>33</v>
      </c>
      <c r="K469" s="57">
        <v>10500.0</v>
      </c>
      <c r="L469" s="54" t="s">
        <v>51</v>
      </c>
      <c r="M469" s="54" t="s">
        <v>65</v>
      </c>
      <c r="N469" s="54" t="s">
        <v>17</v>
      </c>
      <c r="O469" s="54" t="s">
        <v>65</v>
      </c>
      <c r="P469" s="178" t="s">
        <v>61</v>
      </c>
      <c r="Q469" s="115"/>
      <c r="R469" s="165"/>
      <c r="S469" s="165"/>
      <c r="T469" s="165"/>
      <c r="U469" s="165"/>
      <c r="V469" s="166"/>
      <c r="W469" s="166"/>
      <c r="X469" s="166"/>
      <c r="Y469" s="115"/>
    </row>
    <row r="470">
      <c r="A470" s="53">
        <v>45770.0</v>
      </c>
      <c r="B470" s="53">
        <v>45783.0</v>
      </c>
      <c r="C470" s="54">
        <v>243042.0</v>
      </c>
      <c r="D470" s="271" t="s">
        <v>133</v>
      </c>
      <c r="E470" s="53">
        <v>45566.0</v>
      </c>
      <c r="F470" s="101">
        <v>5.0</v>
      </c>
      <c r="G470" s="53">
        <v>45702.0</v>
      </c>
      <c r="H470" s="56">
        <f t="shared" si="2"/>
        <v>2</v>
      </c>
      <c r="I470" s="54" t="s">
        <v>74</v>
      </c>
      <c r="J470" s="54">
        <v>302.0</v>
      </c>
      <c r="K470" s="57" t="s">
        <v>227</v>
      </c>
      <c r="L470" s="54" t="s">
        <v>51</v>
      </c>
      <c r="M470" s="54" t="s">
        <v>65</v>
      </c>
      <c r="N470" s="54" t="s">
        <v>19</v>
      </c>
      <c r="O470" s="54"/>
      <c r="P470" s="178" t="s">
        <v>61</v>
      </c>
      <c r="Q470" s="115"/>
      <c r="R470" s="165"/>
      <c r="S470" s="165"/>
      <c r="T470" s="165"/>
      <c r="U470" s="165"/>
      <c r="V470" s="166"/>
      <c r="W470" s="166"/>
      <c r="X470" s="166"/>
      <c r="Y470" s="115"/>
    </row>
    <row r="471">
      <c r="A471" s="53">
        <v>45705.0</v>
      </c>
      <c r="B471" s="53">
        <v>45779.0</v>
      </c>
      <c r="C471" s="54">
        <v>243054.0</v>
      </c>
      <c r="D471" s="271" t="s">
        <v>62</v>
      </c>
      <c r="E471" s="53">
        <v>45689.0</v>
      </c>
      <c r="F471" s="101">
        <v>1.0</v>
      </c>
      <c r="G471" s="53">
        <v>45705.0</v>
      </c>
      <c r="H471" s="56">
        <f t="shared" si="2"/>
        <v>2</v>
      </c>
      <c r="I471" s="54" t="s">
        <v>59</v>
      </c>
      <c r="J471" s="54" t="s">
        <v>33</v>
      </c>
      <c r="K471" s="57" t="s">
        <v>227</v>
      </c>
      <c r="L471" s="54" t="s">
        <v>51</v>
      </c>
      <c r="M471" s="54" t="s">
        <v>65</v>
      </c>
      <c r="N471" s="54" t="s">
        <v>17</v>
      </c>
      <c r="O471" s="54" t="s">
        <v>65</v>
      </c>
      <c r="P471" s="178" t="s">
        <v>61</v>
      </c>
      <c r="Q471" s="115"/>
      <c r="R471" s="165"/>
      <c r="S471" s="165"/>
      <c r="T471" s="165"/>
      <c r="U471" s="165"/>
      <c r="V471" s="166"/>
      <c r="W471" s="166"/>
      <c r="X471" s="166"/>
      <c r="Y471" s="115"/>
    </row>
    <row r="472">
      <c r="A472" s="53">
        <v>45705.0</v>
      </c>
      <c r="B472" s="53">
        <v>45779.0</v>
      </c>
      <c r="C472" s="54">
        <v>243063.0</v>
      </c>
      <c r="D472" s="54" t="s">
        <v>77</v>
      </c>
      <c r="E472" s="53">
        <v>45658.0</v>
      </c>
      <c r="F472" s="56">
        <f t="shared" ref="F472:F476" si="12">DATEDIF(E472,TODAY(),"M")</f>
        <v>4</v>
      </c>
      <c r="G472" s="53">
        <v>45702.0</v>
      </c>
      <c r="H472" s="56">
        <f t="shared" si="2"/>
        <v>2</v>
      </c>
      <c r="I472" s="54" t="s">
        <v>49</v>
      </c>
      <c r="J472" s="54">
        <v>512.0</v>
      </c>
      <c r="K472" s="57" t="s">
        <v>227</v>
      </c>
      <c r="L472" s="54" t="s">
        <v>51</v>
      </c>
      <c r="M472" s="54" t="s">
        <v>65</v>
      </c>
      <c r="N472" s="54" t="s">
        <v>17</v>
      </c>
      <c r="O472" s="54" t="s">
        <v>65</v>
      </c>
      <c r="P472" s="178" t="s">
        <v>61</v>
      </c>
      <c r="Q472" s="115"/>
      <c r="R472" s="165"/>
      <c r="S472" s="165"/>
      <c r="T472" s="165"/>
      <c r="U472" s="165"/>
      <c r="V472" s="166"/>
      <c r="W472" s="166"/>
      <c r="X472" s="166"/>
      <c r="Y472" s="115"/>
    </row>
    <row r="473">
      <c r="A473" s="53">
        <v>45705.0</v>
      </c>
      <c r="B473" s="53">
        <v>45783.0</v>
      </c>
      <c r="C473" s="54">
        <v>243091.0</v>
      </c>
      <c r="D473" s="54" t="s">
        <v>99</v>
      </c>
      <c r="E473" s="53">
        <v>45597.0</v>
      </c>
      <c r="F473" s="56">
        <f t="shared" si="12"/>
        <v>6</v>
      </c>
      <c r="G473" s="53">
        <v>45702.0</v>
      </c>
      <c r="H473" s="56">
        <f t="shared" si="2"/>
        <v>2</v>
      </c>
      <c r="I473" s="54" t="s">
        <v>49</v>
      </c>
      <c r="J473" s="54">
        <v>512.0</v>
      </c>
      <c r="K473" s="57" t="s">
        <v>227</v>
      </c>
      <c r="L473" s="54" t="s">
        <v>51</v>
      </c>
      <c r="M473" s="54" t="s">
        <v>65</v>
      </c>
      <c r="N473" s="54" t="s">
        <v>19</v>
      </c>
      <c r="O473" s="54"/>
      <c r="P473" s="178" t="s">
        <v>61</v>
      </c>
      <c r="Q473" s="115"/>
      <c r="R473" s="165"/>
      <c r="S473" s="165"/>
      <c r="T473" s="165"/>
      <c r="U473" s="165"/>
      <c r="V473" s="166"/>
      <c r="W473" s="166"/>
      <c r="X473" s="166"/>
      <c r="Y473" s="115"/>
    </row>
    <row r="474">
      <c r="A474" s="53">
        <v>45705.0</v>
      </c>
      <c r="B474" s="53">
        <v>45783.0</v>
      </c>
      <c r="C474" s="54">
        <v>243092.0</v>
      </c>
      <c r="D474" s="54" t="s">
        <v>77</v>
      </c>
      <c r="E474" s="53">
        <v>45627.0</v>
      </c>
      <c r="F474" s="56">
        <f t="shared" si="12"/>
        <v>5</v>
      </c>
      <c r="G474" s="53">
        <v>45702.0</v>
      </c>
      <c r="H474" s="56">
        <f t="shared" si="2"/>
        <v>2</v>
      </c>
      <c r="I474" s="54" t="s">
        <v>74</v>
      </c>
      <c r="J474" s="54" t="s">
        <v>33</v>
      </c>
      <c r="K474" s="57" t="s">
        <v>227</v>
      </c>
      <c r="L474" s="54" t="s">
        <v>51</v>
      </c>
      <c r="M474" s="54" t="s">
        <v>65</v>
      </c>
      <c r="N474" s="54" t="s">
        <v>19</v>
      </c>
      <c r="O474" s="54"/>
      <c r="P474" s="178" t="s">
        <v>61</v>
      </c>
      <c r="Q474" s="115"/>
      <c r="R474" s="165"/>
      <c r="S474" s="165"/>
      <c r="T474" s="165"/>
      <c r="U474" s="165"/>
      <c r="V474" s="166"/>
      <c r="W474" s="166"/>
      <c r="X474" s="166"/>
      <c r="Y474" s="115"/>
    </row>
    <row r="475">
      <c r="A475" s="53">
        <v>45705.0</v>
      </c>
      <c r="B475" s="53">
        <v>45783.0</v>
      </c>
      <c r="C475" s="54">
        <v>243098.0</v>
      </c>
      <c r="D475" s="54" t="s">
        <v>71</v>
      </c>
      <c r="E475" s="53">
        <v>45566.0</v>
      </c>
      <c r="F475" s="56">
        <f t="shared" si="12"/>
        <v>7</v>
      </c>
      <c r="G475" s="53">
        <v>45702.0</v>
      </c>
      <c r="H475" s="56">
        <f t="shared" si="2"/>
        <v>2</v>
      </c>
      <c r="I475" s="54" t="s">
        <v>59</v>
      </c>
      <c r="J475" s="54">
        <v>102.0</v>
      </c>
      <c r="K475" s="57">
        <v>6000.0</v>
      </c>
      <c r="L475" s="54" t="s">
        <v>51</v>
      </c>
      <c r="M475" s="54" t="s">
        <v>65</v>
      </c>
      <c r="N475" s="54" t="s">
        <v>19</v>
      </c>
      <c r="O475" s="54"/>
      <c r="P475" s="178" t="s">
        <v>61</v>
      </c>
      <c r="Q475" s="115"/>
      <c r="R475" s="165"/>
      <c r="S475" s="165"/>
      <c r="T475" s="165"/>
      <c r="U475" s="165"/>
      <c r="V475" s="166"/>
      <c r="W475" s="166"/>
      <c r="X475" s="166"/>
      <c r="Y475" s="115"/>
    </row>
    <row r="476">
      <c r="A476" s="53">
        <v>45705.0</v>
      </c>
      <c r="B476" s="53">
        <v>45779.0</v>
      </c>
      <c r="C476" s="54">
        <v>231092.0</v>
      </c>
      <c r="D476" s="54" t="s">
        <v>48</v>
      </c>
      <c r="E476" s="53">
        <v>45658.0</v>
      </c>
      <c r="F476" s="56">
        <f t="shared" si="12"/>
        <v>4</v>
      </c>
      <c r="G476" s="53">
        <v>45703.0</v>
      </c>
      <c r="H476" s="56">
        <f t="shared" si="2"/>
        <v>2</v>
      </c>
      <c r="I476" s="54" t="s">
        <v>49</v>
      </c>
      <c r="J476" s="54">
        <v>512.0</v>
      </c>
      <c r="K476" s="57" t="s">
        <v>227</v>
      </c>
      <c r="L476" s="54" t="s">
        <v>51</v>
      </c>
      <c r="M476" s="54" t="s">
        <v>65</v>
      </c>
      <c r="N476" s="54" t="s">
        <v>17</v>
      </c>
      <c r="O476" s="54" t="s">
        <v>65</v>
      </c>
      <c r="P476" s="178" t="s">
        <v>61</v>
      </c>
      <c r="Q476" s="115"/>
      <c r="R476" s="165"/>
      <c r="S476" s="165"/>
      <c r="T476" s="165"/>
      <c r="U476" s="165"/>
      <c r="V476" s="166"/>
      <c r="W476" s="166"/>
      <c r="X476" s="166"/>
      <c r="Y476" s="115"/>
    </row>
    <row r="477">
      <c r="A477" s="53">
        <v>45779.0</v>
      </c>
      <c r="B477" s="53">
        <v>45779.0</v>
      </c>
      <c r="C477" s="54">
        <v>240632.0</v>
      </c>
      <c r="D477" s="54" t="s">
        <v>48</v>
      </c>
      <c r="E477" s="53">
        <v>45658.0</v>
      </c>
      <c r="F477" s="101">
        <v>2.0</v>
      </c>
      <c r="G477" s="53">
        <v>45705.0</v>
      </c>
      <c r="H477" s="56">
        <f t="shared" si="2"/>
        <v>2</v>
      </c>
      <c r="I477" s="54" t="s">
        <v>59</v>
      </c>
      <c r="J477" s="54" t="s">
        <v>33</v>
      </c>
      <c r="K477" s="57" t="s">
        <v>227</v>
      </c>
      <c r="L477" s="54" t="s">
        <v>51</v>
      </c>
      <c r="M477" s="54" t="s">
        <v>65</v>
      </c>
      <c r="N477" s="54" t="s">
        <v>17</v>
      </c>
      <c r="O477" s="54" t="s">
        <v>65</v>
      </c>
      <c r="P477" s="178" t="s">
        <v>61</v>
      </c>
      <c r="Q477" s="115"/>
      <c r="R477" s="165"/>
      <c r="S477" s="165"/>
      <c r="T477" s="165"/>
      <c r="U477" s="165"/>
      <c r="V477" s="166"/>
      <c r="W477" s="166"/>
      <c r="X477" s="166"/>
      <c r="Y477" s="115"/>
    </row>
    <row r="478">
      <c r="A478" s="53">
        <v>45779.0</v>
      </c>
      <c r="B478" s="53">
        <v>45779.0</v>
      </c>
      <c r="C478" s="54">
        <v>241715.0</v>
      </c>
      <c r="D478" s="54" t="s">
        <v>48</v>
      </c>
      <c r="E478" s="53">
        <v>45658.0</v>
      </c>
      <c r="F478" s="101">
        <v>2.0</v>
      </c>
      <c r="G478" s="53">
        <v>45705.0</v>
      </c>
      <c r="H478" s="56">
        <f t="shared" si="2"/>
        <v>2</v>
      </c>
      <c r="I478" s="54" t="s">
        <v>59</v>
      </c>
      <c r="J478" s="54" t="s">
        <v>33</v>
      </c>
      <c r="K478" s="57" t="s">
        <v>227</v>
      </c>
      <c r="L478" s="54" t="s">
        <v>51</v>
      </c>
      <c r="M478" s="54" t="s">
        <v>65</v>
      </c>
      <c r="N478" s="54" t="s">
        <v>17</v>
      </c>
      <c r="O478" s="54" t="s">
        <v>65</v>
      </c>
      <c r="P478" s="178" t="s">
        <v>61</v>
      </c>
      <c r="Q478" s="115"/>
      <c r="R478" s="165"/>
      <c r="S478" s="165"/>
      <c r="T478" s="165"/>
      <c r="U478" s="165"/>
      <c r="V478" s="166"/>
      <c r="W478" s="166"/>
      <c r="X478" s="166"/>
      <c r="Y478" s="115"/>
    </row>
    <row r="479">
      <c r="A479" s="53">
        <v>45705.0</v>
      </c>
      <c r="B479" s="53">
        <v>45779.0</v>
      </c>
      <c r="C479" s="54">
        <v>242627.0</v>
      </c>
      <c r="D479" s="54" t="s">
        <v>104</v>
      </c>
      <c r="E479" s="53">
        <v>45689.0</v>
      </c>
      <c r="F479" s="56">
        <f t="shared" ref="F479:F484" si="13">DATEDIF(E479,TODAY(),"M")</f>
        <v>3</v>
      </c>
      <c r="G479" s="53">
        <v>45703.0</v>
      </c>
      <c r="H479" s="56">
        <f t="shared" si="2"/>
        <v>2</v>
      </c>
      <c r="I479" s="54" t="s">
        <v>49</v>
      </c>
      <c r="J479" s="54">
        <v>512.0</v>
      </c>
      <c r="K479" s="57" t="s">
        <v>227</v>
      </c>
      <c r="L479" s="54" t="s">
        <v>51</v>
      </c>
      <c r="M479" s="54" t="s">
        <v>65</v>
      </c>
      <c r="N479" s="54" t="s">
        <v>17</v>
      </c>
      <c r="O479" s="54" t="s">
        <v>65</v>
      </c>
      <c r="P479" s="178" t="s">
        <v>61</v>
      </c>
      <c r="Q479" s="115"/>
      <c r="R479" s="165"/>
      <c r="S479" s="165"/>
      <c r="T479" s="165"/>
      <c r="U479" s="165"/>
      <c r="V479" s="166"/>
      <c r="W479" s="166"/>
      <c r="X479" s="166"/>
      <c r="Y479" s="115"/>
    </row>
    <row r="480">
      <c r="A480" s="53">
        <v>45705.0</v>
      </c>
      <c r="B480" s="53">
        <v>45779.0</v>
      </c>
      <c r="C480" s="54">
        <v>242826.0</v>
      </c>
      <c r="D480" s="54" t="s">
        <v>89</v>
      </c>
      <c r="E480" s="53">
        <v>45658.0</v>
      </c>
      <c r="F480" s="56">
        <f t="shared" si="13"/>
        <v>4</v>
      </c>
      <c r="G480" s="53">
        <v>45703.0</v>
      </c>
      <c r="H480" s="56">
        <f t="shared" si="2"/>
        <v>2</v>
      </c>
      <c r="I480" s="54" t="s">
        <v>74</v>
      </c>
      <c r="J480" s="54" t="s">
        <v>33</v>
      </c>
      <c r="K480" s="57" t="s">
        <v>227</v>
      </c>
      <c r="L480" s="54" t="s">
        <v>51</v>
      </c>
      <c r="M480" s="54" t="s">
        <v>65</v>
      </c>
      <c r="N480" s="54" t="s">
        <v>17</v>
      </c>
      <c r="O480" s="54" t="s">
        <v>65</v>
      </c>
      <c r="P480" s="178" t="s">
        <v>61</v>
      </c>
      <c r="Q480" s="115"/>
      <c r="R480" s="165"/>
      <c r="S480" s="165"/>
      <c r="T480" s="165"/>
      <c r="U480" s="165"/>
      <c r="V480" s="166"/>
      <c r="W480" s="166"/>
      <c r="X480" s="166"/>
      <c r="Y480" s="115"/>
    </row>
    <row r="481">
      <c r="A481" s="53">
        <v>45705.0</v>
      </c>
      <c r="B481" s="53">
        <v>45779.0</v>
      </c>
      <c r="C481" s="54">
        <v>242827.0</v>
      </c>
      <c r="D481" s="54" t="s">
        <v>89</v>
      </c>
      <c r="E481" s="53">
        <v>45658.0</v>
      </c>
      <c r="F481" s="56">
        <f t="shared" si="13"/>
        <v>4</v>
      </c>
      <c r="G481" s="53">
        <v>45703.0</v>
      </c>
      <c r="H481" s="56">
        <f t="shared" si="2"/>
        <v>2</v>
      </c>
      <c r="I481" s="54" t="s">
        <v>74</v>
      </c>
      <c r="J481" s="54" t="s">
        <v>33</v>
      </c>
      <c r="K481" s="57" t="s">
        <v>227</v>
      </c>
      <c r="L481" s="54" t="s">
        <v>51</v>
      </c>
      <c r="M481" s="54" t="s">
        <v>65</v>
      </c>
      <c r="N481" s="54" t="s">
        <v>17</v>
      </c>
      <c r="O481" s="54" t="s">
        <v>65</v>
      </c>
      <c r="P481" s="178" t="s">
        <v>61</v>
      </c>
      <c r="Q481" s="115"/>
      <c r="R481" s="165"/>
      <c r="S481" s="165"/>
      <c r="T481" s="165"/>
      <c r="U481" s="165"/>
      <c r="V481" s="166"/>
      <c r="W481" s="166"/>
      <c r="X481" s="166"/>
      <c r="Y481" s="115"/>
    </row>
    <row r="482">
      <c r="A482" s="53">
        <v>45705.0</v>
      </c>
      <c r="B482" s="53">
        <v>45779.0</v>
      </c>
      <c r="C482" s="54">
        <v>243156.0</v>
      </c>
      <c r="D482" s="54" t="s">
        <v>116</v>
      </c>
      <c r="E482" s="53">
        <v>45689.0</v>
      </c>
      <c r="F482" s="56">
        <f t="shared" si="13"/>
        <v>3</v>
      </c>
      <c r="G482" s="53">
        <v>45703.0</v>
      </c>
      <c r="H482" s="56">
        <f t="shared" si="2"/>
        <v>2</v>
      </c>
      <c r="I482" s="54" t="s">
        <v>74</v>
      </c>
      <c r="J482" s="54" t="s">
        <v>33</v>
      </c>
      <c r="K482" s="57" t="s">
        <v>227</v>
      </c>
      <c r="L482" s="54" t="s">
        <v>51</v>
      </c>
      <c r="M482" s="54" t="s">
        <v>65</v>
      </c>
      <c r="N482" s="54" t="s">
        <v>17</v>
      </c>
      <c r="O482" s="54" t="s">
        <v>65</v>
      </c>
      <c r="P482" s="178" t="s">
        <v>61</v>
      </c>
      <c r="Q482" s="115"/>
      <c r="R482" s="165"/>
      <c r="S482" s="165"/>
      <c r="T482" s="165"/>
      <c r="U482" s="165"/>
      <c r="V482" s="166"/>
      <c r="W482" s="166"/>
      <c r="X482" s="166"/>
      <c r="Y482" s="115"/>
    </row>
    <row r="483">
      <c r="A483" s="53">
        <v>45705.0</v>
      </c>
      <c r="B483" s="53">
        <v>45779.0</v>
      </c>
      <c r="C483" s="54">
        <v>243159.0</v>
      </c>
      <c r="D483" s="54" t="s">
        <v>70</v>
      </c>
      <c r="E483" s="53">
        <v>45689.0</v>
      </c>
      <c r="F483" s="56">
        <f t="shared" si="13"/>
        <v>3</v>
      </c>
      <c r="G483" s="53">
        <v>45703.0</v>
      </c>
      <c r="H483" s="56">
        <f t="shared" si="2"/>
        <v>2</v>
      </c>
      <c r="I483" s="54" t="s">
        <v>49</v>
      </c>
      <c r="J483" s="54">
        <v>512.0</v>
      </c>
      <c r="K483" s="57" t="s">
        <v>227</v>
      </c>
      <c r="L483" s="54" t="s">
        <v>51</v>
      </c>
      <c r="M483" s="54" t="s">
        <v>65</v>
      </c>
      <c r="N483" s="54" t="s">
        <v>17</v>
      </c>
      <c r="O483" s="54" t="s">
        <v>65</v>
      </c>
      <c r="P483" s="178" t="s">
        <v>61</v>
      </c>
      <c r="Q483" s="115"/>
      <c r="R483" s="165"/>
      <c r="S483" s="165"/>
      <c r="T483" s="165"/>
      <c r="U483" s="165"/>
      <c r="V483" s="166"/>
      <c r="W483" s="166"/>
      <c r="X483" s="166"/>
      <c r="Y483" s="115"/>
    </row>
    <row r="484">
      <c r="A484" s="53">
        <v>45705.0</v>
      </c>
      <c r="B484" s="53">
        <v>45783.0</v>
      </c>
      <c r="C484" s="54">
        <v>243162.0</v>
      </c>
      <c r="D484" s="54" t="s">
        <v>58</v>
      </c>
      <c r="E484" s="53">
        <v>45627.0</v>
      </c>
      <c r="F484" s="56">
        <f t="shared" si="13"/>
        <v>5</v>
      </c>
      <c r="G484" s="53">
        <v>45703.0</v>
      </c>
      <c r="H484" s="56">
        <f t="shared" si="2"/>
        <v>2</v>
      </c>
      <c r="I484" s="54" t="s">
        <v>49</v>
      </c>
      <c r="J484" s="54" t="s">
        <v>33</v>
      </c>
      <c r="K484" s="57" t="s">
        <v>227</v>
      </c>
      <c r="L484" s="54" t="s">
        <v>51</v>
      </c>
      <c r="M484" s="54" t="s">
        <v>65</v>
      </c>
      <c r="N484" s="54" t="s">
        <v>19</v>
      </c>
      <c r="O484" s="54"/>
      <c r="P484" s="178" t="s">
        <v>61</v>
      </c>
      <c r="Q484" s="115"/>
      <c r="R484" s="165"/>
      <c r="S484" s="165"/>
      <c r="T484" s="165"/>
      <c r="U484" s="165"/>
      <c r="V484" s="166"/>
      <c r="W484" s="166"/>
      <c r="X484" s="166"/>
      <c r="Y484" s="115"/>
    </row>
    <row r="485">
      <c r="A485" s="53">
        <v>45779.0</v>
      </c>
      <c r="B485" s="53">
        <v>45779.0</v>
      </c>
      <c r="C485" s="54">
        <v>243175.0</v>
      </c>
      <c r="D485" s="54" t="s">
        <v>107</v>
      </c>
      <c r="E485" s="53">
        <v>45658.0</v>
      </c>
      <c r="F485" s="101">
        <v>2.0</v>
      </c>
      <c r="G485" s="53">
        <v>45705.0</v>
      </c>
      <c r="H485" s="56">
        <f t="shared" si="2"/>
        <v>2</v>
      </c>
      <c r="I485" s="54" t="s">
        <v>59</v>
      </c>
      <c r="J485" s="54" t="s">
        <v>33</v>
      </c>
      <c r="K485" s="57" t="s">
        <v>227</v>
      </c>
      <c r="L485" s="54" t="s">
        <v>51</v>
      </c>
      <c r="M485" s="54" t="s">
        <v>65</v>
      </c>
      <c r="N485" s="54" t="s">
        <v>17</v>
      </c>
      <c r="O485" s="54" t="s">
        <v>65</v>
      </c>
      <c r="P485" s="178" t="s">
        <v>61</v>
      </c>
      <c r="Q485" s="115"/>
      <c r="R485" s="165"/>
      <c r="S485" s="165"/>
      <c r="T485" s="165"/>
      <c r="U485" s="165"/>
      <c r="V485" s="166"/>
      <c r="W485" s="166"/>
      <c r="X485" s="166"/>
      <c r="Y485" s="115"/>
    </row>
    <row r="486">
      <c r="A486" s="53">
        <v>45705.0</v>
      </c>
      <c r="B486" s="53">
        <v>45779.0</v>
      </c>
      <c r="C486" s="54">
        <v>243178.0</v>
      </c>
      <c r="D486" s="271" t="s">
        <v>71</v>
      </c>
      <c r="E486" s="53">
        <v>45627.0</v>
      </c>
      <c r="F486" s="101">
        <v>1.0</v>
      </c>
      <c r="G486" s="53">
        <v>45705.0</v>
      </c>
      <c r="H486" s="56">
        <f t="shared" si="2"/>
        <v>2</v>
      </c>
      <c r="I486" s="54" t="s">
        <v>59</v>
      </c>
      <c r="J486" s="54" t="s">
        <v>33</v>
      </c>
      <c r="K486" s="57" t="s">
        <v>227</v>
      </c>
      <c r="L486" s="54" t="s">
        <v>51</v>
      </c>
      <c r="M486" s="54" t="s">
        <v>65</v>
      </c>
      <c r="N486" s="54" t="s">
        <v>17</v>
      </c>
      <c r="O486" s="54" t="s">
        <v>65</v>
      </c>
      <c r="P486" s="178" t="s">
        <v>61</v>
      </c>
      <c r="Q486" s="115"/>
      <c r="R486" s="165"/>
      <c r="S486" s="165"/>
      <c r="T486" s="165"/>
      <c r="U486" s="165"/>
      <c r="V486" s="166"/>
      <c r="W486" s="166"/>
      <c r="X486" s="166"/>
      <c r="Y486" s="115"/>
    </row>
    <row r="487">
      <c r="A487" s="53">
        <v>45705.0</v>
      </c>
      <c r="B487" s="53">
        <v>45783.0</v>
      </c>
      <c r="C487" s="54">
        <v>243181.0</v>
      </c>
      <c r="D487" s="54" t="s">
        <v>77</v>
      </c>
      <c r="E487" s="53">
        <v>45444.0</v>
      </c>
      <c r="F487" s="56">
        <f t="shared" ref="F487:F488" si="14">DATEDIF(E487,TODAY(),"M")</f>
        <v>11</v>
      </c>
      <c r="G487" s="53">
        <v>45703.0</v>
      </c>
      <c r="H487" s="56">
        <f t="shared" si="2"/>
        <v>2</v>
      </c>
      <c r="I487" s="54" t="s">
        <v>59</v>
      </c>
      <c r="J487" s="54">
        <v>101.0</v>
      </c>
      <c r="K487" s="57">
        <v>8000.0</v>
      </c>
      <c r="L487" s="54" t="s">
        <v>51</v>
      </c>
      <c r="M487" s="54" t="s">
        <v>217</v>
      </c>
      <c r="N487" s="54" t="s">
        <v>17</v>
      </c>
      <c r="O487" s="54" t="s">
        <v>65</v>
      </c>
      <c r="P487" s="178" t="s">
        <v>61</v>
      </c>
      <c r="Q487" s="115"/>
      <c r="R487" s="165"/>
      <c r="S487" s="165"/>
      <c r="T487" s="165"/>
      <c r="U487" s="165"/>
      <c r="V487" s="166"/>
      <c r="W487" s="166"/>
      <c r="X487" s="166"/>
      <c r="Y487" s="115"/>
    </row>
    <row r="488">
      <c r="A488" s="53">
        <v>45705.0</v>
      </c>
      <c r="B488" s="53">
        <v>45779.0</v>
      </c>
      <c r="C488" s="54">
        <v>239548.0</v>
      </c>
      <c r="D488" s="54" t="s">
        <v>58</v>
      </c>
      <c r="E488" s="53">
        <v>45658.0</v>
      </c>
      <c r="F488" s="56">
        <f t="shared" si="14"/>
        <v>4</v>
      </c>
      <c r="G488" s="53">
        <v>45705.0</v>
      </c>
      <c r="H488" s="56">
        <f t="shared" si="2"/>
        <v>2</v>
      </c>
      <c r="I488" s="54" t="s">
        <v>49</v>
      </c>
      <c r="J488" s="54" t="s">
        <v>33</v>
      </c>
      <c r="K488" s="57" t="s">
        <v>227</v>
      </c>
      <c r="L488" s="54" t="s">
        <v>51</v>
      </c>
      <c r="M488" s="54" t="s">
        <v>65</v>
      </c>
      <c r="N488" s="54" t="s">
        <v>17</v>
      </c>
      <c r="O488" s="54" t="s">
        <v>65</v>
      </c>
      <c r="P488" s="178" t="s">
        <v>61</v>
      </c>
      <c r="Q488" s="115"/>
      <c r="R488" s="165"/>
      <c r="S488" s="165"/>
      <c r="T488" s="165"/>
      <c r="U488" s="165"/>
      <c r="V488" s="166"/>
      <c r="W488" s="166"/>
      <c r="X488" s="166"/>
      <c r="Y488" s="115"/>
    </row>
    <row r="489">
      <c r="A489" s="53">
        <v>45705.0</v>
      </c>
      <c r="B489" s="53">
        <v>45779.0</v>
      </c>
      <c r="C489" s="54">
        <v>242904.0</v>
      </c>
      <c r="D489" s="271" t="s">
        <v>89</v>
      </c>
      <c r="E489" s="53">
        <v>45627.0</v>
      </c>
      <c r="F489" s="101">
        <v>3.0</v>
      </c>
      <c r="G489" s="53">
        <v>45705.0</v>
      </c>
      <c r="H489" s="56">
        <f t="shared" si="2"/>
        <v>2</v>
      </c>
      <c r="I489" s="54" t="s">
        <v>59</v>
      </c>
      <c r="J489" s="54" t="s">
        <v>33</v>
      </c>
      <c r="K489" s="57" t="s">
        <v>227</v>
      </c>
      <c r="L489" s="54" t="s">
        <v>51</v>
      </c>
      <c r="M489" s="54" t="s">
        <v>65</v>
      </c>
      <c r="N489" s="54" t="s">
        <v>17</v>
      </c>
      <c r="O489" s="54" t="s">
        <v>65</v>
      </c>
      <c r="P489" s="178" t="s">
        <v>61</v>
      </c>
      <c r="Q489" s="115"/>
      <c r="R489" s="165"/>
      <c r="S489" s="165"/>
      <c r="T489" s="165"/>
      <c r="U489" s="165"/>
      <c r="V489" s="166"/>
      <c r="W489" s="166"/>
      <c r="X489" s="166"/>
      <c r="Y489" s="115"/>
    </row>
    <row r="490">
      <c r="A490" s="53">
        <v>45705.0</v>
      </c>
      <c r="B490" s="53">
        <v>45779.0</v>
      </c>
      <c r="C490" s="54">
        <v>243102.0</v>
      </c>
      <c r="D490" s="54" t="s">
        <v>95</v>
      </c>
      <c r="E490" s="53">
        <v>45658.0</v>
      </c>
      <c r="F490" s="56">
        <f>DATEDIF(E490,TODAY(),"M")</f>
        <v>4</v>
      </c>
      <c r="G490" s="53">
        <v>45705.0</v>
      </c>
      <c r="H490" s="56">
        <f t="shared" si="2"/>
        <v>2</v>
      </c>
      <c r="I490" s="54" t="s">
        <v>49</v>
      </c>
      <c r="J490" s="54" t="s">
        <v>33</v>
      </c>
      <c r="K490" s="57" t="s">
        <v>227</v>
      </c>
      <c r="L490" s="54" t="s">
        <v>51</v>
      </c>
      <c r="M490" s="54" t="s">
        <v>65</v>
      </c>
      <c r="N490" s="54" t="s">
        <v>17</v>
      </c>
      <c r="O490" s="54" t="s">
        <v>65</v>
      </c>
      <c r="P490" s="178" t="s">
        <v>61</v>
      </c>
      <c r="Q490" s="115"/>
      <c r="R490" s="165"/>
      <c r="S490" s="165"/>
      <c r="T490" s="165"/>
      <c r="U490" s="165"/>
      <c r="V490" s="166"/>
      <c r="W490" s="166"/>
      <c r="X490" s="166"/>
      <c r="Y490" s="115"/>
    </row>
    <row r="491">
      <c r="A491" s="53">
        <v>45779.0</v>
      </c>
      <c r="B491" s="53">
        <v>45779.0</v>
      </c>
      <c r="C491" s="54">
        <v>243104.0</v>
      </c>
      <c r="D491" s="54" t="s">
        <v>70</v>
      </c>
      <c r="E491" s="53">
        <v>45658.0</v>
      </c>
      <c r="F491" s="101">
        <v>2.0</v>
      </c>
      <c r="G491" s="53">
        <v>45705.0</v>
      </c>
      <c r="H491" s="56">
        <f t="shared" si="2"/>
        <v>2</v>
      </c>
      <c r="I491" s="54" t="s">
        <v>59</v>
      </c>
      <c r="J491" s="54" t="s">
        <v>33</v>
      </c>
      <c r="K491" s="57" t="s">
        <v>227</v>
      </c>
      <c r="L491" s="54" t="s">
        <v>51</v>
      </c>
      <c r="M491" s="54" t="s">
        <v>65</v>
      </c>
      <c r="N491" s="54" t="s">
        <v>17</v>
      </c>
      <c r="O491" s="54" t="s">
        <v>65</v>
      </c>
      <c r="P491" s="178" t="s">
        <v>61</v>
      </c>
      <c r="Q491" s="115"/>
      <c r="R491" s="165"/>
      <c r="S491" s="165"/>
      <c r="T491" s="165"/>
      <c r="U491" s="165"/>
      <c r="V491" s="166"/>
      <c r="W491" s="166"/>
      <c r="X491" s="166"/>
      <c r="Y491" s="115"/>
    </row>
    <row r="492">
      <c r="A492" s="53">
        <v>45705.0</v>
      </c>
      <c r="B492" s="53">
        <v>45779.0</v>
      </c>
      <c r="C492" s="54">
        <v>243120.0</v>
      </c>
      <c r="D492" s="271" t="s">
        <v>146</v>
      </c>
      <c r="E492" s="53">
        <v>45627.0</v>
      </c>
      <c r="F492" s="101">
        <v>3.0</v>
      </c>
      <c r="G492" s="53">
        <v>45705.0</v>
      </c>
      <c r="H492" s="56">
        <f t="shared" si="2"/>
        <v>2</v>
      </c>
      <c r="I492" s="54" t="s">
        <v>59</v>
      </c>
      <c r="J492" s="54" t="s">
        <v>33</v>
      </c>
      <c r="K492" s="57" t="s">
        <v>227</v>
      </c>
      <c r="L492" s="54" t="s">
        <v>51</v>
      </c>
      <c r="M492" s="54" t="s">
        <v>65</v>
      </c>
      <c r="N492" s="54" t="s">
        <v>17</v>
      </c>
      <c r="O492" s="54" t="s">
        <v>65</v>
      </c>
      <c r="P492" s="178" t="s">
        <v>61</v>
      </c>
      <c r="Q492" s="115"/>
      <c r="R492" s="165"/>
      <c r="S492" s="165"/>
      <c r="T492" s="165"/>
      <c r="U492" s="165"/>
      <c r="V492" s="166"/>
      <c r="W492" s="166"/>
      <c r="X492" s="166"/>
      <c r="Y492" s="115"/>
    </row>
    <row r="493">
      <c r="A493" s="53">
        <v>45779.0</v>
      </c>
      <c r="B493" s="53">
        <v>45779.0</v>
      </c>
      <c r="C493" s="54">
        <v>243217.0</v>
      </c>
      <c r="D493" s="271" t="s">
        <v>87</v>
      </c>
      <c r="E493" s="53">
        <v>45658.0</v>
      </c>
      <c r="F493" s="101">
        <v>2.0</v>
      </c>
      <c r="G493" s="53">
        <v>45705.0</v>
      </c>
      <c r="H493" s="56">
        <f t="shared" si="2"/>
        <v>2</v>
      </c>
      <c r="I493" s="54" t="s">
        <v>59</v>
      </c>
      <c r="J493" s="54" t="s">
        <v>33</v>
      </c>
      <c r="K493" s="57" t="s">
        <v>227</v>
      </c>
      <c r="L493" s="54" t="s">
        <v>51</v>
      </c>
      <c r="M493" s="54" t="s">
        <v>65</v>
      </c>
      <c r="N493" s="54" t="s">
        <v>17</v>
      </c>
      <c r="O493" s="54" t="s">
        <v>65</v>
      </c>
      <c r="P493" s="178" t="s">
        <v>61</v>
      </c>
      <c r="Q493" s="115"/>
      <c r="R493" s="165"/>
      <c r="S493" s="165"/>
      <c r="T493" s="165"/>
      <c r="U493" s="165"/>
      <c r="V493" s="166"/>
      <c r="W493" s="166"/>
      <c r="X493" s="166"/>
      <c r="Y493" s="115"/>
    </row>
    <row r="494">
      <c r="A494" s="53">
        <v>45705.0</v>
      </c>
      <c r="B494" s="53">
        <v>45779.0</v>
      </c>
      <c r="C494" s="54">
        <v>243238.0</v>
      </c>
      <c r="D494" s="54" t="s">
        <v>58</v>
      </c>
      <c r="E494" s="53">
        <v>45689.0</v>
      </c>
      <c r="F494" s="56">
        <f>DATEDIF(E494,TODAY(),"M")</f>
        <v>3</v>
      </c>
      <c r="G494" s="53">
        <v>45705.0</v>
      </c>
      <c r="H494" s="56">
        <f t="shared" si="2"/>
        <v>2</v>
      </c>
      <c r="I494" s="54" t="s">
        <v>74</v>
      </c>
      <c r="J494" s="54" t="s">
        <v>33</v>
      </c>
      <c r="K494" s="57" t="s">
        <v>227</v>
      </c>
      <c r="L494" s="54" t="s">
        <v>51</v>
      </c>
      <c r="M494" s="54" t="s">
        <v>65</v>
      </c>
      <c r="N494" s="54" t="s">
        <v>17</v>
      </c>
      <c r="O494" s="54" t="s">
        <v>65</v>
      </c>
      <c r="P494" s="178" t="s">
        <v>61</v>
      </c>
      <c r="Q494" s="115"/>
      <c r="R494" s="165"/>
      <c r="S494" s="165"/>
      <c r="T494" s="165"/>
      <c r="U494" s="165"/>
      <c r="V494" s="166"/>
      <c r="W494" s="166"/>
      <c r="X494" s="166"/>
      <c r="Y494" s="115"/>
    </row>
    <row r="495">
      <c r="A495" s="53">
        <v>45705.0</v>
      </c>
      <c r="B495" s="53">
        <v>45779.0</v>
      </c>
      <c r="C495" s="54">
        <v>243270.0</v>
      </c>
      <c r="D495" s="271" t="s">
        <v>87</v>
      </c>
      <c r="E495" s="53">
        <v>45689.0</v>
      </c>
      <c r="F495" s="101">
        <v>1.0</v>
      </c>
      <c r="G495" s="53">
        <v>45690.0</v>
      </c>
      <c r="H495" s="56">
        <f t="shared" si="2"/>
        <v>3</v>
      </c>
      <c r="I495" s="54" t="s">
        <v>59</v>
      </c>
      <c r="J495" s="54" t="s">
        <v>33</v>
      </c>
      <c r="K495" s="57" t="s">
        <v>227</v>
      </c>
      <c r="L495" s="54" t="s">
        <v>51</v>
      </c>
      <c r="M495" s="54" t="s">
        <v>65</v>
      </c>
      <c r="N495" s="54" t="s">
        <v>17</v>
      </c>
      <c r="O495" s="54" t="s">
        <v>65</v>
      </c>
      <c r="P495" s="178" t="s">
        <v>61</v>
      </c>
      <c r="Q495" s="115"/>
      <c r="R495" s="165"/>
      <c r="S495" s="165"/>
      <c r="T495" s="165"/>
      <c r="U495" s="165"/>
      <c r="V495" s="166"/>
      <c r="W495" s="166"/>
      <c r="X495" s="166"/>
      <c r="Y495" s="115"/>
    </row>
    <row r="496">
      <c r="A496" s="53">
        <v>45705.0</v>
      </c>
      <c r="B496" s="53">
        <v>45783.0</v>
      </c>
      <c r="C496" s="54">
        <v>243304.0</v>
      </c>
      <c r="D496" s="54" t="s">
        <v>116</v>
      </c>
      <c r="E496" s="53">
        <v>45627.0</v>
      </c>
      <c r="F496" s="56">
        <f t="shared" ref="F496:F529" si="15">DATEDIF(E496,TODAY(),"M")</f>
        <v>5</v>
      </c>
      <c r="G496" s="53">
        <v>45705.0</v>
      </c>
      <c r="H496" s="56">
        <f t="shared" si="2"/>
        <v>2</v>
      </c>
      <c r="I496" s="54" t="s">
        <v>49</v>
      </c>
      <c r="J496" s="54" t="s">
        <v>33</v>
      </c>
      <c r="K496" s="57" t="s">
        <v>284</v>
      </c>
      <c r="L496" s="54" t="s">
        <v>51</v>
      </c>
      <c r="M496" s="54" t="s">
        <v>65</v>
      </c>
      <c r="N496" s="54" t="s">
        <v>19</v>
      </c>
      <c r="O496" s="54"/>
      <c r="P496" s="178" t="s">
        <v>61</v>
      </c>
      <c r="Q496" s="115"/>
      <c r="R496" s="165"/>
      <c r="S496" s="165"/>
      <c r="T496" s="165"/>
      <c r="U496" s="165"/>
      <c r="V496" s="166"/>
      <c r="W496" s="166"/>
      <c r="X496" s="166"/>
      <c r="Y496" s="115"/>
    </row>
    <row r="497">
      <c r="A497" s="53">
        <v>45705.0</v>
      </c>
      <c r="B497" s="53">
        <v>45783.0</v>
      </c>
      <c r="C497" s="54">
        <v>243354.0</v>
      </c>
      <c r="D497" s="54" t="s">
        <v>116</v>
      </c>
      <c r="E497" s="53">
        <v>45597.0</v>
      </c>
      <c r="F497" s="56">
        <f t="shared" si="15"/>
        <v>6</v>
      </c>
      <c r="G497" s="53">
        <v>45705.0</v>
      </c>
      <c r="H497" s="56">
        <f t="shared" si="2"/>
        <v>2</v>
      </c>
      <c r="I497" s="54" t="s">
        <v>49</v>
      </c>
      <c r="J497" s="54" t="s">
        <v>33</v>
      </c>
      <c r="K497" s="57" t="s">
        <v>227</v>
      </c>
      <c r="L497" s="54" t="s">
        <v>51</v>
      </c>
      <c r="M497" s="54" t="s">
        <v>65</v>
      </c>
      <c r="N497" s="54" t="s">
        <v>19</v>
      </c>
      <c r="O497" s="54"/>
      <c r="P497" s="178" t="s">
        <v>61</v>
      </c>
      <c r="Q497" s="115"/>
      <c r="R497" s="165"/>
      <c r="S497" s="165"/>
      <c r="T497" s="165"/>
      <c r="U497" s="165"/>
      <c r="V497" s="166"/>
      <c r="W497" s="166"/>
      <c r="X497" s="166"/>
      <c r="Y497" s="115"/>
    </row>
    <row r="498">
      <c r="A498" s="53">
        <v>45705.0</v>
      </c>
      <c r="B498" s="53">
        <v>45783.0</v>
      </c>
      <c r="C498" s="54">
        <v>218332.0</v>
      </c>
      <c r="D498" s="54" t="s">
        <v>104</v>
      </c>
      <c r="E498" s="53">
        <v>45627.0</v>
      </c>
      <c r="F498" s="56">
        <f t="shared" si="15"/>
        <v>5</v>
      </c>
      <c r="G498" s="53">
        <v>45706.0</v>
      </c>
      <c r="H498" s="56">
        <f t="shared" si="2"/>
        <v>2</v>
      </c>
      <c r="I498" s="54" t="s">
        <v>49</v>
      </c>
      <c r="J498" s="54" t="s">
        <v>33</v>
      </c>
      <c r="K498" s="57" t="s">
        <v>227</v>
      </c>
      <c r="L498" s="54" t="s">
        <v>51</v>
      </c>
      <c r="M498" s="54" t="s">
        <v>65</v>
      </c>
      <c r="N498" s="54" t="s">
        <v>19</v>
      </c>
      <c r="O498" s="54"/>
      <c r="P498" s="178" t="s">
        <v>61</v>
      </c>
      <c r="Q498" s="115"/>
      <c r="R498" s="165"/>
      <c r="S498" s="165"/>
      <c r="T498" s="165"/>
      <c r="U498" s="165"/>
      <c r="V498" s="166"/>
      <c r="W498" s="166"/>
      <c r="X498" s="166"/>
      <c r="Y498" s="115"/>
    </row>
    <row r="499">
      <c r="A499" s="53">
        <v>45747.0</v>
      </c>
      <c r="B499" s="53">
        <v>45779.0</v>
      </c>
      <c r="C499" s="54">
        <v>243945.0</v>
      </c>
      <c r="D499" s="54" t="s">
        <v>41</v>
      </c>
      <c r="E499" s="261">
        <v>45689.0</v>
      </c>
      <c r="F499" s="40">
        <f t="shared" si="15"/>
        <v>3</v>
      </c>
      <c r="G499" s="261">
        <v>45726.0</v>
      </c>
      <c r="H499" s="56">
        <f t="shared" si="2"/>
        <v>1</v>
      </c>
      <c r="I499" s="54" t="s">
        <v>59</v>
      </c>
      <c r="J499" s="54" t="s">
        <v>33</v>
      </c>
      <c r="K499" s="57" t="s">
        <v>227</v>
      </c>
      <c r="L499" s="54" t="s">
        <v>51</v>
      </c>
      <c r="M499" s="54" t="s">
        <v>65</v>
      </c>
      <c r="N499" s="54" t="s">
        <v>17</v>
      </c>
      <c r="O499" s="54" t="s">
        <v>65</v>
      </c>
      <c r="P499" s="186"/>
      <c r="Q499" s="115"/>
      <c r="R499" s="165"/>
      <c r="S499" s="165"/>
      <c r="T499" s="165"/>
      <c r="U499" s="165"/>
      <c r="V499" s="166"/>
      <c r="W499" s="166"/>
      <c r="X499" s="166"/>
      <c r="Y499" s="115"/>
    </row>
    <row r="500">
      <c r="A500" s="53">
        <v>45779.0</v>
      </c>
      <c r="B500" s="53">
        <v>45779.0</v>
      </c>
      <c r="C500" s="54">
        <v>244522.0</v>
      </c>
      <c r="D500" s="54" t="s">
        <v>116</v>
      </c>
      <c r="E500" s="261">
        <v>45717.0</v>
      </c>
      <c r="F500" s="40">
        <f t="shared" si="15"/>
        <v>2</v>
      </c>
      <c r="G500" s="261">
        <v>45726.0</v>
      </c>
      <c r="H500" s="56">
        <f t="shared" si="2"/>
        <v>1</v>
      </c>
      <c r="I500" s="185" t="s">
        <v>42</v>
      </c>
      <c r="J500" s="54" t="s">
        <v>33</v>
      </c>
      <c r="K500" s="57" t="s">
        <v>227</v>
      </c>
      <c r="L500" s="54" t="s">
        <v>51</v>
      </c>
      <c r="M500" s="54" t="s">
        <v>65</v>
      </c>
      <c r="N500" s="54" t="s">
        <v>17</v>
      </c>
      <c r="O500" s="54" t="s">
        <v>65</v>
      </c>
      <c r="P500" s="186"/>
      <c r="Q500" s="115"/>
      <c r="R500" s="165"/>
      <c r="S500" s="165"/>
      <c r="T500" s="165"/>
      <c r="U500" s="165"/>
      <c r="V500" s="166"/>
      <c r="W500" s="166"/>
      <c r="X500" s="166"/>
      <c r="Y500" s="115"/>
    </row>
    <row r="501">
      <c r="A501" s="53">
        <v>45747.0</v>
      </c>
      <c r="B501" s="53">
        <v>45783.0</v>
      </c>
      <c r="C501" s="54">
        <v>244870.0</v>
      </c>
      <c r="D501" s="54" t="s">
        <v>89</v>
      </c>
      <c r="E501" s="261">
        <v>45627.0</v>
      </c>
      <c r="F501" s="40">
        <f t="shared" si="15"/>
        <v>5</v>
      </c>
      <c r="G501" s="261">
        <v>45726.0</v>
      </c>
      <c r="H501" s="56">
        <f t="shared" si="2"/>
        <v>1</v>
      </c>
      <c r="I501" s="54" t="s">
        <v>74</v>
      </c>
      <c r="J501" s="54" t="s">
        <v>33</v>
      </c>
      <c r="K501" s="57" t="s">
        <v>227</v>
      </c>
      <c r="L501" s="54"/>
      <c r="M501" s="54"/>
      <c r="N501" s="54" t="s">
        <v>19</v>
      </c>
      <c r="O501" s="54"/>
      <c r="P501" s="186"/>
      <c r="Q501" s="115"/>
      <c r="R501" s="165"/>
      <c r="S501" s="165"/>
      <c r="T501" s="165"/>
      <c r="U501" s="165"/>
      <c r="V501" s="166"/>
      <c r="W501" s="166"/>
      <c r="X501" s="166"/>
      <c r="Y501" s="115"/>
    </row>
    <row r="502">
      <c r="A502" s="53">
        <v>45779.0</v>
      </c>
      <c r="B502" s="53">
        <v>45779.0</v>
      </c>
      <c r="C502" s="54">
        <v>244876.0</v>
      </c>
      <c r="D502" s="54" t="s">
        <v>158</v>
      </c>
      <c r="E502" s="261">
        <v>45717.0</v>
      </c>
      <c r="F502" s="40">
        <f t="shared" si="15"/>
        <v>2</v>
      </c>
      <c r="G502" s="261">
        <v>45726.0</v>
      </c>
      <c r="H502" s="56">
        <f t="shared" si="2"/>
        <v>1</v>
      </c>
      <c r="I502" s="54" t="s">
        <v>74</v>
      </c>
      <c r="J502" s="54" t="s">
        <v>33</v>
      </c>
      <c r="K502" s="57" t="s">
        <v>227</v>
      </c>
      <c r="L502" s="54" t="s">
        <v>51</v>
      </c>
      <c r="M502" s="54" t="s">
        <v>65</v>
      </c>
      <c r="N502" s="54" t="s">
        <v>17</v>
      </c>
      <c r="O502" s="54" t="s">
        <v>65</v>
      </c>
      <c r="P502" s="186"/>
      <c r="Q502" s="115"/>
      <c r="R502" s="165"/>
      <c r="S502" s="165"/>
      <c r="T502" s="165"/>
      <c r="U502" s="165"/>
      <c r="V502" s="166"/>
      <c r="W502" s="166"/>
      <c r="X502" s="166"/>
      <c r="Y502" s="115"/>
    </row>
    <row r="503">
      <c r="A503" s="53">
        <v>45747.0</v>
      </c>
      <c r="B503" s="53">
        <v>45779.0</v>
      </c>
      <c r="C503" s="54">
        <v>244921.0</v>
      </c>
      <c r="D503" s="54" t="s">
        <v>58</v>
      </c>
      <c r="E503" s="261">
        <v>45658.0</v>
      </c>
      <c r="F503" s="40">
        <f t="shared" si="15"/>
        <v>4</v>
      </c>
      <c r="G503" s="261">
        <v>45726.0</v>
      </c>
      <c r="H503" s="56">
        <f t="shared" si="2"/>
        <v>1</v>
      </c>
      <c r="I503" s="54" t="s">
        <v>140</v>
      </c>
      <c r="J503" s="54" t="s">
        <v>33</v>
      </c>
      <c r="K503" s="57" t="s">
        <v>227</v>
      </c>
      <c r="L503" s="54" t="s">
        <v>51</v>
      </c>
      <c r="M503" s="54" t="s">
        <v>65</v>
      </c>
      <c r="N503" s="54" t="s">
        <v>17</v>
      </c>
      <c r="O503" s="54" t="s">
        <v>65</v>
      </c>
      <c r="P503" s="186"/>
      <c r="Q503" s="115"/>
      <c r="R503" s="165"/>
      <c r="S503" s="165"/>
      <c r="T503" s="165"/>
      <c r="U503" s="165"/>
      <c r="V503" s="166"/>
      <c r="W503" s="166"/>
      <c r="X503" s="166"/>
      <c r="Y503" s="115"/>
    </row>
    <row r="504">
      <c r="A504" s="53">
        <v>45747.0</v>
      </c>
      <c r="B504" s="53">
        <v>45779.0</v>
      </c>
      <c r="C504" s="54">
        <v>244942.0</v>
      </c>
      <c r="D504" s="54" t="s">
        <v>58</v>
      </c>
      <c r="E504" s="261">
        <v>45689.0</v>
      </c>
      <c r="F504" s="40">
        <f t="shared" si="15"/>
        <v>3</v>
      </c>
      <c r="G504" s="261">
        <v>45726.0</v>
      </c>
      <c r="H504" s="56">
        <f t="shared" si="2"/>
        <v>1</v>
      </c>
      <c r="I504" s="54" t="s">
        <v>59</v>
      </c>
      <c r="J504" s="54" t="s">
        <v>33</v>
      </c>
      <c r="K504" s="57" t="s">
        <v>227</v>
      </c>
      <c r="L504" s="54" t="s">
        <v>51</v>
      </c>
      <c r="M504" s="54" t="s">
        <v>65</v>
      </c>
      <c r="N504" s="54" t="s">
        <v>17</v>
      </c>
      <c r="O504" s="54" t="s">
        <v>65</v>
      </c>
      <c r="P504" s="186"/>
      <c r="Q504" s="115"/>
      <c r="R504" s="165"/>
      <c r="S504" s="165"/>
      <c r="T504" s="165"/>
      <c r="U504" s="165"/>
      <c r="V504" s="166"/>
      <c r="W504" s="166"/>
      <c r="X504" s="166"/>
      <c r="Y504" s="115"/>
    </row>
    <row r="505">
      <c r="A505" s="53">
        <v>45779.0</v>
      </c>
      <c r="B505" s="53">
        <v>45779.0</v>
      </c>
      <c r="C505" s="54">
        <v>245125.0</v>
      </c>
      <c r="D505" s="54" t="s">
        <v>107</v>
      </c>
      <c r="E505" s="261">
        <v>45717.0</v>
      </c>
      <c r="F505" s="40">
        <f t="shared" si="15"/>
        <v>2</v>
      </c>
      <c r="G505" s="261">
        <v>45726.0</v>
      </c>
      <c r="H505" s="56">
        <f t="shared" si="2"/>
        <v>1</v>
      </c>
      <c r="I505" s="54" t="s">
        <v>49</v>
      </c>
      <c r="J505" s="54" t="s">
        <v>33</v>
      </c>
      <c r="K505" s="57" t="s">
        <v>227</v>
      </c>
      <c r="L505" s="54" t="s">
        <v>51</v>
      </c>
      <c r="M505" s="54" t="s">
        <v>65</v>
      </c>
      <c r="N505" s="54" t="s">
        <v>17</v>
      </c>
      <c r="O505" s="54" t="s">
        <v>65</v>
      </c>
      <c r="P505" s="186"/>
      <c r="Q505" s="115"/>
      <c r="R505" s="165"/>
      <c r="S505" s="165"/>
      <c r="T505" s="165"/>
      <c r="U505" s="165"/>
      <c r="V505" s="166"/>
      <c r="W505" s="166"/>
      <c r="X505" s="166"/>
      <c r="Y505" s="115"/>
    </row>
    <row r="506">
      <c r="A506" s="53">
        <v>45747.0</v>
      </c>
      <c r="B506" s="53">
        <v>45779.0</v>
      </c>
      <c r="C506" s="54">
        <v>245126.0</v>
      </c>
      <c r="D506" s="54" t="s">
        <v>111</v>
      </c>
      <c r="E506" s="261">
        <v>45689.0</v>
      </c>
      <c r="F506" s="40">
        <f t="shared" si="15"/>
        <v>3</v>
      </c>
      <c r="G506" s="261">
        <v>45726.0</v>
      </c>
      <c r="H506" s="56">
        <f t="shared" si="2"/>
        <v>1</v>
      </c>
      <c r="I506" s="54" t="s">
        <v>74</v>
      </c>
      <c r="J506" s="54" t="s">
        <v>33</v>
      </c>
      <c r="K506" s="57" t="s">
        <v>227</v>
      </c>
      <c r="L506" s="54" t="s">
        <v>51</v>
      </c>
      <c r="M506" s="54" t="s">
        <v>65</v>
      </c>
      <c r="N506" s="54" t="s">
        <v>17</v>
      </c>
      <c r="O506" s="54" t="s">
        <v>65</v>
      </c>
      <c r="P506" s="186"/>
      <c r="Q506" s="115"/>
      <c r="R506" s="165"/>
      <c r="S506" s="165"/>
      <c r="T506" s="165"/>
      <c r="U506" s="165"/>
      <c r="V506" s="166"/>
      <c r="W506" s="166"/>
      <c r="X506" s="166"/>
      <c r="Y506" s="115"/>
    </row>
    <row r="507">
      <c r="A507" s="53">
        <v>45747.0</v>
      </c>
      <c r="B507" s="53">
        <v>45779.0</v>
      </c>
      <c r="C507" s="54">
        <v>245212.0</v>
      </c>
      <c r="D507" s="54" t="s">
        <v>58</v>
      </c>
      <c r="E507" s="261">
        <v>45689.0</v>
      </c>
      <c r="F507" s="40">
        <f t="shared" si="15"/>
        <v>3</v>
      </c>
      <c r="G507" s="261">
        <v>45726.0</v>
      </c>
      <c r="H507" s="56">
        <f t="shared" si="2"/>
        <v>1</v>
      </c>
      <c r="I507" s="54" t="s">
        <v>74</v>
      </c>
      <c r="J507" s="54" t="s">
        <v>33</v>
      </c>
      <c r="K507" s="57" t="s">
        <v>227</v>
      </c>
      <c r="L507" s="54" t="s">
        <v>51</v>
      </c>
      <c r="M507" s="54" t="s">
        <v>65</v>
      </c>
      <c r="N507" s="54" t="s">
        <v>17</v>
      </c>
      <c r="O507" s="54" t="s">
        <v>65</v>
      </c>
      <c r="P507" s="186"/>
      <c r="Q507" s="115"/>
      <c r="R507" s="165"/>
      <c r="S507" s="165"/>
      <c r="T507" s="165"/>
      <c r="U507" s="165"/>
      <c r="V507" s="166"/>
      <c r="W507" s="166"/>
      <c r="X507" s="166"/>
      <c r="Y507" s="115"/>
    </row>
    <row r="508">
      <c r="A508" s="53">
        <v>45747.0</v>
      </c>
      <c r="B508" s="53">
        <v>45779.0</v>
      </c>
      <c r="C508" s="54">
        <v>245288.0</v>
      </c>
      <c r="D508" s="54" t="s">
        <v>41</v>
      </c>
      <c r="E508" s="261">
        <v>45689.0</v>
      </c>
      <c r="F508" s="40">
        <f t="shared" si="15"/>
        <v>3</v>
      </c>
      <c r="G508" s="261">
        <v>45726.0</v>
      </c>
      <c r="H508" s="56">
        <f t="shared" si="2"/>
        <v>1</v>
      </c>
      <c r="I508" s="178" t="s">
        <v>59</v>
      </c>
      <c r="J508" s="54" t="s">
        <v>33</v>
      </c>
      <c r="K508" s="57" t="s">
        <v>227</v>
      </c>
      <c r="L508" s="54" t="s">
        <v>51</v>
      </c>
      <c r="M508" s="54" t="s">
        <v>65</v>
      </c>
      <c r="N508" s="54" t="s">
        <v>17</v>
      </c>
      <c r="O508" s="54" t="s">
        <v>65</v>
      </c>
      <c r="P508" s="186"/>
      <c r="Q508" s="115"/>
      <c r="R508" s="165"/>
      <c r="S508" s="165"/>
      <c r="T508" s="165"/>
      <c r="U508" s="165"/>
      <c r="V508" s="166"/>
      <c r="W508" s="166"/>
      <c r="X508" s="166"/>
      <c r="Y508" s="115"/>
    </row>
    <row r="509">
      <c r="A509" s="53">
        <v>45747.0</v>
      </c>
      <c r="B509" s="53">
        <v>45779.0</v>
      </c>
      <c r="C509" s="54">
        <v>245338.0</v>
      </c>
      <c r="D509" s="54" t="s">
        <v>60</v>
      </c>
      <c r="E509" s="261">
        <v>45689.0</v>
      </c>
      <c r="F509" s="40">
        <f t="shared" si="15"/>
        <v>3</v>
      </c>
      <c r="G509" s="261">
        <v>45726.0</v>
      </c>
      <c r="H509" s="56">
        <f t="shared" si="2"/>
        <v>1</v>
      </c>
      <c r="I509" s="54" t="s">
        <v>49</v>
      </c>
      <c r="J509" s="54" t="s">
        <v>33</v>
      </c>
      <c r="K509" s="57" t="s">
        <v>227</v>
      </c>
      <c r="L509" s="54" t="s">
        <v>51</v>
      </c>
      <c r="M509" s="54" t="s">
        <v>65</v>
      </c>
      <c r="N509" s="54" t="s">
        <v>17</v>
      </c>
      <c r="O509" s="54" t="s">
        <v>65</v>
      </c>
      <c r="P509" s="186"/>
      <c r="Q509" s="115"/>
      <c r="R509" s="165"/>
      <c r="S509" s="165"/>
      <c r="T509" s="165"/>
      <c r="U509" s="165"/>
      <c r="V509" s="166"/>
      <c r="W509" s="166"/>
      <c r="X509" s="166"/>
      <c r="Y509" s="115"/>
    </row>
    <row r="510">
      <c r="A510" s="53">
        <v>45747.0</v>
      </c>
      <c r="B510" s="53">
        <v>45783.0</v>
      </c>
      <c r="C510" s="54">
        <v>245351.0</v>
      </c>
      <c r="D510" s="54" t="s">
        <v>158</v>
      </c>
      <c r="E510" s="261">
        <v>45627.0</v>
      </c>
      <c r="F510" s="40">
        <f t="shared" si="15"/>
        <v>5</v>
      </c>
      <c r="G510" s="261">
        <v>45726.0</v>
      </c>
      <c r="H510" s="56">
        <f t="shared" si="2"/>
        <v>1</v>
      </c>
      <c r="I510" s="54" t="s">
        <v>49</v>
      </c>
      <c r="J510" s="54" t="s">
        <v>33</v>
      </c>
      <c r="K510" s="57" t="s">
        <v>227</v>
      </c>
      <c r="L510" s="54" t="s">
        <v>51</v>
      </c>
      <c r="M510" s="54" t="s">
        <v>65</v>
      </c>
      <c r="N510" s="54" t="s">
        <v>19</v>
      </c>
      <c r="O510" s="54"/>
      <c r="P510" s="186"/>
      <c r="Q510" s="115"/>
      <c r="R510" s="165"/>
      <c r="S510" s="165"/>
      <c r="T510" s="165"/>
      <c r="U510" s="165"/>
      <c r="V510" s="166"/>
      <c r="W510" s="166"/>
      <c r="X510" s="166"/>
      <c r="Y510" s="115"/>
    </row>
    <row r="511">
      <c r="A511" s="53">
        <v>45747.0</v>
      </c>
      <c r="B511" s="53">
        <v>45779.0</v>
      </c>
      <c r="C511" s="54">
        <v>245359.0</v>
      </c>
      <c r="D511" s="54" t="s">
        <v>70</v>
      </c>
      <c r="E511" s="261">
        <v>45689.0</v>
      </c>
      <c r="F511" s="40">
        <f t="shared" si="15"/>
        <v>3</v>
      </c>
      <c r="G511" s="261">
        <v>45726.0</v>
      </c>
      <c r="H511" s="56">
        <f t="shared" si="2"/>
        <v>1</v>
      </c>
      <c r="I511" s="54" t="s">
        <v>49</v>
      </c>
      <c r="J511" s="54" t="s">
        <v>33</v>
      </c>
      <c r="K511" s="57" t="s">
        <v>227</v>
      </c>
      <c r="L511" s="54" t="s">
        <v>51</v>
      </c>
      <c r="M511" s="54" t="s">
        <v>65</v>
      </c>
      <c r="N511" s="54" t="s">
        <v>17</v>
      </c>
      <c r="O511" s="54" t="s">
        <v>65</v>
      </c>
      <c r="P511" s="186"/>
      <c r="Q511" s="115"/>
      <c r="R511" s="152"/>
      <c r="S511" s="152"/>
      <c r="T511" s="152"/>
      <c r="U511" s="152"/>
      <c r="V511" s="115"/>
      <c r="W511" s="115"/>
      <c r="X511" s="115"/>
      <c r="Y511" s="115"/>
    </row>
    <row r="512">
      <c r="A512" s="53">
        <v>45747.0</v>
      </c>
      <c r="B512" s="53">
        <v>45783.0</v>
      </c>
      <c r="C512" s="54">
        <v>245360.0</v>
      </c>
      <c r="D512" s="54" t="s">
        <v>58</v>
      </c>
      <c r="E512" s="261">
        <v>45261.0</v>
      </c>
      <c r="F512" s="40">
        <f t="shared" si="15"/>
        <v>17</v>
      </c>
      <c r="G512" s="261">
        <v>45726.0</v>
      </c>
      <c r="H512" s="56">
        <f t="shared" si="2"/>
        <v>1</v>
      </c>
      <c r="I512" s="185" t="s">
        <v>63</v>
      </c>
      <c r="J512" s="54" t="s">
        <v>33</v>
      </c>
      <c r="K512" s="57" t="s">
        <v>227</v>
      </c>
      <c r="L512" s="54" t="s">
        <v>51</v>
      </c>
      <c r="M512" s="54" t="s">
        <v>65</v>
      </c>
      <c r="N512" s="54" t="s">
        <v>19</v>
      </c>
      <c r="O512" s="54"/>
      <c r="P512" s="186"/>
      <c r="Q512" s="115"/>
      <c r="R512" s="152"/>
      <c r="S512" s="152"/>
      <c r="T512" s="152"/>
      <c r="U512" s="152"/>
      <c r="V512" s="115"/>
      <c r="W512" s="115"/>
      <c r="X512" s="115"/>
      <c r="Y512" s="115"/>
    </row>
    <row r="513">
      <c r="A513" s="53">
        <v>45747.0</v>
      </c>
      <c r="B513" s="53">
        <v>45779.0</v>
      </c>
      <c r="C513" s="54">
        <v>245368.0</v>
      </c>
      <c r="D513" s="54" t="s">
        <v>89</v>
      </c>
      <c r="E513" s="261">
        <v>45689.0</v>
      </c>
      <c r="F513" s="40">
        <f t="shared" si="15"/>
        <v>3</v>
      </c>
      <c r="G513" s="261">
        <v>45726.0</v>
      </c>
      <c r="H513" s="56">
        <f t="shared" si="2"/>
        <v>1</v>
      </c>
      <c r="I513" s="54" t="s">
        <v>74</v>
      </c>
      <c r="J513" s="54" t="s">
        <v>33</v>
      </c>
      <c r="K513" s="57" t="s">
        <v>227</v>
      </c>
      <c r="L513" s="54" t="s">
        <v>51</v>
      </c>
      <c r="M513" s="54" t="s">
        <v>65</v>
      </c>
      <c r="N513" s="54" t="s">
        <v>17</v>
      </c>
      <c r="O513" s="54" t="s">
        <v>65</v>
      </c>
      <c r="P513" s="186"/>
      <c r="Q513" s="115"/>
      <c r="R513" s="152"/>
      <c r="S513" s="152"/>
      <c r="T513" s="152"/>
      <c r="U513" s="152"/>
      <c r="V513" s="115"/>
      <c r="W513" s="115"/>
      <c r="X513" s="115"/>
      <c r="Y513" s="115"/>
    </row>
    <row r="514">
      <c r="A514" s="53">
        <v>45747.0</v>
      </c>
      <c r="B514" s="53">
        <v>45783.0</v>
      </c>
      <c r="C514" s="54">
        <v>245387.0</v>
      </c>
      <c r="D514" s="54" t="s">
        <v>89</v>
      </c>
      <c r="E514" s="261">
        <v>45444.0</v>
      </c>
      <c r="F514" s="40">
        <f t="shared" si="15"/>
        <v>11</v>
      </c>
      <c r="G514" s="261">
        <v>45726.0</v>
      </c>
      <c r="H514" s="56">
        <f t="shared" si="2"/>
        <v>1</v>
      </c>
      <c r="I514" s="54" t="s">
        <v>49</v>
      </c>
      <c r="J514" s="54" t="s">
        <v>33</v>
      </c>
      <c r="K514" s="57" t="s">
        <v>227</v>
      </c>
      <c r="L514" s="54" t="s">
        <v>51</v>
      </c>
      <c r="M514" s="54" t="s">
        <v>65</v>
      </c>
      <c r="N514" s="54" t="s">
        <v>19</v>
      </c>
      <c r="O514" s="54"/>
      <c r="P514" s="186"/>
      <c r="Q514" s="115"/>
      <c r="R514" s="152"/>
      <c r="S514" s="152"/>
      <c r="T514" s="152"/>
      <c r="U514" s="152"/>
      <c r="V514" s="115"/>
      <c r="W514" s="115"/>
      <c r="X514" s="115"/>
      <c r="Y514" s="115"/>
    </row>
    <row r="515">
      <c r="A515" s="53">
        <v>45747.0</v>
      </c>
      <c r="B515" s="53">
        <v>45783.0</v>
      </c>
      <c r="C515" s="54">
        <v>245411.0</v>
      </c>
      <c r="D515" s="54" t="s">
        <v>58</v>
      </c>
      <c r="E515" s="261">
        <v>45627.0</v>
      </c>
      <c r="F515" s="40">
        <f t="shared" si="15"/>
        <v>5</v>
      </c>
      <c r="G515" s="261">
        <v>45726.0</v>
      </c>
      <c r="H515" s="56">
        <f t="shared" si="2"/>
        <v>1</v>
      </c>
      <c r="I515" s="54" t="s">
        <v>49</v>
      </c>
      <c r="J515" s="54" t="s">
        <v>33</v>
      </c>
      <c r="K515" s="57" t="s">
        <v>227</v>
      </c>
      <c r="L515" s="54" t="s">
        <v>51</v>
      </c>
      <c r="M515" s="54" t="s">
        <v>65</v>
      </c>
      <c r="N515" s="54" t="s">
        <v>19</v>
      </c>
      <c r="O515" s="54"/>
      <c r="P515" s="186"/>
      <c r="Q515" s="115"/>
      <c r="R515" s="152"/>
      <c r="S515" s="152"/>
      <c r="T515" s="152"/>
      <c r="U515" s="152"/>
      <c r="V515" s="115"/>
      <c r="W515" s="115"/>
      <c r="X515" s="115"/>
      <c r="Y515" s="115"/>
    </row>
    <row r="516">
      <c r="A516" s="53">
        <v>45747.0</v>
      </c>
      <c r="B516" s="53">
        <v>45779.0</v>
      </c>
      <c r="C516" s="54">
        <v>245421.0</v>
      </c>
      <c r="D516" s="54" t="s">
        <v>99</v>
      </c>
      <c r="E516" s="261">
        <v>45689.0</v>
      </c>
      <c r="F516" s="40">
        <f t="shared" si="15"/>
        <v>3</v>
      </c>
      <c r="G516" s="261">
        <v>45726.0</v>
      </c>
      <c r="H516" s="56">
        <f t="shared" si="2"/>
        <v>1</v>
      </c>
      <c r="I516" s="54" t="s">
        <v>73</v>
      </c>
      <c r="J516" s="54" t="s">
        <v>33</v>
      </c>
      <c r="K516" s="57" t="s">
        <v>227</v>
      </c>
      <c r="L516" s="54" t="s">
        <v>51</v>
      </c>
      <c r="M516" s="54" t="s">
        <v>65</v>
      </c>
      <c r="N516" s="54" t="s">
        <v>17</v>
      </c>
      <c r="O516" s="54" t="s">
        <v>65</v>
      </c>
      <c r="P516" s="186"/>
      <c r="Q516" s="115"/>
      <c r="R516" s="152"/>
      <c r="S516" s="152"/>
      <c r="T516" s="152"/>
      <c r="U516" s="152"/>
      <c r="V516" s="115"/>
      <c r="W516" s="115"/>
      <c r="X516" s="115"/>
      <c r="Y516" s="115"/>
    </row>
    <row r="517">
      <c r="A517" s="53">
        <v>45747.0</v>
      </c>
      <c r="B517" s="53">
        <v>45779.0</v>
      </c>
      <c r="C517" s="54">
        <v>245452.0</v>
      </c>
      <c r="D517" s="54" t="s">
        <v>70</v>
      </c>
      <c r="E517" s="261">
        <v>45658.0</v>
      </c>
      <c r="F517" s="40">
        <f t="shared" si="15"/>
        <v>4</v>
      </c>
      <c r="G517" s="261">
        <v>45726.0</v>
      </c>
      <c r="H517" s="56">
        <f t="shared" si="2"/>
        <v>1</v>
      </c>
      <c r="I517" s="54" t="s">
        <v>73</v>
      </c>
      <c r="J517" s="54" t="s">
        <v>33</v>
      </c>
      <c r="K517" s="57" t="s">
        <v>227</v>
      </c>
      <c r="L517" s="54" t="s">
        <v>51</v>
      </c>
      <c r="M517" s="54" t="s">
        <v>65</v>
      </c>
      <c r="N517" s="54" t="s">
        <v>17</v>
      </c>
      <c r="O517" s="54" t="s">
        <v>65</v>
      </c>
      <c r="P517" s="186"/>
      <c r="Q517" s="115"/>
      <c r="R517" s="152"/>
      <c r="S517" s="152"/>
      <c r="T517" s="152"/>
      <c r="U517" s="152"/>
      <c r="V517" s="115"/>
      <c r="W517" s="115"/>
      <c r="X517" s="115"/>
      <c r="Y517" s="115"/>
    </row>
    <row r="518">
      <c r="A518" s="53">
        <v>45747.0</v>
      </c>
      <c r="B518" s="53">
        <v>45779.0</v>
      </c>
      <c r="C518" s="54">
        <v>245469.0</v>
      </c>
      <c r="D518" s="54" t="s">
        <v>133</v>
      </c>
      <c r="E518" s="261">
        <v>45689.0</v>
      </c>
      <c r="F518" s="40">
        <f t="shared" si="15"/>
        <v>3</v>
      </c>
      <c r="G518" s="261">
        <v>45726.0</v>
      </c>
      <c r="H518" s="56">
        <f t="shared" si="2"/>
        <v>1</v>
      </c>
      <c r="I518" s="54" t="s">
        <v>49</v>
      </c>
      <c r="J518" s="54" t="s">
        <v>33</v>
      </c>
      <c r="K518" s="57" t="s">
        <v>227</v>
      </c>
      <c r="L518" s="54" t="s">
        <v>51</v>
      </c>
      <c r="M518" s="54" t="s">
        <v>65</v>
      </c>
      <c r="N518" s="54" t="s">
        <v>17</v>
      </c>
      <c r="O518" s="54" t="s">
        <v>65</v>
      </c>
      <c r="P518" s="186"/>
      <c r="Q518" s="115"/>
      <c r="R518" s="152"/>
      <c r="S518" s="152"/>
      <c r="T518" s="152"/>
      <c r="U518" s="152"/>
      <c r="V518" s="115"/>
      <c r="W518" s="115"/>
      <c r="X518" s="115"/>
      <c r="Y518" s="115"/>
    </row>
    <row r="519">
      <c r="A519" s="53">
        <v>45747.0</v>
      </c>
      <c r="B519" s="53">
        <v>45779.0</v>
      </c>
      <c r="C519" s="54">
        <v>245489.0</v>
      </c>
      <c r="D519" s="54" t="s">
        <v>70</v>
      </c>
      <c r="E519" s="261">
        <v>45689.0</v>
      </c>
      <c r="F519" s="40">
        <f t="shared" si="15"/>
        <v>3</v>
      </c>
      <c r="G519" s="261">
        <v>45726.0</v>
      </c>
      <c r="H519" s="56">
        <f t="shared" si="2"/>
        <v>1</v>
      </c>
      <c r="I519" s="54" t="s">
        <v>74</v>
      </c>
      <c r="J519" s="54" t="s">
        <v>33</v>
      </c>
      <c r="K519" s="57" t="s">
        <v>227</v>
      </c>
      <c r="L519" s="54" t="s">
        <v>51</v>
      </c>
      <c r="M519" s="54" t="s">
        <v>65</v>
      </c>
      <c r="N519" s="54" t="s">
        <v>17</v>
      </c>
      <c r="O519" s="54" t="s">
        <v>65</v>
      </c>
      <c r="P519" s="186"/>
      <c r="Q519" s="115"/>
      <c r="R519" s="152"/>
      <c r="S519" s="152"/>
      <c r="T519" s="152"/>
      <c r="U519" s="152"/>
      <c r="V519" s="115"/>
      <c r="W519" s="115"/>
      <c r="X519" s="115"/>
      <c r="Y519" s="115"/>
    </row>
    <row r="520">
      <c r="A520" s="53">
        <v>45779.0</v>
      </c>
      <c r="B520" s="53">
        <v>45779.0</v>
      </c>
      <c r="C520" s="54">
        <v>245521.0</v>
      </c>
      <c r="D520" s="54" t="s">
        <v>70</v>
      </c>
      <c r="E520" s="261">
        <v>45717.0</v>
      </c>
      <c r="F520" s="40">
        <f t="shared" si="15"/>
        <v>2</v>
      </c>
      <c r="G520" s="261">
        <v>45726.0</v>
      </c>
      <c r="H520" s="56">
        <f t="shared" si="2"/>
        <v>1</v>
      </c>
      <c r="I520" s="54" t="s">
        <v>74</v>
      </c>
      <c r="J520" s="54" t="s">
        <v>33</v>
      </c>
      <c r="K520" s="57" t="s">
        <v>227</v>
      </c>
      <c r="L520" s="54" t="s">
        <v>51</v>
      </c>
      <c r="M520" s="54" t="s">
        <v>65</v>
      </c>
      <c r="N520" s="54" t="s">
        <v>17</v>
      </c>
      <c r="O520" s="54" t="s">
        <v>65</v>
      </c>
      <c r="P520" s="186"/>
      <c r="Q520" s="115"/>
      <c r="R520" s="152"/>
      <c r="S520" s="152"/>
      <c r="T520" s="152"/>
      <c r="U520" s="152"/>
      <c r="V520" s="115"/>
      <c r="W520" s="115"/>
      <c r="X520" s="115"/>
      <c r="Y520" s="115"/>
    </row>
    <row r="521">
      <c r="A521" s="53">
        <v>45747.0</v>
      </c>
      <c r="B521" s="53">
        <v>45779.0</v>
      </c>
      <c r="C521" s="54">
        <v>245528.0</v>
      </c>
      <c r="D521" s="54" t="s">
        <v>96</v>
      </c>
      <c r="E521" s="261">
        <v>45689.0</v>
      </c>
      <c r="F521" s="40">
        <f t="shared" si="15"/>
        <v>3</v>
      </c>
      <c r="G521" s="261">
        <v>45726.0</v>
      </c>
      <c r="H521" s="56">
        <f t="shared" si="2"/>
        <v>1</v>
      </c>
      <c r="I521" s="54" t="s">
        <v>74</v>
      </c>
      <c r="J521" s="54" t="s">
        <v>33</v>
      </c>
      <c r="K521" s="57" t="s">
        <v>227</v>
      </c>
      <c r="L521" s="54" t="s">
        <v>51</v>
      </c>
      <c r="M521" s="54" t="s">
        <v>65</v>
      </c>
      <c r="N521" s="54" t="s">
        <v>17</v>
      </c>
      <c r="O521" s="54" t="s">
        <v>65</v>
      </c>
      <c r="P521" s="186"/>
      <c r="Q521" s="115"/>
      <c r="R521" s="152"/>
      <c r="S521" s="152"/>
      <c r="T521" s="152"/>
      <c r="U521" s="152"/>
      <c r="V521" s="115"/>
      <c r="W521" s="115"/>
      <c r="X521" s="115"/>
      <c r="Y521" s="115"/>
    </row>
    <row r="522">
      <c r="A522" s="53">
        <v>45747.0</v>
      </c>
      <c r="B522" s="53">
        <v>45779.0</v>
      </c>
      <c r="C522" s="54">
        <v>244738.0</v>
      </c>
      <c r="D522" s="54" t="s">
        <v>70</v>
      </c>
      <c r="E522" s="261">
        <v>45689.0</v>
      </c>
      <c r="F522" s="40">
        <f t="shared" si="15"/>
        <v>3</v>
      </c>
      <c r="G522" s="261">
        <v>45727.0</v>
      </c>
      <c r="H522" s="56">
        <f t="shared" si="2"/>
        <v>1</v>
      </c>
      <c r="I522" s="54" t="s">
        <v>49</v>
      </c>
      <c r="J522" s="54" t="s">
        <v>33</v>
      </c>
      <c r="K522" s="57" t="s">
        <v>227</v>
      </c>
      <c r="L522" s="54" t="s">
        <v>51</v>
      </c>
      <c r="M522" s="54" t="s">
        <v>65</v>
      </c>
      <c r="N522" s="54" t="s">
        <v>17</v>
      </c>
      <c r="O522" s="54" t="s">
        <v>65</v>
      </c>
      <c r="P522" s="186"/>
      <c r="Q522" s="115"/>
      <c r="R522" s="152"/>
      <c r="S522" s="152"/>
      <c r="T522" s="152"/>
      <c r="U522" s="152"/>
      <c r="V522" s="115"/>
      <c r="W522" s="115"/>
      <c r="X522" s="115"/>
      <c r="Y522" s="115"/>
    </row>
    <row r="523">
      <c r="A523" s="53">
        <v>45747.0</v>
      </c>
      <c r="B523" s="53">
        <v>45779.0</v>
      </c>
      <c r="C523" s="54">
        <v>244835.0</v>
      </c>
      <c r="D523" s="54" t="s">
        <v>104</v>
      </c>
      <c r="E523" s="261">
        <v>45689.0</v>
      </c>
      <c r="F523" s="40">
        <f t="shared" si="15"/>
        <v>3</v>
      </c>
      <c r="G523" s="261">
        <v>45727.0</v>
      </c>
      <c r="H523" s="56">
        <f t="shared" si="2"/>
        <v>1</v>
      </c>
      <c r="I523" s="178" t="s">
        <v>59</v>
      </c>
      <c r="J523" s="54" t="s">
        <v>33</v>
      </c>
      <c r="K523" s="57" t="s">
        <v>227</v>
      </c>
      <c r="L523" s="54" t="s">
        <v>51</v>
      </c>
      <c r="M523" s="54" t="s">
        <v>65</v>
      </c>
      <c r="N523" s="54" t="s">
        <v>17</v>
      </c>
      <c r="O523" s="54" t="s">
        <v>65</v>
      </c>
      <c r="P523" s="186"/>
      <c r="Q523" s="115"/>
      <c r="R523" s="152"/>
      <c r="S523" s="152"/>
      <c r="T523" s="152"/>
      <c r="U523" s="152"/>
      <c r="V523" s="115"/>
      <c r="W523" s="115"/>
      <c r="X523" s="115"/>
      <c r="Y523" s="115"/>
    </row>
    <row r="524">
      <c r="A524" s="53">
        <v>45747.0</v>
      </c>
      <c r="B524" s="53">
        <v>45779.0</v>
      </c>
      <c r="C524" s="54">
        <v>244848.0</v>
      </c>
      <c r="D524" s="54" t="s">
        <v>89</v>
      </c>
      <c r="E524" s="261">
        <v>45689.0</v>
      </c>
      <c r="F524" s="40">
        <f t="shared" si="15"/>
        <v>3</v>
      </c>
      <c r="G524" s="261">
        <v>45727.0</v>
      </c>
      <c r="H524" s="56">
        <f t="shared" si="2"/>
        <v>1</v>
      </c>
      <c r="I524" s="54" t="s">
        <v>74</v>
      </c>
      <c r="J524" s="54" t="s">
        <v>33</v>
      </c>
      <c r="K524" s="57" t="s">
        <v>227</v>
      </c>
      <c r="L524" s="54" t="s">
        <v>51</v>
      </c>
      <c r="M524" s="54" t="s">
        <v>65</v>
      </c>
      <c r="N524" s="54" t="s">
        <v>17</v>
      </c>
      <c r="O524" s="54" t="s">
        <v>65</v>
      </c>
      <c r="P524" s="186"/>
      <c r="Q524" s="115"/>
      <c r="R524" s="152"/>
      <c r="S524" s="152"/>
      <c r="T524" s="152"/>
      <c r="U524" s="152"/>
      <c r="V524" s="115"/>
      <c r="W524" s="115"/>
      <c r="X524" s="115"/>
      <c r="Y524" s="115"/>
    </row>
    <row r="525">
      <c r="A525" s="53">
        <v>45747.0</v>
      </c>
      <c r="B525" s="53">
        <v>45779.0</v>
      </c>
      <c r="C525" s="54">
        <v>245017.0</v>
      </c>
      <c r="D525" s="54" t="s">
        <v>48</v>
      </c>
      <c r="E525" s="261">
        <v>45658.0</v>
      </c>
      <c r="F525" s="40">
        <f t="shared" si="15"/>
        <v>4</v>
      </c>
      <c r="G525" s="261">
        <v>45727.0</v>
      </c>
      <c r="H525" s="56">
        <f t="shared" si="2"/>
        <v>1</v>
      </c>
      <c r="I525" s="54" t="s">
        <v>74</v>
      </c>
      <c r="J525" s="54" t="s">
        <v>33</v>
      </c>
      <c r="K525" s="57" t="s">
        <v>227</v>
      </c>
      <c r="L525" s="54" t="s">
        <v>51</v>
      </c>
      <c r="M525" s="54" t="s">
        <v>65</v>
      </c>
      <c r="N525" s="54" t="s">
        <v>17</v>
      </c>
      <c r="O525" s="54" t="s">
        <v>65</v>
      </c>
      <c r="P525" s="186"/>
      <c r="Q525" s="115"/>
      <c r="R525" s="152"/>
      <c r="S525" s="152"/>
      <c r="T525" s="152"/>
      <c r="U525" s="152"/>
      <c r="V525" s="115"/>
      <c r="W525" s="115"/>
      <c r="X525" s="115"/>
      <c r="Y525" s="115"/>
    </row>
    <row r="526">
      <c r="A526" s="53">
        <v>45747.0</v>
      </c>
      <c r="B526" s="53">
        <v>45779.0</v>
      </c>
      <c r="C526" s="54">
        <v>245032.0</v>
      </c>
      <c r="D526" s="54" t="s">
        <v>60</v>
      </c>
      <c r="E526" s="261">
        <v>45689.0</v>
      </c>
      <c r="F526" s="40">
        <f t="shared" si="15"/>
        <v>3</v>
      </c>
      <c r="G526" s="261">
        <v>45727.0</v>
      </c>
      <c r="H526" s="56">
        <f t="shared" si="2"/>
        <v>1</v>
      </c>
      <c r="I526" s="54" t="s">
        <v>49</v>
      </c>
      <c r="J526" s="54" t="s">
        <v>33</v>
      </c>
      <c r="K526" s="57" t="s">
        <v>227</v>
      </c>
      <c r="L526" s="54" t="s">
        <v>51</v>
      </c>
      <c r="M526" s="54" t="s">
        <v>65</v>
      </c>
      <c r="N526" s="54" t="s">
        <v>17</v>
      </c>
      <c r="O526" s="54" t="s">
        <v>65</v>
      </c>
      <c r="P526" s="186"/>
      <c r="Q526" s="115"/>
      <c r="R526" s="152"/>
      <c r="S526" s="152"/>
      <c r="T526" s="152"/>
      <c r="U526" s="152"/>
      <c r="V526" s="115"/>
      <c r="W526" s="115"/>
      <c r="X526" s="115"/>
      <c r="Y526" s="115"/>
    </row>
    <row r="527">
      <c r="A527" s="53">
        <v>45747.0</v>
      </c>
      <c r="B527" s="53">
        <v>45779.0</v>
      </c>
      <c r="C527" s="54">
        <v>245237.0</v>
      </c>
      <c r="D527" s="54" t="s">
        <v>48</v>
      </c>
      <c r="E527" s="261">
        <v>45658.0</v>
      </c>
      <c r="F527" s="40">
        <f t="shared" si="15"/>
        <v>4</v>
      </c>
      <c r="G527" s="261">
        <v>45727.0</v>
      </c>
      <c r="H527" s="56">
        <f t="shared" si="2"/>
        <v>1</v>
      </c>
      <c r="I527" s="54" t="s">
        <v>74</v>
      </c>
      <c r="J527" s="54" t="s">
        <v>33</v>
      </c>
      <c r="K527" s="57" t="s">
        <v>227</v>
      </c>
      <c r="L527" s="54" t="s">
        <v>51</v>
      </c>
      <c r="M527" s="54" t="s">
        <v>65</v>
      </c>
      <c r="N527" s="54" t="s">
        <v>17</v>
      </c>
      <c r="O527" s="54" t="s">
        <v>65</v>
      </c>
      <c r="P527" s="186"/>
      <c r="Q527" s="115"/>
      <c r="R527" s="152"/>
      <c r="S527" s="152"/>
      <c r="T527" s="152"/>
      <c r="U527" s="152"/>
      <c r="V527" s="115"/>
      <c r="W527" s="115"/>
      <c r="X527" s="115"/>
      <c r="Y527" s="115"/>
    </row>
    <row r="528">
      <c r="A528" s="53">
        <v>45779.0</v>
      </c>
      <c r="B528" s="53">
        <v>45779.0</v>
      </c>
      <c r="C528" s="54">
        <v>245371.0</v>
      </c>
      <c r="D528" s="54" t="s">
        <v>70</v>
      </c>
      <c r="E528" s="261">
        <v>45717.0</v>
      </c>
      <c r="F528" s="40">
        <f t="shared" si="15"/>
        <v>2</v>
      </c>
      <c r="G528" s="272">
        <v>45727.0</v>
      </c>
      <c r="H528" s="56">
        <f t="shared" si="2"/>
        <v>1</v>
      </c>
      <c r="I528" s="178" t="s">
        <v>59</v>
      </c>
      <c r="J528" s="54" t="s">
        <v>33</v>
      </c>
      <c r="K528" s="57" t="s">
        <v>227</v>
      </c>
      <c r="L528" s="54" t="s">
        <v>51</v>
      </c>
      <c r="M528" s="54" t="s">
        <v>65</v>
      </c>
      <c r="N528" s="54" t="s">
        <v>17</v>
      </c>
      <c r="O528" s="54" t="s">
        <v>65</v>
      </c>
      <c r="P528" s="186"/>
      <c r="Q528" s="115"/>
      <c r="R528" s="152"/>
      <c r="S528" s="152"/>
      <c r="T528" s="152"/>
      <c r="U528" s="152"/>
      <c r="V528" s="115"/>
      <c r="W528" s="115"/>
      <c r="X528" s="115"/>
      <c r="Y528" s="115"/>
    </row>
    <row r="529">
      <c r="A529" s="53">
        <v>45747.0</v>
      </c>
      <c r="B529" s="53">
        <v>45783.0</v>
      </c>
      <c r="C529" s="54">
        <v>245376.0</v>
      </c>
      <c r="D529" s="54" t="s">
        <v>112</v>
      </c>
      <c r="E529" s="261">
        <v>45566.0</v>
      </c>
      <c r="F529" s="40">
        <f t="shared" si="15"/>
        <v>7</v>
      </c>
      <c r="G529" s="272">
        <v>45727.0</v>
      </c>
      <c r="H529" s="56">
        <f t="shared" si="2"/>
        <v>1</v>
      </c>
      <c r="I529" s="54" t="s">
        <v>49</v>
      </c>
      <c r="J529" s="54" t="s">
        <v>33</v>
      </c>
      <c r="K529" s="57" t="s">
        <v>227</v>
      </c>
      <c r="L529" s="54" t="s">
        <v>51</v>
      </c>
      <c r="M529" s="54" t="s">
        <v>65</v>
      </c>
      <c r="N529" s="54" t="s">
        <v>19</v>
      </c>
      <c r="O529" s="54"/>
      <c r="P529" s="186"/>
      <c r="Q529" s="115"/>
      <c r="R529" s="152"/>
      <c r="S529" s="152"/>
      <c r="T529" s="152"/>
      <c r="U529" s="152"/>
      <c r="V529" s="115"/>
      <c r="W529" s="115"/>
      <c r="X529" s="115"/>
      <c r="Y529" s="115"/>
    </row>
    <row r="530">
      <c r="A530" s="259">
        <v>45761.0</v>
      </c>
      <c r="B530" s="53">
        <v>45783.0</v>
      </c>
      <c r="C530" s="185">
        <v>196755.0</v>
      </c>
      <c r="D530" s="178" t="s">
        <v>58</v>
      </c>
      <c r="E530" s="252">
        <v>45139.0</v>
      </c>
      <c r="F530" s="253">
        <v>18.0</v>
      </c>
      <c r="G530" s="256">
        <v>45287.0</v>
      </c>
      <c r="H530" s="56">
        <f t="shared" si="2"/>
        <v>16</v>
      </c>
      <c r="I530" s="54" t="s">
        <v>74</v>
      </c>
      <c r="J530" s="185">
        <v>301.0</v>
      </c>
      <c r="K530" s="257">
        <v>2000.0</v>
      </c>
      <c r="L530" s="178" t="s">
        <v>68</v>
      </c>
      <c r="M530" s="178" t="s">
        <v>230</v>
      </c>
      <c r="N530" s="54" t="s">
        <v>17</v>
      </c>
      <c r="O530" s="54" t="s">
        <v>65</v>
      </c>
      <c r="P530" s="255"/>
      <c r="Q530" s="115"/>
      <c r="R530" s="152"/>
      <c r="S530" s="152"/>
      <c r="T530" s="152"/>
      <c r="U530" s="152"/>
      <c r="V530" s="115"/>
      <c r="W530" s="115"/>
      <c r="X530" s="115"/>
      <c r="Y530" s="115"/>
    </row>
    <row r="531">
      <c r="A531" s="252">
        <v>45705.0</v>
      </c>
      <c r="B531" s="53">
        <v>45783.0</v>
      </c>
      <c r="C531" s="185">
        <v>233628.0</v>
      </c>
      <c r="D531" s="178" t="s">
        <v>58</v>
      </c>
      <c r="E531" s="252">
        <v>45536.0</v>
      </c>
      <c r="F531" s="253">
        <v>5.0</v>
      </c>
      <c r="G531" s="252">
        <v>45608.0</v>
      </c>
      <c r="H531" s="56">
        <f t="shared" si="2"/>
        <v>5</v>
      </c>
      <c r="I531" s="54" t="s">
        <v>74</v>
      </c>
      <c r="J531" s="185" t="s">
        <v>94</v>
      </c>
      <c r="K531" s="257" t="s">
        <v>227</v>
      </c>
      <c r="L531" s="54" t="s">
        <v>51</v>
      </c>
      <c r="M531" s="178" t="s">
        <v>65</v>
      </c>
      <c r="N531" s="54" t="s">
        <v>19</v>
      </c>
      <c r="O531" s="54"/>
      <c r="P531" s="255"/>
      <c r="Q531" s="115"/>
      <c r="R531" s="152"/>
      <c r="S531" s="152"/>
      <c r="T531" s="152"/>
      <c r="U531" s="152"/>
      <c r="V531" s="115"/>
      <c r="W531" s="115"/>
      <c r="X531" s="115"/>
      <c r="Y531" s="115"/>
    </row>
    <row r="532">
      <c r="A532" s="252">
        <v>45705.0</v>
      </c>
      <c r="B532" s="53">
        <v>45783.0</v>
      </c>
      <c r="C532" s="185">
        <v>180588.0</v>
      </c>
      <c r="D532" s="185" t="s">
        <v>41</v>
      </c>
      <c r="E532" s="252">
        <v>45047.0</v>
      </c>
      <c r="F532" s="253">
        <v>21.0</v>
      </c>
      <c r="G532" s="252">
        <v>45139.0</v>
      </c>
      <c r="H532" s="56">
        <f t="shared" si="2"/>
        <v>21</v>
      </c>
      <c r="I532" s="178" t="s">
        <v>73</v>
      </c>
      <c r="J532" s="185" t="s">
        <v>275</v>
      </c>
      <c r="K532" s="254"/>
      <c r="L532" s="185"/>
      <c r="M532" s="185"/>
      <c r="N532" s="54" t="s">
        <v>19</v>
      </c>
      <c r="O532" s="54"/>
      <c r="P532" s="255"/>
      <c r="Q532" s="115"/>
      <c r="R532" s="152"/>
      <c r="S532" s="152"/>
      <c r="T532" s="152"/>
      <c r="U532" s="152"/>
      <c r="V532" s="115"/>
      <c r="W532" s="115"/>
      <c r="X532" s="115"/>
      <c r="Y532" s="115"/>
    </row>
    <row r="533">
      <c r="A533" s="252">
        <v>45705.0</v>
      </c>
      <c r="B533" s="53">
        <v>45783.0</v>
      </c>
      <c r="C533" s="185">
        <v>221412.0</v>
      </c>
      <c r="D533" s="54" t="s">
        <v>107</v>
      </c>
      <c r="E533" s="252">
        <v>45323.0</v>
      </c>
      <c r="F533" s="253">
        <v>12.0</v>
      </c>
      <c r="G533" s="252">
        <v>45485.0</v>
      </c>
      <c r="H533" s="56">
        <f t="shared" si="2"/>
        <v>9</v>
      </c>
      <c r="I533" s="178" t="s">
        <v>59</v>
      </c>
      <c r="J533" s="185">
        <v>105.0</v>
      </c>
      <c r="K533" s="57" t="s">
        <v>216</v>
      </c>
      <c r="L533" s="178" t="s">
        <v>68</v>
      </c>
      <c r="M533" s="178" t="s">
        <v>65</v>
      </c>
      <c r="N533" s="54" t="s">
        <v>19</v>
      </c>
      <c r="O533" s="54"/>
      <c r="P533" s="255"/>
      <c r="Q533" s="115"/>
      <c r="R533" s="152"/>
      <c r="S533" s="152"/>
      <c r="T533" s="152"/>
      <c r="U533" s="152"/>
      <c r="V533" s="115"/>
      <c r="W533" s="115"/>
      <c r="X533" s="115"/>
      <c r="Y533" s="115"/>
    </row>
    <row r="534">
      <c r="A534" s="259">
        <v>45750.0</v>
      </c>
      <c r="B534" s="53">
        <v>45783.0</v>
      </c>
      <c r="C534" s="185">
        <v>202707.0</v>
      </c>
      <c r="D534" s="54" t="s">
        <v>158</v>
      </c>
      <c r="E534" s="252">
        <v>45323.0</v>
      </c>
      <c r="F534" s="253">
        <v>12.0</v>
      </c>
      <c r="G534" s="252">
        <v>45342.0</v>
      </c>
      <c r="H534" s="56">
        <f t="shared" si="2"/>
        <v>14</v>
      </c>
      <c r="I534" s="54" t="s">
        <v>74</v>
      </c>
      <c r="J534" s="185">
        <v>316.0</v>
      </c>
      <c r="K534" s="257">
        <v>6000.0</v>
      </c>
      <c r="L534" s="185" t="s">
        <v>84</v>
      </c>
      <c r="M534" s="178" t="s">
        <v>217</v>
      </c>
      <c r="N534" s="54" t="s">
        <v>19</v>
      </c>
      <c r="O534" s="54"/>
      <c r="P534" s="255" t="s">
        <v>61</v>
      </c>
      <c r="Q534" s="115"/>
      <c r="R534" s="152"/>
      <c r="S534" s="152"/>
      <c r="T534" s="152"/>
      <c r="U534" s="152"/>
      <c r="V534" s="115"/>
      <c r="W534" s="115"/>
      <c r="X534" s="115"/>
      <c r="Y534" s="115"/>
    </row>
    <row r="535">
      <c r="A535" s="252">
        <v>45705.0</v>
      </c>
      <c r="B535" s="53">
        <v>45783.0</v>
      </c>
      <c r="C535" s="185">
        <v>204484.0</v>
      </c>
      <c r="D535" s="185" t="s">
        <v>62</v>
      </c>
      <c r="E535" s="252">
        <v>45323.0</v>
      </c>
      <c r="F535" s="253">
        <v>12.0</v>
      </c>
      <c r="G535" s="252">
        <v>45351.0</v>
      </c>
      <c r="H535" s="56">
        <f t="shared" si="2"/>
        <v>14</v>
      </c>
      <c r="I535" s="178" t="s">
        <v>73</v>
      </c>
      <c r="J535" s="185">
        <v>207.0</v>
      </c>
      <c r="K535" s="257">
        <v>10000.0</v>
      </c>
      <c r="L535" s="178" t="s">
        <v>68</v>
      </c>
      <c r="M535" s="178" t="s">
        <v>65</v>
      </c>
      <c r="N535" s="54" t="s">
        <v>19</v>
      </c>
      <c r="O535" s="54"/>
      <c r="P535" s="255"/>
      <c r="Q535" s="115"/>
      <c r="R535" s="152"/>
      <c r="S535" s="152"/>
      <c r="T535" s="152"/>
      <c r="U535" s="152"/>
      <c r="V535" s="115"/>
      <c r="W535" s="115"/>
      <c r="X535" s="115"/>
      <c r="Y535" s="115"/>
    </row>
    <row r="536">
      <c r="A536" s="252">
        <v>45705.0</v>
      </c>
      <c r="B536" s="53">
        <v>45783.0</v>
      </c>
      <c r="C536" s="185">
        <v>170318.0</v>
      </c>
      <c r="D536" s="185" t="s">
        <v>95</v>
      </c>
      <c r="E536" s="252">
        <v>44866.0</v>
      </c>
      <c r="F536" s="253">
        <v>27.0</v>
      </c>
      <c r="G536" s="252">
        <v>45055.0</v>
      </c>
      <c r="H536" s="56">
        <f t="shared" si="2"/>
        <v>23</v>
      </c>
      <c r="I536" s="54" t="s">
        <v>74</v>
      </c>
      <c r="J536" s="185" t="s">
        <v>285</v>
      </c>
      <c r="K536" s="257">
        <v>3000.0</v>
      </c>
      <c r="L536" s="178" t="s">
        <v>68</v>
      </c>
      <c r="M536" s="178" t="s">
        <v>286</v>
      </c>
      <c r="N536" s="54" t="s">
        <v>19</v>
      </c>
      <c r="O536" s="54"/>
      <c r="P536" s="255"/>
      <c r="Q536" s="115"/>
      <c r="R536" s="152"/>
      <c r="S536" s="152"/>
      <c r="T536" s="152"/>
      <c r="U536" s="152"/>
      <c r="V536" s="115"/>
      <c r="W536" s="115"/>
      <c r="X536" s="115"/>
      <c r="Y536" s="115"/>
    </row>
    <row r="537">
      <c r="A537" s="252">
        <v>45705.0</v>
      </c>
      <c r="B537" s="53">
        <v>45783.0</v>
      </c>
      <c r="C537" s="185">
        <v>225071.0</v>
      </c>
      <c r="D537" s="54" t="s">
        <v>77</v>
      </c>
      <c r="E537" s="252">
        <v>45444.0</v>
      </c>
      <c r="F537" s="253">
        <f t="shared" ref="F537:F601" si="16">DATEDIF(E537,TODAY(),"M")</f>
        <v>11</v>
      </c>
      <c r="G537" s="252">
        <v>45519.0</v>
      </c>
      <c r="H537" s="56">
        <f t="shared" si="2"/>
        <v>8</v>
      </c>
      <c r="I537" s="185" t="s">
        <v>49</v>
      </c>
      <c r="J537" s="185" t="s">
        <v>33</v>
      </c>
      <c r="K537" s="57" t="s">
        <v>227</v>
      </c>
      <c r="L537" s="54" t="s">
        <v>51</v>
      </c>
      <c r="M537" s="54" t="s">
        <v>65</v>
      </c>
      <c r="N537" s="54" t="s">
        <v>19</v>
      </c>
      <c r="O537" s="54"/>
      <c r="P537" s="255"/>
      <c r="Q537" s="115"/>
      <c r="R537" s="152"/>
      <c r="S537" s="152"/>
      <c r="T537" s="152"/>
      <c r="U537" s="152"/>
      <c r="V537" s="115"/>
      <c r="W537" s="115"/>
      <c r="X537" s="115"/>
      <c r="Y537" s="115"/>
    </row>
    <row r="538">
      <c r="A538" s="252">
        <v>45705.0</v>
      </c>
      <c r="B538" s="53">
        <v>45783.0</v>
      </c>
      <c r="C538" s="185">
        <v>236532.0</v>
      </c>
      <c r="D538" s="54" t="s">
        <v>77</v>
      </c>
      <c r="E538" s="252">
        <v>45627.0</v>
      </c>
      <c r="F538" s="253">
        <f t="shared" si="16"/>
        <v>5</v>
      </c>
      <c r="G538" s="252">
        <v>45632.0</v>
      </c>
      <c r="H538" s="56">
        <f t="shared" si="2"/>
        <v>5</v>
      </c>
      <c r="I538" s="54" t="s">
        <v>74</v>
      </c>
      <c r="J538" s="185" t="s">
        <v>33</v>
      </c>
      <c r="K538" s="257">
        <v>10000.0</v>
      </c>
      <c r="L538" s="178" t="s">
        <v>51</v>
      </c>
      <c r="M538" s="178" t="s">
        <v>65</v>
      </c>
      <c r="N538" s="54" t="s">
        <v>19</v>
      </c>
      <c r="O538" s="54"/>
      <c r="P538" s="255"/>
      <c r="Q538" s="115"/>
      <c r="R538" s="152"/>
      <c r="S538" s="152"/>
      <c r="T538" s="152"/>
      <c r="U538" s="152"/>
      <c r="V538" s="115"/>
      <c r="W538" s="115"/>
      <c r="X538" s="115"/>
      <c r="Y538" s="115"/>
    </row>
    <row r="539">
      <c r="A539" s="252">
        <v>45705.0</v>
      </c>
      <c r="B539" s="53">
        <v>45783.0</v>
      </c>
      <c r="C539" s="185">
        <v>237225.0</v>
      </c>
      <c r="D539" s="54" t="s">
        <v>77</v>
      </c>
      <c r="E539" s="252">
        <v>45627.0</v>
      </c>
      <c r="F539" s="253">
        <f t="shared" si="16"/>
        <v>5</v>
      </c>
      <c r="G539" s="256">
        <v>45644.0</v>
      </c>
      <c r="H539" s="56">
        <f t="shared" si="2"/>
        <v>4</v>
      </c>
      <c r="I539" s="185" t="s">
        <v>42</v>
      </c>
      <c r="J539" s="185"/>
      <c r="K539" s="254"/>
      <c r="L539" s="185"/>
      <c r="M539" s="185"/>
      <c r="N539" s="54" t="s">
        <v>19</v>
      </c>
      <c r="O539" s="54"/>
      <c r="P539" s="255"/>
      <c r="Q539" s="115"/>
      <c r="R539" s="152"/>
      <c r="S539" s="152"/>
      <c r="T539" s="152"/>
      <c r="U539" s="152"/>
      <c r="V539" s="115"/>
      <c r="W539" s="115"/>
      <c r="X539" s="115"/>
      <c r="Y539" s="115"/>
    </row>
    <row r="540">
      <c r="A540" s="252">
        <v>45705.0</v>
      </c>
      <c r="B540" s="53">
        <v>45779.0</v>
      </c>
      <c r="C540" s="185">
        <v>239070.0</v>
      </c>
      <c r="D540" s="54" t="s">
        <v>77</v>
      </c>
      <c r="E540" s="252">
        <v>45658.0</v>
      </c>
      <c r="F540" s="253">
        <f t="shared" si="16"/>
        <v>4</v>
      </c>
      <c r="G540" s="252">
        <v>45667.0</v>
      </c>
      <c r="H540" s="56">
        <f t="shared" si="2"/>
        <v>3</v>
      </c>
      <c r="I540" s="185" t="s">
        <v>63</v>
      </c>
      <c r="J540" s="185" t="s">
        <v>33</v>
      </c>
      <c r="K540" s="254"/>
      <c r="L540" s="185"/>
      <c r="M540" s="185"/>
      <c r="N540" s="54" t="s">
        <v>17</v>
      </c>
      <c r="O540" s="54" t="s">
        <v>65</v>
      </c>
      <c r="P540" s="255"/>
      <c r="Q540" s="115"/>
      <c r="R540" s="152"/>
      <c r="S540" s="152"/>
      <c r="T540" s="152"/>
      <c r="U540" s="152"/>
      <c r="V540" s="115"/>
      <c r="W540" s="115"/>
      <c r="X540" s="115"/>
      <c r="Y540" s="115"/>
    </row>
    <row r="541">
      <c r="A541" s="53">
        <v>45748.0</v>
      </c>
      <c r="B541" s="53">
        <v>45779.0</v>
      </c>
      <c r="C541" s="185">
        <v>245419.0</v>
      </c>
      <c r="D541" s="54" t="s">
        <v>83</v>
      </c>
      <c r="E541" s="261">
        <v>45689.0</v>
      </c>
      <c r="F541" s="40">
        <f t="shared" si="16"/>
        <v>3</v>
      </c>
      <c r="G541" s="261">
        <v>45726.0</v>
      </c>
      <c r="H541" s="56">
        <f t="shared" si="2"/>
        <v>1</v>
      </c>
      <c r="I541" s="54" t="s">
        <v>74</v>
      </c>
      <c r="J541" s="54" t="s">
        <v>33</v>
      </c>
      <c r="K541" s="57" t="s">
        <v>227</v>
      </c>
      <c r="L541" s="54" t="s">
        <v>51</v>
      </c>
      <c r="M541" s="54" t="s">
        <v>65</v>
      </c>
      <c r="N541" s="54" t="s">
        <v>17</v>
      </c>
      <c r="O541" s="54" t="s">
        <v>65</v>
      </c>
      <c r="P541" s="255"/>
      <c r="Q541" s="115"/>
      <c r="R541" s="152"/>
      <c r="S541" s="152"/>
      <c r="T541" s="152"/>
      <c r="U541" s="152"/>
      <c r="V541" s="115"/>
      <c r="W541" s="115"/>
      <c r="X541" s="115"/>
      <c r="Y541" s="115"/>
    </row>
    <row r="542">
      <c r="A542" s="53">
        <v>45748.0</v>
      </c>
      <c r="B542" s="53">
        <v>45783.0</v>
      </c>
      <c r="C542" s="185">
        <v>245464.0</v>
      </c>
      <c r="D542" s="54" t="s">
        <v>161</v>
      </c>
      <c r="E542" s="261">
        <v>44927.0</v>
      </c>
      <c r="F542" s="40">
        <f t="shared" si="16"/>
        <v>28</v>
      </c>
      <c r="G542" s="261">
        <v>45726.0</v>
      </c>
      <c r="H542" s="56">
        <f t="shared" si="2"/>
        <v>1</v>
      </c>
      <c r="I542" s="54" t="s">
        <v>49</v>
      </c>
      <c r="J542" s="54" t="s">
        <v>33</v>
      </c>
      <c r="K542" s="57" t="s">
        <v>227</v>
      </c>
      <c r="L542" s="54" t="s">
        <v>51</v>
      </c>
      <c r="M542" s="54" t="s">
        <v>65</v>
      </c>
      <c r="N542" s="54" t="s">
        <v>19</v>
      </c>
      <c r="O542" s="54"/>
      <c r="P542" s="255"/>
      <c r="Q542" s="115"/>
      <c r="R542" s="152"/>
      <c r="S542" s="152"/>
      <c r="T542" s="152"/>
      <c r="U542" s="152"/>
      <c r="V542" s="115"/>
      <c r="W542" s="115"/>
      <c r="X542" s="115"/>
      <c r="Y542" s="115"/>
    </row>
    <row r="543">
      <c r="A543" s="53">
        <v>45748.0</v>
      </c>
      <c r="B543" s="53">
        <v>45779.0</v>
      </c>
      <c r="C543" s="185">
        <v>242323.0</v>
      </c>
      <c r="D543" s="54" t="s">
        <v>83</v>
      </c>
      <c r="E543" s="261">
        <v>45658.0</v>
      </c>
      <c r="F543" s="40">
        <f t="shared" si="16"/>
        <v>4</v>
      </c>
      <c r="G543" s="261">
        <v>45727.0</v>
      </c>
      <c r="H543" s="56">
        <f t="shared" si="2"/>
        <v>1</v>
      </c>
      <c r="I543" s="54" t="s">
        <v>49</v>
      </c>
      <c r="J543" s="54" t="s">
        <v>33</v>
      </c>
      <c r="K543" s="57" t="s">
        <v>227</v>
      </c>
      <c r="L543" s="54" t="s">
        <v>51</v>
      </c>
      <c r="M543" s="54" t="s">
        <v>65</v>
      </c>
      <c r="N543" s="258" t="s">
        <v>17</v>
      </c>
      <c r="O543" s="54" t="s">
        <v>65</v>
      </c>
      <c r="P543" s="255"/>
      <c r="Q543" s="115"/>
      <c r="R543" s="152"/>
      <c r="S543" s="152"/>
      <c r="T543" s="152"/>
      <c r="U543" s="152"/>
      <c r="V543" s="115"/>
      <c r="W543" s="115"/>
      <c r="X543" s="115"/>
      <c r="Y543" s="115"/>
    </row>
    <row r="544">
      <c r="A544" s="53">
        <v>45748.0</v>
      </c>
      <c r="B544" s="53">
        <v>45779.0</v>
      </c>
      <c r="C544" s="185">
        <v>245423.0</v>
      </c>
      <c r="D544" s="54" t="s">
        <v>83</v>
      </c>
      <c r="E544" s="261">
        <v>45689.0</v>
      </c>
      <c r="F544" s="40">
        <f t="shared" si="16"/>
        <v>3</v>
      </c>
      <c r="G544" s="261">
        <v>45727.0</v>
      </c>
      <c r="H544" s="56">
        <f t="shared" si="2"/>
        <v>1</v>
      </c>
      <c r="I544" s="178" t="s">
        <v>59</v>
      </c>
      <c r="J544" s="54" t="s">
        <v>33</v>
      </c>
      <c r="K544" s="57" t="s">
        <v>227</v>
      </c>
      <c r="L544" s="54" t="s">
        <v>51</v>
      </c>
      <c r="M544" s="54" t="s">
        <v>65</v>
      </c>
      <c r="N544" s="258" t="s">
        <v>17</v>
      </c>
      <c r="O544" s="54" t="s">
        <v>65</v>
      </c>
      <c r="P544" s="255"/>
      <c r="Q544" s="115"/>
      <c r="R544" s="152"/>
      <c r="S544" s="152"/>
      <c r="T544" s="152"/>
      <c r="U544" s="152"/>
      <c r="V544" s="115"/>
      <c r="W544" s="115"/>
      <c r="X544" s="115"/>
      <c r="Y544" s="115"/>
    </row>
    <row r="545">
      <c r="A545" s="53">
        <v>45748.0</v>
      </c>
      <c r="B545" s="53">
        <v>45779.0</v>
      </c>
      <c r="C545" s="185">
        <v>245454.0</v>
      </c>
      <c r="D545" s="54" t="s">
        <v>83</v>
      </c>
      <c r="E545" s="261">
        <v>45689.0</v>
      </c>
      <c r="F545" s="40">
        <f t="shared" si="16"/>
        <v>3</v>
      </c>
      <c r="G545" s="261">
        <v>45727.0</v>
      </c>
      <c r="H545" s="56">
        <f t="shared" si="2"/>
        <v>1</v>
      </c>
      <c r="I545" s="54" t="s">
        <v>73</v>
      </c>
      <c r="J545" s="54" t="s">
        <v>33</v>
      </c>
      <c r="K545" s="57" t="s">
        <v>227</v>
      </c>
      <c r="L545" s="54" t="s">
        <v>51</v>
      </c>
      <c r="M545" s="54" t="s">
        <v>65</v>
      </c>
      <c r="N545" s="258" t="s">
        <v>17</v>
      </c>
      <c r="O545" s="54" t="s">
        <v>65</v>
      </c>
      <c r="P545" s="255"/>
      <c r="Q545" s="115"/>
      <c r="R545" s="152"/>
      <c r="S545" s="152"/>
      <c r="T545" s="152"/>
      <c r="U545" s="152"/>
      <c r="V545" s="115"/>
      <c r="W545" s="115"/>
      <c r="X545" s="115"/>
      <c r="Y545" s="115"/>
    </row>
    <row r="546">
      <c r="A546" s="53">
        <v>45748.0</v>
      </c>
      <c r="B546" s="53">
        <v>45783.0</v>
      </c>
      <c r="C546" s="185">
        <v>245548.0</v>
      </c>
      <c r="D546" s="54" t="s">
        <v>161</v>
      </c>
      <c r="E546" s="261">
        <v>44440.0</v>
      </c>
      <c r="F546" s="40">
        <f t="shared" si="16"/>
        <v>44</v>
      </c>
      <c r="G546" s="261">
        <v>45727.0</v>
      </c>
      <c r="H546" s="56">
        <f t="shared" si="2"/>
        <v>1</v>
      </c>
      <c r="I546" s="185" t="s">
        <v>72</v>
      </c>
      <c r="J546" s="54" t="s">
        <v>33</v>
      </c>
      <c r="K546" s="57" t="s">
        <v>227</v>
      </c>
      <c r="L546" s="54" t="s">
        <v>51</v>
      </c>
      <c r="M546" s="54" t="s">
        <v>65</v>
      </c>
      <c r="N546" s="54" t="s">
        <v>19</v>
      </c>
      <c r="O546" s="54"/>
      <c r="P546" s="255"/>
      <c r="Q546" s="115"/>
      <c r="R546" s="152"/>
      <c r="S546" s="152"/>
      <c r="T546" s="152"/>
      <c r="U546" s="152"/>
      <c r="V546" s="115"/>
      <c r="W546" s="115"/>
      <c r="X546" s="115"/>
      <c r="Y546" s="115"/>
    </row>
    <row r="547">
      <c r="A547" s="53">
        <v>45748.0</v>
      </c>
      <c r="B547" s="53">
        <v>45783.0</v>
      </c>
      <c r="C547" s="185">
        <v>245550.0</v>
      </c>
      <c r="D547" s="54" t="s">
        <v>161</v>
      </c>
      <c r="E547" s="261">
        <v>45017.0</v>
      </c>
      <c r="F547" s="40">
        <f t="shared" si="16"/>
        <v>25</v>
      </c>
      <c r="G547" s="261">
        <v>45727.0</v>
      </c>
      <c r="H547" s="56">
        <f t="shared" si="2"/>
        <v>1</v>
      </c>
      <c r="I547" s="54" t="s">
        <v>73</v>
      </c>
      <c r="J547" s="54" t="s">
        <v>33</v>
      </c>
      <c r="K547" s="57" t="s">
        <v>227</v>
      </c>
      <c r="L547" s="54" t="s">
        <v>51</v>
      </c>
      <c r="M547" s="54" t="s">
        <v>65</v>
      </c>
      <c r="N547" s="54" t="s">
        <v>19</v>
      </c>
      <c r="O547" s="54"/>
      <c r="P547" s="255"/>
      <c r="Q547" s="115"/>
      <c r="R547" s="152"/>
      <c r="S547" s="152"/>
      <c r="T547" s="152"/>
      <c r="U547" s="152"/>
      <c r="V547" s="115"/>
      <c r="W547" s="115"/>
      <c r="X547" s="115"/>
      <c r="Y547" s="115"/>
    </row>
    <row r="548">
      <c r="A548" s="105">
        <v>45714.0</v>
      </c>
      <c r="B548" s="53">
        <v>45783.0</v>
      </c>
      <c r="C548" s="106">
        <v>60678.0</v>
      </c>
      <c r="D548" s="106" t="s">
        <v>58</v>
      </c>
      <c r="E548" s="107">
        <v>43891.0</v>
      </c>
      <c r="F548" s="108">
        <f t="shared" si="16"/>
        <v>62</v>
      </c>
      <c r="G548" s="105">
        <v>44044.0</v>
      </c>
      <c r="H548" s="118">
        <f t="shared" si="2"/>
        <v>57</v>
      </c>
      <c r="I548" s="106" t="s">
        <v>144</v>
      </c>
      <c r="J548" s="54" t="s">
        <v>33</v>
      </c>
      <c r="K548" s="135" t="s">
        <v>110</v>
      </c>
      <c r="L548" s="273" t="s">
        <v>68</v>
      </c>
      <c r="M548" s="106" t="s">
        <v>273</v>
      </c>
      <c r="N548" s="54" t="s">
        <v>19</v>
      </c>
      <c r="O548" s="54"/>
      <c r="P548" s="178" t="s">
        <v>61</v>
      </c>
      <c r="Q548" s="115"/>
      <c r="R548" s="152"/>
      <c r="S548" s="152"/>
      <c r="T548" s="152"/>
      <c r="U548" s="152"/>
      <c r="V548" s="115"/>
      <c r="W548" s="115"/>
      <c r="X548" s="115"/>
      <c r="Y548" s="115"/>
    </row>
    <row r="549">
      <c r="A549" s="105">
        <v>45747.0</v>
      </c>
      <c r="B549" s="53">
        <v>45779.0</v>
      </c>
      <c r="C549" s="106">
        <v>247881.0</v>
      </c>
      <c r="D549" s="274" t="s">
        <v>48</v>
      </c>
      <c r="E549" s="107">
        <v>45658.0</v>
      </c>
      <c r="F549" s="108">
        <f t="shared" si="16"/>
        <v>4</v>
      </c>
      <c r="G549" s="105">
        <v>45745.0</v>
      </c>
      <c r="H549" s="275">
        <f t="shared" si="2"/>
        <v>1</v>
      </c>
      <c r="I549" s="274" t="s">
        <v>59</v>
      </c>
      <c r="J549" s="266"/>
      <c r="K549" s="265"/>
      <c r="L549" s="266"/>
      <c r="M549" s="266"/>
      <c r="N549" s="276" t="s">
        <v>17</v>
      </c>
      <c r="O549" s="54" t="s">
        <v>65</v>
      </c>
      <c r="P549" s="267"/>
      <c r="Q549" s="115"/>
      <c r="R549" s="152"/>
      <c r="S549" s="152"/>
      <c r="T549" s="152"/>
      <c r="U549" s="152"/>
      <c r="V549" s="115"/>
      <c r="W549" s="115"/>
      <c r="X549" s="115"/>
      <c r="Y549" s="115"/>
    </row>
    <row r="550">
      <c r="A550" s="105">
        <v>45747.0</v>
      </c>
      <c r="B550" s="53">
        <v>45779.0</v>
      </c>
      <c r="C550" s="106">
        <v>247884.0</v>
      </c>
      <c r="D550" s="274" t="s">
        <v>104</v>
      </c>
      <c r="E550" s="107">
        <v>45689.0</v>
      </c>
      <c r="F550" s="108">
        <f t="shared" si="16"/>
        <v>3</v>
      </c>
      <c r="G550" s="105">
        <v>45745.0</v>
      </c>
      <c r="H550" s="275">
        <f t="shared" si="2"/>
        <v>1</v>
      </c>
      <c r="I550" s="274" t="s">
        <v>59</v>
      </c>
      <c r="J550" s="54" t="s">
        <v>33</v>
      </c>
      <c r="K550" s="57" t="s">
        <v>227</v>
      </c>
      <c r="L550" s="54" t="s">
        <v>51</v>
      </c>
      <c r="M550" s="54" t="s">
        <v>65</v>
      </c>
      <c r="N550" s="276" t="s">
        <v>17</v>
      </c>
      <c r="O550" s="54" t="s">
        <v>65</v>
      </c>
      <c r="P550" s="267"/>
      <c r="Q550" s="115"/>
      <c r="R550" s="152"/>
      <c r="S550" s="152"/>
      <c r="T550" s="152"/>
      <c r="U550" s="152"/>
      <c r="V550" s="115"/>
      <c r="W550" s="115"/>
      <c r="X550" s="115"/>
      <c r="Y550" s="115"/>
    </row>
    <row r="551">
      <c r="A551" s="105">
        <v>45747.0</v>
      </c>
      <c r="B551" s="53">
        <v>45783.0</v>
      </c>
      <c r="C551" s="106">
        <v>247885.0</v>
      </c>
      <c r="D551" s="274" t="s">
        <v>87</v>
      </c>
      <c r="E551" s="107">
        <v>45323.0</v>
      </c>
      <c r="F551" s="108">
        <f t="shared" si="16"/>
        <v>15</v>
      </c>
      <c r="G551" s="105">
        <v>45745.0</v>
      </c>
      <c r="H551" s="275">
        <f t="shared" si="2"/>
        <v>1</v>
      </c>
      <c r="I551" s="274" t="s">
        <v>74</v>
      </c>
      <c r="J551" s="54" t="s">
        <v>33</v>
      </c>
      <c r="K551" s="277" t="s">
        <v>220</v>
      </c>
      <c r="L551" s="273" t="s">
        <v>51</v>
      </c>
      <c r="M551" s="106" t="s">
        <v>273</v>
      </c>
      <c r="N551" s="54" t="s">
        <v>19</v>
      </c>
      <c r="O551" s="54"/>
      <c r="P551" s="267"/>
      <c r="Q551" s="115"/>
      <c r="R551" s="152"/>
      <c r="S551" s="152"/>
      <c r="T551" s="152"/>
      <c r="U551" s="152"/>
      <c r="V551" s="115"/>
      <c r="W551" s="115"/>
      <c r="X551" s="115"/>
      <c r="Y551" s="115"/>
    </row>
    <row r="552">
      <c r="A552" s="53">
        <v>45779.0</v>
      </c>
      <c r="B552" s="53">
        <v>45779.0</v>
      </c>
      <c r="C552" s="106">
        <v>247886.0</v>
      </c>
      <c r="D552" s="274" t="s">
        <v>95</v>
      </c>
      <c r="E552" s="107">
        <v>45717.0</v>
      </c>
      <c r="F552" s="108">
        <f t="shared" si="16"/>
        <v>2</v>
      </c>
      <c r="G552" s="105">
        <v>45745.0</v>
      </c>
      <c r="H552" s="275">
        <f t="shared" si="2"/>
        <v>1</v>
      </c>
      <c r="I552" s="274" t="s">
        <v>49</v>
      </c>
      <c r="J552" s="54" t="s">
        <v>33</v>
      </c>
      <c r="K552" s="57" t="s">
        <v>227</v>
      </c>
      <c r="L552" s="54" t="s">
        <v>51</v>
      </c>
      <c r="M552" s="54" t="s">
        <v>65</v>
      </c>
      <c r="N552" s="276" t="s">
        <v>17</v>
      </c>
      <c r="O552" s="54" t="s">
        <v>65</v>
      </c>
      <c r="P552" s="267"/>
      <c r="Q552" s="115"/>
      <c r="R552" s="152"/>
      <c r="S552" s="152"/>
      <c r="T552" s="152"/>
      <c r="U552" s="152"/>
      <c r="V552" s="115"/>
      <c r="W552" s="115"/>
      <c r="X552" s="115"/>
      <c r="Y552" s="115"/>
    </row>
    <row r="553">
      <c r="A553" s="105">
        <v>45747.0</v>
      </c>
      <c r="B553" s="53">
        <v>45783.0</v>
      </c>
      <c r="C553" s="106">
        <v>247887.0</v>
      </c>
      <c r="D553" s="274" t="s">
        <v>70</v>
      </c>
      <c r="E553" s="107">
        <v>45627.0</v>
      </c>
      <c r="F553" s="108">
        <f t="shared" si="16"/>
        <v>5</v>
      </c>
      <c r="G553" s="105">
        <v>45745.0</v>
      </c>
      <c r="H553" s="275">
        <f t="shared" si="2"/>
        <v>1</v>
      </c>
      <c r="I553" s="274" t="s">
        <v>74</v>
      </c>
      <c r="J553" s="54" t="s">
        <v>33</v>
      </c>
      <c r="K553" s="277" t="s">
        <v>220</v>
      </c>
      <c r="L553" s="54" t="s">
        <v>51</v>
      </c>
      <c r="M553" s="54" t="s">
        <v>65</v>
      </c>
      <c r="N553" s="54" t="s">
        <v>19</v>
      </c>
      <c r="O553" s="54"/>
      <c r="P553" s="267"/>
      <c r="Q553" s="115"/>
      <c r="R553" s="152"/>
      <c r="S553" s="152"/>
      <c r="T553" s="152"/>
      <c r="U553" s="152"/>
      <c r="V553" s="115"/>
      <c r="W553" s="115"/>
      <c r="X553" s="115"/>
      <c r="Y553" s="115"/>
    </row>
    <row r="554">
      <c r="A554" s="105">
        <v>45747.0</v>
      </c>
      <c r="B554" s="53">
        <v>45783.0</v>
      </c>
      <c r="C554" s="106">
        <v>247889.0</v>
      </c>
      <c r="D554" s="274" t="s">
        <v>70</v>
      </c>
      <c r="E554" s="107">
        <v>45627.0</v>
      </c>
      <c r="F554" s="108">
        <f t="shared" si="16"/>
        <v>5</v>
      </c>
      <c r="G554" s="105">
        <v>45745.0</v>
      </c>
      <c r="H554" s="275">
        <f t="shared" si="2"/>
        <v>1</v>
      </c>
      <c r="I554" s="274" t="s">
        <v>59</v>
      </c>
      <c r="J554" s="54" t="s">
        <v>33</v>
      </c>
      <c r="K554" s="277" t="s">
        <v>220</v>
      </c>
      <c r="L554" s="54" t="s">
        <v>51</v>
      </c>
      <c r="M554" s="54" t="s">
        <v>65</v>
      </c>
      <c r="N554" s="54" t="s">
        <v>19</v>
      </c>
      <c r="O554" s="54"/>
      <c r="P554" s="267"/>
      <c r="Q554" s="115"/>
      <c r="R554" s="152"/>
      <c r="S554" s="152"/>
      <c r="T554" s="152"/>
      <c r="U554" s="152"/>
      <c r="V554" s="115"/>
      <c r="W554" s="115"/>
      <c r="X554" s="115"/>
      <c r="Y554" s="115"/>
    </row>
    <row r="555">
      <c r="A555" s="53">
        <v>45779.0</v>
      </c>
      <c r="B555" s="53">
        <v>45779.0</v>
      </c>
      <c r="C555" s="106">
        <v>247890.0</v>
      </c>
      <c r="D555" s="274" t="s">
        <v>48</v>
      </c>
      <c r="E555" s="107">
        <v>45717.0</v>
      </c>
      <c r="F555" s="108">
        <f t="shared" si="16"/>
        <v>2</v>
      </c>
      <c r="G555" s="105">
        <v>45745.0</v>
      </c>
      <c r="H555" s="275">
        <f t="shared" si="2"/>
        <v>1</v>
      </c>
      <c r="I555" s="274" t="s">
        <v>49</v>
      </c>
      <c r="J555" s="54" t="s">
        <v>33</v>
      </c>
      <c r="K555" s="57" t="s">
        <v>227</v>
      </c>
      <c r="L555" s="54" t="s">
        <v>51</v>
      </c>
      <c r="M555" s="54" t="s">
        <v>65</v>
      </c>
      <c r="N555" s="276" t="s">
        <v>17</v>
      </c>
      <c r="O555" s="54" t="s">
        <v>65</v>
      </c>
      <c r="P555" s="267"/>
      <c r="Q555" s="115"/>
      <c r="R555" s="152"/>
      <c r="S555" s="152"/>
      <c r="T555" s="152"/>
      <c r="U555" s="152"/>
      <c r="V555" s="115"/>
      <c r="W555" s="115"/>
      <c r="X555" s="115"/>
      <c r="Y555" s="115"/>
    </row>
    <row r="556">
      <c r="A556" s="105">
        <v>45747.0</v>
      </c>
      <c r="B556" s="53">
        <v>45779.0</v>
      </c>
      <c r="C556" s="106">
        <v>247891.0</v>
      </c>
      <c r="D556" s="274" t="s">
        <v>70</v>
      </c>
      <c r="E556" s="107">
        <v>45658.0</v>
      </c>
      <c r="F556" s="108">
        <f t="shared" si="16"/>
        <v>4</v>
      </c>
      <c r="G556" s="105">
        <v>45745.0</v>
      </c>
      <c r="H556" s="275">
        <f t="shared" si="2"/>
        <v>1</v>
      </c>
      <c r="I556" s="274" t="s">
        <v>42</v>
      </c>
      <c r="J556" s="266"/>
      <c r="K556" s="265"/>
      <c r="L556" s="266"/>
      <c r="M556" s="266"/>
      <c r="N556" s="276" t="s">
        <v>17</v>
      </c>
      <c r="O556" s="54" t="s">
        <v>65</v>
      </c>
      <c r="P556" s="267"/>
      <c r="Q556" s="115"/>
      <c r="R556" s="152"/>
      <c r="S556" s="152"/>
      <c r="T556" s="152"/>
      <c r="U556" s="152"/>
      <c r="V556" s="115"/>
      <c r="W556" s="115"/>
      <c r="X556" s="115"/>
      <c r="Y556" s="115"/>
    </row>
    <row r="557">
      <c r="A557" s="53">
        <v>45779.0</v>
      </c>
      <c r="B557" s="53">
        <v>45779.0</v>
      </c>
      <c r="C557" s="106">
        <v>247899.0</v>
      </c>
      <c r="D557" s="274" t="s">
        <v>48</v>
      </c>
      <c r="E557" s="107">
        <v>45717.0</v>
      </c>
      <c r="F557" s="108">
        <f t="shared" si="16"/>
        <v>2</v>
      </c>
      <c r="G557" s="105">
        <v>45745.0</v>
      </c>
      <c r="H557" s="275">
        <f t="shared" si="2"/>
        <v>1</v>
      </c>
      <c r="I557" s="274" t="s">
        <v>74</v>
      </c>
      <c r="J557" s="54" t="s">
        <v>33</v>
      </c>
      <c r="K557" s="57" t="s">
        <v>227</v>
      </c>
      <c r="L557" s="54" t="s">
        <v>51</v>
      </c>
      <c r="M557" s="54" t="s">
        <v>65</v>
      </c>
      <c r="N557" s="276" t="s">
        <v>17</v>
      </c>
      <c r="O557" s="54" t="s">
        <v>65</v>
      </c>
      <c r="P557" s="267"/>
      <c r="Q557" s="115"/>
      <c r="R557" s="152"/>
      <c r="S557" s="152"/>
      <c r="T557" s="152"/>
      <c r="U557" s="152"/>
      <c r="V557" s="115"/>
      <c r="W557" s="115"/>
      <c r="X557" s="115"/>
      <c r="Y557" s="115"/>
    </row>
    <row r="558">
      <c r="A558" s="53">
        <v>45779.0</v>
      </c>
      <c r="B558" s="53">
        <v>45779.0</v>
      </c>
      <c r="C558" s="106">
        <v>247902.0</v>
      </c>
      <c r="D558" s="274" t="s">
        <v>95</v>
      </c>
      <c r="E558" s="107">
        <v>45717.0</v>
      </c>
      <c r="F558" s="108">
        <f t="shared" si="16"/>
        <v>2</v>
      </c>
      <c r="G558" s="105">
        <v>45745.0</v>
      </c>
      <c r="H558" s="275">
        <f t="shared" si="2"/>
        <v>1</v>
      </c>
      <c r="I558" s="274" t="s">
        <v>74</v>
      </c>
      <c r="J558" s="54" t="s">
        <v>33</v>
      </c>
      <c r="K558" s="57" t="s">
        <v>227</v>
      </c>
      <c r="L558" s="54" t="s">
        <v>51</v>
      </c>
      <c r="M558" s="54" t="s">
        <v>65</v>
      </c>
      <c r="N558" s="276" t="s">
        <v>17</v>
      </c>
      <c r="O558" s="54" t="s">
        <v>65</v>
      </c>
      <c r="P558" s="267"/>
      <c r="Q558" s="115"/>
      <c r="R558" s="152"/>
      <c r="S558" s="152"/>
      <c r="T558" s="152"/>
      <c r="U558" s="152"/>
      <c r="V558" s="115"/>
      <c r="W558" s="115"/>
      <c r="X558" s="115"/>
      <c r="Y558" s="115"/>
    </row>
    <row r="559">
      <c r="A559" s="53">
        <v>45779.0</v>
      </c>
      <c r="B559" s="53">
        <v>45779.0</v>
      </c>
      <c r="C559" s="106">
        <v>247912.0</v>
      </c>
      <c r="D559" s="274" t="s">
        <v>70</v>
      </c>
      <c r="E559" s="107">
        <v>45717.0</v>
      </c>
      <c r="F559" s="108">
        <f t="shared" si="16"/>
        <v>2</v>
      </c>
      <c r="G559" s="105">
        <v>45745.0</v>
      </c>
      <c r="H559" s="275">
        <f t="shared" si="2"/>
        <v>1</v>
      </c>
      <c r="I559" s="274" t="s">
        <v>49</v>
      </c>
      <c r="J559" s="54" t="s">
        <v>33</v>
      </c>
      <c r="K559" s="57" t="s">
        <v>227</v>
      </c>
      <c r="L559" s="54" t="s">
        <v>51</v>
      </c>
      <c r="M559" s="54" t="s">
        <v>65</v>
      </c>
      <c r="N559" s="276" t="s">
        <v>17</v>
      </c>
      <c r="O559" s="54" t="s">
        <v>65</v>
      </c>
      <c r="P559" s="267"/>
      <c r="Q559" s="115"/>
      <c r="R559" s="152"/>
      <c r="S559" s="152"/>
      <c r="T559" s="152"/>
      <c r="U559" s="152"/>
      <c r="V559" s="115"/>
      <c r="W559" s="115"/>
      <c r="X559" s="115"/>
      <c r="Y559" s="115"/>
    </row>
    <row r="560">
      <c r="A560" s="105">
        <v>45747.0</v>
      </c>
      <c r="B560" s="53">
        <v>45779.0</v>
      </c>
      <c r="C560" s="106">
        <v>247865.0</v>
      </c>
      <c r="D560" s="274" t="s">
        <v>158</v>
      </c>
      <c r="E560" s="107">
        <v>45689.0</v>
      </c>
      <c r="F560" s="108">
        <f t="shared" si="16"/>
        <v>3</v>
      </c>
      <c r="G560" s="105">
        <v>45744.0</v>
      </c>
      <c r="H560" s="275">
        <f t="shared" si="2"/>
        <v>1</v>
      </c>
      <c r="I560" s="274" t="s">
        <v>49</v>
      </c>
      <c r="J560" s="54" t="s">
        <v>33</v>
      </c>
      <c r="K560" s="57" t="s">
        <v>227</v>
      </c>
      <c r="L560" s="54" t="s">
        <v>51</v>
      </c>
      <c r="M560" s="54" t="s">
        <v>65</v>
      </c>
      <c r="N560" s="276" t="s">
        <v>17</v>
      </c>
      <c r="O560" s="54" t="s">
        <v>65</v>
      </c>
      <c r="P560" s="267"/>
      <c r="Q560" s="115"/>
      <c r="R560" s="152"/>
      <c r="S560" s="152"/>
      <c r="T560" s="152"/>
      <c r="U560" s="152"/>
      <c r="V560" s="115"/>
      <c r="W560" s="115"/>
      <c r="X560" s="115"/>
      <c r="Y560" s="115"/>
    </row>
    <row r="561">
      <c r="A561" s="278">
        <v>45758.0</v>
      </c>
      <c r="B561" s="53">
        <v>45782.0</v>
      </c>
      <c r="C561" s="279">
        <v>249433.0</v>
      </c>
      <c r="D561" s="274" t="s">
        <v>96</v>
      </c>
      <c r="E561" s="107">
        <v>45748.0</v>
      </c>
      <c r="F561" s="108">
        <f t="shared" si="16"/>
        <v>1</v>
      </c>
      <c r="G561" s="280">
        <v>45758.0</v>
      </c>
      <c r="H561" s="275">
        <f t="shared" si="2"/>
        <v>0</v>
      </c>
      <c r="I561" s="281" t="s">
        <v>49</v>
      </c>
      <c r="J561" s="54" t="s">
        <v>33</v>
      </c>
      <c r="K561" s="277" t="s">
        <v>220</v>
      </c>
      <c r="L561" s="54" t="s">
        <v>51</v>
      </c>
      <c r="M561" s="54" t="s">
        <v>65</v>
      </c>
      <c r="N561" s="54" t="s">
        <v>17</v>
      </c>
      <c r="O561" s="54" t="s">
        <v>65</v>
      </c>
      <c r="P561" s="282"/>
      <c r="Q561" s="115"/>
      <c r="R561" s="152"/>
      <c r="S561" s="152"/>
      <c r="T561" s="152"/>
      <c r="U561" s="152"/>
      <c r="V561" s="115"/>
      <c r="W561" s="115"/>
      <c r="X561" s="115"/>
      <c r="Y561" s="115"/>
    </row>
    <row r="562">
      <c r="A562" s="278">
        <v>45758.0</v>
      </c>
      <c r="B562" s="53">
        <v>45783.0</v>
      </c>
      <c r="C562" s="279">
        <v>249447.0</v>
      </c>
      <c r="D562" s="274" t="s">
        <v>158</v>
      </c>
      <c r="E562" s="283">
        <v>45566.0</v>
      </c>
      <c r="F562" s="108">
        <f t="shared" si="16"/>
        <v>7</v>
      </c>
      <c r="G562" s="280">
        <v>45758.0</v>
      </c>
      <c r="H562" s="275">
        <f t="shared" si="2"/>
        <v>0</v>
      </c>
      <c r="I562" s="281" t="s">
        <v>49</v>
      </c>
      <c r="J562" s="54" t="s">
        <v>33</v>
      </c>
      <c r="K562" s="277" t="s">
        <v>220</v>
      </c>
      <c r="L562" s="54" t="s">
        <v>51</v>
      </c>
      <c r="M562" s="54" t="s">
        <v>65</v>
      </c>
      <c r="N562" s="54" t="s">
        <v>19</v>
      </c>
      <c r="O562" s="54"/>
      <c r="P562" s="282"/>
      <c r="Q562" s="115"/>
      <c r="R562" s="152"/>
      <c r="S562" s="152"/>
      <c r="T562" s="152"/>
      <c r="U562" s="152"/>
      <c r="V562" s="115"/>
      <c r="W562" s="115"/>
      <c r="X562" s="115"/>
      <c r="Y562" s="115"/>
    </row>
    <row r="563">
      <c r="A563" s="278">
        <v>45758.0</v>
      </c>
      <c r="B563" s="53">
        <v>45782.0</v>
      </c>
      <c r="C563" s="279">
        <v>249453.0</v>
      </c>
      <c r="D563" s="134" t="s">
        <v>87</v>
      </c>
      <c r="E563" s="283">
        <v>45689.0</v>
      </c>
      <c r="F563" s="108">
        <f t="shared" si="16"/>
        <v>3</v>
      </c>
      <c r="G563" s="280">
        <v>45758.0</v>
      </c>
      <c r="H563" s="275">
        <f t="shared" si="2"/>
        <v>0</v>
      </c>
      <c r="I563" s="134" t="s">
        <v>74</v>
      </c>
      <c r="J563" s="54" t="s">
        <v>33</v>
      </c>
      <c r="K563" s="277" t="s">
        <v>220</v>
      </c>
      <c r="L563" s="54" t="s">
        <v>51</v>
      </c>
      <c r="M563" s="54" t="s">
        <v>65</v>
      </c>
      <c r="N563" s="54" t="s">
        <v>17</v>
      </c>
      <c r="O563" s="54" t="s">
        <v>65</v>
      </c>
      <c r="P563" s="282"/>
      <c r="Q563" s="115"/>
      <c r="R563" s="152"/>
      <c r="S563" s="152"/>
      <c r="T563" s="152"/>
      <c r="U563" s="152"/>
      <c r="V563" s="115"/>
      <c r="W563" s="115"/>
      <c r="X563" s="115"/>
      <c r="Y563" s="115"/>
    </row>
    <row r="564">
      <c r="A564" s="278">
        <v>45758.0</v>
      </c>
      <c r="B564" s="53">
        <v>45782.0</v>
      </c>
      <c r="C564" s="279">
        <v>249461.0</v>
      </c>
      <c r="D564" s="134" t="s">
        <v>93</v>
      </c>
      <c r="E564" s="107">
        <v>45748.0</v>
      </c>
      <c r="F564" s="108">
        <f t="shared" si="16"/>
        <v>1</v>
      </c>
      <c r="G564" s="107">
        <v>45748.0</v>
      </c>
      <c r="H564" s="275">
        <f t="shared" si="2"/>
        <v>1</v>
      </c>
      <c r="I564" s="134" t="s">
        <v>74</v>
      </c>
      <c r="J564" s="54" t="s">
        <v>33</v>
      </c>
      <c r="K564" s="277" t="s">
        <v>220</v>
      </c>
      <c r="L564" s="54" t="s">
        <v>51</v>
      </c>
      <c r="M564" s="54" t="s">
        <v>65</v>
      </c>
      <c r="N564" s="54" t="s">
        <v>25</v>
      </c>
      <c r="O564" s="54" t="s">
        <v>25</v>
      </c>
      <c r="P564" s="282"/>
      <c r="Q564" s="115"/>
      <c r="R564" s="152"/>
      <c r="S564" s="152"/>
      <c r="T564" s="152"/>
      <c r="U564" s="152"/>
      <c r="V564" s="115"/>
      <c r="W564" s="115"/>
      <c r="X564" s="115"/>
      <c r="Y564" s="115"/>
    </row>
    <row r="565">
      <c r="A565" s="278">
        <v>45758.0</v>
      </c>
      <c r="B565" s="53">
        <v>45782.0</v>
      </c>
      <c r="C565" s="279">
        <v>249476.0</v>
      </c>
      <c r="D565" s="274" t="s">
        <v>104</v>
      </c>
      <c r="E565" s="283">
        <v>45658.0</v>
      </c>
      <c r="F565" s="108">
        <f t="shared" si="16"/>
        <v>4</v>
      </c>
      <c r="G565" s="280">
        <v>45758.0</v>
      </c>
      <c r="H565" s="275">
        <f t="shared" si="2"/>
        <v>0</v>
      </c>
      <c r="I565" s="281" t="s">
        <v>59</v>
      </c>
      <c r="J565" s="54" t="s">
        <v>33</v>
      </c>
      <c r="K565" s="277" t="s">
        <v>220</v>
      </c>
      <c r="L565" s="54" t="s">
        <v>51</v>
      </c>
      <c r="M565" s="54" t="s">
        <v>65</v>
      </c>
      <c r="N565" s="54" t="s">
        <v>17</v>
      </c>
      <c r="O565" s="54" t="s">
        <v>65</v>
      </c>
      <c r="P565" s="282"/>
      <c r="Q565" s="115"/>
      <c r="R565" s="152"/>
      <c r="S565" s="152"/>
      <c r="T565" s="152"/>
      <c r="U565" s="152"/>
      <c r="V565" s="115"/>
      <c r="W565" s="115"/>
      <c r="X565" s="115"/>
      <c r="Y565" s="115"/>
    </row>
    <row r="566">
      <c r="A566" s="278">
        <v>45758.0</v>
      </c>
      <c r="B566" s="53">
        <v>45782.0</v>
      </c>
      <c r="C566" s="279">
        <v>249482.0</v>
      </c>
      <c r="D566" s="134" t="s">
        <v>104</v>
      </c>
      <c r="E566" s="107">
        <v>45748.0</v>
      </c>
      <c r="F566" s="108">
        <f t="shared" si="16"/>
        <v>1</v>
      </c>
      <c r="G566" s="280">
        <v>45758.0</v>
      </c>
      <c r="H566" s="275">
        <f t="shared" si="2"/>
        <v>0</v>
      </c>
      <c r="I566" s="281" t="s">
        <v>49</v>
      </c>
      <c r="J566" s="54" t="s">
        <v>33</v>
      </c>
      <c r="K566" s="277" t="s">
        <v>220</v>
      </c>
      <c r="L566" s="54" t="s">
        <v>51</v>
      </c>
      <c r="M566" s="54" t="s">
        <v>65</v>
      </c>
      <c r="N566" s="54" t="s">
        <v>17</v>
      </c>
      <c r="O566" s="54" t="s">
        <v>65</v>
      </c>
      <c r="P566" s="282"/>
      <c r="Q566" s="115"/>
      <c r="R566" s="152"/>
      <c r="S566" s="152"/>
      <c r="T566" s="152"/>
      <c r="U566" s="152"/>
      <c r="V566" s="115"/>
      <c r="W566" s="115"/>
      <c r="X566" s="115"/>
      <c r="Y566" s="115"/>
    </row>
    <row r="567">
      <c r="A567" s="278">
        <v>45759.0</v>
      </c>
      <c r="B567" s="53">
        <v>45782.0</v>
      </c>
      <c r="C567" s="279">
        <v>236081.0</v>
      </c>
      <c r="D567" s="134" t="s">
        <v>48</v>
      </c>
      <c r="E567" s="283">
        <v>45717.0</v>
      </c>
      <c r="F567" s="108">
        <f t="shared" si="16"/>
        <v>2</v>
      </c>
      <c r="G567" s="280">
        <v>45759.0</v>
      </c>
      <c r="H567" s="275">
        <f t="shared" si="2"/>
        <v>0</v>
      </c>
      <c r="I567" s="281" t="s">
        <v>59</v>
      </c>
      <c r="J567" s="54" t="s">
        <v>33</v>
      </c>
      <c r="K567" s="277" t="s">
        <v>220</v>
      </c>
      <c r="L567" s="54" t="s">
        <v>51</v>
      </c>
      <c r="M567" s="54" t="s">
        <v>65</v>
      </c>
      <c r="N567" s="54" t="s">
        <v>25</v>
      </c>
      <c r="O567" s="54" t="s">
        <v>25</v>
      </c>
      <c r="P567" s="282"/>
      <c r="Q567" s="115"/>
      <c r="R567" s="152"/>
      <c r="S567" s="152"/>
      <c r="T567" s="152"/>
      <c r="U567" s="152"/>
      <c r="V567" s="115"/>
      <c r="W567" s="115"/>
      <c r="X567" s="115"/>
      <c r="Y567" s="115"/>
    </row>
    <row r="568">
      <c r="A568" s="278">
        <v>45759.0</v>
      </c>
      <c r="B568" s="53">
        <v>45783.0</v>
      </c>
      <c r="C568" s="279">
        <v>248670.0</v>
      </c>
      <c r="D568" s="284" t="s">
        <v>95</v>
      </c>
      <c r="E568" s="283">
        <v>45566.0</v>
      </c>
      <c r="F568" s="108">
        <f t="shared" si="16"/>
        <v>7</v>
      </c>
      <c r="G568" s="280">
        <v>45759.0</v>
      </c>
      <c r="H568" s="275">
        <f t="shared" si="2"/>
        <v>0</v>
      </c>
      <c r="I568" s="281" t="s">
        <v>49</v>
      </c>
      <c r="J568" s="54" t="s">
        <v>33</v>
      </c>
      <c r="K568" s="277" t="s">
        <v>220</v>
      </c>
      <c r="L568" s="54" t="s">
        <v>51</v>
      </c>
      <c r="M568" s="54" t="s">
        <v>65</v>
      </c>
      <c r="N568" s="54" t="s">
        <v>19</v>
      </c>
      <c r="O568" s="54"/>
      <c r="P568" s="282"/>
      <c r="Q568" s="115"/>
      <c r="R568" s="152"/>
      <c r="S568" s="152"/>
      <c r="T568" s="152"/>
      <c r="U568" s="152"/>
      <c r="V568" s="115"/>
      <c r="W568" s="115"/>
      <c r="X568" s="115"/>
      <c r="Y568" s="115"/>
    </row>
    <row r="569">
      <c r="A569" s="278">
        <v>45759.0</v>
      </c>
      <c r="B569" s="53">
        <v>45782.0</v>
      </c>
      <c r="C569" s="279">
        <v>248711.0</v>
      </c>
      <c r="D569" s="134" t="s">
        <v>83</v>
      </c>
      <c r="E569" s="283">
        <v>45689.0</v>
      </c>
      <c r="F569" s="108">
        <f t="shared" si="16"/>
        <v>3</v>
      </c>
      <c r="G569" s="280">
        <v>45759.0</v>
      </c>
      <c r="H569" s="275">
        <f t="shared" si="2"/>
        <v>0</v>
      </c>
      <c r="I569" s="134" t="s">
        <v>74</v>
      </c>
      <c r="J569" s="54" t="s">
        <v>33</v>
      </c>
      <c r="K569" s="277" t="s">
        <v>220</v>
      </c>
      <c r="L569" s="54" t="s">
        <v>51</v>
      </c>
      <c r="M569" s="54" t="s">
        <v>65</v>
      </c>
      <c r="N569" s="54" t="s">
        <v>17</v>
      </c>
      <c r="O569" s="54" t="s">
        <v>65</v>
      </c>
      <c r="P569" s="282"/>
      <c r="Q569" s="115"/>
      <c r="R569" s="152"/>
      <c r="S569" s="152"/>
      <c r="T569" s="152"/>
      <c r="U569" s="152"/>
      <c r="V569" s="115"/>
      <c r="W569" s="115"/>
      <c r="X569" s="115"/>
      <c r="Y569" s="115"/>
    </row>
    <row r="570">
      <c r="A570" s="278">
        <v>45759.0</v>
      </c>
      <c r="B570" s="53">
        <v>45782.0</v>
      </c>
      <c r="C570" s="279">
        <v>248833.0</v>
      </c>
      <c r="D570" s="134" t="s">
        <v>83</v>
      </c>
      <c r="E570" s="283">
        <v>45748.0</v>
      </c>
      <c r="F570" s="108">
        <f t="shared" si="16"/>
        <v>1</v>
      </c>
      <c r="G570" s="280">
        <v>45759.0</v>
      </c>
      <c r="H570" s="275">
        <f t="shared" si="2"/>
        <v>0</v>
      </c>
      <c r="I570" s="281" t="s">
        <v>49</v>
      </c>
      <c r="J570" s="54" t="s">
        <v>33</v>
      </c>
      <c r="K570" s="277" t="s">
        <v>220</v>
      </c>
      <c r="L570" s="54" t="s">
        <v>51</v>
      </c>
      <c r="M570" s="54" t="s">
        <v>65</v>
      </c>
      <c r="N570" s="54" t="s">
        <v>17</v>
      </c>
      <c r="O570" s="54" t="s">
        <v>65</v>
      </c>
      <c r="P570" s="282"/>
      <c r="Q570" s="115"/>
      <c r="R570" s="152"/>
      <c r="S570" s="152"/>
      <c r="T570" s="152"/>
      <c r="U570" s="152"/>
      <c r="V570" s="115"/>
      <c r="W570" s="115"/>
      <c r="X570" s="115"/>
      <c r="Y570" s="115"/>
    </row>
    <row r="571">
      <c r="A571" s="278">
        <v>45759.0</v>
      </c>
      <c r="B571" s="53">
        <v>45782.0</v>
      </c>
      <c r="C571" s="279">
        <v>248909.0</v>
      </c>
      <c r="D571" s="134" t="s">
        <v>48</v>
      </c>
      <c r="E571" s="283">
        <v>45658.0</v>
      </c>
      <c r="F571" s="108">
        <f t="shared" si="16"/>
        <v>4</v>
      </c>
      <c r="G571" s="280">
        <v>45759.0</v>
      </c>
      <c r="H571" s="275">
        <f t="shared" si="2"/>
        <v>0</v>
      </c>
      <c r="I571" s="134" t="s">
        <v>74</v>
      </c>
      <c r="J571" s="54" t="s">
        <v>33</v>
      </c>
      <c r="K571" s="277" t="s">
        <v>220</v>
      </c>
      <c r="L571" s="54" t="s">
        <v>51</v>
      </c>
      <c r="M571" s="54" t="s">
        <v>65</v>
      </c>
      <c r="N571" s="54" t="s">
        <v>17</v>
      </c>
      <c r="O571" s="54" t="s">
        <v>65</v>
      </c>
      <c r="P571" s="282"/>
      <c r="Q571" s="115"/>
      <c r="R571" s="152"/>
      <c r="S571" s="152"/>
      <c r="T571" s="152"/>
      <c r="U571" s="152"/>
      <c r="V571" s="115"/>
      <c r="W571" s="115"/>
      <c r="X571" s="115"/>
      <c r="Y571" s="115"/>
    </row>
    <row r="572">
      <c r="A572" s="278">
        <v>45759.0</v>
      </c>
      <c r="B572" s="53">
        <v>45783.0</v>
      </c>
      <c r="C572" s="279">
        <v>249009.0</v>
      </c>
      <c r="D572" s="284" t="s">
        <v>41</v>
      </c>
      <c r="E572" s="252">
        <v>45627.0</v>
      </c>
      <c r="F572" s="108">
        <f t="shared" si="16"/>
        <v>5</v>
      </c>
      <c r="G572" s="280">
        <v>45759.0</v>
      </c>
      <c r="H572" s="275">
        <f t="shared" si="2"/>
        <v>0</v>
      </c>
      <c r="I572" s="281" t="s">
        <v>63</v>
      </c>
      <c r="J572" s="54" t="s">
        <v>33</v>
      </c>
      <c r="K572" s="277" t="s">
        <v>220</v>
      </c>
      <c r="L572" s="54" t="s">
        <v>51</v>
      </c>
      <c r="M572" s="54" t="s">
        <v>65</v>
      </c>
      <c r="N572" s="54" t="s">
        <v>19</v>
      </c>
      <c r="O572" s="54"/>
      <c r="P572" s="282"/>
      <c r="Q572" s="115"/>
      <c r="R572" s="152"/>
      <c r="S572" s="152"/>
      <c r="T572" s="152"/>
      <c r="U572" s="152"/>
      <c r="V572" s="115"/>
      <c r="W572" s="115"/>
      <c r="X572" s="115"/>
      <c r="Y572" s="115"/>
    </row>
    <row r="573">
      <c r="A573" s="278">
        <v>45759.0</v>
      </c>
      <c r="B573" s="53">
        <v>45782.0</v>
      </c>
      <c r="C573" s="279">
        <v>249127.0</v>
      </c>
      <c r="D573" s="134" t="s">
        <v>133</v>
      </c>
      <c r="E573" s="283">
        <v>45658.0</v>
      </c>
      <c r="F573" s="108">
        <f t="shared" si="16"/>
        <v>4</v>
      </c>
      <c r="G573" s="280">
        <v>45759.0</v>
      </c>
      <c r="H573" s="275">
        <f t="shared" si="2"/>
        <v>0</v>
      </c>
      <c r="I573" s="281" t="s">
        <v>59</v>
      </c>
      <c r="J573" s="54" t="s">
        <v>33</v>
      </c>
      <c r="K573" s="277" t="s">
        <v>220</v>
      </c>
      <c r="L573" s="54" t="s">
        <v>51</v>
      </c>
      <c r="M573" s="54" t="s">
        <v>65</v>
      </c>
      <c r="N573" s="54" t="s">
        <v>17</v>
      </c>
      <c r="O573" s="54" t="s">
        <v>65</v>
      </c>
      <c r="P573" s="282"/>
      <c r="Q573" s="115"/>
      <c r="R573" s="152"/>
      <c r="S573" s="152"/>
      <c r="T573" s="152"/>
      <c r="U573" s="152"/>
      <c r="V573" s="115"/>
      <c r="W573" s="115"/>
      <c r="X573" s="115"/>
      <c r="Y573" s="115"/>
    </row>
    <row r="574">
      <c r="A574" s="278">
        <v>45759.0</v>
      </c>
      <c r="B574" s="53">
        <v>45782.0</v>
      </c>
      <c r="C574" s="279">
        <v>249352.0</v>
      </c>
      <c r="D574" s="134" t="s">
        <v>104</v>
      </c>
      <c r="E574" s="283">
        <v>45717.0</v>
      </c>
      <c r="F574" s="108">
        <f t="shared" si="16"/>
        <v>2</v>
      </c>
      <c r="G574" s="280">
        <v>45759.0</v>
      </c>
      <c r="H574" s="275">
        <f t="shared" si="2"/>
        <v>0</v>
      </c>
      <c r="I574" s="134" t="s">
        <v>74</v>
      </c>
      <c r="J574" s="54" t="s">
        <v>33</v>
      </c>
      <c r="K574" s="277" t="s">
        <v>220</v>
      </c>
      <c r="L574" s="54" t="s">
        <v>51</v>
      </c>
      <c r="M574" s="54" t="s">
        <v>65</v>
      </c>
      <c r="N574" s="54" t="s">
        <v>17</v>
      </c>
      <c r="O574" s="54" t="s">
        <v>65</v>
      </c>
      <c r="P574" s="282"/>
      <c r="Q574" s="115"/>
      <c r="R574" s="152"/>
      <c r="S574" s="152"/>
      <c r="T574" s="152"/>
      <c r="U574" s="152"/>
      <c r="V574" s="115"/>
      <c r="W574" s="115"/>
      <c r="X574" s="115"/>
      <c r="Y574" s="115"/>
    </row>
    <row r="575">
      <c r="A575" s="278">
        <v>45759.0</v>
      </c>
      <c r="B575" s="53">
        <v>45782.0</v>
      </c>
      <c r="C575" s="279">
        <v>249398.0</v>
      </c>
      <c r="D575" s="134" t="s">
        <v>83</v>
      </c>
      <c r="E575" s="283">
        <v>45748.0</v>
      </c>
      <c r="F575" s="108">
        <f t="shared" si="16"/>
        <v>1</v>
      </c>
      <c r="G575" s="280">
        <v>45759.0</v>
      </c>
      <c r="H575" s="275">
        <f t="shared" si="2"/>
        <v>0</v>
      </c>
      <c r="I575" s="281" t="s">
        <v>49</v>
      </c>
      <c r="J575" s="54" t="s">
        <v>33</v>
      </c>
      <c r="K575" s="277" t="s">
        <v>220</v>
      </c>
      <c r="L575" s="54" t="s">
        <v>51</v>
      </c>
      <c r="M575" s="54" t="s">
        <v>65</v>
      </c>
      <c r="N575" s="54" t="s">
        <v>17</v>
      </c>
      <c r="O575" s="54" t="s">
        <v>65</v>
      </c>
      <c r="P575" s="282"/>
      <c r="Q575" s="115"/>
      <c r="R575" s="152"/>
      <c r="S575" s="152"/>
      <c r="T575" s="152"/>
      <c r="U575" s="152"/>
      <c r="V575" s="115"/>
      <c r="W575" s="115"/>
      <c r="X575" s="115"/>
      <c r="Y575" s="115"/>
    </row>
    <row r="576">
      <c r="A576" s="278">
        <v>45759.0</v>
      </c>
      <c r="B576" s="53">
        <v>45782.0</v>
      </c>
      <c r="C576" s="279">
        <v>249426.0</v>
      </c>
      <c r="D576" s="134" t="s">
        <v>83</v>
      </c>
      <c r="E576" s="283">
        <v>45748.0</v>
      </c>
      <c r="F576" s="108">
        <f t="shared" si="16"/>
        <v>1</v>
      </c>
      <c r="G576" s="280">
        <v>45759.0</v>
      </c>
      <c r="H576" s="275">
        <f t="shared" si="2"/>
        <v>0</v>
      </c>
      <c r="I576" s="281" t="s">
        <v>49</v>
      </c>
      <c r="J576" s="54" t="s">
        <v>33</v>
      </c>
      <c r="K576" s="277" t="s">
        <v>220</v>
      </c>
      <c r="L576" s="54" t="s">
        <v>51</v>
      </c>
      <c r="M576" s="54" t="s">
        <v>65</v>
      </c>
      <c r="N576" s="54" t="s">
        <v>17</v>
      </c>
      <c r="O576" s="54" t="s">
        <v>65</v>
      </c>
      <c r="P576" s="282"/>
      <c r="Q576" s="115"/>
      <c r="R576" s="152"/>
      <c r="S576" s="152"/>
      <c r="T576" s="152"/>
      <c r="U576" s="152"/>
      <c r="V576" s="115"/>
      <c r="W576" s="115"/>
      <c r="X576" s="115"/>
      <c r="Y576" s="115"/>
    </row>
    <row r="577">
      <c r="A577" s="278">
        <v>45759.0</v>
      </c>
      <c r="B577" s="53">
        <v>45782.0</v>
      </c>
      <c r="C577" s="279">
        <v>249429.0</v>
      </c>
      <c r="D577" s="284" t="s">
        <v>41</v>
      </c>
      <c r="E577" s="283">
        <v>45717.0</v>
      </c>
      <c r="F577" s="108">
        <f t="shared" si="16"/>
        <v>2</v>
      </c>
      <c r="G577" s="280">
        <v>45759.0</v>
      </c>
      <c r="H577" s="275">
        <f t="shared" si="2"/>
        <v>0</v>
      </c>
      <c r="I577" s="281" t="s">
        <v>49</v>
      </c>
      <c r="J577" s="54" t="s">
        <v>33</v>
      </c>
      <c r="K577" s="277" t="s">
        <v>220</v>
      </c>
      <c r="L577" s="54" t="s">
        <v>51</v>
      </c>
      <c r="M577" s="54" t="s">
        <v>65</v>
      </c>
      <c r="N577" s="54" t="s">
        <v>17</v>
      </c>
      <c r="O577" s="54" t="s">
        <v>65</v>
      </c>
      <c r="P577" s="282"/>
      <c r="Q577" s="115"/>
      <c r="R577" s="152"/>
      <c r="S577" s="152"/>
      <c r="T577" s="152"/>
      <c r="U577" s="152"/>
      <c r="V577" s="115"/>
      <c r="W577" s="115"/>
      <c r="X577" s="115"/>
      <c r="Y577" s="115"/>
    </row>
    <row r="578">
      <c r="A578" s="278">
        <v>45759.0</v>
      </c>
      <c r="B578" s="53">
        <v>45782.0</v>
      </c>
      <c r="C578" s="279">
        <v>249468.0</v>
      </c>
      <c r="D578" s="285" t="s">
        <v>96</v>
      </c>
      <c r="E578" s="283">
        <v>45658.0</v>
      </c>
      <c r="F578" s="108">
        <f t="shared" si="16"/>
        <v>4</v>
      </c>
      <c r="G578" s="280">
        <v>45759.0</v>
      </c>
      <c r="H578" s="275">
        <f t="shared" si="2"/>
        <v>0</v>
      </c>
      <c r="I578" s="134" t="s">
        <v>74</v>
      </c>
      <c r="J578" s="54" t="s">
        <v>33</v>
      </c>
      <c r="K578" s="277" t="s">
        <v>220</v>
      </c>
      <c r="L578" s="54" t="s">
        <v>51</v>
      </c>
      <c r="M578" s="54" t="s">
        <v>65</v>
      </c>
      <c r="N578" s="54" t="s">
        <v>17</v>
      </c>
      <c r="O578" s="54" t="s">
        <v>65</v>
      </c>
      <c r="P578" s="282"/>
      <c r="Q578" s="115"/>
      <c r="R578" s="152"/>
      <c r="S578" s="152"/>
      <c r="T578" s="152"/>
      <c r="U578" s="152"/>
      <c r="V578" s="115"/>
      <c r="W578" s="115"/>
      <c r="X578" s="115"/>
      <c r="Y578" s="115"/>
    </row>
    <row r="579">
      <c r="A579" s="278">
        <v>45759.0</v>
      </c>
      <c r="B579" s="53">
        <v>45782.0</v>
      </c>
      <c r="C579" s="279">
        <v>249491.0</v>
      </c>
      <c r="D579" s="134" t="s">
        <v>158</v>
      </c>
      <c r="E579" s="283">
        <v>45627.0</v>
      </c>
      <c r="F579" s="108">
        <f t="shared" si="16"/>
        <v>5</v>
      </c>
      <c r="G579" s="280">
        <v>45759.0</v>
      </c>
      <c r="H579" s="275">
        <f t="shared" si="2"/>
        <v>0</v>
      </c>
      <c r="I579" s="281" t="s">
        <v>59</v>
      </c>
      <c r="J579" s="54" t="s">
        <v>33</v>
      </c>
      <c r="K579" s="277" t="s">
        <v>220</v>
      </c>
      <c r="L579" s="54" t="s">
        <v>51</v>
      </c>
      <c r="M579" s="54" t="s">
        <v>65</v>
      </c>
      <c r="N579" s="54" t="s">
        <v>25</v>
      </c>
      <c r="O579" s="54" t="s">
        <v>25</v>
      </c>
      <c r="P579" s="282"/>
      <c r="Q579" s="115"/>
      <c r="R579" s="152"/>
      <c r="S579" s="152"/>
      <c r="T579" s="152"/>
      <c r="U579" s="152"/>
      <c r="V579" s="115"/>
      <c r="W579" s="115"/>
      <c r="X579" s="115"/>
      <c r="Y579" s="115"/>
    </row>
    <row r="580">
      <c r="A580" s="278">
        <v>45759.0</v>
      </c>
      <c r="B580" s="53">
        <v>45782.0</v>
      </c>
      <c r="C580" s="279">
        <v>249494.0</v>
      </c>
      <c r="D580" s="134" t="s">
        <v>48</v>
      </c>
      <c r="E580" s="283">
        <v>45717.0</v>
      </c>
      <c r="F580" s="108">
        <f t="shared" si="16"/>
        <v>2</v>
      </c>
      <c r="G580" s="280">
        <v>45759.0</v>
      </c>
      <c r="H580" s="275">
        <f t="shared" si="2"/>
        <v>0</v>
      </c>
      <c r="I580" s="134" t="s">
        <v>74</v>
      </c>
      <c r="J580" s="54" t="s">
        <v>33</v>
      </c>
      <c r="K580" s="277" t="s">
        <v>220</v>
      </c>
      <c r="L580" s="54" t="s">
        <v>51</v>
      </c>
      <c r="M580" s="54" t="s">
        <v>65</v>
      </c>
      <c r="N580" s="54" t="s">
        <v>17</v>
      </c>
      <c r="O580" s="54" t="s">
        <v>65</v>
      </c>
      <c r="P580" s="282"/>
      <c r="Q580" s="115"/>
      <c r="R580" s="152"/>
      <c r="S580" s="152"/>
      <c r="T580" s="152"/>
      <c r="U580" s="152"/>
      <c r="V580" s="115"/>
      <c r="W580" s="115"/>
      <c r="X580" s="115"/>
      <c r="Y580" s="115"/>
    </row>
    <row r="581">
      <c r="A581" s="278">
        <v>45759.0</v>
      </c>
      <c r="B581" s="53">
        <v>45782.0</v>
      </c>
      <c r="C581" s="279">
        <v>249501.0</v>
      </c>
      <c r="D581" s="134" t="s">
        <v>48</v>
      </c>
      <c r="E581" s="283">
        <v>45717.0</v>
      </c>
      <c r="F581" s="108">
        <f t="shared" si="16"/>
        <v>2</v>
      </c>
      <c r="G581" s="280">
        <v>45759.0</v>
      </c>
      <c r="H581" s="275">
        <f t="shared" si="2"/>
        <v>0</v>
      </c>
      <c r="I581" s="281" t="s">
        <v>49</v>
      </c>
      <c r="J581" s="54" t="s">
        <v>33</v>
      </c>
      <c r="K581" s="277" t="s">
        <v>220</v>
      </c>
      <c r="L581" s="54" t="s">
        <v>51</v>
      </c>
      <c r="M581" s="54" t="s">
        <v>65</v>
      </c>
      <c r="N581" s="54" t="s">
        <v>17</v>
      </c>
      <c r="O581" s="54" t="s">
        <v>65</v>
      </c>
      <c r="P581" s="282"/>
      <c r="Q581" s="115"/>
      <c r="R581" s="152"/>
      <c r="S581" s="152"/>
      <c r="T581" s="152"/>
      <c r="U581" s="152"/>
      <c r="V581" s="115"/>
      <c r="W581" s="115"/>
      <c r="X581" s="115"/>
      <c r="Y581" s="115"/>
    </row>
    <row r="582">
      <c r="A582" s="278">
        <v>45759.0</v>
      </c>
      <c r="B582" s="53">
        <v>45782.0</v>
      </c>
      <c r="C582" s="279">
        <v>249503.0</v>
      </c>
      <c r="D582" s="284" t="s">
        <v>95</v>
      </c>
      <c r="E582" s="283">
        <v>45748.0</v>
      </c>
      <c r="F582" s="108">
        <f t="shared" si="16"/>
        <v>1</v>
      </c>
      <c r="G582" s="280">
        <v>45759.0</v>
      </c>
      <c r="H582" s="275">
        <f t="shared" si="2"/>
        <v>0</v>
      </c>
      <c r="I582" s="281" t="s">
        <v>49</v>
      </c>
      <c r="J582" s="54" t="s">
        <v>33</v>
      </c>
      <c r="K582" s="277" t="s">
        <v>220</v>
      </c>
      <c r="L582" s="54" t="s">
        <v>51</v>
      </c>
      <c r="M582" s="54" t="s">
        <v>65</v>
      </c>
      <c r="N582" s="54" t="s">
        <v>17</v>
      </c>
      <c r="O582" s="54" t="s">
        <v>65</v>
      </c>
      <c r="P582" s="282"/>
      <c r="Q582" s="115"/>
      <c r="R582" s="152"/>
      <c r="S582" s="152"/>
      <c r="T582" s="152"/>
      <c r="U582" s="152"/>
      <c r="V582" s="115"/>
      <c r="W582" s="115"/>
      <c r="X582" s="115"/>
      <c r="Y582" s="115"/>
    </row>
    <row r="583">
      <c r="A583" s="278">
        <v>45759.0</v>
      </c>
      <c r="B583" s="53">
        <v>45782.0</v>
      </c>
      <c r="C583" s="279">
        <v>249505.0</v>
      </c>
      <c r="D583" s="134" t="s">
        <v>87</v>
      </c>
      <c r="E583" s="252">
        <v>45627.0</v>
      </c>
      <c r="F583" s="108">
        <f t="shared" si="16"/>
        <v>5</v>
      </c>
      <c r="G583" s="280">
        <v>45759.0</v>
      </c>
      <c r="H583" s="275">
        <f t="shared" si="2"/>
        <v>0</v>
      </c>
      <c r="I583" s="281" t="s">
        <v>42</v>
      </c>
      <c r="J583" s="54" t="s">
        <v>33</v>
      </c>
      <c r="K583" s="277" t="s">
        <v>220</v>
      </c>
      <c r="L583" s="54" t="s">
        <v>51</v>
      </c>
      <c r="M583" s="54" t="s">
        <v>65</v>
      </c>
      <c r="N583" s="54" t="s">
        <v>17</v>
      </c>
      <c r="O583" s="54" t="s">
        <v>65</v>
      </c>
      <c r="P583" s="282"/>
      <c r="Q583" s="115"/>
      <c r="R583" s="152"/>
      <c r="S583" s="152"/>
      <c r="T583" s="152"/>
      <c r="U583" s="152"/>
      <c r="V583" s="115"/>
      <c r="W583" s="115"/>
      <c r="X583" s="115"/>
      <c r="Y583" s="115"/>
    </row>
    <row r="584">
      <c r="A584" s="278">
        <v>45759.0</v>
      </c>
      <c r="B584" s="53">
        <v>45782.0</v>
      </c>
      <c r="C584" s="279">
        <v>249508.0</v>
      </c>
      <c r="D584" s="134" t="s">
        <v>87</v>
      </c>
      <c r="E584" s="283">
        <v>45748.0</v>
      </c>
      <c r="F584" s="108">
        <f t="shared" si="16"/>
        <v>1</v>
      </c>
      <c r="G584" s="280">
        <v>45759.0</v>
      </c>
      <c r="H584" s="275">
        <f t="shared" si="2"/>
        <v>0</v>
      </c>
      <c r="I584" s="281" t="s">
        <v>42</v>
      </c>
      <c r="J584" s="54" t="s">
        <v>33</v>
      </c>
      <c r="K584" s="277" t="s">
        <v>220</v>
      </c>
      <c r="L584" s="54" t="s">
        <v>51</v>
      </c>
      <c r="M584" s="54" t="s">
        <v>65</v>
      </c>
      <c r="N584" s="54" t="s">
        <v>17</v>
      </c>
      <c r="O584" s="54" t="s">
        <v>65</v>
      </c>
      <c r="P584" s="282"/>
      <c r="Q584" s="115"/>
      <c r="R584" s="152"/>
      <c r="S584" s="152"/>
      <c r="T584" s="152"/>
      <c r="U584" s="152"/>
      <c r="V584" s="115"/>
      <c r="W584" s="115"/>
      <c r="X584" s="115"/>
      <c r="Y584" s="115"/>
    </row>
    <row r="585">
      <c r="A585" s="278">
        <v>45759.0</v>
      </c>
      <c r="B585" s="53">
        <v>45782.0</v>
      </c>
      <c r="C585" s="279">
        <v>249511.0</v>
      </c>
      <c r="D585" s="134" t="s">
        <v>87</v>
      </c>
      <c r="E585" s="283">
        <v>45748.0</v>
      </c>
      <c r="F585" s="108">
        <f t="shared" si="16"/>
        <v>1</v>
      </c>
      <c r="G585" s="280">
        <v>45759.0</v>
      </c>
      <c r="H585" s="275">
        <f t="shared" si="2"/>
        <v>0</v>
      </c>
      <c r="I585" s="281" t="s">
        <v>49</v>
      </c>
      <c r="J585" s="54" t="s">
        <v>33</v>
      </c>
      <c r="K585" s="277" t="s">
        <v>220</v>
      </c>
      <c r="L585" s="54" t="s">
        <v>51</v>
      </c>
      <c r="M585" s="54" t="s">
        <v>65</v>
      </c>
      <c r="N585" s="54" t="s">
        <v>17</v>
      </c>
      <c r="O585" s="54" t="s">
        <v>65</v>
      </c>
      <c r="P585" s="282"/>
      <c r="Q585" s="115"/>
      <c r="R585" s="152"/>
      <c r="S585" s="152"/>
      <c r="T585" s="152"/>
      <c r="U585" s="152"/>
      <c r="V585" s="115"/>
      <c r="W585" s="115"/>
      <c r="X585" s="115"/>
      <c r="Y585" s="115"/>
    </row>
    <row r="586">
      <c r="A586" s="278">
        <v>45759.0</v>
      </c>
      <c r="B586" s="53">
        <v>45782.0</v>
      </c>
      <c r="C586" s="279">
        <v>249512.0</v>
      </c>
      <c r="D586" s="134" t="s">
        <v>87</v>
      </c>
      <c r="E586" s="283">
        <v>45717.0</v>
      </c>
      <c r="F586" s="108">
        <f t="shared" si="16"/>
        <v>2</v>
      </c>
      <c r="G586" s="280">
        <v>45759.0</v>
      </c>
      <c r="H586" s="275">
        <f t="shared" si="2"/>
        <v>0</v>
      </c>
      <c r="I586" s="281" t="s">
        <v>49</v>
      </c>
      <c r="J586" s="54" t="s">
        <v>33</v>
      </c>
      <c r="K586" s="277" t="s">
        <v>220</v>
      </c>
      <c r="L586" s="54" t="s">
        <v>51</v>
      </c>
      <c r="M586" s="54" t="s">
        <v>65</v>
      </c>
      <c r="N586" s="54" t="s">
        <v>17</v>
      </c>
      <c r="O586" s="54" t="s">
        <v>65</v>
      </c>
      <c r="P586" s="282"/>
      <c r="Q586" s="115"/>
      <c r="R586" s="152"/>
      <c r="S586" s="152"/>
      <c r="T586" s="152"/>
      <c r="U586" s="152"/>
      <c r="V586" s="115"/>
      <c r="W586" s="115"/>
      <c r="X586" s="115"/>
      <c r="Y586" s="115"/>
    </row>
    <row r="587">
      <c r="A587" s="278">
        <v>45761.0</v>
      </c>
      <c r="B587" s="53">
        <v>45782.0</v>
      </c>
      <c r="C587" s="279">
        <v>245185.0</v>
      </c>
      <c r="D587" s="134" t="s">
        <v>77</v>
      </c>
      <c r="E587" s="283">
        <v>45658.0</v>
      </c>
      <c r="F587" s="108">
        <f t="shared" si="16"/>
        <v>4</v>
      </c>
      <c r="G587" s="280">
        <v>45759.0</v>
      </c>
      <c r="H587" s="275">
        <f t="shared" si="2"/>
        <v>0</v>
      </c>
      <c r="I587" s="281" t="s">
        <v>42</v>
      </c>
      <c r="J587" s="54" t="s">
        <v>33</v>
      </c>
      <c r="K587" s="277" t="s">
        <v>220</v>
      </c>
      <c r="L587" s="54" t="s">
        <v>51</v>
      </c>
      <c r="M587" s="54" t="s">
        <v>65</v>
      </c>
      <c r="N587" s="54" t="s">
        <v>17</v>
      </c>
      <c r="O587" s="54" t="s">
        <v>65</v>
      </c>
      <c r="P587" s="282"/>
      <c r="Q587" s="115"/>
      <c r="R587" s="152"/>
      <c r="S587" s="152"/>
      <c r="T587" s="152"/>
      <c r="U587" s="152"/>
      <c r="V587" s="115"/>
      <c r="W587" s="115"/>
      <c r="X587" s="115"/>
      <c r="Y587" s="115"/>
    </row>
    <row r="588">
      <c r="A588" s="278">
        <v>45761.0</v>
      </c>
      <c r="B588" s="53">
        <v>45782.0</v>
      </c>
      <c r="C588" s="279">
        <v>247274.0</v>
      </c>
      <c r="D588" s="134" t="s">
        <v>60</v>
      </c>
      <c r="E588" s="283">
        <v>45748.0</v>
      </c>
      <c r="F588" s="108">
        <f t="shared" si="16"/>
        <v>1</v>
      </c>
      <c r="G588" s="280">
        <v>45761.0</v>
      </c>
      <c r="H588" s="275">
        <f t="shared" si="2"/>
        <v>0</v>
      </c>
      <c r="I588" s="281" t="s">
        <v>59</v>
      </c>
      <c r="J588" s="54" t="s">
        <v>33</v>
      </c>
      <c r="K588" s="277" t="s">
        <v>220</v>
      </c>
      <c r="L588" s="54" t="s">
        <v>51</v>
      </c>
      <c r="M588" s="54" t="s">
        <v>65</v>
      </c>
      <c r="N588" s="54" t="s">
        <v>17</v>
      </c>
      <c r="O588" s="54" t="s">
        <v>65</v>
      </c>
      <c r="P588" s="282"/>
      <c r="Q588" s="115"/>
      <c r="R588" s="152"/>
      <c r="S588" s="152"/>
      <c r="T588" s="152"/>
      <c r="U588" s="152"/>
      <c r="V588" s="115"/>
      <c r="W588" s="115"/>
      <c r="X588" s="115"/>
      <c r="Y588" s="115"/>
    </row>
    <row r="589">
      <c r="A589" s="278">
        <v>45761.0</v>
      </c>
      <c r="B589" s="53">
        <v>45782.0</v>
      </c>
      <c r="C589" s="279">
        <v>248002.0</v>
      </c>
      <c r="D589" s="134" t="s">
        <v>89</v>
      </c>
      <c r="E589" s="283">
        <v>45658.0</v>
      </c>
      <c r="F589" s="108">
        <f t="shared" si="16"/>
        <v>4</v>
      </c>
      <c r="G589" s="280">
        <v>45761.0</v>
      </c>
      <c r="H589" s="275">
        <f t="shared" si="2"/>
        <v>0</v>
      </c>
      <c r="I589" s="281" t="s">
        <v>49</v>
      </c>
      <c r="J589" s="54" t="s">
        <v>33</v>
      </c>
      <c r="K589" s="277" t="s">
        <v>220</v>
      </c>
      <c r="L589" s="54" t="s">
        <v>51</v>
      </c>
      <c r="M589" s="54" t="s">
        <v>65</v>
      </c>
      <c r="N589" s="54" t="s">
        <v>17</v>
      </c>
      <c r="O589" s="54" t="s">
        <v>65</v>
      </c>
      <c r="P589" s="282"/>
      <c r="Q589" s="115"/>
      <c r="R589" s="152"/>
      <c r="S589" s="152"/>
      <c r="T589" s="152"/>
      <c r="U589" s="152"/>
      <c r="V589" s="115"/>
      <c r="W589" s="115"/>
      <c r="X589" s="115"/>
      <c r="Y589" s="115"/>
    </row>
    <row r="590">
      <c r="A590" s="278">
        <v>45761.0</v>
      </c>
      <c r="B590" s="53">
        <v>45783.0</v>
      </c>
      <c r="C590" s="279">
        <v>248176.0</v>
      </c>
      <c r="D590" s="286" t="s">
        <v>161</v>
      </c>
      <c r="E590" s="280">
        <v>45566.0</v>
      </c>
      <c r="F590" s="108">
        <f t="shared" si="16"/>
        <v>7</v>
      </c>
      <c r="G590" s="280">
        <v>45761.0</v>
      </c>
      <c r="H590" s="275">
        <f t="shared" si="2"/>
        <v>0</v>
      </c>
      <c r="I590" s="281" t="s">
        <v>73</v>
      </c>
      <c r="J590" s="54" t="s">
        <v>33</v>
      </c>
      <c r="K590" s="277" t="s">
        <v>220</v>
      </c>
      <c r="L590" s="54" t="s">
        <v>51</v>
      </c>
      <c r="M590" s="54" t="s">
        <v>65</v>
      </c>
      <c r="N590" s="54" t="s">
        <v>19</v>
      </c>
      <c r="O590" s="54"/>
      <c r="P590" s="282"/>
      <c r="Q590" s="115"/>
      <c r="R590" s="152"/>
      <c r="S590" s="152"/>
      <c r="T590" s="152"/>
      <c r="U590" s="152"/>
      <c r="V590" s="115"/>
      <c r="W590" s="115"/>
      <c r="X590" s="115"/>
      <c r="Y590" s="115"/>
    </row>
    <row r="591">
      <c r="A591" s="278">
        <v>45761.0</v>
      </c>
      <c r="B591" s="53">
        <v>45782.0</v>
      </c>
      <c r="C591" s="279">
        <v>248309.0</v>
      </c>
      <c r="D591" s="285" t="s">
        <v>96</v>
      </c>
      <c r="E591" s="280">
        <v>45689.0</v>
      </c>
      <c r="F591" s="108">
        <f t="shared" si="16"/>
        <v>3</v>
      </c>
      <c r="G591" s="280">
        <v>45761.0</v>
      </c>
      <c r="H591" s="275">
        <f t="shared" si="2"/>
        <v>0</v>
      </c>
      <c r="I591" s="281" t="s">
        <v>205</v>
      </c>
      <c r="J591" s="54" t="s">
        <v>33</v>
      </c>
      <c r="K591" s="277" t="s">
        <v>220</v>
      </c>
      <c r="L591" s="54" t="s">
        <v>51</v>
      </c>
      <c r="M591" s="54" t="s">
        <v>65</v>
      </c>
      <c r="N591" s="54" t="s">
        <v>17</v>
      </c>
      <c r="O591" s="54" t="s">
        <v>65</v>
      </c>
      <c r="P591" s="282"/>
      <c r="Q591" s="115"/>
      <c r="R591" s="152"/>
      <c r="S591" s="152"/>
      <c r="T591" s="152"/>
      <c r="U591" s="152"/>
      <c r="V591" s="115"/>
      <c r="W591" s="115"/>
      <c r="X591" s="115"/>
      <c r="Y591" s="115"/>
    </row>
    <row r="592">
      <c r="A592" s="278">
        <v>45761.0</v>
      </c>
      <c r="B592" s="53">
        <v>45782.0</v>
      </c>
      <c r="C592" s="279">
        <v>248707.0</v>
      </c>
      <c r="D592" s="134" t="s">
        <v>70</v>
      </c>
      <c r="E592" s="280">
        <v>45717.0</v>
      </c>
      <c r="F592" s="108">
        <f t="shared" si="16"/>
        <v>2</v>
      </c>
      <c r="G592" s="280">
        <v>45761.0</v>
      </c>
      <c r="H592" s="275">
        <f t="shared" si="2"/>
        <v>0</v>
      </c>
      <c r="I592" s="281" t="s">
        <v>49</v>
      </c>
      <c r="J592" s="54" t="s">
        <v>33</v>
      </c>
      <c r="K592" s="277" t="s">
        <v>220</v>
      </c>
      <c r="L592" s="54" t="s">
        <v>51</v>
      </c>
      <c r="M592" s="54" t="s">
        <v>65</v>
      </c>
      <c r="N592" s="54" t="s">
        <v>17</v>
      </c>
      <c r="O592" s="54" t="s">
        <v>65</v>
      </c>
      <c r="P592" s="282"/>
      <c r="Q592" s="115"/>
      <c r="R592" s="152"/>
      <c r="S592" s="152"/>
      <c r="T592" s="152"/>
      <c r="U592" s="152"/>
      <c r="V592" s="115"/>
      <c r="W592" s="115"/>
      <c r="X592" s="115"/>
      <c r="Y592" s="115"/>
    </row>
    <row r="593">
      <c r="A593" s="278">
        <v>45761.0</v>
      </c>
      <c r="B593" s="53">
        <v>45782.0</v>
      </c>
      <c r="C593" s="279">
        <v>249045.0</v>
      </c>
      <c r="D593" s="134" t="s">
        <v>48</v>
      </c>
      <c r="E593" s="280">
        <v>45717.0</v>
      </c>
      <c r="F593" s="108">
        <f t="shared" si="16"/>
        <v>2</v>
      </c>
      <c r="G593" s="280">
        <v>45761.0</v>
      </c>
      <c r="H593" s="275">
        <f t="shared" si="2"/>
        <v>0</v>
      </c>
      <c r="I593" s="134" t="s">
        <v>74</v>
      </c>
      <c r="J593" s="54" t="s">
        <v>33</v>
      </c>
      <c r="K593" s="277" t="s">
        <v>220</v>
      </c>
      <c r="L593" s="54" t="s">
        <v>51</v>
      </c>
      <c r="M593" s="54" t="s">
        <v>65</v>
      </c>
      <c r="N593" s="54" t="s">
        <v>17</v>
      </c>
      <c r="O593" s="54" t="s">
        <v>65</v>
      </c>
      <c r="P593" s="282"/>
      <c r="Q593" s="115"/>
      <c r="R593" s="152"/>
      <c r="S593" s="152"/>
      <c r="T593" s="152"/>
      <c r="U593" s="152"/>
      <c r="V593" s="115"/>
      <c r="W593" s="115"/>
      <c r="X593" s="115"/>
      <c r="Y593" s="115"/>
    </row>
    <row r="594">
      <c r="A594" s="278">
        <v>45761.0</v>
      </c>
      <c r="B594" s="53">
        <v>45783.0</v>
      </c>
      <c r="C594" s="279">
        <v>249052.0</v>
      </c>
      <c r="D594" s="134" t="s">
        <v>89</v>
      </c>
      <c r="E594" s="283">
        <v>45444.0</v>
      </c>
      <c r="F594" s="108">
        <f t="shared" si="16"/>
        <v>11</v>
      </c>
      <c r="G594" s="280">
        <v>45761.0</v>
      </c>
      <c r="H594" s="275">
        <f t="shared" si="2"/>
        <v>0</v>
      </c>
      <c r="I594" s="281" t="s">
        <v>59</v>
      </c>
      <c r="J594" s="54" t="s">
        <v>33</v>
      </c>
      <c r="K594" s="277" t="s">
        <v>220</v>
      </c>
      <c r="L594" s="54" t="s">
        <v>51</v>
      </c>
      <c r="M594" s="54" t="s">
        <v>65</v>
      </c>
      <c r="N594" s="54" t="s">
        <v>19</v>
      </c>
      <c r="O594" s="54"/>
      <c r="P594" s="282"/>
      <c r="Q594" s="115"/>
      <c r="R594" s="152"/>
      <c r="S594" s="152"/>
      <c r="T594" s="152"/>
      <c r="U594" s="152"/>
      <c r="V594" s="115"/>
      <c r="W594" s="115"/>
      <c r="X594" s="115"/>
      <c r="Y594" s="115"/>
    </row>
    <row r="595">
      <c r="A595" s="278">
        <v>45761.0</v>
      </c>
      <c r="B595" s="53">
        <v>45782.0</v>
      </c>
      <c r="C595" s="279">
        <v>249084.0</v>
      </c>
      <c r="D595" s="134" t="s">
        <v>104</v>
      </c>
      <c r="E595" s="283">
        <v>45748.0</v>
      </c>
      <c r="F595" s="108">
        <f t="shared" si="16"/>
        <v>1</v>
      </c>
      <c r="G595" s="280">
        <v>45761.0</v>
      </c>
      <c r="H595" s="275">
        <f t="shared" si="2"/>
        <v>0</v>
      </c>
      <c r="I595" s="134" t="s">
        <v>74</v>
      </c>
      <c r="J595" s="54" t="s">
        <v>33</v>
      </c>
      <c r="K595" s="277" t="s">
        <v>220</v>
      </c>
      <c r="L595" s="54" t="s">
        <v>51</v>
      </c>
      <c r="M595" s="54" t="s">
        <v>65</v>
      </c>
      <c r="N595" s="54" t="s">
        <v>17</v>
      </c>
      <c r="O595" s="54" t="s">
        <v>65</v>
      </c>
      <c r="P595" s="282"/>
      <c r="Q595" s="115"/>
      <c r="R595" s="152"/>
      <c r="S595" s="152"/>
      <c r="T595" s="152"/>
      <c r="U595" s="152"/>
      <c r="V595" s="115"/>
      <c r="W595" s="115"/>
      <c r="X595" s="115"/>
      <c r="Y595" s="115"/>
    </row>
    <row r="596">
      <c r="A596" s="278">
        <v>45761.0</v>
      </c>
      <c r="B596" s="53">
        <v>45782.0</v>
      </c>
      <c r="C596" s="279">
        <v>249126.0</v>
      </c>
      <c r="D596" s="134" t="s">
        <v>71</v>
      </c>
      <c r="E596" s="280">
        <v>45717.0</v>
      </c>
      <c r="F596" s="108">
        <f t="shared" si="16"/>
        <v>2</v>
      </c>
      <c r="G596" s="280">
        <v>45761.0</v>
      </c>
      <c r="H596" s="275">
        <f t="shared" si="2"/>
        <v>0</v>
      </c>
      <c r="I596" s="281" t="s">
        <v>49</v>
      </c>
      <c r="J596" s="54" t="s">
        <v>33</v>
      </c>
      <c r="K596" s="277" t="s">
        <v>220</v>
      </c>
      <c r="L596" s="54" t="s">
        <v>51</v>
      </c>
      <c r="M596" s="54" t="s">
        <v>65</v>
      </c>
      <c r="N596" s="54" t="s">
        <v>17</v>
      </c>
      <c r="O596" s="54" t="s">
        <v>65</v>
      </c>
      <c r="P596" s="282"/>
      <c r="Q596" s="115"/>
      <c r="R596" s="152"/>
      <c r="S596" s="152"/>
      <c r="T596" s="152"/>
      <c r="U596" s="152"/>
      <c r="V596" s="115"/>
      <c r="W596" s="115"/>
      <c r="X596" s="115"/>
      <c r="Y596" s="115"/>
    </row>
    <row r="597">
      <c r="A597" s="278">
        <v>45761.0</v>
      </c>
      <c r="B597" s="53">
        <v>45782.0</v>
      </c>
      <c r="C597" s="279">
        <v>249184.0</v>
      </c>
      <c r="D597" s="134" t="s">
        <v>89</v>
      </c>
      <c r="E597" s="280">
        <v>45689.0</v>
      </c>
      <c r="F597" s="108">
        <f t="shared" si="16"/>
        <v>3</v>
      </c>
      <c r="G597" s="280">
        <v>45761.0</v>
      </c>
      <c r="H597" s="275">
        <f t="shared" si="2"/>
        <v>0</v>
      </c>
      <c r="I597" s="134" t="s">
        <v>74</v>
      </c>
      <c r="J597" s="54" t="s">
        <v>33</v>
      </c>
      <c r="K597" s="277" t="s">
        <v>220</v>
      </c>
      <c r="L597" s="54" t="s">
        <v>51</v>
      </c>
      <c r="M597" s="54" t="s">
        <v>65</v>
      </c>
      <c r="N597" s="54" t="s">
        <v>17</v>
      </c>
      <c r="O597" s="54" t="s">
        <v>65</v>
      </c>
      <c r="P597" s="282"/>
      <c r="Q597" s="115"/>
      <c r="R597" s="152"/>
      <c r="S597" s="152"/>
      <c r="T597" s="152"/>
      <c r="U597" s="152"/>
      <c r="V597" s="115"/>
      <c r="W597" s="115"/>
      <c r="X597" s="115"/>
      <c r="Y597" s="115"/>
    </row>
    <row r="598">
      <c r="A598" s="278">
        <v>45761.0</v>
      </c>
      <c r="B598" s="53">
        <v>45782.0</v>
      </c>
      <c r="C598" s="279">
        <v>249326.0</v>
      </c>
      <c r="D598" s="134" t="s">
        <v>112</v>
      </c>
      <c r="E598" s="283">
        <v>45658.0</v>
      </c>
      <c r="F598" s="108">
        <f t="shared" si="16"/>
        <v>4</v>
      </c>
      <c r="G598" s="280">
        <v>45761.0</v>
      </c>
      <c r="H598" s="275">
        <f t="shared" si="2"/>
        <v>0</v>
      </c>
      <c r="I598" s="281" t="s">
        <v>63</v>
      </c>
      <c r="J598" s="54" t="s">
        <v>33</v>
      </c>
      <c r="K598" s="277" t="s">
        <v>220</v>
      </c>
      <c r="L598" s="54" t="s">
        <v>51</v>
      </c>
      <c r="M598" s="54" t="s">
        <v>65</v>
      </c>
      <c r="N598" s="54" t="s">
        <v>17</v>
      </c>
      <c r="O598" s="54" t="s">
        <v>65</v>
      </c>
      <c r="P598" s="282"/>
      <c r="Q598" s="115"/>
      <c r="R598" s="152"/>
      <c r="S598" s="152"/>
      <c r="T598" s="152"/>
      <c r="U598" s="152"/>
      <c r="V598" s="115"/>
      <c r="W598" s="115"/>
      <c r="X598" s="115"/>
      <c r="Y598" s="115"/>
    </row>
    <row r="599">
      <c r="A599" s="278">
        <v>45761.0</v>
      </c>
      <c r="B599" s="53">
        <v>45782.0</v>
      </c>
      <c r="C599" s="279">
        <v>249397.0</v>
      </c>
      <c r="D599" s="134" t="s">
        <v>107</v>
      </c>
      <c r="E599" s="280">
        <v>45717.0</v>
      </c>
      <c r="F599" s="108">
        <f t="shared" si="16"/>
        <v>2</v>
      </c>
      <c r="G599" s="280">
        <v>45761.0</v>
      </c>
      <c r="H599" s="275">
        <f t="shared" si="2"/>
        <v>0</v>
      </c>
      <c r="I599" s="134" t="s">
        <v>74</v>
      </c>
      <c r="J599" s="54" t="s">
        <v>33</v>
      </c>
      <c r="K599" s="277" t="s">
        <v>220</v>
      </c>
      <c r="L599" s="54" t="s">
        <v>51</v>
      </c>
      <c r="M599" s="54" t="s">
        <v>65</v>
      </c>
      <c r="N599" s="54" t="s">
        <v>17</v>
      </c>
      <c r="O599" s="54" t="s">
        <v>65</v>
      </c>
      <c r="P599" s="282"/>
      <c r="Q599" s="115"/>
      <c r="R599" s="152"/>
      <c r="S599" s="152"/>
      <c r="T599" s="152"/>
      <c r="U599" s="152"/>
      <c r="V599" s="115"/>
      <c r="W599" s="115"/>
      <c r="X599" s="115"/>
      <c r="Y599" s="115"/>
    </row>
    <row r="600">
      <c r="A600" s="278">
        <v>45761.0</v>
      </c>
      <c r="B600" s="53">
        <v>45782.0</v>
      </c>
      <c r="C600" s="279">
        <v>249406.0</v>
      </c>
      <c r="D600" s="134" t="s">
        <v>77</v>
      </c>
      <c r="E600" s="280">
        <v>45689.0</v>
      </c>
      <c r="F600" s="108">
        <f t="shared" si="16"/>
        <v>3</v>
      </c>
      <c r="G600" s="280">
        <v>45761.0</v>
      </c>
      <c r="H600" s="275">
        <f t="shared" si="2"/>
        <v>0</v>
      </c>
      <c r="I600" s="281" t="s">
        <v>59</v>
      </c>
      <c r="J600" s="54" t="s">
        <v>33</v>
      </c>
      <c r="K600" s="277" t="s">
        <v>220</v>
      </c>
      <c r="L600" s="54" t="s">
        <v>51</v>
      </c>
      <c r="M600" s="54" t="s">
        <v>65</v>
      </c>
      <c r="N600" s="54" t="s">
        <v>17</v>
      </c>
      <c r="O600" s="54" t="s">
        <v>65</v>
      </c>
      <c r="P600" s="282"/>
      <c r="Q600" s="115"/>
      <c r="R600" s="152"/>
      <c r="S600" s="152"/>
      <c r="T600" s="152"/>
      <c r="U600" s="152"/>
      <c r="V600" s="115"/>
      <c r="W600" s="115"/>
      <c r="X600" s="115"/>
      <c r="Y600" s="115"/>
    </row>
    <row r="601">
      <c r="A601" s="278">
        <v>45761.0</v>
      </c>
      <c r="B601" s="53">
        <v>45782.0</v>
      </c>
      <c r="C601" s="279">
        <v>249523.0</v>
      </c>
      <c r="D601" s="286" t="s">
        <v>161</v>
      </c>
      <c r="E601" s="280">
        <v>44958.0</v>
      </c>
      <c r="F601" s="108">
        <f t="shared" si="16"/>
        <v>27</v>
      </c>
      <c r="G601" s="280">
        <v>45761.0</v>
      </c>
      <c r="H601" s="275">
        <f t="shared" si="2"/>
        <v>0</v>
      </c>
      <c r="I601" s="281" t="s">
        <v>73</v>
      </c>
      <c r="J601" s="54" t="s">
        <v>258</v>
      </c>
      <c r="K601" s="277">
        <v>3000.0</v>
      </c>
      <c r="L601" s="54" t="s">
        <v>51</v>
      </c>
      <c r="M601" s="54" t="s">
        <v>65</v>
      </c>
      <c r="N601" s="54" t="s">
        <v>22</v>
      </c>
      <c r="O601" s="54" t="s">
        <v>22</v>
      </c>
      <c r="P601" s="282"/>
      <c r="Q601" s="115"/>
      <c r="R601" s="152"/>
      <c r="S601" s="152"/>
      <c r="T601" s="152"/>
      <c r="U601" s="152"/>
      <c r="V601" s="115"/>
      <c r="W601" s="115"/>
      <c r="X601" s="115"/>
      <c r="Y601" s="115"/>
    </row>
  </sheetData>
  <mergeCells count="28">
    <mergeCell ref="Q2:R4"/>
    <mergeCell ref="S2:T2"/>
    <mergeCell ref="V2:W2"/>
    <mergeCell ref="U3:U12"/>
    <mergeCell ref="R14:T14"/>
    <mergeCell ref="V14:W14"/>
    <mergeCell ref="V22:W22"/>
    <mergeCell ref="V28:X28"/>
    <mergeCell ref="W29:X29"/>
    <mergeCell ref="W30:X30"/>
    <mergeCell ref="W31:X31"/>
    <mergeCell ref="W32:X32"/>
    <mergeCell ref="W33:X33"/>
    <mergeCell ref="W34:X34"/>
    <mergeCell ref="W42:X42"/>
    <mergeCell ref="W43:X43"/>
    <mergeCell ref="W44:X44"/>
    <mergeCell ref="W45:X45"/>
    <mergeCell ref="W46:X46"/>
    <mergeCell ref="W47:X47"/>
    <mergeCell ref="W48:X48"/>
    <mergeCell ref="W35:X35"/>
    <mergeCell ref="W36:X36"/>
    <mergeCell ref="W37:X37"/>
    <mergeCell ref="W38:X38"/>
    <mergeCell ref="W39:X39"/>
    <mergeCell ref="W40:X40"/>
    <mergeCell ref="W41:X41"/>
  </mergeCells>
  <conditionalFormatting sqref="H2:H601">
    <cfRule type="colorScale" priority="1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2:N601">
    <cfRule type="cellIs" dxfId="9" priority="2" operator="equal">
      <formula>"PENDENTE"</formula>
    </cfRule>
  </conditionalFormatting>
  <conditionalFormatting sqref="N2:N601">
    <cfRule type="cellIs" dxfId="8" priority="3" operator="equal">
      <formula>"PRIORIDADE"</formula>
    </cfRule>
  </conditionalFormatting>
  <conditionalFormatting sqref="N2:N601">
    <cfRule type="cellIs" dxfId="7" priority="4" operator="equal">
      <formula>"PRIORIDADE TOTAL"</formula>
    </cfRule>
  </conditionalFormatting>
  <conditionalFormatting sqref="N2:N601">
    <cfRule type="containsText" dxfId="6" priority="5" operator="containsText" text="ANÁLISE">
      <formula>NOT(ISERROR(SEARCH(("ANÁLISE"),(N2))))</formula>
    </cfRule>
  </conditionalFormatting>
  <conditionalFormatting sqref="N2:N601">
    <cfRule type="containsText" dxfId="5" priority="6" operator="containsText" text="VERIFICADO">
      <formula>NOT(ISERROR(SEARCH(("VERIFICADO"),(N2))))</formula>
    </cfRule>
  </conditionalFormatting>
  <conditionalFormatting sqref="N2:N601">
    <cfRule type="containsText" dxfId="4" priority="7" operator="containsText" text="APREENDIDO">
      <formula>NOT(ISERROR(SEARCH(("APREENDIDO"),(N2))))</formula>
    </cfRule>
  </conditionalFormatting>
  <conditionalFormatting sqref="N2:N601">
    <cfRule type="containsText" dxfId="3" priority="8" operator="containsText" text="APROVADO">
      <formula>NOT(ISERROR(SEARCH(("APROVADO"),(N2))))</formula>
    </cfRule>
  </conditionalFormatting>
  <conditionalFormatting sqref="N2:N601">
    <cfRule type="containsText" dxfId="2" priority="9" operator="containsText" text="QUITADO">
      <formula>NOT(ISERROR(SEARCH(("QUITADO"),(N2))))</formula>
    </cfRule>
  </conditionalFormatting>
  <conditionalFormatting sqref="N2:N601">
    <cfRule type="containsText" dxfId="1" priority="10" operator="containsText" text="OUTROS ACORDOS">
      <formula>NOT(ISERROR(SEARCH(("OUTROS ACORDOS"),(N2))))</formula>
    </cfRule>
  </conditionalFormatting>
  <conditionalFormatting sqref="N2:N601">
    <cfRule type="containsText" dxfId="0" priority="11" operator="containsText" text="CANCELADO">
      <formula>NOT(ISERROR(SEARCH(("CANCELADO"),(N2))))</formula>
    </cfRule>
  </conditionalFormatting>
  <conditionalFormatting sqref="X15:X20 Y15:Y18 Y20">
    <cfRule type="cellIs" dxfId="7" priority="12" operator="between">
      <formula>"0%"</formula>
      <formula>"49.99%"</formula>
    </cfRule>
  </conditionalFormatting>
  <conditionalFormatting sqref="X15:X20 Y15:Y18 Y20">
    <cfRule type="cellIs" dxfId="18" priority="13" operator="between">
      <formula>"50%"</formula>
      <formula>"100%"</formula>
    </cfRule>
  </conditionalFormatting>
  <conditionalFormatting sqref="X15:X20 Y15:Y18 Y20">
    <cfRule type="containsText" dxfId="7" priority="14" operator="containsText" text="49,99%">
      <formula>NOT(ISERROR(SEARCH(("49,99%"),(X15))))</formula>
    </cfRule>
  </conditionalFormatting>
  <conditionalFormatting sqref="X15:X20 Y15:Y18 Y20">
    <cfRule type="containsText" dxfId="18" priority="15" operator="containsText" text="50,00%">
      <formula>NOT(ISERROR(SEARCH(("50,00%"),(X15))))</formula>
    </cfRule>
  </conditionalFormatting>
  <conditionalFormatting sqref="U13">
    <cfRule type="notContainsBlanks" dxfId="17" priority="16">
      <formula>LEN(TRIM(U13))&gt;0</formula>
    </cfRule>
  </conditionalFormatting>
  <dataValidations>
    <dataValidation type="list" allowBlank="1" showErrorMessage="1" sqref="N2:N601">
      <formula1>"PENDENTE,PRIORIDADE,PRIORIDADE TOTAL,VERIFICADO,ANÁLISE,APROVADO,QUITADO,APREENDIDO,CANCELADO,OUTROS ACORDOS"</formula1>
    </dataValidation>
    <dataValidation type="list" allowBlank="1" showErrorMessage="1" sqref="D131:D139 D282:D292 D323:D324 D530:D532 D535:D536 D572 D577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SANTANA,REVERSÃO,CENTRAL DE RESGATE"</formula1>
    </dataValidation>
    <dataValidation type="list" allowBlank="1" showErrorMessage="1" sqref="W29:W48">
      <formula1>"QUER O ACORDO,VERIFICANDO,NÃO QUER O ACORDO,RETORNA DEPOIS"</formula1>
    </dataValidation>
    <dataValidation type="list" allowBlank="1" showErrorMessage="1" sqref="I561:I562 I565:I568 I570 I572:I573 I575:I577 I579 I581:I592 I594 I596 I598 I600:I601">
      <formula1>"BRADESCO,BV FINANCEIRA,CREDITAS,GMAC,HYUNDAI,ITAÚ,PANAMERICANO,PSA,RCI,RENNER,SAFRA,SANTANA,SANTANDER,TOYOTA,VOLKSWAGEN,OMNI,C6 BANK,GMAC"</formula1>
    </dataValidation>
    <dataValidation type="list" allowBlank="1" showErrorMessage="1" sqref="D300:D315 D548:D560 D568 D582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SANTANA,REVERSÃO,APUCARANA"</formula1>
    </dataValidation>
    <dataValidation type="list" allowBlank="1" showErrorMessage="1" sqref="D2:D130 D140:D281 D293:D297 D316:D322 D325:D529 D533:D534 D537:D540 D562:D567 D569:D571 D573:D576 D579:D581 D583:D589 D592:D600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SANTANA,APUCARANA,MARINGA ZONA 7,GOIAS,LAURO FREITAS,REVERS"&amp;"ÃO"</formula1>
    </dataValidation>
    <dataValidation type="list" allowBlank="1" showErrorMessage="1" sqref="O2:O601">
      <formula1>"SEM DESCONTO,RETORNAR DEPOIS,AGUARDANDO COMPROVANTE,COMPROVANTE RECEBIDO,AGUARDANDO ANALISE,AGUARDANDO BOLETO,AGUARDANDO MINUTA,AGUARDANDO BOLETO E MINUTA,AGUARDANDO RETORNO,TRASNFERÊCIA,PASSIVEL A CANCELAMENTO, PROCURAÇÃO,NÃO PAGOU,APROVADO,CANCELADO,APR"&amp;"EENDIDO,REFINANCIAMENTO,PROCURAÇÃO RECEPCIONADA,CLIENTE,REGISTRO 3 MESES,ATT. DE PARCELAS"</formula1>
    </dataValidation>
    <dataValidation type="list" allowBlank="1" showErrorMessage="1" sqref="P2:P560">
      <formula1>"SIM,NÃO"</formula1>
    </dataValidation>
    <dataValidation type="list" allowBlank="1" showErrorMessage="1" sqref="I140:I141 I295:I296 I325 I537 I540 I546">
      <formula1>"BRADESCO,BV FINANCEIRA,CREDITAS,GMAC,HYUNDAI,ITAÚ,OMNI S.A.,PANAMERICANO,PSA,RCI,RENNER,SAFRA,SANTANA,SANTANDER,TOYOTA,VOLKSWAGEN"</formula1>
    </dataValidation>
    <dataValidation type="list" allowBlank="1" showErrorMessage="1" sqref="I300:I315 I548:I560">
      <formula1>"BRADESCO,BV FINANCEIRA,CREDITAS,GMAC,HYUNDAI,ITAÚ,OMNI ,PANAMERICANO,PSA,RCI,RENNER,SAFRA,SANTANA,SANTANDER,TOYOTA,VOLKSWAGEN,AYMORÉ,C6 BANK,HONDA,SINOSSERRA FINANCEIRA,DAYCOVAL,YAMAHA,MONEY PLUS,SICREDI"</formula1>
    </dataValidation>
    <dataValidation type="list" allowBlank="1" showErrorMessage="1" sqref="I563:I564 I569 I571 I574 I578 I580 I593 I595 I597 I599">
      <formula1>"BRADESCO,BV FINANCEIRA,CREDITAS,GMAC,HYUNDAI,ITAÚ,OMNI,PANAMERICANO,PSA,RCI,RENNER,SAFRA,SANTANA,SANTANDER,TOYOTA,VOLKSWAGEN,C6 BANK,DAYCOVAL,GERU"</formula1>
    </dataValidation>
    <dataValidation type="list" allowBlank="1" showErrorMessage="1" sqref="L2:L177 L178:M179 L180:L446 L448:L601">
      <formula1>"LIGAÇÃO,WPP,SEM SUCESSO"</formula1>
    </dataValidation>
    <dataValidation type="list" allowBlank="1" showErrorMessage="1" sqref="T16:T141">
      <formula1>"PAGO,NÃO PAGO,AGUARDANDO,REVALIDANDO"</formula1>
    </dataValidation>
    <dataValidation type="list" allowBlank="1" showErrorMessage="1" sqref="I3 I131:I132 I138 I148:I149 I151 I153 I158 I163 I165:I167 I171:I172 I175 I182:I184 I232 I239 I247 I249 I273 I278 I280:I282 I284:I287 I289:I294 I323:I324 I385 I421 I500 I508 I512 I523 I528 I532:I533 I535 I539 I544">
      <formula1>"BRADESCO,BV FINANCEIRA,CREDITAS,GMAC,HYUNDAI,ITAÚ,OMNI ,PANAMERICANO,PSA,RCI,RENNER,SAFRA,SANTANA,SANTANDER,TOYOTA,VOLKSWAGEN,AYMORÉ,C6 BANK,HONDA,SINOSSERRA FINANCEIRA"</formula1>
    </dataValidation>
    <dataValidation type="list" allowBlank="1" showErrorMessage="1" sqref="D298:D299 D541:D547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SANTANA,REVERSÃO"</formula1>
    </dataValidation>
    <dataValidation type="list" allowBlank="1" showErrorMessage="1" sqref="I2 I4:I130 I133:I137 I139 I142:I147 I150 I152 I154:I157 I159:I162 I164 I168:I170 I173:I174 I176:I181 I185:I231 I233:I238 I240:I246 I248 I250:I272 I274:I277 I279 I283 I288 I297:I299 I316:I322 I326:I384 I386:I420 I422:I499 I501:I507 I509:I511 I513:I522 I524:I527 I529:I531 I534 I536 I538 I541:I543 I545 I547">
      <formula1>"BRADESCO,BV FINANCEIRA,CREDITAS,GMAC,HYUNDAI,ITAÚ,OMNI S.A.,PANAMERICANO,PSA,RCI,RENNER,SAFRA,SANTANA,SANTANDER,TOYOTA,VOLKSWAGEN,C6 BANk,CEF,DAYCOVAL,BANCO HONDA,BANCO DO BRASIL"</formula1>
    </dataValidation>
    <dataValidation type="list" allowBlank="1" showErrorMessage="1" sqref="D561 D578 D590:D591 D601">
      <formula1>"BELO HORIZONTE,BLUMENAU,BRUSQUE,CAMPO GRANDE,CASCÁVEL,CHAPECÓ,CRICIUMA,CURITIBA,FLORIANOPOLIS,GUARAPUAVA,ITAJAI,JARAGUA DO SUL,JOINVILLE,LONDRINA,MARINGÁ,PALHOÇA,PATO BRANCO,PONTA GROSSA,RIO DO SUL,SANTA LUZIA,SÃO JOSE,SISTEMA ANTIGO,CRICIÚMA,CAMPINAS,RIB"&amp;"EIRÃO PRETO,BAURU,ARARAQUARA,FORTALEZA,JOÃO PESSOA,MACEIO,LIMEIRA,CARUARU,OSASCO,MIRASSOL,PIRACICABA,PAU DE LIMA,SALVADOR,SJRP,SÃO PAULO,SOROCABA,UBERLANDIA,UBERABA,OLINDA,PALMAS,LAURO DE FREITAS,REVERSÃO,SÃO JOSÉ DOS CAMPOS,ARACAJU,FRANCA,TERESINA"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11.2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6.0"/>
    <col customWidth="1" min="16" max="18" width="18.0"/>
    <col customWidth="1" min="19" max="19" width="14.63"/>
    <col customWidth="1" min="20" max="20" width="14.5"/>
    <col customWidth="1" min="21" max="21" width="8.63"/>
    <col customWidth="1" min="22" max="22" width="16.63"/>
    <col customWidth="1" min="23" max="24" width="10.13"/>
  </cols>
  <sheetData>
    <row r="1" ht="24.0" customHeight="1">
      <c r="A1" s="170" t="s">
        <v>287</v>
      </c>
      <c r="B1" s="170" t="s">
        <v>27</v>
      </c>
      <c r="C1" s="170" t="s">
        <v>28</v>
      </c>
      <c r="D1" s="171" t="s">
        <v>29</v>
      </c>
      <c r="E1" s="287" t="s">
        <v>30</v>
      </c>
      <c r="F1" s="288" t="s">
        <v>31</v>
      </c>
      <c r="G1" s="288" t="s">
        <v>32</v>
      </c>
      <c r="H1" s="173" t="s">
        <v>31</v>
      </c>
      <c r="I1" s="171" t="s">
        <v>33</v>
      </c>
      <c r="J1" s="173" t="s">
        <v>34</v>
      </c>
      <c r="K1" s="174" t="s">
        <v>35</v>
      </c>
      <c r="L1" s="173" t="s">
        <v>36</v>
      </c>
      <c r="M1" s="171" t="s">
        <v>37</v>
      </c>
      <c r="N1" s="173" t="s">
        <v>38</v>
      </c>
      <c r="O1" s="173" t="s">
        <v>39</v>
      </c>
      <c r="P1" s="175"/>
      <c r="Q1" s="176"/>
      <c r="R1" s="177"/>
      <c r="S1" s="177"/>
      <c r="T1" s="177"/>
      <c r="U1" s="177"/>
      <c r="V1" s="177"/>
      <c r="W1" s="177"/>
      <c r="X1" s="177"/>
    </row>
    <row r="2" ht="15.75" customHeight="1">
      <c r="A2" s="53">
        <v>45705.0</v>
      </c>
      <c r="B2" s="53">
        <v>45735.0</v>
      </c>
      <c r="C2" s="289">
        <v>205533.0</v>
      </c>
      <c r="D2" s="54" t="s">
        <v>95</v>
      </c>
      <c r="E2" s="53">
        <v>45352.0</v>
      </c>
      <c r="F2" s="56">
        <f t="shared" ref="F2:F35" si="1">DATEDIF(E2,TODAY(),"M")</f>
        <v>14</v>
      </c>
      <c r="G2" s="53">
        <v>45362.0</v>
      </c>
      <c r="H2" s="56">
        <f t="shared" ref="H2:H44" si="2">DATEDIF(G2,TODAY(),"M")</f>
        <v>13</v>
      </c>
      <c r="I2" s="185" t="s">
        <v>42</v>
      </c>
      <c r="J2" s="260">
        <v>45673.0</v>
      </c>
      <c r="K2" s="57" t="s">
        <v>64</v>
      </c>
      <c r="L2" s="54" t="s">
        <v>51</v>
      </c>
      <c r="M2" s="53">
        <v>45735.0</v>
      </c>
      <c r="N2" s="54" t="s">
        <v>18</v>
      </c>
      <c r="O2" s="54" t="s">
        <v>181</v>
      </c>
      <c r="P2" s="186"/>
      <c r="Q2" s="152"/>
      <c r="R2" s="193"/>
      <c r="S2" s="179" t="s">
        <v>46</v>
      </c>
      <c r="T2" s="180"/>
      <c r="U2" s="181">
        <f>TODAY()</f>
        <v>45783</v>
      </c>
      <c r="V2" s="182" t="s">
        <v>47</v>
      </c>
      <c r="W2" s="180"/>
      <c r="X2" s="183"/>
    </row>
    <row r="3" ht="15.75" customHeight="1">
      <c r="A3" s="53">
        <v>45705.0</v>
      </c>
      <c r="B3" s="38">
        <v>45783.0</v>
      </c>
      <c r="C3" s="289">
        <v>75757.0</v>
      </c>
      <c r="D3" s="54" t="s">
        <v>83</v>
      </c>
      <c r="E3" s="53">
        <v>43891.0</v>
      </c>
      <c r="F3" s="56">
        <f t="shared" si="1"/>
        <v>62</v>
      </c>
      <c r="G3" s="53">
        <v>44287.0</v>
      </c>
      <c r="H3" s="56">
        <f t="shared" si="2"/>
        <v>49</v>
      </c>
      <c r="I3" s="54" t="s">
        <v>73</v>
      </c>
      <c r="J3" s="54">
        <v>237.0</v>
      </c>
      <c r="K3" s="57" t="s">
        <v>64</v>
      </c>
      <c r="L3" s="58"/>
      <c r="M3" s="53">
        <v>45758.0</v>
      </c>
      <c r="N3" s="54" t="s">
        <v>20</v>
      </c>
      <c r="O3" s="54" t="s">
        <v>288</v>
      </c>
      <c r="P3" s="186"/>
      <c r="Q3" s="152"/>
      <c r="R3" s="193"/>
      <c r="S3" s="187" t="s">
        <v>17</v>
      </c>
      <c r="T3" s="188">
        <f>COUNTIFS(N:N,"VERIFICADO",B:B,U2)</f>
        <v>5</v>
      </c>
      <c r="U3" s="189"/>
      <c r="V3" s="187" t="s">
        <v>17</v>
      </c>
      <c r="W3" s="188">
        <f>COUNTIFS(N:N,"VERIFICADO")</f>
        <v>20</v>
      </c>
      <c r="X3" s="190"/>
    </row>
    <row r="4" ht="15.75" customHeight="1">
      <c r="A4" s="53">
        <v>45721.0</v>
      </c>
      <c r="B4" s="53">
        <v>45713.0</v>
      </c>
      <c r="C4" s="289">
        <v>230096.0</v>
      </c>
      <c r="D4" s="54" t="s">
        <v>48</v>
      </c>
      <c r="E4" s="53">
        <v>45536.0</v>
      </c>
      <c r="F4" s="56">
        <f t="shared" si="1"/>
        <v>8</v>
      </c>
      <c r="G4" s="53">
        <v>45572.0</v>
      </c>
      <c r="H4" s="56">
        <f t="shared" si="2"/>
        <v>6</v>
      </c>
      <c r="I4" s="54" t="s">
        <v>63</v>
      </c>
      <c r="J4" s="54">
        <v>434.0</v>
      </c>
      <c r="K4" s="57">
        <v>10000.0</v>
      </c>
      <c r="L4" s="58"/>
      <c r="M4" s="53">
        <v>45713.0</v>
      </c>
      <c r="N4" s="54" t="s">
        <v>18</v>
      </c>
      <c r="O4" s="54" t="s">
        <v>181</v>
      </c>
      <c r="P4" s="186"/>
      <c r="Q4" s="152"/>
      <c r="R4" s="193"/>
      <c r="S4" s="187" t="s">
        <v>18</v>
      </c>
      <c r="T4" s="188">
        <f>COUNTIFS(N:N,"análise",B:B,U2)</f>
        <v>4</v>
      </c>
      <c r="V4" s="187" t="s">
        <v>18</v>
      </c>
      <c r="W4" s="188">
        <f>COUNTIFS(N:N,"ANÁLISE")</f>
        <v>10</v>
      </c>
      <c r="X4" s="190"/>
    </row>
    <row r="5" ht="15.75" customHeight="1">
      <c r="A5" s="53">
        <v>45705.0</v>
      </c>
      <c r="B5" s="53">
        <v>45736.0</v>
      </c>
      <c r="C5" s="54">
        <v>241240.0</v>
      </c>
      <c r="D5" s="54" t="s">
        <v>77</v>
      </c>
      <c r="E5" s="53">
        <v>45505.0</v>
      </c>
      <c r="F5" s="56">
        <f t="shared" si="1"/>
        <v>9</v>
      </c>
      <c r="G5" s="53">
        <v>45687.0</v>
      </c>
      <c r="H5" s="56">
        <f t="shared" si="2"/>
        <v>3</v>
      </c>
      <c r="I5" s="185" t="s">
        <v>42</v>
      </c>
      <c r="J5" s="54" t="s">
        <v>289</v>
      </c>
      <c r="K5" s="57" t="s">
        <v>64</v>
      </c>
      <c r="L5" s="58"/>
      <c r="M5" s="53">
        <v>45736.0</v>
      </c>
      <c r="N5" s="54" t="s">
        <v>18</v>
      </c>
      <c r="O5" s="54" t="s">
        <v>181</v>
      </c>
      <c r="P5" s="186"/>
      <c r="Q5" s="152"/>
      <c r="R5" s="193"/>
      <c r="S5" s="187" t="s">
        <v>19</v>
      </c>
      <c r="T5" s="188">
        <f>COUNTIFS(N:N,"pendente",B:B,U2)</f>
        <v>528</v>
      </c>
      <c r="V5" s="187" t="s">
        <v>19</v>
      </c>
      <c r="W5" s="188">
        <f>COUNTIFS(N:N,"PENDENTE")</f>
        <v>528</v>
      </c>
      <c r="X5" s="190"/>
    </row>
    <row r="6" ht="15.75" customHeight="1">
      <c r="A6" s="53">
        <v>45728.0</v>
      </c>
      <c r="B6" s="53">
        <v>45730.0</v>
      </c>
      <c r="C6" s="54">
        <v>214738.0</v>
      </c>
      <c r="D6" s="54" t="s">
        <v>87</v>
      </c>
      <c r="E6" s="53">
        <v>45323.0</v>
      </c>
      <c r="F6" s="56">
        <f t="shared" si="1"/>
        <v>15</v>
      </c>
      <c r="G6" s="53">
        <v>45428.0</v>
      </c>
      <c r="H6" s="56">
        <f t="shared" si="2"/>
        <v>11</v>
      </c>
      <c r="I6" s="185" t="s">
        <v>42</v>
      </c>
      <c r="J6" s="54">
        <v>23.0</v>
      </c>
      <c r="K6" s="57" t="s">
        <v>64</v>
      </c>
      <c r="L6" s="58"/>
      <c r="M6" s="53">
        <v>45730.0</v>
      </c>
      <c r="N6" s="54" t="s">
        <v>18</v>
      </c>
      <c r="O6" s="54" t="s">
        <v>181</v>
      </c>
      <c r="P6" s="186"/>
      <c r="Q6" s="152"/>
      <c r="R6" s="193"/>
      <c r="S6" s="187" t="s">
        <v>20</v>
      </c>
      <c r="T6" s="188">
        <f>COUNTIFS(N:N,"prioridade",B:B,U2)</f>
        <v>10</v>
      </c>
      <c r="V6" s="187" t="s">
        <v>20</v>
      </c>
      <c r="W6" s="188">
        <f>COUNTIFS(N:N,"PRIORIDADE")</f>
        <v>10</v>
      </c>
      <c r="X6" s="190"/>
    </row>
    <row r="7" ht="15.75" customHeight="1">
      <c r="A7" s="53">
        <v>45705.0</v>
      </c>
      <c r="B7" s="53">
        <v>45747.0</v>
      </c>
      <c r="C7" s="54">
        <v>130005.0</v>
      </c>
      <c r="D7" s="54" t="s">
        <v>112</v>
      </c>
      <c r="E7" s="53">
        <v>44652.0</v>
      </c>
      <c r="F7" s="56">
        <f t="shared" si="1"/>
        <v>37</v>
      </c>
      <c r="G7" s="53">
        <v>44732.0</v>
      </c>
      <c r="H7" s="56">
        <f t="shared" si="2"/>
        <v>34</v>
      </c>
      <c r="I7" s="54" t="s">
        <v>73</v>
      </c>
      <c r="J7" s="54" t="s">
        <v>33</v>
      </c>
      <c r="K7" s="57">
        <v>4000.0</v>
      </c>
      <c r="L7" s="54" t="s">
        <v>51</v>
      </c>
      <c r="M7" s="53">
        <v>45747.0</v>
      </c>
      <c r="N7" s="54" t="s">
        <v>18</v>
      </c>
      <c r="O7" s="54" t="s">
        <v>290</v>
      </c>
      <c r="P7" s="186"/>
      <c r="Q7" s="152"/>
      <c r="R7" s="193"/>
      <c r="S7" s="187" t="s">
        <v>21</v>
      </c>
      <c r="T7" s="188">
        <f>COUNTIFS(N:N,"prioridade total",B:B,U2)</f>
        <v>0</v>
      </c>
      <c r="V7" s="187" t="s">
        <v>21</v>
      </c>
      <c r="W7" s="188">
        <f>COUNTIFS(N:N,"PRIORIDADE TOTAL")</f>
        <v>0</v>
      </c>
      <c r="X7" s="190"/>
    </row>
    <row r="8" ht="15.75" customHeight="1">
      <c r="A8" s="53">
        <v>45747.0</v>
      </c>
      <c r="B8" s="53">
        <v>45776.0</v>
      </c>
      <c r="C8" s="186">
        <v>245173.0</v>
      </c>
      <c r="D8" s="54" t="s">
        <v>158</v>
      </c>
      <c r="E8" s="53">
        <v>45658.0</v>
      </c>
      <c r="F8" s="290">
        <f t="shared" si="1"/>
        <v>4</v>
      </c>
      <c r="G8" s="53">
        <v>45723.0</v>
      </c>
      <c r="H8" s="56">
        <f t="shared" si="2"/>
        <v>1</v>
      </c>
      <c r="I8" s="185" t="s">
        <v>42</v>
      </c>
      <c r="J8" s="54">
        <v>23.0</v>
      </c>
      <c r="K8" s="57" t="s">
        <v>291</v>
      </c>
      <c r="L8" s="54"/>
      <c r="M8" s="53">
        <v>45757.0</v>
      </c>
      <c r="N8" s="54" t="s">
        <v>18</v>
      </c>
      <c r="O8" s="54" t="s">
        <v>181</v>
      </c>
      <c r="P8" s="186"/>
      <c r="Q8" s="152"/>
      <c r="R8" s="193"/>
      <c r="S8" s="187" t="s">
        <v>22</v>
      </c>
      <c r="T8" s="188">
        <f>COUNTIFS(N:N,"aprovado",B:B,U2)</f>
        <v>1</v>
      </c>
      <c r="V8" s="187" t="s">
        <v>22</v>
      </c>
      <c r="W8" s="188">
        <f>COUNTIFS(N:N,"APROVADO")</f>
        <v>32</v>
      </c>
      <c r="X8" s="190"/>
    </row>
    <row r="9" ht="15.75" customHeight="1">
      <c r="A9" s="53">
        <v>45705.0</v>
      </c>
      <c r="B9" s="38">
        <v>45782.0</v>
      </c>
      <c r="C9" s="54">
        <v>235875.0</v>
      </c>
      <c r="D9" s="54" t="s">
        <v>111</v>
      </c>
      <c r="E9" s="53">
        <v>45536.0</v>
      </c>
      <c r="F9" s="56">
        <f t="shared" si="1"/>
        <v>8</v>
      </c>
      <c r="G9" s="151">
        <v>45625.0</v>
      </c>
      <c r="H9" s="56">
        <f t="shared" si="2"/>
        <v>5</v>
      </c>
      <c r="I9" s="54" t="s">
        <v>49</v>
      </c>
      <c r="J9" s="54">
        <v>502.0</v>
      </c>
      <c r="K9" s="57">
        <v>10000.0</v>
      </c>
      <c r="L9" s="54" t="s">
        <v>68</v>
      </c>
      <c r="M9" s="53">
        <v>45777.0</v>
      </c>
      <c r="N9" s="54" t="s">
        <v>22</v>
      </c>
      <c r="O9" s="54" t="s">
        <v>292</v>
      </c>
      <c r="P9" s="178" t="s">
        <v>66</v>
      </c>
      <c r="Q9" s="152"/>
      <c r="R9" s="291"/>
      <c r="S9" s="194" t="s">
        <v>23</v>
      </c>
      <c r="T9" s="188">
        <f>COUNTIFS(N:N,"quitado",B:B,U2)</f>
        <v>0</v>
      </c>
      <c r="V9" s="194" t="s">
        <v>23</v>
      </c>
      <c r="W9" s="188">
        <f>COUNTIFS(N:N,"QUITADO")</f>
        <v>0</v>
      </c>
      <c r="X9" s="190"/>
    </row>
    <row r="10" ht="15.75" customHeight="1">
      <c r="A10" s="252">
        <v>45705.0</v>
      </c>
      <c r="B10" s="53">
        <v>45783.0</v>
      </c>
      <c r="C10" s="186">
        <v>222667.0</v>
      </c>
      <c r="D10" s="185" t="s">
        <v>96</v>
      </c>
      <c r="E10" s="252">
        <v>45444.0</v>
      </c>
      <c r="F10" s="56">
        <f t="shared" si="1"/>
        <v>11</v>
      </c>
      <c r="G10" s="252">
        <v>45498.0</v>
      </c>
      <c r="H10" s="56">
        <f t="shared" si="2"/>
        <v>9</v>
      </c>
      <c r="I10" s="54" t="s">
        <v>74</v>
      </c>
      <c r="J10" s="185">
        <v>316.0</v>
      </c>
      <c r="K10" s="257">
        <v>22000.0</v>
      </c>
      <c r="L10" s="178" t="s">
        <v>68</v>
      </c>
      <c r="M10" s="259">
        <v>45771.0</v>
      </c>
      <c r="N10" s="54" t="s">
        <v>18</v>
      </c>
      <c r="O10" s="54" t="s">
        <v>293</v>
      </c>
      <c r="P10" s="255" t="s">
        <v>66</v>
      </c>
      <c r="Q10" s="152"/>
      <c r="R10" s="193"/>
      <c r="S10" s="187" t="s">
        <v>24</v>
      </c>
      <c r="T10" s="188">
        <f>COUNTIFS(N:N,"apreendido",B:B,U2)</f>
        <v>0</v>
      </c>
      <c r="V10" s="187" t="s">
        <v>24</v>
      </c>
      <c r="W10" s="188">
        <f>COUNTIFS(N:N,"APREENDIDO")</f>
        <v>0</v>
      </c>
      <c r="X10" s="190"/>
    </row>
    <row r="11" ht="15.75" customHeight="1">
      <c r="A11" s="53">
        <v>45715.0</v>
      </c>
      <c r="B11" s="38">
        <v>45783.0</v>
      </c>
      <c r="C11" s="54">
        <v>214232.0</v>
      </c>
      <c r="D11" s="54" t="s">
        <v>71</v>
      </c>
      <c r="E11" s="53">
        <v>45383.0</v>
      </c>
      <c r="F11" s="56">
        <f t="shared" si="1"/>
        <v>13</v>
      </c>
      <c r="G11" s="53">
        <v>45425.0</v>
      </c>
      <c r="H11" s="56">
        <f t="shared" si="2"/>
        <v>11</v>
      </c>
      <c r="I11" s="54" t="s">
        <v>134</v>
      </c>
      <c r="J11" s="54">
        <v>1003.0</v>
      </c>
      <c r="K11" s="57">
        <v>21000.0</v>
      </c>
      <c r="L11" s="54" t="s">
        <v>68</v>
      </c>
      <c r="M11" s="53">
        <v>45769.0</v>
      </c>
      <c r="N11" s="54" t="s">
        <v>19</v>
      </c>
      <c r="O11" s="54" t="s">
        <v>292</v>
      </c>
      <c r="P11" s="178" t="s">
        <v>66</v>
      </c>
      <c r="Q11" s="152"/>
      <c r="R11" s="193"/>
      <c r="S11" s="187" t="s">
        <v>25</v>
      </c>
      <c r="T11" s="188">
        <f>COUNTIFS(N:N,"cancelado",B:B,U2)</f>
        <v>0</v>
      </c>
      <c r="V11" s="187" t="s">
        <v>25</v>
      </c>
      <c r="W11" s="188">
        <f>COUNTIFS(N:N,"CANCELADO")</f>
        <v>0</v>
      </c>
      <c r="X11" s="190"/>
    </row>
    <row r="12" ht="15.75" customHeight="1">
      <c r="A12" s="53">
        <v>45694.0</v>
      </c>
      <c r="B12" s="53">
        <v>45779.0</v>
      </c>
      <c r="C12" s="54">
        <v>215947.0</v>
      </c>
      <c r="D12" s="54" t="s">
        <v>60</v>
      </c>
      <c r="E12" s="53">
        <v>45413.0</v>
      </c>
      <c r="F12" s="56">
        <f t="shared" si="1"/>
        <v>12</v>
      </c>
      <c r="G12" s="53">
        <v>45441.0</v>
      </c>
      <c r="H12" s="56">
        <f t="shared" si="2"/>
        <v>11</v>
      </c>
      <c r="I12" s="54" t="s">
        <v>63</v>
      </c>
      <c r="J12" s="54">
        <v>404.0</v>
      </c>
      <c r="K12" s="57">
        <v>6500.0</v>
      </c>
      <c r="L12" s="54" t="s">
        <v>68</v>
      </c>
      <c r="M12" s="53">
        <v>45779.0</v>
      </c>
      <c r="N12" s="54" t="s">
        <v>22</v>
      </c>
      <c r="O12" s="54" t="s">
        <v>292</v>
      </c>
      <c r="P12" s="178" t="s">
        <v>66</v>
      </c>
      <c r="Q12" s="152"/>
      <c r="R12" s="193"/>
      <c r="S12" s="195" t="s">
        <v>16</v>
      </c>
      <c r="T12" s="196">
        <f>SUM(T3,T4,T8)</f>
        <v>10</v>
      </c>
      <c r="U12" s="19"/>
      <c r="V12" s="195" t="s">
        <v>16</v>
      </c>
      <c r="W12" s="196">
        <f>SUM(W3:W11)</f>
        <v>600</v>
      </c>
      <c r="X12" s="197"/>
    </row>
    <row r="13">
      <c r="A13" s="53">
        <v>45705.0</v>
      </c>
      <c r="B13" s="38">
        <v>45783.0</v>
      </c>
      <c r="C13" s="54">
        <v>203097.0</v>
      </c>
      <c r="D13" s="54" t="s">
        <v>48</v>
      </c>
      <c r="E13" s="53">
        <v>44562.0</v>
      </c>
      <c r="F13" s="56">
        <f t="shared" si="1"/>
        <v>40</v>
      </c>
      <c r="G13" s="151">
        <v>45312.0</v>
      </c>
      <c r="H13" s="56">
        <f t="shared" si="2"/>
        <v>15</v>
      </c>
      <c r="I13" s="54" t="s">
        <v>49</v>
      </c>
      <c r="J13" s="54" t="s">
        <v>123</v>
      </c>
      <c r="K13" s="57" t="s">
        <v>294</v>
      </c>
      <c r="L13" s="54" t="s">
        <v>51</v>
      </c>
      <c r="M13" s="53">
        <v>45758.0</v>
      </c>
      <c r="N13" s="54" t="s">
        <v>19</v>
      </c>
      <c r="O13" s="54"/>
      <c r="P13" s="178" t="s">
        <v>66</v>
      </c>
      <c r="Q13" s="152"/>
      <c r="R13" s="199"/>
      <c r="S13" s="200"/>
      <c r="T13" s="200"/>
      <c r="U13" s="201"/>
      <c r="V13" s="200"/>
      <c r="W13" s="200"/>
      <c r="X13" s="202"/>
    </row>
    <row r="14">
      <c r="A14" s="53">
        <v>45705.0</v>
      </c>
      <c r="B14" s="38">
        <v>45783.0</v>
      </c>
      <c r="C14" s="54">
        <v>226485.0</v>
      </c>
      <c r="D14" s="54" t="s">
        <v>48</v>
      </c>
      <c r="E14" s="53">
        <v>45292.0</v>
      </c>
      <c r="F14" s="56">
        <f t="shared" si="1"/>
        <v>16</v>
      </c>
      <c r="G14" s="53">
        <v>45533.0</v>
      </c>
      <c r="H14" s="56">
        <f t="shared" si="2"/>
        <v>8</v>
      </c>
      <c r="I14" s="54" t="s">
        <v>63</v>
      </c>
      <c r="J14" s="54">
        <v>401.0</v>
      </c>
      <c r="K14" s="57" t="s">
        <v>64</v>
      </c>
      <c r="L14" s="54" t="s">
        <v>51</v>
      </c>
      <c r="M14" s="53">
        <v>45777.0</v>
      </c>
      <c r="N14" s="54" t="s">
        <v>19</v>
      </c>
      <c r="O14" s="54"/>
      <c r="P14" s="178" t="s">
        <v>66</v>
      </c>
      <c r="Q14" s="152"/>
      <c r="R14" s="204" t="s">
        <v>75</v>
      </c>
      <c r="S14" s="205"/>
      <c r="T14" s="180"/>
      <c r="U14" s="206"/>
      <c r="V14" s="292" t="s">
        <v>76</v>
      </c>
      <c r="W14" s="180"/>
      <c r="X14" s="209"/>
    </row>
    <row r="15">
      <c r="A15" s="53">
        <v>45693.0</v>
      </c>
      <c r="B15" s="38">
        <v>45783.0</v>
      </c>
      <c r="C15" s="54">
        <v>230113.0</v>
      </c>
      <c r="D15" s="54" t="s">
        <v>48</v>
      </c>
      <c r="E15" s="53">
        <v>45474.0</v>
      </c>
      <c r="F15" s="56">
        <f t="shared" si="1"/>
        <v>10</v>
      </c>
      <c r="G15" s="53">
        <v>45572.0</v>
      </c>
      <c r="H15" s="56">
        <f t="shared" si="2"/>
        <v>6</v>
      </c>
      <c r="I15" s="54" t="s">
        <v>74</v>
      </c>
      <c r="J15" s="54" t="s">
        <v>108</v>
      </c>
      <c r="K15" s="57">
        <v>7000.0</v>
      </c>
      <c r="L15" s="54" t="s">
        <v>68</v>
      </c>
      <c r="M15" s="53">
        <v>45772.0</v>
      </c>
      <c r="N15" s="54" t="s">
        <v>19</v>
      </c>
      <c r="O15" s="54" t="s">
        <v>292</v>
      </c>
      <c r="P15" s="178" t="s">
        <v>61</v>
      </c>
      <c r="Q15" s="152"/>
      <c r="R15" s="209" t="s">
        <v>78</v>
      </c>
      <c r="S15" s="209" t="s">
        <v>79</v>
      </c>
      <c r="T15" s="209" t="s">
        <v>38</v>
      </c>
      <c r="U15" s="206"/>
      <c r="V15" s="293"/>
      <c r="W15" s="294"/>
      <c r="X15" s="188" t="str">
        <f t="shared" ref="X15:X20" si="3">100% -(W15/V15)</f>
        <v>#DIV/0!</v>
      </c>
    </row>
    <row r="16">
      <c r="A16" s="53">
        <v>45705.0</v>
      </c>
      <c r="B16" s="38">
        <v>45783.0</v>
      </c>
      <c r="C16" s="54">
        <v>203776.0</v>
      </c>
      <c r="D16" s="54" t="s">
        <v>71</v>
      </c>
      <c r="E16" s="53">
        <v>45352.0</v>
      </c>
      <c r="F16" s="56">
        <f t="shared" si="1"/>
        <v>14</v>
      </c>
      <c r="G16" s="53">
        <v>45345.0</v>
      </c>
      <c r="H16" s="56">
        <f t="shared" si="2"/>
        <v>14</v>
      </c>
      <c r="I16" s="54" t="s">
        <v>74</v>
      </c>
      <c r="J16" s="54">
        <v>308.0</v>
      </c>
      <c r="K16" s="57" t="s">
        <v>294</v>
      </c>
      <c r="L16" s="54" t="s">
        <v>51</v>
      </c>
      <c r="M16" s="53">
        <v>45775.0</v>
      </c>
      <c r="N16" s="54" t="s">
        <v>19</v>
      </c>
      <c r="O16" s="54"/>
      <c r="P16" s="178" t="s">
        <v>66</v>
      </c>
      <c r="Q16" s="152"/>
      <c r="R16" s="295">
        <v>45782.0</v>
      </c>
      <c r="S16" s="296">
        <v>191136.0</v>
      </c>
      <c r="T16" s="216" t="s">
        <v>101</v>
      </c>
      <c r="U16" s="206"/>
      <c r="V16" s="293"/>
      <c r="W16" s="294"/>
      <c r="X16" s="188" t="str">
        <f t="shared" si="3"/>
        <v>#DIV/0!</v>
      </c>
    </row>
    <row r="17">
      <c r="A17" s="53">
        <v>45705.0</v>
      </c>
      <c r="B17" s="38">
        <v>45783.0</v>
      </c>
      <c r="C17" s="54">
        <v>223720.0</v>
      </c>
      <c r="D17" s="54" t="s">
        <v>71</v>
      </c>
      <c r="E17" s="53">
        <v>45383.0</v>
      </c>
      <c r="F17" s="56">
        <f t="shared" si="1"/>
        <v>13</v>
      </c>
      <c r="G17" s="53">
        <v>45506.0</v>
      </c>
      <c r="H17" s="56">
        <f t="shared" si="2"/>
        <v>9</v>
      </c>
      <c r="I17" s="54" t="s">
        <v>74</v>
      </c>
      <c r="J17" s="54">
        <v>312.0</v>
      </c>
      <c r="K17" s="57">
        <v>5000.0</v>
      </c>
      <c r="L17" s="54" t="s">
        <v>68</v>
      </c>
      <c r="M17" s="53">
        <v>45777.0</v>
      </c>
      <c r="N17" s="54" t="s">
        <v>19</v>
      </c>
      <c r="O17" s="54" t="s">
        <v>292</v>
      </c>
      <c r="P17" s="178" t="s">
        <v>66</v>
      </c>
      <c r="Q17" s="152"/>
      <c r="R17" s="295">
        <v>45782.0</v>
      </c>
      <c r="S17" s="296">
        <v>204492.0</v>
      </c>
      <c r="T17" s="216" t="s">
        <v>81</v>
      </c>
      <c r="U17" s="206"/>
      <c r="V17" s="294"/>
      <c r="W17" s="297"/>
      <c r="X17" s="188" t="str">
        <f t="shared" si="3"/>
        <v>#DIV/0!</v>
      </c>
    </row>
    <row r="18">
      <c r="A18" s="53">
        <v>45705.0</v>
      </c>
      <c r="B18" s="38">
        <v>45783.0</v>
      </c>
      <c r="C18" s="54">
        <v>215807.0</v>
      </c>
      <c r="D18" s="54" t="s">
        <v>71</v>
      </c>
      <c r="E18" s="53">
        <v>45413.0</v>
      </c>
      <c r="F18" s="56">
        <f t="shared" si="1"/>
        <v>12</v>
      </c>
      <c r="G18" s="53">
        <v>45436.0</v>
      </c>
      <c r="H18" s="56">
        <f t="shared" si="2"/>
        <v>11</v>
      </c>
      <c r="I18" s="54" t="s">
        <v>74</v>
      </c>
      <c r="J18" s="54">
        <v>308.0</v>
      </c>
      <c r="K18" s="57">
        <v>10000.0</v>
      </c>
      <c r="L18" s="54" t="s">
        <v>68</v>
      </c>
      <c r="M18" s="53">
        <v>45775.0</v>
      </c>
      <c r="N18" s="54" t="s">
        <v>19</v>
      </c>
      <c r="O18" s="54" t="s">
        <v>292</v>
      </c>
      <c r="P18" s="178" t="s">
        <v>66</v>
      </c>
      <c r="Q18" s="152"/>
      <c r="R18" s="295">
        <v>45783.0</v>
      </c>
      <c r="S18" s="216">
        <v>206831.0</v>
      </c>
      <c r="T18" s="216" t="s">
        <v>101</v>
      </c>
      <c r="U18" s="206"/>
      <c r="V18" s="297"/>
      <c r="W18" s="297"/>
      <c r="X18" s="188" t="str">
        <f t="shared" si="3"/>
        <v>#DIV/0!</v>
      </c>
    </row>
    <row r="19">
      <c r="A19" s="53">
        <v>45724.0</v>
      </c>
      <c r="B19" s="38">
        <v>45783.0</v>
      </c>
      <c r="C19" s="54">
        <v>214164.0</v>
      </c>
      <c r="D19" s="54" t="s">
        <v>77</v>
      </c>
      <c r="E19" s="53">
        <v>45292.0</v>
      </c>
      <c r="F19" s="56">
        <f t="shared" si="1"/>
        <v>16</v>
      </c>
      <c r="G19" s="53">
        <v>45425.0</v>
      </c>
      <c r="H19" s="56">
        <f t="shared" si="2"/>
        <v>11</v>
      </c>
      <c r="I19" s="54" t="s">
        <v>74</v>
      </c>
      <c r="J19" s="54" t="s">
        <v>108</v>
      </c>
      <c r="K19" s="57">
        <v>20000.0</v>
      </c>
      <c r="L19" s="54" t="s">
        <v>51</v>
      </c>
      <c r="M19" s="53">
        <v>45772.0</v>
      </c>
      <c r="N19" s="54" t="s">
        <v>19</v>
      </c>
      <c r="O19" s="54" t="s">
        <v>292</v>
      </c>
      <c r="P19" s="178" t="s">
        <v>66</v>
      </c>
      <c r="Q19" s="152"/>
      <c r="R19" s="295"/>
      <c r="S19" s="216"/>
      <c r="T19" s="216"/>
      <c r="U19" s="206"/>
      <c r="V19" s="297"/>
      <c r="W19" s="297"/>
      <c r="X19" s="188" t="str">
        <f t="shared" si="3"/>
        <v>#DIV/0!</v>
      </c>
    </row>
    <row r="20">
      <c r="A20" s="53">
        <v>45694.0</v>
      </c>
      <c r="B20" s="38">
        <v>45783.0</v>
      </c>
      <c r="C20" s="54">
        <v>223862.0</v>
      </c>
      <c r="D20" s="54" t="s">
        <v>77</v>
      </c>
      <c r="E20" s="53">
        <v>45323.0</v>
      </c>
      <c r="F20" s="56">
        <f t="shared" si="1"/>
        <v>15</v>
      </c>
      <c r="G20" s="53">
        <v>45509.0</v>
      </c>
      <c r="H20" s="56">
        <f t="shared" si="2"/>
        <v>9</v>
      </c>
      <c r="I20" s="54" t="s">
        <v>49</v>
      </c>
      <c r="J20" s="54" t="s">
        <v>123</v>
      </c>
      <c r="K20" s="57">
        <v>5000.0</v>
      </c>
      <c r="L20" s="54" t="s">
        <v>51</v>
      </c>
      <c r="M20" s="53">
        <v>45762.0</v>
      </c>
      <c r="N20" s="54" t="s">
        <v>19</v>
      </c>
      <c r="O20" s="54" t="s">
        <v>292</v>
      </c>
      <c r="P20" s="178" t="s">
        <v>66</v>
      </c>
      <c r="Q20" s="152"/>
      <c r="R20" s="295"/>
      <c r="S20" s="296"/>
      <c r="T20" s="216"/>
      <c r="U20" s="206"/>
      <c r="V20" s="297"/>
      <c r="W20" s="297"/>
      <c r="X20" s="188" t="str">
        <f t="shared" si="3"/>
        <v>#DIV/0!</v>
      </c>
    </row>
    <row r="21">
      <c r="A21" s="53">
        <v>45705.0</v>
      </c>
      <c r="B21" s="38">
        <v>45783.0</v>
      </c>
      <c r="C21" s="54">
        <v>219127.0</v>
      </c>
      <c r="D21" s="54" t="s">
        <v>70</v>
      </c>
      <c r="E21" s="53">
        <v>45444.0</v>
      </c>
      <c r="F21" s="56">
        <f t="shared" si="1"/>
        <v>11</v>
      </c>
      <c r="G21" s="53">
        <v>45467.0</v>
      </c>
      <c r="H21" s="56">
        <f t="shared" si="2"/>
        <v>10</v>
      </c>
      <c r="I21" s="54" t="s">
        <v>49</v>
      </c>
      <c r="J21" s="54">
        <v>501.0</v>
      </c>
      <c r="K21" s="57">
        <v>8000.0</v>
      </c>
      <c r="L21" s="54" t="s">
        <v>51</v>
      </c>
      <c r="M21" s="53">
        <v>45757.0</v>
      </c>
      <c r="N21" s="54" t="s">
        <v>19</v>
      </c>
      <c r="O21" s="54" t="s">
        <v>292</v>
      </c>
      <c r="P21" s="178" t="s">
        <v>66</v>
      </c>
      <c r="Q21" s="152"/>
      <c r="R21" s="295"/>
      <c r="S21" s="296"/>
      <c r="T21" s="216"/>
      <c r="U21" s="163"/>
      <c r="V21" s="163"/>
      <c r="W21" s="163"/>
      <c r="X21" s="221"/>
    </row>
    <row r="22">
      <c r="A22" s="53">
        <v>45705.0</v>
      </c>
      <c r="B22" s="38">
        <v>45783.0</v>
      </c>
      <c r="C22" s="54">
        <v>226288.0</v>
      </c>
      <c r="D22" s="54" t="s">
        <v>83</v>
      </c>
      <c r="E22" s="53">
        <v>45231.0</v>
      </c>
      <c r="F22" s="56">
        <f t="shared" si="1"/>
        <v>18</v>
      </c>
      <c r="G22" s="53">
        <v>45533.0</v>
      </c>
      <c r="H22" s="56">
        <f t="shared" si="2"/>
        <v>8</v>
      </c>
      <c r="I22" s="54" t="s">
        <v>49</v>
      </c>
      <c r="J22" s="54" t="s">
        <v>295</v>
      </c>
      <c r="K22" s="57" t="s">
        <v>294</v>
      </c>
      <c r="L22" s="54" t="s">
        <v>51</v>
      </c>
      <c r="M22" s="53">
        <v>45770.0</v>
      </c>
      <c r="N22" s="54" t="s">
        <v>19</v>
      </c>
      <c r="O22" s="54"/>
      <c r="P22" s="178" t="s">
        <v>66</v>
      </c>
      <c r="Q22" s="152"/>
      <c r="R22" s="295"/>
      <c r="S22" s="298"/>
      <c r="T22" s="216"/>
      <c r="U22" s="163"/>
      <c r="V22" s="163"/>
      <c r="W22" s="163"/>
      <c r="X22" s="163"/>
    </row>
    <row r="23">
      <c r="A23" s="53">
        <v>45705.0</v>
      </c>
      <c r="B23" s="38">
        <v>45783.0</v>
      </c>
      <c r="C23" s="54">
        <v>213184.0</v>
      </c>
      <c r="D23" s="54" t="s">
        <v>83</v>
      </c>
      <c r="E23" s="53">
        <v>45383.0</v>
      </c>
      <c r="F23" s="56">
        <f t="shared" si="1"/>
        <v>13</v>
      </c>
      <c r="G23" s="53">
        <v>45433.0</v>
      </c>
      <c r="H23" s="56">
        <f t="shared" si="2"/>
        <v>11</v>
      </c>
      <c r="I23" s="54" t="s">
        <v>74</v>
      </c>
      <c r="J23" s="54">
        <v>308.0</v>
      </c>
      <c r="K23" s="57">
        <v>13000.0</v>
      </c>
      <c r="L23" s="54" t="s">
        <v>68</v>
      </c>
      <c r="M23" s="53">
        <v>45756.0</v>
      </c>
      <c r="N23" s="54" t="s">
        <v>19</v>
      </c>
      <c r="O23" s="54" t="s">
        <v>292</v>
      </c>
      <c r="P23" s="178" t="s">
        <v>66</v>
      </c>
      <c r="Q23" s="152"/>
      <c r="R23" s="295"/>
      <c r="S23" s="298"/>
      <c r="T23" s="216"/>
      <c r="U23" s="163"/>
      <c r="V23" s="163"/>
      <c r="W23" s="163"/>
      <c r="X23" s="163"/>
    </row>
    <row r="24">
      <c r="A24" s="53">
        <v>45705.0</v>
      </c>
      <c r="B24" s="53">
        <v>45782.0</v>
      </c>
      <c r="C24" s="54">
        <v>221687.0</v>
      </c>
      <c r="D24" s="54" t="s">
        <v>83</v>
      </c>
      <c r="E24" s="53">
        <v>45444.0</v>
      </c>
      <c r="F24" s="56">
        <f t="shared" si="1"/>
        <v>11</v>
      </c>
      <c r="G24" s="53">
        <v>45490.0</v>
      </c>
      <c r="H24" s="56">
        <f t="shared" si="2"/>
        <v>9</v>
      </c>
      <c r="I24" s="54" t="s">
        <v>74</v>
      </c>
      <c r="J24" s="54">
        <v>314.0</v>
      </c>
      <c r="K24" s="57">
        <v>15000.0</v>
      </c>
      <c r="L24" s="54" t="s">
        <v>84</v>
      </c>
      <c r="M24" s="53">
        <v>45782.0</v>
      </c>
      <c r="N24" s="54" t="s">
        <v>22</v>
      </c>
      <c r="O24" s="54" t="s">
        <v>292</v>
      </c>
      <c r="P24" s="178" t="s">
        <v>66</v>
      </c>
      <c r="Q24" s="152"/>
      <c r="R24" s="295"/>
      <c r="S24" s="296"/>
      <c r="T24" s="299"/>
      <c r="U24" s="163"/>
      <c r="V24" s="163"/>
      <c r="W24" s="163"/>
      <c r="X24" s="163"/>
    </row>
    <row r="25">
      <c r="A25" s="53">
        <v>45705.0</v>
      </c>
      <c r="B25" s="38">
        <v>45783.0</v>
      </c>
      <c r="C25" s="54">
        <v>217866.0</v>
      </c>
      <c r="D25" s="54" t="s">
        <v>83</v>
      </c>
      <c r="E25" s="53">
        <v>45383.0</v>
      </c>
      <c r="F25" s="56">
        <f t="shared" si="1"/>
        <v>13</v>
      </c>
      <c r="G25" s="53">
        <v>45456.0</v>
      </c>
      <c r="H25" s="56">
        <f t="shared" si="2"/>
        <v>10</v>
      </c>
      <c r="I25" s="54" t="s">
        <v>49</v>
      </c>
      <c r="J25" s="54">
        <v>504.0</v>
      </c>
      <c r="K25" s="57">
        <v>5000.0</v>
      </c>
      <c r="L25" s="54" t="s">
        <v>84</v>
      </c>
      <c r="M25" s="53">
        <v>45751.0</v>
      </c>
      <c r="N25" s="54" t="s">
        <v>19</v>
      </c>
      <c r="O25" s="54" t="s">
        <v>292</v>
      </c>
      <c r="P25" s="178" t="s">
        <v>66</v>
      </c>
      <c r="Q25" s="152"/>
      <c r="R25" s="295"/>
      <c r="S25" s="296"/>
      <c r="T25" s="216"/>
      <c r="U25" s="163"/>
      <c r="V25" s="163"/>
      <c r="W25" s="163"/>
      <c r="X25" s="163"/>
    </row>
    <row r="26">
      <c r="A26" s="53">
        <v>45705.0</v>
      </c>
      <c r="B26" s="38">
        <v>45783.0</v>
      </c>
      <c r="C26" s="54">
        <v>210759.0</v>
      </c>
      <c r="D26" s="54" t="s">
        <v>58</v>
      </c>
      <c r="E26" s="53">
        <v>45323.0</v>
      </c>
      <c r="F26" s="56">
        <f t="shared" si="1"/>
        <v>15</v>
      </c>
      <c r="G26" s="53">
        <v>45414.0</v>
      </c>
      <c r="H26" s="56">
        <f t="shared" si="2"/>
        <v>12</v>
      </c>
      <c r="I26" s="54" t="s">
        <v>74</v>
      </c>
      <c r="J26" s="54">
        <v>302.0</v>
      </c>
      <c r="K26" s="57">
        <v>10000.0</v>
      </c>
      <c r="L26" s="54" t="s">
        <v>68</v>
      </c>
      <c r="M26" s="53">
        <v>45750.0</v>
      </c>
      <c r="N26" s="54" t="s">
        <v>19</v>
      </c>
      <c r="O26" s="54" t="s">
        <v>292</v>
      </c>
      <c r="P26" s="178" t="s">
        <v>66</v>
      </c>
      <c r="Q26" s="152"/>
      <c r="R26" s="295"/>
      <c r="S26" s="296"/>
      <c r="T26" s="216"/>
      <c r="U26" s="163"/>
      <c r="V26" s="163"/>
      <c r="W26" s="163"/>
      <c r="X26" s="163"/>
    </row>
    <row r="27">
      <c r="A27" s="53">
        <v>45705.0</v>
      </c>
      <c r="B27" s="38">
        <v>45783.0</v>
      </c>
      <c r="C27" s="54">
        <v>193889.0</v>
      </c>
      <c r="D27" s="54" t="s">
        <v>41</v>
      </c>
      <c r="E27" s="53">
        <v>45231.0</v>
      </c>
      <c r="F27" s="56">
        <f t="shared" si="1"/>
        <v>18</v>
      </c>
      <c r="G27" s="151">
        <v>45257.0</v>
      </c>
      <c r="H27" s="56">
        <f t="shared" si="2"/>
        <v>17</v>
      </c>
      <c r="I27" s="54" t="s">
        <v>63</v>
      </c>
      <c r="J27" s="54">
        <v>401.0</v>
      </c>
      <c r="K27" s="57">
        <v>6000.0</v>
      </c>
      <c r="L27" s="54" t="s">
        <v>84</v>
      </c>
      <c r="M27" s="53">
        <v>45777.0</v>
      </c>
      <c r="N27" s="54" t="s">
        <v>19</v>
      </c>
      <c r="O27" s="54"/>
      <c r="P27" s="178" t="s">
        <v>66</v>
      </c>
      <c r="Q27" s="152"/>
      <c r="R27" s="295"/>
      <c r="S27" s="296"/>
      <c r="T27" s="216"/>
      <c r="U27" s="163"/>
      <c r="V27" s="163"/>
      <c r="W27" s="163"/>
      <c r="X27" s="163"/>
    </row>
    <row r="28">
      <c r="A28" s="53">
        <v>45705.0</v>
      </c>
      <c r="B28" s="38">
        <v>45783.0</v>
      </c>
      <c r="C28" s="54">
        <v>197863.0</v>
      </c>
      <c r="D28" s="54" t="s">
        <v>41</v>
      </c>
      <c r="E28" s="53">
        <v>45261.0</v>
      </c>
      <c r="F28" s="56">
        <f t="shared" si="1"/>
        <v>17</v>
      </c>
      <c r="G28" s="53">
        <v>45301.0</v>
      </c>
      <c r="H28" s="56">
        <f t="shared" si="2"/>
        <v>15</v>
      </c>
      <c r="I28" s="54" t="s">
        <v>49</v>
      </c>
      <c r="J28" s="54">
        <v>514.0</v>
      </c>
      <c r="K28" s="57" t="s">
        <v>294</v>
      </c>
      <c r="L28" s="54" t="s">
        <v>51</v>
      </c>
      <c r="M28" s="53">
        <v>45762.0</v>
      </c>
      <c r="N28" s="54" t="s">
        <v>19</v>
      </c>
      <c r="O28" s="54"/>
      <c r="P28" s="178" t="s">
        <v>66</v>
      </c>
      <c r="Q28" s="152"/>
      <c r="R28" s="295"/>
      <c r="S28" s="296"/>
      <c r="T28" s="216"/>
      <c r="U28" s="163"/>
      <c r="V28" s="163"/>
      <c r="W28" s="163"/>
      <c r="X28" s="163"/>
    </row>
    <row r="29">
      <c r="A29" s="53">
        <v>45705.0</v>
      </c>
      <c r="B29" s="38">
        <v>45783.0</v>
      </c>
      <c r="C29" s="54">
        <v>213049.0</v>
      </c>
      <c r="D29" s="54" t="s">
        <v>89</v>
      </c>
      <c r="E29" s="53">
        <v>45413.0</v>
      </c>
      <c r="F29" s="56">
        <f t="shared" si="1"/>
        <v>12</v>
      </c>
      <c r="G29" s="53">
        <v>45457.0</v>
      </c>
      <c r="H29" s="56">
        <f t="shared" si="2"/>
        <v>10</v>
      </c>
      <c r="I29" s="54" t="s">
        <v>74</v>
      </c>
      <c r="J29" s="54">
        <v>308.0</v>
      </c>
      <c r="K29" s="57" t="s">
        <v>64</v>
      </c>
      <c r="L29" s="54" t="s">
        <v>68</v>
      </c>
      <c r="M29" s="53">
        <v>45756.0</v>
      </c>
      <c r="N29" s="54" t="s">
        <v>19</v>
      </c>
      <c r="O29" s="54"/>
      <c r="P29" s="178" t="s">
        <v>66</v>
      </c>
      <c r="Q29" s="152"/>
      <c r="R29" s="295"/>
      <c r="S29" s="216"/>
      <c r="T29" s="216"/>
      <c r="U29" s="163"/>
      <c r="V29" s="163"/>
      <c r="W29" s="163"/>
      <c r="X29" s="163"/>
    </row>
    <row r="30">
      <c r="A30" s="53">
        <v>45705.0</v>
      </c>
      <c r="B30" s="38">
        <v>45783.0</v>
      </c>
      <c r="C30" s="54">
        <v>222140.0</v>
      </c>
      <c r="D30" s="54" t="s">
        <v>95</v>
      </c>
      <c r="E30" s="53">
        <v>45444.0</v>
      </c>
      <c r="F30" s="56">
        <f t="shared" si="1"/>
        <v>11</v>
      </c>
      <c r="G30" s="53">
        <v>45492.0</v>
      </c>
      <c r="H30" s="56">
        <f t="shared" si="2"/>
        <v>9</v>
      </c>
      <c r="I30" s="54" t="s">
        <v>74</v>
      </c>
      <c r="J30" s="54">
        <v>302.0</v>
      </c>
      <c r="K30" s="57">
        <v>10000.0</v>
      </c>
      <c r="L30" s="54" t="s">
        <v>84</v>
      </c>
      <c r="M30" s="53">
        <v>45772.0</v>
      </c>
      <c r="N30" s="54" t="s">
        <v>19</v>
      </c>
      <c r="O30" s="54" t="s">
        <v>292</v>
      </c>
      <c r="P30" s="178" t="s">
        <v>66</v>
      </c>
      <c r="Q30" s="152"/>
      <c r="R30" s="295"/>
      <c r="S30" s="216"/>
      <c r="T30" s="216"/>
      <c r="U30" s="163"/>
      <c r="V30" s="163"/>
      <c r="W30" s="163"/>
      <c r="X30" s="163"/>
    </row>
    <row r="31">
      <c r="A31" s="53">
        <v>45705.0</v>
      </c>
      <c r="B31" s="38">
        <v>45783.0</v>
      </c>
      <c r="C31" s="54">
        <v>221909.0</v>
      </c>
      <c r="D31" s="54" t="s">
        <v>96</v>
      </c>
      <c r="E31" s="53">
        <v>45323.0</v>
      </c>
      <c r="F31" s="56">
        <f t="shared" si="1"/>
        <v>15</v>
      </c>
      <c r="G31" s="53">
        <v>45400.0</v>
      </c>
      <c r="H31" s="56">
        <f t="shared" si="2"/>
        <v>12</v>
      </c>
      <c r="I31" s="54" t="s">
        <v>74</v>
      </c>
      <c r="J31" s="54">
        <v>301.0</v>
      </c>
      <c r="K31" s="57">
        <v>20000.0</v>
      </c>
      <c r="L31" s="54" t="s">
        <v>68</v>
      </c>
      <c r="M31" s="53">
        <v>45412.0</v>
      </c>
      <c r="N31" s="54" t="s">
        <v>19</v>
      </c>
      <c r="O31" s="54" t="s">
        <v>292</v>
      </c>
      <c r="P31" s="178" t="s">
        <v>66</v>
      </c>
      <c r="Q31" s="152"/>
      <c r="R31" s="295"/>
      <c r="S31" s="216"/>
      <c r="T31" s="216"/>
      <c r="U31" s="163"/>
      <c r="V31" s="163"/>
      <c r="W31" s="163"/>
      <c r="X31" s="163"/>
    </row>
    <row r="32">
      <c r="A32" s="53">
        <v>45705.0</v>
      </c>
      <c r="B32" s="38">
        <v>45783.0</v>
      </c>
      <c r="C32" s="54">
        <v>213914.0</v>
      </c>
      <c r="D32" s="54" t="s">
        <v>96</v>
      </c>
      <c r="E32" s="53">
        <v>45352.0</v>
      </c>
      <c r="F32" s="56">
        <f t="shared" si="1"/>
        <v>14</v>
      </c>
      <c r="G32" s="53">
        <v>45426.0</v>
      </c>
      <c r="H32" s="56">
        <f t="shared" si="2"/>
        <v>11</v>
      </c>
      <c r="I32" s="54" t="s">
        <v>49</v>
      </c>
      <c r="J32" s="54">
        <v>534.0</v>
      </c>
      <c r="K32" s="57" t="s">
        <v>64</v>
      </c>
      <c r="L32" s="178" t="s">
        <v>51</v>
      </c>
      <c r="M32" s="53">
        <v>45770.0</v>
      </c>
      <c r="N32" s="54" t="s">
        <v>19</v>
      </c>
      <c r="O32" s="54"/>
      <c r="P32" s="178" t="s">
        <v>66</v>
      </c>
      <c r="Q32" s="152"/>
      <c r="R32" s="295"/>
      <c r="S32" s="216"/>
      <c r="T32" s="216"/>
      <c r="U32" s="163"/>
      <c r="V32" s="163"/>
      <c r="W32" s="163"/>
      <c r="X32" s="163"/>
    </row>
    <row r="33">
      <c r="A33" s="53">
        <v>45705.0</v>
      </c>
      <c r="B33" s="38">
        <v>45783.0</v>
      </c>
      <c r="C33" s="54">
        <v>227719.0</v>
      </c>
      <c r="D33" s="54" t="s">
        <v>116</v>
      </c>
      <c r="E33" s="53">
        <v>45444.0</v>
      </c>
      <c r="F33" s="56">
        <f t="shared" si="1"/>
        <v>11</v>
      </c>
      <c r="G33" s="53">
        <v>45546.0</v>
      </c>
      <c r="H33" s="56">
        <f t="shared" si="2"/>
        <v>7</v>
      </c>
      <c r="I33" s="54" t="s">
        <v>49</v>
      </c>
      <c r="J33" s="54">
        <v>502.0</v>
      </c>
      <c r="K33" s="57" t="s">
        <v>64</v>
      </c>
      <c r="L33" s="54" t="s">
        <v>51</v>
      </c>
      <c r="M33" s="53">
        <v>45770.0</v>
      </c>
      <c r="N33" s="54" t="s">
        <v>19</v>
      </c>
      <c r="O33" s="54"/>
      <c r="P33" s="178" t="s">
        <v>66</v>
      </c>
      <c r="Q33" s="152"/>
      <c r="R33" s="295"/>
      <c r="S33" s="298"/>
      <c r="T33" s="216"/>
      <c r="U33" s="163"/>
      <c r="V33" s="163"/>
      <c r="W33" s="163"/>
      <c r="X33" s="163"/>
    </row>
    <row r="34">
      <c r="A34" s="38">
        <v>45775.0</v>
      </c>
      <c r="B34" s="38">
        <v>45783.0</v>
      </c>
      <c r="C34" s="54">
        <v>248692.0</v>
      </c>
      <c r="D34" s="54" t="s">
        <v>161</v>
      </c>
      <c r="E34" s="53">
        <v>45078.0</v>
      </c>
      <c r="F34" s="56">
        <f t="shared" si="1"/>
        <v>23</v>
      </c>
      <c r="G34" s="53">
        <v>45751.0</v>
      </c>
      <c r="H34" s="56">
        <f t="shared" si="2"/>
        <v>1</v>
      </c>
      <c r="I34" s="54" t="s">
        <v>49</v>
      </c>
      <c r="J34" s="54">
        <v>502.0</v>
      </c>
      <c r="K34" s="57">
        <v>4000.0</v>
      </c>
      <c r="L34" s="54" t="s">
        <v>51</v>
      </c>
      <c r="M34" s="53">
        <v>45775.0</v>
      </c>
      <c r="N34" s="54" t="s">
        <v>19</v>
      </c>
      <c r="O34" s="54" t="s">
        <v>292</v>
      </c>
      <c r="P34" s="178" t="s">
        <v>66</v>
      </c>
      <c r="Q34" s="152"/>
      <c r="R34" s="295"/>
      <c r="S34" s="216"/>
      <c r="T34" s="216"/>
      <c r="U34" s="163"/>
      <c r="V34" s="163"/>
      <c r="W34" s="163"/>
      <c r="X34" s="163"/>
    </row>
    <row r="35">
      <c r="A35" s="53">
        <v>45705.0</v>
      </c>
      <c r="B35" s="38">
        <v>45783.0</v>
      </c>
      <c r="C35" s="54">
        <v>205602.0</v>
      </c>
      <c r="D35" s="54" t="s">
        <v>58</v>
      </c>
      <c r="E35" s="53">
        <v>45231.0</v>
      </c>
      <c r="F35" s="56">
        <f t="shared" si="1"/>
        <v>18</v>
      </c>
      <c r="G35" s="53">
        <v>45359.0</v>
      </c>
      <c r="H35" s="56">
        <f t="shared" si="2"/>
        <v>13</v>
      </c>
      <c r="I35" s="54" t="s">
        <v>74</v>
      </c>
      <c r="J35" s="54">
        <v>302.0</v>
      </c>
      <c r="K35" s="57" t="s">
        <v>294</v>
      </c>
      <c r="L35" s="54" t="s">
        <v>51</v>
      </c>
      <c r="M35" s="53">
        <v>45750.0</v>
      </c>
      <c r="N35" s="54" t="s">
        <v>19</v>
      </c>
      <c r="O35" s="58"/>
      <c r="P35" s="178" t="s">
        <v>66</v>
      </c>
      <c r="Q35" s="152"/>
      <c r="R35" s="295"/>
      <c r="S35" s="216"/>
      <c r="T35" s="216"/>
      <c r="U35" s="163"/>
      <c r="V35" s="163"/>
      <c r="W35" s="163"/>
      <c r="X35" s="163"/>
    </row>
    <row r="36">
      <c r="A36" s="53"/>
      <c r="B36" s="38">
        <v>45783.0</v>
      </c>
      <c r="C36" s="54">
        <v>198716.0</v>
      </c>
      <c r="D36" s="54"/>
      <c r="E36" s="53"/>
      <c r="F36" s="56"/>
      <c r="G36" s="53"/>
      <c r="H36" s="56">
        <f t="shared" si="2"/>
        <v>1504</v>
      </c>
      <c r="I36" s="54" t="s">
        <v>74</v>
      </c>
      <c r="J36" s="54" t="s">
        <v>33</v>
      </c>
      <c r="K36" s="57" t="s">
        <v>64</v>
      </c>
      <c r="L36" s="54" t="s">
        <v>51</v>
      </c>
      <c r="M36" s="53">
        <v>45755.0</v>
      </c>
      <c r="N36" s="54" t="s">
        <v>19</v>
      </c>
      <c r="O36" s="54"/>
      <c r="P36" s="178" t="s">
        <v>66</v>
      </c>
      <c r="Q36" s="152"/>
      <c r="R36" s="295"/>
      <c r="S36" s="216"/>
      <c r="T36" s="216"/>
      <c r="U36" s="163"/>
      <c r="V36" s="163"/>
      <c r="W36" s="163"/>
      <c r="X36" s="163"/>
    </row>
    <row r="37">
      <c r="A37" s="53">
        <v>45705.0</v>
      </c>
      <c r="B37" s="38">
        <v>45783.0</v>
      </c>
      <c r="C37" s="54">
        <v>206853.0</v>
      </c>
      <c r="D37" s="54" t="s">
        <v>60</v>
      </c>
      <c r="E37" s="53">
        <v>45352.0</v>
      </c>
      <c r="F37" s="56">
        <f t="shared" ref="F37:F44" si="4">DATEDIF(E37,TODAY(),"M")</f>
        <v>14</v>
      </c>
      <c r="G37" s="53">
        <v>45377.0</v>
      </c>
      <c r="H37" s="56">
        <f t="shared" si="2"/>
        <v>13</v>
      </c>
      <c r="I37" s="54" t="s">
        <v>49</v>
      </c>
      <c r="J37" s="54">
        <v>504.0</v>
      </c>
      <c r="K37" s="57" t="s">
        <v>64</v>
      </c>
      <c r="L37" s="54" t="s">
        <v>84</v>
      </c>
      <c r="M37" s="53">
        <v>45751.0</v>
      </c>
      <c r="N37" s="54" t="s">
        <v>19</v>
      </c>
      <c r="O37" s="54"/>
      <c r="P37" s="178" t="s">
        <v>66</v>
      </c>
      <c r="Q37" s="152"/>
      <c r="R37" s="295"/>
      <c r="S37" s="296"/>
      <c r="T37" s="216"/>
      <c r="U37" s="163"/>
      <c r="V37" s="163"/>
      <c r="W37" s="163"/>
      <c r="X37" s="163"/>
    </row>
    <row r="38">
      <c r="A38" s="53">
        <v>45721.0</v>
      </c>
      <c r="B38" s="53">
        <v>45782.0</v>
      </c>
      <c r="C38" s="54">
        <v>200750.0</v>
      </c>
      <c r="D38" s="54" t="s">
        <v>48</v>
      </c>
      <c r="E38" s="53">
        <v>45261.0</v>
      </c>
      <c r="F38" s="56">
        <f t="shared" si="4"/>
        <v>17</v>
      </c>
      <c r="G38" s="53">
        <v>45324.0</v>
      </c>
      <c r="H38" s="56">
        <f t="shared" si="2"/>
        <v>15</v>
      </c>
      <c r="I38" s="54" t="s">
        <v>49</v>
      </c>
      <c r="J38" s="54">
        <v>535.0</v>
      </c>
      <c r="K38" s="57">
        <v>10000.0</v>
      </c>
      <c r="L38" s="54" t="s">
        <v>68</v>
      </c>
      <c r="M38" s="53">
        <v>45780.0</v>
      </c>
      <c r="N38" s="54" t="s">
        <v>22</v>
      </c>
      <c r="O38" s="54" t="s">
        <v>292</v>
      </c>
      <c r="P38" s="178" t="s">
        <v>66</v>
      </c>
      <c r="Q38" s="152"/>
      <c r="R38" s="295"/>
      <c r="S38" s="296"/>
      <c r="T38" s="216"/>
      <c r="U38" s="163"/>
      <c r="V38" s="163"/>
      <c r="W38" s="163"/>
      <c r="X38" s="163"/>
    </row>
    <row r="39">
      <c r="A39" s="53">
        <v>45705.0</v>
      </c>
      <c r="B39" s="53">
        <v>45782.0</v>
      </c>
      <c r="C39" s="54">
        <v>222088.0</v>
      </c>
      <c r="D39" s="54" t="s">
        <v>48</v>
      </c>
      <c r="E39" s="53">
        <v>45474.0</v>
      </c>
      <c r="F39" s="56">
        <f t="shared" si="4"/>
        <v>10</v>
      </c>
      <c r="G39" s="53">
        <v>45524.0</v>
      </c>
      <c r="H39" s="56">
        <f t="shared" si="2"/>
        <v>8</v>
      </c>
      <c r="I39" s="54" t="s">
        <v>49</v>
      </c>
      <c r="J39" s="54">
        <v>514.0</v>
      </c>
      <c r="K39" s="57">
        <v>16500.0</v>
      </c>
      <c r="L39" s="54" t="s">
        <v>68</v>
      </c>
      <c r="M39" s="53">
        <v>45782.0</v>
      </c>
      <c r="N39" s="54" t="s">
        <v>22</v>
      </c>
      <c r="O39" s="54" t="s">
        <v>292</v>
      </c>
      <c r="P39" s="178" t="s">
        <v>66</v>
      </c>
      <c r="Q39" s="152"/>
      <c r="R39" s="295"/>
      <c r="S39" s="296"/>
      <c r="T39" s="216"/>
      <c r="U39" s="163"/>
      <c r="V39" s="163"/>
      <c r="W39" s="163"/>
      <c r="X39" s="163"/>
    </row>
    <row r="40">
      <c r="A40" s="53">
        <v>45705.0</v>
      </c>
      <c r="B40" s="38">
        <v>45783.0</v>
      </c>
      <c r="C40" s="54">
        <v>228023.0</v>
      </c>
      <c r="D40" s="54" t="s">
        <v>48</v>
      </c>
      <c r="E40" s="53">
        <v>45413.0</v>
      </c>
      <c r="F40" s="56">
        <f t="shared" si="4"/>
        <v>12</v>
      </c>
      <c r="G40" s="53">
        <v>45549.0</v>
      </c>
      <c r="H40" s="56">
        <f t="shared" si="2"/>
        <v>7</v>
      </c>
      <c r="I40" s="54" t="s">
        <v>49</v>
      </c>
      <c r="J40" s="54">
        <v>512.0</v>
      </c>
      <c r="K40" s="57">
        <v>3300.0</v>
      </c>
      <c r="L40" s="54" t="s">
        <v>68</v>
      </c>
      <c r="M40" s="53">
        <v>45763.0</v>
      </c>
      <c r="N40" s="54" t="s">
        <v>19</v>
      </c>
      <c r="O40" s="54" t="s">
        <v>292</v>
      </c>
      <c r="P40" s="178" t="s">
        <v>66</v>
      </c>
      <c r="Q40" s="152"/>
      <c r="R40" s="295"/>
      <c r="S40" s="216"/>
      <c r="T40" s="216"/>
      <c r="U40" s="163"/>
      <c r="V40" s="163"/>
      <c r="W40" s="163"/>
      <c r="X40" s="163"/>
    </row>
    <row r="41">
      <c r="A41" s="53">
        <v>45705.0</v>
      </c>
      <c r="B41" s="53">
        <v>45779.0</v>
      </c>
      <c r="C41" s="54">
        <v>221809.0</v>
      </c>
      <c r="D41" s="54" t="s">
        <v>102</v>
      </c>
      <c r="E41" s="53">
        <v>45413.0</v>
      </c>
      <c r="F41" s="56">
        <f t="shared" si="4"/>
        <v>12</v>
      </c>
      <c r="G41" s="53">
        <v>45493.0</v>
      </c>
      <c r="H41" s="56">
        <f t="shared" si="2"/>
        <v>9</v>
      </c>
      <c r="I41" s="54" t="s">
        <v>49</v>
      </c>
      <c r="J41" s="54">
        <v>510.0</v>
      </c>
      <c r="K41" s="57" t="s">
        <v>64</v>
      </c>
      <c r="L41" s="54" t="s">
        <v>68</v>
      </c>
      <c r="M41" s="53">
        <v>45779.0</v>
      </c>
      <c r="N41" s="54" t="s">
        <v>22</v>
      </c>
      <c r="O41" s="54"/>
      <c r="P41" s="178" t="s">
        <v>66</v>
      </c>
      <c r="Q41" s="152"/>
      <c r="R41" s="295"/>
      <c r="S41" s="216"/>
      <c r="T41" s="216"/>
      <c r="U41" s="163"/>
      <c r="V41" s="163"/>
      <c r="W41" s="163"/>
      <c r="X41" s="163"/>
    </row>
    <row r="42">
      <c r="A42" s="53">
        <v>45705.0</v>
      </c>
      <c r="B42" s="53">
        <v>45779.0</v>
      </c>
      <c r="C42" s="54">
        <v>229323.0</v>
      </c>
      <c r="D42" s="54" t="s">
        <v>102</v>
      </c>
      <c r="E42" s="53">
        <v>45383.0</v>
      </c>
      <c r="F42" s="56">
        <f t="shared" si="4"/>
        <v>13</v>
      </c>
      <c r="G42" s="53">
        <v>45562.0</v>
      </c>
      <c r="H42" s="56">
        <f t="shared" si="2"/>
        <v>7</v>
      </c>
      <c r="I42" s="54" t="s">
        <v>49</v>
      </c>
      <c r="J42" s="54">
        <v>510.0</v>
      </c>
      <c r="K42" s="57">
        <v>7000.0</v>
      </c>
      <c r="L42" s="54" t="s">
        <v>68</v>
      </c>
      <c r="M42" s="53">
        <v>45779.0</v>
      </c>
      <c r="N42" s="54" t="s">
        <v>22</v>
      </c>
      <c r="O42" s="54"/>
      <c r="P42" s="178" t="s">
        <v>66</v>
      </c>
      <c r="Q42" s="152"/>
      <c r="R42" s="295"/>
      <c r="S42" s="216"/>
      <c r="T42" s="216"/>
      <c r="U42" s="163"/>
      <c r="V42" s="163"/>
      <c r="W42" s="163"/>
      <c r="X42" s="163"/>
    </row>
    <row r="43">
      <c r="A43" s="53">
        <v>45705.0</v>
      </c>
      <c r="B43" s="38">
        <v>45783.0</v>
      </c>
      <c r="C43" s="54">
        <v>219349.0</v>
      </c>
      <c r="D43" s="54" t="s">
        <v>71</v>
      </c>
      <c r="E43" s="53">
        <v>45413.0</v>
      </c>
      <c r="F43" s="56">
        <f t="shared" si="4"/>
        <v>12</v>
      </c>
      <c r="G43" s="53">
        <v>45469.0</v>
      </c>
      <c r="H43" s="56">
        <f t="shared" si="2"/>
        <v>10</v>
      </c>
      <c r="I43" s="54" t="s">
        <v>49</v>
      </c>
      <c r="J43" s="54">
        <v>501.0</v>
      </c>
      <c r="K43" s="57" t="s">
        <v>64</v>
      </c>
      <c r="L43" s="54" t="s">
        <v>68</v>
      </c>
      <c r="M43" s="53">
        <v>45762.0</v>
      </c>
      <c r="N43" s="54" t="s">
        <v>19</v>
      </c>
      <c r="O43" s="54"/>
      <c r="P43" s="178" t="s">
        <v>66</v>
      </c>
      <c r="Q43" s="152"/>
      <c r="R43" s="295"/>
      <c r="S43" s="216"/>
      <c r="T43" s="216"/>
      <c r="U43" s="163"/>
      <c r="V43" s="163"/>
      <c r="W43" s="163"/>
      <c r="X43" s="163"/>
    </row>
    <row r="44">
      <c r="A44" s="53">
        <v>45705.0</v>
      </c>
      <c r="B44" s="38">
        <v>45783.0</v>
      </c>
      <c r="C44" s="54">
        <v>202488.0</v>
      </c>
      <c r="D44" s="54" t="s">
        <v>133</v>
      </c>
      <c r="E44" s="53">
        <v>45231.0</v>
      </c>
      <c r="F44" s="56">
        <f t="shared" si="4"/>
        <v>18</v>
      </c>
      <c r="G44" s="53">
        <v>45338.0</v>
      </c>
      <c r="H44" s="56">
        <f t="shared" si="2"/>
        <v>14</v>
      </c>
      <c r="I44" s="54" t="s">
        <v>59</v>
      </c>
      <c r="J44" s="54">
        <v>104.0</v>
      </c>
      <c r="K44" s="57">
        <v>3000.0</v>
      </c>
      <c r="L44" s="54" t="s">
        <v>68</v>
      </c>
      <c r="M44" s="53">
        <v>45773.0</v>
      </c>
      <c r="N44" s="54" t="s">
        <v>19</v>
      </c>
      <c r="O44" s="54" t="s">
        <v>292</v>
      </c>
      <c r="P44" s="178" t="s">
        <v>66</v>
      </c>
      <c r="Q44" s="152"/>
      <c r="R44" s="295"/>
      <c r="S44" s="216"/>
      <c r="T44" s="216"/>
      <c r="U44" s="163"/>
      <c r="V44" s="163"/>
      <c r="W44" s="163"/>
      <c r="X44" s="163"/>
    </row>
    <row r="45">
      <c r="A45" s="53"/>
      <c r="B45" s="38">
        <v>45783.0</v>
      </c>
      <c r="C45" s="54">
        <v>196086.0</v>
      </c>
      <c r="D45" s="54"/>
      <c r="E45" s="53"/>
      <c r="F45" s="56"/>
      <c r="G45" s="53"/>
      <c r="H45" s="56"/>
      <c r="I45" s="54" t="s">
        <v>139</v>
      </c>
      <c r="J45" s="54">
        <v>804.0</v>
      </c>
      <c r="K45" s="57" t="s">
        <v>64</v>
      </c>
      <c r="L45" s="54" t="s">
        <v>51</v>
      </c>
      <c r="M45" s="53">
        <v>45764.0</v>
      </c>
      <c r="N45" s="54" t="s">
        <v>19</v>
      </c>
      <c r="O45" s="54"/>
      <c r="P45" s="178" t="s">
        <v>66</v>
      </c>
      <c r="Q45" s="152"/>
      <c r="R45" s="297"/>
      <c r="S45" s="297"/>
      <c r="T45" s="297"/>
      <c r="U45" s="163"/>
      <c r="V45" s="163"/>
      <c r="W45" s="163"/>
      <c r="X45" s="163"/>
    </row>
    <row r="46">
      <c r="A46" s="53">
        <v>45705.0</v>
      </c>
      <c r="B46" s="38">
        <v>45783.0</v>
      </c>
      <c r="C46" s="54">
        <v>238649.0</v>
      </c>
      <c r="D46" s="54" t="s">
        <v>70</v>
      </c>
      <c r="E46" s="53">
        <v>45505.0</v>
      </c>
      <c r="F46" s="56">
        <f t="shared" ref="F46:F422" si="5">DATEDIF(E46,TODAY(),"M")</f>
        <v>9</v>
      </c>
      <c r="G46" s="53">
        <v>45665.0</v>
      </c>
      <c r="H46" s="56">
        <f t="shared" ref="H46:H438" si="6">DATEDIF(G46,TODAY(),"M")</f>
        <v>3</v>
      </c>
      <c r="I46" s="54" t="s">
        <v>49</v>
      </c>
      <c r="J46" s="54">
        <v>514.0</v>
      </c>
      <c r="K46" s="57" t="s">
        <v>64</v>
      </c>
      <c r="L46" s="54" t="s">
        <v>68</v>
      </c>
      <c r="M46" s="53">
        <v>45762.0</v>
      </c>
      <c r="N46" s="54" t="s">
        <v>19</v>
      </c>
      <c r="O46" s="54" t="s">
        <v>292</v>
      </c>
      <c r="P46" s="178" t="s">
        <v>66</v>
      </c>
      <c r="Q46" s="152"/>
      <c r="R46" s="297"/>
      <c r="S46" s="297"/>
      <c r="T46" s="297"/>
      <c r="U46" s="163"/>
      <c r="V46" s="163"/>
      <c r="W46" s="163"/>
      <c r="X46" s="163"/>
    </row>
    <row r="47">
      <c r="A47" s="53">
        <v>45705.0</v>
      </c>
      <c r="B47" s="53">
        <v>45782.0</v>
      </c>
      <c r="C47" s="54">
        <v>245496.0</v>
      </c>
      <c r="D47" s="54" t="s">
        <v>48</v>
      </c>
      <c r="E47" s="53">
        <v>45078.0</v>
      </c>
      <c r="F47" s="56">
        <f t="shared" si="5"/>
        <v>23</v>
      </c>
      <c r="G47" s="53">
        <v>45729.0</v>
      </c>
      <c r="H47" s="56">
        <f t="shared" si="6"/>
        <v>1</v>
      </c>
      <c r="I47" s="54" t="s">
        <v>49</v>
      </c>
      <c r="J47" s="54">
        <v>535.0</v>
      </c>
      <c r="K47" s="57">
        <v>8000.0</v>
      </c>
      <c r="L47" s="54" t="s">
        <v>68</v>
      </c>
      <c r="M47" s="53">
        <v>45780.0</v>
      </c>
      <c r="N47" s="54" t="s">
        <v>22</v>
      </c>
      <c r="O47" s="54" t="s">
        <v>292</v>
      </c>
      <c r="P47" s="178" t="s">
        <v>66</v>
      </c>
      <c r="Q47" s="152"/>
      <c r="R47" s="297"/>
      <c r="S47" s="297"/>
      <c r="T47" s="297"/>
      <c r="U47" s="163"/>
      <c r="V47" s="163"/>
      <c r="W47" s="163"/>
      <c r="X47" s="163"/>
    </row>
    <row r="48">
      <c r="A48" s="53">
        <v>45705.0</v>
      </c>
      <c r="B48" s="53">
        <v>45782.0</v>
      </c>
      <c r="C48" s="54">
        <v>197494.0</v>
      </c>
      <c r="D48" s="54" t="s">
        <v>70</v>
      </c>
      <c r="E48" s="53">
        <v>45261.0</v>
      </c>
      <c r="F48" s="56">
        <f t="shared" si="5"/>
        <v>17</v>
      </c>
      <c r="G48" s="53">
        <v>45297.0</v>
      </c>
      <c r="H48" s="56">
        <f t="shared" si="6"/>
        <v>16</v>
      </c>
      <c r="I48" s="54" t="s">
        <v>49</v>
      </c>
      <c r="J48" s="54">
        <v>535.0</v>
      </c>
      <c r="K48" s="57">
        <v>11000.0</v>
      </c>
      <c r="L48" s="54" t="s">
        <v>84</v>
      </c>
      <c r="M48" s="53">
        <v>45780.0</v>
      </c>
      <c r="N48" s="54" t="s">
        <v>22</v>
      </c>
      <c r="O48" s="54" t="s">
        <v>292</v>
      </c>
      <c r="P48" s="178" t="s">
        <v>66</v>
      </c>
      <c r="Q48" s="152"/>
      <c r="R48" s="247"/>
      <c r="S48" s="247"/>
      <c r="T48" s="297"/>
      <c r="U48" s="163"/>
      <c r="V48" s="163"/>
      <c r="W48" s="163"/>
      <c r="X48" s="163"/>
    </row>
    <row r="49">
      <c r="A49" s="53">
        <v>45705.0</v>
      </c>
      <c r="B49" s="38">
        <v>45783.0</v>
      </c>
      <c r="C49" s="54">
        <v>218744.0</v>
      </c>
      <c r="D49" s="54" t="s">
        <v>70</v>
      </c>
      <c r="E49" s="53">
        <v>45413.0</v>
      </c>
      <c r="F49" s="56">
        <f t="shared" si="5"/>
        <v>12</v>
      </c>
      <c r="G49" s="53">
        <v>45463.0</v>
      </c>
      <c r="H49" s="56">
        <f t="shared" si="6"/>
        <v>10</v>
      </c>
      <c r="I49" s="54" t="s">
        <v>49</v>
      </c>
      <c r="J49" s="54">
        <v>502.0</v>
      </c>
      <c r="K49" s="57">
        <v>5000.0</v>
      </c>
      <c r="L49" s="54" t="s">
        <v>68</v>
      </c>
      <c r="M49" s="53">
        <v>45777.0</v>
      </c>
      <c r="N49" s="54" t="s">
        <v>19</v>
      </c>
      <c r="O49" s="54" t="s">
        <v>292</v>
      </c>
      <c r="P49" s="178" t="s">
        <v>66</v>
      </c>
      <c r="Q49" s="152"/>
      <c r="R49" s="247"/>
      <c r="S49" s="247"/>
      <c r="T49" s="297"/>
      <c r="U49" s="163"/>
      <c r="V49" s="163"/>
      <c r="W49" s="163"/>
      <c r="X49" s="163"/>
    </row>
    <row r="50">
      <c r="A50" s="53">
        <v>45705.0</v>
      </c>
      <c r="B50" s="38">
        <v>45783.0</v>
      </c>
      <c r="C50" s="54">
        <v>229476.0</v>
      </c>
      <c r="D50" s="54" t="s">
        <v>70</v>
      </c>
      <c r="E50" s="53">
        <v>45536.0</v>
      </c>
      <c r="F50" s="56">
        <f t="shared" si="5"/>
        <v>8</v>
      </c>
      <c r="G50" s="53">
        <v>45565.0</v>
      </c>
      <c r="H50" s="56">
        <f t="shared" si="6"/>
        <v>7</v>
      </c>
      <c r="I50" s="54" t="s">
        <v>49</v>
      </c>
      <c r="J50" s="54">
        <v>504.0</v>
      </c>
      <c r="K50" s="57" t="s">
        <v>294</v>
      </c>
      <c r="L50" s="54" t="s">
        <v>68</v>
      </c>
      <c r="M50" s="53">
        <v>45748.0</v>
      </c>
      <c r="N50" s="54" t="s">
        <v>19</v>
      </c>
      <c r="O50" s="54"/>
      <c r="P50" s="178" t="s">
        <v>66</v>
      </c>
      <c r="Q50" s="152"/>
      <c r="R50" s="247"/>
      <c r="S50" s="297"/>
      <c r="T50" s="297"/>
      <c r="U50" s="163"/>
      <c r="V50" s="163"/>
      <c r="W50" s="163"/>
      <c r="X50" s="163"/>
    </row>
    <row r="51">
      <c r="A51" s="53">
        <v>45705.0</v>
      </c>
      <c r="B51" s="38">
        <v>45783.0</v>
      </c>
      <c r="C51" s="54">
        <v>234826.0</v>
      </c>
      <c r="D51" s="54" t="s">
        <v>70</v>
      </c>
      <c r="E51" s="53">
        <v>45413.0</v>
      </c>
      <c r="F51" s="56">
        <f t="shared" si="5"/>
        <v>12</v>
      </c>
      <c r="G51" s="151">
        <v>45622.0</v>
      </c>
      <c r="H51" s="56">
        <f t="shared" si="6"/>
        <v>5</v>
      </c>
      <c r="I51" s="54" t="s">
        <v>49</v>
      </c>
      <c r="J51" s="54">
        <v>504.0</v>
      </c>
      <c r="K51" s="57" t="s">
        <v>64</v>
      </c>
      <c r="L51" s="54" t="s">
        <v>51</v>
      </c>
      <c r="M51" s="53">
        <v>45751.0</v>
      </c>
      <c r="N51" s="54" t="s">
        <v>19</v>
      </c>
      <c r="O51" s="54"/>
      <c r="P51" s="178" t="s">
        <v>66</v>
      </c>
      <c r="Q51" s="152"/>
      <c r="R51" s="162"/>
      <c r="S51" s="162"/>
      <c r="T51" s="162"/>
      <c r="U51" s="162"/>
      <c r="V51" s="163"/>
      <c r="W51" s="163"/>
      <c r="X51" s="163"/>
    </row>
    <row r="52">
      <c r="A52" s="53">
        <v>45705.0</v>
      </c>
      <c r="B52" s="38">
        <v>45783.0</v>
      </c>
      <c r="C52" s="54">
        <v>226187.0</v>
      </c>
      <c r="D52" s="54" t="s">
        <v>77</v>
      </c>
      <c r="E52" s="53">
        <v>45352.0</v>
      </c>
      <c r="F52" s="56">
        <f t="shared" si="5"/>
        <v>14</v>
      </c>
      <c r="G52" s="53">
        <v>45532.0</v>
      </c>
      <c r="H52" s="56">
        <f t="shared" si="6"/>
        <v>8</v>
      </c>
      <c r="I52" s="54" t="s">
        <v>49</v>
      </c>
      <c r="J52" s="54">
        <v>504.0</v>
      </c>
      <c r="K52" s="57" t="s">
        <v>64</v>
      </c>
      <c r="L52" s="54" t="s">
        <v>68</v>
      </c>
      <c r="M52" s="53">
        <v>45757.0</v>
      </c>
      <c r="N52" s="54" t="s">
        <v>19</v>
      </c>
      <c r="O52" s="54"/>
      <c r="P52" s="178" t="s">
        <v>66</v>
      </c>
      <c r="Q52" s="152"/>
      <c r="R52" s="162"/>
      <c r="S52" s="162"/>
      <c r="T52" s="162"/>
      <c r="U52" s="162"/>
      <c r="V52" s="163"/>
      <c r="W52" s="163"/>
      <c r="X52" s="163"/>
    </row>
    <row r="53">
      <c r="A53" s="53">
        <v>45705.0</v>
      </c>
      <c r="B53" s="38">
        <v>45783.0</v>
      </c>
      <c r="C53" s="54">
        <v>231527.0</v>
      </c>
      <c r="D53" s="54" t="s">
        <v>77</v>
      </c>
      <c r="E53" s="53">
        <v>45536.0</v>
      </c>
      <c r="F53" s="56">
        <f t="shared" si="5"/>
        <v>8</v>
      </c>
      <c r="G53" s="151">
        <v>45582.0</v>
      </c>
      <c r="H53" s="56">
        <f t="shared" si="6"/>
        <v>6</v>
      </c>
      <c r="I53" s="54" t="s">
        <v>49</v>
      </c>
      <c r="J53" s="54">
        <v>512.0</v>
      </c>
      <c r="K53" s="57" t="s">
        <v>64</v>
      </c>
      <c r="L53" s="54" t="s">
        <v>51</v>
      </c>
      <c r="M53" s="53">
        <v>45762.0</v>
      </c>
      <c r="N53" s="54" t="s">
        <v>19</v>
      </c>
      <c r="O53" s="54"/>
      <c r="P53" s="178" t="s">
        <v>66</v>
      </c>
      <c r="Q53" s="152"/>
      <c r="R53" s="162"/>
      <c r="S53" s="162"/>
      <c r="T53" s="162"/>
      <c r="U53" s="162"/>
      <c r="V53" s="163"/>
      <c r="W53" s="163"/>
      <c r="X53" s="163"/>
    </row>
    <row r="54">
      <c r="A54" s="53">
        <v>45705.0</v>
      </c>
      <c r="B54" s="38">
        <v>45783.0</v>
      </c>
      <c r="C54" s="54">
        <v>220836.0</v>
      </c>
      <c r="D54" s="54" t="s">
        <v>77</v>
      </c>
      <c r="E54" s="53">
        <v>45383.0</v>
      </c>
      <c r="F54" s="56">
        <f t="shared" si="5"/>
        <v>13</v>
      </c>
      <c r="G54" s="53">
        <v>45482.0</v>
      </c>
      <c r="H54" s="56">
        <f t="shared" si="6"/>
        <v>9</v>
      </c>
      <c r="I54" s="54" t="s">
        <v>49</v>
      </c>
      <c r="J54" s="54">
        <v>524.0</v>
      </c>
      <c r="K54" s="57" t="s">
        <v>64</v>
      </c>
      <c r="L54" s="54" t="s">
        <v>51</v>
      </c>
      <c r="M54" s="53">
        <v>45770.0</v>
      </c>
      <c r="N54" s="54" t="s">
        <v>19</v>
      </c>
      <c r="O54" s="54"/>
      <c r="P54" s="178" t="s">
        <v>66</v>
      </c>
      <c r="Q54" s="152"/>
      <c r="R54" s="162"/>
      <c r="S54" s="162"/>
      <c r="T54" s="162"/>
      <c r="U54" s="162"/>
      <c r="V54" s="163"/>
      <c r="W54" s="163"/>
      <c r="X54" s="163"/>
    </row>
    <row r="55">
      <c r="A55" s="53">
        <v>45705.0</v>
      </c>
      <c r="B55" s="53">
        <v>45783.0</v>
      </c>
      <c r="C55" s="54">
        <v>238999.0</v>
      </c>
      <c r="D55" s="54" t="s">
        <v>70</v>
      </c>
      <c r="E55" s="53">
        <v>45566.0</v>
      </c>
      <c r="F55" s="56">
        <f t="shared" si="5"/>
        <v>7</v>
      </c>
      <c r="G55" s="53">
        <v>45667.0</v>
      </c>
      <c r="H55" s="56">
        <f t="shared" si="6"/>
        <v>3</v>
      </c>
      <c r="I55" s="54" t="s">
        <v>74</v>
      </c>
      <c r="J55" s="54">
        <v>314.0</v>
      </c>
      <c r="K55" s="57">
        <v>50000.0</v>
      </c>
      <c r="L55" s="54" t="s">
        <v>68</v>
      </c>
      <c r="M55" s="53">
        <v>45772.0</v>
      </c>
      <c r="N55" s="54" t="s">
        <v>18</v>
      </c>
      <c r="O55" s="54" t="s">
        <v>293</v>
      </c>
      <c r="P55" s="178" t="s">
        <v>66</v>
      </c>
      <c r="Q55" s="152"/>
      <c r="R55" s="162"/>
      <c r="S55" s="162"/>
      <c r="T55" s="162"/>
      <c r="U55" s="162"/>
      <c r="V55" s="163"/>
      <c r="W55" s="163"/>
      <c r="X55" s="163"/>
    </row>
    <row r="56">
      <c r="A56" s="53">
        <v>45705.0</v>
      </c>
      <c r="B56" s="38">
        <v>45783.0</v>
      </c>
      <c r="C56" s="54">
        <v>212539.0</v>
      </c>
      <c r="D56" s="54" t="s">
        <v>70</v>
      </c>
      <c r="E56" s="53">
        <v>45231.0</v>
      </c>
      <c r="F56" s="56">
        <f t="shared" si="5"/>
        <v>18</v>
      </c>
      <c r="G56" s="53">
        <v>45412.0</v>
      </c>
      <c r="H56" s="56">
        <f t="shared" si="6"/>
        <v>12</v>
      </c>
      <c r="I56" s="185" t="s">
        <v>42</v>
      </c>
      <c r="J56" s="54">
        <v>51.0</v>
      </c>
      <c r="K56" s="57">
        <v>8500.0</v>
      </c>
      <c r="L56" s="54" t="s">
        <v>51</v>
      </c>
      <c r="M56" s="53">
        <v>45764.0</v>
      </c>
      <c r="N56" s="54" t="s">
        <v>19</v>
      </c>
      <c r="O56" s="54" t="s">
        <v>296</v>
      </c>
      <c r="P56" s="178"/>
      <c r="Q56" s="152"/>
      <c r="R56" s="162"/>
      <c r="S56" s="162"/>
      <c r="T56" s="162"/>
      <c r="U56" s="162"/>
      <c r="V56" s="163"/>
      <c r="W56" s="163"/>
      <c r="X56" s="163"/>
    </row>
    <row r="57">
      <c r="A57" s="53">
        <v>45705.0</v>
      </c>
      <c r="B57" s="38">
        <v>45783.0</v>
      </c>
      <c r="C57" s="54">
        <v>240956.0</v>
      </c>
      <c r="D57" s="54" t="s">
        <v>70</v>
      </c>
      <c r="E57" s="53">
        <v>45597.0</v>
      </c>
      <c r="F57" s="56">
        <f t="shared" si="5"/>
        <v>6</v>
      </c>
      <c r="G57" s="53">
        <v>45686.0</v>
      </c>
      <c r="H57" s="56">
        <f t="shared" si="6"/>
        <v>3</v>
      </c>
      <c r="I57" s="185" t="s">
        <v>42</v>
      </c>
      <c r="J57" s="54">
        <v>50.0</v>
      </c>
      <c r="K57" s="57">
        <v>20000.0</v>
      </c>
      <c r="L57" s="54" t="s">
        <v>68</v>
      </c>
      <c r="M57" s="53">
        <v>45764.0</v>
      </c>
      <c r="N57" s="54" t="s">
        <v>19</v>
      </c>
      <c r="O57" s="54" t="s">
        <v>292</v>
      </c>
      <c r="P57" s="178" t="s">
        <v>66</v>
      </c>
      <c r="Q57" s="152"/>
      <c r="R57" s="162"/>
      <c r="S57" s="162"/>
      <c r="T57" s="162"/>
      <c r="U57" s="162"/>
      <c r="V57" s="163"/>
      <c r="W57" s="163"/>
      <c r="X57" s="163"/>
    </row>
    <row r="58">
      <c r="A58" s="53">
        <v>45705.0</v>
      </c>
      <c r="B58" s="38">
        <v>45783.0</v>
      </c>
      <c r="C58" s="54">
        <v>222170.0</v>
      </c>
      <c r="D58" s="54" t="s">
        <v>104</v>
      </c>
      <c r="E58" s="53">
        <v>45444.0</v>
      </c>
      <c r="F58" s="56">
        <f t="shared" si="5"/>
        <v>11</v>
      </c>
      <c r="G58" s="53">
        <v>45499.0</v>
      </c>
      <c r="H58" s="56">
        <f t="shared" si="6"/>
        <v>9</v>
      </c>
      <c r="I58" s="54" t="s">
        <v>63</v>
      </c>
      <c r="J58" s="54">
        <v>406.0</v>
      </c>
      <c r="K58" s="57" t="s">
        <v>64</v>
      </c>
      <c r="L58" s="54" t="s">
        <v>51</v>
      </c>
      <c r="M58" s="53">
        <v>45750.0</v>
      </c>
      <c r="N58" s="54" t="s">
        <v>19</v>
      </c>
      <c r="O58" s="54"/>
      <c r="P58" s="178" t="s">
        <v>66</v>
      </c>
      <c r="Q58" s="152"/>
      <c r="R58" s="162"/>
      <c r="S58" s="162"/>
      <c r="T58" s="162"/>
      <c r="U58" s="162"/>
      <c r="V58" s="163"/>
      <c r="W58" s="163"/>
      <c r="X58" s="163"/>
    </row>
    <row r="59">
      <c r="A59" s="53">
        <v>45705.0</v>
      </c>
      <c r="B59" s="38">
        <v>45783.0</v>
      </c>
      <c r="C59" s="54">
        <v>229354.0</v>
      </c>
      <c r="D59" s="54" t="s">
        <v>104</v>
      </c>
      <c r="E59" s="53">
        <v>45413.0</v>
      </c>
      <c r="F59" s="56">
        <f t="shared" si="5"/>
        <v>12</v>
      </c>
      <c r="G59" s="53">
        <v>45562.0</v>
      </c>
      <c r="H59" s="56">
        <f t="shared" si="6"/>
        <v>7</v>
      </c>
      <c r="I59" s="54" t="s">
        <v>49</v>
      </c>
      <c r="J59" s="54" t="s">
        <v>295</v>
      </c>
      <c r="K59" s="57" t="s">
        <v>64</v>
      </c>
      <c r="L59" s="54" t="s">
        <v>51</v>
      </c>
      <c r="M59" s="53">
        <v>45757.0</v>
      </c>
      <c r="N59" s="54" t="s">
        <v>19</v>
      </c>
      <c r="O59" s="54"/>
      <c r="P59" s="178" t="s">
        <v>66</v>
      </c>
      <c r="Q59" s="152"/>
      <c r="R59" s="162"/>
      <c r="S59" s="162"/>
      <c r="T59" s="162"/>
      <c r="U59" s="162"/>
      <c r="V59" s="163"/>
      <c r="W59" s="163"/>
      <c r="X59" s="163"/>
    </row>
    <row r="60">
      <c r="A60" s="53">
        <v>45705.0</v>
      </c>
      <c r="B60" s="53">
        <v>45782.0</v>
      </c>
      <c r="C60" s="54">
        <v>191136.0</v>
      </c>
      <c r="D60" s="54" t="s">
        <v>83</v>
      </c>
      <c r="E60" s="53">
        <v>45200.0</v>
      </c>
      <c r="F60" s="56">
        <f t="shared" si="5"/>
        <v>19</v>
      </c>
      <c r="G60" s="151">
        <v>45250.0</v>
      </c>
      <c r="H60" s="56">
        <f t="shared" si="6"/>
        <v>17</v>
      </c>
      <c r="I60" s="54" t="s">
        <v>49</v>
      </c>
      <c r="J60" s="54">
        <v>535.0</v>
      </c>
      <c r="K60" s="57">
        <v>20000.0</v>
      </c>
      <c r="L60" s="54" t="s">
        <v>68</v>
      </c>
      <c r="M60" s="53">
        <v>45782.0</v>
      </c>
      <c r="N60" s="54" t="s">
        <v>22</v>
      </c>
      <c r="O60" s="54" t="s">
        <v>296</v>
      </c>
      <c r="P60" s="178" t="s">
        <v>66</v>
      </c>
      <c r="Q60" s="152"/>
      <c r="R60" s="162"/>
      <c r="S60" s="162"/>
      <c r="T60" s="162"/>
      <c r="U60" s="162"/>
      <c r="V60" s="163"/>
      <c r="W60" s="163"/>
      <c r="X60" s="163"/>
    </row>
    <row r="61">
      <c r="A61" s="53">
        <v>45705.0</v>
      </c>
      <c r="B61" s="38">
        <v>45783.0</v>
      </c>
      <c r="C61" s="54">
        <v>216526.0</v>
      </c>
      <c r="D61" s="54" t="s">
        <v>83</v>
      </c>
      <c r="E61" s="53">
        <v>45352.0</v>
      </c>
      <c r="F61" s="56">
        <f t="shared" si="5"/>
        <v>14</v>
      </c>
      <c r="G61" s="53">
        <v>45453.0</v>
      </c>
      <c r="H61" s="56">
        <f t="shared" si="6"/>
        <v>10</v>
      </c>
      <c r="I61" s="54" t="s">
        <v>49</v>
      </c>
      <c r="J61" s="54">
        <v>514.0</v>
      </c>
      <c r="K61" s="57" t="s">
        <v>64</v>
      </c>
      <c r="L61" s="54" t="s">
        <v>68</v>
      </c>
      <c r="M61" s="53">
        <v>45748.0</v>
      </c>
      <c r="N61" s="54" t="s">
        <v>19</v>
      </c>
      <c r="O61" s="54"/>
      <c r="P61" s="178" t="s">
        <v>66</v>
      </c>
      <c r="Q61" s="152"/>
      <c r="R61" s="162"/>
      <c r="S61" s="162"/>
      <c r="T61" s="162"/>
      <c r="U61" s="162"/>
      <c r="V61" s="163"/>
      <c r="W61" s="163"/>
      <c r="X61" s="163"/>
    </row>
    <row r="62">
      <c r="A62" s="53">
        <v>45705.0</v>
      </c>
      <c r="B62" s="53">
        <v>45779.0</v>
      </c>
      <c r="C62" s="54">
        <v>225373.0</v>
      </c>
      <c r="D62" s="54" t="s">
        <v>83</v>
      </c>
      <c r="E62" s="53">
        <v>45383.0</v>
      </c>
      <c r="F62" s="56">
        <f t="shared" si="5"/>
        <v>13</v>
      </c>
      <c r="G62" s="53">
        <v>45525.0</v>
      </c>
      <c r="H62" s="56">
        <f t="shared" si="6"/>
        <v>8</v>
      </c>
      <c r="I62" s="54" t="s">
        <v>49</v>
      </c>
      <c r="J62" s="54">
        <v>510.0</v>
      </c>
      <c r="K62" s="57" t="s">
        <v>294</v>
      </c>
      <c r="L62" s="54" t="s">
        <v>51</v>
      </c>
      <c r="M62" s="53">
        <v>45779.0</v>
      </c>
      <c r="N62" s="54" t="s">
        <v>22</v>
      </c>
      <c r="O62" s="54"/>
      <c r="P62" s="178" t="s">
        <v>66</v>
      </c>
      <c r="Q62" s="152"/>
      <c r="R62" s="162"/>
      <c r="S62" s="162"/>
      <c r="T62" s="162"/>
      <c r="U62" s="162"/>
      <c r="V62" s="163"/>
      <c r="W62" s="163"/>
      <c r="X62" s="163"/>
    </row>
    <row r="63">
      <c r="A63" s="53">
        <v>45705.0</v>
      </c>
      <c r="B63" s="38">
        <v>45783.0</v>
      </c>
      <c r="C63" s="54">
        <v>225959.0</v>
      </c>
      <c r="D63" s="54" t="s">
        <v>83</v>
      </c>
      <c r="E63" s="53">
        <v>45505.0</v>
      </c>
      <c r="F63" s="56">
        <f t="shared" si="5"/>
        <v>9</v>
      </c>
      <c r="G63" s="53">
        <v>45527.0</v>
      </c>
      <c r="H63" s="56">
        <f t="shared" si="6"/>
        <v>8</v>
      </c>
      <c r="I63" s="54" t="s">
        <v>63</v>
      </c>
      <c r="J63" s="54">
        <v>401.0</v>
      </c>
      <c r="K63" s="57" t="s">
        <v>64</v>
      </c>
      <c r="L63" s="54" t="s">
        <v>68</v>
      </c>
      <c r="M63" s="53">
        <v>45777.0</v>
      </c>
      <c r="N63" s="54" t="s">
        <v>19</v>
      </c>
      <c r="O63" s="54"/>
      <c r="P63" s="178" t="s">
        <v>66</v>
      </c>
      <c r="Q63" s="152"/>
      <c r="R63" s="162"/>
      <c r="S63" s="162"/>
      <c r="T63" s="162"/>
      <c r="U63" s="162"/>
      <c r="V63" s="163"/>
      <c r="W63" s="163"/>
      <c r="X63" s="163"/>
    </row>
    <row r="64">
      <c r="A64" s="53">
        <v>45705.0</v>
      </c>
      <c r="B64" s="38">
        <v>45783.0</v>
      </c>
      <c r="C64" s="54">
        <v>217666.0</v>
      </c>
      <c r="D64" s="54" t="s">
        <v>58</v>
      </c>
      <c r="E64" s="53">
        <v>45383.0</v>
      </c>
      <c r="F64" s="56">
        <f t="shared" si="5"/>
        <v>13</v>
      </c>
      <c r="G64" s="53">
        <v>45454.0</v>
      </c>
      <c r="H64" s="56">
        <f t="shared" si="6"/>
        <v>10</v>
      </c>
      <c r="I64" s="54" t="s">
        <v>49</v>
      </c>
      <c r="J64" s="54">
        <v>502.0</v>
      </c>
      <c r="K64" s="57" t="s">
        <v>64</v>
      </c>
      <c r="L64" s="54" t="s">
        <v>68</v>
      </c>
      <c r="M64" s="53">
        <v>45776.0</v>
      </c>
      <c r="N64" s="54" t="s">
        <v>19</v>
      </c>
      <c r="O64" s="54"/>
      <c r="P64" s="178" t="s">
        <v>66</v>
      </c>
      <c r="Q64" s="152"/>
      <c r="R64" s="162"/>
      <c r="S64" s="162"/>
      <c r="T64" s="162"/>
      <c r="U64" s="162"/>
      <c r="V64" s="163"/>
      <c r="W64" s="163"/>
      <c r="X64" s="163"/>
    </row>
    <row r="65">
      <c r="A65" s="53">
        <v>45705.0</v>
      </c>
      <c r="B65" s="38">
        <v>45783.0</v>
      </c>
      <c r="C65" s="54">
        <v>181067.0</v>
      </c>
      <c r="D65" s="54" t="s">
        <v>58</v>
      </c>
      <c r="E65" s="53">
        <v>45292.0</v>
      </c>
      <c r="F65" s="56">
        <f t="shared" si="5"/>
        <v>16</v>
      </c>
      <c r="G65" s="53">
        <v>45386.0</v>
      </c>
      <c r="H65" s="56">
        <f t="shared" si="6"/>
        <v>13</v>
      </c>
      <c r="I65" s="54" t="s">
        <v>49</v>
      </c>
      <c r="J65" s="54">
        <v>504.0</v>
      </c>
      <c r="K65" s="57">
        <v>7000.0</v>
      </c>
      <c r="L65" s="54" t="s">
        <v>68</v>
      </c>
      <c r="M65" s="53">
        <v>45758.0</v>
      </c>
      <c r="N65" s="54" t="s">
        <v>19</v>
      </c>
      <c r="O65" s="54" t="s">
        <v>296</v>
      </c>
      <c r="P65" s="178" t="s">
        <v>66</v>
      </c>
      <c r="Q65" s="152"/>
      <c r="R65" s="162"/>
      <c r="S65" s="162"/>
      <c r="T65" s="162"/>
      <c r="U65" s="162"/>
      <c r="V65" s="163"/>
      <c r="W65" s="163"/>
      <c r="X65" s="163"/>
    </row>
    <row r="66">
      <c r="A66" s="53">
        <v>45722.0</v>
      </c>
      <c r="B66" s="38">
        <v>45783.0</v>
      </c>
      <c r="C66" s="54">
        <v>228641.0</v>
      </c>
      <c r="D66" s="54" t="s">
        <v>58</v>
      </c>
      <c r="E66" s="53">
        <v>45383.0</v>
      </c>
      <c r="F66" s="56">
        <f t="shared" si="5"/>
        <v>13</v>
      </c>
      <c r="G66" s="53">
        <v>45555.0</v>
      </c>
      <c r="H66" s="56">
        <f t="shared" si="6"/>
        <v>7</v>
      </c>
      <c r="I66" s="54" t="s">
        <v>49</v>
      </c>
      <c r="J66" s="54">
        <v>504.0</v>
      </c>
      <c r="K66" s="57" t="s">
        <v>110</v>
      </c>
      <c r="L66" s="54" t="s">
        <v>51</v>
      </c>
      <c r="M66" s="53">
        <v>45748.0</v>
      </c>
      <c r="N66" s="54" t="s">
        <v>19</v>
      </c>
      <c r="O66" s="54"/>
      <c r="P66" s="178" t="s">
        <v>66</v>
      </c>
      <c r="Q66" s="152"/>
      <c r="R66" s="162"/>
      <c r="S66" s="162"/>
      <c r="T66" s="162"/>
      <c r="U66" s="162"/>
      <c r="V66" s="163"/>
      <c r="W66" s="163"/>
      <c r="X66" s="163"/>
    </row>
    <row r="67">
      <c r="A67" s="53">
        <v>45705.0</v>
      </c>
      <c r="B67" s="38">
        <v>45783.0</v>
      </c>
      <c r="C67" s="54">
        <v>230133.0</v>
      </c>
      <c r="D67" s="54" t="s">
        <v>58</v>
      </c>
      <c r="E67" s="53">
        <v>45536.0</v>
      </c>
      <c r="F67" s="56">
        <f t="shared" si="5"/>
        <v>8</v>
      </c>
      <c r="G67" s="53">
        <v>45572.0</v>
      </c>
      <c r="H67" s="56">
        <f t="shared" si="6"/>
        <v>6</v>
      </c>
      <c r="I67" s="54" t="s">
        <v>49</v>
      </c>
      <c r="J67" s="54">
        <v>504.0</v>
      </c>
      <c r="K67" s="57" t="s">
        <v>64</v>
      </c>
      <c r="L67" s="54" t="s">
        <v>51</v>
      </c>
      <c r="M67" s="53">
        <v>45748.0</v>
      </c>
      <c r="N67" s="54" t="s">
        <v>19</v>
      </c>
      <c r="O67" s="54"/>
      <c r="P67" s="178" t="s">
        <v>66</v>
      </c>
      <c r="Q67" s="152"/>
      <c r="R67" s="162"/>
      <c r="S67" s="162"/>
      <c r="T67" s="162"/>
      <c r="U67" s="162"/>
      <c r="V67" s="163"/>
      <c r="W67" s="163"/>
      <c r="X67" s="163"/>
    </row>
    <row r="68">
      <c r="A68" s="53">
        <v>45705.0</v>
      </c>
      <c r="B68" s="38">
        <v>45783.0</v>
      </c>
      <c r="C68" s="54">
        <v>206124.0</v>
      </c>
      <c r="D68" s="54" t="s">
        <v>58</v>
      </c>
      <c r="E68" s="53">
        <v>45536.0</v>
      </c>
      <c r="F68" s="56">
        <f t="shared" si="5"/>
        <v>8</v>
      </c>
      <c r="G68" s="53">
        <v>45663.0</v>
      </c>
      <c r="H68" s="56">
        <f t="shared" si="6"/>
        <v>4</v>
      </c>
      <c r="I68" s="54" t="s">
        <v>49</v>
      </c>
      <c r="J68" s="54">
        <v>514.0</v>
      </c>
      <c r="K68" s="57" t="s">
        <v>64</v>
      </c>
      <c r="L68" s="54" t="s">
        <v>68</v>
      </c>
      <c r="M68" s="53">
        <v>45748.0</v>
      </c>
      <c r="N68" s="54" t="s">
        <v>19</v>
      </c>
      <c r="O68" s="54"/>
      <c r="P68" s="178" t="s">
        <v>66</v>
      </c>
      <c r="Q68" s="152"/>
      <c r="R68" s="162"/>
      <c r="S68" s="162"/>
      <c r="T68" s="162"/>
      <c r="U68" s="162"/>
      <c r="V68" s="163"/>
      <c r="W68" s="163"/>
      <c r="X68" s="163"/>
    </row>
    <row r="69">
      <c r="A69" s="53">
        <v>45705.0</v>
      </c>
      <c r="B69" s="38">
        <v>45783.0</v>
      </c>
      <c r="C69" s="54">
        <v>236634.0</v>
      </c>
      <c r="D69" s="54" t="s">
        <v>58</v>
      </c>
      <c r="E69" s="53">
        <v>44927.0</v>
      </c>
      <c r="F69" s="56">
        <f t="shared" si="5"/>
        <v>28</v>
      </c>
      <c r="G69" s="53">
        <v>45635.0</v>
      </c>
      <c r="H69" s="56">
        <f t="shared" si="6"/>
        <v>4</v>
      </c>
      <c r="I69" s="54" t="s">
        <v>59</v>
      </c>
      <c r="J69" s="54">
        <v>104.0</v>
      </c>
      <c r="K69" s="57">
        <v>5000.0</v>
      </c>
      <c r="L69" s="54" t="s">
        <v>68</v>
      </c>
      <c r="M69" s="53">
        <v>45763.0</v>
      </c>
      <c r="N69" s="54" t="s">
        <v>19</v>
      </c>
      <c r="O69" s="54" t="s">
        <v>292</v>
      </c>
      <c r="P69" s="178" t="s">
        <v>66</v>
      </c>
      <c r="Q69" s="152"/>
      <c r="R69" s="162"/>
      <c r="S69" s="162"/>
      <c r="T69" s="162"/>
      <c r="U69" s="162"/>
      <c r="V69" s="163"/>
      <c r="W69" s="163"/>
      <c r="X69" s="163"/>
    </row>
    <row r="70">
      <c r="A70" s="53">
        <v>45705.0</v>
      </c>
      <c r="B70" s="38">
        <v>45783.0</v>
      </c>
      <c r="C70" s="54">
        <v>238004.0</v>
      </c>
      <c r="D70" s="54" t="s">
        <v>58</v>
      </c>
      <c r="E70" s="53">
        <v>45352.0</v>
      </c>
      <c r="F70" s="56">
        <f t="shared" si="5"/>
        <v>14</v>
      </c>
      <c r="G70" s="53">
        <v>45665.0</v>
      </c>
      <c r="H70" s="56">
        <f t="shared" si="6"/>
        <v>3</v>
      </c>
      <c r="I70" s="54" t="s">
        <v>49</v>
      </c>
      <c r="J70" s="54">
        <v>514.0</v>
      </c>
      <c r="K70" s="57" t="s">
        <v>64</v>
      </c>
      <c r="L70" s="54" t="s">
        <v>51</v>
      </c>
      <c r="M70" s="53">
        <v>45748.0</v>
      </c>
      <c r="N70" s="54" t="s">
        <v>19</v>
      </c>
      <c r="O70" s="54"/>
      <c r="P70" s="178" t="s">
        <v>66</v>
      </c>
      <c r="Q70" s="152"/>
      <c r="R70" s="162"/>
      <c r="S70" s="162"/>
      <c r="T70" s="162"/>
      <c r="U70" s="162"/>
      <c r="V70" s="163"/>
      <c r="W70" s="163"/>
      <c r="X70" s="163"/>
    </row>
    <row r="71">
      <c r="A71" s="53">
        <v>45705.0</v>
      </c>
      <c r="B71" s="38">
        <v>45783.0</v>
      </c>
      <c r="C71" s="54">
        <v>218701.0</v>
      </c>
      <c r="D71" s="54" t="s">
        <v>87</v>
      </c>
      <c r="E71" s="53">
        <v>45292.0</v>
      </c>
      <c r="F71" s="56">
        <f t="shared" si="5"/>
        <v>16</v>
      </c>
      <c r="G71" s="53">
        <v>45463.0</v>
      </c>
      <c r="H71" s="56">
        <f t="shared" si="6"/>
        <v>10</v>
      </c>
      <c r="I71" s="54" t="s">
        <v>49</v>
      </c>
      <c r="J71" s="54">
        <v>502.0</v>
      </c>
      <c r="K71" s="57" t="s">
        <v>64</v>
      </c>
      <c r="L71" s="54" t="s">
        <v>68</v>
      </c>
      <c r="M71" s="53">
        <v>45747.0</v>
      </c>
      <c r="N71" s="54" t="s">
        <v>19</v>
      </c>
      <c r="O71" s="54"/>
      <c r="P71" s="178" t="s">
        <v>66</v>
      </c>
      <c r="Q71" s="152"/>
      <c r="R71" s="162"/>
      <c r="S71" s="162"/>
      <c r="T71" s="162"/>
      <c r="U71" s="162"/>
      <c r="V71" s="163"/>
      <c r="W71" s="163"/>
      <c r="X71" s="163"/>
    </row>
    <row r="72">
      <c r="A72" s="53">
        <v>45705.0</v>
      </c>
      <c r="B72" s="38">
        <v>45783.0</v>
      </c>
      <c r="C72" s="54">
        <v>234402.0</v>
      </c>
      <c r="D72" s="54" t="s">
        <v>107</v>
      </c>
      <c r="E72" s="53">
        <v>45566.0</v>
      </c>
      <c r="F72" s="56">
        <f t="shared" si="5"/>
        <v>7</v>
      </c>
      <c r="G72" s="151">
        <v>45622.0</v>
      </c>
      <c r="H72" s="56">
        <f t="shared" si="6"/>
        <v>5</v>
      </c>
      <c r="I72" s="54" t="s">
        <v>49</v>
      </c>
      <c r="J72" s="54" t="s">
        <v>33</v>
      </c>
      <c r="K72" s="57" t="s">
        <v>294</v>
      </c>
      <c r="L72" s="54" t="s">
        <v>51</v>
      </c>
      <c r="M72" s="53">
        <v>45749.0</v>
      </c>
      <c r="N72" s="54" t="s">
        <v>19</v>
      </c>
      <c r="O72" s="54"/>
      <c r="P72" s="178" t="s">
        <v>66</v>
      </c>
      <c r="Q72" s="152"/>
      <c r="R72" s="162"/>
      <c r="S72" s="162"/>
      <c r="T72" s="162"/>
      <c r="U72" s="162"/>
      <c r="V72" s="163"/>
      <c r="W72" s="163"/>
      <c r="X72" s="163"/>
    </row>
    <row r="73">
      <c r="A73" s="53">
        <v>45705.0</v>
      </c>
      <c r="B73" s="38">
        <v>45783.0</v>
      </c>
      <c r="C73" s="54">
        <v>225033.0</v>
      </c>
      <c r="D73" s="54" t="s">
        <v>88</v>
      </c>
      <c r="E73" s="53">
        <v>45505.0</v>
      </c>
      <c r="F73" s="56">
        <f t="shared" si="5"/>
        <v>9</v>
      </c>
      <c r="G73" s="53">
        <v>45523.0</v>
      </c>
      <c r="H73" s="56">
        <f t="shared" si="6"/>
        <v>8</v>
      </c>
      <c r="I73" s="54" t="s">
        <v>49</v>
      </c>
      <c r="J73" s="54">
        <v>504.0</v>
      </c>
      <c r="K73" s="57" t="s">
        <v>64</v>
      </c>
      <c r="L73" s="54" t="s">
        <v>51</v>
      </c>
      <c r="M73" s="53">
        <v>45748.0</v>
      </c>
      <c r="N73" s="54" t="s">
        <v>19</v>
      </c>
      <c r="O73" s="54"/>
      <c r="P73" s="178" t="s">
        <v>66</v>
      </c>
      <c r="Q73" s="152"/>
      <c r="R73" s="162"/>
      <c r="S73" s="162"/>
      <c r="T73" s="162"/>
      <c r="U73" s="162"/>
      <c r="V73" s="163"/>
      <c r="W73" s="163"/>
      <c r="X73" s="163"/>
    </row>
    <row r="74">
      <c r="A74" s="53">
        <v>45705.0</v>
      </c>
      <c r="B74" s="38">
        <v>45783.0</v>
      </c>
      <c r="C74" s="54">
        <v>237992.0</v>
      </c>
      <c r="D74" s="54" t="s">
        <v>41</v>
      </c>
      <c r="E74" s="53">
        <v>45383.0</v>
      </c>
      <c r="F74" s="56">
        <f t="shared" si="5"/>
        <v>13</v>
      </c>
      <c r="G74" s="53">
        <v>45661.0</v>
      </c>
      <c r="H74" s="56">
        <f t="shared" si="6"/>
        <v>4</v>
      </c>
      <c r="I74" s="54" t="s">
        <v>49</v>
      </c>
      <c r="J74" s="54">
        <v>504.0</v>
      </c>
      <c r="K74" s="57">
        <v>17000.0</v>
      </c>
      <c r="L74" s="54" t="s">
        <v>68</v>
      </c>
      <c r="M74" s="53">
        <v>45772.0</v>
      </c>
      <c r="N74" s="54" t="s">
        <v>19</v>
      </c>
      <c r="O74" s="54" t="s">
        <v>292</v>
      </c>
      <c r="P74" s="178" t="s">
        <v>66</v>
      </c>
      <c r="Q74" s="152"/>
      <c r="R74" s="162"/>
      <c r="S74" s="162"/>
      <c r="T74" s="162"/>
      <c r="U74" s="162"/>
      <c r="V74" s="163"/>
      <c r="W74" s="163"/>
      <c r="X74" s="163"/>
    </row>
    <row r="75">
      <c r="A75" s="53">
        <v>45705.0</v>
      </c>
      <c r="B75" s="38">
        <v>45783.0</v>
      </c>
      <c r="C75" s="54">
        <v>225433.0</v>
      </c>
      <c r="D75" s="54" t="s">
        <v>89</v>
      </c>
      <c r="E75" s="53">
        <v>45566.0</v>
      </c>
      <c r="F75" s="56">
        <f t="shared" si="5"/>
        <v>7</v>
      </c>
      <c r="G75" s="53">
        <v>45602.0</v>
      </c>
      <c r="H75" s="56">
        <f t="shared" si="6"/>
        <v>6</v>
      </c>
      <c r="I75" s="54" t="s">
        <v>49</v>
      </c>
      <c r="J75" s="54">
        <v>529.0</v>
      </c>
      <c r="K75" s="57">
        <v>7000.0</v>
      </c>
      <c r="L75" s="54" t="s">
        <v>68</v>
      </c>
      <c r="M75" s="53">
        <v>45751.0</v>
      </c>
      <c r="N75" s="54" t="s">
        <v>19</v>
      </c>
      <c r="O75" s="54" t="s">
        <v>292</v>
      </c>
      <c r="P75" s="178" t="s">
        <v>66</v>
      </c>
      <c r="Q75" s="152"/>
      <c r="R75" s="162"/>
      <c r="S75" s="162"/>
      <c r="T75" s="162"/>
      <c r="U75" s="162"/>
      <c r="V75" s="163"/>
      <c r="W75" s="163"/>
      <c r="X75" s="163"/>
    </row>
    <row r="76">
      <c r="A76" s="53">
        <v>45702.0</v>
      </c>
      <c r="B76" s="38">
        <v>45783.0</v>
      </c>
      <c r="C76" s="54">
        <v>212905.0</v>
      </c>
      <c r="D76" s="54" t="s">
        <v>111</v>
      </c>
      <c r="E76" s="53">
        <v>45383.0</v>
      </c>
      <c r="F76" s="56">
        <f t="shared" si="5"/>
        <v>13</v>
      </c>
      <c r="G76" s="53">
        <v>45415.0</v>
      </c>
      <c r="H76" s="56">
        <f t="shared" si="6"/>
        <v>12</v>
      </c>
      <c r="I76" s="54" t="s">
        <v>49</v>
      </c>
      <c r="J76" s="54">
        <v>514.0</v>
      </c>
      <c r="K76" s="57">
        <v>4586.0</v>
      </c>
      <c r="L76" s="54" t="s">
        <v>68</v>
      </c>
      <c r="M76" s="53">
        <v>45758.0</v>
      </c>
      <c r="N76" s="54" t="s">
        <v>19</v>
      </c>
      <c r="O76" s="54" t="s">
        <v>292</v>
      </c>
      <c r="P76" s="178" t="s">
        <v>66</v>
      </c>
      <c r="Q76" s="152"/>
      <c r="R76" s="162"/>
      <c r="S76" s="162"/>
      <c r="T76" s="162"/>
      <c r="U76" s="162"/>
      <c r="V76" s="163"/>
      <c r="W76" s="163"/>
      <c r="X76" s="163"/>
    </row>
    <row r="77">
      <c r="A77" s="53">
        <v>45705.0</v>
      </c>
      <c r="B77" s="38">
        <v>45783.0</v>
      </c>
      <c r="C77" s="54">
        <v>231139.0</v>
      </c>
      <c r="D77" s="54" t="s">
        <v>111</v>
      </c>
      <c r="E77" s="53">
        <v>45444.0</v>
      </c>
      <c r="F77" s="56">
        <f t="shared" si="5"/>
        <v>11</v>
      </c>
      <c r="G77" s="151">
        <v>45581.0</v>
      </c>
      <c r="H77" s="56">
        <f t="shared" si="6"/>
        <v>6</v>
      </c>
      <c r="I77" s="185" t="s">
        <v>42</v>
      </c>
      <c r="J77" s="54">
        <v>30.0</v>
      </c>
      <c r="K77" s="57" t="s">
        <v>64</v>
      </c>
      <c r="L77" s="54" t="s">
        <v>68</v>
      </c>
      <c r="M77" s="53">
        <v>45764.0</v>
      </c>
      <c r="N77" s="54" t="s">
        <v>19</v>
      </c>
      <c r="O77" s="54"/>
      <c r="P77" s="178" t="s">
        <v>66</v>
      </c>
      <c r="Q77" s="152"/>
      <c r="R77" s="162"/>
      <c r="S77" s="162"/>
      <c r="T77" s="162"/>
      <c r="U77" s="162"/>
      <c r="V77" s="163"/>
      <c r="W77" s="163"/>
      <c r="X77" s="163"/>
    </row>
    <row r="78">
      <c r="A78" s="53">
        <v>45705.0</v>
      </c>
      <c r="B78" s="38">
        <v>45783.0</v>
      </c>
      <c r="C78" s="54">
        <v>231373.0</v>
      </c>
      <c r="D78" s="54" t="s">
        <v>179</v>
      </c>
      <c r="E78" s="53">
        <v>45474.0</v>
      </c>
      <c r="F78" s="56">
        <f t="shared" si="5"/>
        <v>10</v>
      </c>
      <c r="G78" s="151">
        <v>45581.0</v>
      </c>
      <c r="H78" s="56">
        <f t="shared" si="6"/>
        <v>6</v>
      </c>
      <c r="I78" s="54" t="s">
        <v>49</v>
      </c>
      <c r="J78" s="54">
        <v>514.0</v>
      </c>
      <c r="K78" s="57" t="s">
        <v>64</v>
      </c>
      <c r="L78" s="54" t="s">
        <v>68</v>
      </c>
      <c r="M78" s="53">
        <v>45748.0</v>
      </c>
      <c r="N78" s="54" t="s">
        <v>19</v>
      </c>
      <c r="O78" s="58"/>
      <c r="P78" s="178" t="s">
        <v>66</v>
      </c>
      <c r="Q78" s="152"/>
      <c r="R78" s="162"/>
      <c r="S78" s="162"/>
      <c r="T78" s="162"/>
      <c r="U78" s="162"/>
      <c r="V78" s="163"/>
      <c r="W78" s="163"/>
      <c r="X78" s="163"/>
    </row>
    <row r="79">
      <c r="A79" s="53">
        <v>45705.0</v>
      </c>
      <c r="B79" s="38">
        <v>45783.0</v>
      </c>
      <c r="C79" s="54">
        <v>219365.0</v>
      </c>
      <c r="D79" s="54" t="s">
        <v>114</v>
      </c>
      <c r="E79" s="53">
        <v>45323.0</v>
      </c>
      <c r="F79" s="56">
        <f t="shared" si="5"/>
        <v>15</v>
      </c>
      <c r="G79" s="53">
        <v>45474.0</v>
      </c>
      <c r="H79" s="56">
        <f t="shared" si="6"/>
        <v>10</v>
      </c>
      <c r="I79" s="54" t="s">
        <v>49</v>
      </c>
      <c r="J79" s="54">
        <v>502.0</v>
      </c>
      <c r="K79" s="57" t="s">
        <v>64</v>
      </c>
      <c r="L79" s="54" t="s">
        <v>68</v>
      </c>
      <c r="M79" s="53">
        <v>45776.0</v>
      </c>
      <c r="N79" s="54" t="s">
        <v>19</v>
      </c>
      <c r="O79" s="54"/>
      <c r="P79" s="178" t="s">
        <v>66</v>
      </c>
      <c r="Q79" s="152"/>
      <c r="R79" s="162"/>
      <c r="S79" s="162"/>
      <c r="T79" s="162"/>
      <c r="U79" s="162"/>
      <c r="V79" s="163"/>
      <c r="W79" s="163"/>
      <c r="X79" s="163"/>
    </row>
    <row r="80">
      <c r="A80" s="53">
        <v>45705.0</v>
      </c>
      <c r="B80" s="38">
        <v>45783.0</v>
      </c>
      <c r="C80" s="54">
        <v>215683.0</v>
      </c>
      <c r="D80" s="54" t="s">
        <v>93</v>
      </c>
      <c r="E80" s="53">
        <v>45323.0</v>
      </c>
      <c r="F80" s="56">
        <f t="shared" si="5"/>
        <v>15</v>
      </c>
      <c r="G80" s="53">
        <v>45436.0</v>
      </c>
      <c r="H80" s="56">
        <f t="shared" si="6"/>
        <v>11</v>
      </c>
      <c r="I80" s="54" t="s">
        <v>49</v>
      </c>
      <c r="J80" s="54" t="s">
        <v>160</v>
      </c>
      <c r="K80" s="57">
        <v>7000.0</v>
      </c>
      <c r="L80" s="54" t="s">
        <v>84</v>
      </c>
      <c r="M80" s="53">
        <v>45749.0</v>
      </c>
      <c r="N80" s="54" t="s">
        <v>19</v>
      </c>
      <c r="O80" s="54" t="s">
        <v>292</v>
      </c>
      <c r="P80" s="178" t="s">
        <v>66</v>
      </c>
      <c r="Q80" s="152"/>
      <c r="R80" s="162"/>
      <c r="S80" s="162"/>
      <c r="T80" s="162"/>
      <c r="U80" s="162"/>
      <c r="V80" s="163"/>
      <c r="W80" s="163"/>
      <c r="X80" s="163"/>
    </row>
    <row r="81">
      <c r="A81" s="53">
        <v>45705.0</v>
      </c>
      <c r="B81" s="38">
        <v>45783.0</v>
      </c>
      <c r="C81" s="54">
        <v>228777.0</v>
      </c>
      <c r="D81" s="54" t="s">
        <v>93</v>
      </c>
      <c r="E81" s="53">
        <v>45474.0</v>
      </c>
      <c r="F81" s="56">
        <f t="shared" si="5"/>
        <v>10</v>
      </c>
      <c r="G81" s="53">
        <v>45558.0</v>
      </c>
      <c r="H81" s="56">
        <f t="shared" si="6"/>
        <v>7</v>
      </c>
      <c r="I81" s="54" t="s">
        <v>49</v>
      </c>
      <c r="J81" s="54">
        <v>504.0</v>
      </c>
      <c r="K81" s="57">
        <v>7000.0</v>
      </c>
      <c r="L81" s="54" t="s">
        <v>68</v>
      </c>
      <c r="M81" s="300">
        <v>45748.0</v>
      </c>
      <c r="N81" s="54" t="s">
        <v>19</v>
      </c>
      <c r="O81" s="54" t="s">
        <v>292</v>
      </c>
      <c r="P81" s="178" t="s">
        <v>66</v>
      </c>
      <c r="Q81" s="152"/>
      <c r="R81" s="162"/>
      <c r="S81" s="162"/>
      <c r="T81" s="162"/>
      <c r="U81" s="162"/>
      <c r="V81" s="163"/>
      <c r="W81" s="163"/>
      <c r="X81" s="163"/>
    </row>
    <row r="82">
      <c r="A82" s="53">
        <v>45705.0</v>
      </c>
      <c r="B82" s="38">
        <v>45783.0</v>
      </c>
      <c r="C82" s="54">
        <v>226754.0</v>
      </c>
      <c r="D82" s="54" t="s">
        <v>55</v>
      </c>
      <c r="E82" s="53">
        <v>45505.0</v>
      </c>
      <c r="F82" s="56">
        <f t="shared" si="5"/>
        <v>9</v>
      </c>
      <c r="G82" s="53">
        <v>45538.0</v>
      </c>
      <c r="H82" s="56">
        <f t="shared" si="6"/>
        <v>8</v>
      </c>
      <c r="I82" s="54" t="s">
        <v>49</v>
      </c>
      <c r="J82" s="54" t="s">
        <v>297</v>
      </c>
      <c r="K82" s="57">
        <v>2640.0</v>
      </c>
      <c r="L82" s="54" t="s">
        <v>51</v>
      </c>
      <c r="M82" s="53">
        <v>45769.0</v>
      </c>
      <c r="N82" s="54" t="s">
        <v>19</v>
      </c>
      <c r="O82" s="54"/>
      <c r="P82" s="178" t="s">
        <v>66</v>
      </c>
      <c r="Q82" s="152"/>
      <c r="R82" s="162"/>
      <c r="S82" s="162"/>
      <c r="T82" s="162"/>
      <c r="U82" s="162"/>
      <c r="V82" s="163"/>
      <c r="W82" s="163"/>
      <c r="X82" s="163"/>
    </row>
    <row r="83">
      <c r="A83" s="53">
        <v>45705.0</v>
      </c>
      <c r="B83" s="53">
        <v>45782.0</v>
      </c>
      <c r="C83" s="54">
        <v>186449.0</v>
      </c>
      <c r="D83" s="54" t="s">
        <v>95</v>
      </c>
      <c r="E83" s="53">
        <v>45108.0</v>
      </c>
      <c r="F83" s="56">
        <f t="shared" si="5"/>
        <v>22</v>
      </c>
      <c r="G83" s="53">
        <v>45191.0</v>
      </c>
      <c r="H83" s="56">
        <f t="shared" si="6"/>
        <v>19</v>
      </c>
      <c r="I83" s="54" t="s">
        <v>49</v>
      </c>
      <c r="J83" s="54">
        <v>535.0</v>
      </c>
      <c r="K83" s="57" t="s">
        <v>64</v>
      </c>
      <c r="L83" s="54" t="s">
        <v>68</v>
      </c>
      <c r="M83" s="53">
        <v>45780.0</v>
      </c>
      <c r="N83" s="54" t="s">
        <v>22</v>
      </c>
      <c r="O83" s="54"/>
      <c r="P83" s="178" t="s">
        <v>66</v>
      </c>
      <c r="Q83" s="152"/>
      <c r="R83" s="162"/>
      <c r="S83" s="162"/>
      <c r="T83" s="162"/>
      <c r="U83" s="162"/>
      <c r="V83" s="163"/>
      <c r="W83" s="163"/>
      <c r="X83" s="163"/>
    </row>
    <row r="84">
      <c r="A84" s="53">
        <v>45705.0</v>
      </c>
      <c r="B84" s="38">
        <v>45783.0</v>
      </c>
      <c r="C84" s="54">
        <v>230358.0</v>
      </c>
      <c r="D84" s="54" t="s">
        <v>95</v>
      </c>
      <c r="E84" s="53">
        <v>45474.0</v>
      </c>
      <c r="F84" s="56">
        <f t="shared" si="5"/>
        <v>10</v>
      </c>
      <c r="G84" s="53">
        <v>45573.0</v>
      </c>
      <c r="H84" s="56">
        <f t="shared" si="6"/>
        <v>6</v>
      </c>
      <c r="I84" s="54" t="s">
        <v>49</v>
      </c>
      <c r="J84" s="54">
        <v>502.0</v>
      </c>
      <c r="K84" s="57">
        <v>4000.0</v>
      </c>
      <c r="L84" s="54" t="s">
        <v>68</v>
      </c>
      <c r="M84" s="53">
        <v>45776.0</v>
      </c>
      <c r="N84" s="54" t="s">
        <v>19</v>
      </c>
      <c r="O84" s="54" t="s">
        <v>292</v>
      </c>
      <c r="P84" s="178" t="s">
        <v>66</v>
      </c>
      <c r="Q84" s="152"/>
      <c r="R84" s="162"/>
      <c r="S84" s="162"/>
      <c r="T84" s="162"/>
      <c r="U84" s="162"/>
      <c r="V84" s="163"/>
      <c r="W84" s="163"/>
      <c r="X84" s="163"/>
    </row>
    <row r="85">
      <c r="A85" s="53">
        <v>45705.0</v>
      </c>
      <c r="B85" s="38">
        <v>45783.0</v>
      </c>
      <c r="C85" s="54">
        <v>217849.0</v>
      </c>
      <c r="D85" s="54" t="s">
        <v>96</v>
      </c>
      <c r="E85" s="53">
        <v>45383.0</v>
      </c>
      <c r="F85" s="56">
        <f t="shared" si="5"/>
        <v>13</v>
      </c>
      <c r="G85" s="53">
        <v>45457.0</v>
      </c>
      <c r="H85" s="56">
        <f t="shared" si="6"/>
        <v>10</v>
      </c>
      <c r="I85" s="54" t="s">
        <v>49</v>
      </c>
      <c r="J85" s="54">
        <v>504.0</v>
      </c>
      <c r="K85" s="57">
        <v>9000.0</v>
      </c>
      <c r="L85" s="54" t="s">
        <v>51</v>
      </c>
      <c r="M85" s="53">
        <v>45749.0</v>
      </c>
      <c r="N85" s="54" t="s">
        <v>19</v>
      </c>
      <c r="O85" s="54" t="s">
        <v>292</v>
      </c>
      <c r="P85" s="178" t="s">
        <v>66</v>
      </c>
      <c r="Q85" s="152"/>
      <c r="R85" s="162"/>
      <c r="S85" s="162"/>
      <c r="T85" s="162"/>
      <c r="U85" s="162"/>
      <c r="V85" s="163"/>
      <c r="W85" s="163"/>
      <c r="X85" s="163"/>
    </row>
    <row r="86">
      <c r="A86" s="53">
        <v>45705.0</v>
      </c>
      <c r="B86" s="38">
        <v>45779.0</v>
      </c>
      <c r="C86" s="54">
        <v>226914.0</v>
      </c>
      <c r="D86" s="54" t="s">
        <v>62</v>
      </c>
      <c r="E86" s="53">
        <v>45444.0</v>
      </c>
      <c r="F86" s="56">
        <f t="shared" si="5"/>
        <v>11</v>
      </c>
      <c r="G86" s="53">
        <v>45629.0</v>
      </c>
      <c r="H86" s="56">
        <f t="shared" si="6"/>
        <v>5</v>
      </c>
      <c r="I86" s="54" t="s">
        <v>49</v>
      </c>
      <c r="J86" s="54">
        <v>510.0</v>
      </c>
      <c r="K86" s="57" t="s">
        <v>64</v>
      </c>
      <c r="L86" s="54" t="s">
        <v>84</v>
      </c>
      <c r="M86" s="53">
        <v>45779.0</v>
      </c>
      <c r="N86" s="54" t="s">
        <v>22</v>
      </c>
      <c r="O86" s="54"/>
      <c r="P86" s="178" t="s">
        <v>66</v>
      </c>
      <c r="Q86" s="152"/>
      <c r="R86" s="162"/>
      <c r="S86" s="162"/>
      <c r="T86" s="162"/>
      <c r="U86" s="162"/>
      <c r="V86" s="163"/>
      <c r="W86" s="163"/>
      <c r="X86" s="163"/>
    </row>
    <row r="87">
      <c r="A87" s="53">
        <v>45705.0</v>
      </c>
      <c r="B87" s="38">
        <v>45783.0</v>
      </c>
      <c r="C87" s="54">
        <v>211840.0</v>
      </c>
      <c r="D87" s="54" t="s">
        <v>62</v>
      </c>
      <c r="E87" s="53">
        <v>44743.0</v>
      </c>
      <c r="F87" s="56">
        <f t="shared" si="5"/>
        <v>34</v>
      </c>
      <c r="G87" s="53">
        <v>45406.0</v>
      </c>
      <c r="H87" s="56">
        <f t="shared" si="6"/>
        <v>12</v>
      </c>
      <c r="I87" s="54" t="s">
        <v>49</v>
      </c>
      <c r="J87" s="54">
        <v>502.0</v>
      </c>
      <c r="K87" s="57" t="s">
        <v>64</v>
      </c>
      <c r="L87" s="54" t="s">
        <v>68</v>
      </c>
      <c r="M87" s="53">
        <v>45776.0</v>
      </c>
      <c r="N87" s="54" t="s">
        <v>19</v>
      </c>
      <c r="O87" s="54"/>
      <c r="P87" s="178" t="s">
        <v>66</v>
      </c>
      <c r="Q87" s="152"/>
      <c r="R87" s="162"/>
      <c r="S87" s="162"/>
      <c r="T87" s="162"/>
      <c r="U87" s="162"/>
      <c r="V87" s="163"/>
      <c r="W87" s="163"/>
      <c r="X87" s="163"/>
    </row>
    <row r="88">
      <c r="A88" s="53">
        <v>45705.0</v>
      </c>
      <c r="B88" s="38">
        <v>45783.0</v>
      </c>
      <c r="C88" s="54">
        <v>224242.0</v>
      </c>
      <c r="D88" s="54" t="s">
        <v>62</v>
      </c>
      <c r="E88" s="53">
        <v>45474.0</v>
      </c>
      <c r="F88" s="56">
        <f t="shared" si="5"/>
        <v>10</v>
      </c>
      <c r="G88" s="53">
        <v>45512.0</v>
      </c>
      <c r="H88" s="56">
        <f t="shared" si="6"/>
        <v>8</v>
      </c>
      <c r="I88" s="54" t="s">
        <v>49</v>
      </c>
      <c r="J88" s="54" t="s">
        <v>295</v>
      </c>
      <c r="K88" s="57">
        <v>8000.0</v>
      </c>
      <c r="L88" s="54" t="s">
        <v>68</v>
      </c>
      <c r="M88" s="53">
        <v>45772.0</v>
      </c>
      <c r="N88" s="54" t="s">
        <v>19</v>
      </c>
      <c r="O88" s="54" t="s">
        <v>292</v>
      </c>
      <c r="P88" s="178" t="s">
        <v>66</v>
      </c>
      <c r="Q88" s="152"/>
      <c r="R88" s="162"/>
      <c r="S88" s="162"/>
      <c r="T88" s="162"/>
      <c r="U88" s="162"/>
      <c r="V88" s="163"/>
      <c r="W88" s="163"/>
      <c r="X88" s="163"/>
    </row>
    <row r="89">
      <c r="A89" s="53">
        <v>45705.0</v>
      </c>
      <c r="B89" s="38">
        <v>45783.0</v>
      </c>
      <c r="C89" s="54">
        <v>221202.0</v>
      </c>
      <c r="D89" s="54" t="s">
        <v>116</v>
      </c>
      <c r="E89" s="53">
        <v>45383.0</v>
      </c>
      <c r="F89" s="56">
        <f t="shared" si="5"/>
        <v>13</v>
      </c>
      <c r="G89" s="53">
        <v>45484.0</v>
      </c>
      <c r="H89" s="56">
        <f t="shared" si="6"/>
        <v>9</v>
      </c>
      <c r="I89" s="54" t="s">
        <v>49</v>
      </c>
      <c r="J89" s="54">
        <v>514.0</v>
      </c>
      <c r="K89" s="57">
        <v>15000.0</v>
      </c>
      <c r="L89" s="54" t="s">
        <v>68</v>
      </c>
      <c r="M89" s="53">
        <v>45755.0</v>
      </c>
      <c r="N89" s="54" t="s">
        <v>19</v>
      </c>
      <c r="O89" s="54" t="s">
        <v>292</v>
      </c>
      <c r="P89" s="178" t="s">
        <v>66</v>
      </c>
      <c r="Q89" s="152"/>
      <c r="R89" s="162"/>
      <c r="S89" s="162"/>
      <c r="T89" s="162"/>
      <c r="U89" s="162"/>
      <c r="V89" s="163"/>
      <c r="W89" s="163"/>
      <c r="X89" s="163"/>
    </row>
    <row r="90">
      <c r="A90" s="53">
        <v>45705.0</v>
      </c>
      <c r="B90" s="53">
        <v>45779.0</v>
      </c>
      <c r="C90" s="54">
        <v>225195.0</v>
      </c>
      <c r="D90" s="54" t="s">
        <v>116</v>
      </c>
      <c r="E90" s="53">
        <v>45474.0</v>
      </c>
      <c r="F90" s="56">
        <f t="shared" si="5"/>
        <v>10</v>
      </c>
      <c r="G90" s="53">
        <v>45524.0</v>
      </c>
      <c r="H90" s="56">
        <f t="shared" si="6"/>
        <v>8</v>
      </c>
      <c r="I90" s="54" t="s">
        <v>49</v>
      </c>
      <c r="J90" s="54">
        <v>510.0</v>
      </c>
      <c r="K90" s="57" t="s">
        <v>64</v>
      </c>
      <c r="L90" s="54" t="s">
        <v>68</v>
      </c>
      <c r="M90" s="53">
        <v>45749.0</v>
      </c>
      <c r="N90" s="54" t="s">
        <v>22</v>
      </c>
      <c r="O90" s="54"/>
      <c r="P90" s="178" t="s">
        <v>66</v>
      </c>
      <c r="Q90" s="152"/>
      <c r="R90" s="162"/>
      <c r="S90" s="162"/>
      <c r="T90" s="162"/>
      <c r="U90" s="162"/>
      <c r="V90" s="163"/>
      <c r="W90" s="163"/>
      <c r="X90" s="163"/>
    </row>
    <row r="91">
      <c r="A91" s="53">
        <v>45705.0</v>
      </c>
      <c r="B91" s="38">
        <v>45783.0</v>
      </c>
      <c r="C91" s="54">
        <v>241892.0</v>
      </c>
      <c r="D91" s="54" t="s">
        <v>116</v>
      </c>
      <c r="E91" s="53">
        <v>45566.0</v>
      </c>
      <c r="F91" s="56">
        <f t="shared" si="5"/>
        <v>7</v>
      </c>
      <c r="G91" s="53">
        <v>45692.0</v>
      </c>
      <c r="H91" s="56">
        <f t="shared" si="6"/>
        <v>3</v>
      </c>
      <c r="I91" s="54" t="s">
        <v>59</v>
      </c>
      <c r="J91" s="54">
        <v>101.0</v>
      </c>
      <c r="K91" s="57">
        <v>2000.0</v>
      </c>
      <c r="L91" s="54" t="s">
        <v>68</v>
      </c>
      <c r="M91" s="53">
        <v>45775.0</v>
      </c>
      <c r="N91" s="54" t="s">
        <v>19</v>
      </c>
      <c r="O91" s="54" t="s">
        <v>292</v>
      </c>
      <c r="P91" s="178" t="s">
        <v>66</v>
      </c>
      <c r="Q91" s="152"/>
      <c r="R91" s="162"/>
      <c r="S91" s="162"/>
      <c r="T91" s="162"/>
      <c r="U91" s="162"/>
      <c r="V91" s="163"/>
      <c r="W91" s="163"/>
      <c r="X91" s="163"/>
    </row>
    <row r="92">
      <c r="A92" s="53">
        <v>45705.0</v>
      </c>
      <c r="B92" s="38">
        <v>45783.0</v>
      </c>
      <c r="C92" s="54">
        <v>212647.0</v>
      </c>
      <c r="D92" s="54" t="s">
        <v>98</v>
      </c>
      <c r="E92" s="53">
        <v>45323.0</v>
      </c>
      <c r="F92" s="56">
        <f t="shared" si="5"/>
        <v>15</v>
      </c>
      <c r="G92" s="53">
        <v>45412.0</v>
      </c>
      <c r="H92" s="56">
        <f t="shared" si="6"/>
        <v>12</v>
      </c>
      <c r="I92" s="54" t="s">
        <v>59</v>
      </c>
      <c r="J92" s="54">
        <v>101.0</v>
      </c>
      <c r="K92" s="57">
        <v>12000.0</v>
      </c>
      <c r="L92" s="54" t="s">
        <v>68</v>
      </c>
      <c r="M92" s="53">
        <v>45776.0</v>
      </c>
      <c r="N92" s="54" t="s">
        <v>19</v>
      </c>
      <c r="O92" s="54" t="s">
        <v>292</v>
      </c>
      <c r="P92" s="178" t="s">
        <v>66</v>
      </c>
      <c r="Q92" s="152"/>
      <c r="R92" s="162"/>
      <c r="S92" s="162"/>
      <c r="T92" s="162"/>
      <c r="U92" s="162"/>
      <c r="V92" s="163"/>
      <c r="W92" s="163"/>
      <c r="X92" s="163"/>
    </row>
    <row r="93">
      <c r="A93" s="53">
        <v>45705.0</v>
      </c>
      <c r="B93" s="38">
        <v>45783.0</v>
      </c>
      <c r="C93" s="54">
        <v>223539.0</v>
      </c>
      <c r="D93" s="54" t="s">
        <v>98</v>
      </c>
      <c r="E93" s="53">
        <v>45383.0</v>
      </c>
      <c r="F93" s="56">
        <f t="shared" si="5"/>
        <v>13</v>
      </c>
      <c r="G93" s="53">
        <v>45505.0</v>
      </c>
      <c r="H93" s="56">
        <f t="shared" si="6"/>
        <v>9</v>
      </c>
      <c r="I93" s="54" t="s">
        <v>49</v>
      </c>
      <c r="J93" s="54">
        <v>504.0</v>
      </c>
      <c r="K93" s="57" t="s">
        <v>64</v>
      </c>
      <c r="L93" s="54" t="s">
        <v>68</v>
      </c>
      <c r="M93" s="53">
        <v>45762.0</v>
      </c>
      <c r="N93" s="54" t="s">
        <v>19</v>
      </c>
      <c r="O93" s="54"/>
      <c r="P93" s="178" t="s">
        <v>66</v>
      </c>
      <c r="Q93" s="152"/>
      <c r="R93" s="162"/>
      <c r="S93" s="162"/>
      <c r="T93" s="162"/>
      <c r="U93" s="162"/>
      <c r="V93" s="163"/>
      <c r="W93" s="163"/>
      <c r="X93" s="163"/>
    </row>
    <row r="94">
      <c r="A94" s="53">
        <v>45705.0</v>
      </c>
      <c r="B94" s="38">
        <v>45783.0</v>
      </c>
      <c r="C94" s="54">
        <v>213587.0</v>
      </c>
      <c r="D94" s="54" t="s">
        <v>118</v>
      </c>
      <c r="E94" s="53">
        <v>45323.0</v>
      </c>
      <c r="F94" s="56">
        <f t="shared" si="5"/>
        <v>15</v>
      </c>
      <c r="G94" s="53">
        <v>45420.0</v>
      </c>
      <c r="H94" s="56">
        <f t="shared" si="6"/>
        <v>11</v>
      </c>
      <c r="I94" s="54" t="s">
        <v>49</v>
      </c>
      <c r="J94" s="54">
        <v>502.0</v>
      </c>
      <c r="K94" s="57" t="s">
        <v>50</v>
      </c>
      <c r="L94" s="54" t="s">
        <v>68</v>
      </c>
      <c r="M94" s="53">
        <v>45776.0</v>
      </c>
      <c r="N94" s="54" t="s">
        <v>19</v>
      </c>
      <c r="O94" s="54"/>
      <c r="P94" s="178" t="s">
        <v>66</v>
      </c>
      <c r="Q94" s="152"/>
      <c r="R94" s="162"/>
      <c r="S94" s="162"/>
      <c r="T94" s="162"/>
      <c r="U94" s="162"/>
      <c r="V94" s="163"/>
      <c r="W94" s="163"/>
      <c r="X94" s="163"/>
    </row>
    <row r="95">
      <c r="A95" s="53">
        <v>45705.0</v>
      </c>
      <c r="B95" s="38">
        <v>45779.0</v>
      </c>
      <c r="C95" s="54">
        <v>233331.0</v>
      </c>
      <c r="D95" s="54" t="s">
        <v>118</v>
      </c>
      <c r="E95" s="53">
        <v>45536.0</v>
      </c>
      <c r="F95" s="56">
        <f t="shared" si="5"/>
        <v>8</v>
      </c>
      <c r="G95" s="53">
        <v>45601.0</v>
      </c>
      <c r="H95" s="56">
        <f t="shared" si="6"/>
        <v>6</v>
      </c>
      <c r="I95" s="54" t="s">
        <v>49</v>
      </c>
      <c r="J95" s="54">
        <v>510.0</v>
      </c>
      <c r="K95" s="57" t="s">
        <v>110</v>
      </c>
      <c r="L95" s="54" t="s">
        <v>68</v>
      </c>
      <c r="M95" s="53">
        <v>45779.0</v>
      </c>
      <c r="N95" s="54" t="s">
        <v>22</v>
      </c>
      <c r="O95" s="54"/>
      <c r="P95" s="178" t="s">
        <v>66</v>
      </c>
      <c r="Q95" s="152"/>
      <c r="R95" s="162"/>
      <c r="S95" s="162"/>
      <c r="T95" s="162"/>
      <c r="U95" s="162"/>
      <c r="V95" s="163"/>
      <c r="W95" s="163"/>
      <c r="X95" s="163"/>
    </row>
    <row r="96">
      <c r="A96" s="53">
        <v>45705.0</v>
      </c>
      <c r="B96" s="38">
        <v>45783.0</v>
      </c>
      <c r="C96" s="54">
        <v>241517.0</v>
      </c>
      <c r="D96" s="54" t="s">
        <v>118</v>
      </c>
      <c r="E96" s="53">
        <v>45566.0</v>
      </c>
      <c r="F96" s="56">
        <f t="shared" si="5"/>
        <v>7</v>
      </c>
      <c r="G96" s="53">
        <v>45688.0</v>
      </c>
      <c r="H96" s="56">
        <f t="shared" si="6"/>
        <v>3</v>
      </c>
      <c r="I96" s="54" t="s">
        <v>49</v>
      </c>
      <c r="J96" s="54">
        <v>504.0</v>
      </c>
      <c r="K96" s="57" t="s">
        <v>110</v>
      </c>
      <c r="L96" s="54" t="s">
        <v>84</v>
      </c>
      <c r="M96" s="53">
        <v>45762.0</v>
      </c>
      <c r="N96" s="54" t="s">
        <v>19</v>
      </c>
      <c r="O96" s="54"/>
      <c r="P96" s="178" t="s">
        <v>66</v>
      </c>
      <c r="Q96" s="152"/>
      <c r="R96" s="162"/>
      <c r="S96" s="162"/>
      <c r="T96" s="162"/>
      <c r="U96" s="162"/>
      <c r="V96" s="163"/>
      <c r="W96" s="163"/>
      <c r="X96" s="163"/>
    </row>
    <row r="97">
      <c r="A97" s="53">
        <v>45705.0</v>
      </c>
      <c r="B97" s="38">
        <v>45783.0</v>
      </c>
      <c r="C97" s="54">
        <v>232199.0</v>
      </c>
      <c r="D97" s="54" t="s">
        <v>99</v>
      </c>
      <c r="E97" s="53">
        <v>45505.0</v>
      </c>
      <c r="F97" s="56">
        <f t="shared" si="5"/>
        <v>9</v>
      </c>
      <c r="G97" s="151">
        <v>45589.0</v>
      </c>
      <c r="H97" s="56">
        <f t="shared" si="6"/>
        <v>6</v>
      </c>
      <c r="I97" s="54" t="s">
        <v>49</v>
      </c>
      <c r="J97" s="54">
        <v>502.0</v>
      </c>
      <c r="K97" s="57">
        <v>4000.0</v>
      </c>
      <c r="L97" s="54" t="s">
        <v>68</v>
      </c>
      <c r="M97" s="53">
        <v>45748.0</v>
      </c>
      <c r="N97" s="54" t="s">
        <v>19</v>
      </c>
      <c r="O97" s="54" t="s">
        <v>292</v>
      </c>
      <c r="P97" s="178" t="s">
        <v>66</v>
      </c>
      <c r="Q97" s="152"/>
      <c r="R97" s="162"/>
      <c r="S97" s="162"/>
      <c r="T97" s="162"/>
      <c r="U97" s="162"/>
      <c r="V97" s="163"/>
      <c r="W97" s="163"/>
      <c r="X97" s="163"/>
    </row>
    <row r="98">
      <c r="A98" s="53">
        <v>45705.0</v>
      </c>
      <c r="B98" s="53">
        <v>45782.0</v>
      </c>
      <c r="C98" s="54">
        <v>194385.0</v>
      </c>
      <c r="D98" s="54" t="s">
        <v>99</v>
      </c>
      <c r="E98" s="53">
        <v>45200.0</v>
      </c>
      <c r="F98" s="56">
        <f t="shared" si="5"/>
        <v>19</v>
      </c>
      <c r="G98" s="151">
        <v>45259.0</v>
      </c>
      <c r="H98" s="56">
        <f t="shared" si="6"/>
        <v>17</v>
      </c>
      <c r="I98" s="54" t="s">
        <v>49</v>
      </c>
      <c r="J98" s="54">
        <v>535.0</v>
      </c>
      <c r="K98" s="57">
        <v>4000.0</v>
      </c>
      <c r="L98" s="54" t="s">
        <v>68</v>
      </c>
      <c r="M98" s="53">
        <v>45780.0</v>
      </c>
      <c r="N98" s="54" t="s">
        <v>22</v>
      </c>
      <c r="O98" s="54" t="s">
        <v>292</v>
      </c>
      <c r="P98" s="178" t="s">
        <v>66</v>
      </c>
      <c r="Q98" s="152"/>
      <c r="R98" s="162"/>
      <c r="S98" s="162"/>
      <c r="T98" s="162"/>
      <c r="U98" s="162"/>
      <c r="V98" s="163"/>
      <c r="W98" s="163"/>
      <c r="X98" s="163"/>
    </row>
    <row r="99">
      <c r="A99" s="53">
        <v>45723.0</v>
      </c>
      <c r="B99" s="38">
        <v>45783.0</v>
      </c>
      <c r="C99" s="54">
        <v>212418.0</v>
      </c>
      <c r="D99" s="54" t="s">
        <v>99</v>
      </c>
      <c r="E99" s="53">
        <v>45383.0</v>
      </c>
      <c r="F99" s="56">
        <f t="shared" si="5"/>
        <v>13</v>
      </c>
      <c r="G99" s="53">
        <v>45411.0</v>
      </c>
      <c r="H99" s="56">
        <f t="shared" si="6"/>
        <v>12</v>
      </c>
      <c r="I99" s="54" t="s">
        <v>49</v>
      </c>
      <c r="J99" s="54">
        <v>514.0</v>
      </c>
      <c r="K99" s="57">
        <v>3000.0</v>
      </c>
      <c r="L99" s="54" t="s">
        <v>51</v>
      </c>
      <c r="M99" s="300">
        <v>45769.0</v>
      </c>
      <c r="N99" s="54" t="s">
        <v>19</v>
      </c>
      <c r="O99" s="54" t="s">
        <v>292</v>
      </c>
      <c r="P99" s="178" t="s">
        <v>66</v>
      </c>
      <c r="Q99" s="152"/>
      <c r="R99" s="162"/>
      <c r="S99" s="162"/>
      <c r="T99" s="162"/>
      <c r="U99" s="162"/>
      <c r="V99" s="163"/>
      <c r="W99" s="163"/>
      <c r="X99" s="163"/>
    </row>
    <row r="100">
      <c r="A100" s="53">
        <v>45705.0</v>
      </c>
      <c r="B100" s="38">
        <v>45783.0</v>
      </c>
      <c r="C100" s="54">
        <v>220904.0</v>
      </c>
      <c r="D100" s="54" t="s">
        <v>99</v>
      </c>
      <c r="E100" s="53">
        <v>45352.0</v>
      </c>
      <c r="F100" s="56">
        <f t="shared" si="5"/>
        <v>14</v>
      </c>
      <c r="G100" s="53">
        <v>45482.0</v>
      </c>
      <c r="H100" s="56">
        <f t="shared" si="6"/>
        <v>9</v>
      </c>
      <c r="I100" s="54" t="s">
        <v>49</v>
      </c>
      <c r="J100" s="54">
        <v>504.0</v>
      </c>
      <c r="K100" s="57" t="s">
        <v>64</v>
      </c>
      <c r="L100" s="54" t="s">
        <v>51</v>
      </c>
      <c r="M100" s="53">
        <v>45762.0</v>
      </c>
      <c r="N100" s="54" t="s">
        <v>19</v>
      </c>
      <c r="O100" s="54"/>
      <c r="P100" s="178" t="s">
        <v>66</v>
      </c>
      <c r="Q100" s="152"/>
      <c r="R100" s="162"/>
      <c r="S100" s="162"/>
      <c r="T100" s="162"/>
      <c r="U100" s="162"/>
      <c r="V100" s="163"/>
      <c r="W100" s="163"/>
      <c r="X100" s="163"/>
    </row>
    <row r="101">
      <c r="A101" s="53">
        <v>45705.0</v>
      </c>
      <c r="B101" s="38">
        <v>45783.0</v>
      </c>
      <c r="C101" s="54">
        <v>235304.0</v>
      </c>
      <c r="D101" s="54" t="s">
        <v>99</v>
      </c>
      <c r="E101" s="53">
        <v>45566.0</v>
      </c>
      <c r="F101" s="56">
        <f t="shared" si="5"/>
        <v>7</v>
      </c>
      <c r="G101" s="53">
        <v>45632.0</v>
      </c>
      <c r="H101" s="56">
        <f t="shared" si="6"/>
        <v>5</v>
      </c>
      <c r="I101" s="54" t="s">
        <v>49</v>
      </c>
      <c r="J101" s="54">
        <v>504.0</v>
      </c>
      <c r="K101" s="57" t="s">
        <v>64</v>
      </c>
      <c r="L101" s="54" t="s">
        <v>51</v>
      </c>
      <c r="M101" s="53">
        <v>45762.0</v>
      </c>
      <c r="N101" s="54" t="s">
        <v>19</v>
      </c>
      <c r="O101" s="54"/>
      <c r="P101" s="178" t="s">
        <v>66</v>
      </c>
      <c r="Q101" s="152"/>
      <c r="R101" s="162"/>
      <c r="S101" s="162"/>
      <c r="T101" s="162"/>
      <c r="U101" s="162"/>
      <c r="V101" s="163"/>
      <c r="W101" s="163"/>
      <c r="X101" s="163"/>
    </row>
    <row r="102">
      <c r="A102" s="53">
        <v>45705.0</v>
      </c>
      <c r="B102" s="38">
        <v>45783.0</v>
      </c>
      <c r="C102" s="186">
        <v>243942.0</v>
      </c>
      <c r="D102" s="271" t="s">
        <v>71</v>
      </c>
      <c r="E102" s="53">
        <v>45292.0</v>
      </c>
      <c r="F102" s="56">
        <f t="shared" si="5"/>
        <v>16</v>
      </c>
      <c r="G102" s="53">
        <v>45713.0</v>
      </c>
      <c r="H102" s="56">
        <f t="shared" si="6"/>
        <v>2</v>
      </c>
      <c r="I102" s="54" t="s">
        <v>74</v>
      </c>
      <c r="J102" s="54">
        <v>302.0</v>
      </c>
      <c r="K102" s="57" t="s">
        <v>110</v>
      </c>
      <c r="L102" s="54" t="s">
        <v>51</v>
      </c>
      <c r="M102" s="53">
        <v>45770.0</v>
      </c>
      <c r="N102" s="54" t="s">
        <v>19</v>
      </c>
      <c r="O102" s="54"/>
      <c r="P102" s="178" t="s">
        <v>66</v>
      </c>
      <c r="Q102" s="152"/>
      <c r="R102" s="162"/>
      <c r="S102" s="162"/>
      <c r="T102" s="162"/>
      <c r="U102" s="162"/>
      <c r="V102" s="163"/>
      <c r="W102" s="163"/>
      <c r="X102" s="163"/>
    </row>
    <row r="103">
      <c r="A103" s="53">
        <v>45705.0</v>
      </c>
      <c r="B103" s="38">
        <v>45783.0</v>
      </c>
      <c r="C103" s="186">
        <v>243954.0</v>
      </c>
      <c r="D103" s="54" t="s">
        <v>99</v>
      </c>
      <c r="E103" s="53">
        <v>45536.0</v>
      </c>
      <c r="F103" s="56">
        <f t="shared" si="5"/>
        <v>8</v>
      </c>
      <c r="G103" s="53">
        <v>45713.0</v>
      </c>
      <c r="H103" s="56">
        <f t="shared" si="6"/>
        <v>2</v>
      </c>
      <c r="I103" s="54" t="s">
        <v>63</v>
      </c>
      <c r="J103" s="178">
        <v>402.0</v>
      </c>
      <c r="K103" s="301">
        <v>4000.0</v>
      </c>
      <c r="L103" s="54" t="s">
        <v>68</v>
      </c>
      <c r="M103" s="53">
        <v>45776.0</v>
      </c>
      <c r="N103" s="54" t="s">
        <v>19</v>
      </c>
      <c r="O103" s="54" t="s">
        <v>292</v>
      </c>
      <c r="P103" s="178" t="s">
        <v>66</v>
      </c>
      <c r="Q103" s="152"/>
      <c r="R103" s="162"/>
      <c r="S103" s="162"/>
      <c r="T103" s="162"/>
      <c r="U103" s="162"/>
      <c r="V103" s="163"/>
      <c r="W103" s="163"/>
      <c r="X103" s="163"/>
    </row>
    <row r="104">
      <c r="A104" s="252">
        <v>45705.0</v>
      </c>
      <c r="B104" s="38">
        <v>45783.0</v>
      </c>
      <c r="C104" s="186">
        <v>217486.0</v>
      </c>
      <c r="D104" s="185" t="s">
        <v>96</v>
      </c>
      <c r="E104" s="252">
        <v>45383.0</v>
      </c>
      <c r="F104" s="56">
        <f t="shared" si="5"/>
        <v>13</v>
      </c>
      <c r="G104" s="256">
        <v>45454.0</v>
      </c>
      <c r="H104" s="56">
        <f t="shared" si="6"/>
        <v>10</v>
      </c>
      <c r="I104" s="54" t="s">
        <v>74</v>
      </c>
      <c r="J104" s="185">
        <v>310.0</v>
      </c>
      <c r="K104" s="257" t="s">
        <v>64</v>
      </c>
      <c r="L104" s="178" t="s">
        <v>51</v>
      </c>
      <c r="M104" s="259">
        <v>45756.0</v>
      </c>
      <c r="N104" s="54" t="s">
        <v>19</v>
      </c>
      <c r="O104" s="54"/>
      <c r="P104" s="302" t="s">
        <v>66</v>
      </c>
      <c r="Q104" s="152"/>
      <c r="R104" s="162"/>
      <c r="S104" s="162"/>
      <c r="T104" s="162"/>
      <c r="U104" s="162"/>
      <c r="V104" s="163"/>
      <c r="W104" s="163"/>
      <c r="X104" s="163"/>
    </row>
    <row r="105">
      <c r="A105" s="252">
        <v>45705.0</v>
      </c>
      <c r="B105" s="38">
        <v>45783.0</v>
      </c>
      <c r="C105" s="186">
        <v>220678.0</v>
      </c>
      <c r="D105" s="178" t="s">
        <v>83</v>
      </c>
      <c r="E105" s="252">
        <v>45444.0</v>
      </c>
      <c r="F105" s="56">
        <f t="shared" si="5"/>
        <v>11</v>
      </c>
      <c r="G105" s="252">
        <v>45485.0</v>
      </c>
      <c r="H105" s="56">
        <f t="shared" si="6"/>
        <v>9</v>
      </c>
      <c r="I105" s="54" t="s">
        <v>74</v>
      </c>
      <c r="J105" s="185" t="s">
        <v>108</v>
      </c>
      <c r="K105" s="257">
        <v>5500.0</v>
      </c>
      <c r="L105" s="178" t="s">
        <v>68</v>
      </c>
      <c r="M105" s="53">
        <v>45772.0</v>
      </c>
      <c r="N105" s="54" t="s">
        <v>19</v>
      </c>
      <c r="O105" s="54" t="s">
        <v>292</v>
      </c>
      <c r="P105" s="302" t="s">
        <v>66</v>
      </c>
      <c r="Q105" s="152"/>
      <c r="R105" s="162"/>
      <c r="S105" s="162"/>
      <c r="T105" s="162"/>
      <c r="U105" s="162"/>
      <c r="V105" s="163"/>
      <c r="W105" s="163"/>
      <c r="X105" s="163"/>
    </row>
    <row r="106">
      <c r="A106" s="252">
        <v>45721.0</v>
      </c>
      <c r="B106" s="38">
        <v>45783.0</v>
      </c>
      <c r="C106" s="186">
        <v>218680.0</v>
      </c>
      <c r="D106" s="178" t="s">
        <v>83</v>
      </c>
      <c r="E106" s="252">
        <v>45352.0</v>
      </c>
      <c r="F106" s="56">
        <f t="shared" si="5"/>
        <v>14</v>
      </c>
      <c r="G106" s="256">
        <v>45464.0</v>
      </c>
      <c r="H106" s="56">
        <f t="shared" si="6"/>
        <v>10</v>
      </c>
      <c r="I106" s="54" t="s">
        <v>74</v>
      </c>
      <c r="J106" s="185" t="s">
        <v>298</v>
      </c>
      <c r="K106" s="254">
        <v>12000.0</v>
      </c>
      <c r="L106" s="178" t="s">
        <v>68</v>
      </c>
      <c r="M106" s="259">
        <v>45749.0</v>
      </c>
      <c r="N106" s="54" t="s">
        <v>19</v>
      </c>
      <c r="O106" s="54" t="s">
        <v>296</v>
      </c>
      <c r="P106" s="302" t="s">
        <v>66</v>
      </c>
      <c r="Q106" s="152"/>
      <c r="R106" s="162"/>
      <c r="S106" s="162"/>
      <c r="T106" s="162"/>
      <c r="U106" s="162"/>
      <c r="V106" s="163"/>
      <c r="W106" s="163"/>
      <c r="X106" s="163"/>
    </row>
    <row r="107">
      <c r="A107" s="252">
        <v>45705.0</v>
      </c>
      <c r="B107" s="38">
        <v>45783.0</v>
      </c>
      <c r="C107" s="186">
        <v>221486.0</v>
      </c>
      <c r="D107" s="178" t="s">
        <v>58</v>
      </c>
      <c r="E107" s="252">
        <v>45323.0</v>
      </c>
      <c r="F107" s="56">
        <f t="shared" si="5"/>
        <v>15</v>
      </c>
      <c r="G107" s="252">
        <v>45489.0</v>
      </c>
      <c r="H107" s="56">
        <f t="shared" si="6"/>
        <v>9</v>
      </c>
      <c r="I107" s="178" t="s">
        <v>73</v>
      </c>
      <c r="J107" s="185">
        <v>207.0</v>
      </c>
      <c r="K107" s="257">
        <v>10000.0</v>
      </c>
      <c r="L107" s="178" t="s">
        <v>68</v>
      </c>
      <c r="M107" s="259">
        <v>45758.0</v>
      </c>
      <c r="N107" s="54" t="s">
        <v>19</v>
      </c>
      <c r="O107" s="54" t="s">
        <v>292</v>
      </c>
      <c r="P107" s="302" t="s">
        <v>66</v>
      </c>
      <c r="Q107" s="152"/>
      <c r="R107" s="162"/>
      <c r="S107" s="162"/>
      <c r="T107" s="162"/>
      <c r="U107" s="162"/>
      <c r="V107" s="163"/>
      <c r="W107" s="163"/>
      <c r="X107" s="163"/>
    </row>
    <row r="108">
      <c r="A108" s="53">
        <v>45705.0</v>
      </c>
      <c r="B108" s="38">
        <v>45783.0</v>
      </c>
      <c r="C108" s="54">
        <v>224999.0</v>
      </c>
      <c r="D108" s="54" t="s">
        <v>77</v>
      </c>
      <c r="E108" s="53">
        <v>45474.0</v>
      </c>
      <c r="F108" s="56">
        <f t="shared" si="5"/>
        <v>10</v>
      </c>
      <c r="G108" s="53">
        <v>45519.0</v>
      </c>
      <c r="H108" s="56">
        <f t="shared" si="6"/>
        <v>8</v>
      </c>
      <c r="I108" s="54" t="s">
        <v>74</v>
      </c>
      <c r="J108" s="54">
        <v>307.0</v>
      </c>
      <c r="K108" s="57">
        <v>13250.0</v>
      </c>
      <c r="L108" s="54" t="s">
        <v>84</v>
      </c>
      <c r="M108" s="53">
        <v>45775.0</v>
      </c>
      <c r="N108" s="54" t="s">
        <v>19</v>
      </c>
      <c r="O108" s="54" t="s">
        <v>292</v>
      </c>
      <c r="P108" s="178" t="s">
        <v>66</v>
      </c>
      <c r="Q108" s="152"/>
      <c r="R108" s="162"/>
      <c r="S108" s="162"/>
      <c r="T108" s="162"/>
      <c r="U108" s="162"/>
      <c r="V108" s="163"/>
      <c r="W108" s="163"/>
      <c r="X108" s="163"/>
    </row>
    <row r="109">
      <c r="A109" s="53">
        <v>45694.0</v>
      </c>
      <c r="B109" s="38">
        <v>45783.0</v>
      </c>
      <c r="C109" s="54">
        <v>221981.0</v>
      </c>
      <c r="D109" s="54" t="s">
        <v>77</v>
      </c>
      <c r="E109" s="53">
        <v>45413.0</v>
      </c>
      <c r="F109" s="56">
        <f t="shared" si="5"/>
        <v>12</v>
      </c>
      <c r="G109" s="53">
        <v>45400.0</v>
      </c>
      <c r="H109" s="56">
        <f t="shared" si="6"/>
        <v>12</v>
      </c>
      <c r="I109" s="54" t="s">
        <v>49</v>
      </c>
      <c r="J109" s="54" t="s">
        <v>131</v>
      </c>
      <c r="K109" s="57">
        <v>4500.0</v>
      </c>
      <c r="L109" s="54" t="s">
        <v>51</v>
      </c>
      <c r="M109" s="53">
        <v>45771.0</v>
      </c>
      <c r="N109" s="54" t="s">
        <v>19</v>
      </c>
      <c r="O109" s="54" t="s">
        <v>292</v>
      </c>
      <c r="P109" s="178" t="s">
        <v>66</v>
      </c>
      <c r="Q109" s="152"/>
      <c r="R109" s="162"/>
      <c r="S109" s="162"/>
      <c r="T109" s="162"/>
      <c r="U109" s="162"/>
      <c r="V109" s="163"/>
      <c r="W109" s="163"/>
      <c r="X109" s="163"/>
    </row>
    <row r="110">
      <c r="A110" s="53">
        <v>45705.0</v>
      </c>
      <c r="B110" s="38">
        <v>45783.0</v>
      </c>
      <c r="C110" s="54">
        <v>228752.0</v>
      </c>
      <c r="D110" s="54" t="s">
        <v>70</v>
      </c>
      <c r="E110" s="53">
        <v>45444.0</v>
      </c>
      <c r="F110" s="56">
        <f t="shared" si="5"/>
        <v>11</v>
      </c>
      <c r="G110" s="53">
        <v>45561.0</v>
      </c>
      <c r="H110" s="56">
        <f t="shared" si="6"/>
        <v>7</v>
      </c>
      <c r="I110" s="54" t="s">
        <v>74</v>
      </c>
      <c r="J110" s="54">
        <v>307.0</v>
      </c>
      <c r="K110" s="57" t="s">
        <v>64</v>
      </c>
      <c r="L110" s="54" t="s">
        <v>51</v>
      </c>
      <c r="M110" s="53">
        <v>45773.0</v>
      </c>
      <c r="N110" s="54" t="s">
        <v>19</v>
      </c>
      <c r="O110" s="54"/>
      <c r="P110" s="178" t="s">
        <v>66</v>
      </c>
      <c r="Q110" s="152"/>
      <c r="R110" s="162"/>
      <c r="S110" s="162"/>
      <c r="T110" s="162"/>
      <c r="U110" s="162"/>
      <c r="V110" s="163"/>
      <c r="W110" s="163"/>
      <c r="X110" s="163"/>
    </row>
    <row r="111">
      <c r="A111" s="53">
        <v>45694.0</v>
      </c>
      <c r="B111" s="38">
        <v>45783.0</v>
      </c>
      <c r="C111" s="54">
        <v>222007.0</v>
      </c>
      <c r="D111" s="54" t="s">
        <v>70</v>
      </c>
      <c r="E111" s="53">
        <v>45383.0</v>
      </c>
      <c r="F111" s="56">
        <f t="shared" si="5"/>
        <v>13</v>
      </c>
      <c r="G111" s="53">
        <v>45492.0</v>
      </c>
      <c r="H111" s="56">
        <f t="shared" si="6"/>
        <v>9</v>
      </c>
      <c r="I111" s="54" t="s">
        <v>74</v>
      </c>
      <c r="J111" s="54">
        <v>307.0</v>
      </c>
      <c r="K111" s="57">
        <v>13000.0</v>
      </c>
      <c r="L111" s="54" t="s">
        <v>51</v>
      </c>
      <c r="M111" s="53">
        <v>45775.0</v>
      </c>
      <c r="N111" s="54" t="s">
        <v>19</v>
      </c>
      <c r="O111" s="54" t="s">
        <v>292</v>
      </c>
      <c r="P111" s="178" t="s">
        <v>66</v>
      </c>
      <c r="Q111" s="152"/>
      <c r="R111" s="162"/>
      <c r="S111" s="162"/>
      <c r="T111" s="162"/>
      <c r="U111" s="162"/>
      <c r="V111" s="163"/>
      <c r="W111" s="163"/>
      <c r="X111" s="163"/>
    </row>
    <row r="112">
      <c r="A112" s="53">
        <v>45705.0</v>
      </c>
      <c r="B112" s="38">
        <v>45783.0</v>
      </c>
      <c r="C112" s="54">
        <v>206987.0</v>
      </c>
      <c r="D112" s="54" t="s">
        <v>83</v>
      </c>
      <c r="E112" s="53">
        <v>45352.0</v>
      </c>
      <c r="F112" s="56">
        <f t="shared" si="5"/>
        <v>14</v>
      </c>
      <c r="G112" s="53">
        <v>45371.0</v>
      </c>
      <c r="H112" s="56">
        <f t="shared" si="6"/>
        <v>13</v>
      </c>
      <c r="I112" s="54" t="s">
        <v>74</v>
      </c>
      <c r="J112" s="54">
        <v>314.0</v>
      </c>
      <c r="K112" s="57" t="s">
        <v>294</v>
      </c>
      <c r="L112" s="54" t="s">
        <v>68</v>
      </c>
      <c r="M112" s="53">
        <v>45777.0</v>
      </c>
      <c r="N112" s="54" t="s">
        <v>19</v>
      </c>
      <c r="O112" s="54"/>
      <c r="P112" s="178" t="s">
        <v>66</v>
      </c>
      <c r="Q112" s="152"/>
      <c r="R112" s="162"/>
      <c r="S112" s="162"/>
      <c r="T112" s="162"/>
      <c r="U112" s="162"/>
      <c r="V112" s="163"/>
      <c r="W112" s="163"/>
      <c r="X112" s="163"/>
    </row>
    <row r="113">
      <c r="A113" s="53">
        <v>45705.0</v>
      </c>
      <c r="B113" s="38">
        <v>45783.0</v>
      </c>
      <c r="C113" s="54">
        <v>198684.0</v>
      </c>
      <c r="D113" s="54" t="s">
        <v>55</v>
      </c>
      <c r="E113" s="53">
        <v>45292.0</v>
      </c>
      <c r="F113" s="56">
        <f t="shared" si="5"/>
        <v>16</v>
      </c>
      <c r="G113" s="53">
        <v>45307.0</v>
      </c>
      <c r="H113" s="56">
        <f t="shared" si="6"/>
        <v>15</v>
      </c>
      <c r="I113" s="54" t="s">
        <v>74</v>
      </c>
      <c r="J113" s="54">
        <v>301.0</v>
      </c>
      <c r="K113" s="57">
        <v>6000.0</v>
      </c>
      <c r="L113" s="54" t="s">
        <v>51</v>
      </c>
      <c r="M113" s="53">
        <v>45777.0</v>
      </c>
      <c r="N113" s="54" t="s">
        <v>19</v>
      </c>
      <c r="O113" s="54" t="s">
        <v>296</v>
      </c>
      <c r="P113" s="178" t="s">
        <v>66</v>
      </c>
      <c r="Q113" s="152"/>
      <c r="R113" s="162"/>
      <c r="S113" s="162"/>
      <c r="T113" s="162"/>
      <c r="U113" s="162"/>
      <c r="V113" s="163"/>
      <c r="W113" s="163"/>
      <c r="X113" s="163"/>
    </row>
    <row r="114">
      <c r="A114" s="53">
        <v>45705.0</v>
      </c>
      <c r="B114" s="38">
        <v>45783.0</v>
      </c>
      <c r="C114" s="54">
        <v>218930.0</v>
      </c>
      <c r="D114" s="54" t="s">
        <v>62</v>
      </c>
      <c r="E114" s="53">
        <v>45383.0</v>
      </c>
      <c r="F114" s="56">
        <f t="shared" si="5"/>
        <v>13</v>
      </c>
      <c r="G114" s="53">
        <v>45464.0</v>
      </c>
      <c r="H114" s="56">
        <f t="shared" si="6"/>
        <v>10</v>
      </c>
      <c r="I114" s="54" t="s">
        <v>63</v>
      </c>
      <c r="J114" s="54">
        <v>402.0</v>
      </c>
      <c r="K114" s="57" t="s">
        <v>64</v>
      </c>
      <c r="L114" s="54" t="s">
        <v>51</v>
      </c>
      <c r="M114" s="53">
        <v>45776.0</v>
      </c>
      <c r="N114" s="54" t="s">
        <v>19</v>
      </c>
      <c r="O114" s="54"/>
      <c r="P114" s="178" t="s">
        <v>66</v>
      </c>
      <c r="Q114" s="152"/>
      <c r="R114" s="162"/>
      <c r="S114" s="162"/>
      <c r="T114" s="162"/>
      <c r="U114" s="162"/>
      <c r="V114" s="163"/>
      <c r="W114" s="163"/>
      <c r="X114" s="163"/>
    </row>
    <row r="115">
      <c r="A115" s="53">
        <v>45705.0</v>
      </c>
      <c r="B115" s="53">
        <v>45779.0</v>
      </c>
      <c r="C115" s="54">
        <v>178578.0</v>
      </c>
      <c r="D115" s="54" t="s">
        <v>60</v>
      </c>
      <c r="E115" s="53">
        <v>44958.0</v>
      </c>
      <c r="F115" s="56">
        <f t="shared" si="5"/>
        <v>27</v>
      </c>
      <c r="G115" s="53">
        <v>45133.0</v>
      </c>
      <c r="H115" s="56">
        <f t="shared" si="6"/>
        <v>21</v>
      </c>
      <c r="I115" s="54" t="s">
        <v>59</v>
      </c>
      <c r="J115" s="54">
        <v>101.0</v>
      </c>
      <c r="K115" s="57" t="s">
        <v>64</v>
      </c>
      <c r="L115" s="54" t="s">
        <v>51</v>
      </c>
      <c r="M115" s="53">
        <v>45779.0</v>
      </c>
      <c r="N115" s="54" t="s">
        <v>22</v>
      </c>
      <c r="O115" s="54"/>
      <c r="P115" s="178" t="s">
        <v>66</v>
      </c>
      <c r="Q115" s="152"/>
      <c r="R115" s="162"/>
      <c r="S115" s="162"/>
      <c r="T115" s="162"/>
      <c r="U115" s="162"/>
      <c r="V115" s="163"/>
      <c r="W115" s="163"/>
      <c r="X115" s="163"/>
    </row>
    <row r="116">
      <c r="A116" s="53">
        <v>45705.0</v>
      </c>
      <c r="B116" s="38">
        <v>45783.0</v>
      </c>
      <c r="C116" s="54">
        <v>232865.0</v>
      </c>
      <c r="D116" s="54" t="s">
        <v>48</v>
      </c>
      <c r="E116" s="53">
        <v>45505.0</v>
      </c>
      <c r="F116" s="56">
        <f t="shared" si="5"/>
        <v>9</v>
      </c>
      <c r="G116" s="53">
        <v>45597.0</v>
      </c>
      <c r="H116" s="56">
        <f t="shared" si="6"/>
        <v>6</v>
      </c>
      <c r="I116" s="54" t="s">
        <v>49</v>
      </c>
      <c r="J116" s="54">
        <v>501.0</v>
      </c>
      <c r="K116" s="57" t="s">
        <v>64</v>
      </c>
      <c r="L116" s="54" t="s">
        <v>51</v>
      </c>
      <c r="M116" s="53">
        <v>45771.0</v>
      </c>
      <c r="N116" s="54" t="s">
        <v>19</v>
      </c>
      <c r="O116" s="54"/>
      <c r="P116" s="178" t="s">
        <v>66</v>
      </c>
      <c r="Q116" s="152"/>
      <c r="R116" s="162"/>
      <c r="S116" s="162"/>
      <c r="T116" s="162"/>
      <c r="U116" s="162"/>
      <c r="V116" s="163"/>
      <c r="W116" s="163"/>
      <c r="X116" s="163"/>
    </row>
    <row r="117">
      <c r="A117" s="53">
        <v>45705.0</v>
      </c>
      <c r="B117" s="38">
        <v>45783.0</v>
      </c>
      <c r="C117" s="54">
        <v>231940.0</v>
      </c>
      <c r="D117" s="54" t="s">
        <v>70</v>
      </c>
      <c r="E117" s="53">
        <v>45444.0</v>
      </c>
      <c r="F117" s="56">
        <f t="shared" si="5"/>
        <v>11</v>
      </c>
      <c r="G117" s="151">
        <v>45587.0</v>
      </c>
      <c r="H117" s="56">
        <f t="shared" si="6"/>
        <v>6</v>
      </c>
      <c r="I117" s="54" t="s">
        <v>49</v>
      </c>
      <c r="J117" s="54">
        <v>504.0</v>
      </c>
      <c r="K117" s="57" t="s">
        <v>64</v>
      </c>
      <c r="L117" s="54" t="s">
        <v>68</v>
      </c>
      <c r="M117" s="53">
        <v>45771.0</v>
      </c>
      <c r="N117" s="54" t="s">
        <v>19</v>
      </c>
      <c r="O117" s="54"/>
      <c r="P117" s="178" t="s">
        <v>66</v>
      </c>
      <c r="Q117" s="152"/>
      <c r="R117" s="162"/>
      <c r="S117" s="162"/>
      <c r="T117" s="162"/>
      <c r="U117" s="162"/>
      <c r="V117" s="163"/>
      <c r="W117" s="163"/>
      <c r="X117" s="163"/>
    </row>
    <row r="118">
      <c r="A118" s="53">
        <v>45705.0</v>
      </c>
      <c r="B118" s="38">
        <v>45783.0</v>
      </c>
      <c r="C118" s="54">
        <v>206013.0</v>
      </c>
      <c r="D118" s="54" t="s">
        <v>83</v>
      </c>
      <c r="E118" s="53">
        <v>45352.0</v>
      </c>
      <c r="F118" s="56">
        <f t="shared" si="5"/>
        <v>14</v>
      </c>
      <c r="G118" s="53">
        <v>45364.0</v>
      </c>
      <c r="H118" s="56">
        <f t="shared" si="6"/>
        <v>13</v>
      </c>
      <c r="I118" s="54" t="s">
        <v>49</v>
      </c>
      <c r="J118" s="54">
        <v>504.0</v>
      </c>
      <c r="K118" s="57">
        <v>12400.0</v>
      </c>
      <c r="L118" s="54" t="s">
        <v>68</v>
      </c>
      <c r="M118" s="53">
        <v>45775.0</v>
      </c>
      <c r="N118" s="54" t="s">
        <v>19</v>
      </c>
      <c r="O118" s="54" t="s">
        <v>292</v>
      </c>
      <c r="P118" s="178" t="s">
        <v>66</v>
      </c>
      <c r="Q118" s="152"/>
      <c r="R118" s="162"/>
      <c r="S118" s="162"/>
      <c r="T118" s="162"/>
      <c r="U118" s="162"/>
      <c r="V118" s="163"/>
      <c r="W118" s="163"/>
      <c r="X118" s="163"/>
    </row>
    <row r="119">
      <c r="A119" s="53">
        <v>45705.0</v>
      </c>
      <c r="B119" s="38">
        <v>45783.0</v>
      </c>
      <c r="C119" s="54">
        <v>192327.0</v>
      </c>
      <c r="D119" s="54" t="s">
        <v>83</v>
      </c>
      <c r="E119" s="53">
        <v>45170.0</v>
      </c>
      <c r="F119" s="56">
        <f t="shared" si="5"/>
        <v>20</v>
      </c>
      <c r="G119" s="151">
        <v>45257.0</v>
      </c>
      <c r="H119" s="56">
        <f t="shared" si="6"/>
        <v>17</v>
      </c>
      <c r="I119" s="54" t="s">
        <v>59</v>
      </c>
      <c r="J119" s="54">
        <v>102.0</v>
      </c>
      <c r="K119" s="57" t="s">
        <v>294</v>
      </c>
      <c r="L119" s="54" t="s">
        <v>51</v>
      </c>
      <c r="M119" s="53">
        <v>45777.0</v>
      </c>
      <c r="N119" s="54" t="s">
        <v>19</v>
      </c>
      <c r="O119" s="54"/>
      <c r="P119" s="178" t="s">
        <v>66</v>
      </c>
      <c r="Q119" s="152"/>
      <c r="R119" s="162"/>
      <c r="S119" s="162"/>
      <c r="T119" s="162"/>
      <c r="U119" s="162"/>
      <c r="V119" s="163"/>
      <c r="W119" s="163"/>
      <c r="X119" s="163"/>
    </row>
    <row r="120">
      <c r="A120" s="53">
        <v>45705.0</v>
      </c>
      <c r="B120" s="38">
        <v>45783.0</v>
      </c>
      <c r="C120" s="54">
        <v>204492.0</v>
      </c>
      <c r="D120" s="54" t="s">
        <v>58</v>
      </c>
      <c r="E120" s="53">
        <v>45261.0</v>
      </c>
      <c r="F120" s="56">
        <f t="shared" si="5"/>
        <v>17</v>
      </c>
      <c r="G120" s="53">
        <v>45357.0</v>
      </c>
      <c r="H120" s="56">
        <f t="shared" si="6"/>
        <v>14</v>
      </c>
      <c r="I120" s="54" t="s">
        <v>59</v>
      </c>
      <c r="J120" s="54">
        <v>102.0</v>
      </c>
      <c r="K120" s="57" t="s">
        <v>294</v>
      </c>
      <c r="L120" s="54" t="s">
        <v>51</v>
      </c>
      <c r="M120" s="53">
        <v>45777.0</v>
      </c>
      <c r="N120" s="54" t="s">
        <v>19</v>
      </c>
      <c r="O120" s="54"/>
      <c r="P120" s="178" t="s">
        <v>66</v>
      </c>
      <c r="Q120" s="152"/>
      <c r="R120" s="162"/>
      <c r="S120" s="162"/>
      <c r="T120" s="162"/>
      <c r="U120" s="162"/>
      <c r="V120" s="163"/>
      <c r="W120" s="163"/>
      <c r="X120" s="163"/>
    </row>
    <row r="121">
      <c r="A121" s="53">
        <v>45705.0</v>
      </c>
      <c r="B121" s="38">
        <v>45783.0</v>
      </c>
      <c r="C121" s="54">
        <v>233995.0</v>
      </c>
      <c r="D121" s="54" t="s">
        <v>41</v>
      </c>
      <c r="E121" s="53">
        <v>45566.0</v>
      </c>
      <c r="F121" s="56">
        <f t="shared" si="5"/>
        <v>7</v>
      </c>
      <c r="G121" s="151">
        <v>45608.0</v>
      </c>
      <c r="H121" s="56">
        <f t="shared" si="6"/>
        <v>5</v>
      </c>
      <c r="I121" s="54" t="s">
        <v>49</v>
      </c>
      <c r="J121" s="54">
        <v>501.0</v>
      </c>
      <c r="K121" s="57">
        <v>8000.0</v>
      </c>
      <c r="L121" s="54" t="s">
        <v>68</v>
      </c>
      <c r="M121" s="53">
        <v>45771.0</v>
      </c>
      <c r="N121" s="54" t="s">
        <v>19</v>
      </c>
      <c r="O121" s="54" t="s">
        <v>292</v>
      </c>
      <c r="P121" s="178" t="s">
        <v>66</v>
      </c>
      <c r="Q121" s="152"/>
      <c r="R121" s="162"/>
      <c r="S121" s="162"/>
      <c r="T121" s="162"/>
      <c r="U121" s="162"/>
      <c r="V121" s="163"/>
      <c r="W121" s="163"/>
      <c r="X121" s="163"/>
    </row>
    <row r="122">
      <c r="A122" s="53">
        <v>45705.0</v>
      </c>
      <c r="B122" s="53">
        <v>45779.0</v>
      </c>
      <c r="C122" s="54">
        <v>225183.0</v>
      </c>
      <c r="D122" s="54" t="s">
        <v>89</v>
      </c>
      <c r="E122" s="53">
        <v>45444.0</v>
      </c>
      <c r="F122" s="56">
        <f t="shared" si="5"/>
        <v>11</v>
      </c>
      <c r="G122" s="53">
        <v>45520.0</v>
      </c>
      <c r="H122" s="56">
        <f t="shared" si="6"/>
        <v>8</v>
      </c>
      <c r="I122" s="54" t="s">
        <v>59</v>
      </c>
      <c r="J122" s="54">
        <v>101.0</v>
      </c>
      <c r="K122" s="57" t="s">
        <v>64</v>
      </c>
      <c r="L122" s="54" t="s">
        <v>68</v>
      </c>
      <c r="M122" s="53">
        <v>45779.0</v>
      </c>
      <c r="N122" s="54" t="s">
        <v>22</v>
      </c>
      <c r="O122" s="54"/>
      <c r="P122" s="178" t="s">
        <v>66</v>
      </c>
      <c r="Q122" s="152"/>
      <c r="R122" s="162"/>
      <c r="S122" s="162"/>
      <c r="T122" s="162"/>
      <c r="U122" s="162"/>
      <c r="V122" s="163"/>
      <c r="W122" s="163"/>
      <c r="X122" s="163"/>
    </row>
    <row r="123">
      <c r="A123" s="53">
        <v>45705.0</v>
      </c>
      <c r="B123" s="38">
        <v>45783.0</v>
      </c>
      <c r="C123" s="54">
        <v>229364.0</v>
      </c>
      <c r="D123" s="54" t="s">
        <v>158</v>
      </c>
      <c r="E123" s="53">
        <v>45444.0</v>
      </c>
      <c r="F123" s="56">
        <f t="shared" si="5"/>
        <v>11</v>
      </c>
      <c r="G123" s="53">
        <v>45566.0</v>
      </c>
      <c r="H123" s="56">
        <f t="shared" si="6"/>
        <v>7</v>
      </c>
      <c r="I123" s="54" t="s">
        <v>49</v>
      </c>
      <c r="J123" s="54">
        <v>502.0</v>
      </c>
      <c r="K123" s="57" t="s">
        <v>64</v>
      </c>
      <c r="L123" s="54" t="s">
        <v>68</v>
      </c>
      <c r="M123" s="53">
        <v>45775.0</v>
      </c>
      <c r="N123" s="54" t="s">
        <v>19</v>
      </c>
      <c r="O123" s="54"/>
      <c r="P123" s="178" t="s">
        <v>66</v>
      </c>
      <c r="Q123" s="152"/>
      <c r="R123" s="162"/>
      <c r="S123" s="162"/>
      <c r="T123" s="162"/>
      <c r="U123" s="162"/>
      <c r="V123" s="163"/>
      <c r="W123" s="163"/>
      <c r="X123" s="163"/>
    </row>
    <row r="124">
      <c r="A124" s="53">
        <v>45705.0</v>
      </c>
      <c r="B124" s="38">
        <v>45783.0</v>
      </c>
      <c r="C124" s="54">
        <v>211150.0</v>
      </c>
      <c r="D124" s="54" t="s">
        <v>95</v>
      </c>
      <c r="E124" s="53">
        <v>45383.0</v>
      </c>
      <c r="F124" s="56">
        <f t="shared" si="5"/>
        <v>13</v>
      </c>
      <c r="G124" s="53">
        <v>45373.0</v>
      </c>
      <c r="H124" s="56">
        <f t="shared" si="6"/>
        <v>13</v>
      </c>
      <c r="I124" s="54" t="s">
        <v>49</v>
      </c>
      <c r="J124" s="54">
        <v>501.0</v>
      </c>
      <c r="K124" s="57" t="s">
        <v>64</v>
      </c>
      <c r="L124" s="54" t="s">
        <v>51</v>
      </c>
      <c r="M124" s="53">
        <v>45771.0</v>
      </c>
      <c r="N124" s="54" t="s">
        <v>19</v>
      </c>
      <c r="O124" s="54"/>
      <c r="P124" s="178" t="s">
        <v>66</v>
      </c>
      <c r="Q124" s="152"/>
      <c r="R124" s="162"/>
      <c r="S124" s="162"/>
      <c r="T124" s="162"/>
      <c r="U124" s="162"/>
      <c r="V124" s="163"/>
      <c r="W124" s="163"/>
      <c r="X124" s="163"/>
    </row>
    <row r="125">
      <c r="A125" s="53">
        <v>45712.0</v>
      </c>
      <c r="B125" s="38">
        <v>45783.0</v>
      </c>
      <c r="C125" s="54">
        <v>212204.0</v>
      </c>
      <c r="D125" s="54" t="s">
        <v>116</v>
      </c>
      <c r="E125" s="53">
        <v>45383.0</v>
      </c>
      <c r="F125" s="56">
        <f t="shared" si="5"/>
        <v>13</v>
      </c>
      <c r="G125" s="53">
        <v>45414.0</v>
      </c>
      <c r="H125" s="56">
        <f t="shared" si="6"/>
        <v>12</v>
      </c>
      <c r="I125" s="54" t="s">
        <v>49</v>
      </c>
      <c r="J125" s="54">
        <v>512.0</v>
      </c>
      <c r="K125" s="57">
        <v>6900.0</v>
      </c>
      <c r="L125" s="54" t="s">
        <v>51</v>
      </c>
      <c r="M125" s="53">
        <v>45777.0</v>
      </c>
      <c r="N125" s="54" t="s">
        <v>19</v>
      </c>
      <c r="O125" s="54" t="s">
        <v>292</v>
      </c>
      <c r="P125" s="178" t="s">
        <v>66</v>
      </c>
      <c r="Q125" s="152"/>
      <c r="R125" s="162"/>
      <c r="S125" s="162"/>
      <c r="T125" s="162"/>
      <c r="U125" s="162"/>
      <c r="V125" s="163"/>
      <c r="W125" s="163"/>
      <c r="X125" s="163"/>
    </row>
    <row r="126">
      <c r="A126" s="53">
        <v>45705.0</v>
      </c>
      <c r="B126" s="38">
        <v>45779.0</v>
      </c>
      <c r="C126" s="54">
        <v>235796.0</v>
      </c>
      <c r="D126" s="54" t="s">
        <v>99</v>
      </c>
      <c r="E126" s="53">
        <v>45536.0</v>
      </c>
      <c r="F126" s="56">
        <f t="shared" si="5"/>
        <v>8</v>
      </c>
      <c r="G126" s="151">
        <v>45636.0</v>
      </c>
      <c r="H126" s="56">
        <f t="shared" si="6"/>
        <v>4</v>
      </c>
      <c r="I126" s="54" t="s">
        <v>49</v>
      </c>
      <c r="J126" s="54">
        <v>510.0</v>
      </c>
      <c r="K126" s="57" t="s">
        <v>110</v>
      </c>
      <c r="L126" s="54" t="s">
        <v>51</v>
      </c>
      <c r="M126" s="53">
        <v>45779.0</v>
      </c>
      <c r="N126" s="54" t="s">
        <v>22</v>
      </c>
      <c r="O126" s="54"/>
      <c r="P126" s="178" t="s">
        <v>66</v>
      </c>
      <c r="Q126" s="152"/>
      <c r="R126" s="162"/>
      <c r="S126" s="162"/>
      <c r="T126" s="162"/>
      <c r="U126" s="162"/>
      <c r="V126" s="163"/>
      <c r="W126" s="163"/>
      <c r="X126" s="163"/>
    </row>
    <row r="127">
      <c r="A127" s="53">
        <v>45691.0</v>
      </c>
      <c r="B127" s="38">
        <v>45783.0</v>
      </c>
      <c r="C127" s="54">
        <v>213688.0</v>
      </c>
      <c r="D127" s="54" t="s">
        <v>99</v>
      </c>
      <c r="E127" s="53">
        <v>45383.0</v>
      </c>
      <c r="F127" s="56">
        <f t="shared" si="5"/>
        <v>13</v>
      </c>
      <c r="G127" s="53">
        <v>45421.0</v>
      </c>
      <c r="H127" s="56">
        <f t="shared" si="6"/>
        <v>11</v>
      </c>
      <c r="I127" s="54" t="s">
        <v>74</v>
      </c>
      <c r="J127" s="54">
        <v>316.0</v>
      </c>
      <c r="K127" s="57">
        <v>9000.0</v>
      </c>
      <c r="L127" s="54" t="s">
        <v>51</v>
      </c>
      <c r="M127" s="53">
        <v>45777.0</v>
      </c>
      <c r="N127" s="54" t="s">
        <v>19</v>
      </c>
      <c r="O127" s="54"/>
      <c r="P127" s="178" t="s">
        <v>66</v>
      </c>
      <c r="Q127" s="152"/>
      <c r="R127" s="162"/>
      <c r="S127" s="162"/>
      <c r="T127" s="162"/>
      <c r="U127" s="162"/>
      <c r="V127" s="163"/>
      <c r="W127" s="163"/>
      <c r="X127" s="163"/>
    </row>
    <row r="128">
      <c r="A128" s="53">
        <v>45747.0</v>
      </c>
      <c r="B128" s="38">
        <v>45783.0</v>
      </c>
      <c r="C128" s="186">
        <v>245282.0</v>
      </c>
      <c r="D128" s="271" t="s">
        <v>48</v>
      </c>
      <c r="E128" s="303">
        <v>45597.0</v>
      </c>
      <c r="F128" s="56">
        <f t="shared" si="5"/>
        <v>6</v>
      </c>
      <c r="G128" s="303">
        <v>45724.0</v>
      </c>
      <c r="H128" s="56">
        <f t="shared" si="6"/>
        <v>1</v>
      </c>
      <c r="I128" s="54" t="s">
        <v>63</v>
      </c>
      <c r="J128" s="54">
        <v>402.0</v>
      </c>
      <c r="K128" s="57" t="s">
        <v>64</v>
      </c>
      <c r="L128" s="54"/>
      <c r="M128" s="53">
        <v>45777.0</v>
      </c>
      <c r="N128" s="54" t="s">
        <v>19</v>
      </c>
      <c r="O128" s="54"/>
      <c r="P128" s="178" t="s">
        <v>299</v>
      </c>
      <c r="Q128" s="152"/>
      <c r="R128" s="162"/>
      <c r="S128" s="162"/>
      <c r="T128" s="162"/>
      <c r="U128" s="162"/>
      <c r="V128" s="163"/>
      <c r="W128" s="163"/>
      <c r="X128" s="163"/>
    </row>
    <row r="129">
      <c r="A129" s="252">
        <v>45705.0</v>
      </c>
      <c r="B129" s="38">
        <v>45783.0</v>
      </c>
      <c r="C129" s="186">
        <v>215353.0</v>
      </c>
      <c r="D129" s="178" t="s">
        <v>83</v>
      </c>
      <c r="E129" s="252">
        <v>44440.0</v>
      </c>
      <c r="F129" s="56">
        <f t="shared" si="5"/>
        <v>44</v>
      </c>
      <c r="G129" s="252">
        <v>45434.0</v>
      </c>
      <c r="H129" s="56">
        <f t="shared" si="6"/>
        <v>11</v>
      </c>
      <c r="I129" s="185" t="s">
        <v>140</v>
      </c>
      <c r="J129" s="185">
        <v>8003.0</v>
      </c>
      <c r="K129" s="257" t="s">
        <v>64</v>
      </c>
      <c r="L129" s="178" t="s">
        <v>51</v>
      </c>
      <c r="M129" s="259">
        <v>45777.0</v>
      </c>
      <c r="N129" s="54" t="s">
        <v>19</v>
      </c>
      <c r="O129" s="54"/>
      <c r="P129" s="302" t="s">
        <v>61</v>
      </c>
      <c r="Q129" s="152"/>
      <c r="R129" s="162"/>
      <c r="S129" s="162"/>
      <c r="T129" s="162"/>
      <c r="U129" s="162"/>
      <c r="V129" s="163"/>
      <c r="W129" s="163"/>
      <c r="X129" s="163"/>
    </row>
    <row r="130">
      <c r="A130" s="252">
        <v>45705.0</v>
      </c>
      <c r="B130" s="38">
        <v>45783.0</v>
      </c>
      <c r="C130" s="186">
        <v>219648.0</v>
      </c>
      <c r="D130" s="178" t="s">
        <v>83</v>
      </c>
      <c r="E130" s="252">
        <v>45352.0</v>
      </c>
      <c r="F130" s="56">
        <f t="shared" si="5"/>
        <v>14</v>
      </c>
      <c r="G130" s="256">
        <v>45474.0</v>
      </c>
      <c r="H130" s="56">
        <f t="shared" si="6"/>
        <v>10</v>
      </c>
      <c r="I130" s="54" t="s">
        <v>49</v>
      </c>
      <c r="J130" s="185">
        <v>529.0</v>
      </c>
      <c r="K130" s="257">
        <v>14000.0</v>
      </c>
      <c r="L130" s="178" t="s">
        <v>68</v>
      </c>
      <c r="M130" s="259">
        <v>45770.0</v>
      </c>
      <c r="N130" s="54" t="s">
        <v>19</v>
      </c>
      <c r="O130" s="54" t="s">
        <v>292</v>
      </c>
      <c r="P130" s="302" t="s">
        <v>66</v>
      </c>
      <c r="Q130" s="152"/>
      <c r="R130" s="162"/>
      <c r="S130" s="162"/>
      <c r="T130" s="162"/>
      <c r="U130" s="162"/>
      <c r="V130" s="163"/>
      <c r="W130" s="163"/>
      <c r="X130" s="163"/>
    </row>
    <row r="131">
      <c r="A131" s="252">
        <v>45705.0</v>
      </c>
      <c r="B131" s="38">
        <v>45783.0</v>
      </c>
      <c r="C131" s="186">
        <v>218353.0</v>
      </c>
      <c r="D131" s="178" t="s">
        <v>83</v>
      </c>
      <c r="E131" s="252">
        <v>45413.0</v>
      </c>
      <c r="F131" s="56">
        <f t="shared" si="5"/>
        <v>12</v>
      </c>
      <c r="G131" s="252">
        <v>45462.0</v>
      </c>
      <c r="H131" s="56">
        <f t="shared" si="6"/>
        <v>10</v>
      </c>
      <c r="I131" s="54" t="s">
        <v>74</v>
      </c>
      <c r="J131" s="185" t="s">
        <v>108</v>
      </c>
      <c r="K131" s="257">
        <v>57500.0</v>
      </c>
      <c r="L131" s="178" t="s">
        <v>68</v>
      </c>
      <c r="M131" s="259">
        <v>45770.0</v>
      </c>
      <c r="N131" s="54" t="s">
        <v>19</v>
      </c>
      <c r="O131" s="54" t="s">
        <v>292</v>
      </c>
      <c r="P131" s="302" t="s">
        <v>66</v>
      </c>
      <c r="Q131" s="152"/>
      <c r="R131" s="162"/>
      <c r="S131" s="162"/>
      <c r="T131" s="162"/>
      <c r="U131" s="162"/>
      <c r="V131" s="163"/>
      <c r="W131" s="163"/>
      <c r="X131" s="163"/>
    </row>
    <row r="132">
      <c r="A132" s="53">
        <v>45705.0</v>
      </c>
      <c r="B132" s="38">
        <v>45783.0</v>
      </c>
      <c r="C132" s="54">
        <v>204131.0</v>
      </c>
      <c r="D132" s="54" t="s">
        <v>118</v>
      </c>
      <c r="E132" s="53">
        <v>45261.0</v>
      </c>
      <c r="F132" s="56">
        <f t="shared" si="5"/>
        <v>17</v>
      </c>
      <c r="G132" s="53">
        <v>45350.0</v>
      </c>
      <c r="H132" s="56">
        <f t="shared" si="6"/>
        <v>14</v>
      </c>
      <c r="I132" s="54" t="s">
        <v>63</v>
      </c>
      <c r="J132" s="54">
        <v>404.0</v>
      </c>
      <c r="K132" s="57" t="s">
        <v>300</v>
      </c>
      <c r="L132" s="54" t="s">
        <v>51</v>
      </c>
      <c r="M132" s="53">
        <v>45776.0</v>
      </c>
      <c r="N132" s="54" t="s">
        <v>19</v>
      </c>
      <c r="O132" s="54" t="s">
        <v>292</v>
      </c>
      <c r="P132" s="178" t="s">
        <v>66</v>
      </c>
      <c r="Q132" s="152"/>
      <c r="R132" s="162"/>
      <c r="S132" s="162"/>
      <c r="T132" s="162"/>
      <c r="U132" s="162"/>
      <c r="V132" s="163"/>
      <c r="W132" s="163"/>
      <c r="X132" s="163"/>
    </row>
    <row r="133">
      <c r="A133" s="53">
        <v>45705.0</v>
      </c>
      <c r="B133" s="38">
        <v>45783.0</v>
      </c>
      <c r="C133" s="54">
        <v>223849.0</v>
      </c>
      <c r="D133" s="54" t="s">
        <v>48</v>
      </c>
      <c r="E133" s="53">
        <v>45474.0</v>
      </c>
      <c r="F133" s="56">
        <f t="shared" si="5"/>
        <v>10</v>
      </c>
      <c r="G133" s="53">
        <v>45509.0</v>
      </c>
      <c r="H133" s="56">
        <f t="shared" si="6"/>
        <v>9</v>
      </c>
      <c r="I133" s="54" t="s">
        <v>59</v>
      </c>
      <c r="J133" s="54">
        <v>102.0</v>
      </c>
      <c r="K133" s="57">
        <v>7000.0</v>
      </c>
      <c r="L133" s="54" t="s">
        <v>68</v>
      </c>
      <c r="M133" s="53">
        <v>45775.0</v>
      </c>
      <c r="N133" s="54" t="s">
        <v>19</v>
      </c>
      <c r="O133" s="54" t="s">
        <v>292</v>
      </c>
      <c r="P133" s="178" t="s">
        <v>66</v>
      </c>
      <c r="Q133" s="152"/>
      <c r="R133" s="162"/>
      <c r="S133" s="162"/>
      <c r="T133" s="162"/>
      <c r="U133" s="162"/>
      <c r="V133" s="163"/>
      <c r="W133" s="163"/>
      <c r="X133" s="163"/>
    </row>
    <row r="134">
      <c r="A134" s="53">
        <v>45705.0</v>
      </c>
      <c r="B134" s="38">
        <v>45783.0</v>
      </c>
      <c r="C134" s="54">
        <v>233655.0</v>
      </c>
      <c r="D134" s="54" t="s">
        <v>83</v>
      </c>
      <c r="E134" s="53">
        <v>45566.0</v>
      </c>
      <c r="F134" s="56">
        <f t="shared" si="5"/>
        <v>7</v>
      </c>
      <c r="G134" s="53">
        <v>45603.0</v>
      </c>
      <c r="H134" s="56">
        <f t="shared" si="6"/>
        <v>5</v>
      </c>
      <c r="I134" s="54" t="s">
        <v>49</v>
      </c>
      <c r="J134" s="54">
        <v>514.0</v>
      </c>
      <c r="K134" s="57">
        <v>11000.0</v>
      </c>
      <c r="L134" s="54" t="s">
        <v>84</v>
      </c>
      <c r="M134" s="53">
        <v>45777.0</v>
      </c>
      <c r="N134" s="54" t="s">
        <v>19</v>
      </c>
      <c r="O134" s="54" t="s">
        <v>292</v>
      </c>
      <c r="P134" s="178" t="s">
        <v>66</v>
      </c>
      <c r="Q134" s="152"/>
      <c r="R134" s="162"/>
      <c r="S134" s="162"/>
      <c r="T134" s="162"/>
      <c r="U134" s="162"/>
      <c r="V134" s="163"/>
      <c r="W134" s="163"/>
      <c r="X134" s="163"/>
    </row>
    <row r="135">
      <c r="A135" s="53">
        <v>45705.0</v>
      </c>
      <c r="B135" s="38">
        <v>45783.0</v>
      </c>
      <c r="C135" s="54">
        <v>236147.0</v>
      </c>
      <c r="D135" s="54" t="s">
        <v>83</v>
      </c>
      <c r="E135" s="53">
        <v>45536.0</v>
      </c>
      <c r="F135" s="56">
        <f t="shared" si="5"/>
        <v>8</v>
      </c>
      <c r="G135" s="53">
        <v>45629.0</v>
      </c>
      <c r="H135" s="56">
        <f t="shared" si="6"/>
        <v>5</v>
      </c>
      <c r="I135" s="54" t="s">
        <v>49</v>
      </c>
      <c r="J135" s="54">
        <v>514.0</v>
      </c>
      <c r="K135" s="57">
        <v>3000.0</v>
      </c>
      <c r="L135" s="54" t="s">
        <v>68</v>
      </c>
      <c r="M135" s="53">
        <v>45748.0</v>
      </c>
      <c r="N135" s="54" t="s">
        <v>19</v>
      </c>
      <c r="O135" s="54" t="s">
        <v>292</v>
      </c>
      <c r="P135" s="178" t="s">
        <v>66</v>
      </c>
      <c r="Q135" s="152"/>
      <c r="R135" s="162"/>
      <c r="S135" s="162"/>
      <c r="T135" s="162"/>
      <c r="U135" s="162"/>
      <c r="V135" s="163"/>
      <c r="W135" s="163"/>
      <c r="X135" s="163"/>
    </row>
    <row r="136">
      <c r="A136" s="53">
        <v>45705.0</v>
      </c>
      <c r="B136" s="53">
        <v>45779.0</v>
      </c>
      <c r="C136" s="54">
        <v>240157.0</v>
      </c>
      <c r="D136" s="54" t="s">
        <v>87</v>
      </c>
      <c r="E136" s="53">
        <v>45566.0</v>
      </c>
      <c r="F136" s="56">
        <f t="shared" si="5"/>
        <v>7</v>
      </c>
      <c r="G136" s="53">
        <v>45678.0</v>
      </c>
      <c r="H136" s="56">
        <f t="shared" si="6"/>
        <v>3</v>
      </c>
      <c r="I136" s="54" t="s">
        <v>49</v>
      </c>
      <c r="J136" s="54">
        <v>510.0</v>
      </c>
      <c r="K136" s="57" t="s">
        <v>294</v>
      </c>
      <c r="L136" s="54" t="s">
        <v>68</v>
      </c>
      <c r="M136" s="53">
        <v>45779.0</v>
      </c>
      <c r="N136" s="54" t="s">
        <v>22</v>
      </c>
      <c r="O136" s="54"/>
      <c r="P136" s="178" t="s">
        <v>66</v>
      </c>
      <c r="Q136" s="152"/>
      <c r="R136" s="162"/>
      <c r="S136" s="162"/>
      <c r="T136" s="162"/>
      <c r="U136" s="162"/>
      <c r="V136" s="163"/>
      <c r="W136" s="163"/>
      <c r="X136" s="163"/>
    </row>
    <row r="137">
      <c r="A137" s="53">
        <v>45705.0</v>
      </c>
      <c r="B137" s="38">
        <v>45783.0</v>
      </c>
      <c r="C137" s="54">
        <v>233035.0</v>
      </c>
      <c r="D137" s="54" t="s">
        <v>55</v>
      </c>
      <c r="E137" s="53">
        <v>45566.0</v>
      </c>
      <c r="F137" s="56">
        <f t="shared" si="5"/>
        <v>7</v>
      </c>
      <c r="G137" s="53">
        <v>45601.0</v>
      </c>
      <c r="H137" s="56">
        <f t="shared" si="6"/>
        <v>6</v>
      </c>
      <c r="I137" s="54" t="s">
        <v>63</v>
      </c>
      <c r="J137" s="54">
        <v>404.0</v>
      </c>
      <c r="K137" s="57">
        <v>15000.0</v>
      </c>
      <c r="L137" s="54" t="s">
        <v>51</v>
      </c>
      <c r="M137" s="53">
        <v>45776.0</v>
      </c>
      <c r="N137" s="54" t="s">
        <v>19</v>
      </c>
      <c r="O137" s="54" t="s">
        <v>292</v>
      </c>
      <c r="P137" s="178" t="s">
        <v>66</v>
      </c>
      <c r="Q137" s="152"/>
      <c r="R137" s="162"/>
      <c r="S137" s="162"/>
      <c r="T137" s="162"/>
      <c r="U137" s="162"/>
      <c r="V137" s="163"/>
      <c r="W137" s="163"/>
      <c r="X137" s="163"/>
    </row>
    <row r="138">
      <c r="A138" s="53">
        <v>45705.0</v>
      </c>
      <c r="B138" s="38">
        <v>45783.0</v>
      </c>
      <c r="C138" s="54">
        <v>232062.0</v>
      </c>
      <c r="D138" s="54" t="s">
        <v>89</v>
      </c>
      <c r="E138" s="53">
        <v>45566.0</v>
      </c>
      <c r="F138" s="56">
        <f t="shared" si="5"/>
        <v>7</v>
      </c>
      <c r="G138" s="151">
        <v>45589.0</v>
      </c>
      <c r="H138" s="56">
        <f t="shared" si="6"/>
        <v>6</v>
      </c>
      <c r="I138" s="54" t="s">
        <v>49</v>
      </c>
      <c r="J138" s="54">
        <v>501.0</v>
      </c>
      <c r="K138" s="57">
        <v>5000.0</v>
      </c>
      <c r="L138" s="54" t="s">
        <v>84</v>
      </c>
      <c r="M138" s="53">
        <v>45749.0</v>
      </c>
      <c r="N138" s="54" t="s">
        <v>19</v>
      </c>
      <c r="O138" s="54"/>
      <c r="P138" s="178" t="s">
        <v>66</v>
      </c>
      <c r="Q138" s="152"/>
      <c r="R138" s="162"/>
      <c r="S138" s="162"/>
      <c r="T138" s="162"/>
      <c r="U138" s="162"/>
      <c r="V138" s="163"/>
      <c r="W138" s="163"/>
      <c r="X138" s="163"/>
    </row>
    <row r="139">
      <c r="A139" s="53">
        <v>45705.0</v>
      </c>
      <c r="B139" s="38">
        <v>45783.0</v>
      </c>
      <c r="C139" s="54">
        <v>97194.0</v>
      </c>
      <c r="D139" s="54" t="s">
        <v>100</v>
      </c>
      <c r="E139" s="53">
        <v>44409.0</v>
      </c>
      <c r="F139" s="56">
        <f t="shared" si="5"/>
        <v>45</v>
      </c>
      <c r="G139" s="151">
        <v>44421.0</v>
      </c>
      <c r="H139" s="56">
        <f t="shared" si="6"/>
        <v>44</v>
      </c>
      <c r="I139" s="185" t="s">
        <v>42</v>
      </c>
      <c r="J139" s="54" t="s">
        <v>243</v>
      </c>
      <c r="K139" s="57">
        <v>5000.0</v>
      </c>
      <c r="L139" s="54" t="s">
        <v>51</v>
      </c>
      <c r="M139" s="300"/>
      <c r="N139" s="54" t="s">
        <v>19</v>
      </c>
      <c r="O139" s="54"/>
      <c r="P139" s="178"/>
      <c r="Q139" s="152"/>
      <c r="R139" s="162"/>
      <c r="S139" s="162"/>
      <c r="T139" s="162"/>
      <c r="U139" s="162"/>
      <c r="V139" s="163"/>
      <c r="W139" s="163"/>
      <c r="X139" s="163"/>
    </row>
    <row r="140">
      <c r="A140" s="53">
        <v>45705.0</v>
      </c>
      <c r="B140" s="38">
        <v>45783.0</v>
      </c>
      <c r="C140" s="54">
        <v>220161.0</v>
      </c>
      <c r="D140" s="54" t="s">
        <v>48</v>
      </c>
      <c r="E140" s="53">
        <v>45323.0</v>
      </c>
      <c r="F140" s="56">
        <f t="shared" si="5"/>
        <v>15</v>
      </c>
      <c r="G140" s="53">
        <v>45476.0</v>
      </c>
      <c r="H140" s="56">
        <f t="shared" si="6"/>
        <v>10</v>
      </c>
      <c r="I140" s="54" t="s">
        <v>49</v>
      </c>
      <c r="J140" s="54" t="s">
        <v>33</v>
      </c>
      <c r="K140" s="57" t="s">
        <v>64</v>
      </c>
      <c r="L140" s="54"/>
      <c r="M140" s="53"/>
      <c r="N140" s="54" t="s">
        <v>19</v>
      </c>
      <c r="O140" s="54"/>
      <c r="P140" s="178"/>
      <c r="Q140" s="152"/>
      <c r="R140" s="162"/>
      <c r="S140" s="162"/>
      <c r="T140" s="162"/>
      <c r="U140" s="162"/>
      <c r="V140" s="163"/>
      <c r="W140" s="163"/>
      <c r="X140" s="163"/>
    </row>
    <row r="141">
      <c r="A141" s="53">
        <v>45705.0</v>
      </c>
      <c r="B141" s="38">
        <v>45783.0</v>
      </c>
      <c r="C141" s="54">
        <v>219242.0</v>
      </c>
      <c r="D141" s="54" t="s">
        <v>102</v>
      </c>
      <c r="E141" s="53">
        <v>45444.0</v>
      </c>
      <c r="F141" s="56">
        <f t="shared" si="5"/>
        <v>11</v>
      </c>
      <c r="G141" s="53">
        <v>45468.0</v>
      </c>
      <c r="H141" s="56">
        <f t="shared" si="6"/>
        <v>10</v>
      </c>
      <c r="I141" s="54" t="s">
        <v>74</v>
      </c>
      <c r="J141" s="54">
        <v>301.0</v>
      </c>
      <c r="K141" s="57" t="s">
        <v>294</v>
      </c>
      <c r="L141" s="54" t="s">
        <v>51</v>
      </c>
      <c r="M141" s="53"/>
      <c r="N141" s="54" t="s">
        <v>19</v>
      </c>
      <c r="O141" s="54"/>
      <c r="P141" s="178"/>
      <c r="Q141" s="152"/>
      <c r="R141" s="162"/>
      <c r="S141" s="162"/>
      <c r="T141" s="162"/>
      <c r="U141" s="162"/>
      <c r="V141" s="163"/>
      <c r="W141" s="163"/>
      <c r="X141" s="163"/>
    </row>
    <row r="142">
      <c r="A142" s="53">
        <v>45705.0</v>
      </c>
      <c r="B142" s="38">
        <v>45783.0</v>
      </c>
      <c r="C142" s="54">
        <v>231512.0</v>
      </c>
      <c r="D142" s="54" t="s">
        <v>71</v>
      </c>
      <c r="E142" s="53">
        <v>45536.0</v>
      </c>
      <c r="F142" s="56">
        <f t="shared" si="5"/>
        <v>8</v>
      </c>
      <c r="G142" s="151">
        <v>45586.0</v>
      </c>
      <c r="H142" s="56">
        <f t="shared" si="6"/>
        <v>6</v>
      </c>
      <c r="I142" s="54" t="s">
        <v>74</v>
      </c>
      <c r="J142" s="54">
        <v>301.0</v>
      </c>
      <c r="K142" s="57">
        <v>9000.0</v>
      </c>
      <c r="L142" s="54" t="s">
        <v>51</v>
      </c>
      <c r="M142" s="53"/>
      <c r="N142" s="54" t="s">
        <v>19</v>
      </c>
      <c r="O142" s="54"/>
      <c r="P142" s="178"/>
      <c r="Q142" s="152"/>
      <c r="R142" s="162"/>
      <c r="S142" s="162"/>
      <c r="T142" s="162"/>
      <c r="U142" s="162"/>
      <c r="V142" s="163"/>
      <c r="W142" s="163"/>
      <c r="X142" s="163"/>
    </row>
    <row r="143">
      <c r="A143" s="53">
        <v>45705.0</v>
      </c>
      <c r="B143" s="38">
        <v>45783.0</v>
      </c>
      <c r="C143" s="54">
        <v>194335.0</v>
      </c>
      <c r="D143" s="54" t="s">
        <v>133</v>
      </c>
      <c r="E143" s="53">
        <v>45231.0</v>
      </c>
      <c r="F143" s="56">
        <f t="shared" si="5"/>
        <v>18</v>
      </c>
      <c r="G143" s="53">
        <v>45266.0</v>
      </c>
      <c r="H143" s="56">
        <f t="shared" si="6"/>
        <v>17</v>
      </c>
      <c r="I143" s="54" t="s">
        <v>141</v>
      </c>
      <c r="J143" s="54" t="s">
        <v>33</v>
      </c>
      <c r="K143" s="100"/>
      <c r="L143" s="58"/>
      <c r="M143" s="58"/>
      <c r="N143" s="54" t="s">
        <v>19</v>
      </c>
      <c r="O143" s="54"/>
      <c r="P143" s="186"/>
      <c r="Q143" s="152"/>
      <c r="R143" s="162"/>
      <c r="S143" s="162"/>
      <c r="T143" s="162"/>
      <c r="U143" s="162"/>
      <c r="V143" s="163"/>
      <c r="W143" s="163"/>
      <c r="X143" s="163"/>
    </row>
    <row r="144">
      <c r="A144" s="53">
        <v>45705.0</v>
      </c>
      <c r="B144" s="38">
        <v>45783.0</v>
      </c>
      <c r="C144" s="54">
        <v>209992.0</v>
      </c>
      <c r="D144" s="54" t="s">
        <v>77</v>
      </c>
      <c r="E144" s="53">
        <v>45352.0</v>
      </c>
      <c r="F144" s="56">
        <f t="shared" si="5"/>
        <v>14</v>
      </c>
      <c r="G144" s="53">
        <v>45392.0</v>
      </c>
      <c r="H144" s="56">
        <f t="shared" si="6"/>
        <v>12</v>
      </c>
      <c r="I144" s="54" t="s">
        <v>59</v>
      </c>
      <c r="J144" s="54">
        <v>104.0</v>
      </c>
      <c r="K144" s="57" t="s">
        <v>294</v>
      </c>
      <c r="L144" s="54" t="s">
        <v>68</v>
      </c>
      <c r="M144" s="53"/>
      <c r="N144" s="54" t="s">
        <v>19</v>
      </c>
      <c r="O144" s="54"/>
      <c r="P144" s="178"/>
      <c r="Q144" s="152"/>
      <c r="R144" s="162"/>
      <c r="S144" s="162"/>
      <c r="T144" s="162"/>
      <c r="U144" s="162"/>
      <c r="V144" s="163"/>
      <c r="W144" s="163"/>
      <c r="X144" s="163"/>
    </row>
    <row r="145">
      <c r="A145" s="53">
        <v>45705.0</v>
      </c>
      <c r="B145" s="38">
        <v>45783.0</v>
      </c>
      <c r="C145" s="54">
        <v>179710.0</v>
      </c>
      <c r="D145" s="54" t="s">
        <v>104</v>
      </c>
      <c r="E145" s="53">
        <v>44958.0</v>
      </c>
      <c r="F145" s="56">
        <f t="shared" si="5"/>
        <v>27</v>
      </c>
      <c r="G145" s="53">
        <v>45134.0</v>
      </c>
      <c r="H145" s="56">
        <f t="shared" si="6"/>
        <v>21</v>
      </c>
      <c r="I145" s="54" t="s">
        <v>74</v>
      </c>
      <c r="J145" s="54" t="s">
        <v>301</v>
      </c>
      <c r="K145" s="100"/>
      <c r="L145" s="58"/>
      <c r="M145" s="58"/>
      <c r="N145" s="54" t="s">
        <v>20</v>
      </c>
      <c r="O145" s="54"/>
      <c r="P145" s="186"/>
      <c r="Q145" s="152"/>
      <c r="R145" s="162"/>
      <c r="S145" s="162"/>
      <c r="T145" s="162"/>
      <c r="U145" s="162"/>
      <c r="V145" s="163"/>
      <c r="W145" s="163"/>
      <c r="X145" s="163"/>
    </row>
    <row r="146">
      <c r="A146" s="53">
        <v>45695.0</v>
      </c>
      <c r="B146" s="38">
        <v>45783.0</v>
      </c>
      <c r="C146" s="54">
        <v>220302.0</v>
      </c>
      <c r="D146" s="54" t="s">
        <v>104</v>
      </c>
      <c r="E146" s="53">
        <v>45444.0</v>
      </c>
      <c r="F146" s="56">
        <f t="shared" si="5"/>
        <v>11</v>
      </c>
      <c r="G146" s="53">
        <v>45477.0</v>
      </c>
      <c r="H146" s="56">
        <f t="shared" si="6"/>
        <v>10</v>
      </c>
      <c r="I146" s="54" t="s">
        <v>134</v>
      </c>
      <c r="J146" s="251" t="s">
        <v>302</v>
      </c>
      <c r="K146" s="57">
        <v>14000.0</v>
      </c>
      <c r="L146" s="54" t="s">
        <v>51</v>
      </c>
      <c r="M146" s="53"/>
      <c r="N146" s="54" t="s">
        <v>19</v>
      </c>
      <c r="O146" s="54"/>
      <c r="P146" s="178"/>
      <c r="Q146" s="152"/>
      <c r="R146" s="162"/>
      <c r="S146" s="162"/>
      <c r="T146" s="162"/>
      <c r="U146" s="162"/>
      <c r="V146" s="163"/>
      <c r="W146" s="163"/>
      <c r="X146" s="163"/>
    </row>
    <row r="147">
      <c r="A147" s="53">
        <v>45705.0</v>
      </c>
      <c r="B147" s="38">
        <v>45783.0</v>
      </c>
      <c r="C147" s="54">
        <v>103095.0</v>
      </c>
      <c r="D147" s="54" t="s">
        <v>83</v>
      </c>
      <c r="E147" s="53">
        <v>44440.0</v>
      </c>
      <c r="F147" s="56">
        <f t="shared" si="5"/>
        <v>44</v>
      </c>
      <c r="G147" s="151">
        <v>44482.0</v>
      </c>
      <c r="H147" s="56">
        <f t="shared" si="6"/>
        <v>42</v>
      </c>
      <c r="I147" s="54" t="s">
        <v>141</v>
      </c>
      <c r="J147" s="54" t="s">
        <v>303</v>
      </c>
      <c r="K147" s="100"/>
      <c r="L147" s="58"/>
      <c r="M147" s="53"/>
      <c r="N147" s="54" t="s">
        <v>19</v>
      </c>
      <c r="O147" s="54"/>
      <c r="P147" s="186"/>
      <c r="Q147" s="152"/>
      <c r="R147" s="162"/>
      <c r="S147" s="162"/>
      <c r="T147" s="162"/>
      <c r="U147" s="162"/>
      <c r="V147" s="163"/>
      <c r="W147" s="163"/>
      <c r="X147" s="163"/>
    </row>
    <row r="148">
      <c r="A148" s="53">
        <v>45705.0</v>
      </c>
      <c r="B148" s="38">
        <v>45783.0</v>
      </c>
      <c r="C148" s="54">
        <v>197432.0</v>
      </c>
      <c r="D148" s="54" t="s">
        <v>87</v>
      </c>
      <c r="E148" s="53">
        <v>45231.0</v>
      </c>
      <c r="F148" s="56">
        <f t="shared" si="5"/>
        <v>18</v>
      </c>
      <c r="G148" s="53">
        <v>45297.0</v>
      </c>
      <c r="H148" s="56">
        <f t="shared" si="6"/>
        <v>16</v>
      </c>
      <c r="I148" s="54" t="s">
        <v>59</v>
      </c>
      <c r="J148" s="54">
        <v>139.0</v>
      </c>
      <c r="K148" s="57" t="s">
        <v>294</v>
      </c>
      <c r="L148" s="54" t="s">
        <v>51</v>
      </c>
      <c r="M148" s="53"/>
      <c r="N148" s="54" t="s">
        <v>19</v>
      </c>
      <c r="O148" s="54"/>
      <c r="P148" s="178"/>
      <c r="Q148" s="152"/>
      <c r="R148" s="162"/>
      <c r="S148" s="162"/>
      <c r="T148" s="162"/>
      <c r="U148" s="162"/>
      <c r="V148" s="163"/>
      <c r="W148" s="163"/>
      <c r="X148" s="163"/>
    </row>
    <row r="149">
      <c r="A149" s="53">
        <v>45705.0</v>
      </c>
      <c r="B149" s="38">
        <v>45783.0</v>
      </c>
      <c r="C149" s="54">
        <v>214213.0</v>
      </c>
      <c r="D149" s="54" t="s">
        <v>87</v>
      </c>
      <c r="E149" s="53">
        <v>45383.0</v>
      </c>
      <c r="F149" s="56">
        <f t="shared" si="5"/>
        <v>13</v>
      </c>
      <c r="G149" s="53">
        <v>45425.0</v>
      </c>
      <c r="H149" s="56">
        <f t="shared" si="6"/>
        <v>11</v>
      </c>
      <c r="I149" s="54" t="s">
        <v>59</v>
      </c>
      <c r="J149" s="54">
        <v>105.0</v>
      </c>
      <c r="K149" s="57" t="s">
        <v>294</v>
      </c>
      <c r="L149" s="54" t="s">
        <v>51</v>
      </c>
      <c r="M149" s="53"/>
      <c r="N149" s="54" t="s">
        <v>19</v>
      </c>
      <c r="O149" s="54"/>
      <c r="P149" s="178"/>
      <c r="Q149" s="152"/>
      <c r="R149" s="162"/>
      <c r="S149" s="162"/>
      <c r="T149" s="162"/>
      <c r="U149" s="162"/>
      <c r="V149" s="163"/>
      <c r="W149" s="163"/>
      <c r="X149" s="163"/>
    </row>
    <row r="150">
      <c r="A150" s="53">
        <v>45705.0</v>
      </c>
      <c r="B150" s="38">
        <v>45783.0</v>
      </c>
      <c r="C150" s="54">
        <v>136660.0</v>
      </c>
      <c r="D150" s="54" t="s">
        <v>107</v>
      </c>
      <c r="E150" s="53">
        <v>44713.0</v>
      </c>
      <c r="F150" s="56">
        <f t="shared" si="5"/>
        <v>35</v>
      </c>
      <c r="G150" s="53">
        <v>44743.0</v>
      </c>
      <c r="H150" s="56">
        <f t="shared" si="6"/>
        <v>34</v>
      </c>
      <c r="I150" s="54" t="s">
        <v>74</v>
      </c>
      <c r="J150" s="54">
        <v>304.0</v>
      </c>
      <c r="K150" s="57" t="s">
        <v>294</v>
      </c>
      <c r="L150" s="54" t="s">
        <v>51</v>
      </c>
      <c r="M150" s="53"/>
      <c r="N150" s="54" t="s">
        <v>19</v>
      </c>
      <c r="O150" s="54"/>
      <c r="P150" s="178"/>
      <c r="Q150" s="152"/>
      <c r="R150" s="162"/>
      <c r="S150" s="162"/>
      <c r="T150" s="162"/>
      <c r="U150" s="162"/>
      <c r="V150" s="163"/>
      <c r="W150" s="163"/>
      <c r="X150" s="163"/>
    </row>
    <row r="151">
      <c r="A151" s="53">
        <v>45705.0</v>
      </c>
      <c r="B151" s="38">
        <v>45783.0</v>
      </c>
      <c r="C151" s="54">
        <v>221521.0</v>
      </c>
      <c r="D151" s="54" t="s">
        <v>107</v>
      </c>
      <c r="E151" s="53">
        <v>45413.0</v>
      </c>
      <c r="F151" s="56">
        <f t="shared" si="5"/>
        <v>12</v>
      </c>
      <c r="G151" s="53">
        <v>45488.0</v>
      </c>
      <c r="H151" s="56">
        <f t="shared" si="6"/>
        <v>9</v>
      </c>
      <c r="I151" s="54" t="s">
        <v>74</v>
      </c>
      <c r="J151" s="54">
        <v>302.0</v>
      </c>
      <c r="K151" s="57" t="s">
        <v>294</v>
      </c>
      <c r="L151" s="54" t="s">
        <v>51</v>
      </c>
      <c r="M151" s="53"/>
      <c r="N151" s="54" t="s">
        <v>19</v>
      </c>
      <c r="O151" s="54"/>
      <c r="P151" s="178"/>
      <c r="Q151" s="152"/>
      <c r="R151" s="162"/>
      <c r="S151" s="162"/>
      <c r="T151" s="162"/>
      <c r="U151" s="162"/>
      <c r="V151" s="163"/>
      <c r="W151" s="163"/>
      <c r="X151" s="163"/>
    </row>
    <row r="152">
      <c r="A152" s="53">
        <v>45705.0</v>
      </c>
      <c r="B152" s="38">
        <v>45783.0</v>
      </c>
      <c r="C152" s="54">
        <v>143912.0</v>
      </c>
      <c r="D152" s="54" t="s">
        <v>41</v>
      </c>
      <c r="E152" s="53">
        <v>44743.0</v>
      </c>
      <c r="F152" s="56">
        <f t="shared" si="5"/>
        <v>34</v>
      </c>
      <c r="G152" s="53">
        <v>44805.0</v>
      </c>
      <c r="H152" s="56">
        <f t="shared" si="6"/>
        <v>32</v>
      </c>
      <c r="I152" s="185" t="s">
        <v>42</v>
      </c>
      <c r="J152" s="304">
        <v>45663.0</v>
      </c>
      <c r="K152" s="100"/>
      <c r="L152" s="58"/>
      <c r="M152" s="58"/>
      <c r="N152" s="54" t="s">
        <v>19</v>
      </c>
      <c r="O152" s="54"/>
      <c r="P152" s="186"/>
      <c r="Q152" s="152"/>
      <c r="R152" s="162"/>
      <c r="S152" s="162"/>
      <c r="T152" s="162"/>
      <c r="U152" s="162"/>
      <c r="V152" s="163"/>
      <c r="W152" s="163"/>
      <c r="X152" s="163"/>
    </row>
    <row r="153">
      <c r="A153" s="53">
        <v>45705.0</v>
      </c>
      <c r="B153" s="38">
        <v>45783.0</v>
      </c>
      <c r="C153" s="54">
        <v>172187.0</v>
      </c>
      <c r="D153" s="54" t="s">
        <v>89</v>
      </c>
      <c r="E153" s="53">
        <v>45017.0</v>
      </c>
      <c r="F153" s="56">
        <f t="shared" si="5"/>
        <v>25</v>
      </c>
      <c r="G153" s="53">
        <v>45070.0</v>
      </c>
      <c r="H153" s="56">
        <f t="shared" si="6"/>
        <v>23</v>
      </c>
      <c r="I153" s="54" t="s">
        <v>141</v>
      </c>
      <c r="J153" s="54">
        <v>602.0</v>
      </c>
      <c r="K153" s="100"/>
      <c r="L153" s="58"/>
      <c r="M153" s="58"/>
      <c r="N153" s="54" t="s">
        <v>19</v>
      </c>
      <c r="O153" s="54"/>
      <c r="P153" s="186"/>
      <c r="Q153" s="152"/>
      <c r="R153" s="162"/>
      <c r="S153" s="162"/>
      <c r="T153" s="162"/>
      <c r="U153" s="162"/>
      <c r="V153" s="163"/>
      <c r="W153" s="163"/>
      <c r="X153" s="163"/>
    </row>
    <row r="154">
      <c r="A154" s="53">
        <v>45705.0</v>
      </c>
      <c r="B154" s="38">
        <v>45783.0</v>
      </c>
      <c r="C154" s="54">
        <v>219729.0</v>
      </c>
      <c r="D154" s="54" t="s">
        <v>89</v>
      </c>
      <c r="E154" s="53">
        <v>45444.0</v>
      </c>
      <c r="F154" s="56">
        <f t="shared" si="5"/>
        <v>11</v>
      </c>
      <c r="G154" s="53">
        <v>45474.0</v>
      </c>
      <c r="H154" s="56">
        <f t="shared" si="6"/>
        <v>10</v>
      </c>
      <c r="I154" s="54" t="s">
        <v>59</v>
      </c>
      <c r="J154" s="54" t="s">
        <v>33</v>
      </c>
      <c r="K154" s="57" t="s">
        <v>294</v>
      </c>
      <c r="L154" s="54" t="s">
        <v>51</v>
      </c>
      <c r="M154" s="53"/>
      <c r="N154" s="54" t="s">
        <v>19</v>
      </c>
      <c r="O154" s="54"/>
      <c r="P154" s="178"/>
      <c r="Q154" s="152"/>
      <c r="R154" s="162"/>
      <c r="S154" s="162"/>
      <c r="T154" s="162"/>
      <c r="U154" s="162"/>
      <c r="V154" s="163"/>
      <c r="W154" s="163"/>
      <c r="X154" s="163"/>
    </row>
    <row r="155">
      <c r="A155" s="53">
        <v>45723.0</v>
      </c>
      <c r="B155" s="38">
        <v>45783.0</v>
      </c>
      <c r="C155" s="54">
        <v>212545.0</v>
      </c>
      <c r="D155" s="54" t="s">
        <v>158</v>
      </c>
      <c r="E155" s="53">
        <v>45323.0</v>
      </c>
      <c r="F155" s="56">
        <f t="shared" si="5"/>
        <v>15</v>
      </c>
      <c r="G155" s="53">
        <v>45412.0</v>
      </c>
      <c r="H155" s="56">
        <f t="shared" si="6"/>
        <v>12</v>
      </c>
      <c r="I155" s="54" t="s">
        <v>139</v>
      </c>
      <c r="J155" s="54">
        <v>807.0</v>
      </c>
      <c r="K155" s="57">
        <v>11000.0</v>
      </c>
      <c r="L155" s="54" t="s">
        <v>84</v>
      </c>
      <c r="M155" s="53"/>
      <c r="N155" s="54" t="s">
        <v>19</v>
      </c>
      <c r="O155" s="54"/>
      <c r="P155" s="178"/>
      <c r="Q155" s="152"/>
      <c r="R155" s="162"/>
      <c r="S155" s="162"/>
      <c r="T155" s="162"/>
      <c r="U155" s="162"/>
      <c r="V155" s="163"/>
      <c r="W155" s="163"/>
      <c r="X155" s="163"/>
    </row>
    <row r="156">
      <c r="A156" s="53">
        <v>45705.0</v>
      </c>
      <c r="B156" s="38">
        <v>45783.0</v>
      </c>
      <c r="C156" s="54">
        <v>142909.0</v>
      </c>
      <c r="D156" s="54" t="s">
        <v>55</v>
      </c>
      <c r="E156" s="53">
        <v>44743.0</v>
      </c>
      <c r="F156" s="56">
        <f t="shared" si="5"/>
        <v>34</v>
      </c>
      <c r="G156" s="53">
        <v>44807.0</v>
      </c>
      <c r="H156" s="56">
        <f t="shared" si="6"/>
        <v>32</v>
      </c>
      <c r="I156" s="54" t="s">
        <v>304</v>
      </c>
      <c r="J156" s="54" t="s">
        <v>33</v>
      </c>
      <c r="K156" s="100"/>
      <c r="L156" s="58"/>
      <c r="M156" s="58"/>
      <c r="N156" s="54" t="s">
        <v>19</v>
      </c>
      <c r="O156" s="54"/>
      <c r="P156" s="186"/>
      <c r="Q156" s="152"/>
      <c r="R156" s="162"/>
      <c r="S156" s="162"/>
      <c r="T156" s="162"/>
      <c r="U156" s="162"/>
      <c r="V156" s="163"/>
      <c r="W156" s="163"/>
      <c r="X156" s="163"/>
    </row>
    <row r="157">
      <c r="A157" s="53">
        <v>45705.0</v>
      </c>
      <c r="B157" s="38">
        <v>45783.0</v>
      </c>
      <c r="C157" s="54">
        <v>224646.0</v>
      </c>
      <c r="D157" s="54" t="s">
        <v>55</v>
      </c>
      <c r="E157" s="53">
        <v>45413.0</v>
      </c>
      <c r="F157" s="56">
        <f t="shared" si="5"/>
        <v>12</v>
      </c>
      <c r="G157" s="53">
        <v>45517.0</v>
      </c>
      <c r="H157" s="56">
        <f t="shared" si="6"/>
        <v>8</v>
      </c>
      <c r="I157" s="185" t="s">
        <v>42</v>
      </c>
      <c r="J157" s="54" t="s">
        <v>305</v>
      </c>
      <c r="K157" s="57">
        <v>14200.0</v>
      </c>
      <c r="L157" s="54" t="s">
        <v>84</v>
      </c>
      <c r="M157" s="53"/>
      <c r="N157" s="54" t="s">
        <v>19</v>
      </c>
      <c r="O157" s="54"/>
      <c r="P157" s="178"/>
      <c r="Q157" s="152"/>
      <c r="R157" s="162"/>
      <c r="S157" s="162"/>
      <c r="T157" s="162"/>
      <c r="U157" s="162"/>
      <c r="V157" s="163"/>
      <c r="W157" s="163"/>
      <c r="X157" s="163"/>
    </row>
    <row r="158">
      <c r="A158" s="53">
        <v>45705.0</v>
      </c>
      <c r="B158" s="38">
        <v>45783.0</v>
      </c>
      <c r="C158" s="54">
        <v>56886.0</v>
      </c>
      <c r="D158" s="54" t="s">
        <v>96</v>
      </c>
      <c r="E158" s="53">
        <v>44470.0</v>
      </c>
      <c r="F158" s="56">
        <f t="shared" si="5"/>
        <v>43</v>
      </c>
      <c r="G158" s="151">
        <v>44517.0</v>
      </c>
      <c r="H158" s="56">
        <f t="shared" si="6"/>
        <v>41</v>
      </c>
      <c r="I158" s="185" t="s">
        <v>42</v>
      </c>
      <c r="J158" s="54" t="s">
        <v>33</v>
      </c>
      <c r="K158" s="100"/>
      <c r="L158" s="58"/>
      <c r="M158" s="58"/>
      <c r="N158" s="54" t="s">
        <v>19</v>
      </c>
      <c r="O158" s="54"/>
      <c r="P158" s="186"/>
      <c r="Q158" s="152"/>
      <c r="R158" s="162"/>
      <c r="S158" s="162"/>
      <c r="T158" s="162"/>
      <c r="U158" s="162"/>
      <c r="V158" s="163"/>
      <c r="W158" s="163"/>
      <c r="X158" s="163"/>
    </row>
    <row r="159">
      <c r="A159" s="53">
        <v>45705.0</v>
      </c>
      <c r="B159" s="38">
        <v>45783.0</v>
      </c>
      <c r="C159" s="54">
        <v>203413.0</v>
      </c>
      <c r="D159" s="54" t="s">
        <v>96</v>
      </c>
      <c r="E159" s="53">
        <v>45292.0</v>
      </c>
      <c r="F159" s="56">
        <f t="shared" si="5"/>
        <v>16</v>
      </c>
      <c r="G159" s="53">
        <v>45317.0</v>
      </c>
      <c r="H159" s="56">
        <f t="shared" si="6"/>
        <v>15</v>
      </c>
      <c r="I159" s="54" t="s">
        <v>141</v>
      </c>
      <c r="J159" s="54" t="s">
        <v>33</v>
      </c>
      <c r="K159" s="100"/>
      <c r="L159" s="58"/>
      <c r="M159" s="58"/>
      <c r="N159" s="54" t="s">
        <v>19</v>
      </c>
      <c r="O159" s="54"/>
      <c r="P159" s="186"/>
      <c r="Q159" s="152"/>
      <c r="R159" s="162"/>
      <c r="S159" s="162"/>
      <c r="T159" s="162"/>
      <c r="U159" s="162"/>
      <c r="V159" s="163"/>
      <c r="W159" s="163"/>
      <c r="X159" s="163"/>
    </row>
    <row r="160">
      <c r="A160" s="53">
        <v>45705.0</v>
      </c>
      <c r="B160" s="38">
        <v>45783.0</v>
      </c>
      <c r="C160" s="54">
        <v>234815.0</v>
      </c>
      <c r="D160" s="54" t="s">
        <v>96</v>
      </c>
      <c r="E160" s="53">
        <v>45566.0</v>
      </c>
      <c r="F160" s="56">
        <f t="shared" si="5"/>
        <v>7</v>
      </c>
      <c r="G160" s="151">
        <v>45615.0</v>
      </c>
      <c r="H160" s="56">
        <f t="shared" si="6"/>
        <v>5</v>
      </c>
      <c r="I160" s="54" t="s">
        <v>74</v>
      </c>
      <c r="J160" s="54">
        <v>313.0</v>
      </c>
      <c r="K160" s="57" t="s">
        <v>64</v>
      </c>
      <c r="L160" s="54" t="s">
        <v>84</v>
      </c>
      <c r="M160" s="53"/>
      <c r="N160" s="54" t="s">
        <v>19</v>
      </c>
      <c r="O160" s="54"/>
      <c r="P160" s="178"/>
      <c r="Q160" s="152"/>
      <c r="R160" s="162"/>
      <c r="S160" s="162"/>
      <c r="T160" s="162"/>
      <c r="U160" s="162"/>
      <c r="V160" s="163"/>
      <c r="W160" s="163"/>
      <c r="X160" s="163"/>
    </row>
    <row r="161">
      <c r="A161" s="53">
        <v>45705.0</v>
      </c>
      <c r="B161" s="38">
        <v>45783.0</v>
      </c>
      <c r="C161" s="54">
        <v>71498.0</v>
      </c>
      <c r="D161" s="54" t="s">
        <v>62</v>
      </c>
      <c r="E161" s="53">
        <v>44136.0</v>
      </c>
      <c r="F161" s="56">
        <f t="shared" si="5"/>
        <v>54</v>
      </c>
      <c r="G161" s="53">
        <v>44167.0</v>
      </c>
      <c r="H161" s="56">
        <f t="shared" si="6"/>
        <v>53</v>
      </c>
      <c r="I161" s="54" t="s">
        <v>141</v>
      </c>
      <c r="J161" s="54">
        <v>608.0</v>
      </c>
      <c r="K161" s="100"/>
      <c r="L161" s="58"/>
      <c r="M161" s="58"/>
      <c r="N161" s="54" t="s">
        <v>19</v>
      </c>
      <c r="O161" s="54"/>
      <c r="P161" s="186"/>
      <c r="Q161" s="152"/>
      <c r="R161" s="162"/>
      <c r="S161" s="162"/>
      <c r="T161" s="162"/>
      <c r="U161" s="162"/>
      <c r="V161" s="163"/>
      <c r="W161" s="163"/>
      <c r="X161" s="163"/>
    </row>
    <row r="162">
      <c r="A162" s="53">
        <v>45705.0</v>
      </c>
      <c r="B162" s="38">
        <v>45783.0</v>
      </c>
      <c r="C162" s="54">
        <v>206437.0</v>
      </c>
      <c r="D162" s="54" t="s">
        <v>62</v>
      </c>
      <c r="E162" s="53">
        <v>45231.0</v>
      </c>
      <c r="F162" s="56">
        <f t="shared" si="5"/>
        <v>18</v>
      </c>
      <c r="G162" s="53">
        <v>45366.0</v>
      </c>
      <c r="H162" s="56">
        <f t="shared" si="6"/>
        <v>13</v>
      </c>
      <c r="I162" s="54" t="s">
        <v>59</v>
      </c>
      <c r="J162" s="54">
        <v>139.0</v>
      </c>
      <c r="K162" s="57" t="s">
        <v>306</v>
      </c>
      <c r="L162" s="54" t="s">
        <v>51</v>
      </c>
      <c r="M162" s="53"/>
      <c r="N162" s="54" t="s">
        <v>19</v>
      </c>
      <c r="O162" s="54"/>
      <c r="P162" s="178"/>
      <c r="Q162" s="152"/>
      <c r="R162" s="162"/>
      <c r="S162" s="162"/>
      <c r="T162" s="162"/>
      <c r="U162" s="162"/>
      <c r="V162" s="163"/>
      <c r="W162" s="163"/>
      <c r="X162" s="163"/>
    </row>
    <row r="163">
      <c r="A163" s="53">
        <v>45705.0</v>
      </c>
      <c r="B163" s="38">
        <v>45783.0</v>
      </c>
      <c r="C163" s="54">
        <v>217785.0</v>
      </c>
      <c r="D163" s="54" t="s">
        <v>98</v>
      </c>
      <c r="E163" s="53">
        <v>44378.0</v>
      </c>
      <c r="F163" s="56">
        <f t="shared" si="5"/>
        <v>46</v>
      </c>
      <c r="G163" s="53">
        <v>45460.0</v>
      </c>
      <c r="H163" s="56">
        <f t="shared" si="6"/>
        <v>10</v>
      </c>
      <c r="I163" s="54" t="s">
        <v>59</v>
      </c>
      <c r="J163" s="54">
        <v>107.0</v>
      </c>
      <c r="K163" s="57" t="s">
        <v>294</v>
      </c>
      <c r="L163" s="54" t="s">
        <v>68</v>
      </c>
      <c r="M163" s="53"/>
      <c r="N163" s="54" t="s">
        <v>19</v>
      </c>
      <c r="O163" s="54"/>
      <c r="P163" s="178"/>
      <c r="Q163" s="152"/>
      <c r="R163" s="162"/>
      <c r="S163" s="162"/>
      <c r="T163" s="162"/>
      <c r="U163" s="162"/>
      <c r="V163" s="163"/>
      <c r="W163" s="163"/>
      <c r="X163" s="163"/>
    </row>
    <row r="164">
      <c r="A164" s="53">
        <v>45705.0</v>
      </c>
      <c r="B164" s="38">
        <v>45783.0</v>
      </c>
      <c r="C164" s="54">
        <v>228058.0</v>
      </c>
      <c r="D164" s="54" t="s">
        <v>118</v>
      </c>
      <c r="E164" s="53">
        <v>45444.0</v>
      </c>
      <c r="F164" s="56">
        <f t="shared" si="5"/>
        <v>11</v>
      </c>
      <c r="G164" s="53">
        <v>45551.0</v>
      </c>
      <c r="H164" s="56">
        <f t="shared" si="6"/>
        <v>7</v>
      </c>
      <c r="I164" s="54" t="s">
        <v>74</v>
      </c>
      <c r="J164" s="54">
        <v>301.0</v>
      </c>
      <c r="K164" s="57">
        <v>2000.0</v>
      </c>
      <c r="L164" s="54" t="s">
        <v>68</v>
      </c>
      <c r="M164" s="53"/>
      <c r="N164" s="54" t="s">
        <v>19</v>
      </c>
      <c r="O164" s="54"/>
      <c r="P164" s="178"/>
      <c r="Q164" s="152"/>
      <c r="R164" s="162"/>
      <c r="S164" s="162"/>
      <c r="T164" s="162"/>
      <c r="U164" s="162"/>
      <c r="V164" s="163"/>
      <c r="W164" s="163"/>
      <c r="X164" s="163"/>
    </row>
    <row r="165">
      <c r="A165" s="53">
        <v>45705.0</v>
      </c>
      <c r="B165" s="38">
        <v>45783.0</v>
      </c>
      <c r="C165" s="54">
        <v>102601.0</v>
      </c>
      <c r="D165" s="54" t="s">
        <v>99</v>
      </c>
      <c r="E165" s="53">
        <v>44378.0</v>
      </c>
      <c r="F165" s="56">
        <f t="shared" si="5"/>
        <v>46</v>
      </c>
      <c r="G165" s="53">
        <v>44477.0</v>
      </c>
      <c r="H165" s="56">
        <f t="shared" si="6"/>
        <v>42</v>
      </c>
      <c r="I165" s="185" t="s">
        <v>42</v>
      </c>
      <c r="J165" s="54" t="s">
        <v>307</v>
      </c>
      <c r="K165" s="57" t="s">
        <v>64</v>
      </c>
      <c r="L165" s="54" t="s">
        <v>51</v>
      </c>
      <c r="M165" s="53"/>
      <c r="N165" s="54" t="s">
        <v>19</v>
      </c>
      <c r="O165" s="54"/>
      <c r="P165" s="178"/>
      <c r="Q165" s="152"/>
      <c r="R165" s="162"/>
      <c r="S165" s="162"/>
      <c r="T165" s="162"/>
      <c r="U165" s="162"/>
      <c r="V165" s="163"/>
      <c r="W165" s="163"/>
      <c r="X165" s="163"/>
    </row>
    <row r="166">
      <c r="A166" s="53">
        <v>45705.0</v>
      </c>
      <c r="B166" s="38">
        <v>45783.0</v>
      </c>
      <c r="C166" s="54">
        <v>195196.0</v>
      </c>
      <c r="D166" s="54" t="s">
        <v>99</v>
      </c>
      <c r="E166" s="53">
        <v>45139.0</v>
      </c>
      <c r="F166" s="56">
        <f t="shared" si="5"/>
        <v>21</v>
      </c>
      <c r="G166" s="53">
        <v>45267.0</v>
      </c>
      <c r="H166" s="56">
        <f t="shared" si="6"/>
        <v>16</v>
      </c>
      <c r="I166" s="185" t="s">
        <v>42</v>
      </c>
      <c r="J166" s="54" t="s">
        <v>307</v>
      </c>
      <c r="K166" s="57" t="s">
        <v>64</v>
      </c>
      <c r="L166" s="54" t="s">
        <v>51</v>
      </c>
      <c r="M166" s="53"/>
      <c r="N166" s="54" t="s">
        <v>19</v>
      </c>
      <c r="O166" s="54"/>
      <c r="P166" s="178"/>
      <c r="Q166" s="152"/>
      <c r="R166" s="162"/>
      <c r="S166" s="162"/>
      <c r="T166" s="162"/>
      <c r="U166" s="162"/>
      <c r="V166" s="163"/>
      <c r="W166" s="163"/>
      <c r="X166" s="163"/>
    </row>
    <row r="167">
      <c r="A167" s="53">
        <v>45705.0</v>
      </c>
      <c r="B167" s="38">
        <v>45783.0</v>
      </c>
      <c r="C167" s="54">
        <v>146531.0</v>
      </c>
      <c r="D167" s="54" t="s">
        <v>71</v>
      </c>
      <c r="E167" s="53">
        <v>44652.0</v>
      </c>
      <c r="F167" s="56">
        <f t="shared" si="5"/>
        <v>37</v>
      </c>
      <c r="G167" s="53">
        <v>44840.0</v>
      </c>
      <c r="H167" s="56">
        <f t="shared" si="6"/>
        <v>31</v>
      </c>
      <c r="I167" s="54" t="s">
        <v>144</v>
      </c>
      <c r="J167" s="54" t="s">
        <v>33</v>
      </c>
      <c r="K167" s="100"/>
      <c r="L167" s="58"/>
      <c r="M167" s="58"/>
      <c r="N167" s="54" t="s">
        <v>19</v>
      </c>
      <c r="O167" s="54"/>
      <c r="P167" s="186"/>
      <c r="Q167" s="152"/>
      <c r="R167" s="162"/>
      <c r="S167" s="162"/>
      <c r="T167" s="162"/>
      <c r="U167" s="162"/>
      <c r="V167" s="163"/>
      <c r="W167" s="163"/>
      <c r="X167" s="163"/>
    </row>
    <row r="168">
      <c r="A168" s="53">
        <v>45705.0</v>
      </c>
      <c r="B168" s="38">
        <v>45783.0</v>
      </c>
      <c r="C168" s="54">
        <v>65429.0</v>
      </c>
      <c r="D168" s="54" t="s">
        <v>116</v>
      </c>
      <c r="E168" s="53">
        <v>44105.0</v>
      </c>
      <c r="F168" s="56">
        <f t="shared" si="5"/>
        <v>55</v>
      </c>
      <c r="G168" s="53">
        <v>44244.0</v>
      </c>
      <c r="H168" s="56">
        <f t="shared" si="6"/>
        <v>50</v>
      </c>
      <c r="I168" s="54" t="s">
        <v>144</v>
      </c>
      <c r="J168" s="54" t="s">
        <v>33</v>
      </c>
      <c r="K168" s="100"/>
      <c r="L168" s="58"/>
      <c r="M168" s="58"/>
      <c r="N168" s="54" t="s">
        <v>19</v>
      </c>
      <c r="O168" s="54"/>
      <c r="P168" s="186"/>
      <c r="Q168" s="152"/>
      <c r="R168" s="162"/>
      <c r="S168" s="162"/>
      <c r="T168" s="162"/>
      <c r="U168" s="162"/>
      <c r="V168" s="163"/>
      <c r="W168" s="163"/>
      <c r="X168" s="163"/>
    </row>
    <row r="169">
      <c r="A169" s="53">
        <v>45705.0</v>
      </c>
      <c r="B169" s="38">
        <v>45783.0</v>
      </c>
      <c r="C169" s="54">
        <v>110959.0</v>
      </c>
      <c r="D169" s="54" t="s">
        <v>107</v>
      </c>
      <c r="E169" s="53">
        <v>43862.0</v>
      </c>
      <c r="F169" s="56">
        <f t="shared" si="5"/>
        <v>63</v>
      </c>
      <c r="G169" s="53">
        <v>44566.0</v>
      </c>
      <c r="H169" s="56">
        <f t="shared" si="6"/>
        <v>40</v>
      </c>
      <c r="I169" s="54" t="s">
        <v>144</v>
      </c>
      <c r="J169" s="54">
        <v>705.0</v>
      </c>
      <c r="K169" s="57" t="s">
        <v>64</v>
      </c>
      <c r="L169" s="54" t="s">
        <v>51</v>
      </c>
      <c r="M169" s="53"/>
      <c r="N169" s="54" t="s">
        <v>19</v>
      </c>
      <c r="O169" s="54"/>
      <c r="P169" s="178"/>
      <c r="Q169" s="152"/>
      <c r="R169" s="162"/>
      <c r="S169" s="162"/>
      <c r="T169" s="162"/>
      <c r="U169" s="162"/>
      <c r="V169" s="163"/>
      <c r="W169" s="163"/>
      <c r="X169" s="163"/>
    </row>
    <row r="170">
      <c r="A170" s="53">
        <v>45705.0</v>
      </c>
      <c r="B170" s="38">
        <v>45783.0</v>
      </c>
      <c r="C170" s="54">
        <v>65830.0</v>
      </c>
      <c r="D170" s="54" t="s">
        <v>71</v>
      </c>
      <c r="E170" s="53">
        <v>43891.0</v>
      </c>
      <c r="F170" s="56">
        <f t="shared" si="5"/>
        <v>62</v>
      </c>
      <c r="G170" s="53">
        <v>44105.0</v>
      </c>
      <c r="H170" s="56">
        <f t="shared" si="6"/>
        <v>55</v>
      </c>
      <c r="I170" s="54" t="s">
        <v>144</v>
      </c>
      <c r="J170" s="54">
        <v>701.0</v>
      </c>
      <c r="K170" s="100"/>
      <c r="L170" s="58"/>
      <c r="M170" s="58"/>
      <c r="N170" s="54" t="s">
        <v>19</v>
      </c>
      <c r="O170" s="54"/>
      <c r="P170" s="186"/>
      <c r="Q170" s="152"/>
      <c r="R170" s="162"/>
      <c r="S170" s="162"/>
      <c r="T170" s="162"/>
      <c r="U170" s="162"/>
      <c r="V170" s="163"/>
      <c r="W170" s="163"/>
      <c r="X170" s="163"/>
    </row>
    <row r="171">
      <c r="A171" s="53">
        <v>45705.0</v>
      </c>
      <c r="B171" s="38">
        <v>45783.0</v>
      </c>
      <c r="C171" s="54">
        <v>93868.0</v>
      </c>
      <c r="D171" s="54" t="s">
        <v>104</v>
      </c>
      <c r="E171" s="53">
        <v>44317.0</v>
      </c>
      <c r="F171" s="56">
        <f t="shared" si="5"/>
        <v>48</v>
      </c>
      <c r="G171" s="53">
        <v>44387.0</v>
      </c>
      <c r="H171" s="56">
        <f t="shared" si="6"/>
        <v>45</v>
      </c>
      <c r="I171" s="54" t="s">
        <v>144</v>
      </c>
      <c r="J171" s="54">
        <v>703.0</v>
      </c>
      <c r="K171" s="100"/>
      <c r="L171" s="58"/>
      <c r="M171" s="58"/>
      <c r="N171" s="54" t="s">
        <v>19</v>
      </c>
      <c r="O171" s="54"/>
      <c r="P171" s="186"/>
      <c r="Q171" s="152"/>
      <c r="R171" s="162"/>
      <c r="S171" s="162"/>
      <c r="T171" s="162"/>
      <c r="U171" s="162"/>
      <c r="V171" s="163"/>
      <c r="W171" s="163"/>
      <c r="X171" s="163"/>
    </row>
    <row r="172">
      <c r="A172" s="53">
        <v>45705.0</v>
      </c>
      <c r="B172" s="38">
        <v>45783.0</v>
      </c>
      <c r="C172" s="54">
        <v>131002.0</v>
      </c>
      <c r="D172" s="54" t="s">
        <v>112</v>
      </c>
      <c r="E172" s="53">
        <v>44409.0</v>
      </c>
      <c r="F172" s="56">
        <f t="shared" si="5"/>
        <v>45</v>
      </c>
      <c r="G172" s="53">
        <v>44712.0</v>
      </c>
      <c r="H172" s="56">
        <f t="shared" si="6"/>
        <v>35</v>
      </c>
      <c r="I172" s="54" t="s">
        <v>144</v>
      </c>
      <c r="J172" s="54" t="s">
        <v>171</v>
      </c>
      <c r="K172" s="100"/>
      <c r="L172" s="58"/>
      <c r="M172" s="58"/>
      <c r="N172" s="54" t="s">
        <v>19</v>
      </c>
      <c r="O172" s="54"/>
      <c r="P172" s="186"/>
      <c r="Q172" s="152"/>
      <c r="R172" s="162"/>
      <c r="S172" s="162"/>
      <c r="T172" s="162"/>
      <c r="U172" s="162"/>
      <c r="V172" s="163"/>
      <c r="W172" s="163"/>
      <c r="X172" s="163"/>
    </row>
    <row r="173">
      <c r="A173" s="53">
        <v>45705.0</v>
      </c>
      <c r="B173" s="38">
        <v>45783.0</v>
      </c>
      <c r="C173" s="54">
        <v>28913.0</v>
      </c>
      <c r="D173" s="54" t="s">
        <v>158</v>
      </c>
      <c r="E173" s="53">
        <v>43709.0</v>
      </c>
      <c r="F173" s="56">
        <f t="shared" si="5"/>
        <v>68</v>
      </c>
      <c r="G173" s="53">
        <v>43746.0</v>
      </c>
      <c r="H173" s="56">
        <f t="shared" si="6"/>
        <v>66</v>
      </c>
      <c r="I173" s="54" t="s">
        <v>144</v>
      </c>
      <c r="J173" s="54">
        <v>706.0</v>
      </c>
      <c r="K173" s="100"/>
      <c r="L173" s="58"/>
      <c r="M173" s="58"/>
      <c r="N173" s="54" t="s">
        <v>19</v>
      </c>
      <c r="O173" s="54"/>
      <c r="P173" s="186"/>
      <c r="Q173" s="152"/>
      <c r="R173" s="162"/>
      <c r="S173" s="162"/>
      <c r="T173" s="162"/>
      <c r="U173" s="162"/>
      <c r="V173" s="163"/>
      <c r="W173" s="163"/>
      <c r="X173" s="163"/>
    </row>
    <row r="174">
      <c r="A174" s="53">
        <v>45705.0</v>
      </c>
      <c r="B174" s="38">
        <v>45783.0</v>
      </c>
      <c r="C174" s="54">
        <v>97453.0</v>
      </c>
      <c r="D174" s="54" t="s">
        <v>71</v>
      </c>
      <c r="E174" s="53">
        <v>43374.0</v>
      </c>
      <c r="F174" s="56">
        <f t="shared" si="5"/>
        <v>79</v>
      </c>
      <c r="G174" s="53">
        <v>44428.0</v>
      </c>
      <c r="H174" s="56">
        <f t="shared" si="6"/>
        <v>44</v>
      </c>
      <c r="I174" s="54" t="s">
        <v>144</v>
      </c>
      <c r="J174" s="54" t="s">
        <v>33</v>
      </c>
      <c r="K174" s="100"/>
      <c r="L174" s="58"/>
      <c r="M174" s="58"/>
      <c r="N174" s="54" t="s">
        <v>19</v>
      </c>
      <c r="O174" s="54"/>
      <c r="P174" s="186"/>
      <c r="Q174" s="152"/>
      <c r="R174" s="162"/>
      <c r="S174" s="162"/>
      <c r="T174" s="162"/>
      <c r="U174" s="162"/>
      <c r="V174" s="163"/>
      <c r="W174" s="163"/>
      <c r="X174" s="163"/>
    </row>
    <row r="175">
      <c r="A175" s="53">
        <v>45705.0</v>
      </c>
      <c r="B175" s="38">
        <v>45783.0</v>
      </c>
      <c r="C175" s="54">
        <v>160799.0</v>
      </c>
      <c r="D175" s="54" t="s">
        <v>104</v>
      </c>
      <c r="E175" s="53">
        <v>44958.0</v>
      </c>
      <c r="F175" s="56">
        <f t="shared" si="5"/>
        <v>27</v>
      </c>
      <c r="G175" s="53">
        <v>44972.0</v>
      </c>
      <c r="H175" s="56">
        <f t="shared" si="6"/>
        <v>26</v>
      </c>
      <c r="I175" s="54" t="s">
        <v>74</v>
      </c>
      <c r="J175" s="54">
        <v>370.0</v>
      </c>
      <c r="K175" s="57" t="s">
        <v>64</v>
      </c>
      <c r="L175" s="54" t="s">
        <v>51</v>
      </c>
      <c r="M175" s="53"/>
      <c r="N175" s="54" t="s">
        <v>19</v>
      </c>
      <c r="O175" s="54"/>
      <c r="P175" s="178"/>
      <c r="Q175" s="152"/>
      <c r="R175" s="162"/>
      <c r="S175" s="162"/>
      <c r="T175" s="162"/>
      <c r="U175" s="162"/>
      <c r="V175" s="163"/>
      <c r="W175" s="163"/>
      <c r="X175" s="163"/>
    </row>
    <row r="176">
      <c r="A176" s="53">
        <v>45705.0</v>
      </c>
      <c r="B176" s="38">
        <v>45783.0</v>
      </c>
      <c r="C176" s="54">
        <v>189998.0</v>
      </c>
      <c r="D176" s="54" t="s">
        <v>71</v>
      </c>
      <c r="E176" s="53">
        <v>44682.0</v>
      </c>
      <c r="F176" s="56">
        <f t="shared" si="5"/>
        <v>36</v>
      </c>
      <c r="G176" s="151">
        <v>45219.0</v>
      </c>
      <c r="H176" s="56">
        <f t="shared" si="6"/>
        <v>18</v>
      </c>
      <c r="I176" s="54" t="s">
        <v>74</v>
      </c>
      <c r="J176" s="54">
        <v>354.0</v>
      </c>
      <c r="K176" s="57" t="s">
        <v>64</v>
      </c>
      <c r="L176" s="54" t="s">
        <v>51</v>
      </c>
      <c r="M176" s="53"/>
      <c r="N176" s="54" t="s">
        <v>19</v>
      </c>
      <c r="O176" s="54"/>
      <c r="P176" s="178"/>
      <c r="Q176" s="152"/>
      <c r="R176" s="162"/>
      <c r="S176" s="162"/>
      <c r="T176" s="162"/>
      <c r="U176" s="162"/>
      <c r="V176" s="163"/>
      <c r="W176" s="163"/>
      <c r="X176" s="163"/>
    </row>
    <row r="177">
      <c r="A177" s="53">
        <v>45722.0</v>
      </c>
      <c r="B177" s="38">
        <v>45783.0</v>
      </c>
      <c r="C177" s="54">
        <v>60952.0</v>
      </c>
      <c r="D177" s="54" t="s">
        <v>308</v>
      </c>
      <c r="E177" s="53">
        <v>43983.0</v>
      </c>
      <c r="F177" s="56">
        <f t="shared" si="5"/>
        <v>59</v>
      </c>
      <c r="G177" s="53">
        <v>44044.0</v>
      </c>
      <c r="H177" s="56">
        <f t="shared" si="6"/>
        <v>57</v>
      </c>
      <c r="I177" s="54" t="s">
        <v>144</v>
      </c>
      <c r="J177" s="54">
        <v>706.0</v>
      </c>
      <c r="K177" s="57" t="s">
        <v>294</v>
      </c>
      <c r="L177" s="54" t="s">
        <v>68</v>
      </c>
      <c r="M177" s="53"/>
      <c r="N177" s="54" t="s">
        <v>19</v>
      </c>
      <c r="O177" s="54"/>
      <c r="P177" s="178"/>
      <c r="Q177" s="152"/>
      <c r="R177" s="162"/>
      <c r="S177" s="162"/>
      <c r="T177" s="162"/>
      <c r="U177" s="162"/>
      <c r="V177" s="163"/>
      <c r="W177" s="163"/>
      <c r="X177" s="163"/>
    </row>
    <row r="178">
      <c r="A178" s="53">
        <v>45705.0</v>
      </c>
      <c r="B178" s="38">
        <v>45783.0</v>
      </c>
      <c r="C178" s="54">
        <v>151629.0</v>
      </c>
      <c r="D178" s="54" t="s">
        <v>179</v>
      </c>
      <c r="E178" s="53">
        <v>44835.0</v>
      </c>
      <c r="F178" s="56">
        <f t="shared" si="5"/>
        <v>31</v>
      </c>
      <c r="G178" s="151">
        <v>44886.0</v>
      </c>
      <c r="H178" s="56">
        <f t="shared" si="6"/>
        <v>29</v>
      </c>
      <c r="I178" s="54" t="s">
        <v>73</v>
      </c>
      <c r="J178" s="54">
        <v>276.0</v>
      </c>
      <c r="K178" s="100"/>
      <c r="L178" s="58"/>
      <c r="M178" s="58"/>
      <c r="N178" s="54" t="s">
        <v>19</v>
      </c>
      <c r="O178" s="54"/>
      <c r="P178" s="186"/>
      <c r="Q178" s="152"/>
      <c r="R178" s="162"/>
      <c r="S178" s="162"/>
      <c r="T178" s="162"/>
      <c r="U178" s="162"/>
      <c r="V178" s="163"/>
      <c r="W178" s="163"/>
      <c r="X178" s="163"/>
    </row>
    <row r="179">
      <c r="A179" s="53">
        <v>45705.0</v>
      </c>
      <c r="B179" s="38">
        <v>45783.0</v>
      </c>
      <c r="C179" s="54">
        <v>142321.0</v>
      </c>
      <c r="D179" s="54" t="s">
        <v>107</v>
      </c>
      <c r="E179" s="53">
        <v>44743.0</v>
      </c>
      <c r="F179" s="56">
        <f t="shared" si="5"/>
        <v>34</v>
      </c>
      <c r="G179" s="53">
        <v>44802.0</v>
      </c>
      <c r="H179" s="56">
        <f t="shared" si="6"/>
        <v>32</v>
      </c>
      <c r="I179" s="54" t="s">
        <v>73</v>
      </c>
      <c r="J179" s="54" t="s">
        <v>33</v>
      </c>
      <c r="K179" s="100"/>
      <c r="L179" s="58"/>
      <c r="M179" s="58"/>
      <c r="N179" s="54" t="s">
        <v>19</v>
      </c>
      <c r="O179" s="54"/>
      <c r="P179" s="186"/>
      <c r="Q179" s="152"/>
      <c r="R179" s="162"/>
      <c r="S179" s="162"/>
      <c r="T179" s="162"/>
      <c r="U179" s="162"/>
      <c r="V179" s="163"/>
      <c r="W179" s="163"/>
      <c r="X179" s="163"/>
    </row>
    <row r="180">
      <c r="A180" s="53">
        <v>45705.0</v>
      </c>
      <c r="B180" s="38">
        <v>45783.0</v>
      </c>
      <c r="C180" s="54">
        <v>9851.0</v>
      </c>
      <c r="D180" s="54" t="s">
        <v>71</v>
      </c>
      <c r="E180" s="53">
        <v>42767.0</v>
      </c>
      <c r="F180" s="56">
        <f t="shared" si="5"/>
        <v>99</v>
      </c>
      <c r="G180" s="53">
        <v>44256.0</v>
      </c>
      <c r="H180" s="56">
        <f t="shared" si="6"/>
        <v>50</v>
      </c>
      <c r="I180" s="54" t="s">
        <v>265</v>
      </c>
      <c r="J180" s="58"/>
      <c r="K180" s="100"/>
      <c r="L180" s="58"/>
      <c r="M180" s="58"/>
      <c r="N180" s="54" t="s">
        <v>19</v>
      </c>
      <c r="O180" s="54"/>
      <c r="P180" s="186"/>
      <c r="Q180" s="152"/>
      <c r="R180" s="162"/>
      <c r="S180" s="162"/>
      <c r="T180" s="162"/>
      <c r="U180" s="162"/>
      <c r="V180" s="163"/>
      <c r="W180" s="163"/>
      <c r="X180" s="163"/>
    </row>
    <row r="181">
      <c r="A181" s="53">
        <v>45705.0</v>
      </c>
      <c r="B181" s="38">
        <v>45783.0</v>
      </c>
      <c r="C181" s="54">
        <v>9865.0</v>
      </c>
      <c r="D181" s="54" t="s">
        <v>62</v>
      </c>
      <c r="E181" s="53">
        <v>43230.0</v>
      </c>
      <c r="F181" s="56">
        <f t="shared" si="5"/>
        <v>83</v>
      </c>
      <c r="G181" s="53">
        <v>43518.0</v>
      </c>
      <c r="H181" s="56">
        <f t="shared" si="6"/>
        <v>74</v>
      </c>
      <c r="I181" s="54" t="s">
        <v>205</v>
      </c>
      <c r="J181" s="54" t="s">
        <v>33</v>
      </c>
      <c r="K181" s="100"/>
      <c r="L181" s="58"/>
      <c r="M181" s="58"/>
      <c r="N181" s="54" t="s">
        <v>19</v>
      </c>
      <c r="O181" s="54"/>
      <c r="P181" s="186"/>
      <c r="Q181" s="152"/>
      <c r="R181" s="162"/>
      <c r="S181" s="162"/>
      <c r="T181" s="162"/>
      <c r="U181" s="162"/>
      <c r="V181" s="163"/>
      <c r="W181" s="163"/>
      <c r="X181" s="163"/>
    </row>
    <row r="182">
      <c r="A182" s="53">
        <v>45705.0</v>
      </c>
      <c r="B182" s="38">
        <v>45783.0</v>
      </c>
      <c r="C182" s="54">
        <v>233547.0</v>
      </c>
      <c r="D182" s="54" t="s">
        <v>60</v>
      </c>
      <c r="E182" s="53">
        <v>45566.0</v>
      </c>
      <c r="F182" s="56">
        <f t="shared" si="5"/>
        <v>7</v>
      </c>
      <c r="G182" s="53">
        <v>45603.0</v>
      </c>
      <c r="H182" s="56">
        <f t="shared" si="6"/>
        <v>5</v>
      </c>
      <c r="I182" s="54" t="s">
        <v>59</v>
      </c>
      <c r="J182" s="54" t="s">
        <v>33</v>
      </c>
      <c r="K182" s="100"/>
      <c r="L182" s="58"/>
      <c r="M182" s="58"/>
      <c r="N182" s="54" t="s">
        <v>19</v>
      </c>
      <c r="O182" s="54"/>
      <c r="P182" s="186"/>
      <c r="Q182" s="152"/>
      <c r="R182" s="162"/>
      <c r="S182" s="162"/>
      <c r="T182" s="162"/>
      <c r="U182" s="162"/>
      <c r="V182" s="163"/>
      <c r="W182" s="163"/>
      <c r="X182" s="163"/>
    </row>
    <row r="183">
      <c r="A183" s="53">
        <v>45705.0</v>
      </c>
      <c r="B183" s="38">
        <v>45783.0</v>
      </c>
      <c r="C183" s="54">
        <v>228721.0</v>
      </c>
      <c r="D183" s="54" t="s">
        <v>48</v>
      </c>
      <c r="E183" s="53">
        <v>45505.0</v>
      </c>
      <c r="F183" s="56">
        <f t="shared" si="5"/>
        <v>9</v>
      </c>
      <c r="G183" s="53">
        <v>45558.0</v>
      </c>
      <c r="H183" s="56">
        <f t="shared" si="6"/>
        <v>7</v>
      </c>
      <c r="I183" s="54" t="s">
        <v>59</v>
      </c>
      <c r="J183" s="54" t="s">
        <v>33</v>
      </c>
      <c r="K183" s="100"/>
      <c r="L183" s="58"/>
      <c r="M183" s="58"/>
      <c r="N183" s="54" t="s">
        <v>19</v>
      </c>
      <c r="O183" s="54"/>
      <c r="P183" s="186"/>
      <c r="Q183" s="152"/>
      <c r="R183" s="162"/>
      <c r="S183" s="162"/>
      <c r="T183" s="162"/>
      <c r="U183" s="162"/>
      <c r="V183" s="163"/>
      <c r="W183" s="163"/>
      <c r="X183" s="163"/>
    </row>
    <row r="184">
      <c r="A184" s="53">
        <v>45705.0</v>
      </c>
      <c r="B184" s="38">
        <v>45783.0</v>
      </c>
      <c r="C184" s="54">
        <v>159940.0</v>
      </c>
      <c r="D184" s="54" t="s">
        <v>48</v>
      </c>
      <c r="E184" s="53">
        <v>44774.0</v>
      </c>
      <c r="F184" s="56">
        <f t="shared" si="5"/>
        <v>33</v>
      </c>
      <c r="G184" s="53">
        <v>44967.0</v>
      </c>
      <c r="H184" s="56">
        <f t="shared" si="6"/>
        <v>26</v>
      </c>
      <c r="I184" s="54" t="s">
        <v>134</v>
      </c>
      <c r="J184" s="54" t="s">
        <v>33</v>
      </c>
      <c r="K184" s="100"/>
      <c r="L184" s="58"/>
      <c r="M184" s="58"/>
      <c r="N184" s="54" t="s">
        <v>19</v>
      </c>
      <c r="O184" s="54"/>
      <c r="P184" s="186"/>
      <c r="Q184" s="152"/>
      <c r="R184" s="162"/>
      <c r="S184" s="162"/>
      <c r="T184" s="162"/>
      <c r="U184" s="162"/>
      <c r="V184" s="163"/>
      <c r="W184" s="163"/>
      <c r="X184" s="163"/>
    </row>
    <row r="185">
      <c r="A185" s="53">
        <v>45705.0</v>
      </c>
      <c r="B185" s="38">
        <v>45783.0</v>
      </c>
      <c r="C185" s="54">
        <v>235777.0</v>
      </c>
      <c r="D185" s="54" t="s">
        <v>48</v>
      </c>
      <c r="E185" s="53">
        <v>45597.0</v>
      </c>
      <c r="F185" s="56">
        <f t="shared" si="5"/>
        <v>6</v>
      </c>
      <c r="G185" s="151">
        <v>45625.0</v>
      </c>
      <c r="H185" s="56">
        <f t="shared" si="6"/>
        <v>5</v>
      </c>
      <c r="I185" s="54" t="s">
        <v>49</v>
      </c>
      <c r="J185" s="54" t="s">
        <v>33</v>
      </c>
      <c r="K185" s="57" t="s">
        <v>64</v>
      </c>
      <c r="L185" s="54" t="s">
        <v>51</v>
      </c>
      <c r="M185" s="53"/>
      <c r="N185" s="54" t="s">
        <v>19</v>
      </c>
      <c r="O185" s="54"/>
      <c r="P185" s="178"/>
      <c r="Q185" s="152"/>
      <c r="R185" s="162"/>
      <c r="S185" s="162"/>
      <c r="T185" s="162"/>
      <c r="U185" s="162"/>
      <c r="V185" s="163"/>
      <c r="W185" s="163"/>
      <c r="X185" s="163"/>
    </row>
    <row r="186">
      <c r="A186" s="53">
        <v>45705.0</v>
      </c>
      <c r="B186" s="53">
        <v>45782.0</v>
      </c>
      <c r="C186" s="54">
        <v>186009.0</v>
      </c>
      <c r="D186" s="54" t="s">
        <v>48</v>
      </c>
      <c r="E186" s="53">
        <v>45139.0</v>
      </c>
      <c r="F186" s="56">
        <f t="shared" si="5"/>
        <v>21</v>
      </c>
      <c r="G186" s="53">
        <v>45187.0</v>
      </c>
      <c r="H186" s="56">
        <f t="shared" si="6"/>
        <v>19</v>
      </c>
      <c r="I186" s="54" t="s">
        <v>49</v>
      </c>
      <c r="J186" s="54">
        <v>535.0</v>
      </c>
      <c r="K186" s="57" t="s">
        <v>64</v>
      </c>
      <c r="L186" s="54" t="s">
        <v>51</v>
      </c>
      <c r="M186" s="53">
        <v>45780.0</v>
      </c>
      <c r="N186" s="54" t="s">
        <v>22</v>
      </c>
      <c r="O186" s="54"/>
      <c r="P186" s="178" t="s">
        <v>66</v>
      </c>
      <c r="Q186" s="152"/>
      <c r="R186" s="162"/>
      <c r="S186" s="162"/>
      <c r="T186" s="162"/>
      <c r="U186" s="162"/>
      <c r="V186" s="163"/>
      <c r="W186" s="163"/>
      <c r="X186" s="163"/>
    </row>
    <row r="187">
      <c r="A187" s="53">
        <v>45705.0</v>
      </c>
      <c r="B187" s="38">
        <v>45783.0</v>
      </c>
      <c r="C187" s="54">
        <v>192367.0</v>
      </c>
      <c r="D187" s="54" t="s">
        <v>48</v>
      </c>
      <c r="E187" s="53">
        <v>45200.0</v>
      </c>
      <c r="F187" s="56">
        <f t="shared" si="5"/>
        <v>19</v>
      </c>
      <c r="G187" s="53">
        <v>45239.0</v>
      </c>
      <c r="H187" s="56">
        <f t="shared" si="6"/>
        <v>17</v>
      </c>
      <c r="I187" s="54" t="s">
        <v>49</v>
      </c>
      <c r="J187" s="54" t="s">
        <v>33</v>
      </c>
      <c r="K187" s="100"/>
      <c r="L187" s="58"/>
      <c r="M187" s="58"/>
      <c r="N187" s="54" t="s">
        <v>19</v>
      </c>
      <c r="O187" s="54"/>
      <c r="P187" s="186"/>
      <c r="Q187" s="152"/>
      <c r="R187" s="162"/>
      <c r="S187" s="162"/>
      <c r="T187" s="162"/>
      <c r="U187" s="162"/>
      <c r="V187" s="163"/>
      <c r="W187" s="163"/>
      <c r="X187" s="163"/>
    </row>
    <row r="188">
      <c r="A188" s="53">
        <v>45705.0</v>
      </c>
      <c r="B188" s="38">
        <v>45783.0</v>
      </c>
      <c r="C188" s="54">
        <v>187334.0</v>
      </c>
      <c r="D188" s="54" t="s">
        <v>48</v>
      </c>
      <c r="E188" s="53">
        <v>45108.0</v>
      </c>
      <c r="F188" s="56">
        <f t="shared" si="5"/>
        <v>22</v>
      </c>
      <c r="G188" s="53">
        <v>45161.0</v>
      </c>
      <c r="H188" s="56">
        <f t="shared" si="6"/>
        <v>20</v>
      </c>
      <c r="I188" s="54" t="s">
        <v>73</v>
      </c>
      <c r="J188" s="54" t="s">
        <v>309</v>
      </c>
      <c r="K188" s="57" t="s">
        <v>310</v>
      </c>
      <c r="L188" s="54" t="s">
        <v>68</v>
      </c>
      <c r="M188" s="53"/>
      <c r="N188" s="54" t="s">
        <v>19</v>
      </c>
      <c r="O188" s="54"/>
      <c r="P188" s="178"/>
      <c r="Q188" s="152"/>
      <c r="R188" s="162"/>
      <c r="S188" s="162"/>
      <c r="T188" s="162"/>
      <c r="U188" s="162"/>
      <c r="V188" s="163"/>
      <c r="W188" s="163"/>
      <c r="X188" s="163"/>
    </row>
    <row r="189">
      <c r="A189" s="53">
        <v>45705.0</v>
      </c>
      <c r="B189" s="53">
        <v>45782.0</v>
      </c>
      <c r="C189" s="54">
        <v>199929.0</v>
      </c>
      <c r="D189" s="54" t="s">
        <v>48</v>
      </c>
      <c r="E189" s="53">
        <v>45352.0</v>
      </c>
      <c r="F189" s="56">
        <f t="shared" si="5"/>
        <v>14</v>
      </c>
      <c r="G189" s="53">
        <v>45406.0</v>
      </c>
      <c r="H189" s="56">
        <f t="shared" si="6"/>
        <v>12</v>
      </c>
      <c r="I189" s="54" t="s">
        <v>49</v>
      </c>
      <c r="J189" s="54">
        <v>535.0</v>
      </c>
      <c r="K189" s="57" t="s">
        <v>64</v>
      </c>
      <c r="L189" s="54" t="s">
        <v>51</v>
      </c>
      <c r="M189" s="53">
        <v>45780.0</v>
      </c>
      <c r="N189" s="54" t="s">
        <v>17</v>
      </c>
      <c r="O189" s="54" t="s">
        <v>65</v>
      </c>
      <c r="P189" s="178" t="s">
        <v>61</v>
      </c>
      <c r="Q189" s="152"/>
      <c r="R189" s="162"/>
      <c r="S189" s="162"/>
      <c r="T189" s="162"/>
      <c r="U189" s="162"/>
      <c r="V189" s="163"/>
      <c r="W189" s="163"/>
      <c r="X189" s="163"/>
    </row>
    <row r="190">
      <c r="A190" s="53">
        <v>45705.0</v>
      </c>
      <c r="B190" s="38">
        <v>45783.0</v>
      </c>
      <c r="C190" s="54">
        <v>219947.0</v>
      </c>
      <c r="D190" s="54" t="s">
        <v>48</v>
      </c>
      <c r="E190" s="53">
        <v>45383.0</v>
      </c>
      <c r="F190" s="56">
        <f t="shared" si="5"/>
        <v>13</v>
      </c>
      <c r="G190" s="53">
        <v>45476.0</v>
      </c>
      <c r="H190" s="56">
        <f t="shared" si="6"/>
        <v>10</v>
      </c>
      <c r="I190" s="54" t="s">
        <v>49</v>
      </c>
      <c r="J190" s="54" t="s">
        <v>131</v>
      </c>
      <c r="K190" s="57" t="s">
        <v>64</v>
      </c>
      <c r="L190" s="54" t="s">
        <v>68</v>
      </c>
      <c r="M190" s="53"/>
      <c r="N190" s="54" t="s">
        <v>19</v>
      </c>
      <c r="O190" s="54"/>
      <c r="P190" s="178"/>
      <c r="Q190" s="152"/>
      <c r="R190" s="162"/>
      <c r="S190" s="162"/>
      <c r="T190" s="162"/>
      <c r="U190" s="162"/>
      <c r="V190" s="163"/>
      <c r="W190" s="163"/>
      <c r="X190" s="163"/>
    </row>
    <row r="191">
      <c r="A191" s="53">
        <v>45705.0</v>
      </c>
      <c r="B191" s="38">
        <v>45783.0</v>
      </c>
      <c r="C191" s="54">
        <v>132052.0</v>
      </c>
      <c r="D191" s="54" t="s">
        <v>48</v>
      </c>
      <c r="E191" s="53">
        <v>45292.0</v>
      </c>
      <c r="F191" s="56">
        <f t="shared" si="5"/>
        <v>16</v>
      </c>
      <c r="G191" s="53">
        <v>45495.0</v>
      </c>
      <c r="H191" s="56">
        <f t="shared" si="6"/>
        <v>9</v>
      </c>
      <c r="I191" s="54" t="s">
        <v>59</v>
      </c>
      <c r="J191" s="54" t="s">
        <v>33</v>
      </c>
      <c r="K191" s="57" t="s">
        <v>294</v>
      </c>
      <c r="L191" s="54" t="s">
        <v>51</v>
      </c>
      <c r="M191" s="53"/>
      <c r="N191" s="54" t="s">
        <v>19</v>
      </c>
      <c r="O191" s="54"/>
      <c r="P191" s="178"/>
      <c r="Q191" s="152"/>
      <c r="R191" s="162"/>
      <c r="S191" s="162"/>
      <c r="T191" s="162"/>
      <c r="U191" s="162"/>
      <c r="V191" s="163"/>
      <c r="W191" s="163"/>
      <c r="X191" s="163"/>
    </row>
    <row r="192">
      <c r="A192" s="53">
        <v>45705.0</v>
      </c>
      <c r="B192" s="38">
        <v>45783.0</v>
      </c>
      <c r="C192" s="54">
        <v>236577.0</v>
      </c>
      <c r="D192" s="54" t="s">
        <v>48</v>
      </c>
      <c r="E192" s="53">
        <v>45597.0</v>
      </c>
      <c r="F192" s="56">
        <f t="shared" si="5"/>
        <v>6</v>
      </c>
      <c r="G192" s="53">
        <v>45635.0</v>
      </c>
      <c r="H192" s="56">
        <f t="shared" si="6"/>
        <v>4</v>
      </c>
      <c r="I192" s="54" t="s">
        <v>59</v>
      </c>
      <c r="J192" s="54" t="s">
        <v>33</v>
      </c>
      <c r="K192" s="100"/>
      <c r="L192" s="58"/>
      <c r="M192" s="58"/>
      <c r="N192" s="54" t="s">
        <v>19</v>
      </c>
      <c r="O192" s="54"/>
      <c r="P192" s="186"/>
      <c r="Q192" s="152"/>
      <c r="R192" s="162"/>
      <c r="S192" s="162"/>
      <c r="T192" s="162"/>
      <c r="U192" s="162"/>
      <c r="V192" s="163"/>
      <c r="W192" s="163"/>
      <c r="X192" s="163"/>
    </row>
    <row r="193">
      <c r="A193" s="53">
        <v>45705.0</v>
      </c>
      <c r="B193" s="38">
        <v>45783.0</v>
      </c>
      <c r="C193" s="54">
        <v>215103.0</v>
      </c>
      <c r="D193" s="54" t="s">
        <v>48</v>
      </c>
      <c r="E193" s="53">
        <v>45505.0</v>
      </c>
      <c r="F193" s="56">
        <f t="shared" si="5"/>
        <v>9</v>
      </c>
      <c r="G193" s="53">
        <v>45544.0</v>
      </c>
      <c r="H193" s="56">
        <f t="shared" si="6"/>
        <v>7</v>
      </c>
      <c r="I193" s="54" t="s">
        <v>74</v>
      </c>
      <c r="J193" s="54">
        <v>328.0</v>
      </c>
      <c r="K193" s="57" t="s">
        <v>294</v>
      </c>
      <c r="L193" s="54" t="s">
        <v>51</v>
      </c>
      <c r="M193" s="53"/>
      <c r="N193" s="54" t="s">
        <v>19</v>
      </c>
      <c r="O193" s="54"/>
      <c r="P193" s="178"/>
      <c r="Q193" s="152"/>
      <c r="R193" s="162"/>
      <c r="S193" s="162"/>
      <c r="T193" s="162"/>
      <c r="U193" s="162"/>
      <c r="V193" s="163"/>
      <c r="W193" s="163"/>
      <c r="X193" s="163"/>
    </row>
    <row r="194">
      <c r="A194" s="53">
        <v>45705.0</v>
      </c>
      <c r="B194" s="38">
        <v>45783.0</v>
      </c>
      <c r="C194" s="54">
        <v>231683.0</v>
      </c>
      <c r="D194" s="54" t="s">
        <v>48</v>
      </c>
      <c r="E194" s="53">
        <v>45566.0</v>
      </c>
      <c r="F194" s="56">
        <f t="shared" si="5"/>
        <v>7</v>
      </c>
      <c r="G194" s="151">
        <v>45586.0</v>
      </c>
      <c r="H194" s="56">
        <f t="shared" si="6"/>
        <v>6</v>
      </c>
      <c r="I194" s="54" t="s">
        <v>73</v>
      </c>
      <c r="J194" s="54" t="s">
        <v>258</v>
      </c>
      <c r="K194" s="57">
        <v>15600.0</v>
      </c>
      <c r="L194" s="54" t="s">
        <v>51</v>
      </c>
      <c r="M194" s="300"/>
      <c r="N194" s="54" t="s">
        <v>19</v>
      </c>
      <c r="O194" s="54"/>
      <c r="P194" s="178"/>
      <c r="Q194" s="152"/>
      <c r="R194" s="162"/>
      <c r="S194" s="162"/>
      <c r="T194" s="162"/>
      <c r="U194" s="162"/>
      <c r="V194" s="163"/>
      <c r="W194" s="163"/>
      <c r="X194" s="163"/>
    </row>
    <row r="195">
      <c r="A195" s="53">
        <v>45705.0</v>
      </c>
      <c r="B195" s="38">
        <v>45783.0</v>
      </c>
      <c r="C195" s="54">
        <v>225828.0</v>
      </c>
      <c r="D195" s="54" t="s">
        <v>102</v>
      </c>
      <c r="E195" s="53">
        <v>45505.0</v>
      </c>
      <c r="F195" s="56">
        <f t="shared" si="5"/>
        <v>9</v>
      </c>
      <c r="G195" s="53">
        <v>45532.0</v>
      </c>
      <c r="H195" s="56">
        <f t="shared" si="6"/>
        <v>8</v>
      </c>
      <c r="I195" s="54" t="s">
        <v>59</v>
      </c>
      <c r="J195" s="54" t="s">
        <v>33</v>
      </c>
      <c r="K195" s="100"/>
      <c r="L195" s="58"/>
      <c r="M195" s="58"/>
      <c r="N195" s="54" t="s">
        <v>19</v>
      </c>
      <c r="O195" s="54"/>
      <c r="P195" s="186"/>
      <c r="Q195" s="152"/>
      <c r="R195" s="162"/>
      <c r="S195" s="162"/>
      <c r="T195" s="162"/>
      <c r="U195" s="162"/>
      <c r="V195" s="163"/>
      <c r="W195" s="163"/>
      <c r="X195" s="163"/>
    </row>
    <row r="196">
      <c r="A196" s="53">
        <v>45705.0</v>
      </c>
      <c r="B196" s="38">
        <v>45783.0</v>
      </c>
      <c r="C196" s="54">
        <v>231557.0</v>
      </c>
      <c r="D196" s="54" t="s">
        <v>102</v>
      </c>
      <c r="E196" s="53">
        <v>45536.0</v>
      </c>
      <c r="F196" s="56">
        <f t="shared" si="5"/>
        <v>8</v>
      </c>
      <c r="G196" s="151">
        <v>45584.0</v>
      </c>
      <c r="H196" s="56">
        <f t="shared" si="6"/>
        <v>6</v>
      </c>
      <c r="I196" s="54" t="s">
        <v>74</v>
      </c>
      <c r="J196" s="54">
        <v>316.0</v>
      </c>
      <c r="K196" s="57" t="s">
        <v>294</v>
      </c>
      <c r="L196" s="54" t="s">
        <v>51</v>
      </c>
      <c r="M196" s="53"/>
      <c r="N196" s="54" t="s">
        <v>19</v>
      </c>
      <c r="O196" s="54"/>
      <c r="P196" s="178"/>
      <c r="Q196" s="152"/>
      <c r="R196" s="162"/>
      <c r="S196" s="162"/>
      <c r="T196" s="162"/>
      <c r="U196" s="162"/>
      <c r="V196" s="163"/>
      <c r="W196" s="163"/>
      <c r="X196" s="163"/>
    </row>
    <row r="197">
      <c r="A197" s="53">
        <v>45705.0</v>
      </c>
      <c r="B197" s="38">
        <v>45783.0</v>
      </c>
      <c r="C197" s="54">
        <v>189845.0</v>
      </c>
      <c r="D197" s="54" t="s">
        <v>102</v>
      </c>
      <c r="E197" s="53">
        <v>45139.0</v>
      </c>
      <c r="F197" s="56">
        <f t="shared" si="5"/>
        <v>21</v>
      </c>
      <c r="G197" s="151">
        <v>45240.0</v>
      </c>
      <c r="H197" s="56">
        <f t="shared" si="6"/>
        <v>17</v>
      </c>
      <c r="I197" s="54" t="s">
        <v>49</v>
      </c>
      <c r="J197" s="54" t="s">
        <v>33</v>
      </c>
      <c r="K197" s="100"/>
      <c r="L197" s="58"/>
      <c r="M197" s="58"/>
      <c r="N197" s="54" t="s">
        <v>19</v>
      </c>
      <c r="O197" s="54"/>
      <c r="P197" s="186"/>
      <c r="Q197" s="152"/>
      <c r="R197" s="162"/>
      <c r="S197" s="162"/>
      <c r="T197" s="162"/>
      <c r="U197" s="162"/>
      <c r="V197" s="163"/>
      <c r="W197" s="163"/>
      <c r="X197" s="163"/>
    </row>
    <row r="198">
      <c r="A198" s="53">
        <v>45705.0</v>
      </c>
      <c r="B198" s="53">
        <v>45782.0</v>
      </c>
      <c r="C198" s="54">
        <v>193814.0</v>
      </c>
      <c r="D198" s="54" t="s">
        <v>102</v>
      </c>
      <c r="E198" s="53">
        <v>45078.0</v>
      </c>
      <c r="F198" s="56">
        <f t="shared" si="5"/>
        <v>23</v>
      </c>
      <c r="G198" s="151">
        <v>45260.0</v>
      </c>
      <c r="H198" s="56">
        <f t="shared" si="6"/>
        <v>17</v>
      </c>
      <c r="I198" s="54" t="s">
        <v>49</v>
      </c>
      <c r="J198" s="54">
        <v>535.0</v>
      </c>
      <c r="K198" s="57" t="s">
        <v>64</v>
      </c>
      <c r="L198" s="54" t="s">
        <v>51</v>
      </c>
      <c r="M198" s="53">
        <v>45780.0</v>
      </c>
      <c r="N198" s="54" t="s">
        <v>22</v>
      </c>
      <c r="O198" s="54"/>
      <c r="P198" s="178" t="s">
        <v>66</v>
      </c>
      <c r="Q198" s="152"/>
      <c r="R198" s="162"/>
      <c r="S198" s="162"/>
      <c r="T198" s="162"/>
      <c r="U198" s="162"/>
      <c r="V198" s="163"/>
      <c r="W198" s="163"/>
      <c r="X198" s="163"/>
    </row>
    <row r="199">
      <c r="A199" s="53">
        <v>45705.0</v>
      </c>
      <c r="B199" s="38">
        <v>45783.0</v>
      </c>
      <c r="C199" s="54">
        <v>116389.0</v>
      </c>
      <c r="D199" s="54" t="s">
        <v>71</v>
      </c>
      <c r="E199" s="53">
        <v>44593.0</v>
      </c>
      <c r="F199" s="56">
        <f t="shared" si="5"/>
        <v>39</v>
      </c>
      <c r="G199" s="53">
        <v>44609.0</v>
      </c>
      <c r="H199" s="56">
        <f t="shared" si="6"/>
        <v>38</v>
      </c>
      <c r="I199" s="54" t="s">
        <v>73</v>
      </c>
      <c r="J199" s="54" t="s">
        <v>33</v>
      </c>
      <c r="K199" s="100"/>
      <c r="L199" s="58"/>
      <c r="M199" s="58"/>
      <c r="N199" s="54" t="s">
        <v>19</v>
      </c>
      <c r="O199" s="54"/>
      <c r="P199" s="186"/>
      <c r="Q199" s="152"/>
      <c r="R199" s="162"/>
      <c r="S199" s="162"/>
      <c r="T199" s="162"/>
      <c r="U199" s="162"/>
      <c r="V199" s="163"/>
      <c r="W199" s="163"/>
      <c r="X199" s="163"/>
    </row>
    <row r="200">
      <c r="A200" s="53">
        <v>45705.0</v>
      </c>
      <c r="B200" s="38">
        <v>45783.0</v>
      </c>
      <c r="C200" s="54">
        <v>236034.0</v>
      </c>
      <c r="D200" s="54" t="s">
        <v>71</v>
      </c>
      <c r="E200" s="53">
        <v>45536.0</v>
      </c>
      <c r="F200" s="56">
        <f t="shared" si="5"/>
        <v>8</v>
      </c>
      <c r="G200" s="53">
        <v>45635.0</v>
      </c>
      <c r="H200" s="56">
        <f t="shared" si="6"/>
        <v>4</v>
      </c>
      <c r="I200" s="54" t="s">
        <v>63</v>
      </c>
      <c r="J200" s="54">
        <v>402.0</v>
      </c>
      <c r="K200" s="57" t="s">
        <v>64</v>
      </c>
      <c r="L200" s="54" t="s">
        <v>51</v>
      </c>
      <c r="M200" s="53"/>
      <c r="N200" s="54" t="s">
        <v>19</v>
      </c>
      <c r="O200" s="54"/>
      <c r="P200" s="178"/>
      <c r="Q200" s="152"/>
      <c r="R200" s="162"/>
      <c r="S200" s="162"/>
      <c r="T200" s="162"/>
      <c r="U200" s="162"/>
      <c r="V200" s="163"/>
      <c r="W200" s="163"/>
      <c r="X200" s="163"/>
    </row>
    <row r="201">
      <c r="A201" s="53">
        <v>45705.0</v>
      </c>
      <c r="B201" s="38">
        <v>45783.0</v>
      </c>
      <c r="C201" s="54">
        <v>212893.0</v>
      </c>
      <c r="D201" s="54" t="s">
        <v>71</v>
      </c>
      <c r="E201" s="53">
        <v>45231.0</v>
      </c>
      <c r="F201" s="56">
        <f t="shared" si="5"/>
        <v>18</v>
      </c>
      <c r="G201" s="53">
        <v>45415.0</v>
      </c>
      <c r="H201" s="56">
        <f t="shared" si="6"/>
        <v>12</v>
      </c>
      <c r="I201" s="54" t="s">
        <v>72</v>
      </c>
      <c r="J201" s="54">
        <v>4012.0</v>
      </c>
      <c r="K201" s="57" t="s">
        <v>294</v>
      </c>
      <c r="L201" s="54" t="s">
        <v>68</v>
      </c>
      <c r="M201" s="53"/>
      <c r="N201" s="54" t="s">
        <v>19</v>
      </c>
      <c r="O201" s="54"/>
      <c r="P201" s="178"/>
      <c r="Q201" s="152"/>
      <c r="R201" s="162"/>
      <c r="S201" s="162"/>
      <c r="T201" s="162"/>
      <c r="U201" s="162"/>
      <c r="V201" s="163"/>
      <c r="W201" s="163"/>
      <c r="X201" s="163"/>
    </row>
    <row r="202">
      <c r="A202" s="53">
        <v>45705.0</v>
      </c>
      <c r="B202" s="38">
        <v>45783.0</v>
      </c>
      <c r="C202" s="54">
        <v>182601.0</v>
      </c>
      <c r="D202" s="54" t="s">
        <v>71</v>
      </c>
      <c r="E202" s="53">
        <v>45078.0</v>
      </c>
      <c r="F202" s="56">
        <f t="shared" si="5"/>
        <v>23</v>
      </c>
      <c r="G202" s="53">
        <v>45154.0</v>
      </c>
      <c r="H202" s="56">
        <f t="shared" si="6"/>
        <v>20</v>
      </c>
      <c r="I202" s="54" t="s">
        <v>72</v>
      </c>
      <c r="J202" s="54" t="s">
        <v>33</v>
      </c>
      <c r="K202" s="100"/>
      <c r="L202" s="58"/>
      <c r="M202" s="58"/>
      <c r="N202" s="54" t="s">
        <v>19</v>
      </c>
      <c r="O202" s="54"/>
      <c r="P202" s="186"/>
      <c r="Q202" s="152"/>
      <c r="R202" s="162"/>
      <c r="S202" s="162"/>
      <c r="T202" s="162"/>
      <c r="U202" s="162"/>
      <c r="V202" s="163"/>
      <c r="W202" s="163"/>
      <c r="X202" s="163"/>
    </row>
    <row r="203">
      <c r="A203" s="53">
        <v>45705.0</v>
      </c>
      <c r="B203" s="38">
        <v>45783.0</v>
      </c>
      <c r="C203" s="54">
        <v>189011.0</v>
      </c>
      <c r="D203" s="54" t="s">
        <v>71</v>
      </c>
      <c r="E203" s="53">
        <v>45200.0</v>
      </c>
      <c r="F203" s="56">
        <f t="shared" si="5"/>
        <v>19</v>
      </c>
      <c r="G203" s="151">
        <v>45210.0</v>
      </c>
      <c r="H203" s="56">
        <f t="shared" si="6"/>
        <v>18</v>
      </c>
      <c r="I203" s="54" t="s">
        <v>59</v>
      </c>
      <c r="J203" s="54">
        <v>112.0</v>
      </c>
      <c r="K203" s="100"/>
      <c r="L203" s="58"/>
      <c r="M203" s="58"/>
      <c r="N203" s="54" t="s">
        <v>19</v>
      </c>
      <c r="O203" s="54"/>
      <c r="P203" s="186"/>
      <c r="Q203" s="152"/>
      <c r="R203" s="162"/>
      <c r="S203" s="162"/>
      <c r="T203" s="162"/>
      <c r="U203" s="162"/>
      <c r="V203" s="163"/>
      <c r="W203" s="163"/>
      <c r="X203" s="163"/>
    </row>
    <row r="204">
      <c r="A204" s="53">
        <v>45705.0</v>
      </c>
      <c r="B204" s="38">
        <v>45783.0</v>
      </c>
      <c r="C204" s="54">
        <v>226456.0</v>
      </c>
      <c r="D204" s="54" t="s">
        <v>71</v>
      </c>
      <c r="E204" s="53">
        <v>45505.0</v>
      </c>
      <c r="F204" s="56">
        <f t="shared" si="5"/>
        <v>9</v>
      </c>
      <c r="G204" s="53">
        <v>45533.0</v>
      </c>
      <c r="H204" s="56">
        <f t="shared" si="6"/>
        <v>8</v>
      </c>
      <c r="I204" s="54" t="s">
        <v>73</v>
      </c>
      <c r="J204" s="54" t="s">
        <v>33</v>
      </c>
      <c r="K204" s="100"/>
      <c r="L204" s="58"/>
      <c r="M204" s="58"/>
      <c r="N204" s="54" t="s">
        <v>19</v>
      </c>
      <c r="O204" s="54"/>
      <c r="P204" s="186"/>
      <c r="Q204" s="152"/>
      <c r="R204" s="162"/>
      <c r="S204" s="162"/>
      <c r="T204" s="162"/>
      <c r="U204" s="162"/>
      <c r="V204" s="163"/>
      <c r="W204" s="163"/>
      <c r="X204" s="163"/>
    </row>
    <row r="205">
      <c r="A205" s="53">
        <v>45705.0</v>
      </c>
      <c r="B205" s="38">
        <v>45783.0</v>
      </c>
      <c r="C205" s="54">
        <v>235467.0</v>
      </c>
      <c r="D205" s="54" t="s">
        <v>71</v>
      </c>
      <c r="E205" s="53">
        <v>45566.0</v>
      </c>
      <c r="F205" s="56">
        <f t="shared" si="5"/>
        <v>7</v>
      </c>
      <c r="G205" s="151">
        <v>45623.0</v>
      </c>
      <c r="H205" s="56">
        <f t="shared" si="6"/>
        <v>5</v>
      </c>
      <c r="I205" s="54" t="s">
        <v>73</v>
      </c>
      <c r="J205" s="54" t="s">
        <v>33</v>
      </c>
      <c r="K205" s="100"/>
      <c r="L205" s="58"/>
      <c r="M205" s="58"/>
      <c r="N205" s="54" t="s">
        <v>19</v>
      </c>
      <c r="O205" s="54"/>
      <c r="P205" s="186"/>
      <c r="Q205" s="152"/>
      <c r="R205" s="162"/>
      <c r="S205" s="162"/>
      <c r="T205" s="162"/>
      <c r="U205" s="162"/>
      <c r="V205" s="163"/>
      <c r="W205" s="163"/>
      <c r="X205" s="163"/>
    </row>
    <row r="206">
      <c r="A206" s="53">
        <v>45705.0</v>
      </c>
      <c r="B206" s="38">
        <v>45783.0</v>
      </c>
      <c r="C206" s="54">
        <v>240342.0</v>
      </c>
      <c r="D206" s="54" t="s">
        <v>71</v>
      </c>
      <c r="E206" s="53">
        <v>45658.0</v>
      </c>
      <c r="F206" s="290">
        <f t="shared" si="5"/>
        <v>4</v>
      </c>
      <c r="G206" s="53">
        <v>45679.0</v>
      </c>
      <c r="H206" s="56">
        <f t="shared" si="6"/>
        <v>3</v>
      </c>
      <c r="I206" s="54" t="s">
        <v>74</v>
      </c>
      <c r="J206" s="54" t="s">
        <v>33</v>
      </c>
      <c r="K206" s="57" t="s">
        <v>64</v>
      </c>
      <c r="L206" s="54" t="s">
        <v>84</v>
      </c>
      <c r="M206" s="53"/>
      <c r="N206" s="54" t="s">
        <v>19</v>
      </c>
      <c r="O206" s="54"/>
      <c r="P206" s="178"/>
      <c r="Q206" s="152"/>
      <c r="R206" s="162"/>
      <c r="S206" s="162"/>
      <c r="T206" s="162"/>
      <c r="U206" s="162"/>
      <c r="V206" s="163"/>
      <c r="W206" s="163"/>
      <c r="X206" s="163"/>
    </row>
    <row r="207">
      <c r="A207" s="53">
        <v>45705.0</v>
      </c>
      <c r="B207" s="38">
        <v>45783.0</v>
      </c>
      <c r="C207" s="54">
        <v>120147.0</v>
      </c>
      <c r="D207" s="54" t="s">
        <v>133</v>
      </c>
      <c r="E207" s="53">
        <v>44593.0</v>
      </c>
      <c r="F207" s="56">
        <f t="shared" si="5"/>
        <v>39</v>
      </c>
      <c r="G207" s="53">
        <v>44641.0</v>
      </c>
      <c r="H207" s="56">
        <f t="shared" si="6"/>
        <v>37</v>
      </c>
      <c r="I207" s="54" t="s">
        <v>74</v>
      </c>
      <c r="J207" s="54">
        <v>304.0</v>
      </c>
      <c r="K207" s="57" t="s">
        <v>64</v>
      </c>
      <c r="L207" s="54" t="s">
        <v>51</v>
      </c>
      <c r="M207" s="53"/>
      <c r="N207" s="54" t="s">
        <v>19</v>
      </c>
      <c r="O207" s="54"/>
      <c r="P207" s="178"/>
      <c r="Q207" s="152"/>
      <c r="R207" s="162"/>
      <c r="S207" s="162"/>
      <c r="T207" s="162"/>
      <c r="U207" s="162"/>
      <c r="V207" s="163"/>
      <c r="W207" s="163"/>
      <c r="X207" s="163"/>
    </row>
    <row r="208">
      <c r="A208" s="53">
        <v>45705.0</v>
      </c>
      <c r="B208" s="38">
        <v>45783.0</v>
      </c>
      <c r="C208" s="54">
        <v>185472.0</v>
      </c>
      <c r="D208" s="54" t="s">
        <v>133</v>
      </c>
      <c r="E208" s="53">
        <v>45231.0</v>
      </c>
      <c r="F208" s="56">
        <f t="shared" si="5"/>
        <v>18</v>
      </c>
      <c r="G208" s="53">
        <v>45328.0</v>
      </c>
      <c r="H208" s="56">
        <f t="shared" si="6"/>
        <v>15</v>
      </c>
      <c r="I208" s="54" t="s">
        <v>59</v>
      </c>
      <c r="J208" s="54" t="s">
        <v>33</v>
      </c>
      <c r="K208" s="100"/>
      <c r="L208" s="58"/>
      <c r="M208" s="58"/>
      <c r="N208" s="54" t="s">
        <v>19</v>
      </c>
      <c r="O208" s="54"/>
      <c r="P208" s="186"/>
      <c r="Q208" s="152"/>
      <c r="R208" s="162"/>
      <c r="S208" s="162"/>
      <c r="T208" s="162"/>
      <c r="U208" s="162"/>
      <c r="V208" s="163"/>
      <c r="W208" s="163"/>
      <c r="X208" s="163"/>
    </row>
    <row r="209">
      <c r="A209" s="53">
        <v>45705.0</v>
      </c>
      <c r="B209" s="38">
        <v>45783.0</v>
      </c>
      <c r="C209" s="54">
        <v>203360.0</v>
      </c>
      <c r="D209" s="54" t="s">
        <v>133</v>
      </c>
      <c r="E209" s="53">
        <v>45261.0</v>
      </c>
      <c r="F209" s="56">
        <f t="shared" si="5"/>
        <v>17</v>
      </c>
      <c r="G209" s="53">
        <v>45344.0</v>
      </c>
      <c r="H209" s="56">
        <f t="shared" si="6"/>
        <v>14</v>
      </c>
      <c r="I209" s="54" t="s">
        <v>59</v>
      </c>
      <c r="J209" s="54" t="s">
        <v>33</v>
      </c>
      <c r="K209" s="100"/>
      <c r="L209" s="58"/>
      <c r="M209" s="58"/>
      <c r="N209" s="54" t="s">
        <v>19</v>
      </c>
      <c r="O209" s="54"/>
      <c r="P209" s="186"/>
      <c r="Q209" s="152"/>
      <c r="R209" s="162"/>
      <c r="S209" s="162"/>
      <c r="T209" s="162"/>
      <c r="U209" s="162"/>
      <c r="V209" s="163"/>
      <c r="W209" s="163"/>
      <c r="X209" s="163"/>
    </row>
    <row r="210">
      <c r="A210" s="53">
        <v>45705.0</v>
      </c>
      <c r="B210" s="38">
        <v>45783.0</v>
      </c>
      <c r="C210" s="54">
        <v>209199.0</v>
      </c>
      <c r="D210" s="54" t="s">
        <v>133</v>
      </c>
      <c r="E210" s="53">
        <v>45170.0</v>
      </c>
      <c r="F210" s="56">
        <f t="shared" si="5"/>
        <v>20</v>
      </c>
      <c r="G210" s="53">
        <v>45387.0</v>
      </c>
      <c r="H210" s="56">
        <f t="shared" si="6"/>
        <v>13</v>
      </c>
      <c r="I210" s="54" t="s">
        <v>59</v>
      </c>
      <c r="J210" s="54" t="s">
        <v>33</v>
      </c>
      <c r="K210" s="100"/>
      <c r="L210" s="58"/>
      <c r="M210" s="58"/>
      <c r="N210" s="54" t="s">
        <v>19</v>
      </c>
      <c r="O210" s="54"/>
      <c r="P210" s="186"/>
      <c r="Q210" s="152"/>
      <c r="R210" s="162"/>
      <c r="S210" s="162"/>
      <c r="T210" s="162"/>
      <c r="U210" s="162"/>
      <c r="V210" s="163"/>
      <c r="W210" s="163"/>
      <c r="X210" s="163"/>
    </row>
    <row r="211">
      <c r="A211" s="53">
        <v>45705.0</v>
      </c>
      <c r="B211" s="38">
        <v>45783.0</v>
      </c>
      <c r="C211" s="54">
        <v>236726.0</v>
      </c>
      <c r="D211" s="54" t="s">
        <v>70</v>
      </c>
      <c r="E211" s="53">
        <v>45627.0</v>
      </c>
      <c r="F211" s="290">
        <f t="shared" si="5"/>
        <v>5</v>
      </c>
      <c r="G211" s="151">
        <v>45636.0</v>
      </c>
      <c r="H211" s="56">
        <f t="shared" si="6"/>
        <v>4</v>
      </c>
      <c r="I211" s="54" t="s">
        <v>74</v>
      </c>
      <c r="J211" s="54" t="s">
        <v>311</v>
      </c>
      <c r="K211" s="57" t="s">
        <v>64</v>
      </c>
      <c r="L211" s="54" t="s">
        <v>51</v>
      </c>
      <c r="M211" s="53"/>
      <c r="N211" s="54" t="s">
        <v>19</v>
      </c>
      <c r="O211" s="54"/>
      <c r="P211" s="178"/>
      <c r="Q211" s="152"/>
      <c r="R211" s="162"/>
      <c r="S211" s="162"/>
      <c r="T211" s="162"/>
      <c r="U211" s="162"/>
      <c r="V211" s="163"/>
      <c r="W211" s="163"/>
      <c r="X211" s="163"/>
    </row>
    <row r="212">
      <c r="A212" s="53">
        <v>45705.0</v>
      </c>
      <c r="B212" s="38">
        <v>45783.0</v>
      </c>
      <c r="C212" s="54">
        <v>114391.0</v>
      </c>
      <c r="D212" s="54" t="s">
        <v>70</v>
      </c>
      <c r="E212" s="53">
        <v>44440.0</v>
      </c>
      <c r="F212" s="56">
        <f t="shared" si="5"/>
        <v>44</v>
      </c>
      <c r="G212" s="53">
        <v>44595.0</v>
      </c>
      <c r="H212" s="56">
        <f t="shared" si="6"/>
        <v>39</v>
      </c>
      <c r="I212" s="54" t="s">
        <v>72</v>
      </c>
      <c r="J212" s="54" t="s">
        <v>33</v>
      </c>
      <c r="K212" s="100"/>
      <c r="L212" s="58"/>
      <c r="M212" s="58"/>
      <c r="N212" s="54" t="s">
        <v>19</v>
      </c>
      <c r="O212" s="54"/>
      <c r="P212" s="186"/>
      <c r="Q212" s="152"/>
      <c r="R212" s="162"/>
      <c r="S212" s="162"/>
      <c r="T212" s="162"/>
      <c r="U212" s="162"/>
      <c r="V212" s="163"/>
      <c r="W212" s="163"/>
      <c r="X212" s="163"/>
    </row>
    <row r="213">
      <c r="A213" s="53">
        <v>45705.0</v>
      </c>
      <c r="B213" s="38">
        <v>45783.0</v>
      </c>
      <c r="C213" s="54">
        <v>184470.0</v>
      </c>
      <c r="D213" s="54" t="s">
        <v>70</v>
      </c>
      <c r="E213" s="53">
        <v>45139.0</v>
      </c>
      <c r="F213" s="56">
        <f t="shared" si="5"/>
        <v>21</v>
      </c>
      <c r="G213" s="53">
        <v>45170.0</v>
      </c>
      <c r="H213" s="56">
        <f t="shared" si="6"/>
        <v>20</v>
      </c>
      <c r="I213" s="54" t="s">
        <v>72</v>
      </c>
      <c r="J213" s="54" t="s">
        <v>33</v>
      </c>
      <c r="K213" s="100"/>
      <c r="L213" s="58"/>
      <c r="M213" s="58"/>
      <c r="N213" s="54" t="s">
        <v>19</v>
      </c>
      <c r="O213" s="54"/>
      <c r="P213" s="186"/>
      <c r="Q213" s="152"/>
      <c r="R213" s="162"/>
      <c r="S213" s="162"/>
      <c r="T213" s="162"/>
      <c r="U213" s="162"/>
      <c r="V213" s="163"/>
      <c r="W213" s="163"/>
      <c r="X213" s="163"/>
    </row>
    <row r="214">
      <c r="A214" s="53">
        <v>45733.0</v>
      </c>
      <c r="B214" s="38">
        <v>45783.0</v>
      </c>
      <c r="C214" s="54">
        <v>238379.0</v>
      </c>
      <c r="D214" s="54" t="s">
        <v>70</v>
      </c>
      <c r="E214" s="53">
        <v>45627.0</v>
      </c>
      <c r="F214" s="290">
        <f t="shared" si="5"/>
        <v>5</v>
      </c>
      <c r="G214" s="53">
        <v>45664.0</v>
      </c>
      <c r="H214" s="56">
        <f t="shared" si="6"/>
        <v>3</v>
      </c>
      <c r="I214" s="54" t="s">
        <v>49</v>
      </c>
      <c r="J214" s="54" t="s">
        <v>33</v>
      </c>
      <c r="K214" s="57" t="s">
        <v>64</v>
      </c>
      <c r="L214" s="54" t="s">
        <v>51</v>
      </c>
      <c r="M214" s="53"/>
      <c r="N214" s="54" t="s">
        <v>19</v>
      </c>
      <c r="O214" s="54"/>
      <c r="P214" s="178"/>
      <c r="Q214" s="152"/>
      <c r="R214" s="162"/>
      <c r="S214" s="162"/>
      <c r="T214" s="162"/>
      <c r="U214" s="162"/>
      <c r="V214" s="163"/>
      <c r="W214" s="163"/>
      <c r="X214" s="163"/>
    </row>
    <row r="215">
      <c r="A215" s="53">
        <v>45705.0</v>
      </c>
      <c r="B215" s="38">
        <v>45783.0</v>
      </c>
      <c r="C215" s="54">
        <v>240579.0</v>
      </c>
      <c r="D215" s="54" t="s">
        <v>70</v>
      </c>
      <c r="E215" s="53">
        <v>45566.0</v>
      </c>
      <c r="F215" s="56">
        <f t="shared" si="5"/>
        <v>7</v>
      </c>
      <c r="G215" s="53">
        <v>45681.0</v>
      </c>
      <c r="H215" s="56">
        <f t="shared" si="6"/>
        <v>3</v>
      </c>
      <c r="I215" s="54" t="s">
        <v>59</v>
      </c>
      <c r="J215" s="54" t="s">
        <v>33</v>
      </c>
      <c r="K215" s="100"/>
      <c r="L215" s="58"/>
      <c r="M215" s="58"/>
      <c r="N215" s="54" t="s">
        <v>19</v>
      </c>
      <c r="O215" s="54"/>
      <c r="P215" s="186"/>
      <c r="Q215" s="152"/>
      <c r="R215" s="162"/>
      <c r="S215" s="162"/>
      <c r="T215" s="162"/>
      <c r="U215" s="162"/>
      <c r="V215" s="163"/>
      <c r="W215" s="163"/>
      <c r="X215" s="163"/>
    </row>
    <row r="216">
      <c r="A216" s="53">
        <v>45705.0</v>
      </c>
      <c r="B216" s="38">
        <v>45783.0</v>
      </c>
      <c r="C216" s="54">
        <v>240777.0</v>
      </c>
      <c r="D216" s="54" t="s">
        <v>70</v>
      </c>
      <c r="E216" s="53">
        <v>45352.0</v>
      </c>
      <c r="F216" s="56">
        <f t="shared" si="5"/>
        <v>14</v>
      </c>
      <c r="G216" s="53">
        <v>45688.0</v>
      </c>
      <c r="H216" s="56">
        <f t="shared" si="6"/>
        <v>3</v>
      </c>
      <c r="I216" s="54" t="s">
        <v>73</v>
      </c>
      <c r="J216" s="54" t="s">
        <v>33</v>
      </c>
      <c r="K216" s="100"/>
      <c r="L216" s="58"/>
      <c r="M216" s="58"/>
      <c r="N216" s="54" t="s">
        <v>19</v>
      </c>
      <c r="O216" s="54"/>
      <c r="P216" s="186"/>
      <c r="Q216" s="152"/>
      <c r="R216" s="162"/>
      <c r="S216" s="162"/>
      <c r="T216" s="162"/>
      <c r="U216" s="162"/>
      <c r="V216" s="163"/>
      <c r="W216" s="163"/>
      <c r="X216" s="163"/>
    </row>
    <row r="217">
      <c r="A217" s="53">
        <v>45705.0</v>
      </c>
      <c r="B217" s="38">
        <v>45783.0</v>
      </c>
      <c r="C217" s="54">
        <v>153064.0</v>
      </c>
      <c r="D217" s="54" t="s">
        <v>70</v>
      </c>
      <c r="E217" s="53">
        <v>44927.0</v>
      </c>
      <c r="F217" s="56">
        <f t="shared" si="5"/>
        <v>28</v>
      </c>
      <c r="G217" s="53">
        <v>44957.0</v>
      </c>
      <c r="H217" s="56">
        <f t="shared" si="6"/>
        <v>27</v>
      </c>
      <c r="I217" s="54" t="s">
        <v>59</v>
      </c>
      <c r="J217" s="54" t="s">
        <v>33</v>
      </c>
      <c r="K217" s="100"/>
      <c r="L217" s="58"/>
      <c r="M217" s="58"/>
      <c r="N217" s="54" t="s">
        <v>19</v>
      </c>
      <c r="O217" s="54"/>
      <c r="P217" s="186"/>
      <c r="Q217" s="152"/>
      <c r="R217" s="162"/>
      <c r="S217" s="162"/>
      <c r="T217" s="162"/>
      <c r="U217" s="162"/>
      <c r="V217" s="163"/>
      <c r="W217" s="163"/>
      <c r="X217" s="163"/>
    </row>
    <row r="218">
      <c r="A218" s="53">
        <v>45705.0</v>
      </c>
      <c r="B218" s="38">
        <v>45783.0</v>
      </c>
      <c r="C218" s="54">
        <v>228782.0</v>
      </c>
      <c r="D218" s="54" t="s">
        <v>70</v>
      </c>
      <c r="E218" s="53">
        <v>45474.0</v>
      </c>
      <c r="F218" s="56">
        <f t="shared" si="5"/>
        <v>10</v>
      </c>
      <c r="G218" s="53">
        <v>45558.0</v>
      </c>
      <c r="H218" s="56">
        <f t="shared" si="6"/>
        <v>7</v>
      </c>
      <c r="I218" s="54" t="s">
        <v>59</v>
      </c>
      <c r="J218" s="54" t="s">
        <v>33</v>
      </c>
      <c r="K218" s="100"/>
      <c r="L218" s="58"/>
      <c r="M218" s="58"/>
      <c r="N218" s="54" t="s">
        <v>19</v>
      </c>
      <c r="O218" s="54"/>
      <c r="P218" s="186"/>
      <c r="Q218" s="152"/>
      <c r="R218" s="162"/>
      <c r="S218" s="162"/>
      <c r="T218" s="162"/>
      <c r="U218" s="162"/>
      <c r="V218" s="163"/>
      <c r="W218" s="163"/>
      <c r="X218" s="163"/>
    </row>
    <row r="219">
      <c r="A219" s="53">
        <v>45705.0</v>
      </c>
      <c r="B219" s="38">
        <v>45783.0</v>
      </c>
      <c r="C219" s="54">
        <v>232694.0</v>
      </c>
      <c r="D219" s="54" t="s">
        <v>70</v>
      </c>
      <c r="E219" s="53">
        <v>45536.0</v>
      </c>
      <c r="F219" s="56">
        <f t="shared" si="5"/>
        <v>8</v>
      </c>
      <c r="G219" s="151">
        <v>45595.0</v>
      </c>
      <c r="H219" s="56">
        <f t="shared" si="6"/>
        <v>6</v>
      </c>
      <c r="I219" s="54" t="s">
        <v>74</v>
      </c>
      <c r="J219" s="54">
        <v>316.0</v>
      </c>
      <c r="K219" s="57" t="s">
        <v>64</v>
      </c>
      <c r="L219" s="54" t="s">
        <v>51</v>
      </c>
      <c r="M219" s="53"/>
      <c r="N219" s="54" t="s">
        <v>19</v>
      </c>
      <c r="O219" s="54"/>
      <c r="P219" s="178"/>
      <c r="Q219" s="152"/>
      <c r="R219" s="162"/>
      <c r="S219" s="162"/>
      <c r="T219" s="162"/>
      <c r="U219" s="162"/>
      <c r="V219" s="163"/>
      <c r="W219" s="163"/>
      <c r="X219" s="163"/>
    </row>
    <row r="220">
      <c r="A220" s="53">
        <v>45705.0</v>
      </c>
      <c r="B220" s="38">
        <v>45783.0</v>
      </c>
      <c r="C220" s="54">
        <v>237104.0</v>
      </c>
      <c r="D220" s="54" t="s">
        <v>70</v>
      </c>
      <c r="E220" s="53">
        <v>45505.0</v>
      </c>
      <c r="F220" s="56">
        <f t="shared" si="5"/>
        <v>9</v>
      </c>
      <c r="G220" s="151">
        <v>45639.0</v>
      </c>
      <c r="H220" s="56">
        <f t="shared" si="6"/>
        <v>4</v>
      </c>
      <c r="I220" s="54" t="s">
        <v>73</v>
      </c>
      <c r="J220" s="54" t="s">
        <v>33</v>
      </c>
      <c r="K220" s="100"/>
      <c r="L220" s="58"/>
      <c r="M220" s="58"/>
      <c r="N220" s="54" t="s">
        <v>19</v>
      </c>
      <c r="O220" s="54"/>
      <c r="P220" s="186"/>
      <c r="Q220" s="152"/>
      <c r="R220" s="162"/>
      <c r="S220" s="162"/>
      <c r="T220" s="162"/>
      <c r="U220" s="162"/>
      <c r="V220" s="163"/>
      <c r="W220" s="163"/>
      <c r="X220" s="163"/>
    </row>
    <row r="221">
      <c r="A221" s="53">
        <v>45705.0</v>
      </c>
      <c r="B221" s="38">
        <v>45783.0</v>
      </c>
      <c r="C221" s="54">
        <v>233864.0</v>
      </c>
      <c r="D221" s="54" t="s">
        <v>70</v>
      </c>
      <c r="E221" s="53">
        <v>45566.0</v>
      </c>
      <c r="F221" s="56">
        <f t="shared" si="5"/>
        <v>7</v>
      </c>
      <c r="G221" s="151">
        <v>45607.0</v>
      </c>
      <c r="H221" s="56">
        <f t="shared" si="6"/>
        <v>5</v>
      </c>
      <c r="I221" s="54" t="s">
        <v>73</v>
      </c>
      <c r="J221" s="54" t="s">
        <v>33</v>
      </c>
      <c r="K221" s="100"/>
      <c r="L221" s="58"/>
      <c r="M221" s="58"/>
      <c r="N221" s="54" t="s">
        <v>19</v>
      </c>
      <c r="O221" s="54"/>
      <c r="P221" s="186"/>
      <c r="Q221" s="152"/>
      <c r="R221" s="162"/>
      <c r="S221" s="162"/>
      <c r="T221" s="162"/>
      <c r="U221" s="162"/>
      <c r="V221" s="163"/>
      <c r="W221" s="163"/>
      <c r="X221" s="163"/>
    </row>
    <row r="222">
      <c r="A222" s="53">
        <v>45705.0</v>
      </c>
      <c r="B222" s="38">
        <v>45783.0</v>
      </c>
      <c r="C222" s="54">
        <v>213766.0</v>
      </c>
      <c r="D222" s="54" t="s">
        <v>77</v>
      </c>
      <c r="E222" s="53">
        <v>45383.0</v>
      </c>
      <c r="F222" s="56">
        <f t="shared" si="5"/>
        <v>13</v>
      </c>
      <c r="G222" s="53">
        <v>45421.0</v>
      </c>
      <c r="H222" s="56">
        <f t="shared" si="6"/>
        <v>11</v>
      </c>
      <c r="I222" s="54" t="s">
        <v>49</v>
      </c>
      <c r="J222" s="54" t="s">
        <v>33</v>
      </c>
      <c r="K222" s="100"/>
      <c r="L222" s="58"/>
      <c r="M222" s="58"/>
      <c r="N222" s="54" t="s">
        <v>19</v>
      </c>
      <c r="O222" s="54"/>
      <c r="P222" s="186"/>
      <c r="Q222" s="152"/>
      <c r="R222" s="162"/>
      <c r="S222" s="162"/>
      <c r="T222" s="162"/>
      <c r="U222" s="162"/>
      <c r="V222" s="163"/>
      <c r="W222" s="163"/>
      <c r="X222" s="163"/>
    </row>
    <row r="223">
      <c r="A223" s="53">
        <v>45705.0</v>
      </c>
      <c r="B223" s="53">
        <v>45782.0</v>
      </c>
      <c r="C223" s="54">
        <v>202427.0</v>
      </c>
      <c r="D223" s="54" t="s">
        <v>77</v>
      </c>
      <c r="E223" s="53">
        <v>45323.0</v>
      </c>
      <c r="F223" s="56">
        <f t="shared" si="5"/>
        <v>15</v>
      </c>
      <c r="G223" s="53">
        <v>45337.0</v>
      </c>
      <c r="H223" s="56">
        <f t="shared" si="6"/>
        <v>14</v>
      </c>
      <c r="I223" s="54" t="s">
        <v>49</v>
      </c>
      <c r="J223" s="54">
        <v>535.0</v>
      </c>
      <c r="K223" s="57" t="s">
        <v>294</v>
      </c>
      <c r="L223" s="54" t="s">
        <v>51</v>
      </c>
      <c r="M223" s="53">
        <v>45780.0</v>
      </c>
      <c r="N223" s="54" t="s">
        <v>22</v>
      </c>
      <c r="O223" s="54"/>
      <c r="P223" s="178" t="s">
        <v>66</v>
      </c>
      <c r="Q223" s="152"/>
      <c r="R223" s="162"/>
      <c r="S223" s="162"/>
      <c r="T223" s="162"/>
      <c r="U223" s="162"/>
      <c r="V223" s="163"/>
      <c r="W223" s="163"/>
      <c r="X223" s="163"/>
    </row>
    <row r="224">
      <c r="A224" s="53">
        <v>45705.0</v>
      </c>
      <c r="B224" s="53">
        <v>45782.0</v>
      </c>
      <c r="C224" s="54">
        <v>239713.0</v>
      </c>
      <c r="D224" s="54" t="s">
        <v>77</v>
      </c>
      <c r="E224" s="53">
        <v>45566.0</v>
      </c>
      <c r="F224" s="56">
        <f t="shared" si="5"/>
        <v>7</v>
      </c>
      <c r="G224" s="53">
        <v>45678.0</v>
      </c>
      <c r="H224" s="56">
        <f t="shared" si="6"/>
        <v>3</v>
      </c>
      <c r="I224" s="54" t="s">
        <v>74</v>
      </c>
      <c r="J224" s="54">
        <v>316.0</v>
      </c>
      <c r="K224" s="57">
        <v>15000.0</v>
      </c>
      <c r="L224" s="54" t="s">
        <v>51</v>
      </c>
      <c r="M224" s="53">
        <v>45782.0</v>
      </c>
      <c r="N224" s="54" t="s">
        <v>17</v>
      </c>
      <c r="O224" s="54" t="s">
        <v>292</v>
      </c>
      <c r="P224" s="178" t="s">
        <v>61</v>
      </c>
      <c r="Q224" s="152"/>
      <c r="R224" s="162"/>
      <c r="S224" s="162"/>
      <c r="T224" s="162"/>
      <c r="U224" s="162"/>
      <c r="V224" s="163"/>
      <c r="W224" s="163"/>
      <c r="X224" s="163"/>
    </row>
    <row r="225">
      <c r="A225" s="53">
        <v>45705.0</v>
      </c>
      <c r="B225" s="38">
        <v>45783.0</v>
      </c>
      <c r="C225" s="54">
        <v>203722.0</v>
      </c>
      <c r="D225" s="54" t="s">
        <v>70</v>
      </c>
      <c r="E225" s="53">
        <v>45323.0</v>
      </c>
      <c r="F225" s="56">
        <f t="shared" si="5"/>
        <v>15</v>
      </c>
      <c r="G225" s="53">
        <v>45345.0</v>
      </c>
      <c r="H225" s="56">
        <f t="shared" si="6"/>
        <v>14</v>
      </c>
      <c r="I225" s="54" t="s">
        <v>59</v>
      </c>
      <c r="J225" s="54" t="s">
        <v>33</v>
      </c>
      <c r="K225" s="100"/>
      <c r="L225" s="58"/>
      <c r="M225" s="58"/>
      <c r="N225" s="54" t="s">
        <v>19</v>
      </c>
      <c r="O225" s="54"/>
      <c r="P225" s="186"/>
      <c r="Q225" s="152"/>
      <c r="R225" s="162"/>
      <c r="S225" s="162"/>
      <c r="T225" s="162"/>
      <c r="U225" s="162"/>
      <c r="V225" s="163"/>
      <c r="W225" s="163"/>
      <c r="X225" s="163"/>
    </row>
    <row r="226">
      <c r="A226" s="53">
        <v>45705.0</v>
      </c>
      <c r="B226" s="38">
        <v>45783.0</v>
      </c>
      <c r="C226" s="54">
        <v>224478.0</v>
      </c>
      <c r="D226" s="54" t="s">
        <v>70</v>
      </c>
      <c r="E226" s="53">
        <v>45413.0</v>
      </c>
      <c r="F226" s="56">
        <f t="shared" si="5"/>
        <v>12</v>
      </c>
      <c r="G226" s="53">
        <v>45513.0</v>
      </c>
      <c r="H226" s="56">
        <f t="shared" si="6"/>
        <v>8</v>
      </c>
      <c r="I226" s="54" t="s">
        <v>59</v>
      </c>
      <c r="J226" s="54" t="s">
        <v>33</v>
      </c>
      <c r="K226" s="100"/>
      <c r="L226" s="58"/>
      <c r="M226" s="58"/>
      <c r="N226" s="54" t="s">
        <v>19</v>
      </c>
      <c r="O226" s="54"/>
      <c r="P226" s="186"/>
      <c r="Q226" s="152"/>
      <c r="R226" s="162"/>
      <c r="S226" s="162"/>
      <c r="T226" s="162"/>
      <c r="U226" s="162"/>
      <c r="V226" s="163"/>
      <c r="W226" s="163"/>
      <c r="X226" s="163"/>
    </row>
    <row r="227">
      <c r="A227" s="53">
        <v>45705.0</v>
      </c>
      <c r="B227" s="38">
        <v>45783.0</v>
      </c>
      <c r="C227" s="54">
        <v>233897.0</v>
      </c>
      <c r="D227" s="54" t="s">
        <v>70</v>
      </c>
      <c r="E227" s="53">
        <v>45505.0</v>
      </c>
      <c r="F227" s="56">
        <f t="shared" si="5"/>
        <v>9</v>
      </c>
      <c r="G227" s="151">
        <v>45607.0</v>
      </c>
      <c r="H227" s="56">
        <f t="shared" si="6"/>
        <v>5</v>
      </c>
      <c r="I227" s="54" t="s">
        <v>59</v>
      </c>
      <c r="J227" s="54">
        <v>106.0</v>
      </c>
      <c r="K227" s="57" t="s">
        <v>294</v>
      </c>
      <c r="L227" s="54" t="s">
        <v>51</v>
      </c>
      <c r="M227" s="53"/>
      <c r="N227" s="54" t="s">
        <v>19</v>
      </c>
      <c r="O227" s="54"/>
      <c r="P227" s="178"/>
      <c r="Q227" s="152"/>
      <c r="R227" s="162"/>
      <c r="S227" s="162"/>
      <c r="T227" s="162"/>
      <c r="U227" s="162"/>
      <c r="V227" s="163"/>
      <c r="W227" s="163"/>
      <c r="X227" s="163"/>
    </row>
    <row r="228">
      <c r="A228" s="53">
        <v>45694.0</v>
      </c>
      <c r="B228" s="38">
        <v>45783.0</v>
      </c>
      <c r="C228" s="54">
        <v>186183.0</v>
      </c>
      <c r="D228" s="54" t="s">
        <v>104</v>
      </c>
      <c r="E228" s="53">
        <v>45078.0</v>
      </c>
      <c r="F228" s="56">
        <f t="shared" si="5"/>
        <v>23</v>
      </c>
      <c r="G228" s="151">
        <v>45272.0</v>
      </c>
      <c r="H228" s="56">
        <f t="shared" si="6"/>
        <v>16</v>
      </c>
      <c r="I228" s="54" t="s">
        <v>74</v>
      </c>
      <c r="J228" s="54" t="s">
        <v>210</v>
      </c>
      <c r="K228" s="57">
        <v>1500.0</v>
      </c>
      <c r="L228" s="54" t="s">
        <v>68</v>
      </c>
      <c r="M228" s="53"/>
      <c r="N228" s="54" t="s">
        <v>19</v>
      </c>
      <c r="O228" s="54"/>
      <c r="P228" s="178"/>
      <c r="Q228" s="152"/>
      <c r="R228" s="162"/>
      <c r="S228" s="162"/>
      <c r="T228" s="162"/>
      <c r="U228" s="162"/>
      <c r="V228" s="163"/>
      <c r="W228" s="163"/>
      <c r="X228" s="163"/>
    </row>
    <row r="229">
      <c r="A229" s="53">
        <v>45705.0</v>
      </c>
      <c r="B229" s="38">
        <v>45783.0</v>
      </c>
      <c r="C229" s="54">
        <v>185603.0</v>
      </c>
      <c r="D229" s="54" t="s">
        <v>104</v>
      </c>
      <c r="E229" s="53">
        <v>45323.0</v>
      </c>
      <c r="F229" s="56">
        <f t="shared" si="5"/>
        <v>15</v>
      </c>
      <c r="G229" s="53">
        <v>45422.0</v>
      </c>
      <c r="H229" s="56">
        <f t="shared" si="6"/>
        <v>11</v>
      </c>
      <c r="I229" s="54" t="s">
        <v>59</v>
      </c>
      <c r="J229" s="54" t="s">
        <v>33</v>
      </c>
      <c r="K229" s="100"/>
      <c r="L229" s="58"/>
      <c r="M229" s="58"/>
      <c r="N229" s="54" t="s">
        <v>19</v>
      </c>
      <c r="O229" s="54"/>
      <c r="P229" s="186"/>
      <c r="Q229" s="152"/>
      <c r="R229" s="162"/>
      <c r="S229" s="162"/>
      <c r="T229" s="162"/>
      <c r="U229" s="162"/>
      <c r="V229" s="163"/>
      <c r="W229" s="163"/>
      <c r="X229" s="163"/>
    </row>
    <row r="230">
      <c r="A230" s="53">
        <v>45705.0</v>
      </c>
      <c r="B230" s="38">
        <v>45783.0</v>
      </c>
      <c r="C230" s="54">
        <v>227839.0</v>
      </c>
      <c r="D230" s="54" t="s">
        <v>104</v>
      </c>
      <c r="E230" s="53">
        <v>45505.0</v>
      </c>
      <c r="F230" s="56">
        <f t="shared" si="5"/>
        <v>9</v>
      </c>
      <c r="G230" s="53">
        <v>45547.0</v>
      </c>
      <c r="H230" s="56">
        <f t="shared" si="6"/>
        <v>7</v>
      </c>
      <c r="I230" s="54" t="s">
        <v>59</v>
      </c>
      <c r="J230" s="54" t="s">
        <v>33</v>
      </c>
      <c r="K230" s="100"/>
      <c r="L230" s="58"/>
      <c r="M230" s="58"/>
      <c r="N230" s="54" t="s">
        <v>19</v>
      </c>
      <c r="O230" s="54"/>
      <c r="P230" s="186"/>
      <c r="Q230" s="152"/>
      <c r="R230" s="162"/>
      <c r="S230" s="162"/>
      <c r="T230" s="162"/>
      <c r="U230" s="162"/>
      <c r="V230" s="163"/>
      <c r="W230" s="163"/>
      <c r="X230" s="163"/>
    </row>
    <row r="231">
      <c r="A231" s="53">
        <v>45705.0</v>
      </c>
      <c r="B231" s="38">
        <v>45783.0</v>
      </c>
      <c r="C231" s="54">
        <v>238185.0</v>
      </c>
      <c r="D231" s="54" t="s">
        <v>104</v>
      </c>
      <c r="E231" s="53">
        <v>45536.0</v>
      </c>
      <c r="F231" s="56">
        <f t="shared" si="5"/>
        <v>8</v>
      </c>
      <c r="G231" s="53">
        <v>45667.0</v>
      </c>
      <c r="H231" s="56">
        <f t="shared" si="6"/>
        <v>3</v>
      </c>
      <c r="I231" s="54" t="s">
        <v>73</v>
      </c>
      <c r="J231" s="54" t="s">
        <v>33</v>
      </c>
      <c r="K231" s="100"/>
      <c r="L231" s="58"/>
      <c r="M231" s="58"/>
      <c r="N231" s="54" t="s">
        <v>19</v>
      </c>
      <c r="O231" s="54"/>
      <c r="P231" s="186"/>
      <c r="Q231" s="152"/>
      <c r="R231" s="162"/>
      <c r="S231" s="162"/>
      <c r="T231" s="162"/>
      <c r="U231" s="162"/>
      <c r="V231" s="163"/>
      <c r="W231" s="163"/>
      <c r="X231" s="163"/>
    </row>
    <row r="232">
      <c r="A232" s="53">
        <v>45705.0</v>
      </c>
      <c r="B232" s="38">
        <v>45783.0</v>
      </c>
      <c r="C232" s="54">
        <v>150301.0</v>
      </c>
      <c r="D232" s="54" t="s">
        <v>104</v>
      </c>
      <c r="E232" s="53">
        <v>44743.0</v>
      </c>
      <c r="F232" s="56">
        <f t="shared" si="5"/>
        <v>34</v>
      </c>
      <c r="G232" s="53">
        <v>44874.0</v>
      </c>
      <c r="H232" s="56">
        <f t="shared" si="6"/>
        <v>29</v>
      </c>
      <c r="I232" s="54" t="s">
        <v>72</v>
      </c>
      <c r="J232" s="54" t="s">
        <v>33</v>
      </c>
      <c r="K232" s="100"/>
      <c r="L232" s="58"/>
      <c r="M232" s="58"/>
      <c r="N232" s="54" t="s">
        <v>19</v>
      </c>
      <c r="O232" s="54"/>
      <c r="P232" s="186"/>
      <c r="Q232" s="152"/>
      <c r="R232" s="162"/>
      <c r="S232" s="162"/>
      <c r="T232" s="162"/>
      <c r="U232" s="162"/>
      <c r="V232" s="163"/>
      <c r="W232" s="163"/>
      <c r="X232" s="163"/>
    </row>
    <row r="233">
      <c r="A233" s="53">
        <v>45705.0</v>
      </c>
      <c r="B233" s="38">
        <v>45783.0</v>
      </c>
      <c r="C233" s="54">
        <v>73912.0</v>
      </c>
      <c r="D233" s="54" t="s">
        <v>83</v>
      </c>
      <c r="E233" s="53">
        <v>43831.0</v>
      </c>
      <c r="F233" s="56">
        <f t="shared" si="5"/>
        <v>64</v>
      </c>
      <c r="G233" s="53">
        <v>44211.0</v>
      </c>
      <c r="H233" s="56">
        <f t="shared" si="6"/>
        <v>51</v>
      </c>
      <c r="I233" s="54" t="s">
        <v>49</v>
      </c>
      <c r="J233" s="54" t="s">
        <v>33</v>
      </c>
      <c r="K233" s="100"/>
      <c r="L233" s="58"/>
      <c r="M233" s="58"/>
      <c r="N233" s="54" t="s">
        <v>19</v>
      </c>
      <c r="O233" s="54"/>
      <c r="P233" s="186"/>
      <c r="Q233" s="152"/>
      <c r="R233" s="162"/>
      <c r="S233" s="162"/>
      <c r="T233" s="162"/>
      <c r="U233" s="162"/>
      <c r="V233" s="163"/>
      <c r="W233" s="163"/>
      <c r="X233" s="163"/>
    </row>
    <row r="234">
      <c r="A234" s="53">
        <v>45705.0</v>
      </c>
      <c r="B234" s="38">
        <v>45783.0</v>
      </c>
      <c r="C234" s="54">
        <v>110267.0</v>
      </c>
      <c r="D234" s="54" t="s">
        <v>83</v>
      </c>
      <c r="E234" s="53">
        <v>44501.0</v>
      </c>
      <c r="F234" s="56">
        <f t="shared" si="5"/>
        <v>42</v>
      </c>
      <c r="G234" s="53">
        <v>44599.0</v>
      </c>
      <c r="H234" s="56">
        <f t="shared" si="6"/>
        <v>38</v>
      </c>
      <c r="I234" s="54" t="s">
        <v>72</v>
      </c>
      <c r="J234" s="54" t="s">
        <v>33</v>
      </c>
      <c r="K234" s="100"/>
      <c r="L234" s="58"/>
      <c r="M234" s="58"/>
      <c r="N234" s="54" t="s">
        <v>19</v>
      </c>
      <c r="O234" s="54"/>
      <c r="P234" s="186"/>
      <c r="Q234" s="152"/>
      <c r="R234" s="162"/>
      <c r="S234" s="162"/>
      <c r="T234" s="162"/>
      <c r="U234" s="162"/>
      <c r="V234" s="163"/>
      <c r="W234" s="163"/>
      <c r="X234" s="163"/>
    </row>
    <row r="235">
      <c r="A235" s="53">
        <v>45705.0</v>
      </c>
      <c r="B235" s="38">
        <v>45783.0</v>
      </c>
      <c r="C235" s="54">
        <v>151522.0</v>
      </c>
      <c r="D235" s="54" t="s">
        <v>83</v>
      </c>
      <c r="E235" s="53">
        <v>44835.0</v>
      </c>
      <c r="F235" s="56">
        <f t="shared" si="5"/>
        <v>31</v>
      </c>
      <c r="G235" s="151">
        <v>44890.0</v>
      </c>
      <c r="H235" s="56">
        <f t="shared" si="6"/>
        <v>29</v>
      </c>
      <c r="I235" s="54" t="s">
        <v>72</v>
      </c>
      <c r="J235" s="251">
        <v>779065.0</v>
      </c>
      <c r="K235" s="57" t="s">
        <v>294</v>
      </c>
      <c r="L235" s="54" t="s">
        <v>51</v>
      </c>
      <c r="M235" s="53"/>
      <c r="N235" s="54" t="s">
        <v>19</v>
      </c>
      <c r="O235" s="54"/>
      <c r="P235" s="178"/>
      <c r="Q235" s="152"/>
      <c r="R235" s="162"/>
      <c r="S235" s="162"/>
      <c r="T235" s="162"/>
      <c r="U235" s="162"/>
      <c r="V235" s="163"/>
      <c r="W235" s="163"/>
      <c r="X235" s="163"/>
    </row>
    <row r="236">
      <c r="A236" s="53">
        <v>45705.0</v>
      </c>
      <c r="B236" s="38">
        <v>45783.0</v>
      </c>
      <c r="C236" s="54">
        <v>197534.0</v>
      </c>
      <c r="D236" s="54" t="s">
        <v>83</v>
      </c>
      <c r="E236" s="53">
        <v>45231.0</v>
      </c>
      <c r="F236" s="56">
        <f t="shared" si="5"/>
        <v>18</v>
      </c>
      <c r="G236" s="53">
        <v>45301.0</v>
      </c>
      <c r="H236" s="56">
        <f t="shared" si="6"/>
        <v>15</v>
      </c>
      <c r="I236" s="54" t="s">
        <v>72</v>
      </c>
      <c r="J236" s="54">
        <v>4012.0</v>
      </c>
      <c r="K236" s="57">
        <v>6500.0</v>
      </c>
      <c r="L236" s="54" t="s">
        <v>68</v>
      </c>
      <c r="M236" s="53">
        <v>45775.0</v>
      </c>
      <c r="N236" s="54" t="s">
        <v>19</v>
      </c>
      <c r="O236" s="54"/>
      <c r="P236" s="178"/>
      <c r="Q236" s="152"/>
      <c r="R236" s="162"/>
      <c r="S236" s="162"/>
      <c r="T236" s="162"/>
      <c r="U236" s="162"/>
      <c r="V236" s="163"/>
      <c r="W236" s="163"/>
      <c r="X236" s="163"/>
    </row>
    <row r="237">
      <c r="A237" s="53">
        <v>45705.0</v>
      </c>
      <c r="B237" s="53">
        <v>45782.0</v>
      </c>
      <c r="C237" s="54">
        <v>200530.0</v>
      </c>
      <c r="D237" s="54" t="s">
        <v>83</v>
      </c>
      <c r="E237" s="53">
        <v>45292.0</v>
      </c>
      <c r="F237" s="56">
        <f t="shared" si="5"/>
        <v>16</v>
      </c>
      <c r="G237" s="53">
        <v>45323.0</v>
      </c>
      <c r="H237" s="56">
        <f t="shared" si="6"/>
        <v>15</v>
      </c>
      <c r="I237" s="54" t="s">
        <v>49</v>
      </c>
      <c r="J237" s="54">
        <v>535.0</v>
      </c>
      <c r="K237" s="57">
        <v>3500.0</v>
      </c>
      <c r="L237" s="54" t="s">
        <v>51</v>
      </c>
      <c r="M237" s="53">
        <v>45782.0</v>
      </c>
      <c r="N237" s="54" t="s">
        <v>22</v>
      </c>
      <c r="O237" s="54" t="s">
        <v>292</v>
      </c>
      <c r="P237" s="178" t="s">
        <v>66</v>
      </c>
      <c r="Q237" s="152"/>
      <c r="R237" s="162"/>
      <c r="S237" s="162"/>
      <c r="T237" s="162"/>
      <c r="U237" s="162"/>
      <c r="V237" s="163"/>
      <c r="W237" s="163"/>
      <c r="X237" s="163"/>
    </row>
    <row r="238">
      <c r="A238" s="53">
        <v>45705.0</v>
      </c>
      <c r="B238" s="53">
        <v>45782.0</v>
      </c>
      <c r="C238" s="54">
        <v>211749.0</v>
      </c>
      <c r="D238" s="54" t="s">
        <v>83</v>
      </c>
      <c r="E238" s="53">
        <v>45352.0</v>
      </c>
      <c r="F238" s="56">
        <f t="shared" si="5"/>
        <v>14</v>
      </c>
      <c r="G238" s="53">
        <v>45406.0</v>
      </c>
      <c r="H238" s="56">
        <f t="shared" si="6"/>
        <v>12</v>
      </c>
      <c r="I238" s="54" t="s">
        <v>49</v>
      </c>
      <c r="J238" s="54">
        <v>535.0</v>
      </c>
      <c r="K238" s="57" t="s">
        <v>64</v>
      </c>
      <c r="L238" s="54" t="s">
        <v>51</v>
      </c>
      <c r="M238" s="53">
        <v>45782.0</v>
      </c>
      <c r="N238" s="54" t="s">
        <v>22</v>
      </c>
      <c r="O238" s="54"/>
      <c r="P238" s="178" t="s">
        <v>66</v>
      </c>
      <c r="Q238" s="152"/>
      <c r="R238" s="162"/>
      <c r="S238" s="162"/>
      <c r="T238" s="162"/>
      <c r="U238" s="162"/>
      <c r="V238" s="163"/>
      <c r="W238" s="163"/>
      <c r="X238" s="163"/>
    </row>
    <row r="239">
      <c r="A239" s="53">
        <v>45705.0</v>
      </c>
      <c r="B239" s="38">
        <v>45783.0</v>
      </c>
      <c r="C239" s="54">
        <v>241859.0</v>
      </c>
      <c r="D239" s="54" t="s">
        <v>83</v>
      </c>
      <c r="E239" s="53">
        <v>45658.0</v>
      </c>
      <c r="F239" s="290">
        <f t="shared" si="5"/>
        <v>4</v>
      </c>
      <c r="G239" s="53">
        <v>45695.0</v>
      </c>
      <c r="H239" s="56">
        <f t="shared" si="6"/>
        <v>2</v>
      </c>
      <c r="I239" s="54" t="s">
        <v>49</v>
      </c>
      <c r="J239" s="54" t="s">
        <v>33</v>
      </c>
      <c r="K239" s="57" t="s">
        <v>294</v>
      </c>
      <c r="L239" s="54"/>
      <c r="M239" s="53"/>
      <c r="N239" s="54" t="s">
        <v>19</v>
      </c>
      <c r="O239" s="54"/>
      <c r="P239" s="178"/>
      <c r="Q239" s="152"/>
      <c r="R239" s="162"/>
      <c r="S239" s="162"/>
      <c r="T239" s="162"/>
      <c r="U239" s="162"/>
      <c r="V239" s="163"/>
      <c r="W239" s="163"/>
      <c r="X239" s="163"/>
    </row>
    <row r="240">
      <c r="A240" s="53">
        <v>45705.0</v>
      </c>
      <c r="B240" s="38">
        <v>45783.0</v>
      </c>
      <c r="C240" s="54">
        <v>227250.0</v>
      </c>
      <c r="D240" s="54" t="s">
        <v>83</v>
      </c>
      <c r="E240" s="53">
        <v>45505.0</v>
      </c>
      <c r="F240" s="56">
        <f t="shared" si="5"/>
        <v>9</v>
      </c>
      <c r="G240" s="53">
        <v>45547.0</v>
      </c>
      <c r="H240" s="56">
        <f t="shared" si="6"/>
        <v>7</v>
      </c>
      <c r="I240" s="54" t="s">
        <v>49</v>
      </c>
      <c r="J240" s="54" t="s">
        <v>33</v>
      </c>
      <c r="K240" s="57" t="s">
        <v>294</v>
      </c>
      <c r="L240" s="54" t="s">
        <v>51</v>
      </c>
      <c r="M240" s="300"/>
      <c r="N240" s="54" t="s">
        <v>19</v>
      </c>
      <c r="O240" s="54"/>
      <c r="P240" s="178"/>
      <c r="Q240" s="152"/>
      <c r="R240" s="162"/>
      <c r="S240" s="162"/>
      <c r="T240" s="162"/>
      <c r="U240" s="162"/>
      <c r="V240" s="163"/>
      <c r="W240" s="163"/>
      <c r="X240" s="163"/>
    </row>
    <row r="241">
      <c r="A241" s="53">
        <v>45705.0</v>
      </c>
      <c r="B241" s="38">
        <v>45783.0</v>
      </c>
      <c r="C241" s="54">
        <v>229131.0</v>
      </c>
      <c r="D241" s="54" t="s">
        <v>83</v>
      </c>
      <c r="E241" s="53">
        <v>45566.0</v>
      </c>
      <c r="F241" s="56">
        <f t="shared" si="5"/>
        <v>7</v>
      </c>
      <c r="G241" s="151">
        <v>45586.0</v>
      </c>
      <c r="H241" s="56">
        <f t="shared" si="6"/>
        <v>6</v>
      </c>
      <c r="I241" s="54" t="s">
        <v>140</v>
      </c>
      <c r="J241" s="54" t="s">
        <v>33</v>
      </c>
      <c r="K241" s="100"/>
      <c r="L241" s="58"/>
      <c r="M241" s="58"/>
      <c r="N241" s="54" t="s">
        <v>19</v>
      </c>
      <c r="O241" s="54"/>
      <c r="P241" s="186"/>
      <c r="Q241" s="152"/>
      <c r="R241" s="162"/>
      <c r="S241" s="162"/>
      <c r="T241" s="162"/>
      <c r="U241" s="162"/>
      <c r="V241" s="163"/>
      <c r="W241" s="163"/>
      <c r="X241" s="163"/>
    </row>
    <row r="242">
      <c r="A242" s="53">
        <v>45705.0</v>
      </c>
      <c r="B242" s="38">
        <v>45783.0</v>
      </c>
      <c r="C242" s="54">
        <v>234405.0</v>
      </c>
      <c r="D242" s="54" t="s">
        <v>83</v>
      </c>
      <c r="E242" s="53">
        <v>45597.0</v>
      </c>
      <c r="F242" s="56">
        <f t="shared" si="5"/>
        <v>6</v>
      </c>
      <c r="G242" s="151">
        <v>45615.0</v>
      </c>
      <c r="H242" s="56">
        <f t="shared" si="6"/>
        <v>5</v>
      </c>
      <c r="I242" s="54" t="s">
        <v>74</v>
      </c>
      <c r="J242" s="54">
        <v>316.0</v>
      </c>
      <c r="K242" s="57" t="s">
        <v>64</v>
      </c>
      <c r="L242" s="54" t="s">
        <v>51</v>
      </c>
      <c r="M242" s="53"/>
      <c r="N242" s="54" t="s">
        <v>19</v>
      </c>
      <c r="O242" s="54"/>
      <c r="P242" s="178"/>
      <c r="Q242" s="152"/>
      <c r="R242" s="162"/>
      <c r="S242" s="162"/>
      <c r="T242" s="162"/>
      <c r="U242" s="162"/>
      <c r="V242" s="163"/>
      <c r="W242" s="163"/>
      <c r="X242" s="163"/>
    </row>
    <row r="243">
      <c r="A243" s="53">
        <v>45705.0</v>
      </c>
      <c r="B243" s="38">
        <v>45783.0</v>
      </c>
      <c r="C243" s="54">
        <v>76834.0</v>
      </c>
      <c r="D243" s="54" t="s">
        <v>83</v>
      </c>
      <c r="E243" s="53">
        <v>43831.0</v>
      </c>
      <c r="F243" s="56">
        <f t="shared" si="5"/>
        <v>64</v>
      </c>
      <c r="G243" s="53">
        <v>44249.0</v>
      </c>
      <c r="H243" s="56">
        <f t="shared" si="6"/>
        <v>50</v>
      </c>
      <c r="I243" s="54" t="s">
        <v>73</v>
      </c>
      <c r="J243" s="54" t="s">
        <v>33</v>
      </c>
      <c r="K243" s="100"/>
      <c r="L243" s="58"/>
      <c r="M243" s="58"/>
      <c r="N243" s="54" t="s">
        <v>19</v>
      </c>
      <c r="O243" s="54"/>
      <c r="P243" s="186"/>
      <c r="Q243" s="152"/>
      <c r="R243" s="162"/>
      <c r="S243" s="162"/>
      <c r="T243" s="162"/>
      <c r="U243" s="162"/>
      <c r="V243" s="163"/>
      <c r="W243" s="163"/>
      <c r="X243" s="163"/>
    </row>
    <row r="244">
      <c r="A244" s="53">
        <v>45705.0</v>
      </c>
      <c r="B244" s="38">
        <v>45783.0</v>
      </c>
      <c r="C244" s="54">
        <v>203884.0</v>
      </c>
      <c r="D244" s="54" t="s">
        <v>83</v>
      </c>
      <c r="E244" s="53">
        <v>45261.0</v>
      </c>
      <c r="F244" s="56">
        <f t="shared" si="5"/>
        <v>17</v>
      </c>
      <c r="G244" s="53">
        <v>45348.0</v>
      </c>
      <c r="H244" s="56">
        <f t="shared" si="6"/>
        <v>14</v>
      </c>
      <c r="I244" s="54" t="s">
        <v>59</v>
      </c>
      <c r="J244" s="54">
        <v>139.0</v>
      </c>
      <c r="K244" s="57">
        <v>3800.0</v>
      </c>
      <c r="L244" s="54" t="s">
        <v>51</v>
      </c>
      <c r="M244" s="53">
        <v>45783.0</v>
      </c>
      <c r="N244" s="54" t="s">
        <v>22</v>
      </c>
      <c r="O244" s="54" t="s">
        <v>292</v>
      </c>
      <c r="P244" s="178" t="s">
        <v>66</v>
      </c>
      <c r="Q244" s="152"/>
      <c r="R244" s="162"/>
      <c r="S244" s="162"/>
      <c r="T244" s="162"/>
      <c r="U244" s="162"/>
      <c r="V244" s="163"/>
      <c r="W244" s="163"/>
      <c r="X244" s="163"/>
    </row>
    <row r="245">
      <c r="A245" s="53">
        <v>45705.0</v>
      </c>
      <c r="B245" s="38">
        <v>45783.0</v>
      </c>
      <c r="C245" s="54">
        <v>204639.0</v>
      </c>
      <c r="D245" s="54" t="s">
        <v>83</v>
      </c>
      <c r="E245" s="53">
        <v>45292.0</v>
      </c>
      <c r="F245" s="56">
        <f t="shared" si="5"/>
        <v>16</v>
      </c>
      <c r="G245" s="53">
        <v>45355.0</v>
      </c>
      <c r="H245" s="56">
        <f t="shared" si="6"/>
        <v>14</v>
      </c>
      <c r="I245" s="54" t="s">
        <v>59</v>
      </c>
      <c r="J245" s="54" t="s">
        <v>33</v>
      </c>
      <c r="K245" s="100"/>
      <c r="L245" s="58"/>
      <c r="M245" s="58"/>
      <c r="N245" s="54" t="s">
        <v>19</v>
      </c>
      <c r="O245" s="54"/>
      <c r="P245" s="186"/>
      <c r="Q245" s="152"/>
      <c r="R245" s="162"/>
      <c r="S245" s="162"/>
      <c r="T245" s="162"/>
      <c r="U245" s="162"/>
      <c r="V245" s="163"/>
      <c r="W245" s="163"/>
      <c r="X245" s="163"/>
    </row>
    <row r="246">
      <c r="A246" s="53">
        <v>45705.0</v>
      </c>
      <c r="B246" s="38">
        <v>45783.0</v>
      </c>
      <c r="C246" s="54">
        <v>213354.0</v>
      </c>
      <c r="D246" s="54" t="s">
        <v>83</v>
      </c>
      <c r="E246" s="53">
        <v>45383.0</v>
      </c>
      <c r="F246" s="56">
        <f t="shared" si="5"/>
        <v>13</v>
      </c>
      <c r="G246" s="53">
        <v>45422.0</v>
      </c>
      <c r="H246" s="56">
        <f t="shared" si="6"/>
        <v>11</v>
      </c>
      <c r="I246" s="54" t="s">
        <v>59</v>
      </c>
      <c r="J246" s="54" t="s">
        <v>33</v>
      </c>
      <c r="K246" s="100"/>
      <c r="L246" s="58"/>
      <c r="M246" s="58"/>
      <c r="N246" s="54" t="s">
        <v>19</v>
      </c>
      <c r="O246" s="54"/>
      <c r="P246" s="186"/>
      <c r="Q246" s="152"/>
      <c r="R246" s="162"/>
      <c r="S246" s="162"/>
      <c r="T246" s="162"/>
      <c r="U246" s="162"/>
      <c r="V246" s="163"/>
      <c r="W246" s="163"/>
      <c r="X246" s="163"/>
    </row>
    <row r="247">
      <c r="A247" s="53">
        <v>45705.0</v>
      </c>
      <c r="B247" s="38">
        <v>45783.0</v>
      </c>
      <c r="C247" s="54">
        <v>224591.0</v>
      </c>
      <c r="D247" s="54" t="s">
        <v>83</v>
      </c>
      <c r="E247" s="53">
        <v>45474.0</v>
      </c>
      <c r="F247" s="56">
        <f t="shared" si="5"/>
        <v>10</v>
      </c>
      <c r="G247" s="53">
        <v>45520.0</v>
      </c>
      <c r="H247" s="56">
        <f t="shared" si="6"/>
        <v>8</v>
      </c>
      <c r="I247" s="54" t="s">
        <v>59</v>
      </c>
      <c r="J247" s="54" t="s">
        <v>33</v>
      </c>
      <c r="K247" s="100"/>
      <c r="L247" s="58"/>
      <c r="M247" s="58"/>
      <c r="N247" s="54" t="s">
        <v>19</v>
      </c>
      <c r="O247" s="54"/>
      <c r="P247" s="186"/>
      <c r="Q247" s="152"/>
      <c r="R247" s="162"/>
      <c r="S247" s="162"/>
      <c r="T247" s="162"/>
      <c r="U247" s="162"/>
      <c r="V247" s="163"/>
      <c r="W247" s="163"/>
      <c r="X247" s="163"/>
    </row>
    <row r="248">
      <c r="A248" s="53">
        <v>45705.0</v>
      </c>
      <c r="B248" s="38">
        <v>45783.0</v>
      </c>
      <c r="C248" s="54">
        <v>234928.0</v>
      </c>
      <c r="D248" s="54" t="s">
        <v>83</v>
      </c>
      <c r="E248" s="53">
        <v>45536.0</v>
      </c>
      <c r="F248" s="56">
        <f t="shared" si="5"/>
        <v>8</v>
      </c>
      <c r="G248" s="151">
        <v>45621.0</v>
      </c>
      <c r="H248" s="56">
        <f t="shared" si="6"/>
        <v>5</v>
      </c>
      <c r="I248" s="54" t="s">
        <v>63</v>
      </c>
      <c r="J248" s="54" t="s">
        <v>33</v>
      </c>
      <c r="K248" s="100"/>
      <c r="L248" s="58"/>
      <c r="M248" s="58"/>
      <c r="N248" s="54" t="s">
        <v>19</v>
      </c>
      <c r="O248" s="54"/>
      <c r="P248" s="186"/>
      <c r="Q248" s="152"/>
      <c r="R248" s="162"/>
      <c r="S248" s="162"/>
      <c r="T248" s="162"/>
      <c r="U248" s="162"/>
      <c r="V248" s="163"/>
      <c r="W248" s="163"/>
      <c r="X248" s="163"/>
    </row>
    <row r="249">
      <c r="A249" s="53">
        <v>45705.0</v>
      </c>
      <c r="B249" s="38">
        <v>45783.0</v>
      </c>
      <c r="C249" s="54">
        <v>231926.0</v>
      </c>
      <c r="D249" s="54" t="s">
        <v>83</v>
      </c>
      <c r="E249" s="53">
        <v>45566.0</v>
      </c>
      <c r="F249" s="56">
        <f t="shared" si="5"/>
        <v>7</v>
      </c>
      <c r="G249" s="151">
        <v>45589.0</v>
      </c>
      <c r="H249" s="56">
        <f t="shared" si="6"/>
        <v>6</v>
      </c>
      <c r="I249" s="54" t="s">
        <v>63</v>
      </c>
      <c r="J249" s="54" t="s">
        <v>33</v>
      </c>
      <c r="K249" s="100"/>
      <c r="L249" s="58"/>
      <c r="M249" s="58"/>
      <c r="N249" s="54" t="s">
        <v>19</v>
      </c>
      <c r="O249" s="54"/>
      <c r="P249" s="186"/>
      <c r="Q249" s="152"/>
      <c r="R249" s="162"/>
      <c r="S249" s="162"/>
      <c r="T249" s="162"/>
      <c r="U249" s="162"/>
      <c r="V249" s="163"/>
      <c r="W249" s="163"/>
      <c r="X249" s="163"/>
    </row>
    <row r="250">
      <c r="A250" s="53">
        <v>45705.0</v>
      </c>
      <c r="B250" s="38">
        <v>45783.0</v>
      </c>
      <c r="C250" s="54">
        <v>233406.0</v>
      </c>
      <c r="D250" s="54" t="s">
        <v>83</v>
      </c>
      <c r="E250" s="53">
        <v>45566.0</v>
      </c>
      <c r="F250" s="56">
        <f t="shared" si="5"/>
        <v>7</v>
      </c>
      <c r="G250" s="53">
        <v>45603.0</v>
      </c>
      <c r="H250" s="56">
        <f t="shared" si="6"/>
        <v>5</v>
      </c>
      <c r="I250" s="54" t="s">
        <v>59</v>
      </c>
      <c r="J250" s="54" t="s">
        <v>33</v>
      </c>
      <c r="K250" s="100"/>
      <c r="L250" s="58"/>
      <c r="M250" s="58"/>
      <c r="N250" s="54" t="s">
        <v>19</v>
      </c>
      <c r="O250" s="54"/>
      <c r="P250" s="186"/>
      <c r="Q250" s="152"/>
      <c r="R250" s="162"/>
      <c r="S250" s="162"/>
      <c r="T250" s="162"/>
      <c r="U250" s="162"/>
      <c r="V250" s="163"/>
      <c r="W250" s="163"/>
      <c r="X250" s="163"/>
    </row>
    <row r="251">
      <c r="A251" s="53">
        <v>45705.0</v>
      </c>
      <c r="B251" s="38">
        <v>45783.0</v>
      </c>
      <c r="C251" s="54">
        <v>92655.0</v>
      </c>
      <c r="D251" s="54" t="s">
        <v>58</v>
      </c>
      <c r="E251" s="53">
        <v>44774.0</v>
      </c>
      <c r="F251" s="56">
        <f t="shared" si="5"/>
        <v>33</v>
      </c>
      <c r="G251" s="151">
        <v>44883.0</v>
      </c>
      <c r="H251" s="56">
        <f t="shared" si="6"/>
        <v>29</v>
      </c>
      <c r="I251" s="54" t="s">
        <v>72</v>
      </c>
      <c r="J251" s="54">
        <v>4021.0</v>
      </c>
      <c r="K251" s="100"/>
      <c r="L251" s="58"/>
      <c r="M251" s="58"/>
      <c r="N251" s="54" t="s">
        <v>19</v>
      </c>
      <c r="O251" s="54"/>
      <c r="P251" s="186"/>
      <c r="Q251" s="152"/>
      <c r="R251" s="162"/>
      <c r="S251" s="162"/>
      <c r="T251" s="162"/>
      <c r="U251" s="162"/>
      <c r="V251" s="163"/>
      <c r="W251" s="163"/>
      <c r="X251" s="163"/>
    </row>
    <row r="252">
      <c r="A252" s="53">
        <v>45705.0</v>
      </c>
      <c r="B252" s="38">
        <v>45783.0</v>
      </c>
      <c r="C252" s="54">
        <v>140079.0</v>
      </c>
      <c r="D252" s="54" t="s">
        <v>58</v>
      </c>
      <c r="E252" s="53">
        <v>44743.0</v>
      </c>
      <c r="F252" s="56">
        <f t="shared" si="5"/>
        <v>34</v>
      </c>
      <c r="G252" s="53">
        <v>44797.0</v>
      </c>
      <c r="H252" s="56">
        <f t="shared" si="6"/>
        <v>32</v>
      </c>
      <c r="I252" s="54" t="s">
        <v>59</v>
      </c>
      <c r="J252" s="54" t="s">
        <v>33</v>
      </c>
      <c r="K252" s="100"/>
      <c r="L252" s="58"/>
      <c r="M252" s="58"/>
      <c r="N252" s="54" t="s">
        <v>19</v>
      </c>
      <c r="O252" s="54"/>
      <c r="P252" s="186"/>
      <c r="Q252" s="152"/>
      <c r="R252" s="162"/>
      <c r="S252" s="162"/>
      <c r="T252" s="162"/>
      <c r="U252" s="162"/>
      <c r="V252" s="163"/>
      <c r="W252" s="163"/>
      <c r="X252" s="163"/>
    </row>
    <row r="253">
      <c r="A253" s="53">
        <v>45705.0</v>
      </c>
      <c r="B253" s="38">
        <v>45783.0</v>
      </c>
      <c r="C253" s="54">
        <v>166155.0</v>
      </c>
      <c r="D253" s="54" t="s">
        <v>58</v>
      </c>
      <c r="E253" s="53">
        <v>44958.0</v>
      </c>
      <c r="F253" s="56">
        <f t="shared" si="5"/>
        <v>27</v>
      </c>
      <c r="G253" s="53">
        <v>45019.0</v>
      </c>
      <c r="H253" s="56">
        <f t="shared" si="6"/>
        <v>25</v>
      </c>
      <c r="I253" s="185" t="s">
        <v>42</v>
      </c>
      <c r="J253" s="54" t="s">
        <v>33</v>
      </c>
      <c r="K253" s="100"/>
      <c r="L253" s="58"/>
      <c r="M253" s="58"/>
      <c r="N253" s="54" t="s">
        <v>19</v>
      </c>
      <c r="O253" s="54"/>
      <c r="P253" s="186"/>
      <c r="Q253" s="152"/>
      <c r="R253" s="162"/>
      <c r="S253" s="162"/>
      <c r="T253" s="162"/>
      <c r="U253" s="162"/>
      <c r="V253" s="163"/>
      <c r="W253" s="163"/>
      <c r="X253" s="163"/>
    </row>
    <row r="254">
      <c r="A254" s="53">
        <v>45705.0</v>
      </c>
      <c r="B254" s="38">
        <v>45783.0</v>
      </c>
      <c r="C254" s="54">
        <v>179011.0</v>
      </c>
      <c r="D254" s="54" t="s">
        <v>58</v>
      </c>
      <c r="E254" s="53">
        <v>44896.0</v>
      </c>
      <c r="F254" s="56">
        <f t="shared" si="5"/>
        <v>29</v>
      </c>
      <c r="G254" s="53">
        <v>45127.0</v>
      </c>
      <c r="H254" s="56">
        <f t="shared" si="6"/>
        <v>21</v>
      </c>
      <c r="I254" s="54" t="s">
        <v>72</v>
      </c>
      <c r="J254" s="54" t="s">
        <v>33</v>
      </c>
      <c r="K254" s="100"/>
      <c r="L254" s="58"/>
      <c r="M254" s="58"/>
      <c r="N254" s="54" t="s">
        <v>19</v>
      </c>
      <c r="O254" s="54"/>
      <c r="P254" s="186"/>
      <c r="Q254" s="152"/>
      <c r="R254" s="162"/>
      <c r="S254" s="162"/>
      <c r="T254" s="162"/>
      <c r="U254" s="162"/>
      <c r="V254" s="163"/>
      <c r="W254" s="163"/>
      <c r="X254" s="163"/>
    </row>
    <row r="255">
      <c r="A255" s="53">
        <v>45705.0</v>
      </c>
      <c r="B255" s="38">
        <v>45783.0</v>
      </c>
      <c r="C255" s="54">
        <v>162850.0</v>
      </c>
      <c r="D255" s="54" t="s">
        <v>58</v>
      </c>
      <c r="E255" s="53">
        <v>44958.0</v>
      </c>
      <c r="F255" s="56">
        <f t="shared" si="5"/>
        <v>27</v>
      </c>
      <c r="G255" s="53">
        <v>44994.0</v>
      </c>
      <c r="H255" s="56">
        <f t="shared" si="6"/>
        <v>25</v>
      </c>
      <c r="I255" s="54" t="s">
        <v>74</v>
      </c>
      <c r="J255" s="54">
        <v>313.0</v>
      </c>
      <c r="K255" s="57" t="s">
        <v>64</v>
      </c>
      <c r="L255" s="54" t="s">
        <v>51</v>
      </c>
      <c r="M255" s="53"/>
      <c r="N255" s="54" t="s">
        <v>19</v>
      </c>
      <c r="O255" s="54"/>
      <c r="P255" s="178"/>
      <c r="Q255" s="152"/>
      <c r="R255" s="162"/>
      <c r="S255" s="162"/>
      <c r="T255" s="162"/>
      <c r="U255" s="162"/>
      <c r="V255" s="163"/>
      <c r="W255" s="163"/>
      <c r="X255" s="163"/>
    </row>
    <row r="256">
      <c r="A256" s="53">
        <v>45705.0</v>
      </c>
      <c r="B256" s="38">
        <v>45783.0</v>
      </c>
      <c r="C256" s="54">
        <v>197860.0</v>
      </c>
      <c r="D256" s="54" t="s">
        <v>58</v>
      </c>
      <c r="E256" s="53">
        <v>45200.0</v>
      </c>
      <c r="F256" s="56">
        <f t="shared" si="5"/>
        <v>19</v>
      </c>
      <c r="G256" s="53">
        <v>45300.0</v>
      </c>
      <c r="H256" s="56">
        <f t="shared" si="6"/>
        <v>15</v>
      </c>
      <c r="I256" s="54" t="s">
        <v>73</v>
      </c>
      <c r="J256" s="54" t="s">
        <v>249</v>
      </c>
      <c r="K256" s="57" t="s">
        <v>294</v>
      </c>
      <c r="L256" s="54" t="s">
        <v>84</v>
      </c>
      <c r="M256" s="53"/>
      <c r="N256" s="54" t="s">
        <v>19</v>
      </c>
      <c r="O256" s="54"/>
      <c r="P256" s="178"/>
      <c r="Q256" s="152"/>
      <c r="R256" s="162"/>
      <c r="S256" s="162"/>
      <c r="T256" s="162"/>
      <c r="U256" s="162"/>
      <c r="V256" s="163"/>
      <c r="W256" s="163"/>
      <c r="X256" s="163"/>
    </row>
    <row r="257">
      <c r="A257" s="53">
        <v>45705.0</v>
      </c>
      <c r="B257" s="38">
        <v>45783.0</v>
      </c>
      <c r="C257" s="54">
        <v>232025.0</v>
      </c>
      <c r="D257" s="54" t="s">
        <v>58</v>
      </c>
      <c r="E257" s="53">
        <v>45413.0</v>
      </c>
      <c r="F257" s="56">
        <f t="shared" si="5"/>
        <v>12</v>
      </c>
      <c r="G257" s="151">
        <v>45588.0</v>
      </c>
      <c r="H257" s="56">
        <f t="shared" si="6"/>
        <v>6</v>
      </c>
      <c r="I257" s="54" t="s">
        <v>63</v>
      </c>
      <c r="J257" s="54">
        <v>431.0</v>
      </c>
      <c r="K257" s="57" t="s">
        <v>64</v>
      </c>
      <c r="L257" s="54" t="s">
        <v>51</v>
      </c>
      <c r="M257" s="53"/>
      <c r="N257" s="54" t="s">
        <v>19</v>
      </c>
      <c r="O257" s="54"/>
      <c r="P257" s="178"/>
      <c r="Q257" s="152"/>
      <c r="R257" s="162"/>
      <c r="S257" s="162"/>
      <c r="T257" s="162"/>
      <c r="U257" s="162"/>
      <c r="V257" s="163"/>
      <c r="W257" s="163"/>
      <c r="X257" s="163"/>
    </row>
    <row r="258">
      <c r="A258" s="53">
        <v>45705.0</v>
      </c>
      <c r="B258" s="38">
        <v>45783.0</v>
      </c>
      <c r="C258" s="54">
        <v>236115.0</v>
      </c>
      <c r="D258" s="54" t="s">
        <v>58</v>
      </c>
      <c r="E258" s="53">
        <v>45597.0</v>
      </c>
      <c r="F258" s="56">
        <f t="shared" si="5"/>
        <v>6</v>
      </c>
      <c r="G258" s="53">
        <v>45629.0</v>
      </c>
      <c r="H258" s="56">
        <f t="shared" si="6"/>
        <v>5</v>
      </c>
      <c r="I258" s="54" t="s">
        <v>63</v>
      </c>
      <c r="J258" s="54" t="s">
        <v>33</v>
      </c>
      <c r="K258" s="100"/>
      <c r="L258" s="58"/>
      <c r="M258" s="58"/>
      <c r="N258" s="54" t="s">
        <v>19</v>
      </c>
      <c r="O258" s="54"/>
      <c r="P258" s="186"/>
      <c r="Q258" s="152"/>
      <c r="R258" s="162"/>
      <c r="S258" s="162"/>
      <c r="T258" s="162"/>
      <c r="U258" s="162"/>
      <c r="V258" s="163"/>
      <c r="W258" s="163"/>
      <c r="X258" s="163"/>
    </row>
    <row r="259">
      <c r="A259" s="53">
        <v>45705.0</v>
      </c>
      <c r="B259" s="38">
        <v>45783.0</v>
      </c>
      <c r="C259" s="54">
        <v>234318.0</v>
      </c>
      <c r="D259" s="54" t="s">
        <v>58</v>
      </c>
      <c r="E259" s="53">
        <v>44197.0</v>
      </c>
      <c r="F259" s="56">
        <f t="shared" si="5"/>
        <v>52</v>
      </c>
      <c r="G259" s="151">
        <v>45615.0</v>
      </c>
      <c r="H259" s="56">
        <f t="shared" si="6"/>
        <v>5</v>
      </c>
      <c r="I259" s="54" t="s">
        <v>59</v>
      </c>
      <c r="J259" s="54" t="s">
        <v>33</v>
      </c>
      <c r="K259" s="100"/>
      <c r="L259" s="58"/>
      <c r="M259" s="58"/>
      <c r="N259" s="54" t="s">
        <v>19</v>
      </c>
      <c r="O259" s="54"/>
      <c r="P259" s="186"/>
      <c r="Q259" s="152"/>
      <c r="R259" s="162"/>
      <c r="S259" s="162"/>
      <c r="T259" s="162"/>
      <c r="U259" s="162"/>
      <c r="V259" s="163"/>
      <c r="W259" s="163"/>
      <c r="X259" s="163"/>
    </row>
    <row r="260">
      <c r="A260" s="53">
        <v>45705.0</v>
      </c>
      <c r="B260" s="38">
        <v>45783.0</v>
      </c>
      <c r="C260" s="54">
        <v>230853.0</v>
      </c>
      <c r="D260" s="54" t="s">
        <v>58</v>
      </c>
      <c r="E260" s="53">
        <v>45536.0</v>
      </c>
      <c r="F260" s="56">
        <f t="shared" si="5"/>
        <v>8</v>
      </c>
      <c r="G260" s="151">
        <v>45587.0</v>
      </c>
      <c r="H260" s="56">
        <f t="shared" si="6"/>
        <v>6</v>
      </c>
      <c r="I260" s="54" t="s">
        <v>59</v>
      </c>
      <c r="J260" s="54" t="s">
        <v>33</v>
      </c>
      <c r="K260" s="100"/>
      <c r="L260" s="58"/>
      <c r="M260" s="58"/>
      <c r="N260" s="54" t="s">
        <v>19</v>
      </c>
      <c r="O260" s="54"/>
      <c r="P260" s="186"/>
      <c r="Q260" s="152"/>
      <c r="R260" s="162"/>
      <c r="S260" s="162"/>
      <c r="T260" s="162"/>
      <c r="U260" s="162"/>
      <c r="V260" s="163"/>
      <c r="W260" s="163"/>
      <c r="X260" s="163"/>
    </row>
    <row r="261">
      <c r="A261" s="53">
        <v>45705.0</v>
      </c>
      <c r="B261" s="38">
        <v>45783.0</v>
      </c>
      <c r="C261" s="54">
        <v>233622.0</v>
      </c>
      <c r="D261" s="54" t="s">
        <v>58</v>
      </c>
      <c r="E261" s="53">
        <v>45505.0</v>
      </c>
      <c r="F261" s="56">
        <f t="shared" si="5"/>
        <v>9</v>
      </c>
      <c r="G261" s="53">
        <v>45543.0</v>
      </c>
      <c r="H261" s="56">
        <f t="shared" si="6"/>
        <v>7</v>
      </c>
      <c r="I261" s="54" t="s">
        <v>59</v>
      </c>
      <c r="J261" s="54" t="s">
        <v>33</v>
      </c>
      <c r="K261" s="100"/>
      <c r="L261" s="58"/>
      <c r="M261" s="58"/>
      <c r="N261" s="54" t="s">
        <v>19</v>
      </c>
      <c r="O261" s="54"/>
      <c r="P261" s="186"/>
      <c r="Q261" s="152"/>
      <c r="R261" s="162"/>
      <c r="S261" s="162"/>
      <c r="T261" s="162"/>
      <c r="U261" s="162"/>
      <c r="V261" s="163"/>
      <c r="W261" s="163"/>
      <c r="X261" s="163"/>
    </row>
    <row r="262">
      <c r="A262" s="53">
        <v>45705.0</v>
      </c>
      <c r="B262" s="38">
        <v>45783.0</v>
      </c>
      <c r="C262" s="54">
        <v>233546.0</v>
      </c>
      <c r="D262" s="54" t="s">
        <v>58</v>
      </c>
      <c r="E262" s="53">
        <v>45566.0</v>
      </c>
      <c r="F262" s="56">
        <f t="shared" si="5"/>
        <v>7</v>
      </c>
      <c r="G262" s="151">
        <v>45624.0</v>
      </c>
      <c r="H262" s="56">
        <f t="shared" si="6"/>
        <v>5</v>
      </c>
      <c r="I262" s="54" t="s">
        <v>74</v>
      </c>
      <c r="J262" s="54" t="s">
        <v>33</v>
      </c>
      <c r="K262" s="100"/>
      <c r="L262" s="58"/>
      <c r="M262" s="58"/>
      <c r="N262" s="54" t="s">
        <v>19</v>
      </c>
      <c r="O262" s="54"/>
      <c r="P262" s="186"/>
      <c r="Q262" s="152"/>
      <c r="R262" s="162"/>
      <c r="S262" s="162"/>
      <c r="T262" s="162"/>
      <c r="U262" s="162"/>
      <c r="V262" s="163"/>
      <c r="W262" s="163"/>
      <c r="X262" s="163"/>
    </row>
    <row r="263">
      <c r="A263" s="53">
        <v>45705.0</v>
      </c>
      <c r="B263" s="38">
        <v>45783.0</v>
      </c>
      <c r="C263" s="54">
        <v>238972.0</v>
      </c>
      <c r="D263" s="54" t="s">
        <v>58</v>
      </c>
      <c r="E263" s="53">
        <v>45566.0</v>
      </c>
      <c r="F263" s="56">
        <f t="shared" si="5"/>
        <v>7</v>
      </c>
      <c r="G263" s="53">
        <v>45667.0</v>
      </c>
      <c r="H263" s="56">
        <f t="shared" si="6"/>
        <v>3</v>
      </c>
      <c r="I263" s="54" t="s">
        <v>49</v>
      </c>
      <c r="J263" s="54" t="s">
        <v>131</v>
      </c>
      <c r="K263" s="100"/>
      <c r="L263" s="58"/>
      <c r="M263" s="58"/>
      <c r="N263" s="54" t="s">
        <v>19</v>
      </c>
      <c r="O263" s="54"/>
      <c r="P263" s="186"/>
      <c r="Q263" s="152"/>
      <c r="R263" s="162"/>
      <c r="S263" s="162"/>
      <c r="T263" s="162"/>
      <c r="U263" s="162"/>
      <c r="V263" s="163"/>
      <c r="W263" s="163"/>
      <c r="X263" s="163"/>
    </row>
    <row r="264">
      <c r="A264" s="53">
        <v>45705.0</v>
      </c>
      <c r="B264" s="38">
        <v>45783.0</v>
      </c>
      <c r="C264" s="54">
        <v>241924.0</v>
      </c>
      <c r="D264" s="54" t="s">
        <v>58</v>
      </c>
      <c r="E264" s="53">
        <v>45627.0</v>
      </c>
      <c r="F264" s="290">
        <f t="shared" si="5"/>
        <v>5</v>
      </c>
      <c r="G264" s="53">
        <v>45693.0</v>
      </c>
      <c r="H264" s="56">
        <f t="shared" si="6"/>
        <v>3</v>
      </c>
      <c r="I264" s="54" t="s">
        <v>49</v>
      </c>
      <c r="J264" s="54" t="s">
        <v>33</v>
      </c>
      <c r="K264" s="100"/>
      <c r="L264" s="58"/>
      <c r="M264" s="53"/>
      <c r="N264" s="54" t="s">
        <v>19</v>
      </c>
      <c r="O264" s="54"/>
      <c r="P264" s="186"/>
      <c r="Q264" s="152"/>
      <c r="R264" s="162"/>
      <c r="S264" s="162"/>
      <c r="T264" s="162"/>
      <c r="U264" s="162"/>
      <c r="V264" s="163"/>
      <c r="W264" s="163"/>
      <c r="X264" s="163"/>
    </row>
    <row r="265">
      <c r="A265" s="53">
        <v>45705.0</v>
      </c>
      <c r="B265" s="38">
        <v>45783.0</v>
      </c>
      <c r="C265" s="54">
        <v>125048.0</v>
      </c>
      <c r="D265" s="54" t="s">
        <v>58</v>
      </c>
      <c r="E265" s="53">
        <v>44621.0</v>
      </c>
      <c r="F265" s="56">
        <f t="shared" si="5"/>
        <v>38</v>
      </c>
      <c r="G265" s="53">
        <v>44671.0</v>
      </c>
      <c r="H265" s="56">
        <f t="shared" si="6"/>
        <v>36</v>
      </c>
      <c r="I265" s="54" t="s">
        <v>49</v>
      </c>
      <c r="J265" s="54" t="s">
        <v>33</v>
      </c>
      <c r="K265" s="100"/>
      <c r="L265" s="58"/>
      <c r="M265" s="58"/>
      <c r="N265" s="54" t="s">
        <v>19</v>
      </c>
      <c r="O265" s="54"/>
      <c r="P265" s="186"/>
      <c r="Q265" s="152"/>
      <c r="R265" s="162"/>
      <c r="S265" s="162"/>
      <c r="T265" s="162"/>
      <c r="U265" s="162"/>
      <c r="V265" s="163"/>
      <c r="W265" s="163"/>
      <c r="X265" s="163"/>
    </row>
    <row r="266">
      <c r="A266" s="53">
        <v>45705.0</v>
      </c>
      <c r="B266" s="38">
        <v>45783.0</v>
      </c>
      <c r="C266" s="54">
        <v>233011.0</v>
      </c>
      <c r="D266" s="54" t="s">
        <v>58</v>
      </c>
      <c r="E266" s="53">
        <v>45413.0</v>
      </c>
      <c r="F266" s="56">
        <f t="shared" si="5"/>
        <v>12</v>
      </c>
      <c r="G266" s="53">
        <v>45601.0</v>
      </c>
      <c r="H266" s="56">
        <f t="shared" si="6"/>
        <v>6</v>
      </c>
      <c r="I266" s="185" t="s">
        <v>42</v>
      </c>
      <c r="J266" s="54" t="s">
        <v>33</v>
      </c>
      <c r="K266" s="100"/>
      <c r="L266" s="58"/>
      <c r="M266" s="58"/>
      <c r="N266" s="54" t="s">
        <v>19</v>
      </c>
      <c r="O266" s="54"/>
      <c r="P266" s="186"/>
      <c r="Q266" s="152"/>
      <c r="R266" s="162"/>
      <c r="S266" s="162"/>
      <c r="T266" s="162"/>
      <c r="U266" s="162"/>
      <c r="V266" s="163"/>
      <c r="W266" s="163"/>
      <c r="X266" s="163"/>
    </row>
    <row r="267">
      <c r="A267" s="53">
        <v>45705.0</v>
      </c>
      <c r="B267" s="38">
        <v>45783.0</v>
      </c>
      <c r="C267" s="54">
        <v>198376.0</v>
      </c>
      <c r="D267" s="54" t="s">
        <v>87</v>
      </c>
      <c r="E267" s="53">
        <v>45261.0</v>
      </c>
      <c r="F267" s="56">
        <f t="shared" si="5"/>
        <v>17</v>
      </c>
      <c r="G267" s="53">
        <v>45303.0</v>
      </c>
      <c r="H267" s="56">
        <f t="shared" si="6"/>
        <v>15</v>
      </c>
      <c r="I267" s="54" t="s">
        <v>59</v>
      </c>
      <c r="J267" s="54" t="s">
        <v>33</v>
      </c>
      <c r="K267" s="100"/>
      <c r="L267" s="58"/>
      <c r="M267" s="58"/>
      <c r="N267" s="54" t="s">
        <v>19</v>
      </c>
      <c r="O267" s="54"/>
      <c r="P267" s="186"/>
      <c r="Q267" s="152"/>
      <c r="R267" s="162"/>
      <c r="S267" s="162"/>
      <c r="T267" s="162"/>
      <c r="U267" s="162"/>
      <c r="V267" s="163"/>
      <c r="W267" s="163"/>
      <c r="X267" s="163"/>
    </row>
    <row r="268">
      <c r="A268" s="53">
        <v>45705.0</v>
      </c>
      <c r="B268" s="38">
        <v>45783.0</v>
      </c>
      <c r="C268" s="54">
        <v>189357.0</v>
      </c>
      <c r="D268" s="54" t="s">
        <v>87</v>
      </c>
      <c r="E268" s="53">
        <v>45170.0</v>
      </c>
      <c r="F268" s="56">
        <f t="shared" si="5"/>
        <v>20</v>
      </c>
      <c r="G268" s="151">
        <v>45213.0</v>
      </c>
      <c r="H268" s="56">
        <f t="shared" si="6"/>
        <v>18</v>
      </c>
      <c r="I268" s="54" t="s">
        <v>59</v>
      </c>
      <c r="J268" s="54" t="s">
        <v>33</v>
      </c>
      <c r="K268" s="100"/>
      <c r="L268" s="58"/>
      <c r="M268" s="58"/>
      <c r="N268" s="54" t="s">
        <v>19</v>
      </c>
      <c r="O268" s="54"/>
      <c r="P268" s="186"/>
      <c r="Q268" s="152"/>
      <c r="R268" s="162"/>
      <c r="S268" s="162"/>
      <c r="T268" s="162"/>
      <c r="U268" s="162"/>
      <c r="V268" s="163"/>
      <c r="W268" s="163"/>
      <c r="X268" s="163"/>
    </row>
    <row r="269">
      <c r="A269" s="53">
        <v>45705.0</v>
      </c>
      <c r="B269" s="53">
        <v>45779.0</v>
      </c>
      <c r="C269" s="54">
        <v>214945.0</v>
      </c>
      <c r="D269" s="54" t="s">
        <v>87</v>
      </c>
      <c r="E269" s="53">
        <v>45383.0</v>
      </c>
      <c r="F269" s="56">
        <f t="shared" si="5"/>
        <v>13</v>
      </c>
      <c r="G269" s="53">
        <v>45429.0</v>
      </c>
      <c r="H269" s="56">
        <f t="shared" si="6"/>
        <v>11</v>
      </c>
      <c r="I269" s="54" t="s">
        <v>59</v>
      </c>
      <c r="J269" s="54">
        <v>106.0</v>
      </c>
      <c r="K269" s="57" t="s">
        <v>64</v>
      </c>
      <c r="L269" s="54" t="s">
        <v>51</v>
      </c>
      <c r="M269" s="53">
        <v>45779.0</v>
      </c>
      <c r="N269" s="54" t="s">
        <v>22</v>
      </c>
      <c r="O269" s="54"/>
      <c r="P269" s="178" t="s">
        <v>66</v>
      </c>
      <c r="Q269" s="152"/>
      <c r="R269" s="162"/>
      <c r="S269" s="162"/>
      <c r="T269" s="162"/>
      <c r="U269" s="162"/>
      <c r="V269" s="163"/>
      <c r="W269" s="163"/>
      <c r="X269" s="163"/>
    </row>
    <row r="270">
      <c r="A270" s="53">
        <v>45705.0</v>
      </c>
      <c r="B270" s="38">
        <v>45783.0</v>
      </c>
      <c r="C270" s="54">
        <v>231121.0</v>
      </c>
      <c r="D270" s="54" t="s">
        <v>87</v>
      </c>
      <c r="E270" s="53">
        <v>45505.0</v>
      </c>
      <c r="F270" s="56">
        <f t="shared" si="5"/>
        <v>9</v>
      </c>
      <c r="G270" s="151">
        <v>45586.0</v>
      </c>
      <c r="H270" s="56">
        <f t="shared" si="6"/>
        <v>6</v>
      </c>
      <c r="I270" s="185" t="s">
        <v>42</v>
      </c>
      <c r="J270" s="54" t="s">
        <v>312</v>
      </c>
      <c r="K270" s="57" t="s">
        <v>64</v>
      </c>
      <c r="L270" s="54" t="s">
        <v>51</v>
      </c>
      <c r="M270" s="53"/>
      <c r="N270" s="54" t="s">
        <v>19</v>
      </c>
      <c r="O270" s="54"/>
      <c r="P270" s="178"/>
      <c r="Q270" s="152"/>
      <c r="R270" s="162"/>
      <c r="S270" s="162"/>
      <c r="T270" s="162"/>
      <c r="U270" s="162"/>
      <c r="V270" s="163"/>
      <c r="W270" s="163"/>
      <c r="X270" s="163"/>
    </row>
    <row r="271">
      <c r="A271" s="53">
        <v>45705.0</v>
      </c>
      <c r="B271" s="38">
        <v>45783.0</v>
      </c>
      <c r="C271" s="54">
        <v>116621.0</v>
      </c>
      <c r="D271" s="54" t="s">
        <v>87</v>
      </c>
      <c r="E271" s="53">
        <v>44593.0</v>
      </c>
      <c r="F271" s="56">
        <f t="shared" si="5"/>
        <v>39</v>
      </c>
      <c r="G271" s="53">
        <v>44610.0</v>
      </c>
      <c r="H271" s="56">
        <f t="shared" si="6"/>
        <v>38</v>
      </c>
      <c r="I271" s="54" t="s">
        <v>72</v>
      </c>
      <c r="J271" s="54" t="s">
        <v>33</v>
      </c>
      <c r="K271" s="100"/>
      <c r="L271" s="58"/>
      <c r="M271" s="58"/>
      <c r="N271" s="54" t="s">
        <v>19</v>
      </c>
      <c r="O271" s="54"/>
      <c r="P271" s="186"/>
      <c r="Q271" s="152"/>
      <c r="R271" s="162"/>
      <c r="S271" s="162"/>
      <c r="T271" s="162"/>
      <c r="U271" s="162"/>
      <c r="V271" s="163"/>
      <c r="W271" s="163"/>
      <c r="X271" s="163"/>
    </row>
    <row r="272">
      <c r="A272" s="53">
        <v>45705.0</v>
      </c>
      <c r="B272" s="38">
        <v>45783.0</v>
      </c>
      <c r="C272" s="54">
        <v>135283.0</v>
      </c>
      <c r="D272" s="54" t="s">
        <v>107</v>
      </c>
      <c r="E272" s="53">
        <v>44713.0</v>
      </c>
      <c r="F272" s="56">
        <f t="shared" si="5"/>
        <v>35</v>
      </c>
      <c r="G272" s="53">
        <v>44744.0</v>
      </c>
      <c r="H272" s="56">
        <f t="shared" si="6"/>
        <v>34</v>
      </c>
      <c r="I272" s="54" t="s">
        <v>59</v>
      </c>
      <c r="J272" s="54" t="s">
        <v>33</v>
      </c>
      <c r="K272" s="100"/>
      <c r="L272" s="58"/>
      <c r="M272" s="58"/>
      <c r="N272" s="54" t="s">
        <v>19</v>
      </c>
      <c r="O272" s="54"/>
      <c r="P272" s="186"/>
      <c r="Q272" s="152"/>
      <c r="R272" s="162"/>
      <c r="S272" s="162"/>
      <c r="T272" s="162"/>
      <c r="U272" s="162"/>
      <c r="V272" s="163"/>
      <c r="W272" s="163"/>
      <c r="X272" s="163"/>
    </row>
    <row r="273">
      <c r="A273" s="53">
        <v>45705.0</v>
      </c>
      <c r="B273" s="38">
        <v>45783.0</v>
      </c>
      <c r="C273" s="54">
        <v>163283.0</v>
      </c>
      <c r="D273" s="54" t="s">
        <v>107</v>
      </c>
      <c r="E273" s="53">
        <v>44986.0</v>
      </c>
      <c r="F273" s="56">
        <f t="shared" si="5"/>
        <v>26</v>
      </c>
      <c r="G273" s="53">
        <v>44994.0</v>
      </c>
      <c r="H273" s="56">
        <f t="shared" si="6"/>
        <v>25</v>
      </c>
      <c r="I273" s="54" t="s">
        <v>63</v>
      </c>
      <c r="J273" s="54" t="s">
        <v>33</v>
      </c>
      <c r="K273" s="100"/>
      <c r="L273" s="58"/>
      <c r="M273" s="58"/>
      <c r="N273" s="54" t="s">
        <v>19</v>
      </c>
      <c r="O273" s="54"/>
      <c r="P273" s="186"/>
      <c r="Q273" s="152"/>
      <c r="R273" s="162"/>
      <c r="S273" s="162"/>
      <c r="T273" s="162"/>
      <c r="U273" s="162"/>
      <c r="V273" s="163"/>
      <c r="W273" s="163"/>
      <c r="X273" s="163"/>
    </row>
    <row r="274">
      <c r="A274" s="53">
        <v>45705.0</v>
      </c>
      <c r="B274" s="38">
        <v>45783.0</v>
      </c>
      <c r="C274" s="54">
        <v>229361.0</v>
      </c>
      <c r="D274" s="54" t="s">
        <v>107</v>
      </c>
      <c r="E274" s="53">
        <v>45536.0</v>
      </c>
      <c r="F274" s="56">
        <f t="shared" si="5"/>
        <v>8</v>
      </c>
      <c r="G274" s="53">
        <v>45562.0</v>
      </c>
      <c r="H274" s="56">
        <f t="shared" si="6"/>
        <v>7</v>
      </c>
      <c r="I274" s="54" t="s">
        <v>74</v>
      </c>
      <c r="J274" s="54" t="s">
        <v>33</v>
      </c>
      <c r="K274" s="100"/>
      <c r="L274" s="58"/>
      <c r="M274" s="58"/>
      <c r="N274" s="54" t="s">
        <v>19</v>
      </c>
      <c r="O274" s="54"/>
      <c r="P274" s="186"/>
      <c r="Q274" s="152"/>
      <c r="R274" s="162"/>
      <c r="S274" s="162"/>
      <c r="T274" s="162"/>
      <c r="U274" s="162"/>
      <c r="V274" s="163"/>
      <c r="W274" s="163"/>
      <c r="X274" s="163"/>
    </row>
    <row r="275">
      <c r="A275" s="53">
        <v>45705.0</v>
      </c>
      <c r="B275" s="38">
        <v>45783.0</v>
      </c>
      <c r="C275" s="54">
        <v>139230.0</v>
      </c>
      <c r="D275" s="54" t="s">
        <v>107</v>
      </c>
      <c r="E275" s="53">
        <v>44743.0</v>
      </c>
      <c r="F275" s="56">
        <f t="shared" si="5"/>
        <v>34</v>
      </c>
      <c r="G275" s="53">
        <v>44775.0</v>
      </c>
      <c r="H275" s="56">
        <f t="shared" si="6"/>
        <v>33</v>
      </c>
      <c r="I275" s="54" t="s">
        <v>74</v>
      </c>
      <c r="J275" s="54">
        <v>313.0</v>
      </c>
      <c r="K275" s="57" t="s">
        <v>64</v>
      </c>
      <c r="L275" s="54" t="s">
        <v>51</v>
      </c>
      <c r="M275" s="53"/>
      <c r="N275" s="54" t="s">
        <v>19</v>
      </c>
      <c r="O275" s="54"/>
      <c r="P275" s="178"/>
      <c r="Q275" s="152"/>
      <c r="R275" s="162"/>
      <c r="S275" s="162"/>
      <c r="T275" s="162"/>
      <c r="U275" s="162"/>
      <c r="V275" s="163"/>
      <c r="W275" s="163"/>
      <c r="X275" s="163"/>
    </row>
    <row r="276">
      <c r="A276" s="53">
        <v>45705.0</v>
      </c>
      <c r="B276" s="38">
        <v>45783.0</v>
      </c>
      <c r="C276" s="54">
        <v>137266.0</v>
      </c>
      <c r="D276" s="54" t="s">
        <v>41</v>
      </c>
      <c r="E276" s="53">
        <v>44713.0</v>
      </c>
      <c r="F276" s="56">
        <f t="shared" si="5"/>
        <v>35</v>
      </c>
      <c r="G276" s="53">
        <v>44765.0</v>
      </c>
      <c r="H276" s="56">
        <f t="shared" si="6"/>
        <v>33</v>
      </c>
      <c r="I276" s="185" t="s">
        <v>42</v>
      </c>
      <c r="J276" s="54" t="s">
        <v>33</v>
      </c>
      <c r="K276" s="100"/>
      <c r="L276" s="58"/>
      <c r="M276" s="58"/>
      <c r="N276" s="54" t="s">
        <v>19</v>
      </c>
      <c r="O276" s="54"/>
      <c r="P276" s="186"/>
      <c r="Q276" s="152"/>
      <c r="R276" s="162"/>
      <c r="S276" s="162"/>
      <c r="T276" s="162"/>
      <c r="U276" s="162"/>
      <c r="V276" s="163"/>
      <c r="W276" s="163"/>
      <c r="X276" s="163"/>
    </row>
    <row r="277">
      <c r="A277" s="53">
        <v>45705.0</v>
      </c>
      <c r="B277" s="38">
        <v>45783.0</v>
      </c>
      <c r="C277" s="54">
        <v>226697.0</v>
      </c>
      <c r="D277" s="54" t="s">
        <v>41</v>
      </c>
      <c r="E277" s="53">
        <v>45566.0</v>
      </c>
      <c r="F277" s="56">
        <f t="shared" si="5"/>
        <v>7</v>
      </c>
      <c r="G277" s="151">
        <v>45594.0</v>
      </c>
      <c r="H277" s="56">
        <f t="shared" si="6"/>
        <v>6</v>
      </c>
      <c r="I277" s="54" t="s">
        <v>74</v>
      </c>
      <c r="J277" s="54" t="s">
        <v>33</v>
      </c>
      <c r="K277" s="100"/>
      <c r="L277" s="58"/>
      <c r="M277" s="58"/>
      <c r="N277" s="54" t="s">
        <v>19</v>
      </c>
      <c r="O277" s="54"/>
      <c r="P277" s="186"/>
      <c r="Q277" s="152"/>
      <c r="R277" s="162"/>
      <c r="S277" s="162"/>
      <c r="T277" s="162"/>
      <c r="U277" s="162"/>
      <c r="V277" s="163"/>
      <c r="W277" s="163"/>
      <c r="X277" s="163"/>
    </row>
    <row r="278">
      <c r="A278" s="53">
        <v>45705.0</v>
      </c>
      <c r="B278" s="53">
        <v>45782.0</v>
      </c>
      <c r="C278" s="54">
        <v>210692.0</v>
      </c>
      <c r="D278" s="54" t="s">
        <v>41</v>
      </c>
      <c r="E278" s="53">
        <v>45200.0</v>
      </c>
      <c r="F278" s="56">
        <f t="shared" si="5"/>
        <v>19</v>
      </c>
      <c r="G278" s="53">
        <v>45398.0</v>
      </c>
      <c r="H278" s="56">
        <f t="shared" si="6"/>
        <v>12</v>
      </c>
      <c r="I278" s="54" t="s">
        <v>49</v>
      </c>
      <c r="J278" s="54">
        <v>535.0</v>
      </c>
      <c r="K278" s="57" t="s">
        <v>64</v>
      </c>
      <c r="L278" s="54" t="s">
        <v>51</v>
      </c>
      <c r="M278" s="53">
        <v>45782.0</v>
      </c>
      <c r="N278" s="54" t="s">
        <v>22</v>
      </c>
      <c r="O278" s="54"/>
      <c r="P278" s="178" t="s">
        <v>66</v>
      </c>
      <c r="Q278" s="152"/>
      <c r="R278" s="162"/>
      <c r="S278" s="162"/>
      <c r="T278" s="162"/>
      <c r="U278" s="162"/>
      <c r="V278" s="163"/>
      <c r="W278" s="163"/>
      <c r="X278" s="163"/>
    </row>
    <row r="279">
      <c r="A279" s="53">
        <v>45705.0</v>
      </c>
      <c r="B279" s="53">
        <v>45782.0</v>
      </c>
      <c r="C279" s="54">
        <v>192003.0</v>
      </c>
      <c r="D279" s="54" t="s">
        <v>89</v>
      </c>
      <c r="E279" s="53">
        <v>45139.0</v>
      </c>
      <c r="F279" s="56">
        <f t="shared" si="5"/>
        <v>21</v>
      </c>
      <c r="G279" s="53">
        <v>45237.0</v>
      </c>
      <c r="H279" s="56">
        <f t="shared" si="6"/>
        <v>17</v>
      </c>
      <c r="I279" s="54" t="s">
        <v>49</v>
      </c>
      <c r="J279" s="54">
        <v>535.0</v>
      </c>
      <c r="K279" s="57" t="s">
        <v>64</v>
      </c>
      <c r="L279" s="54" t="s">
        <v>84</v>
      </c>
      <c r="M279" s="53">
        <v>45782.0</v>
      </c>
      <c r="N279" s="54" t="s">
        <v>17</v>
      </c>
      <c r="O279" s="54" t="s">
        <v>65</v>
      </c>
      <c r="P279" s="178" t="s">
        <v>61</v>
      </c>
      <c r="Q279" s="152"/>
      <c r="R279" s="162"/>
      <c r="S279" s="162"/>
      <c r="T279" s="162"/>
      <c r="U279" s="162"/>
      <c r="V279" s="163"/>
      <c r="W279" s="163"/>
      <c r="X279" s="163"/>
    </row>
    <row r="280">
      <c r="A280" s="53">
        <v>45705.0</v>
      </c>
      <c r="B280" s="38">
        <v>45783.0</v>
      </c>
      <c r="C280" s="54">
        <v>225190.0</v>
      </c>
      <c r="D280" s="54" t="s">
        <v>89</v>
      </c>
      <c r="E280" s="53">
        <v>45352.0</v>
      </c>
      <c r="F280" s="56">
        <f t="shared" si="5"/>
        <v>14</v>
      </c>
      <c r="G280" s="53">
        <v>45524.0</v>
      </c>
      <c r="H280" s="56">
        <f t="shared" si="6"/>
        <v>8</v>
      </c>
      <c r="I280" s="54" t="s">
        <v>49</v>
      </c>
      <c r="J280" s="54" t="s">
        <v>295</v>
      </c>
      <c r="K280" s="57" t="s">
        <v>313</v>
      </c>
      <c r="L280" s="54" t="s">
        <v>68</v>
      </c>
      <c r="M280" s="53"/>
      <c r="N280" s="54" t="s">
        <v>19</v>
      </c>
      <c r="O280" s="54"/>
      <c r="P280" s="178"/>
      <c r="Q280" s="152"/>
      <c r="R280" s="162"/>
      <c r="S280" s="162"/>
      <c r="T280" s="162"/>
      <c r="U280" s="162"/>
      <c r="V280" s="163"/>
      <c r="W280" s="163"/>
      <c r="X280" s="163"/>
    </row>
    <row r="281">
      <c r="A281" s="53">
        <v>45705.0</v>
      </c>
      <c r="B281" s="38">
        <v>45783.0</v>
      </c>
      <c r="C281" s="54">
        <v>205362.0</v>
      </c>
      <c r="D281" s="54" t="s">
        <v>89</v>
      </c>
      <c r="E281" s="53">
        <v>45323.0</v>
      </c>
      <c r="F281" s="56">
        <f t="shared" si="5"/>
        <v>15</v>
      </c>
      <c r="G281" s="53">
        <v>45358.0</v>
      </c>
      <c r="H281" s="56">
        <f t="shared" si="6"/>
        <v>13</v>
      </c>
      <c r="I281" s="54" t="s">
        <v>49</v>
      </c>
      <c r="J281" s="54" t="s">
        <v>33</v>
      </c>
      <c r="K281" s="100"/>
      <c r="L281" s="58"/>
      <c r="M281" s="58"/>
      <c r="N281" s="54" t="s">
        <v>19</v>
      </c>
      <c r="O281" s="54"/>
      <c r="P281" s="186"/>
      <c r="Q281" s="152"/>
      <c r="R281" s="162"/>
      <c r="S281" s="162"/>
      <c r="T281" s="162"/>
      <c r="U281" s="162"/>
      <c r="V281" s="163"/>
      <c r="W281" s="163"/>
      <c r="X281" s="163"/>
    </row>
    <row r="282">
      <c r="A282" s="53">
        <v>45705.0</v>
      </c>
      <c r="B282" s="38">
        <v>45783.0</v>
      </c>
      <c r="C282" s="54">
        <v>228370.0</v>
      </c>
      <c r="D282" s="54" t="s">
        <v>89</v>
      </c>
      <c r="E282" s="53">
        <v>45383.0</v>
      </c>
      <c r="F282" s="56">
        <f t="shared" si="5"/>
        <v>13</v>
      </c>
      <c r="G282" s="53">
        <v>45553.0</v>
      </c>
      <c r="H282" s="56">
        <f t="shared" si="6"/>
        <v>7</v>
      </c>
      <c r="I282" s="54" t="s">
        <v>73</v>
      </c>
      <c r="J282" s="54" t="s">
        <v>33</v>
      </c>
      <c r="K282" s="57">
        <v>10300.0</v>
      </c>
      <c r="L282" s="58"/>
      <c r="M282" s="58"/>
      <c r="N282" s="54" t="s">
        <v>20</v>
      </c>
      <c r="O282" s="54"/>
      <c r="P282" s="186"/>
      <c r="Q282" s="152"/>
      <c r="R282" s="162"/>
      <c r="S282" s="162"/>
      <c r="T282" s="162"/>
      <c r="U282" s="162"/>
      <c r="V282" s="163"/>
      <c r="W282" s="163"/>
      <c r="X282" s="163"/>
    </row>
    <row r="283">
      <c r="A283" s="53">
        <v>45705.0</v>
      </c>
      <c r="B283" s="38">
        <v>45783.0</v>
      </c>
      <c r="C283" s="54">
        <v>219705.0</v>
      </c>
      <c r="D283" s="54" t="s">
        <v>89</v>
      </c>
      <c r="E283" s="53">
        <v>45352.0</v>
      </c>
      <c r="F283" s="56">
        <f t="shared" si="5"/>
        <v>14</v>
      </c>
      <c r="G283" s="53">
        <v>45476.0</v>
      </c>
      <c r="H283" s="56">
        <f t="shared" si="6"/>
        <v>10</v>
      </c>
      <c r="I283" s="54" t="s">
        <v>73</v>
      </c>
      <c r="J283" s="54" t="s">
        <v>254</v>
      </c>
      <c r="K283" s="57" t="s">
        <v>64</v>
      </c>
      <c r="L283" s="54" t="s">
        <v>51</v>
      </c>
      <c r="M283" s="53"/>
      <c r="N283" s="54" t="s">
        <v>19</v>
      </c>
      <c r="O283" s="54"/>
      <c r="P283" s="178"/>
      <c r="Q283" s="152"/>
      <c r="R283" s="162"/>
      <c r="S283" s="162"/>
      <c r="T283" s="162"/>
      <c r="U283" s="162"/>
      <c r="V283" s="163"/>
      <c r="W283" s="163"/>
      <c r="X283" s="163"/>
    </row>
    <row r="284">
      <c r="A284" s="53">
        <v>45705.0</v>
      </c>
      <c r="B284" s="38">
        <v>45783.0</v>
      </c>
      <c r="C284" s="54">
        <v>236697.0</v>
      </c>
      <c r="D284" s="54" t="s">
        <v>89</v>
      </c>
      <c r="E284" s="53">
        <v>45566.0</v>
      </c>
      <c r="F284" s="56">
        <f t="shared" si="5"/>
        <v>7</v>
      </c>
      <c r="G284" s="151">
        <v>45637.0</v>
      </c>
      <c r="H284" s="56">
        <f t="shared" si="6"/>
        <v>4</v>
      </c>
      <c r="I284" s="54" t="s">
        <v>63</v>
      </c>
      <c r="J284" s="54" t="s">
        <v>33</v>
      </c>
      <c r="K284" s="100"/>
      <c r="L284" s="58"/>
      <c r="M284" s="58"/>
      <c r="N284" s="54" t="s">
        <v>19</v>
      </c>
      <c r="O284" s="54"/>
      <c r="P284" s="186"/>
      <c r="Q284" s="152"/>
      <c r="R284" s="162"/>
      <c r="S284" s="162"/>
      <c r="T284" s="162"/>
      <c r="U284" s="162"/>
      <c r="V284" s="163"/>
      <c r="W284" s="163"/>
      <c r="X284" s="163"/>
    </row>
    <row r="285">
      <c r="A285" s="53">
        <v>45705.0</v>
      </c>
      <c r="B285" s="38">
        <v>45783.0</v>
      </c>
      <c r="C285" s="54">
        <v>20512.0</v>
      </c>
      <c r="D285" s="54" t="s">
        <v>158</v>
      </c>
      <c r="E285" s="53">
        <v>43556.0</v>
      </c>
      <c r="F285" s="56">
        <f t="shared" si="5"/>
        <v>73</v>
      </c>
      <c r="G285" s="53">
        <v>43651.0</v>
      </c>
      <c r="H285" s="56">
        <f t="shared" si="6"/>
        <v>70</v>
      </c>
      <c r="I285" s="185" t="s">
        <v>42</v>
      </c>
      <c r="J285" s="54" t="s">
        <v>33</v>
      </c>
      <c r="K285" s="100"/>
      <c r="L285" s="58"/>
      <c r="M285" s="58"/>
      <c r="N285" s="54" t="s">
        <v>19</v>
      </c>
      <c r="O285" s="54"/>
      <c r="P285" s="186"/>
      <c r="Q285" s="152"/>
      <c r="R285" s="162"/>
      <c r="S285" s="162"/>
      <c r="T285" s="162"/>
      <c r="U285" s="162"/>
      <c r="V285" s="163"/>
      <c r="W285" s="163"/>
      <c r="X285" s="163"/>
    </row>
    <row r="286">
      <c r="A286" s="53">
        <v>45705.0</v>
      </c>
      <c r="B286" s="38">
        <v>45783.0</v>
      </c>
      <c r="C286" s="54">
        <v>111518.0</v>
      </c>
      <c r="D286" s="54" t="s">
        <v>158</v>
      </c>
      <c r="E286" s="53">
        <v>44531.0</v>
      </c>
      <c r="F286" s="56">
        <f t="shared" si="5"/>
        <v>41</v>
      </c>
      <c r="G286" s="53">
        <v>44572.0</v>
      </c>
      <c r="H286" s="56">
        <f t="shared" si="6"/>
        <v>39</v>
      </c>
      <c r="I286" s="54" t="s">
        <v>72</v>
      </c>
      <c r="J286" s="54" t="s">
        <v>33</v>
      </c>
      <c r="K286" s="100"/>
      <c r="L286" s="58"/>
      <c r="M286" s="58"/>
      <c r="N286" s="54" t="s">
        <v>19</v>
      </c>
      <c r="O286" s="54"/>
      <c r="P286" s="186"/>
      <c r="Q286" s="152"/>
      <c r="R286" s="162"/>
      <c r="S286" s="162"/>
      <c r="T286" s="162"/>
      <c r="U286" s="162"/>
      <c r="V286" s="163"/>
      <c r="W286" s="163"/>
      <c r="X286" s="163"/>
    </row>
    <row r="287">
      <c r="A287" s="53">
        <v>45705.0</v>
      </c>
      <c r="B287" s="53">
        <v>45782.0</v>
      </c>
      <c r="C287" s="54">
        <v>205477.0</v>
      </c>
      <c r="D287" s="54" t="s">
        <v>158</v>
      </c>
      <c r="E287" s="53">
        <v>45231.0</v>
      </c>
      <c r="F287" s="56">
        <f t="shared" si="5"/>
        <v>18</v>
      </c>
      <c r="G287" s="53">
        <v>45359.0</v>
      </c>
      <c r="H287" s="56">
        <f t="shared" si="6"/>
        <v>13</v>
      </c>
      <c r="I287" s="54" t="s">
        <v>49</v>
      </c>
      <c r="J287" s="54">
        <v>535.0</v>
      </c>
      <c r="K287" s="57">
        <v>4000.0</v>
      </c>
      <c r="L287" s="54" t="s">
        <v>51</v>
      </c>
      <c r="M287" s="53">
        <v>45782.0</v>
      </c>
      <c r="N287" s="54" t="s">
        <v>17</v>
      </c>
      <c r="O287" s="54" t="s">
        <v>292</v>
      </c>
      <c r="P287" s="178" t="s">
        <v>61</v>
      </c>
      <c r="Q287" s="152"/>
      <c r="R287" s="162"/>
      <c r="S287" s="162"/>
      <c r="T287" s="162"/>
      <c r="U287" s="162"/>
      <c r="V287" s="163"/>
      <c r="W287" s="163"/>
      <c r="X287" s="163"/>
    </row>
    <row r="288">
      <c r="A288" s="53">
        <v>45705.0</v>
      </c>
      <c r="B288" s="38">
        <v>45783.0</v>
      </c>
      <c r="C288" s="54">
        <v>240305.0</v>
      </c>
      <c r="D288" s="54" t="s">
        <v>158</v>
      </c>
      <c r="E288" s="53">
        <v>45597.0</v>
      </c>
      <c r="F288" s="56">
        <f t="shared" si="5"/>
        <v>6</v>
      </c>
      <c r="G288" s="53">
        <v>45679.0</v>
      </c>
      <c r="H288" s="56">
        <f t="shared" si="6"/>
        <v>3</v>
      </c>
      <c r="I288" s="54" t="s">
        <v>49</v>
      </c>
      <c r="J288" s="54" t="s">
        <v>33</v>
      </c>
      <c r="K288" s="100"/>
      <c r="L288" s="58"/>
      <c r="M288" s="58"/>
      <c r="N288" s="54" t="s">
        <v>19</v>
      </c>
      <c r="O288" s="54"/>
      <c r="P288" s="186"/>
      <c r="Q288" s="152"/>
      <c r="R288" s="162"/>
      <c r="S288" s="162"/>
      <c r="T288" s="162"/>
      <c r="U288" s="162"/>
      <c r="V288" s="163"/>
      <c r="W288" s="163"/>
      <c r="X288" s="163"/>
    </row>
    <row r="289">
      <c r="A289" s="53">
        <v>45705.0</v>
      </c>
      <c r="B289" s="38">
        <v>45783.0</v>
      </c>
      <c r="C289" s="54">
        <v>211698.0</v>
      </c>
      <c r="D289" s="54" t="s">
        <v>111</v>
      </c>
      <c r="E289" s="53">
        <v>45323.0</v>
      </c>
      <c r="F289" s="56">
        <f t="shared" si="5"/>
        <v>15</v>
      </c>
      <c r="G289" s="53">
        <v>45405.0</v>
      </c>
      <c r="H289" s="56">
        <f t="shared" si="6"/>
        <v>12</v>
      </c>
      <c r="I289" s="54" t="s">
        <v>49</v>
      </c>
      <c r="J289" s="54" t="s">
        <v>33</v>
      </c>
      <c r="K289" s="100"/>
      <c r="L289" s="58"/>
      <c r="M289" s="58"/>
      <c r="N289" s="54" t="s">
        <v>19</v>
      </c>
      <c r="O289" s="54"/>
      <c r="P289" s="186"/>
      <c r="Q289" s="152"/>
      <c r="R289" s="162"/>
      <c r="S289" s="162"/>
      <c r="T289" s="162"/>
      <c r="U289" s="162"/>
      <c r="V289" s="163"/>
      <c r="W289" s="163"/>
      <c r="X289" s="163"/>
    </row>
    <row r="290">
      <c r="A290" s="53">
        <v>45705.0</v>
      </c>
      <c r="B290" s="38">
        <v>45783.0</v>
      </c>
      <c r="C290" s="54">
        <v>223710.0</v>
      </c>
      <c r="D290" s="54" t="s">
        <v>111</v>
      </c>
      <c r="E290" s="53">
        <v>45444.0</v>
      </c>
      <c r="F290" s="56">
        <f t="shared" si="5"/>
        <v>11</v>
      </c>
      <c r="G290" s="53">
        <v>45506.0</v>
      </c>
      <c r="H290" s="56">
        <f t="shared" si="6"/>
        <v>9</v>
      </c>
      <c r="I290" s="54" t="s">
        <v>49</v>
      </c>
      <c r="J290" s="54" t="s">
        <v>33</v>
      </c>
      <c r="K290" s="57" t="s">
        <v>110</v>
      </c>
      <c r="L290" s="54" t="s">
        <v>51</v>
      </c>
      <c r="M290" s="53"/>
      <c r="N290" s="54" t="s">
        <v>19</v>
      </c>
      <c r="O290" s="54"/>
      <c r="P290" s="178"/>
      <c r="Q290" s="152"/>
      <c r="R290" s="162"/>
      <c r="S290" s="162"/>
      <c r="T290" s="162"/>
      <c r="U290" s="162"/>
      <c r="V290" s="163"/>
      <c r="W290" s="163"/>
      <c r="X290" s="163"/>
    </row>
    <row r="291">
      <c r="A291" s="53">
        <v>45705.0</v>
      </c>
      <c r="B291" s="38">
        <v>45783.0</v>
      </c>
      <c r="C291" s="54">
        <v>227226.0</v>
      </c>
      <c r="D291" s="54" t="s">
        <v>111</v>
      </c>
      <c r="E291" s="53">
        <v>45474.0</v>
      </c>
      <c r="F291" s="56">
        <f t="shared" si="5"/>
        <v>10</v>
      </c>
      <c r="G291" s="53">
        <v>45547.0</v>
      </c>
      <c r="H291" s="56">
        <f t="shared" si="6"/>
        <v>7</v>
      </c>
      <c r="I291" s="54" t="s">
        <v>49</v>
      </c>
      <c r="J291" s="54" t="s">
        <v>33</v>
      </c>
      <c r="K291" s="100"/>
      <c r="L291" s="58"/>
      <c r="M291" s="58"/>
      <c r="N291" s="54" t="s">
        <v>19</v>
      </c>
      <c r="O291" s="54"/>
      <c r="P291" s="186"/>
      <c r="Q291" s="152"/>
      <c r="R291" s="162"/>
      <c r="S291" s="162"/>
      <c r="T291" s="162"/>
      <c r="U291" s="162"/>
      <c r="V291" s="163"/>
      <c r="W291" s="163"/>
      <c r="X291" s="163"/>
    </row>
    <row r="292">
      <c r="A292" s="53">
        <v>45705.0</v>
      </c>
      <c r="B292" s="38">
        <v>45783.0</v>
      </c>
      <c r="C292" s="54">
        <v>149468.0</v>
      </c>
      <c r="D292" s="54" t="s">
        <v>179</v>
      </c>
      <c r="E292" s="53">
        <v>44774.0</v>
      </c>
      <c r="F292" s="56">
        <f t="shared" si="5"/>
        <v>33</v>
      </c>
      <c r="G292" s="53">
        <v>44866.0</v>
      </c>
      <c r="H292" s="56">
        <f t="shared" si="6"/>
        <v>30</v>
      </c>
      <c r="I292" s="54" t="s">
        <v>72</v>
      </c>
      <c r="J292" s="54" t="s">
        <v>33</v>
      </c>
      <c r="K292" s="100"/>
      <c r="L292" s="58"/>
      <c r="M292" s="58"/>
      <c r="N292" s="54" t="s">
        <v>19</v>
      </c>
      <c r="O292" s="54"/>
      <c r="P292" s="186"/>
      <c r="Q292" s="152"/>
      <c r="R292" s="162"/>
      <c r="S292" s="162"/>
      <c r="T292" s="162"/>
      <c r="U292" s="162"/>
      <c r="V292" s="163"/>
      <c r="W292" s="163"/>
      <c r="X292" s="163"/>
    </row>
    <row r="293">
      <c r="A293" s="53">
        <v>45705.0</v>
      </c>
      <c r="B293" s="38">
        <v>45783.0</v>
      </c>
      <c r="C293" s="54">
        <v>162970.0</v>
      </c>
      <c r="D293" s="54" t="s">
        <v>112</v>
      </c>
      <c r="E293" s="53">
        <v>44866.0</v>
      </c>
      <c r="F293" s="56">
        <f t="shared" si="5"/>
        <v>30</v>
      </c>
      <c r="G293" s="53">
        <v>44993.0</v>
      </c>
      <c r="H293" s="56">
        <f t="shared" si="6"/>
        <v>25</v>
      </c>
      <c r="I293" s="54" t="s">
        <v>59</v>
      </c>
      <c r="J293" s="54" t="s">
        <v>33</v>
      </c>
      <c r="K293" s="100"/>
      <c r="L293" s="58"/>
      <c r="M293" s="58"/>
      <c r="N293" s="54" t="s">
        <v>19</v>
      </c>
      <c r="O293" s="54"/>
      <c r="P293" s="186"/>
      <c r="Q293" s="152"/>
      <c r="R293" s="162"/>
      <c r="S293" s="162"/>
      <c r="T293" s="162"/>
      <c r="U293" s="162"/>
      <c r="V293" s="163"/>
      <c r="W293" s="163"/>
      <c r="X293" s="163"/>
    </row>
    <row r="294">
      <c r="A294" s="53">
        <v>45705.0</v>
      </c>
      <c r="B294" s="38">
        <v>45783.0</v>
      </c>
      <c r="C294" s="54">
        <v>234997.0</v>
      </c>
      <c r="D294" s="54" t="s">
        <v>112</v>
      </c>
      <c r="E294" s="53">
        <v>45505.0</v>
      </c>
      <c r="F294" s="56">
        <f t="shared" si="5"/>
        <v>9</v>
      </c>
      <c r="G294" s="151">
        <v>45621.0</v>
      </c>
      <c r="H294" s="56">
        <f t="shared" si="6"/>
        <v>5</v>
      </c>
      <c r="I294" s="54" t="s">
        <v>49</v>
      </c>
      <c r="J294" s="54">
        <v>514.0</v>
      </c>
      <c r="K294" s="57" t="s">
        <v>294</v>
      </c>
      <c r="L294" s="54" t="s">
        <v>68</v>
      </c>
      <c r="M294" s="300"/>
      <c r="N294" s="54" t="s">
        <v>19</v>
      </c>
      <c r="O294" s="54"/>
      <c r="P294" s="178"/>
      <c r="Q294" s="152"/>
      <c r="R294" s="162"/>
      <c r="S294" s="162"/>
      <c r="T294" s="162"/>
      <c r="U294" s="162"/>
      <c r="V294" s="163"/>
      <c r="W294" s="163"/>
      <c r="X294" s="163"/>
    </row>
    <row r="295">
      <c r="A295" s="53">
        <v>45705.0</v>
      </c>
      <c r="B295" s="38">
        <v>45783.0</v>
      </c>
      <c r="C295" s="54">
        <v>212558.0</v>
      </c>
      <c r="D295" s="54" t="s">
        <v>114</v>
      </c>
      <c r="E295" s="53">
        <v>45383.0</v>
      </c>
      <c r="F295" s="56">
        <f t="shared" si="5"/>
        <v>13</v>
      </c>
      <c r="G295" s="53">
        <v>45414.0</v>
      </c>
      <c r="H295" s="56">
        <f t="shared" si="6"/>
        <v>12</v>
      </c>
      <c r="I295" s="54" t="s">
        <v>49</v>
      </c>
      <c r="J295" s="54" t="s">
        <v>33</v>
      </c>
      <c r="K295" s="100"/>
      <c r="L295" s="58"/>
      <c r="M295" s="58"/>
      <c r="N295" s="54" t="s">
        <v>19</v>
      </c>
      <c r="O295" s="54"/>
      <c r="P295" s="186"/>
      <c r="Q295" s="152"/>
      <c r="R295" s="162"/>
      <c r="S295" s="162"/>
      <c r="T295" s="162"/>
      <c r="U295" s="162"/>
      <c r="V295" s="163"/>
      <c r="W295" s="163"/>
      <c r="X295" s="163"/>
    </row>
    <row r="296">
      <c r="A296" s="53">
        <v>45705.0</v>
      </c>
      <c r="B296" s="38">
        <v>45783.0</v>
      </c>
      <c r="C296" s="54">
        <v>231338.0</v>
      </c>
      <c r="D296" s="54" t="s">
        <v>93</v>
      </c>
      <c r="E296" s="53">
        <v>45536.0</v>
      </c>
      <c r="F296" s="56">
        <f t="shared" si="5"/>
        <v>8</v>
      </c>
      <c r="G296" s="151">
        <v>45581.0</v>
      </c>
      <c r="H296" s="56">
        <f t="shared" si="6"/>
        <v>6</v>
      </c>
      <c r="I296" s="54" t="s">
        <v>73</v>
      </c>
      <c r="J296" s="54" t="s">
        <v>33</v>
      </c>
      <c r="K296" s="100"/>
      <c r="L296" s="58"/>
      <c r="M296" s="58"/>
      <c r="N296" s="54" t="s">
        <v>19</v>
      </c>
      <c r="O296" s="54"/>
      <c r="P296" s="186"/>
      <c r="Q296" s="152"/>
      <c r="R296" s="162"/>
      <c r="S296" s="162"/>
      <c r="T296" s="162"/>
      <c r="U296" s="162"/>
      <c r="V296" s="163"/>
      <c r="W296" s="163"/>
      <c r="X296" s="163"/>
    </row>
    <row r="297">
      <c r="A297" s="53">
        <v>45705.0</v>
      </c>
      <c r="B297" s="38">
        <v>45783.0</v>
      </c>
      <c r="C297" s="54">
        <v>236337.0</v>
      </c>
      <c r="D297" s="54" t="s">
        <v>93</v>
      </c>
      <c r="E297" s="53">
        <v>45597.0</v>
      </c>
      <c r="F297" s="56">
        <f t="shared" si="5"/>
        <v>6</v>
      </c>
      <c r="G297" s="53">
        <v>45631.0</v>
      </c>
      <c r="H297" s="56">
        <f t="shared" si="6"/>
        <v>5</v>
      </c>
      <c r="I297" s="54" t="s">
        <v>205</v>
      </c>
      <c r="J297" s="54" t="s">
        <v>314</v>
      </c>
      <c r="K297" s="57" t="s">
        <v>64</v>
      </c>
      <c r="L297" s="54" t="s">
        <v>51</v>
      </c>
      <c r="M297" s="53"/>
      <c r="N297" s="54" t="s">
        <v>19</v>
      </c>
      <c r="O297" s="54"/>
      <c r="P297" s="178"/>
      <c r="Q297" s="152"/>
      <c r="R297" s="162"/>
      <c r="S297" s="162"/>
      <c r="T297" s="162"/>
      <c r="U297" s="162"/>
      <c r="V297" s="163"/>
      <c r="W297" s="163"/>
      <c r="X297" s="163"/>
    </row>
    <row r="298">
      <c r="A298" s="53">
        <v>45705.0</v>
      </c>
      <c r="B298" s="38">
        <v>45783.0</v>
      </c>
      <c r="C298" s="54">
        <v>152832.0</v>
      </c>
      <c r="D298" s="54" t="s">
        <v>55</v>
      </c>
      <c r="E298" s="53">
        <v>44743.0</v>
      </c>
      <c r="F298" s="56">
        <f t="shared" si="5"/>
        <v>34</v>
      </c>
      <c r="G298" s="53">
        <v>44898.0</v>
      </c>
      <c r="H298" s="56">
        <f t="shared" si="6"/>
        <v>29</v>
      </c>
      <c r="I298" s="54" t="s">
        <v>49</v>
      </c>
      <c r="J298" s="54" t="s">
        <v>33</v>
      </c>
      <c r="K298" s="100"/>
      <c r="L298" s="58"/>
      <c r="M298" s="58"/>
      <c r="N298" s="54" t="s">
        <v>19</v>
      </c>
      <c r="O298" s="54"/>
      <c r="P298" s="186"/>
      <c r="Q298" s="152"/>
      <c r="R298" s="162"/>
      <c r="S298" s="162"/>
      <c r="T298" s="162"/>
      <c r="U298" s="162"/>
      <c r="V298" s="163"/>
      <c r="W298" s="163"/>
      <c r="X298" s="163"/>
    </row>
    <row r="299">
      <c r="A299" s="53">
        <v>45705.0</v>
      </c>
      <c r="B299" s="53">
        <v>45782.0</v>
      </c>
      <c r="C299" s="54">
        <v>198655.0</v>
      </c>
      <c r="D299" s="54" t="s">
        <v>55</v>
      </c>
      <c r="E299" s="53">
        <v>45078.0</v>
      </c>
      <c r="F299" s="56">
        <f t="shared" si="5"/>
        <v>23</v>
      </c>
      <c r="G299" s="53">
        <v>45307.0</v>
      </c>
      <c r="H299" s="56">
        <f t="shared" si="6"/>
        <v>15</v>
      </c>
      <c r="I299" s="54" t="s">
        <v>49</v>
      </c>
      <c r="J299" s="54">
        <v>535.0</v>
      </c>
      <c r="K299" s="57" t="s">
        <v>64</v>
      </c>
      <c r="L299" s="54" t="s">
        <v>51</v>
      </c>
      <c r="M299" s="53">
        <v>45782.0</v>
      </c>
      <c r="N299" s="54" t="s">
        <v>22</v>
      </c>
      <c r="O299" s="54"/>
      <c r="P299" s="178" t="s">
        <v>66</v>
      </c>
      <c r="Q299" s="152"/>
      <c r="R299" s="162"/>
      <c r="S299" s="162"/>
      <c r="T299" s="162"/>
      <c r="U299" s="162"/>
      <c r="V299" s="163"/>
      <c r="W299" s="163"/>
      <c r="X299" s="163"/>
    </row>
    <row r="300">
      <c r="A300" s="53">
        <v>45705.0</v>
      </c>
      <c r="B300" s="38">
        <v>45783.0</v>
      </c>
      <c r="C300" s="54">
        <v>102476.0</v>
      </c>
      <c r="D300" s="54" t="s">
        <v>95</v>
      </c>
      <c r="E300" s="53">
        <v>44409.0</v>
      </c>
      <c r="F300" s="56">
        <f t="shared" si="5"/>
        <v>45</v>
      </c>
      <c r="G300" s="53">
        <v>44477.0</v>
      </c>
      <c r="H300" s="56">
        <f t="shared" si="6"/>
        <v>42</v>
      </c>
      <c r="I300" s="54" t="s">
        <v>74</v>
      </c>
      <c r="J300" s="54">
        <v>359.0</v>
      </c>
      <c r="K300" s="57" t="s">
        <v>64</v>
      </c>
      <c r="L300" s="54" t="s">
        <v>51</v>
      </c>
      <c r="M300" s="53"/>
      <c r="N300" s="54" t="s">
        <v>19</v>
      </c>
      <c r="O300" s="54"/>
      <c r="P300" s="178"/>
      <c r="Q300" s="152"/>
      <c r="R300" s="162"/>
      <c r="S300" s="162"/>
      <c r="T300" s="162"/>
      <c r="U300" s="162"/>
      <c r="V300" s="163"/>
      <c r="W300" s="163"/>
      <c r="X300" s="163"/>
    </row>
    <row r="301">
      <c r="A301" s="53">
        <v>45705.0</v>
      </c>
      <c r="B301" s="38">
        <v>45783.0</v>
      </c>
      <c r="C301" s="54">
        <v>79182.0</v>
      </c>
      <c r="D301" s="54" t="s">
        <v>95</v>
      </c>
      <c r="E301" s="53">
        <v>44228.0</v>
      </c>
      <c r="F301" s="56">
        <f t="shared" si="5"/>
        <v>51</v>
      </c>
      <c r="G301" s="53">
        <v>44363.0</v>
      </c>
      <c r="H301" s="56">
        <f t="shared" si="6"/>
        <v>46</v>
      </c>
      <c r="I301" s="54" t="s">
        <v>59</v>
      </c>
      <c r="J301" s="54" t="s">
        <v>33</v>
      </c>
      <c r="K301" s="100"/>
      <c r="L301" s="58"/>
      <c r="M301" s="58"/>
      <c r="N301" s="54" t="s">
        <v>19</v>
      </c>
      <c r="O301" s="54"/>
      <c r="P301" s="186"/>
      <c r="Q301" s="152"/>
      <c r="R301" s="162"/>
      <c r="S301" s="162"/>
      <c r="T301" s="162"/>
      <c r="U301" s="162"/>
      <c r="V301" s="163"/>
      <c r="W301" s="163"/>
      <c r="X301" s="163"/>
    </row>
    <row r="302">
      <c r="A302" s="53">
        <v>45705.0</v>
      </c>
      <c r="B302" s="38">
        <v>45783.0</v>
      </c>
      <c r="C302" s="54">
        <v>189573.0</v>
      </c>
      <c r="D302" s="54" t="s">
        <v>95</v>
      </c>
      <c r="E302" s="53">
        <v>45200.0</v>
      </c>
      <c r="F302" s="56">
        <f t="shared" si="5"/>
        <v>19</v>
      </c>
      <c r="G302" s="151">
        <v>45216.0</v>
      </c>
      <c r="H302" s="56">
        <f t="shared" si="6"/>
        <v>18</v>
      </c>
      <c r="I302" s="54" t="s">
        <v>59</v>
      </c>
      <c r="J302" s="54" t="s">
        <v>33</v>
      </c>
      <c r="K302" s="100"/>
      <c r="L302" s="58"/>
      <c r="M302" s="58"/>
      <c r="N302" s="54" t="s">
        <v>19</v>
      </c>
      <c r="O302" s="54"/>
      <c r="P302" s="186"/>
      <c r="Q302" s="152"/>
      <c r="R302" s="162"/>
      <c r="S302" s="162"/>
      <c r="T302" s="162"/>
      <c r="U302" s="162"/>
      <c r="V302" s="163"/>
      <c r="W302" s="163"/>
      <c r="X302" s="163"/>
    </row>
    <row r="303">
      <c r="A303" s="53">
        <v>45705.0</v>
      </c>
      <c r="B303" s="38">
        <v>45783.0</v>
      </c>
      <c r="C303" s="54">
        <v>106882.0</v>
      </c>
      <c r="D303" s="54" t="s">
        <v>95</v>
      </c>
      <c r="E303" s="53">
        <v>44501.0</v>
      </c>
      <c r="F303" s="56">
        <f t="shared" si="5"/>
        <v>42</v>
      </c>
      <c r="G303" s="151">
        <v>44516.0</v>
      </c>
      <c r="H303" s="56">
        <f t="shared" si="6"/>
        <v>41</v>
      </c>
      <c r="I303" s="54" t="s">
        <v>49</v>
      </c>
      <c r="J303" s="54" t="s">
        <v>33</v>
      </c>
      <c r="K303" s="100"/>
      <c r="L303" s="58"/>
      <c r="M303" s="58"/>
      <c r="N303" s="54" t="s">
        <v>19</v>
      </c>
      <c r="O303" s="54"/>
      <c r="P303" s="186"/>
      <c r="Q303" s="152"/>
      <c r="R303" s="162"/>
      <c r="S303" s="162"/>
      <c r="T303" s="162"/>
      <c r="U303" s="162"/>
      <c r="V303" s="163"/>
      <c r="W303" s="163"/>
      <c r="X303" s="163"/>
    </row>
    <row r="304">
      <c r="A304" s="53">
        <v>45705.0</v>
      </c>
      <c r="B304" s="38">
        <v>45783.0</v>
      </c>
      <c r="C304" s="54">
        <v>115629.0</v>
      </c>
      <c r="D304" s="54" t="s">
        <v>95</v>
      </c>
      <c r="E304" s="53">
        <v>44501.0</v>
      </c>
      <c r="F304" s="56">
        <f t="shared" si="5"/>
        <v>42</v>
      </c>
      <c r="G304" s="53">
        <v>44603.0</v>
      </c>
      <c r="H304" s="56">
        <f t="shared" si="6"/>
        <v>38</v>
      </c>
      <c r="I304" s="54" t="s">
        <v>49</v>
      </c>
      <c r="J304" s="54" t="s">
        <v>33</v>
      </c>
      <c r="K304" s="100"/>
      <c r="L304" s="58"/>
      <c r="M304" s="58"/>
      <c r="N304" s="54" t="s">
        <v>19</v>
      </c>
      <c r="O304" s="54"/>
      <c r="P304" s="186"/>
      <c r="Q304" s="152"/>
      <c r="R304" s="162"/>
      <c r="S304" s="162"/>
      <c r="T304" s="162"/>
      <c r="U304" s="162"/>
      <c r="V304" s="163"/>
      <c r="W304" s="163"/>
      <c r="X304" s="163"/>
    </row>
    <row r="305">
      <c r="A305" s="53">
        <v>45705.0</v>
      </c>
      <c r="B305" s="38">
        <v>45783.0</v>
      </c>
      <c r="C305" s="54">
        <v>121725.0</v>
      </c>
      <c r="D305" s="54" t="s">
        <v>96</v>
      </c>
      <c r="E305" s="53">
        <v>44228.0</v>
      </c>
      <c r="F305" s="56">
        <f t="shared" si="5"/>
        <v>51</v>
      </c>
      <c r="G305" s="53">
        <v>44648.0</v>
      </c>
      <c r="H305" s="56">
        <f t="shared" si="6"/>
        <v>37</v>
      </c>
      <c r="I305" s="54" t="s">
        <v>59</v>
      </c>
      <c r="J305" s="54" t="s">
        <v>33</v>
      </c>
      <c r="K305" s="100"/>
      <c r="L305" s="58"/>
      <c r="M305" s="58"/>
      <c r="N305" s="54" t="s">
        <v>19</v>
      </c>
      <c r="O305" s="54"/>
      <c r="P305" s="186"/>
      <c r="Q305" s="152"/>
      <c r="R305" s="162"/>
      <c r="S305" s="162"/>
      <c r="T305" s="162"/>
      <c r="U305" s="162"/>
      <c r="V305" s="163"/>
      <c r="W305" s="163"/>
      <c r="X305" s="163"/>
    </row>
    <row r="306">
      <c r="A306" s="53">
        <v>45705.0</v>
      </c>
      <c r="B306" s="38">
        <v>45783.0</v>
      </c>
      <c r="C306" s="54">
        <v>182442.0</v>
      </c>
      <c r="D306" s="54" t="s">
        <v>96</v>
      </c>
      <c r="E306" s="53">
        <v>45139.0</v>
      </c>
      <c r="F306" s="56">
        <f t="shared" si="5"/>
        <v>21</v>
      </c>
      <c r="G306" s="53">
        <v>45154.0</v>
      </c>
      <c r="H306" s="56">
        <f t="shared" si="6"/>
        <v>20</v>
      </c>
      <c r="I306" s="54" t="s">
        <v>72</v>
      </c>
      <c r="J306" s="54">
        <v>4040.0</v>
      </c>
      <c r="K306" s="57">
        <v>7000.0</v>
      </c>
      <c r="L306" s="54" t="s">
        <v>51</v>
      </c>
      <c r="M306" s="53"/>
      <c r="N306" s="54" t="s">
        <v>19</v>
      </c>
      <c r="O306" s="54"/>
      <c r="P306" s="178"/>
      <c r="Q306" s="152"/>
      <c r="R306" s="162"/>
      <c r="S306" s="162"/>
      <c r="T306" s="162"/>
      <c r="U306" s="162"/>
      <c r="V306" s="163"/>
      <c r="W306" s="163"/>
      <c r="X306" s="163"/>
    </row>
    <row r="307">
      <c r="A307" s="53">
        <v>45705.0</v>
      </c>
      <c r="B307" s="38">
        <v>45783.0</v>
      </c>
      <c r="C307" s="54">
        <v>177624.0</v>
      </c>
      <c r="D307" s="54" t="s">
        <v>96</v>
      </c>
      <c r="E307" s="53">
        <v>45078.0</v>
      </c>
      <c r="F307" s="56">
        <f t="shared" si="5"/>
        <v>23</v>
      </c>
      <c r="G307" s="53">
        <v>45119.0</v>
      </c>
      <c r="H307" s="56">
        <f t="shared" si="6"/>
        <v>21</v>
      </c>
      <c r="I307" s="54" t="s">
        <v>59</v>
      </c>
      <c r="J307" s="54" t="s">
        <v>33</v>
      </c>
      <c r="K307" s="100"/>
      <c r="L307" s="58"/>
      <c r="M307" s="58"/>
      <c r="N307" s="54" t="s">
        <v>19</v>
      </c>
      <c r="O307" s="54"/>
      <c r="P307" s="186"/>
      <c r="Q307" s="152"/>
      <c r="R307" s="162"/>
      <c r="S307" s="162"/>
      <c r="T307" s="162"/>
      <c r="U307" s="162"/>
      <c r="V307" s="163"/>
      <c r="W307" s="163"/>
      <c r="X307" s="163"/>
    </row>
    <row r="308">
      <c r="A308" s="53">
        <v>45705.0</v>
      </c>
      <c r="B308" s="38">
        <v>45783.0</v>
      </c>
      <c r="C308" s="54">
        <v>210404.0</v>
      </c>
      <c r="D308" s="54" t="s">
        <v>96</v>
      </c>
      <c r="E308" s="53">
        <v>45383.0</v>
      </c>
      <c r="F308" s="56">
        <f t="shared" si="5"/>
        <v>13</v>
      </c>
      <c r="G308" s="53">
        <v>45395.0</v>
      </c>
      <c r="H308" s="56">
        <f t="shared" si="6"/>
        <v>12</v>
      </c>
      <c r="I308" s="54" t="s">
        <v>49</v>
      </c>
      <c r="J308" s="54" t="s">
        <v>33</v>
      </c>
      <c r="K308" s="100"/>
      <c r="L308" s="58"/>
      <c r="M308" s="58"/>
      <c r="N308" s="54" t="s">
        <v>19</v>
      </c>
      <c r="O308" s="54"/>
      <c r="P308" s="186"/>
      <c r="Q308" s="152"/>
      <c r="R308" s="162"/>
      <c r="S308" s="162"/>
      <c r="T308" s="162"/>
      <c r="U308" s="162"/>
      <c r="V308" s="163"/>
      <c r="W308" s="163"/>
      <c r="X308" s="163"/>
    </row>
    <row r="309">
      <c r="A309" s="53">
        <v>45705.0</v>
      </c>
      <c r="B309" s="38">
        <v>45783.0</v>
      </c>
      <c r="C309" s="54">
        <v>227501.0</v>
      </c>
      <c r="D309" s="54" t="s">
        <v>96</v>
      </c>
      <c r="E309" s="53">
        <v>45505.0</v>
      </c>
      <c r="F309" s="56">
        <f t="shared" si="5"/>
        <v>9</v>
      </c>
      <c r="G309" s="53">
        <v>45554.0</v>
      </c>
      <c r="H309" s="56">
        <f t="shared" si="6"/>
        <v>7</v>
      </c>
      <c r="I309" s="54" t="s">
        <v>49</v>
      </c>
      <c r="J309" s="54" t="s">
        <v>33</v>
      </c>
      <c r="K309" s="57">
        <v>7000.0</v>
      </c>
      <c r="L309" s="54" t="s">
        <v>51</v>
      </c>
      <c r="M309" s="300"/>
      <c r="N309" s="54" t="s">
        <v>19</v>
      </c>
      <c r="O309" s="54"/>
      <c r="P309" s="178"/>
      <c r="Q309" s="152"/>
      <c r="R309" s="162"/>
      <c r="S309" s="162"/>
      <c r="T309" s="162"/>
      <c r="U309" s="162"/>
      <c r="V309" s="163"/>
      <c r="W309" s="163"/>
      <c r="X309" s="163"/>
    </row>
    <row r="310">
      <c r="A310" s="53">
        <v>45705.0</v>
      </c>
      <c r="B310" s="38">
        <v>45783.0</v>
      </c>
      <c r="C310" s="54">
        <v>233362.0</v>
      </c>
      <c r="D310" s="54" t="s">
        <v>96</v>
      </c>
      <c r="E310" s="53">
        <v>45566.0</v>
      </c>
      <c r="F310" s="56">
        <f t="shared" si="5"/>
        <v>7</v>
      </c>
      <c r="G310" s="53">
        <v>45601.0</v>
      </c>
      <c r="H310" s="56">
        <f t="shared" si="6"/>
        <v>6</v>
      </c>
      <c r="I310" s="54" t="s">
        <v>59</v>
      </c>
      <c r="J310" s="54">
        <v>104.0</v>
      </c>
      <c r="K310" s="57" t="s">
        <v>294</v>
      </c>
      <c r="L310" s="54" t="s">
        <v>51</v>
      </c>
      <c r="M310" s="53"/>
      <c r="N310" s="54" t="s">
        <v>19</v>
      </c>
      <c r="O310" s="54"/>
      <c r="P310" s="186"/>
      <c r="Q310" s="152"/>
      <c r="R310" s="162"/>
      <c r="S310" s="162"/>
      <c r="T310" s="162"/>
      <c r="U310" s="162"/>
      <c r="V310" s="163"/>
      <c r="W310" s="163"/>
      <c r="X310" s="163"/>
    </row>
    <row r="311">
      <c r="A311" s="53">
        <v>45691.0</v>
      </c>
      <c r="B311" s="38">
        <v>45783.0</v>
      </c>
      <c r="C311" s="54">
        <v>225511.0</v>
      </c>
      <c r="D311" s="54" t="s">
        <v>62</v>
      </c>
      <c r="E311" s="53">
        <v>45474.0</v>
      </c>
      <c r="F311" s="56">
        <f t="shared" si="5"/>
        <v>10</v>
      </c>
      <c r="G311" s="53">
        <v>45524.0</v>
      </c>
      <c r="H311" s="56">
        <f t="shared" si="6"/>
        <v>8</v>
      </c>
      <c r="I311" s="54" t="s">
        <v>73</v>
      </c>
      <c r="J311" s="54" t="s">
        <v>315</v>
      </c>
      <c r="K311" s="57" t="s">
        <v>64</v>
      </c>
      <c r="L311" s="54" t="s">
        <v>51</v>
      </c>
      <c r="M311" s="53"/>
      <c r="N311" s="54" t="s">
        <v>19</v>
      </c>
      <c r="O311" s="54"/>
      <c r="P311" s="178"/>
      <c r="Q311" s="152"/>
      <c r="R311" s="162"/>
      <c r="S311" s="162"/>
      <c r="T311" s="162"/>
      <c r="U311" s="162"/>
      <c r="V311" s="163"/>
      <c r="W311" s="163"/>
      <c r="X311" s="163"/>
    </row>
    <row r="312">
      <c r="A312" s="53">
        <v>45705.0</v>
      </c>
      <c r="B312" s="38">
        <v>45783.0</v>
      </c>
      <c r="C312" s="54">
        <v>211557.0</v>
      </c>
      <c r="D312" s="54" t="s">
        <v>62</v>
      </c>
      <c r="E312" s="53">
        <v>45231.0</v>
      </c>
      <c r="F312" s="56">
        <f t="shared" si="5"/>
        <v>18</v>
      </c>
      <c r="G312" s="53">
        <v>45373.0</v>
      </c>
      <c r="H312" s="56">
        <f t="shared" si="6"/>
        <v>13</v>
      </c>
      <c r="I312" s="54" t="s">
        <v>59</v>
      </c>
      <c r="J312" s="54" t="s">
        <v>33</v>
      </c>
      <c r="K312" s="100"/>
      <c r="L312" s="58"/>
      <c r="M312" s="58"/>
      <c r="N312" s="54" t="s">
        <v>19</v>
      </c>
      <c r="O312" s="54"/>
      <c r="P312" s="186"/>
      <c r="Q312" s="152"/>
      <c r="R312" s="162"/>
      <c r="S312" s="162"/>
      <c r="T312" s="162"/>
      <c r="U312" s="162"/>
      <c r="V312" s="163"/>
      <c r="W312" s="163"/>
      <c r="X312" s="163"/>
    </row>
    <row r="313">
      <c r="A313" s="53">
        <v>45705.0</v>
      </c>
      <c r="B313" s="38">
        <v>45783.0</v>
      </c>
      <c r="C313" s="54">
        <v>200629.0</v>
      </c>
      <c r="D313" s="54" t="s">
        <v>62</v>
      </c>
      <c r="E313" s="53">
        <v>44378.0</v>
      </c>
      <c r="F313" s="56">
        <f t="shared" si="5"/>
        <v>46</v>
      </c>
      <c r="G313" s="53">
        <v>45321.0</v>
      </c>
      <c r="H313" s="56">
        <f t="shared" si="6"/>
        <v>15</v>
      </c>
      <c r="I313" s="54" t="s">
        <v>49</v>
      </c>
      <c r="J313" s="54" t="s">
        <v>33</v>
      </c>
      <c r="K313" s="100"/>
      <c r="L313" s="58"/>
      <c r="M313" s="58"/>
      <c r="N313" s="54" t="s">
        <v>19</v>
      </c>
      <c r="O313" s="54"/>
      <c r="P313" s="186"/>
      <c r="Q313" s="152"/>
      <c r="R313" s="162"/>
      <c r="S313" s="162"/>
      <c r="T313" s="162"/>
      <c r="U313" s="162"/>
      <c r="V313" s="163"/>
      <c r="W313" s="163"/>
      <c r="X313" s="163"/>
    </row>
    <row r="314">
      <c r="A314" s="53">
        <v>45705.0</v>
      </c>
      <c r="B314" s="38">
        <v>45783.0</v>
      </c>
      <c r="C314" s="54">
        <v>218126.0</v>
      </c>
      <c r="D314" s="54" t="s">
        <v>62</v>
      </c>
      <c r="E314" s="53">
        <v>45170.0</v>
      </c>
      <c r="F314" s="56">
        <f t="shared" si="5"/>
        <v>20</v>
      </c>
      <c r="G314" s="53">
        <v>45461.0</v>
      </c>
      <c r="H314" s="56">
        <f t="shared" si="6"/>
        <v>10</v>
      </c>
      <c r="I314" s="54" t="s">
        <v>49</v>
      </c>
      <c r="J314" s="54" t="s">
        <v>33</v>
      </c>
      <c r="K314" s="57" t="s">
        <v>64</v>
      </c>
      <c r="L314" s="54" t="s">
        <v>68</v>
      </c>
      <c r="M314" s="53"/>
      <c r="N314" s="54" t="s">
        <v>19</v>
      </c>
      <c r="O314" s="54"/>
      <c r="P314" s="178"/>
      <c r="Q314" s="152"/>
      <c r="R314" s="162"/>
      <c r="S314" s="162"/>
      <c r="T314" s="162"/>
      <c r="U314" s="162"/>
      <c r="V314" s="163"/>
      <c r="W314" s="163"/>
      <c r="X314" s="163"/>
    </row>
    <row r="315">
      <c r="A315" s="53">
        <v>45705.0</v>
      </c>
      <c r="B315" s="38">
        <v>45783.0</v>
      </c>
      <c r="C315" s="54">
        <v>57822.0</v>
      </c>
      <c r="D315" s="54" t="s">
        <v>116</v>
      </c>
      <c r="E315" s="53">
        <v>44013.0</v>
      </c>
      <c r="F315" s="56">
        <f t="shared" si="5"/>
        <v>58</v>
      </c>
      <c r="G315" s="53">
        <v>44032.0</v>
      </c>
      <c r="H315" s="56">
        <f t="shared" si="6"/>
        <v>57</v>
      </c>
      <c r="I315" s="54" t="s">
        <v>73</v>
      </c>
      <c r="J315" s="54" t="s">
        <v>33</v>
      </c>
      <c r="K315" s="100"/>
      <c r="L315" s="58"/>
      <c r="M315" s="58"/>
      <c r="N315" s="54" t="s">
        <v>19</v>
      </c>
      <c r="O315" s="54"/>
      <c r="P315" s="186"/>
      <c r="Q315" s="152"/>
      <c r="R315" s="162"/>
      <c r="S315" s="162"/>
      <c r="T315" s="162"/>
      <c r="U315" s="162"/>
      <c r="V315" s="163"/>
      <c r="W315" s="163"/>
      <c r="X315" s="163"/>
    </row>
    <row r="316">
      <c r="A316" s="53">
        <v>45705.0</v>
      </c>
      <c r="B316" s="38">
        <v>45783.0</v>
      </c>
      <c r="C316" s="54">
        <v>223520.0</v>
      </c>
      <c r="D316" s="54" t="s">
        <v>116</v>
      </c>
      <c r="E316" s="53">
        <v>45444.0</v>
      </c>
      <c r="F316" s="56">
        <f t="shared" si="5"/>
        <v>11</v>
      </c>
      <c r="G316" s="53">
        <v>45505.0</v>
      </c>
      <c r="H316" s="56">
        <f t="shared" si="6"/>
        <v>9</v>
      </c>
      <c r="I316" s="54" t="s">
        <v>73</v>
      </c>
      <c r="J316" s="54" t="s">
        <v>33</v>
      </c>
      <c r="K316" s="57">
        <v>15000.0</v>
      </c>
      <c r="L316" s="58"/>
      <c r="M316" s="58"/>
      <c r="N316" s="54" t="s">
        <v>19</v>
      </c>
      <c r="O316" s="54"/>
      <c r="P316" s="186"/>
      <c r="Q316" s="152"/>
      <c r="R316" s="162"/>
      <c r="S316" s="162"/>
      <c r="T316" s="162"/>
      <c r="U316" s="162"/>
      <c r="V316" s="163"/>
      <c r="W316" s="163"/>
      <c r="X316" s="163"/>
    </row>
    <row r="317">
      <c r="A317" s="53">
        <v>45705.0</v>
      </c>
      <c r="B317" s="38">
        <v>45783.0</v>
      </c>
      <c r="C317" s="54">
        <v>189599.0</v>
      </c>
      <c r="D317" s="54" t="s">
        <v>116</v>
      </c>
      <c r="E317" s="53">
        <v>45047.0</v>
      </c>
      <c r="F317" s="56">
        <f t="shared" si="5"/>
        <v>24</v>
      </c>
      <c r="G317" s="151">
        <v>45218.0</v>
      </c>
      <c r="H317" s="56">
        <f t="shared" si="6"/>
        <v>18</v>
      </c>
      <c r="I317" s="54" t="s">
        <v>73</v>
      </c>
      <c r="J317" s="54" t="s">
        <v>33</v>
      </c>
      <c r="K317" s="100"/>
      <c r="L317" s="58"/>
      <c r="M317" s="58"/>
      <c r="N317" s="54" t="s">
        <v>19</v>
      </c>
      <c r="O317" s="54"/>
      <c r="P317" s="186"/>
      <c r="Q317" s="152"/>
      <c r="R317" s="162"/>
      <c r="S317" s="162"/>
      <c r="T317" s="162"/>
      <c r="U317" s="162"/>
      <c r="V317" s="163"/>
      <c r="W317" s="163"/>
      <c r="X317" s="163"/>
    </row>
    <row r="318">
      <c r="A318" s="53">
        <v>45705.0</v>
      </c>
      <c r="B318" s="38">
        <v>45783.0</v>
      </c>
      <c r="C318" s="54">
        <v>209113.0</v>
      </c>
      <c r="D318" s="54" t="s">
        <v>116</v>
      </c>
      <c r="E318" s="53">
        <v>45352.0</v>
      </c>
      <c r="F318" s="56">
        <f t="shared" si="5"/>
        <v>14</v>
      </c>
      <c r="G318" s="53">
        <v>45386.0</v>
      </c>
      <c r="H318" s="56">
        <f t="shared" si="6"/>
        <v>13</v>
      </c>
      <c r="I318" s="54" t="s">
        <v>59</v>
      </c>
      <c r="J318" s="54" t="s">
        <v>33</v>
      </c>
      <c r="K318" s="100"/>
      <c r="L318" s="58"/>
      <c r="M318" s="58"/>
      <c r="N318" s="54" t="s">
        <v>19</v>
      </c>
      <c r="O318" s="54"/>
      <c r="P318" s="186"/>
      <c r="Q318" s="152"/>
      <c r="R318" s="162"/>
      <c r="S318" s="162"/>
      <c r="T318" s="162"/>
      <c r="U318" s="162"/>
      <c r="V318" s="163"/>
      <c r="W318" s="163"/>
      <c r="X318" s="163"/>
    </row>
    <row r="319">
      <c r="A319" s="53">
        <v>45705.0</v>
      </c>
      <c r="B319" s="38">
        <v>45783.0</v>
      </c>
      <c r="C319" s="54">
        <v>229330.0</v>
      </c>
      <c r="D319" s="54" t="s">
        <v>116</v>
      </c>
      <c r="E319" s="53">
        <v>45566.0</v>
      </c>
      <c r="F319" s="56">
        <f t="shared" si="5"/>
        <v>7</v>
      </c>
      <c r="G319" s="53">
        <v>45567.0</v>
      </c>
      <c r="H319" s="56">
        <f t="shared" si="6"/>
        <v>7</v>
      </c>
      <c r="I319" s="54" t="s">
        <v>63</v>
      </c>
      <c r="J319" s="54">
        <v>401.0</v>
      </c>
      <c r="K319" s="100"/>
      <c r="L319" s="58"/>
      <c r="M319" s="58"/>
      <c r="N319" s="54" t="s">
        <v>20</v>
      </c>
      <c r="O319" s="54"/>
      <c r="P319" s="186"/>
      <c r="Q319" s="152"/>
      <c r="R319" s="162"/>
      <c r="S319" s="162"/>
      <c r="T319" s="162"/>
      <c r="U319" s="162"/>
      <c r="V319" s="163"/>
      <c r="W319" s="163"/>
      <c r="X319" s="163"/>
    </row>
    <row r="320">
      <c r="A320" s="53">
        <v>45705.0</v>
      </c>
      <c r="B320" s="38">
        <v>45783.0</v>
      </c>
      <c r="C320" s="54">
        <v>206899.0</v>
      </c>
      <c r="D320" s="54" t="s">
        <v>98</v>
      </c>
      <c r="E320" s="53">
        <v>45352.0</v>
      </c>
      <c r="F320" s="56">
        <f t="shared" si="5"/>
        <v>14</v>
      </c>
      <c r="G320" s="53">
        <v>45370.0</v>
      </c>
      <c r="H320" s="56">
        <f t="shared" si="6"/>
        <v>13</v>
      </c>
      <c r="I320" s="54" t="s">
        <v>59</v>
      </c>
      <c r="J320" s="54">
        <v>105.0</v>
      </c>
      <c r="K320" s="57" t="s">
        <v>64</v>
      </c>
      <c r="L320" s="54" t="s">
        <v>51</v>
      </c>
      <c r="M320" s="53"/>
      <c r="N320" s="54" t="s">
        <v>19</v>
      </c>
      <c r="O320" s="54"/>
      <c r="P320" s="178"/>
      <c r="Q320" s="152"/>
      <c r="R320" s="162"/>
      <c r="S320" s="162"/>
      <c r="T320" s="162"/>
      <c r="U320" s="162"/>
      <c r="V320" s="163"/>
      <c r="W320" s="163"/>
      <c r="X320" s="163"/>
    </row>
    <row r="321">
      <c r="A321" s="53">
        <v>45705.0</v>
      </c>
      <c r="B321" s="38">
        <v>45783.0</v>
      </c>
      <c r="C321" s="54">
        <v>196436.0</v>
      </c>
      <c r="D321" s="54" t="s">
        <v>98</v>
      </c>
      <c r="E321" s="53">
        <v>45108.0</v>
      </c>
      <c r="F321" s="56">
        <f t="shared" si="5"/>
        <v>22</v>
      </c>
      <c r="G321" s="151">
        <v>45280.0</v>
      </c>
      <c r="H321" s="56">
        <f t="shared" si="6"/>
        <v>16</v>
      </c>
      <c r="I321" s="54" t="s">
        <v>59</v>
      </c>
      <c r="J321" s="54">
        <v>106.0</v>
      </c>
      <c r="K321" s="57" t="s">
        <v>294</v>
      </c>
      <c r="L321" s="54" t="s">
        <v>51</v>
      </c>
      <c r="M321" s="53"/>
      <c r="N321" s="54" t="s">
        <v>19</v>
      </c>
      <c r="O321" s="54"/>
      <c r="P321" s="178"/>
      <c r="Q321" s="152"/>
      <c r="R321" s="162"/>
      <c r="S321" s="162"/>
      <c r="T321" s="162"/>
      <c r="U321" s="162"/>
      <c r="V321" s="163"/>
      <c r="W321" s="163"/>
      <c r="X321" s="163"/>
    </row>
    <row r="322">
      <c r="A322" s="53">
        <v>45705.0</v>
      </c>
      <c r="B322" s="38">
        <v>45783.0</v>
      </c>
      <c r="C322" s="54">
        <v>204234.0</v>
      </c>
      <c r="D322" s="54" t="s">
        <v>98</v>
      </c>
      <c r="E322" s="53">
        <v>45292.0</v>
      </c>
      <c r="F322" s="56">
        <f t="shared" si="5"/>
        <v>16</v>
      </c>
      <c r="G322" s="53">
        <v>45350.0</v>
      </c>
      <c r="H322" s="56">
        <f t="shared" si="6"/>
        <v>14</v>
      </c>
      <c r="I322" s="54" t="s">
        <v>72</v>
      </c>
      <c r="J322" s="54">
        <v>4008.0</v>
      </c>
      <c r="K322" s="57" t="s">
        <v>294</v>
      </c>
      <c r="L322" s="54" t="s">
        <v>51</v>
      </c>
      <c r="M322" s="53"/>
      <c r="N322" s="54" t="s">
        <v>19</v>
      </c>
      <c r="O322" s="54"/>
      <c r="P322" s="178"/>
      <c r="Q322" s="152"/>
      <c r="R322" s="162"/>
      <c r="S322" s="162"/>
      <c r="T322" s="162"/>
      <c r="U322" s="162"/>
      <c r="V322" s="163"/>
      <c r="W322" s="163"/>
      <c r="X322" s="163"/>
    </row>
    <row r="323">
      <c r="A323" s="53">
        <v>45705.0</v>
      </c>
      <c r="B323" s="38">
        <v>45783.0</v>
      </c>
      <c r="C323" s="54">
        <v>234185.0</v>
      </c>
      <c r="D323" s="54" t="s">
        <v>98</v>
      </c>
      <c r="E323" s="53">
        <v>45505.0</v>
      </c>
      <c r="F323" s="56">
        <f t="shared" si="5"/>
        <v>9</v>
      </c>
      <c r="G323" s="151">
        <v>45610.0</v>
      </c>
      <c r="H323" s="56">
        <f t="shared" si="6"/>
        <v>5</v>
      </c>
      <c r="I323" s="54" t="s">
        <v>59</v>
      </c>
      <c r="J323" s="54" t="s">
        <v>33</v>
      </c>
      <c r="K323" s="100"/>
      <c r="L323" s="58"/>
      <c r="M323" s="58"/>
      <c r="N323" s="54" t="s">
        <v>19</v>
      </c>
      <c r="O323" s="54"/>
      <c r="P323" s="186"/>
      <c r="Q323" s="152"/>
      <c r="R323" s="162"/>
      <c r="S323" s="162"/>
      <c r="T323" s="162"/>
      <c r="U323" s="162"/>
      <c r="V323" s="163"/>
      <c r="W323" s="163"/>
      <c r="X323" s="163"/>
    </row>
    <row r="324">
      <c r="A324" s="53">
        <v>45705.0</v>
      </c>
      <c r="B324" s="38">
        <v>45783.0</v>
      </c>
      <c r="C324" s="54">
        <v>216859.0</v>
      </c>
      <c r="D324" s="54" t="s">
        <v>118</v>
      </c>
      <c r="E324" s="53">
        <v>45383.0</v>
      </c>
      <c r="F324" s="56">
        <f t="shared" si="5"/>
        <v>13</v>
      </c>
      <c r="G324" s="53">
        <v>45447.0</v>
      </c>
      <c r="H324" s="56">
        <f t="shared" si="6"/>
        <v>11</v>
      </c>
      <c r="I324" s="54" t="s">
        <v>72</v>
      </c>
      <c r="J324" s="54">
        <v>4008.0</v>
      </c>
      <c r="K324" s="57" t="s">
        <v>294</v>
      </c>
      <c r="L324" s="54" t="s">
        <v>51</v>
      </c>
      <c r="M324" s="53"/>
      <c r="N324" s="54" t="s">
        <v>19</v>
      </c>
      <c r="O324" s="54"/>
      <c r="P324" s="178"/>
      <c r="Q324" s="152"/>
      <c r="R324" s="162"/>
      <c r="S324" s="162"/>
      <c r="T324" s="162"/>
      <c r="U324" s="162"/>
      <c r="V324" s="163"/>
      <c r="W324" s="163"/>
      <c r="X324" s="163"/>
    </row>
    <row r="325">
      <c r="A325" s="53">
        <v>45705.0</v>
      </c>
      <c r="B325" s="38">
        <v>45783.0</v>
      </c>
      <c r="C325" s="54">
        <v>228910.0</v>
      </c>
      <c r="D325" s="54" t="s">
        <v>118</v>
      </c>
      <c r="E325" s="53">
        <v>45474.0</v>
      </c>
      <c r="F325" s="56">
        <f t="shared" si="5"/>
        <v>10</v>
      </c>
      <c r="G325" s="53">
        <v>45559.0</v>
      </c>
      <c r="H325" s="56">
        <f t="shared" si="6"/>
        <v>7</v>
      </c>
      <c r="I325" s="54" t="s">
        <v>72</v>
      </c>
      <c r="J325" s="54">
        <v>4008.0</v>
      </c>
      <c r="K325" s="57" t="s">
        <v>294</v>
      </c>
      <c r="L325" s="54" t="s">
        <v>51</v>
      </c>
      <c r="M325" s="53"/>
      <c r="N325" s="54" t="s">
        <v>19</v>
      </c>
      <c r="O325" s="54"/>
      <c r="P325" s="178"/>
      <c r="Q325" s="152"/>
      <c r="R325" s="162"/>
      <c r="S325" s="162"/>
      <c r="T325" s="162"/>
      <c r="U325" s="162"/>
      <c r="V325" s="163"/>
      <c r="W325" s="163"/>
      <c r="X325" s="163"/>
    </row>
    <row r="326">
      <c r="A326" s="53">
        <v>45705.0</v>
      </c>
      <c r="B326" s="38">
        <v>45783.0</v>
      </c>
      <c r="C326" s="54">
        <v>232738.0</v>
      </c>
      <c r="D326" s="54" t="s">
        <v>118</v>
      </c>
      <c r="E326" s="53">
        <v>45536.0</v>
      </c>
      <c r="F326" s="56">
        <f t="shared" si="5"/>
        <v>8</v>
      </c>
      <c r="G326" s="151">
        <v>45594.0</v>
      </c>
      <c r="H326" s="56">
        <f t="shared" si="6"/>
        <v>6</v>
      </c>
      <c r="I326" s="54" t="s">
        <v>59</v>
      </c>
      <c r="J326" s="54" t="s">
        <v>33</v>
      </c>
      <c r="K326" s="100"/>
      <c r="L326" s="58"/>
      <c r="M326" s="58"/>
      <c r="N326" s="54" t="s">
        <v>19</v>
      </c>
      <c r="O326" s="54"/>
      <c r="P326" s="186"/>
      <c r="Q326" s="152"/>
      <c r="R326" s="162"/>
      <c r="S326" s="162"/>
      <c r="T326" s="162"/>
      <c r="U326" s="162"/>
      <c r="V326" s="163"/>
      <c r="W326" s="163"/>
      <c r="X326" s="163"/>
    </row>
    <row r="327">
      <c r="A327" s="53">
        <v>45705.0</v>
      </c>
      <c r="B327" s="38">
        <v>45783.0</v>
      </c>
      <c r="C327" s="54">
        <v>239039.0</v>
      </c>
      <c r="D327" s="54" t="s">
        <v>118</v>
      </c>
      <c r="E327" s="53">
        <v>45597.0</v>
      </c>
      <c r="F327" s="56">
        <f t="shared" si="5"/>
        <v>6</v>
      </c>
      <c r="G327" s="53">
        <v>45670.0</v>
      </c>
      <c r="H327" s="56">
        <f t="shared" si="6"/>
        <v>3</v>
      </c>
      <c r="I327" s="54" t="s">
        <v>59</v>
      </c>
      <c r="J327" s="54" t="s">
        <v>33</v>
      </c>
      <c r="K327" s="100"/>
      <c r="L327" s="58"/>
      <c r="M327" s="58"/>
      <c r="N327" s="54" t="s">
        <v>19</v>
      </c>
      <c r="O327" s="54"/>
      <c r="P327" s="186"/>
      <c r="Q327" s="152"/>
      <c r="R327" s="162"/>
      <c r="S327" s="162"/>
      <c r="T327" s="162"/>
      <c r="U327" s="162"/>
      <c r="V327" s="163"/>
      <c r="W327" s="163"/>
      <c r="X327" s="163"/>
    </row>
    <row r="328">
      <c r="A328" s="53">
        <v>45705.0</v>
      </c>
      <c r="B328" s="38">
        <v>45783.0</v>
      </c>
      <c r="C328" s="54">
        <v>161710.0</v>
      </c>
      <c r="D328" s="54" t="s">
        <v>316</v>
      </c>
      <c r="E328" s="53">
        <v>44896.0</v>
      </c>
      <c r="F328" s="56">
        <f t="shared" si="5"/>
        <v>29</v>
      </c>
      <c r="G328" s="53">
        <v>44981.0</v>
      </c>
      <c r="H328" s="56">
        <f t="shared" si="6"/>
        <v>26</v>
      </c>
      <c r="I328" s="54" t="s">
        <v>134</v>
      </c>
      <c r="J328" s="54" t="s">
        <v>33</v>
      </c>
      <c r="K328" s="100"/>
      <c r="L328" s="58"/>
      <c r="M328" s="58"/>
      <c r="N328" s="54" t="s">
        <v>19</v>
      </c>
      <c r="O328" s="54"/>
      <c r="P328" s="186"/>
      <c r="Q328" s="152"/>
      <c r="R328" s="162"/>
      <c r="S328" s="162"/>
      <c r="T328" s="162"/>
      <c r="U328" s="162"/>
      <c r="V328" s="163"/>
      <c r="W328" s="163"/>
      <c r="X328" s="163"/>
    </row>
    <row r="329">
      <c r="A329" s="53">
        <v>45705.0</v>
      </c>
      <c r="B329" s="38">
        <v>45783.0</v>
      </c>
      <c r="C329" s="54">
        <v>55605.0</v>
      </c>
      <c r="D329" s="54" t="s">
        <v>99</v>
      </c>
      <c r="E329" s="53">
        <v>43891.0</v>
      </c>
      <c r="F329" s="56">
        <f t="shared" si="5"/>
        <v>62</v>
      </c>
      <c r="G329" s="53">
        <v>44021.0</v>
      </c>
      <c r="H329" s="56">
        <f t="shared" si="6"/>
        <v>57</v>
      </c>
      <c r="I329" s="185" t="s">
        <v>42</v>
      </c>
      <c r="J329" s="54" t="s">
        <v>317</v>
      </c>
      <c r="K329" s="57" t="s">
        <v>110</v>
      </c>
      <c r="L329" s="54" t="s">
        <v>51</v>
      </c>
      <c r="M329" s="53"/>
      <c r="N329" s="54" t="s">
        <v>19</v>
      </c>
      <c r="O329" s="54"/>
      <c r="P329" s="178"/>
      <c r="Q329" s="152"/>
      <c r="R329" s="162"/>
      <c r="S329" s="162"/>
      <c r="T329" s="162"/>
      <c r="U329" s="162"/>
      <c r="V329" s="163"/>
      <c r="W329" s="163"/>
      <c r="X329" s="163"/>
    </row>
    <row r="330">
      <c r="A330" s="53">
        <v>45705.0</v>
      </c>
      <c r="B330" s="38">
        <v>45783.0</v>
      </c>
      <c r="C330" s="54">
        <v>65442.0</v>
      </c>
      <c r="D330" s="54" t="s">
        <v>83</v>
      </c>
      <c r="E330" s="53">
        <v>43831.0</v>
      </c>
      <c r="F330" s="56">
        <f t="shared" si="5"/>
        <v>64</v>
      </c>
      <c r="G330" s="53">
        <v>44097.0</v>
      </c>
      <c r="H330" s="56">
        <f t="shared" si="6"/>
        <v>55</v>
      </c>
      <c r="I330" s="54" t="s">
        <v>144</v>
      </c>
      <c r="J330" s="54">
        <v>701.0</v>
      </c>
      <c r="K330" s="57" t="s">
        <v>64</v>
      </c>
      <c r="L330" s="54" t="s">
        <v>51</v>
      </c>
      <c r="M330" s="53"/>
      <c r="N330" s="54" t="s">
        <v>19</v>
      </c>
      <c r="O330" s="54"/>
      <c r="P330" s="178"/>
      <c r="Q330" s="152"/>
      <c r="R330" s="162"/>
      <c r="S330" s="162"/>
      <c r="T330" s="162"/>
      <c r="U330" s="162"/>
      <c r="V330" s="163"/>
      <c r="W330" s="163"/>
      <c r="X330" s="163"/>
    </row>
    <row r="331">
      <c r="A331" s="53">
        <v>45705.0</v>
      </c>
      <c r="B331" s="38">
        <v>45783.0</v>
      </c>
      <c r="C331" s="54">
        <v>198250.0</v>
      </c>
      <c r="D331" s="54" t="s">
        <v>48</v>
      </c>
      <c r="E331" s="53">
        <v>45261.0</v>
      </c>
      <c r="F331" s="56">
        <f t="shared" si="5"/>
        <v>17</v>
      </c>
      <c r="G331" s="53">
        <v>45302.0</v>
      </c>
      <c r="H331" s="56">
        <f t="shared" si="6"/>
        <v>15</v>
      </c>
      <c r="I331" s="54" t="s">
        <v>63</v>
      </c>
      <c r="J331" s="54">
        <v>436.0</v>
      </c>
      <c r="K331" s="57" t="s">
        <v>64</v>
      </c>
      <c r="L331" s="54" t="s">
        <v>51</v>
      </c>
      <c r="M331" s="53"/>
      <c r="N331" s="54" t="s">
        <v>19</v>
      </c>
      <c r="O331" s="54"/>
      <c r="P331" s="178"/>
      <c r="Q331" s="152"/>
      <c r="R331" s="162"/>
      <c r="S331" s="162"/>
      <c r="T331" s="162"/>
      <c r="U331" s="162"/>
      <c r="V331" s="163"/>
      <c r="W331" s="163"/>
      <c r="X331" s="163"/>
    </row>
    <row r="332">
      <c r="A332" s="53">
        <v>45705.0</v>
      </c>
      <c r="B332" s="38">
        <v>45783.0</v>
      </c>
      <c r="C332" s="54">
        <v>206584.0</v>
      </c>
      <c r="D332" s="54" t="s">
        <v>41</v>
      </c>
      <c r="E332" s="53">
        <v>45323.0</v>
      </c>
      <c r="F332" s="56">
        <f t="shared" si="5"/>
        <v>15</v>
      </c>
      <c r="G332" s="53">
        <v>45366.0</v>
      </c>
      <c r="H332" s="56">
        <f t="shared" si="6"/>
        <v>13</v>
      </c>
      <c r="I332" s="54" t="s">
        <v>63</v>
      </c>
      <c r="J332" s="54">
        <v>436.0</v>
      </c>
      <c r="K332" s="57" t="s">
        <v>64</v>
      </c>
      <c r="L332" s="54" t="s">
        <v>51</v>
      </c>
      <c r="M332" s="53"/>
      <c r="N332" s="54" t="s">
        <v>19</v>
      </c>
      <c r="O332" s="54"/>
      <c r="P332" s="178"/>
      <c r="Q332" s="152"/>
      <c r="R332" s="162"/>
      <c r="S332" s="162"/>
      <c r="T332" s="162"/>
      <c r="U332" s="162"/>
      <c r="V332" s="163"/>
      <c r="W332" s="163"/>
      <c r="X332" s="163"/>
    </row>
    <row r="333">
      <c r="A333" s="53">
        <v>45705.0</v>
      </c>
      <c r="B333" s="38">
        <v>45783.0</v>
      </c>
      <c r="C333" s="54">
        <v>207380.0</v>
      </c>
      <c r="D333" s="54" t="s">
        <v>96</v>
      </c>
      <c r="E333" s="53">
        <v>45352.0</v>
      </c>
      <c r="F333" s="56">
        <f t="shared" si="5"/>
        <v>14</v>
      </c>
      <c r="G333" s="53">
        <v>45372.0</v>
      </c>
      <c r="H333" s="56">
        <f t="shared" si="6"/>
        <v>13</v>
      </c>
      <c r="I333" s="54" t="s">
        <v>63</v>
      </c>
      <c r="J333" s="54">
        <v>436.0</v>
      </c>
      <c r="K333" s="57" t="s">
        <v>64</v>
      </c>
      <c r="L333" s="54" t="s">
        <v>51</v>
      </c>
      <c r="M333" s="53"/>
      <c r="N333" s="54" t="s">
        <v>19</v>
      </c>
      <c r="O333" s="54"/>
      <c r="P333" s="178"/>
      <c r="Q333" s="152"/>
      <c r="R333" s="162"/>
      <c r="S333" s="162"/>
      <c r="T333" s="162"/>
      <c r="U333" s="162"/>
      <c r="V333" s="163"/>
      <c r="W333" s="163"/>
      <c r="X333" s="163"/>
    </row>
    <row r="334">
      <c r="A334" s="53">
        <v>45705.0</v>
      </c>
      <c r="B334" s="53">
        <v>45782.0</v>
      </c>
      <c r="C334" s="54">
        <v>209560.0</v>
      </c>
      <c r="D334" s="54" t="s">
        <v>99</v>
      </c>
      <c r="E334" s="53">
        <v>45292.0</v>
      </c>
      <c r="F334" s="56">
        <f t="shared" si="5"/>
        <v>16</v>
      </c>
      <c r="G334" s="53">
        <v>45390.0</v>
      </c>
      <c r="H334" s="56">
        <f t="shared" si="6"/>
        <v>12</v>
      </c>
      <c r="I334" s="54" t="s">
        <v>49</v>
      </c>
      <c r="J334" s="54">
        <v>535.0</v>
      </c>
      <c r="K334" s="57">
        <v>9000.0</v>
      </c>
      <c r="L334" s="54" t="s">
        <v>51</v>
      </c>
      <c r="M334" s="53">
        <v>45782.0</v>
      </c>
      <c r="N334" s="54" t="s">
        <v>17</v>
      </c>
      <c r="O334" s="54" t="s">
        <v>292</v>
      </c>
      <c r="P334" s="178" t="s">
        <v>61</v>
      </c>
      <c r="Q334" s="152"/>
      <c r="R334" s="162"/>
      <c r="S334" s="162"/>
      <c r="T334" s="162"/>
      <c r="U334" s="162"/>
      <c r="V334" s="163"/>
      <c r="W334" s="163"/>
      <c r="X334" s="163"/>
    </row>
    <row r="335">
      <c r="A335" s="53">
        <v>45747.0</v>
      </c>
      <c r="B335" s="38">
        <v>45783.0</v>
      </c>
      <c r="C335" s="186">
        <v>245241.0</v>
      </c>
      <c r="D335" s="54" t="s">
        <v>93</v>
      </c>
      <c r="E335" s="53">
        <v>45536.0</v>
      </c>
      <c r="F335" s="56">
        <f t="shared" si="5"/>
        <v>8</v>
      </c>
      <c r="G335" s="53">
        <v>45723.0</v>
      </c>
      <c r="H335" s="56">
        <f t="shared" si="6"/>
        <v>1</v>
      </c>
      <c r="I335" s="54" t="s">
        <v>74</v>
      </c>
      <c r="J335" s="54" t="s">
        <v>33</v>
      </c>
      <c r="K335" s="57"/>
      <c r="L335" s="54"/>
      <c r="M335" s="53"/>
      <c r="N335" s="54" t="s">
        <v>19</v>
      </c>
      <c r="O335" s="54"/>
      <c r="P335" s="186"/>
      <c r="Q335" s="152"/>
      <c r="R335" s="162"/>
      <c r="S335" s="162"/>
      <c r="T335" s="162"/>
      <c r="U335" s="162"/>
      <c r="V335" s="163"/>
      <c r="W335" s="163"/>
      <c r="X335" s="163"/>
    </row>
    <row r="336">
      <c r="A336" s="53">
        <v>45747.0</v>
      </c>
      <c r="B336" s="38">
        <v>45783.0</v>
      </c>
      <c r="C336" s="178">
        <v>227427.0</v>
      </c>
      <c r="D336" s="54" t="s">
        <v>77</v>
      </c>
      <c r="E336" s="303">
        <v>45505.0</v>
      </c>
      <c r="F336" s="56">
        <f t="shared" si="5"/>
        <v>9</v>
      </c>
      <c r="G336" s="303">
        <v>45544.0</v>
      </c>
      <c r="H336" s="56">
        <f t="shared" si="6"/>
        <v>7</v>
      </c>
      <c r="I336" s="54" t="s">
        <v>73</v>
      </c>
      <c r="J336" s="54" t="s">
        <v>254</v>
      </c>
      <c r="K336" s="57"/>
      <c r="L336" s="54"/>
      <c r="M336" s="53"/>
      <c r="N336" s="54" t="s">
        <v>19</v>
      </c>
      <c r="O336" s="54"/>
      <c r="P336" s="186"/>
      <c r="Q336" s="152"/>
      <c r="R336" s="162"/>
      <c r="S336" s="162"/>
      <c r="T336" s="162"/>
      <c r="U336" s="162"/>
      <c r="V336" s="163"/>
      <c r="W336" s="163"/>
      <c r="X336" s="163"/>
    </row>
    <row r="337">
      <c r="A337" s="53">
        <v>45747.0</v>
      </c>
      <c r="B337" s="38">
        <v>45783.0</v>
      </c>
      <c r="C337" s="186">
        <v>245283.0</v>
      </c>
      <c r="D337" s="54" t="s">
        <v>158</v>
      </c>
      <c r="E337" s="303">
        <v>45597.0</v>
      </c>
      <c r="F337" s="56">
        <f t="shared" si="5"/>
        <v>6</v>
      </c>
      <c r="G337" s="303">
        <v>45723.0</v>
      </c>
      <c r="H337" s="56">
        <f t="shared" si="6"/>
        <v>1</v>
      </c>
      <c r="I337" s="178" t="s">
        <v>42</v>
      </c>
      <c r="J337" s="54" t="s">
        <v>33</v>
      </c>
      <c r="K337" s="57"/>
      <c r="L337" s="54"/>
      <c r="M337" s="53"/>
      <c r="N337" s="54" t="s">
        <v>19</v>
      </c>
      <c r="O337" s="54"/>
      <c r="P337" s="186"/>
      <c r="Q337" s="152"/>
      <c r="R337" s="162"/>
      <c r="S337" s="162"/>
      <c r="T337" s="162"/>
      <c r="U337" s="162"/>
      <c r="V337" s="163"/>
      <c r="W337" s="163"/>
      <c r="X337" s="163"/>
    </row>
    <row r="338">
      <c r="A338" s="53">
        <v>45747.0</v>
      </c>
      <c r="B338" s="38">
        <v>45783.0</v>
      </c>
      <c r="C338" s="186">
        <v>244254.0</v>
      </c>
      <c r="D338" s="54" t="s">
        <v>70</v>
      </c>
      <c r="E338" s="303">
        <v>45383.0</v>
      </c>
      <c r="F338" s="56">
        <f t="shared" si="5"/>
        <v>13</v>
      </c>
      <c r="G338" s="303">
        <v>45724.0</v>
      </c>
      <c r="H338" s="56">
        <f t="shared" si="6"/>
        <v>1</v>
      </c>
      <c r="I338" s="54" t="s">
        <v>49</v>
      </c>
      <c r="J338" s="54" t="s">
        <v>33</v>
      </c>
      <c r="K338" s="57"/>
      <c r="L338" s="54"/>
      <c r="M338" s="53"/>
      <c r="N338" s="54" t="s">
        <v>19</v>
      </c>
      <c r="O338" s="54"/>
      <c r="P338" s="186"/>
      <c r="Q338" s="152"/>
      <c r="R338" s="162"/>
      <c r="S338" s="162"/>
      <c r="T338" s="162"/>
      <c r="U338" s="162"/>
      <c r="V338" s="163"/>
      <c r="W338" s="163"/>
      <c r="X338" s="163"/>
    </row>
    <row r="339">
      <c r="A339" s="53">
        <v>45747.0</v>
      </c>
      <c r="B339" s="38">
        <v>45783.0</v>
      </c>
      <c r="C339" s="186">
        <v>245133.0</v>
      </c>
      <c r="D339" s="271" t="s">
        <v>60</v>
      </c>
      <c r="E339" s="303">
        <v>45597.0</v>
      </c>
      <c r="F339" s="56">
        <f t="shared" si="5"/>
        <v>6</v>
      </c>
      <c r="G339" s="303">
        <v>45724.0</v>
      </c>
      <c r="H339" s="56">
        <f t="shared" si="6"/>
        <v>1</v>
      </c>
      <c r="I339" s="54" t="s">
        <v>59</v>
      </c>
      <c r="J339" s="54" t="s">
        <v>33</v>
      </c>
      <c r="K339" s="57"/>
      <c r="L339" s="54"/>
      <c r="M339" s="53"/>
      <c r="N339" s="54" t="s">
        <v>19</v>
      </c>
      <c r="O339" s="54"/>
      <c r="P339" s="186"/>
      <c r="Q339" s="152"/>
      <c r="R339" s="162"/>
      <c r="S339" s="162"/>
      <c r="T339" s="162"/>
      <c r="U339" s="162"/>
      <c r="V339" s="163"/>
      <c r="W339" s="163"/>
      <c r="X339" s="163"/>
    </row>
    <row r="340">
      <c r="A340" s="53">
        <v>45747.0</v>
      </c>
      <c r="B340" s="38">
        <v>45783.0</v>
      </c>
      <c r="C340" s="186">
        <v>245137.0</v>
      </c>
      <c r="D340" s="54" t="s">
        <v>107</v>
      </c>
      <c r="E340" s="303">
        <v>45627.0</v>
      </c>
      <c r="F340" s="290">
        <f t="shared" si="5"/>
        <v>5</v>
      </c>
      <c r="G340" s="303">
        <v>45724.0</v>
      </c>
      <c r="H340" s="56">
        <f t="shared" si="6"/>
        <v>1</v>
      </c>
      <c r="I340" s="54" t="s">
        <v>74</v>
      </c>
      <c r="J340" s="54">
        <v>310.0</v>
      </c>
      <c r="K340" s="57"/>
      <c r="L340" s="54"/>
      <c r="M340" s="53"/>
      <c r="N340" s="54" t="s">
        <v>19</v>
      </c>
      <c r="O340" s="54"/>
      <c r="P340" s="186"/>
      <c r="Q340" s="152"/>
      <c r="R340" s="162"/>
      <c r="S340" s="162"/>
      <c r="T340" s="162"/>
      <c r="U340" s="162"/>
      <c r="V340" s="163"/>
      <c r="W340" s="163"/>
      <c r="X340" s="163"/>
    </row>
    <row r="341">
      <c r="A341" s="53">
        <v>45747.0</v>
      </c>
      <c r="B341" s="38">
        <v>45783.0</v>
      </c>
      <c r="C341" s="186">
        <v>245207.0</v>
      </c>
      <c r="D341" s="54" t="s">
        <v>77</v>
      </c>
      <c r="E341" s="303">
        <v>45597.0</v>
      </c>
      <c r="F341" s="56">
        <f t="shared" si="5"/>
        <v>6</v>
      </c>
      <c r="G341" s="303">
        <v>45724.0</v>
      </c>
      <c r="H341" s="56">
        <f t="shared" si="6"/>
        <v>1</v>
      </c>
      <c r="I341" s="54" t="s">
        <v>74</v>
      </c>
      <c r="J341" s="54">
        <v>316.0</v>
      </c>
      <c r="K341" s="57"/>
      <c r="L341" s="54"/>
      <c r="M341" s="53"/>
      <c r="N341" s="54" t="s">
        <v>19</v>
      </c>
      <c r="O341" s="54"/>
      <c r="P341" s="186"/>
      <c r="Q341" s="152"/>
      <c r="R341" s="162"/>
      <c r="S341" s="162"/>
      <c r="T341" s="162"/>
      <c r="U341" s="162"/>
      <c r="V341" s="163"/>
      <c r="W341" s="163"/>
      <c r="X341" s="163"/>
    </row>
    <row r="342">
      <c r="A342" s="53">
        <v>45747.0</v>
      </c>
      <c r="B342" s="38">
        <v>45783.0</v>
      </c>
      <c r="C342" s="186">
        <v>245314.0</v>
      </c>
      <c r="D342" s="54" t="s">
        <v>87</v>
      </c>
      <c r="E342" s="303">
        <v>45597.0</v>
      </c>
      <c r="F342" s="56">
        <f t="shared" si="5"/>
        <v>6</v>
      </c>
      <c r="G342" s="303">
        <v>45724.0</v>
      </c>
      <c r="H342" s="56">
        <f t="shared" si="6"/>
        <v>1</v>
      </c>
      <c r="I342" s="54" t="s">
        <v>73</v>
      </c>
      <c r="J342" s="54" t="s">
        <v>33</v>
      </c>
      <c r="K342" s="57"/>
      <c r="L342" s="54"/>
      <c r="M342" s="53"/>
      <c r="N342" s="54" t="s">
        <v>19</v>
      </c>
      <c r="O342" s="54"/>
      <c r="P342" s="186"/>
      <c r="Q342" s="152"/>
      <c r="R342" s="162"/>
      <c r="S342" s="162"/>
      <c r="T342" s="162"/>
      <c r="U342" s="162"/>
      <c r="V342" s="163"/>
      <c r="W342" s="163"/>
      <c r="X342" s="163"/>
    </row>
    <row r="343">
      <c r="A343" s="252">
        <v>45705.0</v>
      </c>
      <c r="B343" s="38">
        <v>45783.0</v>
      </c>
      <c r="C343" s="186">
        <v>201349.0</v>
      </c>
      <c r="D343" s="185" t="s">
        <v>96</v>
      </c>
      <c r="E343" s="252">
        <v>45292.0</v>
      </c>
      <c r="F343" s="56">
        <f t="shared" si="5"/>
        <v>16</v>
      </c>
      <c r="G343" s="256">
        <v>45329.0</v>
      </c>
      <c r="H343" s="56">
        <f t="shared" si="6"/>
        <v>14</v>
      </c>
      <c r="I343" s="54" t="s">
        <v>74</v>
      </c>
      <c r="J343" s="185" t="s">
        <v>318</v>
      </c>
      <c r="K343" s="254"/>
      <c r="L343" s="185"/>
      <c r="M343" s="252"/>
      <c r="N343" s="263" t="s">
        <v>19</v>
      </c>
      <c r="O343" s="54"/>
      <c r="P343" s="255"/>
      <c r="Q343" s="152"/>
      <c r="R343" s="162"/>
      <c r="S343" s="162"/>
      <c r="T343" s="162"/>
      <c r="U343" s="162"/>
      <c r="V343" s="163"/>
      <c r="W343" s="163"/>
      <c r="X343" s="163"/>
    </row>
    <row r="344">
      <c r="A344" s="252">
        <v>45705.0</v>
      </c>
      <c r="B344" s="38">
        <v>45783.0</v>
      </c>
      <c r="C344" s="186">
        <v>217501.0</v>
      </c>
      <c r="D344" s="185" t="s">
        <v>96</v>
      </c>
      <c r="E344" s="252">
        <v>45413.0</v>
      </c>
      <c r="F344" s="56">
        <f t="shared" si="5"/>
        <v>12</v>
      </c>
      <c r="G344" s="252">
        <v>45467.0</v>
      </c>
      <c r="H344" s="56">
        <f t="shared" si="6"/>
        <v>10</v>
      </c>
      <c r="I344" s="54" t="s">
        <v>74</v>
      </c>
      <c r="J344" s="185" t="s">
        <v>94</v>
      </c>
      <c r="K344" s="257">
        <v>23000.0</v>
      </c>
      <c r="L344" s="178" t="s">
        <v>68</v>
      </c>
      <c r="M344" s="259">
        <v>45783.0</v>
      </c>
      <c r="N344" s="258" t="s">
        <v>17</v>
      </c>
      <c r="O344" s="54" t="s">
        <v>292</v>
      </c>
      <c r="P344" s="302" t="s">
        <v>61</v>
      </c>
      <c r="Q344" s="152"/>
      <c r="R344" s="162"/>
      <c r="S344" s="162"/>
      <c r="T344" s="162"/>
      <c r="U344" s="162"/>
      <c r="V344" s="163"/>
      <c r="W344" s="163"/>
      <c r="X344" s="163"/>
    </row>
    <row r="345">
      <c r="A345" s="252">
        <v>45705.0</v>
      </c>
      <c r="B345" s="38">
        <v>45783.0</v>
      </c>
      <c r="C345" s="186">
        <v>202979.0</v>
      </c>
      <c r="D345" s="185" t="s">
        <v>96</v>
      </c>
      <c r="E345" s="252">
        <v>44958.0</v>
      </c>
      <c r="F345" s="56">
        <f t="shared" si="5"/>
        <v>27</v>
      </c>
      <c r="G345" s="252">
        <v>45341.0</v>
      </c>
      <c r="H345" s="56">
        <f t="shared" si="6"/>
        <v>14</v>
      </c>
      <c r="I345" s="54" t="s">
        <v>74</v>
      </c>
      <c r="J345" s="185">
        <v>301.0</v>
      </c>
      <c r="K345" s="254"/>
      <c r="L345" s="185"/>
      <c r="M345" s="252"/>
      <c r="N345" s="54" t="s">
        <v>19</v>
      </c>
      <c r="O345" s="54"/>
      <c r="P345" s="302"/>
      <c r="Q345" s="152"/>
      <c r="R345" s="162"/>
      <c r="S345" s="162"/>
      <c r="T345" s="162"/>
      <c r="U345" s="162"/>
      <c r="V345" s="163"/>
      <c r="W345" s="163"/>
      <c r="X345" s="163"/>
    </row>
    <row r="346">
      <c r="A346" s="252">
        <v>45705.0</v>
      </c>
      <c r="B346" s="38">
        <v>45783.0</v>
      </c>
      <c r="C346" s="186">
        <v>217405.0</v>
      </c>
      <c r="D346" s="185" t="s">
        <v>96</v>
      </c>
      <c r="E346" s="252">
        <v>45413.0</v>
      </c>
      <c r="F346" s="56">
        <f t="shared" si="5"/>
        <v>12</v>
      </c>
      <c r="G346" s="252">
        <v>45450.0</v>
      </c>
      <c r="H346" s="56">
        <f t="shared" si="6"/>
        <v>10</v>
      </c>
      <c r="I346" s="54" t="s">
        <v>74</v>
      </c>
      <c r="J346" s="185" t="s">
        <v>143</v>
      </c>
      <c r="K346" s="254"/>
      <c r="L346" s="185"/>
      <c r="M346" s="252"/>
      <c r="N346" s="263" t="s">
        <v>19</v>
      </c>
      <c r="O346" s="54"/>
      <c r="P346" s="255"/>
      <c r="Q346" s="152"/>
      <c r="R346" s="162"/>
      <c r="S346" s="162"/>
      <c r="T346" s="162"/>
      <c r="U346" s="162"/>
      <c r="V346" s="163"/>
      <c r="W346" s="163"/>
      <c r="X346" s="163"/>
    </row>
    <row r="347">
      <c r="A347" s="252">
        <v>45705.0</v>
      </c>
      <c r="B347" s="38">
        <v>45783.0</v>
      </c>
      <c r="C347" s="186">
        <v>235393.0</v>
      </c>
      <c r="D347" s="185" t="s">
        <v>96</v>
      </c>
      <c r="E347" s="252">
        <v>45474.0</v>
      </c>
      <c r="F347" s="56">
        <f t="shared" si="5"/>
        <v>10</v>
      </c>
      <c r="G347" s="252">
        <v>45622.0</v>
      </c>
      <c r="H347" s="56">
        <f t="shared" si="6"/>
        <v>5</v>
      </c>
      <c r="I347" s="185" t="s">
        <v>42</v>
      </c>
      <c r="J347" s="185" t="s">
        <v>143</v>
      </c>
      <c r="K347" s="254"/>
      <c r="L347" s="185"/>
      <c r="M347" s="252"/>
      <c r="N347" s="263" t="s">
        <v>19</v>
      </c>
      <c r="O347" s="54"/>
      <c r="P347" s="255"/>
      <c r="Q347" s="152"/>
      <c r="R347" s="162"/>
      <c r="S347" s="162"/>
      <c r="T347" s="162"/>
      <c r="U347" s="162"/>
      <c r="V347" s="163"/>
      <c r="W347" s="163"/>
      <c r="X347" s="163"/>
    </row>
    <row r="348">
      <c r="A348" s="252">
        <v>45705.0</v>
      </c>
      <c r="B348" s="38">
        <v>45783.0</v>
      </c>
      <c r="C348" s="186">
        <v>218143.0</v>
      </c>
      <c r="D348" s="54" t="s">
        <v>87</v>
      </c>
      <c r="E348" s="252">
        <v>45352.0</v>
      </c>
      <c r="F348" s="56">
        <f t="shared" si="5"/>
        <v>14</v>
      </c>
      <c r="G348" s="252">
        <v>45457.0</v>
      </c>
      <c r="H348" s="56">
        <f t="shared" si="6"/>
        <v>10</v>
      </c>
      <c r="I348" s="54" t="s">
        <v>74</v>
      </c>
      <c r="J348" s="185">
        <v>301.0</v>
      </c>
      <c r="K348" s="254"/>
      <c r="L348" s="185"/>
      <c r="M348" s="252"/>
      <c r="N348" s="263" t="s">
        <v>19</v>
      </c>
      <c r="O348" s="54"/>
      <c r="P348" s="255"/>
      <c r="Q348" s="152"/>
      <c r="R348" s="162"/>
      <c r="S348" s="162"/>
      <c r="T348" s="162"/>
      <c r="U348" s="162"/>
      <c r="V348" s="163"/>
      <c r="W348" s="163"/>
      <c r="X348" s="163"/>
    </row>
    <row r="349">
      <c r="A349" s="252">
        <v>45705.0</v>
      </c>
      <c r="B349" s="38">
        <v>45783.0</v>
      </c>
      <c r="C349" s="186">
        <v>161866.0</v>
      </c>
      <c r="D349" s="185" t="s">
        <v>87</v>
      </c>
      <c r="E349" s="252">
        <v>44866.0</v>
      </c>
      <c r="F349" s="56">
        <f t="shared" si="5"/>
        <v>30</v>
      </c>
      <c r="G349" s="252">
        <v>44981.0</v>
      </c>
      <c r="H349" s="56">
        <f t="shared" si="6"/>
        <v>26</v>
      </c>
      <c r="I349" s="185" t="s">
        <v>42</v>
      </c>
      <c r="J349" s="185">
        <v>39.0</v>
      </c>
      <c r="K349" s="254"/>
      <c r="L349" s="185"/>
      <c r="M349" s="252"/>
      <c r="N349" s="263" t="s">
        <v>19</v>
      </c>
      <c r="O349" s="54"/>
      <c r="P349" s="255"/>
      <c r="Q349" s="152"/>
      <c r="R349" s="162"/>
      <c r="S349" s="162"/>
      <c r="T349" s="162"/>
      <c r="U349" s="162"/>
      <c r="V349" s="163"/>
      <c r="W349" s="163"/>
      <c r="X349" s="163"/>
    </row>
    <row r="350">
      <c r="A350" s="252">
        <v>45705.0</v>
      </c>
      <c r="B350" s="38">
        <v>45783.0</v>
      </c>
      <c r="C350" s="186">
        <v>187889.0</v>
      </c>
      <c r="D350" s="185" t="s">
        <v>87</v>
      </c>
      <c r="E350" s="252">
        <v>45170.0</v>
      </c>
      <c r="F350" s="56">
        <f t="shared" si="5"/>
        <v>20</v>
      </c>
      <c r="G350" s="252">
        <v>45198.0</v>
      </c>
      <c r="H350" s="56">
        <f t="shared" si="6"/>
        <v>19</v>
      </c>
      <c r="I350" s="185" t="s">
        <v>42</v>
      </c>
      <c r="J350" s="185">
        <v>4.291313391E9</v>
      </c>
      <c r="K350" s="254"/>
      <c r="L350" s="185"/>
      <c r="M350" s="252"/>
      <c r="N350" s="263" t="s">
        <v>19</v>
      </c>
      <c r="O350" s="54"/>
      <c r="P350" s="255"/>
      <c r="Q350" s="152"/>
      <c r="R350" s="162"/>
      <c r="S350" s="162"/>
      <c r="T350" s="162"/>
      <c r="U350" s="162"/>
      <c r="V350" s="163"/>
      <c r="W350" s="163"/>
      <c r="X350" s="163"/>
    </row>
    <row r="351">
      <c r="A351" s="252">
        <v>45705.0</v>
      </c>
      <c r="B351" s="38">
        <v>45783.0</v>
      </c>
      <c r="C351" s="186">
        <v>184595.0</v>
      </c>
      <c r="D351" s="178" t="s">
        <v>83</v>
      </c>
      <c r="E351" s="252">
        <v>45108.0</v>
      </c>
      <c r="F351" s="56">
        <f t="shared" si="5"/>
        <v>22</v>
      </c>
      <c r="G351" s="252">
        <v>45170.0</v>
      </c>
      <c r="H351" s="56">
        <f t="shared" si="6"/>
        <v>20</v>
      </c>
      <c r="I351" s="178" t="s">
        <v>73</v>
      </c>
      <c r="J351" s="185" t="s">
        <v>136</v>
      </c>
      <c r="K351" s="254"/>
      <c r="L351" s="185"/>
      <c r="M351" s="252"/>
      <c r="N351" s="263" t="s">
        <v>19</v>
      </c>
      <c r="O351" s="54"/>
      <c r="P351" s="255"/>
      <c r="Q351" s="152"/>
      <c r="R351" s="162"/>
      <c r="S351" s="162"/>
      <c r="T351" s="162"/>
      <c r="U351" s="162"/>
      <c r="V351" s="163"/>
      <c r="W351" s="163"/>
      <c r="X351" s="163"/>
    </row>
    <row r="352">
      <c r="A352" s="252">
        <v>45705.0</v>
      </c>
      <c r="B352" s="38">
        <v>45783.0</v>
      </c>
      <c r="C352" s="186">
        <v>163994.0</v>
      </c>
      <c r="D352" s="178" t="s">
        <v>83</v>
      </c>
      <c r="E352" s="252">
        <v>44927.0</v>
      </c>
      <c r="F352" s="56">
        <f t="shared" si="5"/>
        <v>28</v>
      </c>
      <c r="G352" s="252">
        <v>45003.0</v>
      </c>
      <c r="H352" s="56">
        <f t="shared" si="6"/>
        <v>25</v>
      </c>
      <c r="I352" s="185" t="s">
        <v>42</v>
      </c>
      <c r="J352" s="185" t="s">
        <v>143</v>
      </c>
      <c r="K352" s="254"/>
      <c r="L352" s="185"/>
      <c r="M352" s="252"/>
      <c r="N352" s="263" t="s">
        <v>19</v>
      </c>
      <c r="O352" s="54"/>
      <c r="P352" s="255"/>
      <c r="Q352" s="152"/>
      <c r="R352" s="162"/>
      <c r="S352" s="162"/>
      <c r="T352" s="162"/>
      <c r="U352" s="162"/>
      <c r="V352" s="163"/>
      <c r="W352" s="163"/>
      <c r="X352" s="163"/>
    </row>
    <row r="353">
      <c r="A353" s="252">
        <v>45705.0</v>
      </c>
      <c r="B353" s="38">
        <v>45783.0</v>
      </c>
      <c r="C353" s="186">
        <v>225351.0</v>
      </c>
      <c r="D353" s="178" t="s">
        <v>83</v>
      </c>
      <c r="E353" s="252">
        <v>45413.0</v>
      </c>
      <c r="F353" s="56">
        <f t="shared" si="5"/>
        <v>12</v>
      </c>
      <c r="G353" s="252">
        <v>45524.0</v>
      </c>
      <c r="H353" s="56">
        <f t="shared" si="6"/>
        <v>8</v>
      </c>
      <c r="I353" s="185" t="s">
        <v>245</v>
      </c>
      <c r="J353" s="185" t="s">
        <v>143</v>
      </c>
      <c r="K353" s="254"/>
      <c r="L353" s="185"/>
      <c r="M353" s="252"/>
      <c r="N353" s="263" t="s">
        <v>19</v>
      </c>
      <c r="O353" s="54"/>
      <c r="P353" s="255"/>
      <c r="Q353" s="152"/>
      <c r="R353" s="162"/>
      <c r="S353" s="162"/>
      <c r="T353" s="162"/>
      <c r="U353" s="162"/>
      <c r="V353" s="163"/>
      <c r="W353" s="163"/>
      <c r="X353" s="163"/>
    </row>
    <row r="354">
      <c r="A354" s="252">
        <v>45705.0</v>
      </c>
      <c r="B354" s="38">
        <v>45783.0</v>
      </c>
      <c r="C354" s="186">
        <v>204570.0</v>
      </c>
      <c r="D354" s="178" t="s">
        <v>83</v>
      </c>
      <c r="E354" s="252">
        <v>45323.0</v>
      </c>
      <c r="F354" s="56">
        <f t="shared" si="5"/>
        <v>15</v>
      </c>
      <c r="G354" s="256">
        <v>45352.0</v>
      </c>
      <c r="H354" s="56">
        <f t="shared" si="6"/>
        <v>14</v>
      </c>
      <c r="I354" s="178" t="s">
        <v>59</v>
      </c>
      <c r="J354" s="185">
        <v>105.0</v>
      </c>
      <c r="K354" s="254"/>
      <c r="L354" s="185"/>
      <c r="M354" s="252"/>
      <c r="N354" s="263" t="s">
        <v>19</v>
      </c>
      <c r="O354" s="54"/>
      <c r="P354" s="255"/>
      <c r="Q354" s="152"/>
      <c r="R354" s="162"/>
      <c r="S354" s="162"/>
      <c r="T354" s="162"/>
      <c r="U354" s="162"/>
      <c r="V354" s="163"/>
      <c r="W354" s="163"/>
      <c r="X354" s="163"/>
    </row>
    <row r="355">
      <c r="A355" s="252">
        <v>45705.0</v>
      </c>
      <c r="B355" s="38">
        <v>45783.0</v>
      </c>
      <c r="C355" s="186">
        <v>221922.0</v>
      </c>
      <c r="D355" s="178" t="s">
        <v>83</v>
      </c>
      <c r="E355" s="252">
        <v>45383.0</v>
      </c>
      <c r="F355" s="56">
        <f t="shared" si="5"/>
        <v>13</v>
      </c>
      <c r="G355" s="252">
        <v>45505.0</v>
      </c>
      <c r="H355" s="56">
        <f t="shared" si="6"/>
        <v>9</v>
      </c>
      <c r="I355" s="54" t="s">
        <v>74</v>
      </c>
      <c r="J355" s="185">
        <v>301.0</v>
      </c>
      <c r="K355" s="254"/>
      <c r="L355" s="185"/>
      <c r="M355" s="252"/>
      <c r="N355" s="54" t="s">
        <v>19</v>
      </c>
      <c r="O355" s="54"/>
      <c r="P355" s="255"/>
      <c r="Q355" s="152"/>
      <c r="R355" s="162"/>
      <c r="S355" s="162"/>
      <c r="T355" s="162"/>
      <c r="U355" s="162"/>
      <c r="V355" s="163"/>
      <c r="W355" s="163"/>
      <c r="X355" s="163"/>
    </row>
    <row r="356">
      <c r="A356" s="252">
        <v>45705.0</v>
      </c>
      <c r="B356" s="38">
        <v>45783.0</v>
      </c>
      <c r="C356" s="186">
        <v>239150.0</v>
      </c>
      <c r="D356" s="178" t="s">
        <v>83</v>
      </c>
      <c r="E356" s="252">
        <v>45474.0</v>
      </c>
      <c r="F356" s="56">
        <f t="shared" si="5"/>
        <v>10</v>
      </c>
      <c r="G356" s="252">
        <v>45688.0</v>
      </c>
      <c r="H356" s="56">
        <f t="shared" si="6"/>
        <v>3</v>
      </c>
      <c r="I356" s="185" t="s">
        <v>42</v>
      </c>
      <c r="J356" s="185" t="s">
        <v>143</v>
      </c>
      <c r="K356" s="254"/>
      <c r="L356" s="185"/>
      <c r="M356" s="252"/>
      <c r="N356" s="263" t="s">
        <v>19</v>
      </c>
      <c r="O356" s="54"/>
      <c r="P356" s="255"/>
      <c r="Q356" s="152"/>
      <c r="R356" s="162"/>
      <c r="S356" s="162"/>
      <c r="T356" s="162"/>
      <c r="U356" s="162"/>
      <c r="V356" s="163"/>
      <c r="W356" s="163"/>
      <c r="X356" s="163"/>
    </row>
    <row r="357">
      <c r="A357" s="252">
        <v>45705.0</v>
      </c>
      <c r="B357" s="38">
        <v>45783.0</v>
      </c>
      <c r="C357" s="186">
        <v>233927.0</v>
      </c>
      <c r="D357" s="178" t="s">
        <v>83</v>
      </c>
      <c r="E357" s="252">
        <v>45536.0</v>
      </c>
      <c r="F357" s="56">
        <f t="shared" si="5"/>
        <v>8</v>
      </c>
      <c r="G357" s="256">
        <v>45610.0</v>
      </c>
      <c r="H357" s="56">
        <f t="shared" si="6"/>
        <v>5</v>
      </c>
      <c r="I357" s="185" t="s">
        <v>134</v>
      </c>
      <c r="J357" s="185">
        <v>1001.0</v>
      </c>
      <c r="K357" s="254"/>
      <c r="L357" s="185"/>
      <c r="M357" s="252"/>
      <c r="N357" s="263" t="s">
        <v>19</v>
      </c>
      <c r="O357" s="54"/>
      <c r="P357" s="255"/>
      <c r="Q357" s="152"/>
      <c r="R357" s="162"/>
      <c r="S357" s="162"/>
      <c r="T357" s="162"/>
      <c r="U357" s="162"/>
      <c r="V357" s="163"/>
      <c r="W357" s="163"/>
      <c r="X357" s="163"/>
    </row>
    <row r="358">
      <c r="A358" s="252">
        <v>45705.0</v>
      </c>
      <c r="B358" s="38">
        <v>45783.0</v>
      </c>
      <c r="C358" s="186">
        <v>98979.0</v>
      </c>
      <c r="D358" s="178" t="s">
        <v>83</v>
      </c>
      <c r="E358" s="252">
        <v>44287.0</v>
      </c>
      <c r="F358" s="56">
        <f t="shared" si="5"/>
        <v>49</v>
      </c>
      <c r="G358" s="252">
        <v>44440.0</v>
      </c>
      <c r="H358" s="56">
        <f t="shared" si="6"/>
        <v>44</v>
      </c>
      <c r="I358" s="185" t="s">
        <v>144</v>
      </c>
      <c r="J358" s="178">
        <v>708.0</v>
      </c>
      <c r="K358" s="254"/>
      <c r="L358" s="185"/>
      <c r="M358" s="252"/>
      <c r="N358" s="263" t="s">
        <v>19</v>
      </c>
      <c r="O358" s="54"/>
      <c r="P358" s="255"/>
      <c r="Q358" s="152"/>
      <c r="R358" s="162"/>
      <c r="S358" s="162"/>
      <c r="T358" s="162"/>
      <c r="U358" s="162"/>
      <c r="V358" s="163"/>
      <c r="W358" s="163"/>
      <c r="X358" s="163"/>
    </row>
    <row r="359">
      <c r="A359" s="252">
        <v>45705.0</v>
      </c>
      <c r="B359" s="38">
        <v>45783.0</v>
      </c>
      <c r="C359" s="186">
        <v>129238.0</v>
      </c>
      <c r="D359" s="54" t="s">
        <v>70</v>
      </c>
      <c r="E359" s="252">
        <v>44652.0</v>
      </c>
      <c r="F359" s="56">
        <f t="shared" si="5"/>
        <v>37</v>
      </c>
      <c r="G359" s="252">
        <v>44699.0</v>
      </c>
      <c r="H359" s="56">
        <f t="shared" si="6"/>
        <v>35</v>
      </c>
      <c r="I359" s="185" t="s">
        <v>144</v>
      </c>
      <c r="J359" s="178">
        <v>701.0</v>
      </c>
      <c r="K359" s="254"/>
      <c r="L359" s="185"/>
      <c r="M359" s="252"/>
      <c r="N359" s="263" t="s">
        <v>19</v>
      </c>
      <c r="O359" s="54"/>
      <c r="P359" s="255"/>
      <c r="Q359" s="152"/>
      <c r="R359" s="162"/>
      <c r="S359" s="162"/>
      <c r="T359" s="162"/>
      <c r="U359" s="162"/>
      <c r="V359" s="163"/>
      <c r="W359" s="163"/>
      <c r="X359" s="163"/>
    </row>
    <row r="360">
      <c r="A360" s="252">
        <v>45705.0</v>
      </c>
      <c r="B360" s="38">
        <v>45783.0</v>
      </c>
      <c r="C360" s="186">
        <v>57269.0</v>
      </c>
      <c r="D360" s="178" t="s">
        <v>48</v>
      </c>
      <c r="E360" s="252">
        <v>43891.0</v>
      </c>
      <c r="F360" s="56">
        <f t="shared" si="5"/>
        <v>62</v>
      </c>
      <c r="G360" s="252">
        <v>44026.0</v>
      </c>
      <c r="H360" s="56">
        <f t="shared" si="6"/>
        <v>57</v>
      </c>
      <c r="I360" s="185" t="s">
        <v>144</v>
      </c>
      <c r="J360" s="178">
        <v>708.0</v>
      </c>
      <c r="K360" s="254"/>
      <c r="L360" s="185"/>
      <c r="M360" s="252"/>
      <c r="N360" s="263" t="s">
        <v>19</v>
      </c>
      <c r="O360" s="54"/>
      <c r="P360" s="255"/>
      <c r="Q360" s="152"/>
      <c r="R360" s="162"/>
      <c r="S360" s="162"/>
      <c r="T360" s="162"/>
      <c r="U360" s="162"/>
      <c r="V360" s="163"/>
      <c r="W360" s="163"/>
      <c r="X360" s="163"/>
    </row>
    <row r="361">
      <c r="A361" s="252">
        <v>45705.0</v>
      </c>
      <c r="B361" s="38">
        <v>45783.0</v>
      </c>
      <c r="C361" s="186">
        <v>210645.0</v>
      </c>
      <c r="D361" s="54" t="s">
        <v>70</v>
      </c>
      <c r="E361" s="252">
        <v>45323.0</v>
      </c>
      <c r="F361" s="56">
        <f t="shared" si="5"/>
        <v>15</v>
      </c>
      <c r="G361" s="252">
        <v>45397.0</v>
      </c>
      <c r="H361" s="56">
        <f t="shared" si="6"/>
        <v>12</v>
      </c>
      <c r="I361" s="54" t="s">
        <v>74</v>
      </c>
      <c r="J361" s="185" t="s">
        <v>108</v>
      </c>
      <c r="K361" s="257" t="s">
        <v>180</v>
      </c>
      <c r="L361" s="185"/>
      <c r="M361" s="305"/>
      <c r="N361" s="263" t="s">
        <v>19</v>
      </c>
      <c r="O361" s="54"/>
      <c r="P361" s="255"/>
      <c r="Q361" s="152"/>
      <c r="R361" s="162"/>
      <c r="S361" s="162"/>
      <c r="T361" s="162"/>
      <c r="U361" s="162"/>
      <c r="V361" s="163"/>
      <c r="W361" s="163"/>
      <c r="X361" s="163"/>
    </row>
    <row r="362">
      <c r="A362" s="252">
        <v>45705.0</v>
      </c>
      <c r="B362" s="38">
        <v>45783.0</v>
      </c>
      <c r="C362" s="186">
        <v>191892.0</v>
      </c>
      <c r="D362" s="178" t="s">
        <v>83</v>
      </c>
      <c r="E362" s="252">
        <v>45200.0</v>
      </c>
      <c r="F362" s="56">
        <f t="shared" si="5"/>
        <v>19</v>
      </c>
      <c r="G362" s="256">
        <v>45240.0</v>
      </c>
      <c r="H362" s="56">
        <f t="shared" si="6"/>
        <v>17</v>
      </c>
      <c r="I362" s="54" t="s">
        <v>49</v>
      </c>
      <c r="J362" s="178" t="s">
        <v>33</v>
      </c>
      <c r="K362" s="254"/>
      <c r="L362" s="185"/>
      <c r="M362" s="252"/>
      <c r="N362" s="263" t="s">
        <v>19</v>
      </c>
      <c r="O362" s="54"/>
      <c r="P362" s="255"/>
      <c r="Q362" s="152"/>
      <c r="R362" s="162"/>
      <c r="S362" s="162"/>
      <c r="T362" s="162"/>
      <c r="U362" s="162"/>
      <c r="V362" s="163"/>
      <c r="W362" s="163"/>
      <c r="X362" s="163"/>
    </row>
    <row r="363">
      <c r="A363" s="252">
        <v>45705.0</v>
      </c>
      <c r="B363" s="38">
        <v>45783.0</v>
      </c>
      <c r="C363" s="186">
        <v>202766.0</v>
      </c>
      <c r="D363" s="178" t="s">
        <v>58</v>
      </c>
      <c r="E363" s="252">
        <v>45292.0</v>
      </c>
      <c r="F363" s="56">
        <f t="shared" si="5"/>
        <v>16</v>
      </c>
      <c r="G363" s="252">
        <v>45338.0</v>
      </c>
      <c r="H363" s="56">
        <f t="shared" si="6"/>
        <v>14</v>
      </c>
      <c r="I363" s="178" t="s">
        <v>73</v>
      </c>
      <c r="J363" s="185" t="s">
        <v>186</v>
      </c>
      <c r="K363" s="254"/>
      <c r="L363" s="185"/>
      <c r="M363" s="252"/>
      <c r="N363" s="263" t="s">
        <v>19</v>
      </c>
      <c r="O363" s="54"/>
      <c r="P363" s="255"/>
      <c r="Q363" s="152"/>
      <c r="R363" s="162"/>
      <c r="S363" s="162"/>
      <c r="T363" s="162"/>
      <c r="U363" s="162"/>
      <c r="V363" s="163"/>
      <c r="W363" s="163"/>
      <c r="X363" s="163"/>
    </row>
    <row r="364">
      <c r="A364" s="252">
        <v>45705.0</v>
      </c>
      <c r="B364" s="38">
        <v>45783.0</v>
      </c>
      <c r="C364" s="186">
        <v>239896.0</v>
      </c>
      <c r="D364" s="54" t="s">
        <v>77</v>
      </c>
      <c r="E364" s="252">
        <v>45505.0</v>
      </c>
      <c r="F364" s="56">
        <f t="shared" si="5"/>
        <v>9</v>
      </c>
      <c r="G364" s="252">
        <v>45677.0</v>
      </c>
      <c r="H364" s="56">
        <f t="shared" si="6"/>
        <v>3</v>
      </c>
      <c r="I364" s="178" t="s">
        <v>73</v>
      </c>
      <c r="J364" s="185" t="s">
        <v>33</v>
      </c>
      <c r="K364" s="254"/>
      <c r="L364" s="185"/>
      <c r="M364" s="252"/>
      <c r="N364" s="263" t="s">
        <v>19</v>
      </c>
      <c r="O364" s="54"/>
      <c r="P364" s="255"/>
      <c r="Q364" s="152"/>
      <c r="R364" s="162"/>
      <c r="S364" s="162"/>
      <c r="T364" s="162"/>
      <c r="U364" s="162"/>
      <c r="V364" s="163"/>
      <c r="W364" s="163"/>
      <c r="X364" s="163"/>
    </row>
    <row r="365">
      <c r="A365" s="53">
        <v>45747.0</v>
      </c>
      <c r="B365" s="38">
        <v>45783.0</v>
      </c>
      <c r="C365" s="186">
        <v>244805.0</v>
      </c>
      <c r="D365" s="271" t="s">
        <v>161</v>
      </c>
      <c r="E365" s="303">
        <v>45597.0</v>
      </c>
      <c r="F365" s="56">
        <f t="shared" si="5"/>
        <v>6</v>
      </c>
      <c r="G365" s="303">
        <v>45723.0</v>
      </c>
      <c r="H365" s="56">
        <f t="shared" si="6"/>
        <v>1</v>
      </c>
      <c r="I365" s="271" t="s">
        <v>73</v>
      </c>
      <c r="J365" s="178" t="s">
        <v>33</v>
      </c>
      <c r="K365" s="254"/>
      <c r="L365" s="185"/>
      <c r="M365" s="252"/>
      <c r="N365" s="263" t="s">
        <v>19</v>
      </c>
      <c r="O365" s="54"/>
      <c r="P365" s="255"/>
      <c r="Q365" s="152"/>
      <c r="R365" s="162"/>
      <c r="S365" s="162"/>
      <c r="T365" s="162"/>
      <c r="U365" s="162"/>
      <c r="V365" s="163"/>
      <c r="W365" s="163"/>
      <c r="X365" s="163"/>
    </row>
    <row r="366">
      <c r="A366" s="53">
        <v>45747.0</v>
      </c>
      <c r="B366" s="38">
        <v>45783.0</v>
      </c>
      <c r="C366" s="186">
        <v>245154.0</v>
      </c>
      <c r="D366" s="271" t="s">
        <v>161</v>
      </c>
      <c r="E366" s="303">
        <v>45200.0</v>
      </c>
      <c r="F366" s="56">
        <f t="shared" si="5"/>
        <v>19</v>
      </c>
      <c r="G366" s="303">
        <v>45723.0</v>
      </c>
      <c r="H366" s="56">
        <f t="shared" si="6"/>
        <v>1</v>
      </c>
      <c r="I366" s="271" t="s">
        <v>73</v>
      </c>
      <c r="J366" s="178" t="s">
        <v>33</v>
      </c>
      <c r="K366" s="257" t="s">
        <v>180</v>
      </c>
      <c r="L366" s="185"/>
      <c r="M366" s="252"/>
      <c r="N366" s="263" t="s">
        <v>19</v>
      </c>
      <c r="O366" s="54"/>
      <c r="P366" s="255"/>
      <c r="Q366" s="152"/>
      <c r="R366" s="162"/>
      <c r="S366" s="162"/>
      <c r="T366" s="162"/>
      <c r="U366" s="162"/>
      <c r="V366" s="163"/>
      <c r="W366" s="163"/>
      <c r="X366" s="163"/>
    </row>
    <row r="367">
      <c r="A367" s="53">
        <v>45705.0</v>
      </c>
      <c r="B367" s="38">
        <v>45783.0</v>
      </c>
      <c r="C367" s="54">
        <v>240746.0</v>
      </c>
      <c r="D367" s="54" t="s">
        <v>71</v>
      </c>
      <c r="E367" s="53">
        <v>45627.0</v>
      </c>
      <c r="F367" s="290">
        <f t="shared" si="5"/>
        <v>5</v>
      </c>
      <c r="G367" s="53">
        <v>45684.0</v>
      </c>
      <c r="H367" s="56">
        <f t="shared" si="6"/>
        <v>3</v>
      </c>
      <c r="I367" s="54" t="s">
        <v>49</v>
      </c>
      <c r="J367" s="54" t="s">
        <v>33</v>
      </c>
      <c r="K367" s="57" t="s">
        <v>64</v>
      </c>
      <c r="L367" s="54" t="s">
        <v>51</v>
      </c>
      <c r="M367" s="53">
        <v>45748.0</v>
      </c>
      <c r="N367" s="54" t="s">
        <v>19</v>
      </c>
      <c r="O367" s="54"/>
      <c r="P367" s="178"/>
      <c r="Q367" s="152"/>
      <c r="R367" s="162"/>
      <c r="S367" s="162"/>
      <c r="T367" s="162"/>
      <c r="U367" s="162"/>
      <c r="V367" s="163"/>
      <c r="W367" s="163"/>
      <c r="X367" s="163"/>
    </row>
    <row r="368">
      <c r="A368" s="53">
        <v>45705.0</v>
      </c>
      <c r="B368" s="38">
        <v>45783.0</v>
      </c>
      <c r="C368" s="54">
        <v>233855.0</v>
      </c>
      <c r="D368" s="54" t="s">
        <v>83</v>
      </c>
      <c r="E368" s="53">
        <v>45597.0</v>
      </c>
      <c r="F368" s="56">
        <f t="shared" si="5"/>
        <v>6</v>
      </c>
      <c r="G368" s="151">
        <v>45609.0</v>
      </c>
      <c r="H368" s="56">
        <f t="shared" si="6"/>
        <v>5</v>
      </c>
      <c r="I368" s="54" t="s">
        <v>49</v>
      </c>
      <c r="J368" s="54" t="s">
        <v>33</v>
      </c>
      <c r="K368" s="57" t="s">
        <v>64</v>
      </c>
      <c r="L368" s="54" t="s">
        <v>51</v>
      </c>
      <c r="M368" s="53">
        <v>45749.0</v>
      </c>
      <c r="N368" s="54" t="s">
        <v>19</v>
      </c>
      <c r="O368" s="54"/>
      <c r="P368" s="178"/>
      <c r="Q368" s="152"/>
      <c r="R368" s="162"/>
      <c r="S368" s="162"/>
      <c r="T368" s="162"/>
      <c r="U368" s="162"/>
      <c r="V368" s="163"/>
      <c r="W368" s="163"/>
      <c r="X368" s="163"/>
    </row>
    <row r="369">
      <c r="A369" s="53">
        <v>45705.0</v>
      </c>
      <c r="B369" s="38">
        <v>45783.0</v>
      </c>
      <c r="C369" s="54">
        <v>236325.0</v>
      </c>
      <c r="D369" s="54" t="s">
        <v>58</v>
      </c>
      <c r="E369" s="53">
        <v>45566.0</v>
      </c>
      <c r="F369" s="56">
        <f t="shared" si="5"/>
        <v>7</v>
      </c>
      <c r="G369" s="53">
        <v>45631.0</v>
      </c>
      <c r="H369" s="56">
        <f t="shared" si="6"/>
        <v>5</v>
      </c>
      <c r="I369" s="54" t="s">
        <v>49</v>
      </c>
      <c r="J369" s="54" t="s">
        <v>33</v>
      </c>
      <c r="K369" s="57" t="s">
        <v>294</v>
      </c>
      <c r="L369" s="54" t="s">
        <v>51</v>
      </c>
      <c r="M369" s="53">
        <v>45749.0</v>
      </c>
      <c r="N369" s="54" t="s">
        <v>19</v>
      </c>
      <c r="O369" s="54"/>
      <c r="P369" s="178"/>
      <c r="Q369" s="152"/>
      <c r="R369" s="162"/>
      <c r="S369" s="162"/>
      <c r="T369" s="162"/>
      <c r="U369" s="162"/>
      <c r="V369" s="163"/>
      <c r="W369" s="163"/>
      <c r="X369" s="163"/>
    </row>
    <row r="370">
      <c r="A370" s="53">
        <v>45737.0</v>
      </c>
      <c r="B370" s="38">
        <v>45783.0</v>
      </c>
      <c r="C370" s="54">
        <v>205818.0</v>
      </c>
      <c r="D370" s="54" t="s">
        <v>158</v>
      </c>
      <c r="E370" s="53">
        <v>45078.0</v>
      </c>
      <c r="F370" s="56">
        <f t="shared" si="5"/>
        <v>23</v>
      </c>
      <c r="G370" s="53">
        <v>45362.0</v>
      </c>
      <c r="H370" s="56">
        <f t="shared" si="6"/>
        <v>13</v>
      </c>
      <c r="I370" s="54" t="s">
        <v>73</v>
      </c>
      <c r="J370" s="54" t="s">
        <v>258</v>
      </c>
      <c r="K370" s="57">
        <v>3000.0</v>
      </c>
      <c r="L370" s="54" t="s">
        <v>84</v>
      </c>
      <c r="M370" s="53"/>
      <c r="N370" s="54" t="s">
        <v>20</v>
      </c>
      <c r="O370" s="54"/>
      <c r="P370" s="178"/>
      <c r="Q370" s="152"/>
      <c r="R370" s="162"/>
      <c r="S370" s="162"/>
      <c r="T370" s="162"/>
      <c r="U370" s="162"/>
      <c r="V370" s="163"/>
      <c r="W370" s="163"/>
      <c r="X370" s="163"/>
    </row>
    <row r="371">
      <c r="A371" s="53">
        <v>45705.0</v>
      </c>
      <c r="B371" s="38">
        <v>45783.0</v>
      </c>
      <c r="C371" s="54">
        <v>238742.0</v>
      </c>
      <c r="D371" s="54" t="s">
        <v>48</v>
      </c>
      <c r="E371" s="53">
        <v>45658.0</v>
      </c>
      <c r="F371" s="290">
        <f t="shared" si="5"/>
        <v>4</v>
      </c>
      <c r="G371" s="53">
        <v>45667.0</v>
      </c>
      <c r="H371" s="56">
        <f t="shared" si="6"/>
        <v>3</v>
      </c>
      <c r="I371" s="54" t="s">
        <v>59</v>
      </c>
      <c r="J371" s="54" t="s">
        <v>33</v>
      </c>
      <c r="K371" s="57">
        <v>8000.0</v>
      </c>
      <c r="L371" s="58"/>
      <c r="M371" s="53"/>
      <c r="N371" s="54" t="s">
        <v>20</v>
      </c>
      <c r="O371" s="54"/>
      <c r="P371" s="186"/>
      <c r="Q371" s="152"/>
      <c r="R371" s="162"/>
      <c r="S371" s="162"/>
      <c r="T371" s="162"/>
      <c r="U371" s="162"/>
      <c r="V371" s="163"/>
      <c r="W371" s="163"/>
      <c r="X371" s="163"/>
    </row>
    <row r="372">
      <c r="A372" s="53">
        <v>45705.0</v>
      </c>
      <c r="B372" s="38">
        <v>45783.0</v>
      </c>
      <c r="C372" s="54">
        <v>234222.0</v>
      </c>
      <c r="D372" s="54" t="s">
        <v>62</v>
      </c>
      <c r="E372" s="53">
        <v>45566.0</v>
      </c>
      <c r="F372" s="56">
        <f t="shared" si="5"/>
        <v>7</v>
      </c>
      <c r="G372" s="151">
        <v>45610.0</v>
      </c>
      <c r="H372" s="56">
        <f t="shared" si="6"/>
        <v>5</v>
      </c>
      <c r="I372" s="54" t="s">
        <v>59</v>
      </c>
      <c r="J372" s="54" t="s">
        <v>33</v>
      </c>
      <c r="K372" s="57" t="s">
        <v>64</v>
      </c>
      <c r="L372" s="58"/>
      <c r="M372" s="58"/>
      <c r="N372" s="54" t="s">
        <v>20</v>
      </c>
      <c r="O372" s="54"/>
      <c r="P372" s="186"/>
      <c r="Q372" s="152"/>
      <c r="R372" s="162"/>
      <c r="S372" s="162"/>
      <c r="T372" s="162"/>
      <c r="U372" s="162"/>
      <c r="V372" s="163"/>
      <c r="W372" s="163"/>
      <c r="X372" s="163"/>
    </row>
    <row r="373">
      <c r="A373" s="53">
        <v>45747.0</v>
      </c>
      <c r="B373" s="38">
        <v>45783.0</v>
      </c>
      <c r="C373" s="186">
        <v>245010.0</v>
      </c>
      <c r="D373" s="54" t="s">
        <v>41</v>
      </c>
      <c r="E373" s="303">
        <v>45689.0</v>
      </c>
      <c r="F373" s="290">
        <f t="shared" si="5"/>
        <v>3</v>
      </c>
      <c r="G373" s="303">
        <v>45724.0</v>
      </c>
      <c r="H373" s="56">
        <f t="shared" si="6"/>
        <v>1</v>
      </c>
      <c r="I373" s="54" t="s">
        <v>59</v>
      </c>
      <c r="J373" s="54"/>
      <c r="K373" s="57"/>
      <c r="L373" s="54"/>
      <c r="M373" s="53"/>
      <c r="N373" s="54" t="s">
        <v>20</v>
      </c>
      <c r="O373" s="54"/>
      <c r="P373" s="186"/>
      <c r="Q373" s="152"/>
      <c r="R373" s="162"/>
      <c r="S373" s="162"/>
      <c r="T373" s="162"/>
      <c r="U373" s="162"/>
      <c r="V373" s="163"/>
      <c r="W373" s="163"/>
      <c r="X373" s="163"/>
    </row>
    <row r="374">
      <c r="A374" s="53">
        <v>45754.0</v>
      </c>
      <c r="B374" s="38">
        <v>45783.0</v>
      </c>
      <c r="C374" s="54">
        <v>241724.0</v>
      </c>
      <c r="D374" s="54" t="s">
        <v>158</v>
      </c>
      <c r="E374" s="53">
        <v>45597.0</v>
      </c>
      <c r="F374" s="56">
        <f t="shared" si="5"/>
        <v>6</v>
      </c>
      <c r="G374" s="53">
        <v>45691.0</v>
      </c>
      <c r="H374" s="56">
        <f t="shared" si="6"/>
        <v>3</v>
      </c>
      <c r="I374" s="54" t="s">
        <v>73</v>
      </c>
      <c r="J374" s="54" t="s">
        <v>254</v>
      </c>
      <c r="K374" s="57">
        <v>20000.0</v>
      </c>
      <c r="L374" s="54" t="s">
        <v>84</v>
      </c>
      <c r="M374" s="53">
        <v>45783.0</v>
      </c>
      <c r="N374" s="54" t="s">
        <v>18</v>
      </c>
      <c r="O374" s="54" t="s">
        <v>293</v>
      </c>
      <c r="P374" s="178"/>
      <c r="Q374" s="152"/>
      <c r="R374" s="162"/>
      <c r="S374" s="162"/>
      <c r="T374" s="162"/>
      <c r="U374" s="162"/>
      <c r="V374" s="163"/>
      <c r="W374" s="163"/>
      <c r="X374" s="163"/>
    </row>
    <row r="375">
      <c r="A375" s="252">
        <v>45705.0</v>
      </c>
      <c r="B375" s="53">
        <v>45782.0</v>
      </c>
      <c r="C375" s="186">
        <v>206831.0</v>
      </c>
      <c r="D375" s="185" t="s">
        <v>87</v>
      </c>
      <c r="E375" s="252">
        <v>45261.0</v>
      </c>
      <c r="F375" s="56">
        <f t="shared" si="5"/>
        <v>17</v>
      </c>
      <c r="G375" s="252">
        <v>45369.0</v>
      </c>
      <c r="H375" s="56">
        <f t="shared" si="6"/>
        <v>13</v>
      </c>
      <c r="I375" s="54" t="s">
        <v>74</v>
      </c>
      <c r="J375" s="185" t="s">
        <v>108</v>
      </c>
      <c r="K375" s="257" t="s">
        <v>64</v>
      </c>
      <c r="L375" s="178" t="s">
        <v>68</v>
      </c>
      <c r="M375" s="259">
        <v>45782.0</v>
      </c>
      <c r="N375" s="258" t="s">
        <v>22</v>
      </c>
      <c r="O375" s="54"/>
      <c r="P375" s="302" t="s">
        <v>66</v>
      </c>
      <c r="Q375" s="152"/>
      <c r="R375" s="162"/>
      <c r="S375" s="162"/>
      <c r="T375" s="162"/>
      <c r="U375" s="162"/>
      <c r="V375" s="163"/>
      <c r="W375" s="163"/>
      <c r="X375" s="163"/>
    </row>
    <row r="376">
      <c r="A376" s="53">
        <v>45705.0</v>
      </c>
      <c r="B376" s="53">
        <v>45782.0</v>
      </c>
      <c r="C376" s="54">
        <v>202994.0</v>
      </c>
      <c r="D376" s="54" t="s">
        <v>116</v>
      </c>
      <c r="E376" s="53">
        <v>45292.0</v>
      </c>
      <c r="F376" s="56">
        <f t="shared" si="5"/>
        <v>16</v>
      </c>
      <c r="G376" s="53">
        <v>45341.0</v>
      </c>
      <c r="H376" s="56">
        <f t="shared" si="6"/>
        <v>14</v>
      </c>
      <c r="I376" s="54" t="s">
        <v>73</v>
      </c>
      <c r="J376" s="54" t="s">
        <v>254</v>
      </c>
      <c r="K376" s="57">
        <v>5000.0</v>
      </c>
      <c r="L376" s="54" t="s">
        <v>84</v>
      </c>
      <c r="M376" s="53">
        <v>45782.0</v>
      </c>
      <c r="N376" s="54" t="s">
        <v>22</v>
      </c>
      <c r="O376" s="54" t="s">
        <v>292</v>
      </c>
      <c r="P376" s="178" t="s">
        <v>66</v>
      </c>
      <c r="Q376" s="152"/>
      <c r="R376" s="162"/>
      <c r="S376" s="162"/>
      <c r="T376" s="162"/>
      <c r="U376" s="162"/>
      <c r="V376" s="163"/>
      <c r="W376" s="163"/>
      <c r="X376" s="163"/>
    </row>
    <row r="377">
      <c r="A377" s="53">
        <v>45705.0</v>
      </c>
      <c r="B377" s="53">
        <v>45782.0</v>
      </c>
      <c r="C377" s="54">
        <v>231526.0</v>
      </c>
      <c r="D377" s="54" t="s">
        <v>87</v>
      </c>
      <c r="E377" s="53">
        <v>45566.0</v>
      </c>
      <c r="F377" s="56">
        <f t="shared" si="5"/>
        <v>7</v>
      </c>
      <c r="G377" s="151">
        <v>45582.0</v>
      </c>
      <c r="H377" s="56">
        <f t="shared" si="6"/>
        <v>6</v>
      </c>
      <c r="I377" s="54" t="s">
        <v>73</v>
      </c>
      <c r="J377" s="54" t="s">
        <v>258</v>
      </c>
      <c r="K377" s="57">
        <v>28000.0</v>
      </c>
      <c r="L377" s="54" t="s">
        <v>68</v>
      </c>
      <c r="M377" s="53">
        <v>45782.0</v>
      </c>
      <c r="N377" s="54" t="s">
        <v>17</v>
      </c>
      <c r="O377" s="54" t="s">
        <v>292</v>
      </c>
      <c r="P377" s="178" t="s">
        <v>61</v>
      </c>
      <c r="Q377" s="152"/>
      <c r="R377" s="162"/>
      <c r="S377" s="162"/>
      <c r="T377" s="162"/>
      <c r="U377" s="162"/>
      <c r="V377" s="163"/>
      <c r="W377" s="163"/>
      <c r="X377" s="163"/>
    </row>
    <row r="378">
      <c r="A378" s="53">
        <v>45705.0</v>
      </c>
      <c r="B378" s="38">
        <v>45783.0</v>
      </c>
      <c r="C378" s="54">
        <v>216212.0</v>
      </c>
      <c r="D378" s="54" t="s">
        <v>89</v>
      </c>
      <c r="E378" s="53">
        <v>45352.0</v>
      </c>
      <c r="F378" s="56">
        <f t="shared" si="5"/>
        <v>14</v>
      </c>
      <c r="G378" s="53">
        <v>45440.0</v>
      </c>
      <c r="H378" s="56">
        <f t="shared" si="6"/>
        <v>11</v>
      </c>
      <c r="I378" s="54" t="s">
        <v>59</v>
      </c>
      <c r="J378" s="54">
        <v>104.0</v>
      </c>
      <c r="K378" s="57">
        <v>11000.0</v>
      </c>
      <c r="L378" s="54" t="s">
        <v>68</v>
      </c>
      <c r="M378" s="53">
        <v>45773.0</v>
      </c>
      <c r="N378" s="54" t="s">
        <v>19</v>
      </c>
      <c r="O378" s="54" t="s">
        <v>65</v>
      </c>
      <c r="P378" s="178" t="s">
        <v>61</v>
      </c>
      <c r="Q378" s="152"/>
      <c r="R378" s="162"/>
      <c r="S378" s="162"/>
      <c r="T378" s="162"/>
      <c r="U378" s="162"/>
      <c r="V378" s="163"/>
      <c r="W378" s="163"/>
      <c r="X378" s="163"/>
    </row>
    <row r="379">
      <c r="A379" s="53">
        <v>45705.0</v>
      </c>
      <c r="B379" s="38">
        <v>45783.0</v>
      </c>
      <c r="C379" s="54">
        <v>223767.0</v>
      </c>
      <c r="D379" s="54" t="s">
        <v>70</v>
      </c>
      <c r="E379" s="53">
        <v>45474.0</v>
      </c>
      <c r="F379" s="56">
        <f t="shared" si="5"/>
        <v>10</v>
      </c>
      <c r="G379" s="53">
        <v>45511.0</v>
      </c>
      <c r="H379" s="56">
        <f t="shared" si="6"/>
        <v>8</v>
      </c>
      <c r="I379" s="54" t="s">
        <v>59</v>
      </c>
      <c r="J379" s="54">
        <v>101.0</v>
      </c>
      <c r="K379" s="57">
        <v>9000.0</v>
      </c>
      <c r="L379" s="54" t="s">
        <v>68</v>
      </c>
      <c r="M379" s="53">
        <v>45776.0</v>
      </c>
      <c r="N379" s="54" t="s">
        <v>19</v>
      </c>
      <c r="O379" s="54" t="s">
        <v>292</v>
      </c>
      <c r="P379" s="178" t="s">
        <v>61</v>
      </c>
      <c r="Q379" s="152"/>
      <c r="R379" s="162"/>
      <c r="S379" s="162"/>
      <c r="T379" s="162"/>
      <c r="U379" s="162"/>
      <c r="V379" s="163"/>
      <c r="W379" s="163"/>
      <c r="X379" s="163"/>
    </row>
    <row r="380">
      <c r="A380" s="53">
        <v>45705.0</v>
      </c>
      <c r="B380" s="38">
        <v>45783.0</v>
      </c>
      <c r="C380" s="54">
        <v>225355.0</v>
      </c>
      <c r="D380" s="54" t="s">
        <v>70</v>
      </c>
      <c r="E380" s="53">
        <v>45474.0</v>
      </c>
      <c r="F380" s="56">
        <f t="shared" si="5"/>
        <v>10</v>
      </c>
      <c r="G380" s="53">
        <v>45523.0</v>
      </c>
      <c r="H380" s="56">
        <f t="shared" si="6"/>
        <v>8</v>
      </c>
      <c r="I380" s="54" t="s">
        <v>74</v>
      </c>
      <c r="J380" s="54">
        <v>307.0</v>
      </c>
      <c r="K380" s="57" t="s">
        <v>64</v>
      </c>
      <c r="L380" s="54" t="s">
        <v>84</v>
      </c>
      <c r="M380" s="53">
        <v>45772.0</v>
      </c>
      <c r="N380" s="54" t="s">
        <v>19</v>
      </c>
      <c r="O380" s="54" t="s">
        <v>65</v>
      </c>
      <c r="P380" s="178" t="s">
        <v>61</v>
      </c>
      <c r="Q380" s="152"/>
      <c r="R380" s="162"/>
      <c r="S380" s="162"/>
      <c r="T380" s="162"/>
      <c r="U380" s="162"/>
      <c r="V380" s="163"/>
      <c r="W380" s="163"/>
      <c r="X380" s="163"/>
    </row>
    <row r="381">
      <c r="A381" s="53">
        <v>45705.0</v>
      </c>
      <c r="B381" s="38">
        <v>45783.0</v>
      </c>
      <c r="C381" s="54">
        <v>218500.0</v>
      </c>
      <c r="D381" s="54" t="s">
        <v>83</v>
      </c>
      <c r="E381" s="53">
        <v>45352.0</v>
      </c>
      <c r="F381" s="56">
        <f t="shared" si="5"/>
        <v>14</v>
      </c>
      <c r="G381" s="53">
        <v>45463.0</v>
      </c>
      <c r="H381" s="56">
        <f t="shared" si="6"/>
        <v>10</v>
      </c>
      <c r="I381" s="54" t="s">
        <v>74</v>
      </c>
      <c r="J381" s="54">
        <v>308.0</v>
      </c>
      <c r="K381" s="57">
        <v>7350.0</v>
      </c>
      <c r="L381" s="54" t="s">
        <v>84</v>
      </c>
      <c r="M381" s="53">
        <v>45775.0</v>
      </c>
      <c r="N381" s="54" t="s">
        <v>19</v>
      </c>
      <c r="O381" s="54" t="s">
        <v>65</v>
      </c>
      <c r="P381" s="178" t="s">
        <v>61</v>
      </c>
      <c r="Q381" s="152"/>
      <c r="R381" s="162"/>
      <c r="S381" s="162"/>
      <c r="T381" s="162"/>
      <c r="U381" s="162"/>
      <c r="V381" s="163"/>
      <c r="W381" s="163"/>
      <c r="X381" s="163"/>
    </row>
    <row r="382">
      <c r="A382" s="53">
        <v>45705.0</v>
      </c>
      <c r="B382" s="38">
        <v>45783.0</v>
      </c>
      <c r="C382" s="54">
        <v>227855.0</v>
      </c>
      <c r="D382" s="54" t="s">
        <v>83</v>
      </c>
      <c r="E382" s="53">
        <v>45536.0</v>
      </c>
      <c r="F382" s="56">
        <f t="shared" si="5"/>
        <v>8</v>
      </c>
      <c r="G382" s="53">
        <v>45548.0</v>
      </c>
      <c r="H382" s="56">
        <f t="shared" si="6"/>
        <v>7</v>
      </c>
      <c r="I382" s="54" t="s">
        <v>74</v>
      </c>
      <c r="J382" s="54">
        <v>314.0</v>
      </c>
      <c r="K382" s="57" t="s">
        <v>294</v>
      </c>
      <c r="L382" s="54" t="s">
        <v>68</v>
      </c>
      <c r="M382" s="53">
        <v>45777.0</v>
      </c>
      <c r="N382" s="54" t="s">
        <v>19</v>
      </c>
      <c r="O382" s="54" t="s">
        <v>65</v>
      </c>
      <c r="P382" s="178" t="s">
        <v>61</v>
      </c>
      <c r="Q382" s="152"/>
      <c r="R382" s="162"/>
      <c r="S382" s="162"/>
      <c r="T382" s="162"/>
      <c r="U382" s="162"/>
      <c r="V382" s="163"/>
      <c r="W382" s="163"/>
      <c r="X382" s="163"/>
    </row>
    <row r="383">
      <c r="A383" s="53">
        <v>45705.0</v>
      </c>
      <c r="B383" s="38">
        <v>45783.0</v>
      </c>
      <c r="C383" s="54">
        <v>208326.0</v>
      </c>
      <c r="D383" s="54" t="s">
        <v>158</v>
      </c>
      <c r="E383" s="53">
        <v>45352.0</v>
      </c>
      <c r="F383" s="56">
        <f t="shared" si="5"/>
        <v>14</v>
      </c>
      <c r="G383" s="53">
        <v>45379.0</v>
      </c>
      <c r="H383" s="56">
        <f t="shared" si="6"/>
        <v>13</v>
      </c>
      <c r="I383" s="54" t="s">
        <v>73</v>
      </c>
      <c r="J383" s="54">
        <v>269.0</v>
      </c>
      <c r="K383" s="57">
        <v>6000.0</v>
      </c>
      <c r="L383" s="54" t="s">
        <v>68</v>
      </c>
      <c r="M383" s="53">
        <v>45776.0</v>
      </c>
      <c r="N383" s="54" t="s">
        <v>19</v>
      </c>
      <c r="O383" s="54" t="s">
        <v>292</v>
      </c>
      <c r="P383" s="178" t="s">
        <v>61</v>
      </c>
      <c r="Q383" s="152"/>
      <c r="R383" s="162"/>
      <c r="S383" s="162"/>
      <c r="T383" s="162"/>
      <c r="U383" s="162"/>
      <c r="V383" s="163"/>
      <c r="W383" s="163"/>
      <c r="X383" s="163"/>
    </row>
    <row r="384">
      <c r="A384" s="53">
        <v>45705.0</v>
      </c>
      <c r="B384" s="38">
        <v>45783.0</v>
      </c>
      <c r="C384" s="54">
        <v>226989.0</v>
      </c>
      <c r="D384" s="54" t="s">
        <v>60</v>
      </c>
      <c r="E384" s="53">
        <v>44896.0</v>
      </c>
      <c r="F384" s="56">
        <f t="shared" si="5"/>
        <v>29</v>
      </c>
      <c r="G384" s="53">
        <v>45539.0</v>
      </c>
      <c r="H384" s="56">
        <f t="shared" si="6"/>
        <v>8</v>
      </c>
      <c r="I384" s="54" t="s">
        <v>49</v>
      </c>
      <c r="J384" s="54">
        <v>526.0</v>
      </c>
      <c r="K384" s="57">
        <v>8500.0</v>
      </c>
      <c r="L384" s="54" t="s">
        <v>68</v>
      </c>
      <c r="M384" s="53">
        <v>45771.0</v>
      </c>
      <c r="N384" s="54" t="s">
        <v>19</v>
      </c>
      <c r="O384" s="54" t="s">
        <v>292</v>
      </c>
      <c r="P384" s="178" t="s">
        <v>61</v>
      </c>
      <c r="Q384" s="152"/>
      <c r="R384" s="162"/>
      <c r="S384" s="162"/>
      <c r="T384" s="162"/>
      <c r="U384" s="162"/>
      <c r="V384" s="163"/>
      <c r="W384" s="163"/>
      <c r="X384" s="163"/>
    </row>
    <row r="385">
      <c r="A385" s="53">
        <v>45705.0</v>
      </c>
      <c r="B385" s="38">
        <v>45783.0</v>
      </c>
      <c r="C385" s="54">
        <v>232573.0</v>
      </c>
      <c r="D385" s="54" t="s">
        <v>70</v>
      </c>
      <c r="E385" s="53">
        <v>45505.0</v>
      </c>
      <c r="F385" s="56">
        <f t="shared" si="5"/>
        <v>9</v>
      </c>
      <c r="G385" s="53">
        <v>45594.0</v>
      </c>
      <c r="H385" s="56">
        <f t="shared" si="6"/>
        <v>6</v>
      </c>
      <c r="I385" s="54" t="s">
        <v>74</v>
      </c>
      <c r="J385" s="54">
        <v>307.0</v>
      </c>
      <c r="K385" s="57" t="s">
        <v>310</v>
      </c>
      <c r="L385" s="54" t="s">
        <v>68</v>
      </c>
      <c r="M385" s="53">
        <v>45771.0</v>
      </c>
      <c r="N385" s="54" t="s">
        <v>19</v>
      </c>
      <c r="O385" s="54" t="s">
        <v>292</v>
      </c>
      <c r="P385" s="178" t="s">
        <v>61</v>
      </c>
      <c r="Q385" s="152"/>
      <c r="R385" s="162"/>
      <c r="S385" s="162"/>
      <c r="T385" s="162"/>
      <c r="U385" s="162"/>
      <c r="V385" s="163"/>
      <c r="W385" s="163"/>
      <c r="X385" s="163"/>
    </row>
    <row r="386">
      <c r="A386" s="53">
        <v>45726.0</v>
      </c>
      <c r="B386" s="38">
        <v>45783.0</v>
      </c>
      <c r="C386" s="54">
        <v>229793.0</v>
      </c>
      <c r="D386" s="54" t="s">
        <v>48</v>
      </c>
      <c r="E386" s="53">
        <v>45536.0</v>
      </c>
      <c r="F386" s="56">
        <f t="shared" si="5"/>
        <v>8</v>
      </c>
      <c r="G386" s="53">
        <v>45570.0</v>
      </c>
      <c r="H386" s="56">
        <f t="shared" si="6"/>
        <v>7</v>
      </c>
      <c r="I386" s="54" t="s">
        <v>59</v>
      </c>
      <c r="J386" s="54">
        <v>102.0</v>
      </c>
      <c r="K386" s="57" t="s">
        <v>64</v>
      </c>
      <c r="L386" s="54" t="s">
        <v>68</v>
      </c>
      <c r="M386" s="53">
        <v>45783.0</v>
      </c>
      <c r="N386" s="54" t="s">
        <v>17</v>
      </c>
      <c r="O386" s="54" t="s">
        <v>65</v>
      </c>
      <c r="P386" s="178" t="s">
        <v>61</v>
      </c>
      <c r="Q386" s="152"/>
      <c r="R386" s="162"/>
      <c r="S386" s="162"/>
      <c r="T386" s="162"/>
      <c r="U386" s="162"/>
      <c r="V386" s="163"/>
      <c r="W386" s="163"/>
      <c r="X386" s="163"/>
    </row>
    <row r="387">
      <c r="A387" s="53">
        <v>45705.0</v>
      </c>
      <c r="B387" s="38">
        <v>45783.0</v>
      </c>
      <c r="C387" s="54">
        <v>235552.0</v>
      </c>
      <c r="D387" s="54" t="s">
        <v>83</v>
      </c>
      <c r="E387" s="53">
        <v>45566.0</v>
      </c>
      <c r="F387" s="56">
        <f t="shared" si="5"/>
        <v>7</v>
      </c>
      <c r="G387" s="53">
        <v>45625.0</v>
      </c>
      <c r="H387" s="56">
        <f t="shared" si="6"/>
        <v>5</v>
      </c>
      <c r="I387" s="54" t="s">
        <v>74</v>
      </c>
      <c r="J387" s="54">
        <v>307.0</v>
      </c>
      <c r="K387" s="57" t="s">
        <v>64</v>
      </c>
      <c r="L387" s="54" t="s">
        <v>51</v>
      </c>
      <c r="M387" s="53">
        <v>45773.0</v>
      </c>
      <c r="N387" s="54" t="s">
        <v>19</v>
      </c>
      <c r="O387" s="54" t="s">
        <v>65</v>
      </c>
      <c r="P387" s="178" t="s">
        <v>61</v>
      </c>
      <c r="Q387" s="152"/>
      <c r="R387" s="162"/>
      <c r="S387" s="162"/>
      <c r="T387" s="162"/>
      <c r="U387" s="162"/>
      <c r="V387" s="163"/>
      <c r="W387" s="163"/>
      <c r="X387" s="163"/>
    </row>
    <row r="388">
      <c r="A388" s="53">
        <v>45705.0</v>
      </c>
      <c r="B388" s="38">
        <v>45783.0</v>
      </c>
      <c r="C388" s="54">
        <v>198542.0</v>
      </c>
      <c r="D388" s="54" t="s">
        <v>104</v>
      </c>
      <c r="E388" s="53">
        <v>45261.0</v>
      </c>
      <c r="F388" s="56">
        <f t="shared" si="5"/>
        <v>17</v>
      </c>
      <c r="G388" s="53">
        <v>45394.0</v>
      </c>
      <c r="H388" s="56">
        <f t="shared" si="6"/>
        <v>12</v>
      </c>
      <c r="I388" s="54" t="s">
        <v>72</v>
      </c>
      <c r="J388" s="54">
        <v>4012.0</v>
      </c>
      <c r="K388" s="57" t="s">
        <v>294</v>
      </c>
      <c r="L388" s="54" t="s">
        <v>68</v>
      </c>
      <c r="M388" s="53">
        <v>45775.0</v>
      </c>
      <c r="N388" s="54" t="s">
        <v>19</v>
      </c>
      <c r="O388" s="54" t="s">
        <v>65</v>
      </c>
      <c r="P388" s="178" t="s">
        <v>61</v>
      </c>
      <c r="Q388" s="152"/>
      <c r="R388" s="162"/>
      <c r="S388" s="162"/>
      <c r="T388" s="162"/>
      <c r="U388" s="162"/>
      <c r="V388" s="163"/>
      <c r="W388" s="163"/>
      <c r="X388" s="306"/>
    </row>
    <row r="389">
      <c r="A389" s="53">
        <v>45705.0</v>
      </c>
      <c r="B389" s="38">
        <v>45783.0</v>
      </c>
      <c r="C389" s="54">
        <v>215713.0</v>
      </c>
      <c r="D389" s="54" t="s">
        <v>104</v>
      </c>
      <c r="E389" s="53">
        <v>45352.0</v>
      </c>
      <c r="F389" s="56">
        <f t="shared" si="5"/>
        <v>14</v>
      </c>
      <c r="G389" s="53">
        <v>45442.0</v>
      </c>
      <c r="H389" s="56">
        <f t="shared" si="6"/>
        <v>11</v>
      </c>
      <c r="I389" s="54" t="s">
        <v>72</v>
      </c>
      <c r="J389" s="54">
        <v>4012.0</v>
      </c>
      <c r="K389" s="57">
        <v>2500.0</v>
      </c>
      <c r="L389" s="54" t="s">
        <v>68</v>
      </c>
      <c r="M389" s="53">
        <v>45775.0</v>
      </c>
      <c r="N389" s="54" t="s">
        <v>19</v>
      </c>
      <c r="O389" s="54" t="s">
        <v>292</v>
      </c>
      <c r="P389" s="178" t="s">
        <v>61</v>
      </c>
      <c r="Q389" s="152"/>
      <c r="R389" s="162"/>
      <c r="S389" s="162"/>
      <c r="T389" s="162"/>
      <c r="U389" s="162"/>
      <c r="V389" s="163"/>
      <c r="W389" s="163"/>
      <c r="X389" s="163"/>
    </row>
    <row r="390">
      <c r="A390" s="53">
        <v>45705.0</v>
      </c>
      <c r="B390" s="38">
        <v>45783.0</v>
      </c>
      <c r="C390" s="54">
        <v>199365.0</v>
      </c>
      <c r="D390" s="54" t="s">
        <v>83</v>
      </c>
      <c r="E390" s="53">
        <v>45261.0</v>
      </c>
      <c r="F390" s="56">
        <f t="shared" si="5"/>
        <v>17</v>
      </c>
      <c r="G390" s="53">
        <v>45311.0</v>
      </c>
      <c r="H390" s="56">
        <f t="shared" si="6"/>
        <v>15</v>
      </c>
      <c r="I390" s="54" t="s">
        <v>72</v>
      </c>
      <c r="J390" s="54">
        <v>4012.0</v>
      </c>
      <c r="K390" s="57" t="s">
        <v>64</v>
      </c>
      <c r="L390" s="54" t="s">
        <v>68</v>
      </c>
      <c r="M390" s="53">
        <v>45775.0</v>
      </c>
      <c r="N390" s="54" t="s">
        <v>19</v>
      </c>
      <c r="O390" s="54" t="s">
        <v>65</v>
      </c>
      <c r="P390" s="178" t="s">
        <v>61</v>
      </c>
      <c r="Q390" s="152"/>
      <c r="R390" s="162"/>
      <c r="S390" s="162"/>
      <c r="T390" s="162"/>
      <c r="U390" s="162"/>
      <c r="V390" s="163"/>
      <c r="W390" s="163"/>
      <c r="X390" s="163"/>
    </row>
    <row r="391">
      <c r="A391" s="53">
        <v>45705.0</v>
      </c>
      <c r="B391" s="38">
        <v>45783.0</v>
      </c>
      <c r="C391" s="54">
        <v>193233.0</v>
      </c>
      <c r="D391" s="54" t="s">
        <v>58</v>
      </c>
      <c r="E391" s="53">
        <v>45200.0</v>
      </c>
      <c r="F391" s="56">
        <f t="shared" si="5"/>
        <v>19</v>
      </c>
      <c r="G391" s="151">
        <v>45247.0</v>
      </c>
      <c r="H391" s="56">
        <f t="shared" si="6"/>
        <v>17</v>
      </c>
      <c r="I391" s="54" t="s">
        <v>74</v>
      </c>
      <c r="J391" s="54">
        <v>328.0</v>
      </c>
      <c r="K391" s="57" t="s">
        <v>294</v>
      </c>
      <c r="L391" s="54" t="s">
        <v>51</v>
      </c>
      <c r="M391" s="53">
        <v>45775.0</v>
      </c>
      <c r="N391" s="54" t="s">
        <v>19</v>
      </c>
      <c r="O391" s="54" t="s">
        <v>65</v>
      </c>
      <c r="P391" s="178" t="s">
        <v>61</v>
      </c>
      <c r="Q391" s="152"/>
      <c r="R391" s="162"/>
      <c r="S391" s="162"/>
      <c r="T391" s="162"/>
      <c r="U391" s="162"/>
      <c r="V391" s="163"/>
      <c r="W391" s="163"/>
      <c r="X391" s="163"/>
    </row>
    <row r="392">
      <c r="A392" s="53">
        <v>45705.0</v>
      </c>
      <c r="B392" s="53">
        <v>45779.0</v>
      </c>
      <c r="C392" s="54">
        <v>237206.0</v>
      </c>
      <c r="D392" s="54" t="s">
        <v>58</v>
      </c>
      <c r="E392" s="53">
        <v>45566.0</v>
      </c>
      <c r="F392" s="56">
        <f t="shared" si="5"/>
        <v>7</v>
      </c>
      <c r="G392" s="151">
        <v>45644.0</v>
      </c>
      <c r="H392" s="56">
        <f t="shared" si="6"/>
        <v>4</v>
      </c>
      <c r="I392" s="54" t="s">
        <v>59</v>
      </c>
      <c r="J392" s="54">
        <v>104.0</v>
      </c>
      <c r="K392" s="57" t="s">
        <v>64</v>
      </c>
      <c r="L392" s="54" t="s">
        <v>51</v>
      </c>
      <c r="M392" s="53">
        <v>45779.0</v>
      </c>
      <c r="N392" s="54" t="s">
        <v>17</v>
      </c>
      <c r="O392" s="54" t="s">
        <v>65</v>
      </c>
      <c r="P392" s="178" t="s">
        <v>61</v>
      </c>
      <c r="Q392" s="152"/>
      <c r="R392" s="162"/>
      <c r="S392" s="162"/>
      <c r="T392" s="162"/>
      <c r="U392" s="162"/>
      <c r="V392" s="163"/>
      <c r="W392" s="163"/>
      <c r="X392" s="163"/>
    </row>
    <row r="393">
      <c r="A393" s="53">
        <v>45706.0</v>
      </c>
      <c r="B393" s="38">
        <v>45783.0</v>
      </c>
      <c r="C393" s="54">
        <v>210239.0</v>
      </c>
      <c r="D393" s="54" t="s">
        <v>158</v>
      </c>
      <c r="E393" s="53">
        <v>45352.0</v>
      </c>
      <c r="F393" s="56">
        <f t="shared" si="5"/>
        <v>14</v>
      </c>
      <c r="G393" s="53">
        <v>45394.0</v>
      </c>
      <c r="H393" s="56">
        <f t="shared" si="6"/>
        <v>12</v>
      </c>
      <c r="I393" s="54" t="s">
        <v>59</v>
      </c>
      <c r="J393" s="54">
        <v>120.0</v>
      </c>
      <c r="K393" s="57">
        <v>18000.0</v>
      </c>
      <c r="L393" s="54" t="s">
        <v>51</v>
      </c>
      <c r="M393" s="53">
        <v>45772.0</v>
      </c>
      <c r="N393" s="54" t="s">
        <v>19</v>
      </c>
      <c r="O393" s="54" t="s">
        <v>292</v>
      </c>
      <c r="P393" s="178" t="s">
        <v>61</v>
      </c>
      <c r="Q393" s="152"/>
      <c r="R393" s="162"/>
      <c r="S393" s="162"/>
      <c r="T393" s="162"/>
      <c r="U393" s="162"/>
      <c r="V393" s="163"/>
      <c r="W393" s="163"/>
      <c r="X393" s="163"/>
    </row>
    <row r="394">
      <c r="A394" s="53">
        <v>45705.0</v>
      </c>
      <c r="B394" s="38">
        <v>45783.0</v>
      </c>
      <c r="C394" s="54">
        <v>238142.0</v>
      </c>
      <c r="D394" s="54" t="s">
        <v>93</v>
      </c>
      <c r="E394" s="53">
        <v>45627.0</v>
      </c>
      <c r="F394" s="290">
        <f t="shared" si="5"/>
        <v>5</v>
      </c>
      <c r="G394" s="53">
        <v>45661.0</v>
      </c>
      <c r="H394" s="56">
        <f t="shared" si="6"/>
        <v>4</v>
      </c>
      <c r="I394" s="54" t="s">
        <v>74</v>
      </c>
      <c r="J394" s="54">
        <v>328.0</v>
      </c>
      <c r="K394" s="57">
        <v>10000.0</v>
      </c>
      <c r="L394" s="54" t="s">
        <v>68</v>
      </c>
      <c r="M394" s="53">
        <v>45775.0</v>
      </c>
      <c r="N394" s="54" t="s">
        <v>19</v>
      </c>
      <c r="O394" s="54" t="s">
        <v>292</v>
      </c>
      <c r="P394" s="178" t="s">
        <v>61</v>
      </c>
      <c r="Q394" s="152"/>
      <c r="R394" s="162"/>
      <c r="S394" s="162"/>
      <c r="T394" s="162"/>
      <c r="U394" s="162"/>
      <c r="V394" s="163"/>
      <c r="W394" s="163"/>
      <c r="X394" s="163"/>
    </row>
    <row r="395">
      <c r="A395" s="53">
        <v>45705.0</v>
      </c>
      <c r="B395" s="53">
        <v>45779.0</v>
      </c>
      <c r="C395" s="54">
        <v>239257.0</v>
      </c>
      <c r="D395" s="54" t="s">
        <v>96</v>
      </c>
      <c r="E395" s="53">
        <v>45566.0</v>
      </c>
      <c r="F395" s="56">
        <f t="shared" si="5"/>
        <v>7</v>
      </c>
      <c r="G395" s="53">
        <v>45670.0</v>
      </c>
      <c r="H395" s="56">
        <f t="shared" si="6"/>
        <v>3</v>
      </c>
      <c r="I395" s="54" t="s">
        <v>59</v>
      </c>
      <c r="J395" s="54">
        <v>101.0</v>
      </c>
      <c r="K395" s="57" t="s">
        <v>64</v>
      </c>
      <c r="L395" s="54" t="s">
        <v>51</v>
      </c>
      <c r="M395" s="53">
        <v>45779.0</v>
      </c>
      <c r="N395" s="54" t="s">
        <v>17</v>
      </c>
      <c r="O395" s="54" t="s">
        <v>65</v>
      </c>
      <c r="P395" s="178" t="s">
        <v>61</v>
      </c>
      <c r="Q395" s="152"/>
      <c r="R395" s="162"/>
      <c r="S395" s="162"/>
      <c r="T395" s="162"/>
      <c r="U395" s="162"/>
      <c r="V395" s="163"/>
      <c r="W395" s="163"/>
      <c r="X395" s="163"/>
    </row>
    <row r="396">
      <c r="A396" s="53">
        <v>45727.0</v>
      </c>
      <c r="B396" s="38">
        <v>45783.0</v>
      </c>
      <c r="C396" s="54">
        <v>213411.0</v>
      </c>
      <c r="D396" s="54" t="s">
        <v>62</v>
      </c>
      <c r="E396" s="53">
        <v>45323.0</v>
      </c>
      <c r="F396" s="56">
        <f t="shared" si="5"/>
        <v>15</v>
      </c>
      <c r="G396" s="53">
        <v>45419.0</v>
      </c>
      <c r="H396" s="56">
        <f t="shared" si="6"/>
        <v>11</v>
      </c>
      <c r="I396" s="54" t="s">
        <v>59</v>
      </c>
      <c r="J396" s="54">
        <v>102.0</v>
      </c>
      <c r="K396" s="57" t="s">
        <v>64</v>
      </c>
      <c r="L396" s="54" t="s">
        <v>51</v>
      </c>
      <c r="M396" s="53">
        <v>45770.0</v>
      </c>
      <c r="N396" s="54" t="s">
        <v>19</v>
      </c>
      <c r="O396" s="54" t="s">
        <v>65</v>
      </c>
      <c r="P396" s="178" t="s">
        <v>61</v>
      </c>
      <c r="Q396" s="152"/>
      <c r="R396" s="162"/>
      <c r="S396" s="162"/>
      <c r="T396" s="162"/>
      <c r="U396" s="162"/>
      <c r="V396" s="163"/>
      <c r="W396" s="163"/>
      <c r="X396" s="163"/>
    </row>
    <row r="397">
      <c r="A397" s="53">
        <v>45705.0</v>
      </c>
      <c r="B397" s="38">
        <v>45783.0</v>
      </c>
      <c r="C397" s="54">
        <v>233591.0</v>
      </c>
      <c r="D397" s="54" t="s">
        <v>116</v>
      </c>
      <c r="E397" s="53">
        <v>45566.0</v>
      </c>
      <c r="F397" s="56">
        <f t="shared" si="5"/>
        <v>7</v>
      </c>
      <c r="G397" s="53">
        <v>45603.0</v>
      </c>
      <c r="H397" s="56">
        <f t="shared" si="6"/>
        <v>5</v>
      </c>
      <c r="I397" s="54" t="s">
        <v>49</v>
      </c>
      <c r="J397" s="54">
        <v>501.0</v>
      </c>
      <c r="K397" s="57" t="s">
        <v>64</v>
      </c>
      <c r="L397" s="54" t="s">
        <v>51</v>
      </c>
      <c r="M397" s="53">
        <v>45771.0</v>
      </c>
      <c r="N397" s="54" t="s">
        <v>19</v>
      </c>
      <c r="O397" s="54" t="s">
        <v>65</v>
      </c>
      <c r="P397" s="178" t="s">
        <v>61</v>
      </c>
      <c r="Q397" s="152"/>
      <c r="R397" s="162"/>
      <c r="S397" s="162"/>
      <c r="T397" s="162"/>
      <c r="U397" s="162"/>
      <c r="V397" s="163"/>
      <c r="W397" s="163"/>
      <c r="X397" s="163"/>
    </row>
    <row r="398">
      <c r="A398" s="53">
        <v>45705.0</v>
      </c>
      <c r="B398" s="38">
        <v>45783.0</v>
      </c>
      <c r="C398" s="54">
        <v>237679.0</v>
      </c>
      <c r="D398" s="54" t="s">
        <v>116</v>
      </c>
      <c r="E398" s="53">
        <v>45597.0</v>
      </c>
      <c r="F398" s="56">
        <f t="shared" si="5"/>
        <v>6</v>
      </c>
      <c r="G398" s="151">
        <v>45647.0</v>
      </c>
      <c r="H398" s="56">
        <f t="shared" si="6"/>
        <v>4</v>
      </c>
      <c r="I398" s="54" t="s">
        <v>49</v>
      </c>
      <c r="J398" s="54">
        <v>504.0</v>
      </c>
      <c r="K398" s="57" t="s">
        <v>64</v>
      </c>
      <c r="L398" s="54" t="s">
        <v>51</v>
      </c>
      <c r="M398" s="53">
        <v>45771.0</v>
      </c>
      <c r="N398" s="54" t="s">
        <v>19</v>
      </c>
      <c r="O398" s="54" t="s">
        <v>65</v>
      </c>
      <c r="P398" s="178" t="s">
        <v>61</v>
      </c>
      <c r="Q398" s="152"/>
      <c r="R398" s="162"/>
      <c r="S398" s="162"/>
      <c r="T398" s="162"/>
      <c r="U398" s="162"/>
      <c r="V398" s="163"/>
      <c r="W398" s="163"/>
      <c r="X398" s="163"/>
    </row>
    <row r="399">
      <c r="A399" s="252">
        <v>45705.0</v>
      </c>
      <c r="B399" s="38">
        <v>45783.0</v>
      </c>
      <c r="C399" s="186">
        <v>240751.0</v>
      </c>
      <c r="D399" s="178" t="s">
        <v>83</v>
      </c>
      <c r="E399" s="252">
        <v>45352.0</v>
      </c>
      <c r="F399" s="56">
        <f t="shared" si="5"/>
        <v>14</v>
      </c>
      <c r="G399" s="252">
        <v>45685.0</v>
      </c>
      <c r="H399" s="56">
        <f t="shared" si="6"/>
        <v>3</v>
      </c>
      <c r="I399" s="178" t="s">
        <v>73</v>
      </c>
      <c r="J399" s="178">
        <v>212.0</v>
      </c>
      <c r="K399" s="257" t="s">
        <v>64</v>
      </c>
      <c r="L399" s="178" t="s">
        <v>68</v>
      </c>
      <c r="M399" s="259">
        <v>45770.0</v>
      </c>
      <c r="N399" s="54" t="s">
        <v>19</v>
      </c>
      <c r="O399" s="54" t="s">
        <v>65</v>
      </c>
      <c r="P399" s="302" t="s">
        <v>61</v>
      </c>
      <c r="Q399" s="152"/>
      <c r="R399" s="162"/>
      <c r="S399" s="162"/>
      <c r="T399" s="162"/>
      <c r="U399" s="162"/>
      <c r="V399" s="163"/>
      <c r="W399" s="163"/>
      <c r="X399" s="163"/>
    </row>
    <row r="400">
      <c r="A400" s="53">
        <v>45705.0</v>
      </c>
      <c r="B400" s="38">
        <v>45783.0</v>
      </c>
      <c r="C400" s="54">
        <v>231676.0</v>
      </c>
      <c r="D400" s="54" t="s">
        <v>55</v>
      </c>
      <c r="E400" s="53">
        <v>45383.0</v>
      </c>
      <c r="F400" s="56">
        <f t="shared" si="5"/>
        <v>13</v>
      </c>
      <c r="G400" s="151">
        <v>45586.0</v>
      </c>
      <c r="H400" s="56">
        <f t="shared" si="6"/>
        <v>6</v>
      </c>
      <c r="I400" s="54" t="s">
        <v>49</v>
      </c>
      <c r="J400" s="54" t="s">
        <v>131</v>
      </c>
      <c r="K400" s="57">
        <v>2700.0</v>
      </c>
      <c r="L400" s="54" t="s">
        <v>84</v>
      </c>
      <c r="M400" s="53">
        <v>45776.0</v>
      </c>
      <c r="N400" s="54" t="s">
        <v>19</v>
      </c>
      <c r="O400" s="54" t="s">
        <v>292</v>
      </c>
      <c r="P400" s="178" t="s">
        <v>61</v>
      </c>
      <c r="Q400" s="152"/>
      <c r="R400" s="162"/>
      <c r="S400" s="162"/>
      <c r="T400" s="162"/>
      <c r="U400" s="162"/>
      <c r="V400" s="163"/>
      <c r="W400" s="163"/>
      <c r="X400" s="163"/>
    </row>
    <row r="401">
      <c r="A401" s="53">
        <v>45705.0</v>
      </c>
      <c r="B401" s="38">
        <v>45783.0</v>
      </c>
      <c r="C401" s="54">
        <v>181210.0</v>
      </c>
      <c r="D401" s="54" t="s">
        <v>48</v>
      </c>
      <c r="E401" s="53">
        <v>44927.0</v>
      </c>
      <c r="F401" s="56">
        <f t="shared" si="5"/>
        <v>28</v>
      </c>
      <c r="G401" s="53">
        <v>45145.0</v>
      </c>
      <c r="H401" s="56">
        <f t="shared" si="6"/>
        <v>20</v>
      </c>
      <c r="I401" s="54" t="s">
        <v>73</v>
      </c>
      <c r="J401" s="54" t="s">
        <v>249</v>
      </c>
      <c r="K401" s="57">
        <v>3000.0</v>
      </c>
      <c r="L401" s="54" t="s">
        <v>84</v>
      </c>
      <c r="M401" s="53">
        <v>45775.0</v>
      </c>
      <c r="N401" s="54" t="s">
        <v>19</v>
      </c>
      <c r="O401" s="54" t="s">
        <v>292</v>
      </c>
      <c r="P401" s="178" t="s">
        <v>61</v>
      </c>
      <c r="Q401" s="152"/>
      <c r="R401" s="162"/>
      <c r="S401" s="162"/>
      <c r="T401" s="162"/>
      <c r="U401" s="162"/>
      <c r="V401" s="163"/>
      <c r="W401" s="163"/>
      <c r="X401" s="163"/>
    </row>
    <row r="402">
      <c r="A402" s="53">
        <v>45705.0</v>
      </c>
      <c r="B402" s="38">
        <v>45783.0</v>
      </c>
      <c r="C402" s="54">
        <v>237288.0</v>
      </c>
      <c r="D402" s="54" t="s">
        <v>71</v>
      </c>
      <c r="E402" s="53">
        <v>45627.0</v>
      </c>
      <c r="F402" s="290">
        <f t="shared" si="5"/>
        <v>5</v>
      </c>
      <c r="G402" s="151">
        <v>45643.0</v>
      </c>
      <c r="H402" s="56">
        <f t="shared" si="6"/>
        <v>4</v>
      </c>
      <c r="I402" s="54" t="s">
        <v>74</v>
      </c>
      <c r="J402" s="54" t="s">
        <v>311</v>
      </c>
      <c r="K402" s="57">
        <v>1000.0</v>
      </c>
      <c r="L402" s="54" t="s">
        <v>84</v>
      </c>
      <c r="M402" s="53">
        <v>45770.0</v>
      </c>
      <c r="N402" s="54" t="s">
        <v>19</v>
      </c>
      <c r="O402" s="54" t="s">
        <v>65</v>
      </c>
      <c r="P402" s="178" t="s">
        <v>61</v>
      </c>
      <c r="Q402" s="152"/>
      <c r="R402" s="162"/>
      <c r="S402" s="162"/>
      <c r="T402" s="162"/>
      <c r="U402" s="162"/>
      <c r="V402" s="163"/>
      <c r="W402" s="163"/>
      <c r="X402" s="163"/>
    </row>
    <row r="403">
      <c r="A403" s="53">
        <v>45705.0</v>
      </c>
      <c r="B403" s="38">
        <v>45783.0</v>
      </c>
      <c r="C403" s="54">
        <v>238666.0</v>
      </c>
      <c r="D403" s="54" t="s">
        <v>83</v>
      </c>
      <c r="E403" s="53">
        <v>45566.0</v>
      </c>
      <c r="F403" s="56">
        <f t="shared" si="5"/>
        <v>7</v>
      </c>
      <c r="G403" s="53">
        <v>45670.0</v>
      </c>
      <c r="H403" s="56">
        <f t="shared" si="6"/>
        <v>3</v>
      </c>
      <c r="I403" s="54" t="s">
        <v>72</v>
      </c>
      <c r="J403" s="54">
        <v>2020.0</v>
      </c>
      <c r="K403" s="57" t="s">
        <v>64</v>
      </c>
      <c r="L403" s="54" t="s">
        <v>51</v>
      </c>
      <c r="M403" s="53">
        <v>45770.0</v>
      </c>
      <c r="N403" s="54" t="s">
        <v>19</v>
      </c>
      <c r="O403" s="54" t="s">
        <v>65</v>
      </c>
      <c r="P403" s="178" t="s">
        <v>61</v>
      </c>
      <c r="Q403" s="152"/>
      <c r="R403" s="162"/>
      <c r="S403" s="162"/>
      <c r="T403" s="162"/>
      <c r="U403" s="162"/>
      <c r="V403" s="163"/>
      <c r="W403" s="163"/>
      <c r="X403" s="163"/>
    </row>
    <row r="404">
      <c r="A404" s="53">
        <v>45705.0</v>
      </c>
      <c r="B404" s="38">
        <v>45783.0</v>
      </c>
      <c r="C404" s="54">
        <v>226492.0</v>
      </c>
      <c r="D404" s="54" t="s">
        <v>55</v>
      </c>
      <c r="E404" s="53">
        <v>45505.0</v>
      </c>
      <c r="F404" s="56">
        <f t="shared" si="5"/>
        <v>9</v>
      </c>
      <c r="G404" s="53">
        <v>45533.0</v>
      </c>
      <c r="H404" s="56">
        <f t="shared" si="6"/>
        <v>8</v>
      </c>
      <c r="I404" s="54" t="s">
        <v>73</v>
      </c>
      <c r="J404" s="54">
        <v>201.0</v>
      </c>
      <c r="K404" s="57" t="s">
        <v>64</v>
      </c>
      <c r="L404" s="54" t="s">
        <v>51</v>
      </c>
      <c r="M404" s="53">
        <v>45775.0</v>
      </c>
      <c r="N404" s="54" t="s">
        <v>19</v>
      </c>
      <c r="O404" s="54" t="s">
        <v>65</v>
      </c>
      <c r="P404" s="178" t="s">
        <v>61</v>
      </c>
      <c r="Q404" s="152"/>
      <c r="R404" s="162"/>
      <c r="S404" s="162"/>
      <c r="T404" s="162"/>
      <c r="U404" s="162"/>
      <c r="V404" s="163"/>
      <c r="W404" s="163"/>
      <c r="X404" s="163"/>
    </row>
    <row r="405">
      <c r="A405" s="53">
        <v>45705.0</v>
      </c>
      <c r="B405" s="38">
        <v>45783.0</v>
      </c>
      <c r="C405" s="54">
        <v>240704.0</v>
      </c>
      <c r="D405" s="54" t="s">
        <v>116</v>
      </c>
      <c r="E405" s="53">
        <v>45566.0</v>
      </c>
      <c r="F405" s="56">
        <f t="shared" si="5"/>
        <v>7</v>
      </c>
      <c r="G405" s="53">
        <v>45688.0</v>
      </c>
      <c r="H405" s="56">
        <f t="shared" si="6"/>
        <v>3</v>
      </c>
      <c r="I405" s="54" t="s">
        <v>63</v>
      </c>
      <c r="J405" s="54">
        <v>404.0</v>
      </c>
      <c r="K405" s="57">
        <v>1500.0</v>
      </c>
      <c r="L405" s="54" t="s">
        <v>84</v>
      </c>
      <c r="M405" s="53">
        <v>45770.0</v>
      </c>
      <c r="N405" s="54" t="s">
        <v>19</v>
      </c>
      <c r="O405" s="54" t="s">
        <v>292</v>
      </c>
      <c r="P405" s="178" t="s">
        <v>61</v>
      </c>
      <c r="Q405" s="152"/>
      <c r="R405" s="162"/>
      <c r="S405" s="162"/>
      <c r="T405" s="162"/>
      <c r="U405" s="162"/>
      <c r="V405" s="163"/>
      <c r="W405" s="163"/>
      <c r="X405" s="163"/>
    </row>
    <row r="406">
      <c r="A406" s="53">
        <v>45705.0</v>
      </c>
      <c r="B406" s="38">
        <v>45783.0</v>
      </c>
      <c r="C406" s="54">
        <v>228205.0</v>
      </c>
      <c r="D406" s="54" t="s">
        <v>48</v>
      </c>
      <c r="E406" s="53">
        <v>45505.0</v>
      </c>
      <c r="F406" s="56">
        <f t="shared" si="5"/>
        <v>9</v>
      </c>
      <c r="G406" s="53">
        <v>45553.0</v>
      </c>
      <c r="H406" s="56">
        <f t="shared" si="6"/>
        <v>7</v>
      </c>
      <c r="I406" s="54" t="s">
        <v>74</v>
      </c>
      <c r="J406" s="54">
        <v>301.0</v>
      </c>
      <c r="K406" s="57" t="s">
        <v>294</v>
      </c>
      <c r="L406" s="54" t="s">
        <v>51</v>
      </c>
      <c r="M406" s="53">
        <v>45749.0</v>
      </c>
      <c r="N406" s="54" t="s">
        <v>19</v>
      </c>
      <c r="O406" s="54" t="s">
        <v>65</v>
      </c>
      <c r="P406" s="178" t="s">
        <v>61</v>
      </c>
      <c r="Q406" s="152"/>
      <c r="R406" s="162"/>
      <c r="S406" s="162"/>
      <c r="T406" s="162"/>
      <c r="U406" s="162"/>
      <c r="V406" s="163"/>
      <c r="W406" s="163"/>
      <c r="X406" s="163"/>
    </row>
    <row r="407">
      <c r="A407" s="53">
        <v>45705.0</v>
      </c>
      <c r="B407" s="38">
        <v>45783.0</v>
      </c>
      <c r="C407" s="54">
        <v>159828.0</v>
      </c>
      <c r="D407" s="54" t="s">
        <v>71</v>
      </c>
      <c r="E407" s="53">
        <v>44927.0</v>
      </c>
      <c r="F407" s="56">
        <f t="shared" si="5"/>
        <v>28</v>
      </c>
      <c r="G407" s="53">
        <v>44964.0</v>
      </c>
      <c r="H407" s="56">
        <f t="shared" si="6"/>
        <v>26</v>
      </c>
      <c r="I407" s="54" t="s">
        <v>49</v>
      </c>
      <c r="J407" s="54">
        <v>505.0</v>
      </c>
      <c r="K407" s="57" t="s">
        <v>294</v>
      </c>
      <c r="L407" s="54" t="s">
        <v>51</v>
      </c>
      <c r="M407" s="53">
        <v>45769.0</v>
      </c>
      <c r="N407" s="54" t="s">
        <v>19</v>
      </c>
      <c r="O407" s="54" t="s">
        <v>65</v>
      </c>
      <c r="P407" s="178" t="s">
        <v>61</v>
      </c>
      <c r="Q407" s="152"/>
      <c r="R407" s="162"/>
      <c r="S407" s="162"/>
      <c r="T407" s="162"/>
      <c r="U407" s="162"/>
      <c r="V407" s="163"/>
      <c r="W407" s="163"/>
      <c r="X407" s="163"/>
    </row>
    <row r="408">
      <c r="A408" s="53">
        <v>45705.0</v>
      </c>
      <c r="B408" s="38">
        <v>45783.0</v>
      </c>
      <c r="C408" s="54">
        <v>228790.0</v>
      </c>
      <c r="D408" s="54" t="s">
        <v>71</v>
      </c>
      <c r="E408" s="53">
        <v>44866.0</v>
      </c>
      <c r="F408" s="56">
        <f t="shared" si="5"/>
        <v>30</v>
      </c>
      <c r="G408" s="53">
        <v>45558.0</v>
      </c>
      <c r="H408" s="56">
        <f t="shared" si="6"/>
        <v>7</v>
      </c>
      <c r="I408" s="54" t="s">
        <v>49</v>
      </c>
      <c r="J408" s="54">
        <v>505.0</v>
      </c>
      <c r="K408" s="57">
        <v>12000.0</v>
      </c>
      <c r="L408" s="54" t="s">
        <v>68</v>
      </c>
      <c r="M408" s="53">
        <v>45751.0</v>
      </c>
      <c r="N408" s="54" t="s">
        <v>19</v>
      </c>
      <c r="O408" s="54" t="s">
        <v>292</v>
      </c>
      <c r="P408" s="178" t="s">
        <v>61</v>
      </c>
      <c r="Q408" s="152"/>
      <c r="R408" s="162"/>
      <c r="S408" s="162"/>
      <c r="T408" s="162"/>
      <c r="U408" s="162"/>
      <c r="V408" s="163"/>
      <c r="W408" s="163"/>
      <c r="X408" s="163"/>
    </row>
    <row r="409">
      <c r="A409" s="53">
        <v>45705.0</v>
      </c>
      <c r="B409" s="38">
        <v>45783.0</v>
      </c>
      <c r="C409" s="54">
        <v>214948.0</v>
      </c>
      <c r="D409" s="54" t="s">
        <v>77</v>
      </c>
      <c r="E409" s="53">
        <v>45383.0</v>
      </c>
      <c r="F409" s="56">
        <f t="shared" si="5"/>
        <v>13</v>
      </c>
      <c r="G409" s="53">
        <v>45429.0</v>
      </c>
      <c r="H409" s="56">
        <f t="shared" si="6"/>
        <v>11</v>
      </c>
      <c r="I409" s="54" t="s">
        <v>74</v>
      </c>
      <c r="J409" s="54">
        <v>316.0</v>
      </c>
      <c r="K409" s="57" t="s">
        <v>294</v>
      </c>
      <c r="L409" s="54" t="s">
        <v>68</v>
      </c>
      <c r="M409" s="53">
        <v>45754.0</v>
      </c>
      <c r="N409" s="54" t="s">
        <v>19</v>
      </c>
      <c r="O409" s="54" t="s">
        <v>65</v>
      </c>
      <c r="P409" s="178" t="s">
        <v>61</v>
      </c>
      <c r="Q409" s="152"/>
      <c r="R409" s="162"/>
      <c r="S409" s="162"/>
      <c r="T409" s="162"/>
      <c r="U409" s="162"/>
      <c r="V409" s="163"/>
      <c r="W409" s="163"/>
      <c r="X409" s="163"/>
    </row>
    <row r="410">
      <c r="A410" s="53">
        <v>45705.0</v>
      </c>
      <c r="B410" s="38">
        <v>45783.0</v>
      </c>
      <c r="C410" s="54">
        <v>154312.0</v>
      </c>
      <c r="D410" s="54" t="s">
        <v>77</v>
      </c>
      <c r="E410" s="53">
        <v>44866.0</v>
      </c>
      <c r="F410" s="56">
        <f t="shared" si="5"/>
        <v>30</v>
      </c>
      <c r="G410" s="151">
        <v>44914.0</v>
      </c>
      <c r="H410" s="56">
        <f t="shared" si="6"/>
        <v>28</v>
      </c>
      <c r="I410" s="185" t="s">
        <v>42</v>
      </c>
      <c r="J410" s="54">
        <v>42.0</v>
      </c>
      <c r="K410" s="57">
        <v>8000.0</v>
      </c>
      <c r="L410" s="54" t="s">
        <v>68</v>
      </c>
      <c r="M410" s="53">
        <v>45764.0</v>
      </c>
      <c r="N410" s="54" t="s">
        <v>19</v>
      </c>
      <c r="O410" s="54" t="s">
        <v>292</v>
      </c>
      <c r="P410" s="178" t="s">
        <v>61</v>
      </c>
      <c r="Q410" s="152"/>
      <c r="R410" s="162"/>
      <c r="S410" s="162"/>
      <c r="T410" s="162"/>
      <c r="U410" s="162"/>
      <c r="V410" s="163"/>
      <c r="W410" s="163"/>
      <c r="X410" s="163"/>
    </row>
    <row r="411">
      <c r="A411" s="53">
        <v>45705.0</v>
      </c>
      <c r="B411" s="38">
        <v>45783.0</v>
      </c>
      <c r="C411" s="54">
        <v>218849.0</v>
      </c>
      <c r="D411" s="54" t="s">
        <v>77</v>
      </c>
      <c r="E411" s="53">
        <v>45383.0</v>
      </c>
      <c r="F411" s="56">
        <f t="shared" si="5"/>
        <v>13</v>
      </c>
      <c r="G411" s="53">
        <v>45464.0</v>
      </c>
      <c r="H411" s="56">
        <f t="shared" si="6"/>
        <v>10</v>
      </c>
      <c r="I411" s="54" t="s">
        <v>73</v>
      </c>
      <c r="J411" s="54">
        <v>233.0</v>
      </c>
      <c r="K411" s="57" t="s">
        <v>294</v>
      </c>
      <c r="L411" s="54" t="s">
        <v>51</v>
      </c>
      <c r="M411" s="53">
        <v>45758.0</v>
      </c>
      <c r="N411" s="54" t="s">
        <v>19</v>
      </c>
      <c r="O411" s="54" t="s">
        <v>65</v>
      </c>
      <c r="P411" s="178" t="s">
        <v>61</v>
      </c>
      <c r="Q411" s="152"/>
      <c r="R411" s="162"/>
      <c r="S411" s="162"/>
      <c r="T411" s="162"/>
      <c r="U411" s="162"/>
      <c r="V411" s="163"/>
      <c r="W411" s="163"/>
      <c r="X411" s="163"/>
    </row>
    <row r="412">
      <c r="A412" s="53">
        <v>45705.0</v>
      </c>
      <c r="B412" s="38">
        <v>45783.0</v>
      </c>
      <c r="C412" s="54">
        <v>181640.0</v>
      </c>
      <c r="D412" s="54" t="s">
        <v>70</v>
      </c>
      <c r="E412" s="53">
        <v>45108.0</v>
      </c>
      <c r="F412" s="56">
        <f t="shared" si="5"/>
        <v>22</v>
      </c>
      <c r="G412" s="53">
        <v>45147.0</v>
      </c>
      <c r="H412" s="56">
        <f t="shared" si="6"/>
        <v>20</v>
      </c>
      <c r="I412" s="185" t="s">
        <v>42</v>
      </c>
      <c r="J412" s="54">
        <v>42.0</v>
      </c>
      <c r="K412" s="57" t="s">
        <v>64</v>
      </c>
      <c r="L412" s="54" t="s">
        <v>68</v>
      </c>
      <c r="M412" s="53">
        <v>45764.0</v>
      </c>
      <c r="N412" s="54" t="s">
        <v>19</v>
      </c>
      <c r="O412" s="54" t="s">
        <v>65</v>
      </c>
      <c r="P412" s="178" t="s">
        <v>61</v>
      </c>
      <c r="Q412" s="152"/>
      <c r="R412" s="162"/>
      <c r="S412" s="162"/>
      <c r="T412" s="162"/>
      <c r="U412" s="162"/>
      <c r="V412" s="163"/>
      <c r="W412" s="163"/>
      <c r="X412" s="163"/>
    </row>
    <row r="413">
      <c r="A413" s="53">
        <v>45694.0</v>
      </c>
      <c r="B413" s="38">
        <v>45783.0</v>
      </c>
      <c r="C413" s="54">
        <v>214335.0</v>
      </c>
      <c r="D413" s="54" t="s">
        <v>70</v>
      </c>
      <c r="E413" s="53">
        <v>45383.0</v>
      </c>
      <c r="F413" s="56">
        <f t="shared" si="5"/>
        <v>13</v>
      </c>
      <c r="G413" s="53">
        <v>45426.0</v>
      </c>
      <c r="H413" s="56">
        <f t="shared" si="6"/>
        <v>11</v>
      </c>
      <c r="I413" s="54" t="s">
        <v>73</v>
      </c>
      <c r="J413" s="54">
        <v>212.0</v>
      </c>
      <c r="K413" s="57">
        <v>22000.0</v>
      </c>
      <c r="L413" s="54" t="s">
        <v>68</v>
      </c>
      <c r="M413" s="53">
        <v>45751.0</v>
      </c>
      <c r="N413" s="54" t="s">
        <v>19</v>
      </c>
      <c r="O413" s="54" t="s">
        <v>292</v>
      </c>
      <c r="P413" s="178" t="s">
        <v>61</v>
      </c>
      <c r="Q413" s="152"/>
      <c r="R413" s="162"/>
      <c r="S413" s="162"/>
      <c r="T413" s="162"/>
      <c r="U413" s="162"/>
      <c r="V413" s="163"/>
      <c r="W413" s="163"/>
      <c r="X413" s="163"/>
    </row>
    <row r="414">
      <c r="A414" s="53">
        <v>45705.0</v>
      </c>
      <c r="B414" s="38">
        <v>45783.0</v>
      </c>
      <c r="C414" s="54">
        <v>193044.0</v>
      </c>
      <c r="D414" s="54" t="s">
        <v>70</v>
      </c>
      <c r="E414" s="53">
        <v>45231.0</v>
      </c>
      <c r="F414" s="56">
        <f t="shared" si="5"/>
        <v>18</v>
      </c>
      <c r="G414" s="151">
        <v>45247.0</v>
      </c>
      <c r="H414" s="56">
        <f t="shared" si="6"/>
        <v>17</v>
      </c>
      <c r="I414" s="54" t="s">
        <v>59</v>
      </c>
      <c r="J414" s="54">
        <v>102.0</v>
      </c>
      <c r="K414" s="57" t="s">
        <v>294</v>
      </c>
      <c r="L414" s="54" t="s">
        <v>51</v>
      </c>
      <c r="M414" s="53">
        <v>45752.0</v>
      </c>
      <c r="N414" s="54" t="s">
        <v>19</v>
      </c>
      <c r="O414" s="54" t="s">
        <v>65</v>
      </c>
      <c r="P414" s="178" t="s">
        <v>61</v>
      </c>
      <c r="Q414" s="152"/>
      <c r="R414" s="162"/>
      <c r="S414" s="162"/>
      <c r="T414" s="162"/>
      <c r="U414" s="162"/>
      <c r="V414" s="163"/>
      <c r="W414" s="163"/>
      <c r="X414" s="163"/>
    </row>
    <row r="415">
      <c r="A415" s="53">
        <v>45705.0</v>
      </c>
      <c r="B415" s="38">
        <v>45783.0</v>
      </c>
      <c r="C415" s="54">
        <v>224694.0</v>
      </c>
      <c r="D415" s="54" t="s">
        <v>70</v>
      </c>
      <c r="E415" s="53">
        <v>45444.0</v>
      </c>
      <c r="F415" s="56">
        <f t="shared" si="5"/>
        <v>11</v>
      </c>
      <c r="G415" s="53">
        <v>45517.0</v>
      </c>
      <c r="H415" s="56">
        <f t="shared" si="6"/>
        <v>8</v>
      </c>
      <c r="I415" s="54" t="s">
        <v>59</v>
      </c>
      <c r="J415" s="54">
        <v>106.0</v>
      </c>
      <c r="K415" s="57" t="s">
        <v>294</v>
      </c>
      <c r="L415" s="54" t="s">
        <v>51</v>
      </c>
      <c r="M415" s="53">
        <v>45752.0</v>
      </c>
      <c r="N415" s="54" t="s">
        <v>19</v>
      </c>
      <c r="O415" s="54" t="s">
        <v>65</v>
      </c>
      <c r="P415" s="178" t="s">
        <v>61</v>
      </c>
      <c r="Q415" s="152"/>
      <c r="R415" s="162"/>
      <c r="S415" s="162"/>
      <c r="T415" s="162"/>
      <c r="U415" s="162"/>
      <c r="V415" s="163"/>
      <c r="W415" s="163"/>
      <c r="X415" s="163"/>
    </row>
    <row r="416">
      <c r="A416" s="53">
        <v>45705.0</v>
      </c>
      <c r="B416" s="38">
        <v>45783.0</v>
      </c>
      <c r="C416" s="54">
        <v>200372.0</v>
      </c>
      <c r="D416" s="54" t="s">
        <v>104</v>
      </c>
      <c r="E416" s="53">
        <v>45231.0</v>
      </c>
      <c r="F416" s="56">
        <f t="shared" si="5"/>
        <v>18</v>
      </c>
      <c r="G416" s="53">
        <v>45320.0</v>
      </c>
      <c r="H416" s="56">
        <f t="shared" si="6"/>
        <v>15</v>
      </c>
      <c r="I416" s="54" t="s">
        <v>63</v>
      </c>
      <c r="J416" s="54">
        <v>404.0</v>
      </c>
      <c r="K416" s="57">
        <v>8000.0</v>
      </c>
      <c r="L416" s="54" t="s">
        <v>51</v>
      </c>
      <c r="M416" s="53">
        <v>45776.0</v>
      </c>
      <c r="N416" s="54" t="s">
        <v>19</v>
      </c>
      <c r="O416" s="54" t="s">
        <v>292</v>
      </c>
      <c r="P416" s="178" t="s">
        <v>61</v>
      </c>
      <c r="Q416" s="152"/>
      <c r="R416" s="162"/>
      <c r="S416" s="162"/>
      <c r="T416" s="162"/>
      <c r="U416" s="162"/>
      <c r="V416" s="163"/>
      <c r="W416" s="163"/>
      <c r="X416" s="163"/>
    </row>
    <row r="417">
      <c r="A417" s="53">
        <v>45705.0</v>
      </c>
      <c r="B417" s="38">
        <v>45783.0</v>
      </c>
      <c r="C417" s="54">
        <v>235973.0</v>
      </c>
      <c r="D417" s="54" t="s">
        <v>104</v>
      </c>
      <c r="E417" s="53">
        <v>45536.0</v>
      </c>
      <c r="F417" s="56">
        <f t="shared" si="5"/>
        <v>8</v>
      </c>
      <c r="G417" s="53">
        <v>45628.0</v>
      </c>
      <c r="H417" s="56">
        <f t="shared" si="6"/>
        <v>5</v>
      </c>
      <c r="I417" s="54" t="s">
        <v>74</v>
      </c>
      <c r="J417" s="54">
        <v>316.0</v>
      </c>
      <c r="K417" s="57" t="s">
        <v>294</v>
      </c>
      <c r="L417" s="54" t="s">
        <v>51</v>
      </c>
      <c r="M417" s="53">
        <v>45754.0</v>
      </c>
      <c r="N417" s="54" t="s">
        <v>19</v>
      </c>
      <c r="O417" s="54" t="s">
        <v>65</v>
      </c>
      <c r="P417" s="178" t="s">
        <v>61</v>
      </c>
      <c r="Q417" s="152"/>
      <c r="R417" s="162"/>
      <c r="S417" s="162"/>
      <c r="T417" s="162"/>
      <c r="U417" s="162"/>
      <c r="V417" s="163"/>
      <c r="W417" s="163"/>
      <c r="X417" s="163"/>
    </row>
    <row r="418">
      <c r="A418" s="53">
        <v>45705.0</v>
      </c>
      <c r="B418" s="38">
        <v>45783.0</v>
      </c>
      <c r="C418" s="54">
        <v>240827.0</v>
      </c>
      <c r="D418" s="54" t="s">
        <v>83</v>
      </c>
      <c r="E418" s="53">
        <v>45566.0</v>
      </c>
      <c r="F418" s="56">
        <f t="shared" si="5"/>
        <v>7</v>
      </c>
      <c r="G418" s="53">
        <v>45687.0</v>
      </c>
      <c r="H418" s="56">
        <f t="shared" si="6"/>
        <v>3</v>
      </c>
      <c r="I418" s="54" t="s">
        <v>74</v>
      </c>
      <c r="J418" s="54">
        <v>308.0</v>
      </c>
      <c r="K418" s="57" t="s">
        <v>294</v>
      </c>
      <c r="L418" s="54" t="s">
        <v>68</v>
      </c>
      <c r="M418" s="53">
        <v>45757.0</v>
      </c>
      <c r="N418" s="54" t="s">
        <v>19</v>
      </c>
      <c r="O418" s="54" t="s">
        <v>65</v>
      </c>
      <c r="P418" s="178" t="s">
        <v>61</v>
      </c>
      <c r="Q418" s="152"/>
      <c r="R418" s="162"/>
      <c r="S418" s="162"/>
      <c r="T418" s="162"/>
      <c r="U418" s="162"/>
      <c r="V418" s="163"/>
      <c r="W418" s="163"/>
      <c r="X418" s="163"/>
    </row>
    <row r="419">
      <c r="A419" s="53">
        <v>45705.0</v>
      </c>
      <c r="B419" s="38">
        <v>45783.0</v>
      </c>
      <c r="C419" s="54">
        <v>210314.0</v>
      </c>
      <c r="D419" s="54" t="s">
        <v>58</v>
      </c>
      <c r="E419" s="53">
        <v>45352.0</v>
      </c>
      <c r="F419" s="56">
        <f t="shared" si="5"/>
        <v>14</v>
      </c>
      <c r="G419" s="53">
        <v>45398.0</v>
      </c>
      <c r="H419" s="56">
        <f t="shared" si="6"/>
        <v>12</v>
      </c>
      <c r="I419" s="54" t="s">
        <v>74</v>
      </c>
      <c r="J419" s="54">
        <v>308.0</v>
      </c>
      <c r="K419" s="57">
        <v>2000.0</v>
      </c>
      <c r="L419" s="54" t="s">
        <v>68</v>
      </c>
      <c r="M419" s="53">
        <v>45772.0</v>
      </c>
      <c r="N419" s="54" t="s">
        <v>19</v>
      </c>
      <c r="O419" s="54" t="s">
        <v>292</v>
      </c>
      <c r="P419" s="178" t="s">
        <v>61</v>
      </c>
      <c r="Q419" s="152"/>
      <c r="R419" s="162"/>
      <c r="S419" s="162"/>
      <c r="T419" s="162"/>
      <c r="U419" s="162"/>
      <c r="V419" s="163"/>
      <c r="W419" s="163"/>
      <c r="X419" s="163"/>
    </row>
    <row r="420">
      <c r="A420" s="53">
        <v>45705.0</v>
      </c>
      <c r="B420" s="38">
        <v>45783.0</v>
      </c>
      <c r="C420" s="54">
        <v>188325.0</v>
      </c>
      <c r="D420" s="54" t="s">
        <v>58</v>
      </c>
      <c r="E420" s="53">
        <v>45170.0</v>
      </c>
      <c r="F420" s="56">
        <f t="shared" si="5"/>
        <v>20</v>
      </c>
      <c r="G420" s="151">
        <v>45215.0</v>
      </c>
      <c r="H420" s="56">
        <f t="shared" si="6"/>
        <v>18</v>
      </c>
      <c r="I420" s="54" t="s">
        <v>73</v>
      </c>
      <c r="J420" s="54">
        <v>215.0</v>
      </c>
      <c r="K420" s="57" t="s">
        <v>294</v>
      </c>
      <c r="L420" s="54" t="s">
        <v>68</v>
      </c>
      <c r="M420" s="53">
        <v>45758.0</v>
      </c>
      <c r="N420" s="54" t="s">
        <v>19</v>
      </c>
      <c r="O420" s="54" t="s">
        <v>65</v>
      </c>
      <c r="P420" s="178" t="s">
        <v>61</v>
      </c>
      <c r="Q420" s="152"/>
      <c r="R420" s="162"/>
      <c r="S420" s="162"/>
      <c r="T420" s="162"/>
      <c r="U420" s="162"/>
      <c r="V420" s="163"/>
      <c r="W420" s="163"/>
      <c r="X420" s="163"/>
    </row>
    <row r="421">
      <c r="A421" s="53">
        <v>45705.0</v>
      </c>
      <c r="B421" s="38">
        <v>45783.0</v>
      </c>
      <c r="C421" s="54">
        <v>221228.0</v>
      </c>
      <c r="D421" s="54" t="s">
        <v>111</v>
      </c>
      <c r="E421" s="53">
        <v>45413.0</v>
      </c>
      <c r="F421" s="56">
        <f t="shared" si="5"/>
        <v>12</v>
      </c>
      <c r="G421" s="53">
        <v>45484.0</v>
      </c>
      <c r="H421" s="56">
        <f t="shared" si="6"/>
        <v>9</v>
      </c>
      <c r="I421" s="54" t="s">
        <v>74</v>
      </c>
      <c r="J421" s="54">
        <v>312.0</v>
      </c>
      <c r="K421" s="57">
        <v>10000.0</v>
      </c>
      <c r="L421" s="54" t="s">
        <v>84</v>
      </c>
      <c r="M421" s="53">
        <v>45750.0</v>
      </c>
      <c r="N421" s="54" t="s">
        <v>19</v>
      </c>
      <c r="O421" s="54" t="s">
        <v>65</v>
      </c>
      <c r="P421" s="178" t="s">
        <v>61</v>
      </c>
      <c r="Q421" s="152"/>
      <c r="R421" s="162"/>
      <c r="S421" s="162"/>
      <c r="T421" s="162"/>
      <c r="U421" s="162"/>
      <c r="V421" s="163"/>
      <c r="W421" s="163"/>
      <c r="X421" s="163"/>
    </row>
    <row r="422">
      <c r="A422" s="53">
        <v>45705.0</v>
      </c>
      <c r="B422" s="53">
        <v>45782.0</v>
      </c>
      <c r="C422" s="54">
        <v>220290.0</v>
      </c>
      <c r="D422" s="54" t="s">
        <v>114</v>
      </c>
      <c r="E422" s="53">
        <v>45444.0</v>
      </c>
      <c r="F422" s="56">
        <f t="shared" si="5"/>
        <v>11</v>
      </c>
      <c r="G422" s="53">
        <v>45477.0</v>
      </c>
      <c r="H422" s="56">
        <f t="shared" si="6"/>
        <v>10</v>
      </c>
      <c r="I422" s="54" t="s">
        <v>74</v>
      </c>
      <c r="J422" s="54">
        <v>301.0</v>
      </c>
      <c r="K422" s="57">
        <v>10000.0</v>
      </c>
      <c r="L422" s="54" t="s">
        <v>68</v>
      </c>
      <c r="M422" s="53">
        <v>45756.0</v>
      </c>
      <c r="N422" s="54" t="s">
        <v>17</v>
      </c>
      <c r="O422" s="54" t="s">
        <v>292</v>
      </c>
      <c r="P422" s="178" t="s">
        <v>61</v>
      </c>
      <c r="Q422" s="152"/>
      <c r="R422" s="162"/>
      <c r="S422" s="162"/>
      <c r="T422" s="162"/>
      <c r="U422" s="162"/>
      <c r="V422" s="163"/>
      <c r="W422" s="163"/>
      <c r="X422" s="163"/>
    </row>
    <row r="423">
      <c r="A423" s="252">
        <v>45705.0</v>
      </c>
      <c r="B423" s="38">
        <v>45783.0</v>
      </c>
      <c r="C423" s="185">
        <v>221763.0</v>
      </c>
      <c r="D423" s="178" t="s">
        <v>83</v>
      </c>
      <c r="E423" s="252">
        <v>45474.0</v>
      </c>
      <c r="F423" s="253">
        <v>7.0</v>
      </c>
      <c r="G423" s="256">
        <v>45499.0</v>
      </c>
      <c r="H423" s="56">
        <f t="shared" si="6"/>
        <v>9</v>
      </c>
      <c r="I423" s="178" t="s">
        <v>73</v>
      </c>
      <c r="J423" s="185">
        <v>230.0</v>
      </c>
      <c r="K423" s="254">
        <v>6500.0</v>
      </c>
      <c r="L423" s="54" t="s">
        <v>68</v>
      </c>
      <c r="M423" s="300">
        <v>45749.0</v>
      </c>
      <c r="N423" s="54" t="s">
        <v>19</v>
      </c>
      <c r="O423" s="54" t="s">
        <v>292</v>
      </c>
      <c r="P423" s="178" t="s">
        <v>61</v>
      </c>
      <c r="Q423" s="152"/>
      <c r="R423" s="162"/>
      <c r="S423" s="162"/>
      <c r="T423" s="162"/>
      <c r="U423" s="162"/>
      <c r="V423" s="163"/>
      <c r="W423" s="163"/>
      <c r="X423" s="163"/>
    </row>
    <row r="424">
      <c r="A424" s="53">
        <v>45705.0</v>
      </c>
      <c r="B424" s="38">
        <v>45783.0</v>
      </c>
      <c r="C424" s="54">
        <v>151729.0</v>
      </c>
      <c r="D424" s="54" t="s">
        <v>95</v>
      </c>
      <c r="E424" s="53">
        <v>44896.0</v>
      </c>
      <c r="F424" s="56">
        <f t="shared" ref="F424:F438" si="7">DATEDIF(E424,TODAY(),"M")</f>
        <v>29</v>
      </c>
      <c r="G424" s="151">
        <v>44887.0</v>
      </c>
      <c r="H424" s="56">
        <f t="shared" si="6"/>
        <v>29</v>
      </c>
      <c r="I424" s="54" t="s">
        <v>73</v>
      </c>
      <c r="J424" s="54">
        <v>203.0</v>
      </c>
      <c r="K424" s="57" t="s">
        <v>64</v>
      </c>
      <c r="L424" s="54" t="s">
        <v>51</v>
      </c>
      <c r="M424" s="53">
        <v>45758.0</v>
      </c>
      <c r="N424" s="54" t="s">
        <v>19</v>
      </c>
      <c r="O424" s="54" t="s">
        <v>65</v>
      </c>
      <c r="P424" s="178" t="s">
        <v>61</v>
      </c>
      <c r="Q424" s="152"/>
      <c r="R424" s="162"/>
      <c r="S424" s="162"/>
      <c r="T424" s="162"/>
      <c r="U424" s="162"/>
      <c r="V424" s="163"/>
      <c r="W424" s="163"/>
      <c r="X424" s="163"/>
    </row>
    <row r="425">
      <c r="A425" s="53">
        <v>45705.0</v>
      </c>
      <c r="B425" s="38">
        <v>45783.0</v>
      </c>
      <c r="C425" s="54">
        <v>229375.0</v>
      </c>
      <c r="D425" s="54" t="s">
        <v>96</v>
      </c>
      <c r="E425" s="53">
        <v>45505.0</v>
      </c>
      <c r="F425" s="56">
        <f t="shared" si="7"/>
        <v>9</v>
      </c>
      <c r="G425" s="53">
        <v>45562.0</v>
      </c>
      <c r="H425" s="56">
        <f t="shared" si="6"/>
        <v>7</v>
      </c>
      <c r="I425" s="185" t="s">
        <v>42</v>
      </c>
      <c r="J425" s="54" t="s">
        <v>243</v>
      </c>
      <c r="K425" s="57">
        <v>4000.0</v>
      </c>
      <c r="L425" s="54" t="s">
        <v>84</v>
      </c>
      <c r="M425" s="53">
        <v>45763.0</v>
      </c>
      <c r="N425" s="54" t="s">
        <v>19</v>
      </c>
      <c r="O425" s="54" t="s">
        <v>292</v>
      </c>
      <c r="P425" s="178" t="s">
        <v>61</v>
      </c>
      <c r="Q425" s="152"/>
      <c r="R425" s="162"/>
      <c r="S425" s="162"/>
      <c r="T425" s="162"/>
      <c r="U425" s="162"/>
      <c r="V425" s="163"/>
      <c r="W425" s="163"/>
      <c r="X425" s="163"/>
    </row>
    <row r="426">
      <c r="A426" s="53">
        <v>45705.0</v>
      </c>
      <c r="B426" s="38">
        <v>45783.0</v>
      </c>
      <c r="C426" s="54">
        <v>229782.0</v>
      </c>
      <c r="D426" s="54" t="s">
        <v>116</v>
      </c>
      <c r="E426" s="53">
        <v>45231.0</v>
      </c>
      <c r="F426" s="56">
        <f t="shared" si="7"/>
        <v>18</v>
      </c>
      <c r="G426" s="53">
        <v>45567.0</v>
      </c>
      <c r="H426" s="56">
        <f t="shared" si="6"/>
        <v>7</v>
      </c>
      <c r="I426" s="185" t="s">
        <v>42</v>
      </c>
      <c r="J426" s="54">
        <v>30.0</v>
      </c>
      <c r="K426" s="57" t="s">
        <v>64</v>
      </c>
      <c r="L426" s="54" t="s">
        <v>68</v>
      </c>
      <c r="M426" s="53">
        <v>45764.0</v>
      </c>
      <c r="N426" s="54" t="s">
        <v>19</v>
      </c>
      <c r="O426" s="54" t="s">
        <v>65</v>
      </c>
      <c r="P426" s="178" t="s">
        <v>61</v>
      </c>
      <c r="Q426" s="152"/>
      <c r="R426" s="162"/>
      <c r="S426" s="162"/>
      <c r="T426" s="162"/>
      <c r="U426" s="162"/>
      <c r="V426" s="163"/>
      <c r="W426" s="163"/>
      <c r="X426" s="163"/>
    </row>
    <row r="427">
      <c r="A427" s="53">
        <v>45705.0</v>
      </c>
      <c r="B427" s="38">
        <v>45783.0</v>
      </c>
      <c r="C427" s="54">
        <v>235150.0</v>
      </c>
      <c r="D427" s="54" t="s">
        <v>116</v>
      </c>
      <c r="E427" s="53">
        <v>45413.0</v>
      </c>
      <c r="F427" s="56">
        <f t="shared" si="7"/>
        <v>12</v>
      </c>
      <c r="G427" s="151">
        <v>45618.0</v>
      </c>
      <c r="H427" s="56">
        <f t="shared" si="6"/>
        <v>5</v>
      </c>
      <c r="I427" s="185" t="s">
        <v>42</v>
      </c>
      <c r="J427" s="54">
        <v>30.0</v>
      </c>
      <c r="K427" s="57" t="s">
        <v>64</v>
      </c>
      <c r="L427" s="54" t="s">
        <v>84</v>
      </c>
      <c r="M427" s="53">
        <v>45764.0</v>
      </c>
      <c r="N427" s="54" t="s">
        <v>19</v>
      </c>
      <c r="O427" s="54" t="s">
        <v>65</v>
      </c>
      <c r="P427" s="178" t="s">
        <v>61</v>
      </c>
      <c r="Q427" s="152"/>
      <c r="R427" s="162"/>
      <c r="S427" s="162"/>
      <c r="T427" s="162"/>
      <c r="U427" s="162"/>
      <c r="V427" s="163"/>
      <c r="W427" s="163"/>
      <c r="X427" s="163"/>
    </row>
    <row r="428">
      <c r="A428" s="53">
        <v>45705.0</v>
      </c>
      <c r="B428" s="38">
        <v>45783.0</v>
      </c>
      <c r="C428" s="54">
        <v>233505.0</v>
      </c>
      <c r="D428" s="54" t="s">
        <v>118</v>
      </c>
      <c r="E428" s="53">
        <v>45566.0</v>
      </c>
      <c r="F428" s="56">
        <f t="shared" si="7"/>
        <v>7</v>
      </c>
      <c r="G428" s="53">
        <v>45602.0</v>
      </c>
      <c r="H428" s="56">
        <f t="shared" si="6"/>
        <v>6</v>
      </c>
      <c r="I428" s="54" t="s">
        <v>74</v>
      </c>
      <c r="J428" s="54">
        <v>314.0</v>
      </c>
      <c r="K428" s="57">
        <v>10000.0</v>
      </c>
      <c r="L428" s="54" t="s">
        <v>84</v>
      </c>
      <c r="M428" s="53">
        <v>45772.0</v>
      </c>
      <c r="N428" s="54" t="s">
        <v>19</v>
      </c>
      <c r="O428" s="54" t="s">
        <v>65</v>
      </c>
      <c r="P428" s="178" t="s">
        <v>61</v>
      </c>
      <c r="Q428" s="152"/>
      <c r="R428" s="162"/>
      <c r="S428" s="162"/>
      <c r="T428" s="162"/>
      <c r="U428" s="162"/>
      <c r="V428" s="163"/>
      <c r="W428" s="163"/>
      <c r="X428" s="163"/>
    </row>
    <row r="429">
      <c r="A429" s="53">
        <v>45705.0</v>
      </c>
      <c r="B429" s="38">
        <v>45783.0</v>
      </c>
      <c r="C429" s="54">
        <v>197711.0</v>
      </c>
      <c r="D429" s="54" t="s">
        <v>99</v>
      </c>
      <c r="E429" s="53">
        <v>45231.0</v>
      </c>
      <c r="F429" s="56">
        <f t="shared" si="7"/>
        <v>18</v>
      </c>
      <c r="G429" s="53">
        <v>45301.0</v>
      </c>
      <c r="H429" s="56">
        <f t="shared" si="6"/>
        <v>15</v>
      </c>
      <c r="I429" s="54" t="s">
        <v>73</v>
      </c>
      <c r="J429" s="54">
        <v>214.0</v>
      </c>
      <c r="K429" s="57" t="s">
        <v>294</v>
      </c>
      <c r="L429" s="54" t="s">
        <v>68</v>
      </c>
      <c r="M429" s="53">
        <v>45758.0</v>
      </c>
      <c r="N429" s="54" t="s">
        <v>19</v>
      </c>
      <c r="O429" s="54" t="s">
        <v>65</v>
      </c>
      <c r="P429" s="178" t="s">
        <v>61</v>
      </c>
      <c r="Q429" s="152"/>
      <c r="R429" s="162"/>
      <c r="S429" s="162"/>
      <c r="T429" s="162"/>
      <c r="U429" s="162"/>
      <c r="V429" s="163"/>
      <c r="W429" s="163"/>
      <c r="X429" s="163"/>
    </row>
    <row r="430">
      <c r="A430" s="53">
        <v>45705.0</v>
      </c>
      <c r="B430" s="38">
        <v>45783.0</v>
      </c>
      <c r="C430" s="54">
        <v>206058.0</v>
      </c>
      <c r="D430" s="54" t="s">
        <v>99</v>
      </c>
      <c r="E430" s="53">
        <v>45292.0</v>
      </c>
      <c r="F430" s="56">
        <f t="shared" si="7"/>
        <v>16</v>
      </c>
      <c r="G430" s="53">
        <v>45363.0</v>
      </c>
      <c r="H430" s="56">
        <f t="shared" si="6"/>
        <v>13</v>
      </c>
      <c r="I430" s="185" t="s">
        <v>42</v>
      </c>
      <c r="J430" s="54">
        <v>88.0</v>
      </c>
      <c r="K430" s="57" t="s">
        <v>294</v>
      </c>
      <c r="L430" s="54" t="s">
        <v>68</v>
      </c>
      <c r="M430" s="53">
        <v>45769.0</v>
      </c>
      <c r="N430" s="54" t="s">
        <v>19</v>
      </c>
      <c r="O430" s="54" t="s">
        <v>65</v>
      </c>
      <c r="P430" s="178" t="s">
        <v>61</v>
      </c>
      <c r="Q430" s="152"/>
      <c r="R430" s="162"/>
      <c r="S430" s="162"/>
      <c r="T430" s="162"/>
      <c r="U430" s="162"/>
      <c r="V430" s="163"/>
      <c r="W430" s="163"/>
      <c r="X430" s="163"/>
    </row>
    <row r="431">
      <c r="A431" s="53">
        <v>45705.0</v>
      </c>
      <c r="B431" s="38">
        <v>45783.0</v>
      </c>
      <c r="C431" s="54">
        <v>230680.0</v>
      </c>
      <c r="D431" s="54" t="s">
        <v>99</v>
      </c>
      <c r="E431" s="53">
        <v>45566.0</v>
      </c>
      <c r="F431" s="56">
        <f t="shared" si="7"/>
        <v>7</v>
      </c>
      <c r="G431" s="151">
        <v>45576.0</v>
      </c>
      <c r="H431" s="56">
        <f t="shared" si="6"/>
        <v>6</v>
      </c>
      <c r="I431" s="54" t="s">
        <v>74</v>
      </c>
      <c r="J431" s="54">
        <v>314.0</v>
      </c>
      <c r="K431" s="57" t="s">
        <v>64</v>
      </c>
      <c r="L431" s="54" t="s">
        <v>51</v>
      </c>
      <c r="M431" s="53">
        <v>45750.0</v>
      </c>
      <c r="N431" s="54" t="s">
        <v>19</v>
      </c>
      <c r="O431" s="54" t="s">
        <v>65</v>
      </c>
      <c r="P431" s="178" t="s">
        <v>61</v>
      </c>
      <c r="Q431" s="152"/>
      <c r="R431" s="162"/>
      <c r="S431" s="162"/>
      <c r="T431" s="162"/>
      <c r="U431" s="162"/>
      <c r="V431" s="163"/>
      <c r="W431" s="163"/>
      <c r="X431" s="163"/>
    </row>
    <row r="432">
      <c r="A432" s="53">
        <v>45705.0</v>
      </c>
      <c r="B432" s="38">
        <v>45783.0</v>
      </c>
      <c r="C432" s="54">
        <v>238378.0</v>
      </c>
      <c r="D432" s="54" t="s">
        <v>60</v>
      </c>
      <c r="E432" s="53">
        <v>45627.0</v>
      </c>
      <c r="F432" s="290">
        <f t="shared" si="7"/>
        <v>5</v>
      </c>
      <c r="G432" s="53">
        <v>45664.0</v>
      </c>
      <c r="H432" s="56">
        <f t="shared" si="6"/>
        <v>3</v>
      </c>
      <c r="I432" s="54" t="s">
        <v>63</v>
      </c>
      <c r="J432" s="54">
        <v>402.0</v>
      </c>
      <c r="K432" s="57">
        <v>4700.0</v>
      </c>
      <c r="L432" s="54" t="s">
        <v>51</v>
      </c>
      <c r="M432" s="53">
        <v>45783.0</v>
      </c>
      <c r="N432" s="54" t="s">
        <v>17</v>
      </c>
      <c r="O432" s="54" t="s">
        <v>65</v>
      </c>
      <c r="P432" s="178" t="s">
        <v>61</v>
      </c>
      <c r="Q432" s="152"/>
      <c r="R432" s="162"/>
      <c r="S432" s="162"/>
      <c r="T432" s="162"/>
      <c r="U432" s="162"/>
      <c r="V432" s="163"/>
      <c r="W432" s="163"/>
      <c r="X432" s="163"/>
    </row>
    <row r="433">
      <c r="A433" s="53">
        <v>45705.0</v>
      </c>
      <c r="B433" s="53">
        <v>45782.0</v>
      </c>
      <c r="C433" s="54">
        <v>217371.0</v>
      </c>
      <c r="D433" s="54" t="s">
        <v>48</v>
      </c>
      <c r="E433" s="53">
        <v>45352.0</v>
      </c>
      <c r="F433" s="56">
        <f t="shared" si="7"/>
        <v>14</v>
      </c>
      <c r="G433" s="53">
        <v>45451.0</v>
      </c>
      <c r="H433" s="56">
        <f t="shared" si="6"/>
        <v>10</v>
      </c>
      <c r="I433" s="54" t="s">
        <v>49</v>
      </c>
      <c r="J433" s="54">
        <v>535.0</v>
      </c>
      <c r="K433" s="57">
        <v>2500.0</v>
      </c>
      <c r="L433" s="54" t="s">
        <v>51</v>
      </c>
      <c r="M433" s="53">
        <v>45782.0</v>
      </c>
      <c r="N433" s="54" t="s">
        <v>17</v>
      </c>
      <c r="O433" s="54" t="s">
        <v>65</v>
      </c>
      <c r="P433" s="178" t="s">
        <v>61</v>
      </c>
      <c r="Q433" s="152"/>
      <c r="R433" s="162"/>
      <c r="S433" s="162"/>
      <c r="T433" s="162"/>
      <c r="U433" s="162"/>
      <c r="V433" s="163"/>
      <c r="W433" s="163"/>
      <c r="X433" s="163"/>
    </row>
    <row r="434">
      <c r="A434" s="53">
        <v>45705.0</v>
      </c>
      <c r="B434" s="38">
        <v>45783.0</v>
      </c>
      <c r="C434" s="54">
        <v>242358.0</v>
      </c>
      <c r="D434" s="54" t="s">
        <v>48</v>
      </c>
      <c r="E434" s="53">
        <v>45658.0</v>
      </c>
      <c r="F434" s="290">
        <f t="shared" si="7"/>
        <v>4</v>
      </c>
      <c r="G434" s="53">
        <v>45695.0</v>
      </c>
      <c r="H434" s="56">
        <f t="shared" si="6"/>
        <v>2</v>
      </c>
      <c r="I434" s="54" t="s">
        <v>49</v>
      </c>
      <c r="J434" s="54" t="s">
        <v>295</v>
      </c>
      <c r="K434" s="57" t="s">
        <v>64</v>
      </c>
      <c r="L434" s="54" t="s">
        <v>51</v>
      </c>
      <c r="M434" s="53">
        <v>45757.0</v>
      </c>
      <c r="N434" s="54" t="s">
        <v>19</v>
      </c>
      <c r="O434" s="54" t="s">
        <v>65</v>
      </c>
      <c r="P434" s="178" t="s">
        <v>61</v>
      </c>
      <c r="Q434" s="152"/>
      <c r="R434" s="162"/>
      <c r="S434" s="162"/>
      <c r="T434" s="162"/>
      <c r="U434" s="162"/>
      <c r="V434" s="163"/>
      <c r="W434" s="163"/>
      <c r="X434" s="163"/>
    </row>
    <row r="435">
      <c r="A435" s="53">
        <v>45752.0</v>
      </c>
      <c r="B435" s="38">
        <v>45783.0</v>
      </c>
      <c r="C435" s="54">
        <v>192770.0</v>
      </c>
      <c r="D435" s="54" t="s">
        <v>48</v>
      </c>
      <c r="E435" s="53">
        <v>45200.0</v>
      </c>
      <c r="F435" s="56">
        <f t="shared" si="7"/>
        <v>19</v>
      </c>
      <c r="G435" s="53">
        <v>45269.0</v>
      </c>
      <c r="H435" s="56">
        <f t="shared" si="6"/>
        <v>16</v>
      </c>
      <c r="I435" s="54" t="s">
        <v>73</v>
      </c>
      <c r="J435" s="54">
        <v>201.0</v>
      </c>
      <c r="K435" s="57">
        <v>25000.0</v>
      </c>
      <c r="L435" s="54" t="s">
        <v>51</v>
      </c>
      <c r="M435" s="53">
        <v>45754.0</v>
      </c>
      <c r="N435" s="54" t="s">
        <v>19</v>
      </c>
      <c r="O435" s="54" t="s">
        <v>292</v>
      </c>
      <c r="P435" s="178" t="s">
        <v>61</v>
      </c>
      <c r="Q435" s="152"/>
      <c r="R435" s="162"/>
      <c r="S435" s="162"/>
      <c r="T435" s="162"/>
      <c r="U435" s="162"/>
      <c r="V435" s="163"/>
      <c r="W435" s="163"/>
      <c r="X435" s="163"/>
    </row>
    <row r="436">
      <c r="A436" s="53">
        <v>45705.0</v>
      </c>
      <c r="B436" s="38">
        <v>45783.0</v>
      </c>
      <c r="C436" s="54">
        <v>209286.0</v>
      </c>
      <c r="D436" s="54" t="s">
        <v>102</v>
      </c>
      <c r="E436" s="53">
        <v>45352.0</v>
      </c>
      <c r="F436" s="56">
        <f t="shared" si="7"/>
        <v>14</v>
      </c>
      <c r="G436" s="53">
        <v>45400.0</v>
      </c>
      <c r="H436" s="56">
        <f t="shared" si="6"/>
        <v>12</v>
      </c>
      <c r="I436" s="54" t="s">
        <v>63</v>
      </c>
      <c r="J436" s="54">
        <v>404.0</v>
      </c>
      <c r="K436" s="57">
        <v>8000.0</v>
      </c>
      <c r="L436" s="54" t="s">
        <v>68</v>
      </c>
      <c r="M436" s="53">
        <v>45776.0</v>
      </c>
      <c r="N436" s="54" t="s">
        <v>19</v>
      </c>
      <c r="O436" s="54" t="s">
        <v>292</v>
      </c>
      <c r="P436" s="178" t="s">
        <v>61</v>
      </c>
      <c r="Q436" s="152"/>
      <c r="R436" s="162"/>
      <c r="S436" s="162"/>
      <c r="T436" s="162"/>
      <c r="U436" s="162"/>
      <c r="V436" s="163"/>
      <c r="W436" s="163"/>
      <c r="X436" s="163"/>
    </row>
    <row r="437">
      <c r="A437" s="53">
        <v>45705.0</v>
      </c>
      <c r="B437" s="53">
        <v>45779.0</v>
      </c>
      <c r="C437" s="54">
        <v>231971.0</v>
      </c>
      <c r="D437" s="54" t="s">
        <v>102</v>
      </c>
      <c r="E437" s="53">
        <v>45597.0</v>
      </c>
      <c r="F437" s="56">
        <f t="shared" si="7"/>
        <v>6</v>
      </c>
      <c r="G437" s="151">
        <v>45610.0</v>
      </c>
      <c r="H437" s="56">
        <f t="shared" si="6"/>
        <v>5</v>
      </c>
      <c r="I437" s="54" t="s">
        <v>49</v>
      </c>
      <c r="J437" s="54">
        <v>510.0</v>
      </c>
      <c r="K437" s="57" t="s">
        <v>64</v>
      </c>
      <c r="L437" s="54" t="s">
        <v>51</v>
      </c>
      <c r="M437" s="53">
        <v>45779.0</v>
      </c>
      <c r="N437" s="54" t="s">
        <v>17</v>
      </c>
      <c r="O437" s="54" t="s">
        <v>65</v>
      </c>
      <c r="P437" s="178" t="s">
        <v>61</v>
      </c>
      <c r="Q437" s="152"/>
      <c r="R437" s="162"/>
      <c r="S437" s="162"/>
      <c r="T437" s="162"/>
      <c r="U437" s="162"/>
      <c r="V437" s="163"/>
      <c r="W437" s="163"/>
      <c r="X437" s="163"/>
    </row>
    <row r="438">
      <c r="A438" s="53">
        <v>45705.0</v>
      </c>
      <c r="B438" s="38">
        <v>45783.0</v>
      </c>
      <c r="C438" s="54">
        <v>238612.0</v>
      </c>
      <c r="D438" s="54" t="s">
        <v>71</v>
      </c>
      <c r="E438" s="53">
        <v>45627.0</v>
      </c>
      <c r="F438" s="290">
        <f t="shared" si="7"/>
        <v>5</v>
      </c>
      <c r="G438" s="53">
        <v>45666.0</v>
      </c>
      <c r="H438" s="56">
        <f t="shared" si="6"/>
        <v>3</v>
      </c>
      <c r="I438" s="54" t="s">
        <v>140</v>
      </c>
      <c r="J438" s="54">
        <v>8003.0</v>
      </c>
      <c r="K438" s="57" t="s">
        <v>64</v>
      </c>
      <c r="L438" s="54" t="s">
        <v>51</v>
      </c>
      <c r="M438" s="53">
        <v>45723.0</v>
      </c>
      <c r="N438" s="54" t="s">
        <v>19</v>
      </c>
      <c r="O438" s="54" t="s">
        <v>65</v>
      </c>
      <c r="P438" s="178" t="s">
        <v>61</v>
      </c>
      <c r="Q438" s="152"/>
      <c r="R438" s="162"/>
      <c r="S438" s="162"/>
      <c r="T438" s="162"/>
      <c r="U438" s="162"/>
      <c r="V438" s="163"/>
      <c r="W438" s="163"/>
      <c r="X438" s="163"/>
    </row>
    <row r="439">
      <c r="A439" s="53">
        <v>45705.0</v>
      </c>
      <c r="B439" s="38">
        <v>45783.0</v>
      </c>
      <c r="C439" s="54">
        <v>248810.0</v>
      </c>
      <c r="D439" s="54"/>
      <c r="E439" s="53"/>
      <c r="F439" s="56"/>
      <c r="G439" s="53"/>
      <c r="H439" s="56"/>
      <c r="I439" s="54" t="s">
        <v>59</v>
      </c>
      <c r="J439" s="54">
        <v>142.0</v>
      </c>
      <c r="K439" s="57">
        <v>4000.0</v>
      </c>
      <c r="L439" s="54" t="s">
        <v>51</v>
      </c>
      <c r="M439" s="53">
        <v>45769.0</v>
      </c>
      <c r="N439" s="54" t="s">
        <v>19</v>
      </c>
      <c r="O439" s="54" t="s">
        <v>292</v>
      </c>
      <c r="P439" s="178" t="s">
        <v>61</v>
      </c>
      <c r="Q439" s="152"/>
      <c r="R439" s="162"/>
      <c r="S439" s="162"/>
      <c r="T439" s="162"/>
      <c r="U439" s="162"/>
      <c r="V439" s="163"/>
      <c r="W439" s="163"/>
      <c r="X439" s="163"/>
    </row>
    <row r="440">
      <c r="A440" s="53">
        <v>45705.0</v>
      </c>
      <c r="B440" s="38">
        <v>45783.0</v>
      </c>
      <c r="C440" s="54">
        <v>238636.0</v>
      </c>
      <c r="D440" s="54" t="s">
        <v>71</v>
      </c>
      <c r="E440" s="53">
        <v>45658.0</v>
      </c>
      <c r="F440" s="290">
        <f t="shared" ref="F440:F539" si="8">DATEDIF(E440,TODAY(),"M")</f>
        <v>4</v>
      </c>
      <c r="G440" s="53">
        <v>45665.0</v>
      </c>
      <c r="H440" s="56">
        <f t="shared" ref="H440:H539" si="9">DATEDIF(G440,TODAY(),"M")</f>
        <v>3</v>
      </c>
      <c r="I440" s="54" t="s">
        <v>59</v>
      </c>
      <c r="J440" s="54" t="s">
        <v>33</v>
      </c>
      <c r="K440" s="100"/>
      <c r="L440" s="58"/>
      <c r="M440" s="53">
        <v>45750.0</v>
      </c>
      <c r="N440" s="54" t="s">
        <v>19</v>
      </c>
      <c r="O440" s="54" t="s">
        <v>65</v>
      </c>
      <c r="P440" s="186"/>
      <c r="Q440" s="152"/>
      <c r="R440" s="162"/>
      <c r="S440" s="162"/>
      <c r="T440" s="162"/>
      <c r="U440" s="162"/>
      <c r="V440" s="163"/>
      <c r="W440" s="163"/>
      <c r="X440" s="163"/>
    </row>
    <row r="441">
      <c r="A441" s="53">
        <v>45705.0</v>
      </c>
      <c r="B441" s="38">
        <v>45783.0</v>
      </c>
      <c r="C441" s="54">
        <v>239588.0</v>
      </c>
      <c r="D441" s="54" t="s">
        <v>71</v>
      </c>
      <c r="E441" s="53">
        <v>45627.0</v>
      </c>
      <c r="F441" s="290">
        <f t="shared" si="8"/>
        <v>5</v>
      </c>
      <c r="G441" s="53">
        <v>45672.0</v>
      </c>
      <c r="H441" s="56">
        <f t="shared" si="9"/>
        <v>3</v>
      </c>
      <c r="I441" s="54" t="s">
        <v>74</v>
      </c>
      <c r="J441" s="54" t="s">
        <v>33</v>
      </c>
      <c r="K441" s="100"/>
      <c r="L441" s="58"/>
      <c r="M441" s="53">
        <v>45750.0</v>
      </c>
      <c r="N441" s="54" t="s">
        <v>19</v>
      </c>
      <c r="O441" s="54" t="s">
        <v>65</v>
      </c>
      <c r="P441" s="186"/>
      <c r="Q441" s="152"/>
      <c r="R441" s="162"/>
      <c r="S441" s="162"/>
      <c r="T441" s="162"/>
      <c r="U441" s="162"/>
      <c r="V441" s="163"/>
      <c r="W441" s="163"/>
      <c r="X441" s="163"/>
    </row>
    <row r="442">
      <c r="A442" s="53">
        <v>45705.0</v>
      </c>
      <c r="B442" s="38">
        <v>45783.0</v>
      </c>
      <c r="C442" s="54">
        <v>242028.0</v>
      </c>
      <c r="D442" s="54" t="s">
        <v>71</v>
      </c>
      <c r="E442" s="53">
        <v>45658.0</v>
      </c>
      <c r="F442" s="290">
        <f t="shared" si="8"/>
        <v>4</v>
      </c>
      <c r="G442" s="53">
        <v>45693.0</v>
      </c>
      <c r="H442" s="56">
        <f t="shared" si="9"/>
        <v>3</v>
      </c>
      <c r="I442" s="54" t="s">
        <v>63</v>
      </c>
      <c r="J442" s="54" t="s">
        <v>33</v>
      </c>
      <c r="K442" s="100"/>
      <c r="L442" s="58"/>
      <c r="M442" s="53">
        <v>45750.0</v>
      </c>
      <c r="N442" s="54" t="s">
        <v>19</v>
      </c>
      <c r="O442" s="54" t="s">
        <v>65</v>
      </c>
      <c r="P442" s="186"/>
      <c r="Q442" s="152"/>
      <c r="R442" s="162"/>
      <c r="S442" s="162"/>
      <c r="T442" s="162"/>
      <c r="U442" s="162"/>
      <c r="V442" s="163"/>
      <c r="W442" s="163"/>
      <c r="X442" s="163"/>
    </row>
    <row r="443">
      <c r="A443" s="53">
        <v>45705.0</v>
      </c>
      <c r="B443" s="38">
        <v>45783.0</v>
      </c>
      <c r="C443" s="54">
        <v>242265.0</v>
      </c>
      <c r="D443" s="54" t="s">
        <v>71</v>
      </c>
      <c r="E443" s="53">
        <v>45627.0</v>
      </c>
      <c r="F443" s="290">
        <f t="shared" si="8"/>
        <v>5</v>
      </c>
      <c r="G443" s="53">
        <v>45695.0</v>
      </c>
      <c r="H443" s="56">
        <f t="shared" si="9"/>
        <v>2</v>
      </c>
      <c r="I443" s="54" t="s">
        <v>49</v>
      </c>
      <c r="J443" s="54">
        <v>501.0</v>
      </c>
      <c r="K443" s="57">
        <v>10000.0</v>
      </c>
      <c r="L443" s="54" t="s">
        <v>84</v>
      </c>
      <c r="M443" s="53">
        <v>45762.0</v>
      </c>
      <c r="N443" s="54" t="s">
        <v>19</v>
      </c>
      <c r="O443" s="54" t="s">
        <v>292</v>
      </c>
      <c r="P443" s="178" t="s">
        <v>61</v>
      </c>
      <c r="Q443" s="152"/>
      <c r="R443" s="162"/>
      <c r="S443" s="162"/>
      <c r="T443" s="162"/>
      <c r="U443" s="162"/>
      <c r="V443" s="163"/>
      <c r="W443" s="163"/>
      <c r="X443" s="163"/>
    </row>
    <row r="444">
      <c r="A444" s="53">
        <v>45705.0</v>
      </c>
      <c r="B444" s="38">
        <v>45783.0</v>
      </c>
      <c r="C444" s="54">
        <v>233712.0</v>
      </c>
      <c r="D444" s="54" t="s">
        <v>70</v>
      </c>
      <c r="E444" s="53">
        <v>45566.0</v>
      </c>
      <c r="F444" s="56">
        <f t="shared" si="8"/>
        <v>7</v>
      </c>
      <c r="G444" s="53">
        <v>45604.0</v>
      </c>
      <c r="H444" s="56">
        <f t="shared" si="9"/>
        <v>5</v>
      </c>
      <c r="I444" s="54" t="s">
        <v>49</v>
      </c>
      <c r="J444" s="54">
        <v>502.0</v>
      </c>
      <c r="K444" s="57">
        <v>6500.0</v>
      </c>
      <c r="L444" s="54" t="s">
        <v>51</v>
      </c>
      <c r="M444" s="53">
        <v>45747.0</v>
      </c>
      <c r="N444" s="54" t="s">
        <v>19</v>
      </c>
      <c r="O444" s="54" t="s">
        <v>292</v>
      </c>
      <c r="P444" s="178" t="s">
        <v>61</v>
      </c>
      <c r="Q444" s="152"/>
      <c r="R444" s="162"/>
      <c r="S444" s="162"/>
      <c r="T444" s="162"/>
      <c r="U444" s="162"/>
      <c r="V444" s="163"/>
      <c r="W444" s="163"/>
      <c r="X444" s="163"/>
    </row>
    <row r="445">
      <c r="A445" s="53">
        <v>45705.0</v>
      </c>
      <c r="B445" s="53">
        <v>45782.0</v>
      </c>
      <c r="C445" s="54">
        <v>239488.0</v>
      </c>
      <c r="D445" s="54" t="s">
        <v>70</v>
      </c>
      <c r="E445" s="53">
        <v>45627.0</v>
      </c>
      <c r="F445" s="290">
        <f t="shared" si="8"/>
        <v>5</v>
      </c>
      <c r="G445" s="53">
        <v>45672.0</v>
      </c>
      <c r="H445" s="56">
        <f t="shared" si="9"/>
        <v>3</v>
      </c>
      <c r="I445" s="54" t="s">
        <v>63</v>
      </c>
      <c r="J445" s="54">
        <v>402.0</v>
      </c>
      <c r="K445" s="57" t="s">
        <v>64</v>
      </c>
      <c r="L445" s="54" t="s">
        <v>68</v>
      </c>
      <c r="M445" s="53">
        <v>45776.0</v>
      </c>
      <c r="N445" s="54" t="s">
        <v>17</v>
      </c>
      <c r="O445" s="54" t="s">
        <v>65</v>
      </c>
      <c r="P445" s="178" t="s">
        <v>61</v>
      </c>
      <c r="Q445" s="152"/>
      <c r="R445" s="307"/>
      <c r="S445" s="308"/>
      <c r="T445" s="307"/>
      <c r="U445" s="307"/>
      <c r="V445" s="307"/>
      <c r="W445" s="309"/>
      <c r="X445" s="310"/>
    </row>
    <row r="446">
      <c r="A446" s="53">
        <v>45705.0</v>
      </c>
      <c r="B446" s="38">
        <v>45783.0</v>
      </c>
      <c r="C446" s="54">
        <v>242413.0</v>
      </c>
      <c r="D446" s="54" t="s">
        <v>70</v>
      </c>
      <c r="E446" s="53">
        <v>45689.0</v>
      </c>
      <c r="F446" s="290">
        <f t="shared" si="8"/>
        <v>3</v>
      </c>
      <c r="G446" s="53">
        <v>45698.0</v>
      </c>
      <c r="H446" s="56">
        <f t="shared" si="9"/>
        <v>2</v>
      </c>
      <c r="I446" s="54" t="s">
        <v>59</v>
      </c>
      <c r="J446" s="54" t="s">
        <v>33</v>
      </c>
      <c r="K446" s="100"/>
      <c r="L446" s="58"/>
      <c r="M446" s="53">
        <v>45750.0</v>
      </c>
      <c r="N446" s="54" t="s">
        <v>19</v>
      </c>
      <c r="O446" s="54" t="s">
        <v>65</v>
      </c>
      <c r="P446" s="186"/>
      <c r="Q446" s="152"/>
      <c r="R446" s="310"/>
      <c r="S446" s="310"/>
      <c r="T446" s="310"/>
      <c r="U446" s="310"/>
      <c r="V446" s="310"/>
      <c r="W446" s="310"/>
      <c r="X446" s="310"/>
    </row>
    <row r="447">
      <c r="A447" s="53">
        <v>45726.0</v>
      </c>
      <c r="B447" s="38">
        <v>45783.0</v>
      </c>
      <c r="C447" s="54">
        <v>233788.0</v>
      </c>
      <c r="D447" s="54" t="s">
        <v>70</v>
      </c>
      <c r="E447" s="53">
        <v>45566.0</v>
      </c>
      <c r="F447" s="56">
        <f t="shared" si="8"/>
        <v>7</v>
      </c>
      <c r="G447" s="53">
        <v>45543.0</v>
      </c>
      <c r="H447" s="56">
        <f t="shared" si="9"/>
        <v>7</v>
      </c>
      <c r="I447" s="54" t="s">
        <v>74</v>
      </c>
      <c r="J447" s="54">
        <v>314.0</v>
      </c>
      <c r="K447" s="57">
        <v>12000.0</v>
      </c>
      <c r="L447" s="54" t="s">
        <v>51</v>
      </c>
      <c r="M447" s="53">
        <v>45772.0</v>
      </c>
      <c r="N447" s="54" t="s">
        <v>19</v>
      </c>
      <c r="O447" s="54" t="s">
        <v>292</v>
      </c>
      <c r="P447" s="178" t="s">
        <v>61</v>
      </c>
    </row>
    <row r="448">
      <c r="A448" s="53">
        <v>45705.0</v>
      </c>
      <c r="B448" s="53">
        <v>45779.0</v>
      </c>
      <c r="C448" s="54">
        <v>235608.0</v>
      </c>
      <c r="D448" s="54" t="s">
        <v>77</v>
      </c>
      <c r="E448" s="53">
        <v>45566.0</v>
      </c>
      <c r="F448" s="56">
        <f t="shared" si="8"/>
        <v>7</v>
      </c>
      <c r="G448" s="151">
        <v>45623.0</v>
      </c>
      <c r="H448" s="56">
        <f t="shared" si="9"/>
        <v>5</v>
      </c>
      <c r="I448" s="54" t="s">
        <v>49</v>
      </c>
      <c r="J448" s="54">
        <v>510.0</v>
      </c>
      <c r="K448" s="57" t="s">
        <v>64</v>
      </c>
      <c r="L448" s="54" t="s">
        <v>51</v>
      </c>
      <c r="M448" s="53">
        <v>45779.0</v>
      </c>
      <c r="N448" s="54" t="s">
        <v>17</v>
      </c>
      <c r="O448" s="54" t="s">
        <v>65</v>
      </c>
      <c r="P448" s="178" t="s">
        <v>61</v>
      </c>
      <c r="Q448" s="152"/>
      <c r="R448" s="310"/>
      <c r="S448" s="310"/>
      <c r="T448" s="310"/>
      <c r="U448" s="310"/>
      <c r="V448" s="310"/>
      <c r="W448" s="310"/>
      <c r="X448" s="310"/>
    </row>
    <row r="449">
      <c r="A449" s="53">
        <v>45705.0</v>
      </c>
      <c r="B449" s="38">
        <v>45783.0</v>
      </c>
      <c r="C449" s="54">
        <v>225555.0</v>
      </c>
      <c r="D449" s="54" t="s">
        <v>77</v>
      </c>
      <c r="E449" s="53">
        <v>45474.0</v>
      </c>
      <c r="F449" s="56">
        <f t="shared" si="8"/>
        <v>10</v>
      </c>
      <c r="G449" s="53">
        <v>45526.0</v>
      </c>
      <c r="H449" s="56">
        <f t="shared" si="9"/>
        <v>8</v>
      </c>
      <c r="I449" s="54" t="s">
        <v>49</v>
      </c>
      <c r="J449" s="54" t="s">
        <v>160</v>
      </c>
      <c r="K449" s="57" t="s">
        <v>64</v>
      </c>
      <c r="L449" s="54" t="s">
        <v>51</v>
      </c>
      <c r="M449" s="53"/>
      <c r="N449" s="54" t="s">
        <v>19</v>
      </c>
      <c r="O449" s="54" t="s">
        <v>65</v>
      </c>
      <c r="P449" s="178" t="s">
        <v>61</v>
      </c>
      <c r="Q449" s="152"/>
      <c r="R449" s="310"/>
      <c r="S449" s="310"/>
      <c r="T449" s="310"/>
      <c r="U449" s="310"/>
      <c r="V449" s="310"/>
      <c r="W449" s="310"/>
      <c r="X449" s="310"/>
    </row>
    <row r="450">
      <c r="A450" s="53">
        <v>45705.0</v>
      </c>
      <c r="B450" s="38">
        <v>45783.0</v>
      </c>
      <c r="C450" s="54">
        <v>236654.0</v>
      </c>
      <c r="D450" s="54" t="s">
        <v>77</v>
      </c>
      <c r="E450" s="53">
        <v>45597.0</v>
      </c>
      <c r="F450" s="56">
        <f t="shared" si="8"/>
        <v>6</v>
      </c>
      <c r="G450" s="53">
        <v>45635.0</v>
      </c>
      <c r="H450" s="56">
        <f t="shared" si="9"/>
        <v>4</v>
      </c>
      <c r="I450" s="54" t="s">
        <v>49</v>
      </c>
      <c r="J450" s="54">
        <v>501.0</v>
      </c>
      <c r="K450" s="57" t="s">
        <v>64</v>
      </c>
      <c r="L450" s="54" t="s">
        <v>51</v>
      </c>
      <c r="M450" s="53">
        <v>45762.0</v>
      </c>
      <c r="N450" s="54" t="s">
        <v>19</v>
      </c>
      <c r="O450" s="54" t="s">
        <v>65</v>
      </c>
      <c r="P450" s="178" t="s">
        <v>61</v>
      </c>
      <c r="Q450" s="152"/>
      <c r="R450" s="310"/>
      <c r="S450" s="310"/>
      <c r="T450" s="310"/>
      <c r="U450" s="310"/>
      <c r="V450" s="310"/>
      <c r="W450" s="310"/>
      <c r="X450" s="310"/>
    </row>
    <row r="451">
      <c r="A451" s="53">
        <v>45705.0</v>
      </c>
      <c r="B451" s="38">
        <v>45783.0</v>
      </c>
      <c r="C451" s="54">
        <v>237642.0</v>
      </c>
      <c r="D451" s="54" t="s">
        <v>77</v>
      </c>
      <c r="E451" s="53">
        <v>45597.0</v>
      </c>
      <c r="F451" s="56">
        <f t="shared" si="8"/>
        <v>6</v>
      </c>
      <c r="G451" s="151">
        <v>45647.0</v>
      </c>
      <c r="H451" s="56">
        <f t="shared" si="9"/>
        <v>4</v>
      </c>
      <c r="I451" s="54" t="s">
        <v>59</v>
      </c>
      <c r="J451" s="54">
        <v>104.0</v>
      </c>
      <c r="K451" s="57" t="s">
        <v>294</v>
      </c>
      <c r="L451" s="54" t="s">
        <v>51</v>
      </c>
      <c r="M451" s="53">
        <v>45763.0</v>
      </c>
      <c r="N451" s="54" t="s">
        <v>19</v>
      </c>
      <c r="O451" s="54" t="s">
        <v>65</v>
      </c>
      <c r="P451" s="178" t="s">
        <v>61</v>
      </c>
      <c r="Q451" s="152"/>
      <c r="R451" s="310"/>
      <c r="S451" s="310"/>
      <c r="T451" s="310"/>
      <c r="U451" s="310"/>
      <c r="V451" s="310"/>
      <c r="W451" s="310"/>
      <c r="X451" s="310"/>
    </row>
    <row r="452">
      <c r="A452" s="53">
        <v>45705.0</v>
      </c>
      <c r="B452" s="38">
        <v>45783.0</v>
      </c>
      <c r="C452" s="54">
        <v>238926.0</v>
      </c>
      <c r="D452" s="54" t="s">
        <v>77</v>
      </c>
      <c r="E452" s="53">
        <v>45658.0</v>
      </c>
      <c r="F452" s="290">
        <f t="shared" si="8"/>
        <v>4</v>
      </c>
      <c r="G452" s="53">
        <v>45667.0</v>
      </c>
      <c r="H452" s="56">
        <f t="shared" si="9"/>
        <v>3</v>
      </c>
      <c r="I452" s="54" t="s">
        <v>49</v>
      </c>
      <c r="J452" s="54" t="s">
        <v>33</v>
      </c>
      <c r="K452" s="100"/>
      <c r="L452" s="58"/>
      <c r="M452" s="53">
        <v>45750.0</v>
      </c>
      <c r="N452" s="54" t="s">
        <v>19</v>
      </c>
      <c r="O452" s="54" t="s">
        <v>65</v>
      </c>
      <c r="P452" s="186"/>
      <c r="Q452" s="152"/>
      <c r="R452" s="310"/>
      <c r="S452" s="310"/>
      <c r="T452" s="310"/>
      <c r="U452" s="310"/>
      <c r="V452" s="310"/>
      <c r="W452" s="310"/>
      <c r="X452" s="310"/>
    </row>
    <row r="453">
      <c r="A453" s="53">
        <v>45705.0</v>
      </c>
      <c r="B453" s="38">
        <v>45783.0</v>
      </c>
      <c r="C453" s="54">
        <v>241108.0</v>
      </c>
      <c r="D453" s="54" t="s">
        <v>77</v>
      </c>
      <c r="E453" s="53">
        <v>45536.0</v>
      </c>
      <c r="F453" s="56">
        <f t="shared" si="8"/>
        <v>8</v>
      </c>
      <c r="G453" s="53">
        <v>45687.0</v>
      </c>
      <c r="H453" s="56">
        <f t="shared" si="9"/>
        <v>3</v>
      </c>
      <c r="I453" s="185" t="s">
        <v>42</v>
      </c>
      <c r="J453" s="54">
        <v>51.0</v>
      </c>
      <c r="K453" s="57" t="s">
        <v>64</v>
      </c>
      <c r="L453" s="54" t="s">
        <v>51</v>
      </c>
      <c r="M453" s="53">
        <v>45764.0</v>
      </c>
      <c r="N453" s="54" t="s">
        <v>19</v>
      </c>
      <c r="O453" s="54" t="s">
        <v>65</v>
      </c>
      <c r="P453" s="178" t="s">
        <v>61</v>
      </c>
      <c r="Q453" s="152"/>
      <c r="R453" s="310"/>
      <c r="S453" s="310"/>
      <c r="T453" s="310"/>
      <c r="U453" s="310"/>
      <c r="V453" s="310"/>
      <c r="W453" s="310"/>
      <c r="X453" s="310"/>
    </row>
    <row r="454">
      <c r="A454" s="53">
        <v>45705.0</v>
      </c>
      <c r="B454" s="38">
        <v>45783.0</v>
      </c>
      <c r="C454" s="54">
        <v>234344.0</v>
      </c>
      <c r="D454" s="54" t="s">
        <v>104</v>
      </c>
      <c r="E454" s="53">
        <v>45597.0</v>
      </c>
      <c r="F454" s="56">
        <f t="shared" si="8"/>
        <v>6</v>
      </c>
      <c r="G454" s="151">
        <v>45610.0</v>
      </c>
      <c r="H454" s="56">
        <f t="shared" si="9"/>
        <v>5</v>
      </c>
      <c r="I454" s="54" t="s">
        <v>63</v>
      </c>
      <c r="J454" s="54">
        <v>401.0</v>
      </c>
      <c r="K454" s="57" t="s">
        <v>319</v>
      </c>
      <c r="L454" s="54" t="s">
        <v>51</v>
      </c>
      <c r="M454" s="53">
        <v>45783.0</v>
      </c>
      <c r="N454" s="54" t="s">
        <v>17</v>
      </c>
      <c r="O454" s="54" t="s">
        <v>292</v>
      </c>
      <c r="P454" s="178" t="s">
        <v>61</v>
      </c>
      <c r="Q454" s="152"/>
      <c r="R454" s="310"/>
      <c r="S454" s="310"/>
      <c r="T454" s="310"/>
      <c r="U454" s="310"/>
      <c r="V454" s="310"/>
      <c r="W454" s="310"/>
      <c r="X454" s="310"/>
    </row>
    <row r="455">
      <c r="A455" s="53">
        <v>45705.0</v>
      </c>
      <c r="B455" s="38">
        <v>45783.0</v>
      </c>
      <c r="C455" s="54">
        <v>234835.0</v>
      </c>
      <c r="D455" s="54" t="s">
        <v>104</v>
      </c>
      <c r="E455" s="53">
        <v>45566.0</v>
      </c>
      <c r="F455" s="56">
        <f t="shared" si="8"/>
        <v>7</v>
      </c>
      <c r="G455" s="151">
        <v>45621.0</v>
      </c>
      <c r="H455" s="56">
        <f t="shared" si="9"/>
        <v>5</v>
      </c>
      <c r="I455" s="54" t="s">
        <v>49</v>
      </c>
      <c r="J455" s="54" t="s">
        <v>295</v>
      </c>
      <c r="K455" s="57">
        <v>7000.0</v>
      </c>
      <c r="L455" s="54" t="s">
        <v>51</v>
      </c>
      <c r="M455" s="53">
        <v>45757.0</v>
      </c>
      <c r="N455" s="54" t="s">
        <v>19</v>
      </c>
      <c r="O455" s="54" t="s">
        <v>292</v>
      </c>
      <c r="P455" s="178" t="s">
        <v>61</v>
      </c>
      <c r="Q455" s="152"/>
      <c r="R455" s="310"/>
      <c r="S455" s="310"/>
      <c r="T455" s="310"/>
      <c r="U455" s="310"/>
      <c r="V455" s="310"/>
      <c r="W455" s="310"/>
      <c r="X455" s="310"/>
    </row>
    <row r="456">
      <c r="A456" s="53">
        <v>45705.0</v>
      </c>
      <c r="B456" s="38">
        <v>45783.0</v>
      </c>
      <c r="C456" s="54">
        <v>239305.0</v>
      </c>
      <c r="D456" s="54" t="s">
        <v>104</v>
      </c>
      <c r="E456" s="53">
        <v>45627.0</v>
      </c>
      <c r="F456" s="290">
        <f t="shared" si="8"/>
        <v>5</v>
      </c>
      <c r="G456" s="53">
        <v>45672.0</v>
      </c>
      <c r="H456" s="56">
        <f t="shared" si="9"/>
        <v>3</v>
      </c>
      <c r="I456" s="54" t="s">
        <v>74</v>
      </c>
      <c r="J456" s="54" t="s">
        <v>33</v>
      </c>
      <c r="K456" s="100"/>
      <c r="L456" s="58"/>
      <c r="M456" s="53">
        <v>45750.0</v>
      </c>
      <c r="N456" s="54" t="s">
        <v>19</v>
      </c>
      <c r="O456" s="54" t="s">
        <v>65</v>
      </c>
      <c r="P456" s="186"/>
      <c r="Q456" s="152"/>
      <c r="R456" s="310"/>
      <c r="S456" s="310"/>
      <c r="T456" s="310"/>
      <c r="U456" s="310"/>
      <c r="V456" s="310"/>
      <c r="W456" s="310"/>
      <c r="X456" s="310"/>
    </row>
    <row r="457">
      <c r="A457" s="53">
        <v>45705.0</v>
      </c>
      <c r="B457" s="38">
        <v>45783.0</v>
      </c>
      <c r="C457" s="54">
        <v>240611.0</v>
      </c>
      <c r="D457" s="54" t="s">
        <v>104</v>
      </c>
      <c r="E457" s="53">
        <v>45658.0</v>
      </c>
      <c r="F457" s="290">
        <f t="shared" si="8"/>
        <v>4</v>
      </c>
      <c r="G457" s="53">
        <v>45684.0</v>
      </c>
      <c r="H457" s="56">
        <f t="shared" si="9"/>
        <v>3</v>
      </c>
      <c r="I457" s="54" t="s">
        <v>59</v>
      </c>
      <c r="J457" s="54" t="s">
        <v>33</v>
      </c>
      <c r="K457" s="100"/>
      <c r="L457" s="58"/>
      <c r="M457" s="53">
        <v>45750.0</v>
      </c>
      <c r="N457" s="54" t="s">
        <v>19</v>
      </c>
      <c r="O457" s="54" t="s">
        <v>65</v>
      </c>
      <c r="P457" s="186"/>
      <c r="Q457" s="152"/>
      <c r="R457" s="310"/>
      <c r="S457" s="310"/>
      <c r="T457" s="310"/>
      <c r="U457" s="310"/>
      <c r="V457" s="310"/>
      <c r="W457" s="310"/>
      <c r="X457" s="310"/>
    </row>
    <row r="458">
      <c r="A458" s="53">
        <v>45705.0</v>
      </c>
      <c r="B458" s="38">
        <v>45783.0</v>
      </c>
      <c r="C458" s="54">
        <v>224597.0</v>
      </c>
      <c r="D458" s="54" t="s">
        <v>104</v>
      </c>
      <c r="E458" s="53">
        <v>45627.0</v>
      </c>
      <c r="F458" s="290">
        <f t="shared" si="8"/>
        <v>5</v>
      </c>
      <c r="G458" s="53">
        <v>45694.0</v>
      </c>
      <c r="H458" s="56">
        <f t="shared" si="9"/>
        <v>3</v>
      </c>
      <c r="I458" s="54" t="s">
        <v>59</v>
      </c>
      <c r="J458" s="54" t="s">
        <v>33</v>
      </c>
      <c r="K458" s="100"/>
      <c r="L458" s="58"/>
      <c r="M458" s="53">
        <v>45750.0</v>
      </c>
      <c r="N458" s="54" t="s">
        <v>19</v>
      </c>
      <c r="O458" s="54" t="s">
        <v>65</v>
      </c>
      <c r="P458" s="186"/>
      <c r="Q458" s="152"/>
      <c r="R458" s="310"/>
      <c r="S458" s="310"/>
      <c r="T458" s="310"/>
      <c r="U458" s="310"/>
      <c r="V458" s="310"/>
      <c r="W458" s="310"/>
      <c r="X458" s="310"/>
    </row>
    <row r="459">
      <c r="A459" s="53">
        <v>45705.0</v>
      </c>
      <c r="B459" s="38">
        <v>45783.0</v>
      </c>
      <c r="C459" s="54">
        <v>238338.0</v>
      </c>
      <c r="D459" s="54" t="s">
        <v>83</v>
      </c>
      <c r="E459" s="53">
        <v>45658.0</v>
      </c>
      <c r="F459" s="290">
        <f t="shared" si="8"/>
        <v>4</v>
      </c>
      <c r="G459" s="53">
        <v>45688.0</v>
      </c>
      <c r="H459" s="56">
        <f t="shared" si="9"/>
        <v>3</v>
      </c>
      <c r="I459" s="54" t="s">
        <v>63</v>
      </c>
      <c r="J459" s="54" t="s">
        <v>33</v>
      </c>
      <c r="K459" s="100"/>
      <c r="L459" s="58"/>
      <c r="M459" s="53">
        <v>45750.0</v>
      </c>
      <c r="N459" s="54" t="s">
        <v>19</v>
      </c>
      <c r="O459" s="54" t="s">
        <v>65</v>
      </c>
      <c r="P459" s="186"/>
      <c r="Q459" s="152"/>
      <c r="R459" s="310"/>
      <c r="S459" s="310"/>
      <c r="T459" s="310"/>
      <c r="U459" s="310"/>
      <c r="V459" s="310"/>
      <c r="W459" s="310"/>
      <c r="X459" s="310"/>
    </row>
    <row r="460">
      <c r="A460" s="53">
        <v>45705.0</v>
      </c>
      <c r="B460" s="38">
        <v>45783.0</v>
      </c>
      <c r="C460" s="54">
        <v>240936.0</v>
      </c>
      <c r="D460" s="54" t="s">
        <v>83</v>
      </c>
      <c r="E460" s="53">
        <v>45658.0</v>
      </c>
      <c r="F460" s="290">
        <f t="shared" si="8"/>
        <v>4</v>
      </c>
      <c r="G460" s="53">
        <v>45693.0</v>
      </c>
      <c r="H460" s="56">
        <f t="shared" si="9"/>
        <v>3</v>
      </c>
      <c r="I460" s="54" t="s">
        <v>59</v>
      </c>
      <c r="J460" s="54" t="s">
        <v>33</v>
      </c>
      <c r="K460" s="100"/>
      <c r="L460" s="58"/>
      <c r="M460" s="53">
        <v>45750.0</v>
      </c>
      <c r="N460" s="54" t="s">
        <v>19</v>
      </c>
      <c r="O460" s="54" t="s">
        <v>65</v>
      </c>
      <c r="P460" s="186"/>
      <c r="Q460" s="152"/>
      <c r="R460" s="310"/>
      <c r="S460" s="310"/>
      <c r="T460" s="310"/>
      <c r="U460" s="310"/>
      <c r="V460" s="310"/>
      <c r="W460" s="310"/>
      <c r="X460" s="310"/>
    </row>
    <row r="461">
      <c r="A461" s="53">
        <v>45705.0</v>
      </c>
      <c r="B461" s="38">
        <v>45783.0</v>
      </c>
      <c r="C461" s="54">
        <v>175118.0</v>
      </c>
      <c r="D461" s="54" t="s">
        <v>83</v>
      </c>
      <c r="E461" s="53">
        <v>45413.0</v>
      </c>
      <c r="F461" s="56">
        <f t="shared" si="8"/>
        <v>12</v>
      </c>
      <c r="G461" s="53">
        <v>45555.0</v>
      </c>
      <c r="H461" s="56">
        <f t="shared" si="9"/>
        <v>7</v>
      </c>
      <c r="I461" s="54" t="s">
        <v>59</v>
      </c>
      <c r="J461" s="54">
        <v>104.0</v>
      </c>
      <c r="K461" s="57" t="s">
        <v>294</v>
      </c>
      <c r="L461" s="54" t="s">
        <v>68</v>
      </c>
      <c r="M461" s="53">
        <v>45763.0</v>
      </c>
      <c r="N461" s="54" t="s">
        <v>19</v>
      </c>
      <c r="O461" s="54" t="s">
        <v>65</v>
      </c>
      <c r="P461" s="178" t="s">
        <v>61</v>
      </c>
      <c r="Q461" s="152"/>
      <c r="R461" s="310"/>
      <c r="S461" s="310"/>
      <c r="T461" s="310"/>
      <c r="U461" s="310"/>
      <c r="V461" s="310"/>
      <c r="W461" s="310"/>
      <c r="X461" s="310"/>
    </row>
    <row r="462">
      <c r="A462" s="53">
        <v>45709.0</v>
      </c>
      <c r="B462" s="38">
        <v>45783.0</v>
      </c>
      <c r="C462" s="54">
        <v>215810.0</v>
      </c>
      <c r="D462" s="54" t="s">
        <v>58</v>
      </c>
      <c r="E462" s="53">
        <v>45413.0</v>
      </c>
      <c r="F462" s="56">
        <f t="shared" si="8"/>
        <v>12</v>
      </c>
      <c r="G462" s="53">
        <v>45439.0</v>
      </c>
      <c r="H462" s="56">
        <f t="shared" si="9"/>
        <v>11</v>
      </c>
      <c r="I462" s="54" t="s">
        <v>59</v>
      </c>
      <c r="J462" s="54">
        <v>141.0</v>
      </c>
      <c r="K462" s="57">
        <v>5200.0</v>
      </c>
      <c r="L462" s="54" t="s">
        <v>68</v>
      </c>
      <c r="M462" s="53">
        <v>45769.0</v>
      </c>
      <c r="N462" s="54" t="s">
        <v>19</v>
      </c>
      <c r="O462" s="54" t="s">
        <v>65</v>
      </c>
      <c r="P462" s="178" t="s">
        <v>61</v>
      </c>
      <c r="Q462" s="152"/>
      <c r="R462" s="310"/>
      <c r="S462" s="310"/>
      <c r="T462" s="310"/>
      <c r="U462" s="310"/>
      <c r="V462" s="310"/>
      <c r="W462" s="310"/>
      <c r="X462" s="310"/>
    </row>
    <row r="463">
      <c r="A463" s="53">
        <v>45712.0</v>
      </c>
      <c r="B463" s="38">
        <v>45783.0</v>
      </c>
      <c r="C463" s="54">
        <v>224522.0</v>
      </c>
      <c r="D463" s="54" t="s">
        <v>58</v>
      </c>
      <c r="E463" s="53">
        <v>45474.0</v>
      </c>
      <c r="F463" s="56">
        <f t="shared" si="8"/>
        <v>10</v>
      </c>
      <c r="G463" s="53">
        <v>45523.0</v>
      </c>
      <c r="H463" s="56">
        <f t="shared" si="9"/>
        <v>8</v>
      </c>
      <c r="I463" s="54" t="s">
        <v>73</v>
      </c>
      <c r="J463" s="54">
        <v>203.0</v>
      </c>
      <c r="K463" s="57">
        <v>5000.0</v>
      </c>
      <c r="L463" s="54" t="s">
        <v>51</v>
      </c>
      <c r="M463" s="53">
        <v>45758.0</v>
      </c>
      <c r="N463" s="54" t="s">
        <v>19</v>
      </c>
      <c r="O463" s="54" t="s">
        <v>292</v>
      </c>
      <c r="P463" s="178" t="s">
        <v>61</v>
      </c>
      <c r="Q463" s="152"/>
      <c r="R463" s="310"/>
      <c r="S463" s="310"/>
      <c r="T463" s="310"/>
      <c r="U463" s="310"/>
      <c r="V463" s="310"/>
      <c r="W463" s="310"/>
      <c r="X463" s="310"/>
    </row>
    <row r="464">
      <c r="A464" s="53">
        <v>45705.0</v>
      </c>
      <c r="B464" s="38">
        <v>45783.0</v>
      </c>
      <c r="C464" s="54">
        <v>240005.0</v>
      </c>
      <c r="D464" s="54" t="s">
        <v>58</v>
      </c>
      <c r="E464" s="53">
        <v>45658.0</v>
      </c>
      <c r="F464" s="290">
        <f t="shared" si="8"/>
        <v>4</v>
      </c>
      <c r="G464" s="53">
        <v>45677.0</v>
      </c>
      <c r="H464" s="56">
        <f t="shared" si="9"/>
        <v>3</v>
      </c>
      <c r="I464" s="54" t="s">
        <v>49</v>
      </c>
      <c r="J464" s="54">
        <v>503.0</v>
      </c>
      <c r="K464" s="100"/>
      <c r="L464" s="58"/>
      <c r="M464" s="53">
        <v>45750.0</v>
      </c>
      <c r="N464" s="54" t="s">
        <v>19</v>
      </c>
      <c r="O464" s="54" t="s">
        <v>65</v>
      </c>
      <c r="P464" s="186"/>
      <c r="Q464" s="152"/>
      <c r="R464" s="310"/>
      <c r="S464" s="310"/>
      <c r="T464" s="310"/>
      <c r="U464" s="310"/>
      <c r="V464" s="310"/>
      <c r="W464" s="310"/>
      <c r="X464" s="310"/>
    </row>
    <row r="465">
      <c r="A465" s="53">
        <v>45705.0</v>
      </c>
      <c r="B465" s="38">
        <v>45783.0</v>
      </c>
      <c r="C465" s="54">
        <v>226275.0</v>
      </c>
      <c r="D465" s="54" t="s">
        <v>58</v>
      </c>
      <c r="E465" s="53">
        <v>45658.0</v>
      </c>
      <c r="F465" s="290">
        <f t="shared" si="8"/>
        <v>4</v>
      </c>
      <c r="G465" s="53">
        <v>45333.0</v>
      </c>
      <c r="H465" s="56">
        <f t="shared" si="9"/>
        <v>14</v>
      </c>
      <c r="I465" s="54" t="s">
        <v>59</v>
      </c>
      <c r="J465" s="54" t="s">
        <v>33</v>
      </c>
      <c r="K465" s="100"/>
      <c r="L465" s="58"/>
      <c r="M465" s="53">
        <v>45750.0</v>
      </c>
      <c r="N465" s="54" t="s">
        <v>19</v>
      </c>
      <c r="O465" s="54" t="s">
        <v>65</v>
      </c>
      <c r="P465" s="186"/>
      <c r="Q465" s="152"/>
      <c r="R465" s="310"/>
      <c r="S465" s="310"/>
      <c r="T465" s="310"/>
      <c r="U465" s="310"/>
      <c r="V465" s="310"/>
      <c r="W465" s="310"/>
      <c r="X465" s="310"/>
    </row>
    <row r="466">
      <c r="A466" s="53">
        <v>45751.0</v>
      </c>
      <c r="B466" s="38">
        <v>45783.0</v>
      </c>
      <c r="C466" s="54">
        <v>212077.0</v>
      </c>
      <c r="D466" s="54" t="s">
        <v>58</v>
      </c>
      <c r="E466" s="53">
        <v>45383.0</v>
      </c>
      <c r="F466" s="56">
        <f t="shared" si="8"/>
        <v>13</v>
      </c>
      <c r="G466" s="53">
        <v>45407.0</v>
      </c>
      <c r="H466" s="56">
        <f t="shared" si="9"/>
        <v>12</v>
      </c>
      <c r="I466" s="54" t="s">
        <v>59</v>
      </c>
      <c r="J466" s="54">
        <v>106.0</v>
      </c>
      <c r="K466" s="57">
        <v>12000.0</v>
      </c>
      <c r="L466" s="54" t="s">
        <v>51</v>
      </c>
      <c r="M466" s="53">
        <v>45762.0</v>
      </c>
      <c r="N466" s="54" t="s">
        <v>19</v>
      </c>
      <c r="O466" s="54" t="s">
        <v>292</v>
      </c>
      <c r="P466" s="178" t="s">
        <v>61</v>
      </c>
      <c r="Q466" s="152"/>
      <c r="R466" s="310"/>
      <c r="S466" s="310"/>
      <c r="T466" s="310"/>
      <c r="U466" s="310"/>
      <c r="V466" s="310"/>
      <c r="W466" s="310"/>
      <c r="X466" s="310"/>
    </row>
    <row r="467">
      <c r="A467" s="53">
        <v>45705.0</v>
      </c>
      <c r="B467" s="38">
        <v>45783.0</v>
      </c>
      <c r="C467" s="54">
        <v>236184.0</v>
      </c>
      <c r="D467" s="54" t="s">
        <v>87</v>
      </c>
      <c r="E467" s="53">
        <v>45566.0</v>
      </c>
      <c r="F467" s="56">
        <f t="shared" si="8"/>
        <v>7</v>
      </c>
      <c r="G467" s="53">
        <v>45630.0</v>
      </c>
      <c r="H467" s="56">
        <f t="shared" si="9"/>
        <v>5</v>
      </c>
      <c r="I467" s="185" t="s">
        <v>42</v>
      </c>
      <c r="J467" s="54" t="s">
        <v>320</v>
      </c>
      <c r="K467" s="57">
        <v>10000.0</v>
      </c>
      <c r="L467" s="54" t="s">
        <v>68</v>
      </c>
      <c r="M467" s="53">
        <v>45756.0</v>
      </c>
      <c r="N467" s="54" t="s">
        <v>19</v>
      </c>
      <c r="O467" s="54" t="s">
        <v>292</v>
      </c>
      <c r="P467" s="178" t="s">
        <v>61</v>
      </c>
      <c r="Q467" s="152"/>
      <c r="R467" s="310"/>
      <c r="S467" s="310"/>
      <c r="T467" s="310"/>
      <c r="U467" s="310"/>
      <c r="V467" s="310"/>
      <c r="W467" s="310"/>
      <c r="X467" s="310"/>
    </row>
    <row r="468">
      <c r="A468" s="53">
        <v>45705.0</v>
      </c>
      <c r="B468" s="38">
        <v>45783.0</v>
      </c>
      <c r="C468" s="54">
        <v>238143.0</v>
      </c>
      <c r="D468" s="54" t="s">
        <v>87</v>
      </c>
      <c r="E468" s="53">
        <v>45627.0</v>
      </c>
      <c r="F468" s="290">
        <f t="shared" si="8"/>
        <v>5</v>
      </c>
      <c r="G468" s="53">
        <v>45661.0</v>
      </c>
      <c r="H468" s="56">
        <f t="shared" si="9"/>
        <v>4</v>
      </c>
      <c r="I468" s="54" t="s">
        <v>73</v>
      </c>
      <c r="J468" s="54" t="s">
        <v>33</v>
      </c>
      <c r="K468" s="100"/>
      <c r="L468" s="58"/>
      <c r="M468" s="53">
        <v>45750.0</v>
      </c>
      <c r="N468" s="54" t="s">
        <v>19</v>
      </c>
      <c r="O468" s="54" t="s">
        <v>65</v>
      </c>
      <c r="P468" s="186"/>
      <c r="Q468" s="152"/>
      <c r="R468" s="310"/>
      <c r="S468" s="310"/>
      <c r="T468" s="310"/>
      <c r="U468" s="310"/>
      <c r="V468" s="310"/>
      <c r="W468" s="310"/>
      <c r="X468" s="310"/>
    </row>
    <row r="469">
      <c r="A469" s="53">
        <v>45705.0</v>
      </c>
      <c r="B469" s="38">
        <v>45783.0</v>
      </c>
      <c r="C469" s="54">
        <v>242327.0</v>
      </c>
      <c r="D469" s="54" t="s">
        <v>87</v>
      </c>
      <c r="E469" s="53">
        <v>45566.0</v>
      </c>
      <c r="F469" s="56">
        <f t="shared" si="8"/>
        <v>7</v>
      </c>
      <c r="G469" s="53">
        <v>45695.0</v>
      </c>
      <c r="H469" s="56">
        <f t="shared" si="9"/>
        <v>2</v>
      </c>
      <c r="I469" s="54" t="s">
        <v>49</v>
      </c>
      <c r="J469" s="54">
        <v>502.0</v>
      </c>
      <c r="K469" s="57" t="s">
        <v>64</v>
      </c>
      <c r="L469" s="54" t="s">
        <v>51</v>
      </c>
      <c r="M469" s="53">
        <v>45747.0</v>
      </c>
      <c r="N469" s="54" t="s">
        <v>19</v>
      </c>
      <c r="O469" s="54" t="s">
        <v>65</v>
      </c>
      <c r="P469" s="178" t="s">
        <v>61</v>
      </c>
      <c r="Q469" s="152"/>
      <c r="R469" s="310"/>
      <c r="S469" s="310"/>
      <c r="T469" s="310"/>
      <c r="U469" s="310"/>
      <c r="V469" s="310"/>
      <c r="W469" s="310"/>
      <c r="X469" s="310"/>
    </row>
    <row r="470">
      <c r="A470" s="53">
        <v>45705.0</v>
      </c>
      <c r="B470" s="38">
        <v>45783.0</v>
      </c>
      <c r="C470" s="54">
        <v>221748.0</v>
      </c>
      <c r="D470" s="54" t="s">
        <v>107</v>
      </c>
      <c r="E470" s="53">
        <v>43891.0</v>
      </c>
      <c r="F470" s="56">
        <f t="shared" si="8"/>
        <v>62</v>
      </c>
      <c r="G470" s="53">
        <v>45489.0</v>
      </c>
      <c r="H470" s="56">
        <f t="shared" si="9"/>
        <v>9</v>
      </c>
      <c r="I470" s="54" t="s">
        <v>49</v>
      </c>
      <c r="J470" s="54">
        <v>505.0</v>
      </c>
      <c r="K470" s="57" t="s">
        <v>294</v>
      </c>
      <c r="L470" s="54" t="s">
        <v>68</v>
      </c>
      <c r="M470" s="300">
        <v>45769.0</v>
      </c>
      <c r="N470" s="54" t="s">
        <v>19</v>
      </c>
      <c r="O470" s="54" t="s">
        <v>65</v>
      </c>
      <c r="P470" s="178" t="s">
        <v>61</v>
      </c>
      <c r="Q470" s="152"/>
      <c r="R470" s="310"/>
      <c r="S470" s="310"/>
      <c r="T470" s="310"/>
      <c r="U470" s="310"/>
      <c r="V470" s="310"/>
      <c r="W470" s="310"/>
      <c r="X470" s="310"/>
    </row>
    <row r="471">
      <c r="A471" s="53">
        <v>45705.0</v>
      </c>
      <c r="B471" s="38">
        <v>45783.0</v>
      </c>
      <c r="C471" s="54">
        <v>242473.0</v>
      </c>
      <c r="D471" s="54" t="s">
        <v>107</v>
      </c>
      <c r="E471" s="53">
        <v>45627.0</v>
      </c>
      <c r="F471" s="290">
        <f t="shared" si="8"/>
        <v>5</v>
      </c>
      <c r="G471" s="53">
        <v>45698.0</v>
      </c>
      <c r="H471" s="56">
        <f t="shared" si="9"/>
        <v>2</v>
      </c>
      <c r="I471" s="54" t="s">
        <v>49</v>
      </c>
      <c r="J471" s="54">
        <v>514.0</v>
      </c>
      <c r="K471" s="57" t="s">
        <v>64</v>
      </c>
      <c r="L471" s="54" t="s">
        <v>51</v>
      </c>
      <c r="M471" s="53">
        <v>45748.0</v>
      </c>
      <c r="N471" s="54" t="s">
        <v>19</v>
      </c>
      <c r="O471" s="54" t="s">
        <v>65</v>
      </c>
      <c r="P471" s="178" t="s">
        <v>61</v>
      </c>
      <c r="Q471" s="152"/>
      <c r="R471" s="310"/>
      <c r="S471" s="310"/>
      <c r="T471" s="310"/>
      <c r="U471" s="310"/>
      <c r="V471" s="310"/>
      <c r="W471" s="310"/>
      <c r="X471" s="310"/>
    </row>
    <row r="472">
      <c r="A472" s="53">
        <v>45705.0</v>
      </c>
      <c r="B472" s="53">
        <v>45783.0</v>
      </c>
      <c r="C472" s="54">
        <v>221788.0</v>
      </c>
      <c r="D472" s="54" t="s">
        <v>88</v>
      </c>
      <c r="E472" s="53">
        <v>45444.0</v>
      </c>
      <c r="F472" s="56">
        <f t="shared" si="8"/>
        <v>11</v>
      </c>
      <c r="G472" s="53">
        <v>45400.0</v>
      </c>
      <c r="H472" s="56">
        <f t="shared" si="9"/>
        <v>12</v>
      </c>
      <c r="I472" s="54" t="s">
        <v>59</v>
      </c>
      <c r="J472" s="54">
        <v>101.0</v>
      </c>
      <c r="K472" s="57">
        <v>35000.0</v>
      </c>
      <c r="L472" s="54" t="s">
        <v>68</v>
      </c>
      <c r="M472" s="53">
        <v>45782.0</v>
      </c>
      <c r="N472" s="54" t="s">
        <v>18</v>
      </c>
      <c r="O472" s="54" t="s">
        <v>293</v>
      </c>
      <c r="P472" s="178"/>
      <c r="Q472" s="152"/>
      <c r="R472" s="310"/>
      <c r="S472" s="310"/>
      <c r="T472" s="310"/>
      <c r="U472" s="310"/>
      <c r="V472" s="310"/>
      <c r="W472" s="310"/>
      <c r="X472" s="310"/>
    </row>
    <row r="473">
      <c r="A473" s="53">
        <v>45705.0</v>
      </c>
      <c r="B473" s="38">
        <v>45783.0</v>
      </c>
      <c r="C473" s="54">
        <v>237804.0</v>
      </c>
      <c r="D473" s="54" t="s">
        <v>41</v>
      </c>
      <c r="E473" s="53">
        <v>45658.0</v>
      </c>
      <c r="F473" s="290">
        <f t="shared" si="8"/>
        <v>4</v>
      </c>
      <c r="G473" s="53">
        <v>45661.0</v>
      </c>
      <c r="H473" s="56">
        <f t="shared" si="9"/>
        <v>4</v>
      </c>
      <c r="I473" s="54" t="s">
        <v>49</v>
      </c>
      <c r="J473" s="54" t="s">
        <v>33</v>
      </c>
      <c r="K473" s="100"/>
      <c r="L473" s="58"/>
      <c r="M473" s="53">
        <v>45750.0</v>
      </c>
      <c r="N473" s="54" t="s">
        <v>19</v>
      </c>
      <c r="O473" s="54" t="s">
        <v>65</v>
      </c>
      <c r="P473" s="186"/>
      <c r="Q473" s="152"/>
      <c r="R473" s="310"/>
      <c r="S473" s="310"/>
      <c r="T473" s="310"/>
      <c r="U473" s="310"/>
      <c r="V473" s="310"/>
      <c r="W473" s="310"/>
      <c r="X473" s="310"/>
    </row>
    <row r="474">
      <c r="A474" s="53">
        <v>45705.0</v>
      </c>
      <c r="B474" s="38">
        <v>45783.0</v>
      </c>
      <c r="C474" s="54">
        <v>241926.0</v>
      </c>
      <c r="D474" s="54" t="s">
        <v>41</v>
      </c>
      <c r="E474" s="53">
        <v>45658.0</v>
      </c>
      <c r="F474" s="290">
        <f t="shared" si="8"/>
        <v>4</v>
      </c>
      <c r="G474" s="53">
        <v>45693.0</v>
      </c>
      <c r="H474" s="56">
        <f t="shared" si="9"/>
        <v>3</v>
      </c>
      <c r="I474" s="54" t="s">
        <v>59</v>
      </c>
      <c r="J474" s="54" t="s">
        <v>33</v>
      </c>
      <c r="K474" s="100"/>
      <c r="L474" s="58"/>
      <c r="M474" s="53">
        <v>45750.0</v>
      </c>
      <c r="N474" s="54" t="s">
        <v>19</v>
      </c>
      <c r="O474" s="54" t="s">
        <v>65</v>
      </c>
      <c r="P474" s="186"/>
      <c r="Q474" s="152"/>
      <c r="R474" s="310"/>
      <c r="S474" s="310"/>
      <c r="T474" s="310"/>
      <c r="U474" s="310"/>
      <c r="V474" s="310"/>
      <c r="W474" s="310"/>
      <c r="X474" s="310"/>
    </row>
    <row r="475">
      <c r="A475" s="53">
        <v>45705.0</v>
      </c>
      <c r="B475" s="38">
        <v>45783.0</v>
      </c>
      <c r="C475" s="54">
        <v>230373.0</v>
      </c>
      <c r="D475" s="54" t="s">
        <v>89</v>
      </c>
      <c r="E475" s="53">
        <v>45566.0</v>
      </c>
      <c r="F475" s="56">
        <f t="shared" si="8"/>
        <v>7</v>
      </c>
      <c r="G475" s="151">
        <v>45617.0</v>
      </c>
      <c r="H475" s="56">
        <f t="shared" si="9"/>
        <v>5</v>
      </c>
      <c r="I475" s="54" t="s">
        <v>49</v>
      </c>
      <c r="J475" s="54" t="s">
        <v>131</v>
      </c>
      <c r="K475" s="57">
        <v>5000.0</v>
      </c>
      <c r="L475" s="54" t="s">
        <v>84</v>
      </c>
      <c r="M475" s="53">
        <v>45770.0</v>
      </c>
      <c r="N475" s="54" t="s">
        <v>19</v>
      </c>
      <c r="O475" s="54" t="s">
        <v>292</v>
      </c>
      <c r="P475" s="178" t="s">
        <v>61</v>
      </c>
      <c r="Q475" s="152"/>
      <c r="R475" s="310"/>
      <c r="S475" s="310"/>
      <c r="T475" s="310"/>
      <c r="U475" s="310"/>
      <c r="V475" s="310"/>
      <c r="W475" s="310"/>
      <c r="X475" s="310"/>
    </row>
    <row r="476">
      <c r="A476" s="53">
        <v>45705.0</v>
      </c>
      <c r="B476" s="38">
        <v>45783.0</v>
      </c>
      <c r="C476" s="54">
        <v>238041.0</v>
      </c>
      <c r="D476" s="54" t="s">
        <v>89</v>
      </c>
      <c r="E476" s="53">
        <v>45566.0</v>
      </c>
      <c r="F476" s="56">
        <f t="shared" si="8"/>
        <v>7</v>
      </c>
      <c r="G476" s="53">
        <v>45661.0</v>
      </c>
      <c r="H476" s="56">
        <f t="shared" si="9"/>
        <v>4</v>
      </c>
      <c r="I476" s="54" t="s">
        <v>63</v>
      </c>
      <c r="J476" s="54">
        <v>401.0</v>
      </c>
      <c r="K476" s="57" t="s">
        <v>64</v>
      </c>
      <c r="L476" s="54" t="s">
        <v>51</v>
      </c>
      <c r="M476" s="53">
        <v>45754.0</v>
      </c>
      <c r="N476" s="54" t="s">
        <v>19</v>
      </c>
      <c r="O476" s="54" t="s">
        <v>65</v>
      </c>
      <c r="P476" s="178" t="s">
        <v>61</v>
      </c>
      <c r="Q476" s="152"/>
      <c r="R476" s="310"/>
      <c r="S476" s="310"/>
      <c r="T476" s="310"/>
      <c r="U476" s="310"/>
      <c r="V476" s="310"/>
      <c r="W476" s="310"/>
      <c r="X476" s="310"/>
    </row>
    <row r="477">
      <c r="A477" s="53">
        <v>45705.0</v>
      </c>
      <c r="B477" s="38">
        <v>45783.0</v>
      </c>
      <c r="C477" s="54">
        <v>240816.0</v>
      </c>
      <c r="D477" s="54" t="s">
        <v>89</v>
      </c>
      <c r="E477" s="53">
        <v>45658.0</v>
      </c>
      <c r="F477" s="290">
        <f t="shared" si="8"/>
        <v>4</v>
      </c>
      <c r="G477" s="53">
        <v>45684.0</v>
      </c>
      <c r="H477" s="56">
        <f t="shared" si="9"/>
        <v>3</v>
      </c>
      <c r="I477" s="185" t="s">
        <v>42</v>
      </c>
      <c r="J477" s="54" t="s">
        <v>321</v>
      </c>
      <c r="K477" s="100"/>
      <c r="L477" s="58"/>
      <c r="M477" s="53">
        <v>45750.0</v>
      </c>
      <c r="N477" s="54" t="s">
        <v>19</v>
      </c>
      <c r="O477" s="54" t="s">
        <v>65</v>
      </c>
      <c r="P477" s="186"/>
      <c r="Q477" s="152"/>
      <c r="R477" s="310"/>
      <c r="S477" s="310"/>
      <c r="T477" s="310"/>
      <c r="U477" s="310"/>
      <c r="V477" s="310"/>
      <c r="W477" s="310"/>
      <c r="X477" s="310"/>
    </row>
    <row r="478">
      <c r="A478" s="53">
        <v>45705.0</v>
      </c>
      <c r="B478" s="38">
        <v>45783.0</v>
      </c>
      <c r="C478" s="54">
        <v>241739.0</v>
      </c>
      <c r="D478" s="54" t="s">
        <v>89</v>
      </c>
      <c r="E478" s="53">
        <v>45658.0</v>
      </c>
      <c r="F478" s="290">
        <f t="shared" si="8"/>
        <v>4</v>
      </c>
      <c r="G478" s="53">
        <v>45695.0</v>
      </c>
      <c r="H478" s="56">
        <f t="shared" si="9"/>
        <v>2</v>
      </c>
      <c r="I478" s="54" t="s">
        <v>63</v>
      </c>
      <c r="J478" s="54" t="s">
        <v>33</v>
      </c>
      <c r="K478" s="100"/>
      <c r="L478" s="58"/>
      <c r="M478" s="53">
        <v>45750.0</v>
      </c>
      <c r="N478" s="54" t="s">
        <v>19</v>
      </c>
      <c r="O478" s="54" t="s">
        <v>65</v>
      </c>
      <c r="P478" s="186"/>
      <c r="Q478" s="152"/>
      <c r="R478" s="310"/>
      <c r="S478" s="310"/>
      <c r="T478" s="310"/>
      <c r="U478" s="310"/>
      <c r="V478" s="310"/>
      <c r="W478" s="310"/>
      <c r="X478" s="310"/>
    </row>
    <row r="479">
      <c r="A479" s="53">
        <v>45728.0</v>
      </c>
      <c r="B479" s="38">
        <v>45783.0</v>
      </c>
      <c r="C479" s="54">
        <v>235259.0</v>
      </c>
      <c r="D479" s="54" t="s">
        <v>158</v>
      </c>
      <c r="E479" s="53">
        <v>45566.0</v>
      </c>
      <c r="F479" s="56">
        <f t="shared" si="8"/>
        <v>7</v>
      </c>
      <c r="G479" s="151">
        <v>45621.0</v>
      </c>
      <c r="H479" s="56">
        <f t="shared" si="9"/>
        <v>5</v>
      </c>
      <c r="I479" s="54" t="s">
        <v>205</v>
      </c>
      <c r="J479" s="54">
        <v>913.0</v>
      </c>
      <c r="K479" s="57">
        <v>15000.0</v>
      </c>
      <c r="L479" s="54" t="s">
        <v>51</v>
      </c>
      <c r="M479" s="53">
        <v>45756.0</v>
      </c>
      <c r="N479" s="54" t="s">
        <v>19</v>
      </c>
      <c r="O479" s="54" t="s">
        <v>292</v>
      </c>
      <c r="P479" s="178" t="s">
        <v>61</v>
      </c>
      <c r="Q479" s="152"/>
      <c r="R479" s="310"/>
      <c r="S479" s="310"/>
      <c r="T479" s="310"/>
      <c r="U479" s="310"/>
      <c r="V479" s="310"/>
      <c r="W479" s="310"/>
      <c r="X479" s="310"/>
    </row>
    <row r="480">
      <c r="A480" s="53">
        <v>45705.0</v>
      </c>
      <c r="B480" s="38">
        <v>45783.0</v>
      </c>
      <c r="C480" s="54">
        <v>237972.0</v>
      </c>
      <c r="D480" s="54" t="s">
        <v>158</v>
      </c>
      <c r="E480" s="53">
        <v>45627.0</v>
      </c>
      <c r="F480" s="290">
        <f t="shared" si="8"/>
        <v>5</v>
      </c>
      <c r="G480" s="151">
        <v>45656.0</v>
      </c>
      <c r="H480" s="56">
        <f t="shared" si="9"/>
        <v>4</v>
      </c>
      <c r="I480" s="54" t="s">
        <v>59</v>
      </c>
      <c r="J480" s="54" t="s">
        <v>33</v>
      </c>
      <c r="K480" s="100"/>
      <c r="L480" s="58"/>
      <c r="M480" s="53">
        <v>45750.0</v>
      </c>
      <c r="N480" s="54" t="s">
        <v>19</v>
      </c>
      <c r="O480" s="54" t="s">
        <v>65</v>
      </c>
      <c r="P480" s="186"/>
      <c r="Q480" s="115"/>
      <c r="R480" s="164"/>
      <c r="S480" s="164"/>
      <c r="T480" s="164"/>
      <c r="U480" s="166"/>
      <c r="V480" s="166"/>
      <c r="W480" s="166"/>
      <c r="X480" s="166"/>
    </row>
    <row r="481">
      <c r="A481" s="53">
        <v>45705.0</v>
      </c>
      <c r="B481" s="38">
        <v>45783.0</v>
      </c>
      <c r="C481" s="54">
        <v>239456.0</v>
      </c>
      <c r="D481" s="54" t="s">
        <v>158</v>
      </c>
      <c r="E481" s="53">
        <v>45658.0</v>
      </c>
      <c r="F481" s="290">
        <f t="shared" si="8"/>
        <v>4</v>
      </c>
      <c r="G481" s="53">
        <v>45672.0</v>
      </c>
      <c r="H481" s="56">
        <f t="shared" si="9"/>
        <v>3</v>
      </c>
      <c r="I481" s="54" t="s">
        <v>59</v>
      </c>
      <c r="J481" s="54" t="s">
        <v>33</v>
      </c>
      <c r="K481" s="311"/>
      <c r="L481" s="58"/>
      <c r="M481" s="53">
        <v>45750.0</v>
      </c>
      <c r="N481" s="54" t="s">
        <v>19</v>
      </c>
      <c r="O481" s="54" t="s">
        <v>65</v>
      </c>
      <c r="P481" s="186"/>
      <c r="Q481" s="115"/>
      <c r="R481" s="164"/>
      <c r="S481" s="164"/>
      <c r="T481" s="164"/>
      <c r="U481" s="166"/>
      <c r="V481" s="166"/>
      <c r="W481" s="166"/>
      <c r="X481" s="166"/>
    </row>
    <row r="482">
      <c r="A482" s="53">
        <v>45705.0</v>
      </c>
      <c r="B482" s="38">
        <v>45783.0</v>
      </c>
      <c r="C482" s="54">
        <v>240596.0</v>
      </c>
      <c r="D482" s="54" t="s">
        <v>111</v>
      </c>
      <c r="E482" s="53">
        <v>45658.0</v>
      </c>
      <c r="F482" s="290">
        <f t="shared" si="8"/>
        <v>4</v>
      </c>
      <c r="G482" s="53">
        <v>45684.0</v>
      </c>
      <c r="H482" s="56">
        <f t="shared" si="9"/>
        <v>3</v>
      </c>
      <c r="I482" s="54" t="s">
        <v>73</v>
      </c>
      <c r="J482" s="54" t="s">
        <v>33</v>
      </c>
      <c r="K482" s="100"/>
      <c r="L482" s="58"/>
      <c r="M482" s="53">
        <v>45750.0</v>
      </c>
      <c r="N482" s="54" t="s">
        <v>19</v>
      </c>
      <c r="O482" s="54" t="s">
        <v>65</v>
      </c>
      <c r="P482" s="186"/>
      <c r="Q482" s="115"/>
      <c r="R482" s="164"/>
      <c r="S482" s="164"/>
      <c r="T482" s="164"/>
      <c r="U482" s="166"/>
      <c r="V482" s="166"/>
      <c r="W482" s="166"/>
      <c r="X482" s="166"/>
    </row>
    <row r="483">
      <c r="A483" s="53">
        <v>45705.0</v>
      </c>
      <c r="B483" s="53">
        <v>45779.0</v>
      </c>
      <c r="C483" s="54">
        <v>242012.0</v>
      </c>
      <c r="D483" s="54" t="s">
        <v>111</v>
      </c>
      <c r="E483" s="53">
        <v>45566.0</v>
      </c>
      <c r="F483" s="56">
        <f t="shared" si="8"/>
        <v>7</v>
      </c>
      <c r="G483" s="53">
        <v>45695.0</v>
      </c>
      <c r="H483" s="56">
        <f t="shared" si="9"/>
        <v>2</v>
      </c>
      <c r="I483" s="54" t="s">
        <v>49</v>
      </c>
      <c r="J483" s="54">
        <v>510.0</v>
      </c>
      <c r="K483" s="57">
        <v>5800.0</v>
      </c>
      <c r="L483" s="54" t="s">
        <v>84</v>
      </c>
      <c r="M483" s="300">
        <v>45779.0</v>
      </c>
      <c r="N483" s="54" t="s">
        <v>17</v>
      </c>
      <c r="O483" s="54" t="s">
        <v>292</v>
      </c>
      <c r="P483" s="178" t="s">
        <v>61</v>
      </c>
      <c r="Q483" s="115"/>
      <c r="R483" s="164"/>
      <c r="S483" s="164"/>
      <c r="T483" s="164"/>
      <c r="U483" s="166"/>
      <c r="V483" s="166"/>
      <c r="W483" s="166"/>
      <c r="X483" s="166"/>
    </row>
    <row r="484">
      <c r="A484" s="53">
        <v>45722.0</v>
      </c>
      <c r="B484" s="38">
        <v>45783.0</v>
      </c>
      <c r="C484" s="54">
        <v>239198.0</v>
      </c>
      <c r="D484" s="54" t="s">
        <v>112</v>
      </c>
      <c r="E484" s="53">
        <v>45566.0</v>
      </c>
      <c r="F484" s="56">
        <f t="shared" si="8"/>
        <v>7</v>
      </c>
      <c r="G484" s="53">
        <v>45673.0</v>
      </c>
      <c r="H484" s="56">
        <f t="shared" si="9"/>
        <v>3</v>
      </c>
      <c r="I484" s="54" t="s">
        <v>59</v>
      </c>
      <c r="J484" s="54">
        <v>141.0</v>
      </c>
      <c r="K484" s="270">
        <v>0.8</v>
      </c>
      <c r="L484" s="54" t="s">
        <v>84</v>
      </c>
      <c r="M484" s="53">
        <v>45763.0</v>
      </c>
      <c r="N484" s="54" t="s">
        <v>19</v>
      </c>
      <c r="O484" s="54" t="s">
        <v>292</v>
      </c>
      <c r="P484" s="178" t="s">
        <v>61</v>
      </c>
      <c r="Q484" s="115"/>
      <c r="R484" s="164"/>
      <c r="S484" s="164"/>
      <c r="T484" s="164"/>
      <c r="U484" s="166"/>
      <c r="V484" s="166"/>
      <c r="W484" s="166"/>
      <c r="X484" s="166"/>
    </row>
    <row r="485">
      <c r="A485" s="53">
        <v>45705.0</v>
      </c>
      <c r="B485" s="38">
        <v>45783.0</v>
      </c>
      <c r="C485" s="54">
        <v>236264.0</v>
      </c>
      <c r="D485" s="54" t="s">
        <v>112</v>
      </c>
      <c r="E485" s="53">
        <v>45597.0</v>
      </c>
      <c r="F485" s="56">
        <f t="shared" si="8"/>
        <v>6</v>
      </c>
      <c r="G485" s="53">
        <v>45665.0</v>
      </c>
      <c r="H485" s="56">
        <f t="shared" si="9"/>
        <v>3</v>
      </c>
      <c r="I485" s="54" t="s">
        <v>59</v>
      </c>
      <c r="J485" s="54">
        <v>104.0</v>
      </c>
      <c r="K485" s="57">
        <v>5000.0</v>
      </c>
      <c r="L485" s="54" t="s">
        <v>51</v>
      </c>
      <c r="M485" s="53">
        <v>45763.0</v>
      </c>
      <c r="N485" s="54" t="s">
        <v>19</v>
      </c>
      <c r="O485" s="54" t="s">
        <v>292</v>
      </c>
      <c r="P485" s="178" t="s">
        <v>61</v>
      </c>
      <c r="Q485" s="115"/>
      <c r="R485" s="164"/>
      <c r="S485" s="164"/>
      <c r="T485" s="164"/>
      <c r="U485" s="166"/>
      <c r="V485" s="166"/>
      <c r="W485" s="166"/>
      <c r="X485" s="166"/>
    </row>
    <row r="486">
      <c r="A486" s="53">
        <v>45705.0</v>
      </c>
      <c r="B486" s="38">
        <v>45783.0</v>
      </c>
      <c r="C486" s="54">
        <v>242164.0</v>
      </c>
      <c r="D486" s="54" t="s">
        <v>112</v>
      </c>
      <c r="E486" s="53">
        <v>45658.0</v>
      </c>
      <c r="F486" s="290">
        <f t="shared" si="8"/>
        <v>4</v>
      </c>
      <c r="G486" s="53">
        <v>45698.0</v>
      </c>
      <c r="H486" s="56">
        <f t="shared" si="9"/>
        <v>2</v>
      </c>
      <c r="I486" s="185" t="s">
        <v>42</v>
      </c>
      <c r="J486" s="54" t="s">
        <v>322</v>
      </c>
      <c r="K486" s="100"/>
      <c r="L486" s="58"/>
      <c r="M486" s="53">
        <v>45750.0</v>
      </c>
      <c r="N486" s="54" t="s">
        <v>19</v>
      </c>
      <c r="O486" s="54" t="s">
        <v>65</v>
      </c>
      <c r="P486" s="186"/>
      <c r="Q486" s="115"/>
      <c r="R486" s="164"/>
      <c r="S486" s="164"/>
      <c r="T486" s="164"/>
      <c r="U486" s="166"/>
      <c r="V486" s="166"/>
      <c r="W486" s="166"/>
      <c r="X486" s="166"/>
    </row>
    <row r="487">
      <c r="A487" s="53">
        <v>45705.0</v>
      </c>
      <c r="B487" s="38">
        <v>45783.0</v>
      </c>
      <c r="C487" s="54">
        <v>233298.0</v>
      </c>
      <c r="D487" s="54" t="s">
        <v>93</v>
      </c>
      <c r="E487" s="53">
        <v>45566.0</v>
      </c>
      <c r="F487" s="56">
        <f t="shared" si="8"/>
        <v>7</v>
      </c>
      <c r="G487" s="53">
        <v>45601.0</v>
      </c>
      <c r="H487" s="56">
        <f t="shared" si="9"/>
        <v>6</v>
      </c>
      <c r="I487" s="54" t="s">
        <v>74</v>
      </c>
      <c r="J487" s="54">
        <v>312.0</v>
      </c>
      <c r="K487" s="57" t="s">
        <v>64</v>
      </c>
      <c r="L487" s="54" t="s">
        <v>51</v>
      </c>
      <c r="M487" s="53">
        <v>45750.0</v>
      </c>
      <c r="N487" s="54" t="s">
        <v>19</v>
      </c>
      <c r="O487" s="54" t="s">
        <v>65</v>
      </c>
      <c r="P487" s="178" t="s">
        <v>61</v>
      </c>
      <c r="Q487" s="115"/>
      <c r="R487" s="312"/>
      <c r="S487" s="312"/>
      <c r="T487" s="312"/>
      <c r="U487" s="165"/>
      <c r="V487" s="166"/>
      <c r="W487" s="166"/>
      <c r="X487" s="166"/>
    </row>
    <row r="488">
      <c r="A488" s="53">
        <v>45705.0</v>
      </c>
      <c r="B488" s="38">
        <v>45783.0</v>
      </c>
      <c r="C488" s="54">
        <v>239944.0</v>
      </c>
      <c r="D488" s="54" t="s">
        <v>93</v>
      </c>
      <c r="E488" s="53">
        <v>45627.0</v>
      </c>
      <c r="F488" s="290">
        <f t="shared" si="8"/>
        <v>5</v>
      </c>
      <c r="G488" s="53">
        <v>45677.0</v>
      </c>
      <c r="H488" s="56">
        <f t="shared" si="9"/>
        <v>3</v>
      </c>
      <c r="I488" s="54" t="s">
        <v>74</v>
      </c>
      <c r="J488" s="54" t="s">
        <v>33</v>
      </c>
      <c r="K488" s="57" t="s">
        <v>50</v>
      </c>
      <c r="L488" s="58"/>
      <c r="M488" s="53">
        <v>45750.0</v>
      </c>
      <c r="N488" s="54" t="s">
        <v>19</v>
      </c>
      <c r="O488" s="54" t="s">
        <v>65</v>
      </c>
      <c r="P488" s="186"/>
      <c r="Q488" s="115"/>
      <c r="R488" s="165"/>
      <c r="S488" s="165"/>
      <c r="T488" s="165"/>
      <c r="U488" s="165"/>
      <c r="V488" s="166"/>
      <c r="W488" s="166"/>
      <c r="X488" s="166"/>
    </row>
    <row r="489">
      <c r="A489" s="53">
        <v>45754.0</v>
      </c>
      <c r="B489" s="38">
        <v>45783.0</v>
      </c>
      <c r="C489" s="54">
        <v>205937.0</v>
      </c>
      <c r="D489" s="54" t="s">
        <v>55</v>
      </c>
      <c r="E489" s="53">
        <v>45383.0</v>
      </c>
      <c r="F489" s="56">
        <f t="shared" si="8"/>
        <v>13</v>
      </c>
      <c r="G489" s="53">
        <v>45435.0</v>
      </c>
      <c r="H489" s="56">
        <f t="shared" si="9"/>
        <v>11</v>
      </c>
      <c r="I489" s="54" t="s">
        <v>49</v>
      </c>
      <c r="J489" s="54" t="s">
        <v>131</v>
      </c>
      <c r="K489" s="57">
        <v>2640.0</v>
      </c>
      <c r="L489" s="54" t="s">
        <v>51</v>
      </c>
      <c r="M489" s="53">
        <v>45756.0</v>
      </c>
      <c r="N489" s="54" t="s">
        <v>20</v>
      </c>
      <c r="O489" s="54" t="s">
        <v>292</v>
      </c>
      <c r="P489" s="178" t="s">
        <v>61</v>
      </c>
      <c r="Q489" s="115"/>
      <c r="R489" s="165"/>
      <c r="S489" s="165"/>
      <c r="T489" s="165"/>
      <c r="U489" s="165"/>
      <c r="V489" s="166"/>
      <c r="W489" s="166"/>
      <c r="X489" s="166"/>
    </row>
    <row r="490">
      <c r="A490" s="53">
        <v>45705.0</v>
      </c>
      <c r="B490" s="53">
        <v>45779.0</v>
      </c>
      <c r="C490" s="54">
        <v>220564.0</v>
      </c>
      <c r="D490" s="54" t="s">
        <v>95</v>
      </c>
      <c r="E490" s="53">
        <v>45413.0</v>
      </c>
      <c r="F490" s="56">
        <f t="shared" si="8"/>
        <v>12</v>
      </c>
      <c r="G490" s="53">
        <v>45478.0</v>
      </c>
      <c r="H490" s="56">
        <f t="shared" si="9"/>
        <v>10</v>
      </c>
      <c r="I490" s="54" t="s">
        <v>49</v>
      </c>
      <c r="J490" s="54">
        <v>510.0</v>
      </c>
      <c r="K490" s="57" t="s">
        <v>64</v>
      </c>
      <c r="L490" s="54" t="s">
        <v>51</v>
      </c>
      <c r="M490" s="53">
        <v>45779.0</v>
      </c>
      <c r="N490" s="54" t="s">
        <v>17</v>
      </c>
      <c r="O490" s="54" t="s">
        <v>65</v>
      </c>
      <c r="P490" s="178" t="s">
        <v>61</v>
      </c>
      <c r="Q490" s="115"/>
      <c r="R490" s="165"/>
      <c r="S490" s="165"/>
      <c r="T490" s="165"/>
      <c r="U490" s="165"/>
      <c r="V490" s="166"/>
      <c r="W490" s="166"/>
      <c r="X490" s="166"/>
    </row>
    <row r="491">
      <c r="A491" s="53">
        <v>45705.0</v>
      </c>
      <c r="B491" s="38">
        <v>45783.0</v>
      </c>
      <c r="C491" s="54">
        <v>238292.0</v>
      </c>
      <c r="D491" s="54" t="s">
        <v>95</v>
      </c>
      <c r="E491" s="53">
        <v>45597.0</v>
      </c>
      <c r="F491" s="56">
        <f t="shared" si="8"/>
        <v>6</v>
      </c>
      <c r="G491" s="53">
        <v>45663.0</v>
      </c>
      <c r="H491" s="56">
        <f t="shared" si="9"/>
        <v>4</v>
      </c>
      <c r="I491" s="54" t="s">
        <v>49</v>
      </c>
      <c r="J491" s="54">
        <v>502.0</v>
      </c>
      <c r="K491" s="57" t="s">
        <v>64</v>
      </c>
      <c r="L491" s="54" t="s">
        <v>68</v>
      </c>
      <c r="M491" s="53">
        <v>45747.0</v>
      </c>
      <c r="N491" s="54" t="s">
        <v>19</v>
      </c>
      <c r="O491" s="54" t="s">
        <v>65</v>
      </c>
      <c r="P491" s="178" t="s">
        <v>61</v>
      </c>
      <c r="Q491" s="115"/>
      <c r="R491" s="165"/>
      <c r="S491" s="165"/>
      <c r="T491" s="165"/>
      <c r="U491" s="165"/>
      <c r="V491" s="166"/>
      <c r="W491" s="166"/>
      <c r="X491" s="166"/>
    </row>
    <row r="492">
      <c r="A492" s="53">
        <v>45705.0</v>
      </c>
      <c r="B492" s="38">
        <v>45783.0</v>
      </c>
      <c r="C492" s="54">
        <v>236437.0</v>
      </c>
      <c r="D492" s="54" t="s">
        <v>95</v>
      </c>
      <c r="E492" s="53">
        <v>45597.0</v>
      </c>
      <c r="F492" s="56">
        <f t="shared" si="8"/>
        <v>6</v>
      </c>
      <c r="G492" s="53">
        <v>45632.0</v>
      </c>
      <c r="H492" s="56">
        <f t="shared" si="9"/>
        <v>5</v>
      </c>
      <c r="I492" s="54" t="s">
        <v>49</v>
      </c>
      <c r="J492" s="54">
        <v>502.0</v>
      </c>
      <c r="K492" s="57" t="s">
        <v>64</v>
      </c>
      <c r="L492" s="54" t="s">
        <v>51</v>
      </c>
      <c r="M492" s="53">
        <v>45747.0</v>
      </c>
      <c r="N492" s="54" t="s">
        <v>19</v>
      </c>
      <c r="O492" s="54" t="s">
        <v>65</v>
      </c>
      <c r="P492" s="178" t="s">
        <v>61</v>
      </c>
      <c r="Q492" s="115"/>
      <c r="R492" s="165"/>
      <c r="S492" s="165"/>
      <c r="T492" s="165"/>
      <c r="U492" s="165"/>
      <c r="V492" s="166"/>
      <c r="W492" s="166"/>
      <c r="X492" s="166"/>
    </row>
    <row r="493">
      <c r="A493" s="53">
        <v>45705.0</v>
      </c>
      <c r="B493" s="38">
        <v>45783.0</v>
      </c>
      <c r="C493" s="54">
        <v>238664.0</v>
      </c>
      <c r="D493" s="54" t="s">
        <v>95</v>
      </c>
      <c r="E493" s="53">
        <v>45627.0</v>
      </c>
      <c r="F493" s="290">
        <f t="shared" si="8"/>
        <v>5</v>
      </c>
      <c r="G493" s="53">
        <v>45666.0</v>
      </c>
      <c r="H493" s="56">
        <f t="shared" si="9"/>
        <v>3</v>
      </c>
      <c r="I493" s="54" t="s">
        <v>59</v>
      </c>
      <c r="J493" s="54" t="s">
        <v>33</v>
      </c>
      <c r="K493" s="100"/>
      <c r="L493" s="58"/>
      <c r="M493" s="53">
        <v>45750.0</v>
      </c>
      <c r="N493" s="54" t="s">
        <v>19</v>
      </c>
      <c r="O493" s="54" t="s">
        <v>65</v>
      </c>
      <c r="P493" s="186"/>
      <c r="Q493" s="115"/>
      <c r="R493" s="165"/>
      <c r="S493" s="165"/>
      <c r="T493" s="165"/>
      <c r="U493" s="165"/>
      <c r="V493" s="166"/>
      <c r="W493" s="166"/>
      <c r="X493" s="166"/>
    </row>
    <row r="494">
      <c r="A494" s="53">
        <v>45705.0</v>
      </c>
      <c r="B494" s="38">
        <v>45783.0</v>
      </c>
      <c r="C494" s="54">
        <v>241206.0</v>
      </c>
      <c r="D494" s="54" t="s">
        <v>96</v>
      </c>
      <c r="E494" s="53">
        <v>45627.0</v>
      </c>
      <c r="F494" s="290">
        <f t="shared" si="8"/>
        <v>5</v>
      </c>
      <c r="G494" s="53">
        <v>45686.0</v>
      </c>
      <c r="H494" s="56">
        <f t="shared" si="9"/>
        <v>3</v>
      </c>
      <c r="I494" s="54" t="s">
        <v>74</v>
      </c>
      <c r="J494" s="54" t="s">
        <v>33</v>
      </c>
      <c r="K494" s="100"/>
      <c r="L494" s="58"/>
      <c r="M494" s="53">
        <v>45750.0</v>
      </c>
      <c r="N494" s="54" t="s">
        <v>19</v>
      </c>
      <c r="O494" s="54" t="s">
        <v>65</v>
      </c>
      <c r="P494" s="186"/>
      <c r="Q494" s="115"/>
      <c r="R494" s="165"/>
      <c r="S494" s="165"/>
      <c r="T494" s="165"/>
      <c r="U494" s="165"/>
      <c r="V494" s="166"/>
      <c r="W494" s="166"/>
      <c r="X494" s="166"/>
    </row>
    <row r="495">
      <c r="A495" s="53">
        <v>45737.0</v>
      </c>
      <c r="B495" s="53">
        <v>45782.0</v>
      </c>
      <c r="C495" s="54">
        <v>187630.0</v>
      </c>
      <c r="D495" s="54" t="s">
        <v>62</v>
      </c>
      <c r="E495" s="53">
        <v>45108.0</v>
      </c>
      <c r="F495" s="56">
        <f t="shared" si="8"/>
        <v>22</v>
      </c>
      <c r="G495" s="53">
        <v>45197.0</v>
      </c>
      <c r="H495" s="56">
        <f t="shared" si="9"/>
        <v>19</v>
      </c>
      <c r="I495" s="54" t="s">
        <v>49</v>
      </c>
      <c r="J495" s="54">
        <v>535.0</v>
      </c>
      <c r="K495" s="57">
        <v>8000.0</v>
      </c>
      <c r="L495" s="54" t="s">
        <v>51</v>
      </c>
      <c r="M495" s="53">
        <v>45782.0</v>
      </c>
      <c r="N495" s="54" t="s">
        <v>22</v>
      </c>
      <c r="O495" s="54" t="s">
        <v>292</v>
      </c>
      <c r="P495" s="178" t="s">
        <v>66</v>
      </c>
      <c r="Q495" s="115"/>
      <c r="R495" s="165"/>
      <c r="S495" s="165"/>
      <c r="T495" s="165"/>
      <c r="U495" s="165"/>
      <c r="V495" s="166"/>
      <c r="W495" s="166"/>
      <c r="X495" s="166"/>
    </row>
    <row r="496">
      <c r="A496" s="53">
        <v>45705.0</v>
      </c>
      <c r="B496" s="38">
        <v>45783.0</v>
      </c>
      <c r="C496" s="54">
        <v>237410.0</v>
      </c>
      <c r="D496" s="54" t="s">
        <v>62</v>
      </c>
      <c r="E496" s="53">
        <v>45627.0</v>
      </c>
      <c r="F496" s="290">
        <f t="shared" si="8"/>
        <v>5</v>
      </c>
      <c r="G496" s="53">
        <v>45698.0</v>
      </c>
      <c r="H496" s="56">
        <f t="shared" si="9"/>
        <v>2</v>
      </c>
      <c r="I496" s="54" t="s">
        <v>59</v>
      </c>
      <c r="J496" s="54">
        <v>101.0</v>
      </c>
      <c r="K496" s="57">
        <v>5000.0</v>
      </c>
      <c r="L496" s="54" t="s">
        <v>68</v>
      </c>
      <c r="M496" s="53">
        <v>45783.0</v>
      </c>
      <c r="N496" s="54" t="s">
        <v>17</v>
      </c>
      <c r="O496" s="54" t="s">
        <v>292</v>
      </c>
      <c r="P496" s="178" t="s">
        <v>61</v>
      </c>
      <c r="Q496" s="115"/>
      <c r="R496" s="165"/>
      <c r="S496" s="165"/>
      <c r="T496" s="165"/>
      <c r="U496" s="165"/>
      <c r="V496" s="166"/>
      <c r="W496" s="166"/>
      <c r="X496" s="166"/>
    </row>
    <row r="497">
      <c r="A497" s="53">
        <v>45705.0</v>
      </c>
      <c r="B497" s="38">
        <v>45783.0</v>
      </c>
      <c r="C497" s="54">
        <v>240253.0</v>
      </c>
      <c r="D497" s="54" t="s">
        <v>116</v>
      </c>
      <c r="E497" s="53">
        <v>45658.0</v>
      </c>
      <c r="F497" s="290">
        <f t="shared" si="8"/>
        <v>4</v>
      </c>
      <c r="G497" s="53">
        <v>45679.0</v>
      </c>
      <c r="H497" s="56">
        <f t="shared" si="9"/>
        <v>3</v>
      </c>
      <c r="I497" s="54" t="s">
        <v>49</v>
      </c>
      <c r="J497" s="54" t="s">
        <v>33</v>
      </c>
      <c r="K497" s="100"/>
      <c r="L497" s="58"/>
      <c r="M497" s="53">
        <v>45750.0</v>
      </c>
      <c r="N497" s="54" t="s">
        <v>19</v>
      </c>
      <c r="O497" s="54" t="s">
        <v>65</v>
      </c>
      <c r="P497" s="186"/>
      <c r="Q497" s="115"/>
      <c r="R497" s="165"/>
      <c r="S497" s="165"/>
      <c r="T497" s="165"/>
      <c r="U497" s="165"/>
      <c r="V497" s="166"/>
      <c r="W497" s="166"/>
      <c r="X497" s="166"/>
    </row>
    <row r="498">
      <c r="A498" s="53">
        <v>45705.0</v>
      </c>
      <c r="B498" s="38">
        <v>45783.0</v>
      </c>
      <c r="C498" s="54">
        <v>227146.0</v>
      </c>
      <c r="D498" s="54" t="s">
        <v>99</v>
      </c>
      <c r="E498" s="53">
        <v>45413.0</v>
      </c>
      <c r="F498" s="56">
        <f t="shared" si="8"/>
        <v>12</v>
      </c>
      <c r="G498" s="53">
        <v>45544.0</v>
      </c>
      <c r="H498" s="56">
        <f t="shared" si="9"/>
        <v>7</v>
      </c>
      <c r="I498" s="185" t="s">
        <v>42</v>
      </c>
      <c r="J498" s="54">
        <v>88.0</v>
      </c>
      <c r="K498" s="57" t="s">
        <v>64</v>
      </c>
      <c r="L498" s="54" t="s">
        <v>68</v>
      </c>
      <c r="M498" s="53">
        <v>45769.0</v>
      </c>
      <c r="N498" s="54" t="s">
        <v>19</v>
      </c>
      <c r="O498" s="54" t="s">
        <v>65</v>
      </c>
      <c r="P498" s="178" t="s">
        <v>61</v>
      </c>
      <c r="Q498" s="115"/>
      <c r="R498" s="165"/>
      <c r="S498" s="165"/>
      <c r="T498" s="165"/>
      <c r="U498" s="165"/>
      <c r="V498" s="166"/>
      <c r="W498" s="166"/>
      <c r="X498" s="166"/>
    </row>
    <row r="499">
      <c r="A499" s="53">
        <v>45705.0</v>
      </c>
      <c r="B499" s="38">
        <v>45783.0</v>
      </c>
      <c r="C499" s="54">
        <v>239003.0</v>
      </c>
      <c r="D499" s="54" t="s">
        <v>99</v>
      </c>
      <c r="E499" s="53">
        <v>45627.0</v>
      </c>
      <c r="F499" s="290">
        <f t="shared" si="8"/>
        <v>5</v>
      </c>
      <c r="G499" s="53">
        <v>45667.0</v>
      </c>
      <c r="H499" s="56">
        <f t="shared" si="9"/>
        <v>3</v>
      </c>
      <c r="I499" s="54" t="s">
        <v>49</v>
      </c>
      <c r="J499" s="54">
        <v>502.0</v>
      </c>
      <c r="K499" s="57" t="s">
        <v>64</v>
      </c>
      <c r="L499" s="54" t="s">
        <v>51</v>
      </c>
      <c r="M499" s="53">
        <v>45769.0</v>
      </c>
      <c r="N499" s="54" t="s">
        <v>19</v>
      </c>
      <c r="O499" s="54" t="s">
        <v>65</v>
      </c>
      <c r="P499" s="178" t="s">
        <v>61</v>
      </c>
      <c r="Q499" s="115"/>
      <c r="R499" s="165"/>
      <c r="S499" s="165"/>
      <c r="T499" s="165"/>
      <c r="U499" s="165"/>
      <c r="V499" s="166"/>
      <c r="W499" s="166"/>
      <c r="X499" s="166"/>
    </row>
    <row r="500">
      <c r="A500" s="53">
        <v>45705.0</v>
      </c>
      <c r="B500" s="38">
        <v>45783.0</v>
      </c>
      <c r="C500" s="54">
        <v>178041.0</v>
      </c>
      <c r="D500" s="54" t="s">
        <v>112</v>
      </c>
      <c r="E500" s="53">
        <v>45383.0</v>
      </c>
      <c r="F500" s="56">
        <f t="shared" si="8"/>
        <v>13</v>
      </c>
      <c r="G500" s="151">
        <v>45582.0</v>
      </c>
      <c r="H500" s="56">
        <f t="shared" si="9"/>
        <v>6</v>
      </c>
      <c r="I500" s="54" t="s">
        <v>73</v>
      </c>
      <c r="J500" s="54" t="s">
        <v>323</v>
      </c>
      <c r="K500" s="57">
        <v>11000.0</v>
      </c>
      <c r="L500" s="54" t="s">
        <v>68</v>
      </c>
      <c r="M500" s="53">
        <v>45754.0</v>
      </c>
      <c r="N500" s="54" t="s">
        <v>19</v>
      </c>
      <c r="O500" s="54" t="s">
        <v>292</v>
      </c>
      <c r="P500" s="178" t="s">
        <v>61</v>
      </c>
      <c r="Q500" s="115"/>
      <c r="R500" s="165"/>
      <c r="S500" s="165"/>
      <c r="T500" s="165"/>
      <c r="U500" s="165"/>
      <c r="V500" s="166"/>
      <c r="W500" s="166"/>
      <c r="X500" s="166"/>
    </row>
    <row r="501">
      <c r="A501" s="53">
        <v>45705.0</v>
      </c>
      <c r="B501" s="38">
        <v>45783.0</v>
      </c>
      <c r="C501" s="186">
        <v>244070.0</v>
      </c>
      <c r="D501" s="271" t="s">
        <v>58</v>
      </c>
      <c r="E501" s="53">
        <v>45658.0</v>
      </c>
      <c r="F501" s="290">
        <f t="shared" si="8"/>
        <v>4</v>
      </c>
      <c r="G501" s="53">
        <v>45713.0</v>
      </c>
      <c r="H501" s="56">
        <f t="shared" si="9"/>
        <v>2</v>
      </c>
      <c r="I501" s="54" t="s">
        <v>49</v>
      </c>
      <c r="J501" s="54">
        <v>502.0</v>
      </c>
      <c r="K501" s="57">
        <v>1800.0</v>
      </c>
      <c r="L501" s="54" t="s">
        <v>68</v>
      </c>
      <c r="M501" s="53">
        <v>45747.0</v>
      </c>
      <c r="N501" s="54" t="s">
        <v>19</v>
      </c>
      <c r="O501" s="54" t="s">
        <v>65</v>
      </c>
      <c r="P501" s="178" t="s">
        <v>61</v>
      </c>
      <c r="Q501" s="115"/>
      <c r="R501" s="165"/>
      <c r="S501" s="165"/>
      <c r="T501" s="165"/>
      <c r="U501" s="165"/>
      <c r="V501" s="166"/>
      <c r="W501" s="166"/>
      <c r="X501" s="166"/>
    </row>
    <row r="502">
      <c r="A502" s="53">
        <v>45747.0</v>
      </c>
      <c r="B502" s="38">
        <v>45783.0</v>
      </c>
      <c r="C502" s="186">
        <v>245190.0</v>
      </c>
      <c r="D502" s="271" t="s">
        <v>116</v>
      </c>
      <c r="E502" s="53">
        <v>45689.0</v>
      </c>
      <c r="F502" s="290">
        <f t="shared" si="8"/>
        <v>3</v>
      </c>
      <c r="G502" s="53">
        <v>45723.0</v>
      </c>
      <c r="H502" s="56">
        <f t="shared" si="9"/>
        <v>1</v>
      </c>
      <c r="I502" s="54" t="s">
        <v>74</v>
      </c>
      <c r="J502" s="54"/>
      <c r="K502" s="57"/>
      <c r="L502" s="54"/>
      <c r="M502" s="53">
        <v>45750.0</v>
      </c>
      <c r="N502" s="54" t="s">
        <v>19</v>
      </c>
      <c r="O502" s="54" t="s">
        <v>65</v>
      </c>
      <c r="P502" s="186"/>
      <c r="Q502" s="115"/>
      <c r="R502" s="165"/>
      <c r="S502" s="165"/>
      <c r="T502" s="165"/>
      <c r="U502" s="165"/>
      <c r="V502" s="166"/>
      <c r="W502" s="166"/>
      <c r="X502" s="166"/>
    </row>
    <row r="503">
      <c r="A503" s="53">
        <v>45747.0</v>
      </c>
      <c r="B503" s="38">
        <v>45783.0</v>
      </c>
      <c r="C503" s="186">
        <v>245220.0</v>
      </c>
      <c r="D503" s="54" t="s">
        <v>96</v>
      </c>
      <c r="E503" s="53">
        <v>45658.0</v>
      </c>
      <c r="F503" s="290">
        <f t="shared" si="8"/>
        <v>4</v>
      </c>
      <c r="G503" s="53">
        <v>45723.0</v>
      </c>
      <c r="H503" s="56">
        <f t="shared" si="9"/>
        <v>1</v>
      </c>
      <c r="I503" s="54" t="s">
        <v>49</v>
      </c>
      <c r="J503" s="54"/>
      <c r="K503" s="57"/>
      <c r="L503" s="54"/>
      <c r="M503" s="53">
        <v>45750.0</v>
      </c>
      <c r="N503" s="54" t="s">
        <v>19</v>
      </c>
      <c r="O503" s="54" t="s">
        <v>65</v>
      </c>
      <c r="P503" s="186"/>
      <c r="Q503" s="115"/>
      <c r="R503" s="165"/>
      <c r="S503" s="165"/>
      <c r="T503" s="165"/>
      <c r="U503" s="165"/>
      <c r="V503" s="166"/>
      <c r="W503" s="166"/>
      <c r="X503" s="166"/>
    </row>
    <row r="504">
      <c r="A504" s="53">
        <v>45747.0</v>
      </c>
      <c r="B504" s="38">
        <v>45783.0</v>
      </c>
      <c r="C504" s="186">
        <v>245227.0</v>
      </c>
      <c r="D504" s="54" t="s">
        <v>111</v>
      </c>
      <c r="E504" s="53">
        <v>45717.0</v>
      </c>
      <c r="F504" s="290">
        <f t="shared" si="8"/>
        <v>2</v>
      </c>
      <c r="G504" s="53">
        <v>45723.0</v>
      </c>
      <c r="H504" s="56">
        <f t="shared" si="9"/>
        <v>1</v>
      </c>
      <c r="I504" s="54" t="s">
        <v>49</v>
      </c>
      <c r="J504" s="54"/>
      <c r="K504" s="57"/>
      <c r="L504" s="54"/>
      <c r="M504" s="53">
        <v>45719.0</v>
      </c>
      <c r="N504" s="54" t="s">
        <v>19</v>
      </c>
      <c r="O504" s="54" t="s">
        <v>65</v>
      </c>
      <c r="P504" s="186"/>
      <c r="Q504" s="115"/>
      <c r="R504" s="165"/>
      <c r="S504" s="165"/>
      <c r="T504" s="165"/>
      <c r="U504" s="165"/>
      <c r="V504" s="166"/>
      <c r="W504" s="166"/>
      <c r="X504" s="166"/>
    </row>
    <row r="505">
      <c r="A505" s="53">
        <v>45747.0</v>
      </c>
      <c r="B505" s="38">
        <v>45783.0</v>
      </c>
      <c r="C505" s="186">
        <v>245248.0</v>
      </c>
      <c r="D505" s="54" t="s">
        <v>96</v>
      </c>
      <c r="E505" s="53">
        <v>45536.0</v>
      </c>
      <c r="F505" s="56">
        <f t="shared" si="8"/>
        <v>8</v>
      </c>
      <c r="G505" s="53">
        <v>45723.0</v>
      </c>
      <c r="H505" s="56">
        <f t="shared" si="9"/>
        <v>1</v>
      </c>
      <c r="I505" s="54" t="s">
        <v>74</v>
      </c>
      <c r="J505" s="54">
        <v>316.0</v>
      </c>
      <c r="K505" s="57" t="s">
        <v>64</v>
      </c>
      <c r="L505" s="54" t="s">
        <v>51</v>
      </c>
      <c r="M505" s="53">
        <v>45754.0</v>
      </c>
      <c r="N505" s="54" t="s">
        <v>19</v>
      </c>
      <c r="O505" s="54" t="s">
        <v>65</v>
      </c>
      <c r="P505" s="178" t="s">
        <v>61</v>
      </c>
      <c r="Q505" s="115"/>
      <c r="R505" s="165"/>
      <c r="S505" s="165"/>
      <c r="T505" s="165"/>
      <c r="U505" s="165"/>
      <c r="V505" s="166"/>
      <c r="W505" s="166"/>
      <c r="X505" s="166"/>
    </row>
    <row r="506">
      <c r="A506" s="53">
        <v>45747.0</v>
      </c>
      <c r="B506" s="38">
        <v>45783.0</v>
      </c>
      <c r="C506" s="186">
        <v>245254.0</v>
      </c>
      <c r="D506" s="54" t="s">
        <v>87</v>
      </c>
      <c r="E506" s="53">
        <v>45689.0</v>
      </c>
      <c r="F506" s="290">
        <f t="shared" si="8"/>
        <v>3</v>
      </c>
      <c r="G506" s="53">
        <v>45723.0</v>
      </c>
      <c r="H506" s="56">
        <f t="shared" si="9"/>
        <v>1</v>
      </c>
      <c r="I506" s="54" t="s">
        <v>74</v>
      </c>
      <c r="J506" s="54"/>
      <c r="K506" s="57"/>
      <c r="L506" s="54"/>
      <c r="M506" s="53">
        <v>45750.0</v>
      </c>
      <c r="N506" s="54" t="s">
        <v>19</v>
      </c>
      <c r="O506" s="54" t="s">
        <v>65</v>
      </c>
      <c r="P506" s="186"/>
      <c r="Q506" s="115"/>
      <c r="R506" s="165"/>
      <c r="S506" s="165"/>
      <c r="T506" s="165"/>
      <c r="U506" s="165"/>
      <c r="V506" s="166"/>
      <c r="W506" s="166"/>
      <c r="X506" s="166"/>
    </row>
    <row r="507">
      <c r="A507" s="53">
        <v>45747.0</v>
      </c>
      <c r="B507" s="38">
        <v>45783.0</v>
      </c>
      <c r="C507" s="186">
        <v>245261.0</v>
      </c>
      <c r="D507" s="54" t="s">
        <v>70</v>
      </c>
      <c r="E507" s="53">
        <v>45689.0</v>
      </c>
      <c r="F507" s="290">
        <f t="shared" si="8"/>
        <v>3</v>
      </c>
      <c r="G507" s="53">
        <v>45723.0</v>
      </c>
      <c r="H507" s="56">
        <f t="shared" si="9"/>
        <v>1</v>
      </c>
      <c r="I507" s="54" t="s">
        <v>59</v>
      </c>
      <c r="J507" s="54"/>
      <c r="K507" s="57"/>
      <c r="L507" s="54"/>
      <c r="M507" s="53">
        <v>45750.0</v>
      </c>
      <c r="N507" s="54" t="s">
        <v>19</v>
      </c>
      <c r="O507" s="54" t="s">
        <v>65</v>
      </c>
      <c r="P507" s="186"/>
      <c r="Q507" s="115"/>
      <c r="R507" s="165"/>
      <c r="S507" s="165"/>
      <c r="T507" s="165"/>
      <c r="U507" s="165"/>
      <c r="V507" s="166"/>
      <c r="W507" s="166"/>
      <c r="X507" s="166"/>
    </row>
    <row r="508">
      <c r="A508" s="53">
        <v>45747.0</v>
      </c>
      <c r="B508" s="38">
        <v>45783.0</v>
      </c>
      <c r="C508" s="186">
        <v>245265.0</v>
      </c>
      <c r="D508" s="54" t="s">
        <v>99</v>
      </c>
      <c r="E508" s="53">
        <v>45627.0</v>
      </c>
      <c r="F508" s="290">
        <f t="shared" si="8"/>
        <v>5</v>
      </c>
      <c r="G508" s="53">
        <v>45723.0</v>
      </c>
      <c r="H508" s="56">
        <f t="shared" si="9"/>
        <v>1</v>
      </c>
      <c r="I508" s="178" t="s">
        <v>42</v>
      </c>
      <c r="J508" s="54"/>
      <c r="K508" s="57"/>
      <c r="L508" s="54"/>
      <c r="M508" s="53">
        <v>45750.0</v>
      </c>
      <c r="N508" s="54" t="s">
        <v>19</v>
      </c>
      <c r="O508" s="54" t="s">
        <v>65</v>
      </c>
      <c r="P508" s="186"/>
      <c r="Q508" s="115"/>
      <c r="R508" s="165"/>
      <c r="S508" s="165"/>
      <c r="T508" s="165"/>
      <c r="U508" s="165"/>
      <c r="V508" s="166"/>
      <c r="W508" s="166"/>
      <c r="X508" s="166"/>
    </row>
    <row r="509">
      <c r="A509" s="53">
        <v>45747.0</v>
      </c>
      <c r="B509" s="38">
        <v>45783.0</v>
      </c>
      <c r="C509" s="186">
        <v>245266.0</v>
      </c>
      <c r="D509" s="54" t="s">
        <v>70</v>
      </c>
      <c r="E509" s="303">
        <v>45717.0</v>
      </c>
      <c r="F509" s="290">
        <f t="shared" si="8"/>
        <v>2</v>
      </c>
      <c r="G509" s="303">
        <v>45723.0</v>
      </c>
      <c r="H509" s="56">
        <f t="shared" si="9"/>
        <v>1</v>
      </c>
      <c r="I509" s="54" t="s">
        <v>59</v>
      </c>
      <c r="J509" s="54"/>
      <c r="K509" s="57"/>
      <c r="L509" s="54"/>
      <c r="M509" s="53">
        <v>45719.0</v>
      </c>
      <c r="N509" s="54" t="s">
        <v>19</v>
      </c>
      <c r="O509" s="54" t="s">
        <v>65</v>
      </c>
      <c r="P509" s="186"/>
      <c r="Q509" s="115"/>
      <c r="R509" s="165"/>
      <c r="S509" s="165"/>
      <c r="T509" s="165"/>
      <c r="U509" s="165"/>
      <c r="V509" s="166"/>
      <c r="W509" s="166"/>
      <c r="X509" s="166"/>
    </row>
    <row r="510">
      <c r="A510" s="53">
        <v>45747.0</v>
      </c>
      <c r="B510" s="38">
        <v>45783.0</v>
      </c>
      <c r="C510" s="186">
        <v>245274.0</v>
      </c>
      <c r="D510" s="271" t="s">
        <v>71</v>
      </c>
      <c r="E510" s="303">
        <v>45689.0</v>
      </c>
      <c r="F510" s="290">
        <f t="shared" si="8"/>
        <v>3</v>
      </c>
      <c r="G510" s="303">
        <v>45723.0</v>
      </c>
      <c r="H510" s="56">
        <f t="shared" si="9"/>
        <v>1</v>
      </c>
      <c r="I510" s="54" t="s">
        <v>73</v>
      </c>
      <c r="J510" s="54"/>
      <c r="K510" s="57"/>
      <c r="L510" s="54"/>
      <c r="M510" s="53">
        <v>45750.0</v>
      </c>
      <c r="N510" s="54" t="s">
        <v>19</v>
      </c>
      <c r="O510" s="54" t="s">
        <v>65</v>
      </c>
      <c r="P510" s="186"/>
      <c r="Q510" s="115"/>
      <c r="R510" s="165"/>
      <c r="S510" s="165"/>
      <c r="T510" s="165"/>
      <c r="U510" s="165"/>
      <c r="V510" s="166"/>
      <c r="W510" s="166"/>
      <c r="X510" s="166"/>
    </row>
    <row r="511">
      <c r="A511" s="53">
        <v>45747.0</v>
      </c>
      <c r="B511" s="38">
        <v>45783.0</v>
      </c>
      <c r="C511" s="186">
        <v>245276.0</v>
      </c>
      <c r="D511" s="271" t="s">
        <v>71</v>
      </c>
      <c r="E511" s="303">
        <v>45717.0</v>
      </c>
      <c r="F511" s="290">
        <f t="shared" si="8"/>
        <v>2</v>
      </c>
      <c r="G511" s="303">
        <v>45723.0</v>
      </c>
      <c r="H511" s="56">
        <f t="shared" si="9"/>
        <v>1</v>
      </c>
      <c r="I511" s="54" t="s">
        <v>74</v>
      </c>
      <c r="J511" s="54"/>
      <c r="K511" s="57"/>
      <c r="L511" s="54"/>
      <c r="M511" s="53">
        <v>45719.0</v>
      </c>
      <c r="N511" s="54" t="s">
        <v>19</v>
      </c>
      <c r="O511" s="54" t="s">
        <v>65</v>
      </c>
      <c r="P511" s="186"/>
      <c r="Q511" s="115"/>
      <c r="R511" s="313"/>
      <c r="S511" s="313"/>
      <c r="T511" s="313"/>
      <c r="U511" s="313"/>
      <c r="V511" s="166"/>
      <c r="W511" s="166"/>
      <c r="X511" s="166"/>
    </row>
    <row r="512">
      <c r="A512" s="53">
        <v>45747.0</v>
      </c>
      <c r="B512" s="38">
        <v>45783.0</v>
      </c>
      <c r="C512" s="186">
        <v>245280.0</v>
      </c>
      <c r="D512" s="54" t="s">
        <v>93</v>
      </c>
      <c r="E512" s="303">
        <v>45658.0</v>
      </c>
      <c r="F512" s="290">
        <f t="shared" si="8"/>
        <v>4</v>
      </c>
      <c r="G512" s="303">
        <v>45723.0</v>
      </c>
      <c r="H512" s="56">
        <f t="shared" si="9"/>
        <v>1</v>
      </c>
      <c r="I512" s="54" t="s">
        <v>49</v>
      </c>
      <c r="J512" s="54"/>
      <c r="K512" s="57"/>
      <c r="L512" s="54"/>
      <c r="M512" s="53">
        <v>45750.0</v>
      </c>
      <c r="N512" s="54" t="s">
        <v>19</v>
      </c>
      <c r="O512" s="54" t="s">
        <v>65</v>
      </c>
      <c r="P512" s="186"/>
      <c r="Q512" s="115"/>
      <c r="R512" s="165"/>
      <c r="S512" s="165"/>
      <c r="T512" s="165"/>
      <c r="U512" s="165"/>
      <c r="V512" s="166"/>
      <c r="W512" s="166"/>
      <c r="X512" s="166"/>
    </row>
    <row r="513">
      <c r="A513" s="53">
        <v>45747.0</v>
      </c>
      <c r="B513" s="38">
        <v>45783.0</v>
      </c>
      <c r="C513" s="186">
        <v>240648.0</v>
      </c>
      <c r="D513" s="54" t="s">
        <v>112</v>
      </c>
      <c r="E513" s="303">
        <v>45658.0</v>
      </c>
      <c r="F513" s="290">
        <f t="shared" si="8"/>
        <v>4</v>
      </c>
      <c r="G513" s="303">
        <v>45724.0</v>
      </c>
      <c r="H513" s="56">
        <f t="shared" si="9"/>
        <v>1</v>
      </c>
      <c r="I513" s="54" t="s">
        <v>205</v>
      </c>
      <c r="J513" s="54"/>
      <c r="K513" s="57"/>
      <c r="L513" s="54"/>
      <c r="M513" s="53">
        <v>45750.0</v>
      </c>
      <c r="N513" s="54" t="s">
        <v>19</v>
      </c>
      <c r="O513" s="54" t="s">
        <v>65</v>
      </c>
      <c r="P513" s="186"/>
      <c r="Q513" s="115"/>
      <c r="R513" s="165"/>
      <c r="S513" s="165"/>
      <c r="T513" s="165"/>
      <c r="U513" s="165"/>
      <c r="V513" s="166"/>
      <c r="W513" s="166"/>
      <c r="X513" s="166"/>
    </row>
    <row r="514">
      <c r="A514" s="53">
        <v>45747.0</v>
      </c>
      <c r="B514" s="38">
        <v>45783.0</v>
      </c>
      <c r="C514" s="186">
        <v>244726.0</v>
      </c>
      <c r="D514" s="54" t="s">
        <v>107</v>
      </c>
      <c r="E514" s="303">
        <v>45689.0</v>
      </c>
      <c r="F514" s="290">
        <f t="shared" si="8"/>
        <v>3</v>
      </c>
      <c r="G514" s="303">
        <v>45724.0</v>
      </c>
      <c r="H514" s="56">
        <f t="shared" si="9"/>
        <v>1</v>
      </c>
      <c r="I514" s="54" t="s">
        <v>49</v>
      </c>
      <c r="J514" s="54"/>
      <c r="K514" s="57"/>
      <c r="L514" s="54"/>
      <c r="M514" s="53">
        <v>45750.0</v>
      </c>
      <c r="N514" s="54" t="s">
        <v>19</v>
      </c>
      <c r="O514" s="54" t="s">
        <v>65</v>
      </c>
      <c r="P514" s="186"/>
      <c r="Q514" s="115"/>
      <c r="R514" s="165"/>
      <c r="S514" s="165"/>
      <c r="T514" s="165"/>
      <c r="U514" s="165"/>
      <c r="V514" s="166"/>
      <c r="W514" s="166"/>
      <c r="X514" s="166"/>
    </row>
    <row r="515">
      <c r="A515" s="53">
        <v>45747.0</v>
      </c>
      <c r="B515" s="38">
        <v>45783.0</v>
      </c>
      <c r="C515" s="186">
        <v>244975.0</v>
      </c>
      <c r="D515" s="54" t="s">
        <v>89</v>
      </c>
      <c r="E515" s="303">
        <v>45689.0</v>
      </c>
      <c r="F515" s="290">
        <f t="shared" si="8"/>
        <v>3</v>
      </c>
      <c r="G515" s="303">
        <v>45724.0</v>
      </c>
      <c r="H515" s="56">
        <f t="shared" si="9"/>
        <v>1</v>
      </c>
      <c r="I515" s="54" t="s">
        <v>49</v>
      </c>
      <c r="J515" s="54"/>
      <c r="K515" s="57"/>
      <c r="L515" s="54"/>
      <c r="M515" s="53">
        <v>45750.0</v>
      </c>
      <c r="N515" s="54" t="s">
        <v>19</v>
      </c>
      <c r="O515" s="54" t="s">
        <v>65</v>
      </c>
      <c r="P515" s="186"/>
      <c r="Q515" s="115"/>
      <c r="R515" s="165"/>
      <c r="S515" s="165"/>
      <c r="T515" s="165"/>
      <c r="U515" s="165"/>
      <c r="V515" s="166"/>
      <c r="W515" s="166"/>
      <c r="X515" s="166"/>
    </row>
    <row r="516">
      <c r="A516" s="53">
        <v>45747.0</v>
      </c>
      <c r="B516" s="38">
        <v>45783.0</v>
      </c>
      <c r="C516" s="186">
        <v>244979.0</v>
      </c>
      <c r="D516" s="54" t="s">
        <v>89</v>
      </c>
      <c r="E516" s="303">
        <v>45717.0</v>
      </c>
      <c r="F516" s="290">
        <f t="shared" si="8"/>
        <v>2</v>
      </c>
      <c r="G516" s="303">
        <v>45724.0</v>
      </c>
      <c r="H516" s="56">
        <f t="shared" si="9"/>
        <v>1</v>
      </c>
      <c r="I516" s="54" t="s">
        <v>49</v>
      </c>
      <c r="J516" s="54"/>
      <c r="K516" s="57"/>
      <c r="L516" s="54"/>
      <c r="M516" s="53">
        <v>45719.0</v>
      </c>
      <c r="N516" s="54" t="s">
        <v>19</v>
      </c>
      <c r="O516" s="54" t="s">
        <v>65</v>
      </c>
      <c r="P516" s="186"/>
      <c r="Q516" s="115"/>
      <c r="R516" s="165"/>
      <c r="S516" s="165"/>
      <c r="T516" s="165"/>
      <c r="U516" s="165"/>
      <c r="V516" s="166"/>
      <c r="W516" s="166"/>
      <c r="X516" s="166"/>
    </row>
    <row r="517">
      <c r="A517" s="53">
        <v>45747.0</v>
      </c>
      <c r="B517" s="38">
        <v>45783.0</v>
      </c>
      <c r="C517" s="186">
        <v>245031.0</v>
      </c>
      <c r="D517" s="271" t="s">
        <v>48</v>
      </c>
      <c r="E517" s="303">
        <v>45689.0</v>
      </c>
      <c r="F517" s="290">
        <f t="shared" si="8"/>
        <v>3</v>
      </c>
      <c r="G517" s="303">
        <v>45724.0</v>
      </c>
      <c r="H517" s="56">
        <f t="shared" si="9"/>
        <v>1</v>
      </c>
      <c r="I517" s="54" t="s">
        <v>49</v>
      </c>
      <c r="J517" s="54"/>
      <c r="K517" s="57"/>
      <c r="L517" s="54"/>
      <c r="M517" s="53">
        <v>45750.0</v>
      </c>
      <c r="N517" s="54" t="s">
        <v>19</v>
      </c>
      <c r="O517" s="54" t="s">
        <v>65</v>
      </c>
      <c r="P517" s="186"/>
      <c r="Q517" s="115"/>
      <c r="R517" s="165"/>
      <c r="S517" s="165"/>
      <c r="T517" s="165"/>
      <c r="U517" s="165"/>
      <c r="V517" s="166"/>
      <c r="W517" s="166"/>
      <c r="X517" s="166"/>
    </row>
    <row r="518">
      <c r="A518" s="53">
        <v>45747.0</v>
      </c>
      <c r="B518" s="38">
        <v>45783.0</v>
      </c>
      <c r="C518" s="186">
        <v>245127.0</v>
      </c>
      <c r="D518" s="271" t="s">
        <v>48</v>
      </c>
      <c r="E518" s="303">
        <v>45689.0</v>
      </c>
      <c r="F518" s="290">
        <f t="shared" si="8"/>
        <v>3</v>
      </c>
      <c r="G518" s="303">
        <v>45724.0</v>
      </c>
      <c r="H518" s="56">
        <f t="shared" si="9"/>
        <v>1</v>
      </c>
      <c r="I518" s="54" t="s">
        <v>49</v>
      </c>
      <c r="J518" s="54"/>
      <c r="K518" s="57"/>
      <c r="L518" s="54"/>
      <c r="M518" s="53">
        <v>45750.0</v>
      </c>
      <c r="N518" s="54" t="s">
        <v>19</v>
      </c>
      <c r="O518" s="54" t="s">
        <v>65</v>
      </c>
      <c r="P518" s="186"/>
      <c r="Q518" s="115"/>
      <c r="R518" s="165"/>
      <c r="S518" s="165"/>
      <c r="T518" s="165"/>
      <c r="U518" s="165"/>
      <c r="V518" s="166"/>
      <c r="W518" s="166"/>
      <c r="X518" s="166"/>
    </row>
    <row r="519">
      <c r="A519" s="53">
        <v>45747.0</v>
      </c>
      <c r="B519" s="38">
        <v>45783.0</v>
      </c>
      <c r="C519" s="186">
        <v>245271.0</v>
      </c>
      <c r="D519" s="54" t="s">
        <v>107</v>
      </c>
      <c r="E519" s="303">
        <v>45627.0</v>
      </c>
      <c r="F519" s="290">
        <f t="shared" si="8"/>
        <v>5</v>
      </c>
      <c r="G519" s="303">
        <v>45724.0</v>
      </c>
      <c r="H519" s="56">
        <f t="shared" si="9"/>
        <v>1</v>
      </c>
      <c r="I519" s="54" t="s">
        <v>59</v>
      </c>
      <c r="J519" s="54"/>
      <c r="K519" s="57"/>
      <c r="L519" s="54"/>
      <c r="M519" s="53">
        <v>45750.0</v>
      </c>
      <c r="N519" s="54" t="s">
        <v>19</v>
      </c>
      <c r="O519" s="54" t="s">
        <v>65</v>
      </c>
      <c r="P519" s="186"/>
      <c r="Q519" s="115"/>
      <c r="R519" s="165"/>
      <c r="S519" s="165"/>
      <c r="T519" s="165"/>
      <c r="U519" s="165"/>
      <c r="V519" s="166"/>
      <c r="W519" s="166"/>
      <c r="X519" s="166"/>
    </row>
    <row r="520">
      <c r="A520" s="53">
        <v>45747.0</v>
      </c>
      <c r="B520" s="38">
        <v>45783.0</v>
      </c>
      <c r="C520" s="186">
        <v>245297.0</v>
      </c>
      <c r="D520" s="271" t="s">
        <v>116</v>
      </c>
      <c r="E520" s="303">
        <v>45689.0</v>
      </c>
      <c r="F520" s="290">
        <f t="shared" si="8"/>
        <v>3</v>
      </c>
      <c r="G520" s="303">
        <v>45724.0</v>
      </c>
      <c r="H520" s="56">
        <f t="shared" si="9"/>
        <v>1</v>
      </c>
      <c r="I520" s="54" t="s">
        <v>49</v>
      </c>
      <c r="J520" s="54"/>
      <c r="K520" s="57"/>
      <c r="L520" s="54"/>
      <c r="M520" s="53">
        <v>45750.0</v>
      </c>
      <c r="N520" s="54" t="s">
        <v>19</v>
      </c>
      <c r="O520" s="54" t="s">
        <v>65</v>
      </c>
      <c r="P520" s="186"/>
      <c r="Q520" s="115"/>
      <c r="R520" s="165"/>
      <c r="S520" s="165"/>
      <c r="T520" s="165"/>
      <c r="U520" s="165"/>
      <c r="V520" s="166"/>
      <c r="W520" s="166"/>
      <c r="X520" s="166"/>
    </row>
    <row r="521">
      <c r="A521" s="53">
        <v>45747.0</v>
      </c>
      <c r="B521" s="38">
        <v>45783.0</v>
      </c>
      <c r="C521" s="186">
        <v>245306.0</v>
      </c>
      <c r="D521" s="54" t="s">
        <v>77</v>
      </c>
      <c r="E521" s="303">
        <v>45689.0</v>
      </c>
      <c r="F521" s="290">
        <f t="shared" si="8"/>
        <v>3</v>
      </c>
      <c r="G521" s="303">
        <v>45724.0</v>
      </c>
      <c r="H521" s="56">
        <f t="shared" si="9"/>
        <v>1</v>
      </c>
      <c r="I521" s="54" t="s">
        <v>59</v>
      </c>
      <c r="J521" s="54"/>
      <c r="K521" s="57"/>
      <c r="L521" s="54"/>
      <c r="M521" s="53">
        <v>45750.0</v>
      </c>
      <c r="N521" s="54" t="s">
        <v>19</v>
      </c>
      <c r="O521" s="54" t="s">
        <v>65</v>
      </c>
      <c r="P521" s="186"/>
      <c r="Q521" s="115"/>
      <c r="R521" s="165"/>
      <c r="S521" s="165"/>
      <c r="T521" s="165"/>
      <c r="U521" s="165"/>
      <c r="V521" s="166"/>
      <c r="W521" s="166"/>
      <c r="X521" s="166"/>
    </row>
    <row r="522">
      <c r="A522" s="53">
        <v>45747.0</v>
      </c>
      <c r="B522" s="38">
        <v>45783.0</v>
      </c>
      <c r="C522" s="186">
        <v>245318.0</v>
      </c>
      <c r="D522" s="54" t="s">
        <v>158</v>
      </c>
      <c r="E522" s="303">
        <v>45689.0</v>
      </c>
      <c r="F522" s="290">
        <f t="shared" si="8"/>
        <v>3</v>
      </c>
      <c r="G522" s="303">
        <v>45724.0</v>
      </c>
      <c r="H522" s="56">
        <f t="shared" si="9"/>
        <v>1</v>
      </c>
      <c r="I522" s="54" t="s">
        <v>63</v>
      </c>
      <c r="J522" s="54"/>
      <c r="K522" s="57"/>
      <c r="L522" s="54"/>
      <c r="M522" s="53">
        <v>45750.0</v>
      </c>
      <c r="N522" s="54" t="s">
        <v>19</v>
      </c>
      <c r="O522" s="54" t="s">
        <v>65</v>
      </c>
      <c r="P522" s="186"/>
      <c r="Q522" s="115"/>
      <c r="R522" s="165"/>
      <c r="S522" s="165"/>
      <c r="T522" s="165"/>
      <c r="U522" s="165"/>
      <c r="V522" s="166"/>
      <c r="W522" s="166"/>
      <c r="X522" s="166"/>
    </row>
    <row r="523">
      <c r="A523" s="53">
        <v>45747.0</v>
      </c>
      <c r="B523" s="38">
        <v>45783.0</v>
      </c>
      <c r="C523" s="186">
        <v>245323.0</v>
      </c>
      <c r="D523" s="54" t="s">
        <v>93</v>
      </c>
      <c r="E523" s="303">
        <v>45689.0</v>
      </c>
      <c r="F523" s="290">
        <f t="shared" si="8"/>
        <v>3</v>
      </c>
      <c r="G523" s="303">
        <v>45724.0</v>
      </c>
      <c r="H523" s="56">
        <f t="shared" si="9"/>
        <v>1</v>
      </c>
      <c r="I523" s="54" t="s">
        <v>49</v>
      </c>
      <c r="J523" s="54"/>
      <c r="K523" s="57"/>
      <c r="L523" s="54"/>
      <c r="M523" s="53">
        <v>45750.0</v>
      </c>
      <c r="N523" s="54" t="s">
        <v>19</v>
      </c>
      <c r="O523" s="54" t="s">
        <v>65</v>
      </c>
      <c r="P523" s="186"/>
      <c r="Q523" s="115"/>
      <c r="R523" s="165"/>
      <c r="S523" s="165"/>
      <c r="T523" s="165"/>
      <c r="U523" s="165"/>
      <c r="V523" s="166"/>
      <c r="W523" s="166"/>
      <c r="X523" s="166"/>
    </row>
    <row r="524">
      <c r="A524" s="53">
        <v>45747.0</v>
      </c>
      <c r="B524" s="38">
        <v>45783.0</v>
      </c>
      <c r="C524" s="186">
        <v>245325.0</v>
      </c>
      <c r="D524" s="54" t="s">
        <v>158</v>
      </c>
      <c r="E524" s="303">
        <v>45689.0</v>
      </c>
      <c r="F524" s="290">
        <f t="shared" si="8"/>
        <v>3</v>
      </c>
      <c r="G524" s="303">
        <v>45724.0</v>
      </c>
      <c r="H524" s="56">
        <f t="shared" si="9"/>
        <v>1</v>
      </c>
      <c r="I524" s="54" t="s">
        <v>63</v>
      </c>
      <c r="J524" s="54"/>
      <c r="K524" s="57"/>
      <c r="L524" s="54"/>
      <c r="M524" s="53">
        <v>45750.0</v>
      </c>
      <c r="N524" s="54" t="s">
        <v>19</v>
      </c>
      <c r="O524" s="54" t="s">
        <v>65</v>
      </c>
      <c r="P524" s="186"/>
      <c r="Q524" s="115"/>
      <c r="R524" s="165"/>
      <c r="S524" s="165"/>
      <c r="T524" s="165"/>
      <c r="U524" s="165"/>
      <c r="V524" s="166"/>
      <c r="W524" s="166"/>
      <c r="X524" s="166"/>
    </row>
    <row r="525">
      <c r="A525" s="53">
        <v>45747.0</v>
      </c>
      <c r="B525" s="38">
        <v>45783.0</v>
      </c>
      <c r="C525" s="186">
        <v>245327.0</v>
      </c>
      <c r="D525" s="54" t="s">
        <v>95</v>
      </c>
      <c r="E525" s="303">
        <v>45627.0</v>
      </c>
      <c r="F525" s="290">
        <f t="shared" si="8"/>
        <v>5</v>
      </c>
      <c r="G525" s="303">
        <v>45724.0</v>
      </c>
      <c r="H525" s="56">
        <f t="shared" si="9"/>
        <v>1</v>
      </c>
      <c r="I525" s="54" t="s">
        <v>59</v>
      </c>
      <c r="J525" s="54"/>
      <c r="K525" s="57"/>
      <c r="L525" s="54"/>
      <c r="M525" s="53">
        <v>45750.0</v>
      </c>
      <c r="N525" s="54" t="s">
        <v>19</v>
      </c>
      <c r="O525" s="54" t="s">
        <v>65</v>
      </c>
      <c r="P525" s="186"/>
      <c r="Q525" s="115"/>
      <c r="R525" s="165"/>
      <c r="S525" s="165"/>
      <c r="T525" s="165"/>
      <c r="U525" s="165"/>
      <c r="V525" s="166"/>
      <c r="W525" s="166"/>
      <c r="X525" s="166"/>
    </row>
    <row r="526">
      <c r="A526" s="53">
        <v>45747.0</v>
      </c>
      <c r="B526" s="38">
        <v>45783.0</v>
      </c>
      <c r="C526" s="186">
        <v>245333.0</v>
      </c>
      <c r="D526" s="54" t="s">
        <v>93</v>
      </c>
      <c r="E526" s="303">
        <v>45689.0</v>
      </c>
      <c r="F526" s="290">
        <f t="shared" si="8"/>
        <v>3</v>
      </c>
      <c r="G526" s="303">
        <v>45724.0</v>
      </c>
      <c r="H526" s="56">
        <f t="shared" si="9"/>
        <v>1</v>
      </c>
      <c r="I526" s="54" t="s">
        <v>73</v>
      </c>
      <c r="J526" s="54"/>
      <c r="K526" s="57"/>
      <c r="L526" s="54"/>
      <c r="M526" s="53">
        <v>45750.0</v>
      </c>
      <c r="N526" s="54" t="s">
        <v>19</v>
      </c>
      <c r="O526" s="54" t="s">
        <v>65</v>
      </c>
      <c r="P526" s="186"/>
      <c r="Q526" s="115"/>
      <c r="R526" s="165"/>
      <c r="S526" s="165"/>
      <c r="T526" s="165"/>
      <c r="U526" s="165"/>
      <c r="V526" s="166"/>
      <c r="W526" s="166"/>
      <c r="X526" s="166"/>
    </row>
    <row r="527">
      <c r="A527" s="53">
        <v>45747.0</v>
      </c>
      <c r="B527" s="38">
        <v>45783.0</v>
      </c>
      <c r="C527" s="186">
        <v>245339.0</v>
      </c>
      <c r="D527" s="54" t="s">
        <v>158</v>
      </c>
      <c r="E527" s="303">
        <v>45689.0</v>
      </c>
      <c r="F527" s="290">
        <f t="shared" si="8"/>
        <v>3</v>
      </c>
      <c r="G527" s="303">
        <v>45724.0</v>
      </c>
      <c r="H527" s="56">
        <f t="shared" si="9"/>
        <v>1</v>
      </c>
      <c r="I527" s="54" t="s">
        <v>49</v>
      </c>
      <c r="J527" s="54"/>
      <c r="K527" s="57"/>
      <c r="L527" s="54"/>
      <c r="M527" s="53">
        <v>45750.0</v>
      </c>
      <c r="N527" s="54" t="s">
        <v>19</v>
      </c>
      <c r="O527" s="54" t="s">
        <v>65</v>
      </c>
      <c r="P527" s="186"/>
      <c r="Q527" s="115"/>
      <c r="R527" s="165"/>
      <c r="S527" s="165"/>
      <c r="T527" s="165"/>
      <c r="U527" s="165"/>
      <c r="V527" s="166"/>
      <c r="W527" s="166"/>
      <c r="X527" s="166"/>
    </row>
    <row r="528">
      <c r="A528" s="53">
        <v>45747.0</v>
      </c>
      <c r="B528" s="38">
        <v>45783.0</v>
      </c>
      <c r="C528" s="186">
        <v>236290.0</v>
      </c>
      <c r="D528" s="271" t="s">
        <v>48</v>
      </c>
      <c r="E528" s="303">
        <v>45689.0</v>
      </c>
      <c r="F528" s="290">
        <f t="shared" si="8"/>
        <v>3</v>
      </c>
      <c r="G528" s="303">
        <v>45726.0</v>
      </c>
      <c r="H528" s="56">
        <f t="shared" si="9"/>
        <v>1</v>
      </c>
      <c r="I528" s="54" t="s">
        <v>59</v>
      </c>
      <c r="J528" s="54"/>
      <c r="K528" s="57"/>
      <c r="L528" s="54"/>
      <c r="M528" s="53">
        <v>45750.0</v>
      </c>
      <c r="N528" s="54" t="s">
        <v>19</v>
      </c>
      <c r="O528" s="54" t="s">
        <v>65</v>
      </c>
      <c r="P528" s="186"/>
      <c r="Q528" s="115"/>
      <c r="R528" s="152"/>
      <c r="S528" s="152"/>
      <c r="T528" s="152"/>
      <c r="U528" s="152"/>
      <c r="V528" s="115"/>
      <c r="W528" s="115"/>
      <c r="X528" s="115"/>
    </row>
    <row r="529">
      <c r="A529" s="252">
        <v>45705.0</v>
      </c>
      <c r="B529" s="38">
        <v>45783.0</v>
      </c>
      <c r="C529" s="186">
        <v>198046.0</v>
      </c>
      <c r="D529" s="178" t="s">
        <v>83</v>
      </c>
      <c r="E529" s="252">
        <v>45261.0</v>
      </c>
      <c r="F529" s="56">
        <f t="shared" si="8"/>
        <v>17</v>
      </c>
      <c r="G529" s="252">
        <v>45309.0</v>
      </c>
      <c r="H529" s="56">
        <f t="shared" si="9"/>
        <v>15</v>
      </c>
      <c r="I529" s="178" t="s">
        <v>73</v>
      </c>
      <c r="J529" s="185">
        <v>212.0</v>
      </c>
      <c r="K529" s="257">
        <v>15000.0</v>
      </c>
      <c r="L529" s="178" t="s">
        <v>51</v>
      </c>
      <c r="M529" s="259">
        <v>45751.0</v>
      </c>
      <c r="N529" s="54" t="s">
        <v>19</v>
      </c>
      <c r="O529" s="54" t="s">
        <v>292</v>
      </c>
      <c r="P529" s="302" t="s">
        <v>61</v>
      </c>
      <c r="Q529" s="115"/>
      <c r="R529" s="152"/>
      <c r="S529" s="152"/>
      <c r="T529" s="152"/>
      <c r="U529" s="152"/>
      <c r="V529" s="115"/>
      <c r="W529" s="115"/>
      <c r="X529" s="115"/>
    </row>
    <row r="530">
      <c r="A530" s="252">
        <v>45705.0</v>
      </c>
      <c r="B530" s="38">
        <v>45783.0</v>
      </c>
      <c r="C530" s="255">
        <v>244131.0</v>
      </c>
      <c r="D530" s="54" t="s">
        <v>77</v>
      </c>
      <c r="E530" s="252">
        <v>45689.0</v>
      </c>
      <c r="F530" s="290">
        <f t="shared" si="8"/>
        <v>3</v>
      </c>
      <c r="G530" s="252">
        <v>45713.0</v>
      </c>
      <c r="H530" s="314">
        <f t="shared" si="9"/>
        <v>2</v>
      </c>
      <c r="I530" s="54" t="s">
        <v>49</v>
      </c>
      <c r="J530" s="185">
        <v>504.0</v>
      </c>
      <c r="K530" s="315"/>
      <c r="L530" s="316"/>
      <c r="M530" s="53">
        <v>45750.0</v>
      </c>
      <c r="N530" s="54" t="s">
        <v>19</v>
      </c>
      <c r="O530" s="54" t="s">
        <v>65</v>
      </c>
      <c r="P530" s="255"/>
      <c r="Q530" s="115"/>
      <c r="R530" s="152"/>
      <c r="S530" s="152"/>
      <c r="T530" s="152"/>
      <c r="U530" s="152"/>
      <c r="V530" s="115"/>
      <c r="W530" s="115"/>
      <c r="X530" s="115"/>
    </row>
    <row r="531">
      <c r="A531" s="252">
        <v>45705.0</v>
      </c>
      <c r="B531" s="38">
        <v>45783.0</v>
      </c>
      <c r="C531" s="186">
        <v>154008.0</v>
      </c>
      <c r="D531" s="178" t="s">
        <v>48</v>
      </c>
      <c r="E531" s="252">
        <v>44805.0</v>
      </c>
      <c r="F531" s="56">
        <f t="shared" si="8"/>
        <v>32</v>
      </c>
      <c r="G531" s="256">
        <v>44915.0</v>
      </c>
      <c r="H531" s="56">
        <f t="shared" si="9"/>
        <v>28</v>
      </c>
      <c r="I531" s="178" t="s">
        <v>73</v>
      </c>
      <c r="J531" s="185">
        <v>222.0</v>
      </c>
      <c r="K531" s="257" t="s">
        <v>64</v>
      </c>
      <c r="L531" s="178" t="s">
        <v>51</v>
      </c>
      <c r="M531" s="259">
        <v>45758.0</v>
      </c>
      <c r="N531" s="54" t="s">
        <v>19</v>
      </c>
      <c r="O531" s="54" t="s">
        <v>65</v>
      </c>
      <c r="P531" s="302" t="s">
        <v>61</v>
      </c>
      <c r="Q531" s="115"/>
      <c r="R531" s="152"/>
      <c r="S531" s="152"/>
      <c r="T531" s="152"/>
      <c r="U531" s="152"/>
      <c r="V531" s="115"/>
      <c r="W531" s="115"/>
      <c r="X531" s="115"/>
    </row>
    <row r="532">
      <c r="A532" s="252">
        <v>45705.0</v>
      </c>
      <c r="B532" s="38">
        <v>45783.0</v>
      </c>
      <c r="C532" s="186">
        <v>116016.0</v>
      </c>
      <c r="D532" s="54" t="s">
        <v>107</v>
      </c>
      <c r="E532" s="252">
        <v>44501.0</v>
      </c>
      <c r="F532" s="56">
        <f t="shared" si="8"/>
        <v>42</v>
      </c>
      <c r="G532" s="252">
        <v>44607.0</v>
      </c>
      <c r="H532" s="56">
        <f t="shared" si="9"/>
        <v>38</v>
      </c>
      <c r="I532" s="178" t="s">
        <v>73</v>
      </c>
      <c r="J532" s="185">
        <v>214.0</v>
      </c>
      <c r="K532" s="257" t="s">
        <v>64</v>
      </c>
      <c r="L532" s="178" t="s">
        <v>51</v>
      </c>
      <c r="M532" s="259">
        <v>45758.0</v>
      </c>
      <c r="N532" s="54" t="s">
        <v>19</v>
      </c>
      <c r="O532" s="54" t="s">
        <v>65</v>
      </c>
      <c r="P532" s="302" t="s">
        <v>61</v>
      </c>
      <c r="Q532" s="115"/>
      <c r="R532" s="152"/>
      <c r="S532" s="152"/>
      <c r="T532" s="152"/>
      <c r="U532" s="152"/>
      <c r="V532" s="115"/>
      <c r="W532" s="115"/>
      <c r="X532" s="115"/>
    </row>
    <row r="533">
      <c r="A533" s="252">
        <v>45705.0</v>
      </c>
      <c r="B533" s="38">
        <v>45783.0</v>
      </c>
      <c r="C533" s="186">
        <v>229537.0</v>
      </c>
      <c r="D533" s="54" t="s">
        <v>77</v>
      </c>
      <c r="E533" s="252">
        <v>45505.0</v>
      </c>
      <c r="F533" s="56">
        <f t="shared" si="8"/>
        <v>9</v>
      </c>
      <c r="G533" s="252">
        <v>45567.0</v>
      </c>
      <c r="H533" s="56">
        <f t="shared" si="9"/>
        <v>7</v>
      </c>
      <c r="I533" s="185" t="s">
        <v>205</v>
      </c>
      <c r="J533" s="178">
        <v>913.0</v>
      </c>
      <c r="K533" s="257" t="s">
        <v>324</v>
      </c>
      <c r="L533" s="178" t="s">
        <v>84</v>
      </c>
      <c r="M533" s="259">
        <v>45762.0</v>
      </c>
      <c r="N533" s="54" t="s">
        <v>19</v>
      </c>
      <c r="O533" s="54" t="s">
        <v>292</v>
      </c>
      <c r="P533" s="302" t="s">
        <v>61</v>
      </c>
      <c r="Q533" s="115"/>
      <c r="R533" s="152"/>
      <c r="S533" s="152"/>
      <c r="T533" s="152"/>
      <c r="U533" s="152"/>
      <c r="V533" s="115"/>
      <c r="W533" s="115"/>
      <c r="X533" s="115"/>
    </row>
    <row r="534">
      <c r="A534" s="53">
        <v>45747.0</v>
      </c>
      <c r="B534" s="38">
        <v>45783.0</v>
      </c>
      <c r="C534" s="186">
        <v>245004.0</v>
      </c>
      <c r="D534" s="271" t="s">
        <v>83</v>
      </c>
      <c r="E534" s="303">
        <v>45627.0</v>
      </c>
      <c r="F534" s="290">
        <f t="shared" si="8"/>
        <v>5</v>
      </c>
      <c r="G534" s="303">
        <v>45722.0</v>
      </c>
      <c r="H534" s="56">
        <f t="shared" si="9"/>
        <v>2</v>
      </c>
      <c r="I534" s="54" t="s">
        <v>74</v>
      </c>
      <c r="J534" s="178" t="s">
        <v>33</v>
      </c>
      <c r="K534" s="254"/>
      <c r="L534" s="185"/>
      <c r="M534" s="53">
        <v>45750.0</v>
      </c>
      <c r="N534" s="54" t="s">
        <v>19</v>
      </c>
      <c r="O534" s="54" t="s">
        <v>65</v>
      </c>
      <c r="P534" s="255"/>
      <c r="Q534" s="115"/>
      <c r="R534" s="152"/>
      <c r="S534" s="152"/>
      <c r="T534" s="152"/>
      <c r="U534" s="152"/>
      <c r="V534" s="115"/>
      <c r="W534" s="115"/>
      <c r="X534" s="115"/>
    </row>
    <row r="535">
      <c r="A535" s="53">
        <v>45747.0</v>
      </c>
      <c r="B535" s="38">
        <v>45783.0</v>
      </c>
      <c r="C535" s="186">
        <v>244299.0</v>
      </c>
      <c r="D535" s="271" t="s">
        <v>83</v>
      </c>
      <c r="E535" s="303">
        <v>45627.0</v>
      </c>
      <c r="F535" s="290">
        <f t="shared" si="8"/>
        <v>5</v>
      </c>
      <c r="G535" s="303">
        <v>45723.0</v>
      </c>
      <c r="H535" s="56">
        <f t="shared" si="9"/>
        <v>1</v>
      </c>
      <c r="I535" s="54" t="s">
        <v>49</v>
      </c>
      <c r="J535" s="185"/>
      <c r="K535" s="254"/>
      <c r="L535" s="185"/>
      <c r="M535" s="53">
        <v>45750.0</v>
      </c>
      <c r="N535" s="54" t="s">
        <v>19</v>
      </c>
      <c r="O535" s="54" t="s">
        <v>65</v>
      </c>
      <c r="P535" s="255"/>
      <c r="Q535" s="115"/>
      <c r="R535" s="152"/>
      <c r="S535" s="152"/>
      <c r="T535" s="152"/>
      <c r="U535" s="152"/>
      <c r="V535" s="115"/>
      <c r="W535" s="115"/>
      <c r="X535" s="115"/>
    </row>
    <row r="536">
      <c r="A536" s="53">
        <v>45747.0</v>
      </c>
      <c r="B536" s="38">
        <v>45783.0</v>
      </c>
      <c r="C536" s="186">
        <v>245141.0</v>
      </c>
      <c r="D536" s="271" t="s">
        <v>166</v>
      </c>
      <c r="E536" s="303">
        <v>45689.0</v>
      </c>
      <c r="F536" s="290">
        <f t="shared" si="8"/>
        <v>3</v>
      </c>
      <c r="G536" s="303">
        <v>45723.0</v>
      </c>
      <c r="H536" s="56">
        <f t="shared" si="9"/>
        <v>1</v>
      </c>
      <c r="I536" s="54" t="s">
        <v>74</v>
      </c>
      <c r="J536" s="178" t="s">
        <v>33</v>
      </c>
      <c r="K536" s="254"/>
      <c r="L536" s="185"/>
      <c r="M536" s="53">
        <v>45750.0</v>
      </c>
      <c r="N536" s="54" t="s">
        <v>19</v>
      </c>
      <c r="O536" s="54" t="s">
        <v>65</v>
      </c>
      <c r="P536" s="255"/>
      <c r="Q536" s="115"/>
      <c r="R536" s="152"/>
      <c r="S536" s="152"/>
      <c r="T536" s="152"/>
      <c r="U536" s="152"/>
      <c r="V536" s="115"/>
      <c r="W536" s="115"/>
      <c r="X536" s="115"/>
    </row>
    <row r="537">
      <c r="A537" s="53">
        <v>45747.0</v>
      </c>
      <c r="B537" s="38">
        <v>45783.0</v>
      </c>
      <c r="C537" s="186">
        <v>244912.0</v>
      </c>
      <c r="D537" s="271" t="s">
        <v>83</v>
      </c>
      <c r="E537" s="303">
        <v>45689.0</v>
      </c>
      <c r="F537" s="290">
        <f t="shared" si="8"/>
        <v>3</v>
      </c>
      <c r="G537" s="303">
        <v>45724.0</v>
      </c>
      <c r="H537" s="56">
        <f t="shared" si="9"/>
        <v>1</v>
      </c>
      <c r="I537" s="54" t="s">
        <v>74</v>
      </c>
      <c r="J537" s="178" t="s">
        <v>33</v>
      </c>
      <c r="K537" s="254"/>
      <c r="L537" s="185"/>
      <c r="M537" s="53">
        <v>45750.0</v>
      </c>
      <c r="N537" s="54" t="s">
        <v>19</v>
      </c>
      <c r="O537" s="54" t="s">
        <v>65</v>
      </c>
      <c r="P537" s="255"/>
      <c r="Q537" s="115"/>
      <c r="R537" s="152"/>
      <c r="S537" s="152"/>
      <c r="T537" s="152"/>
      <c r="U537" s="152"/>
      <c r="V537" s="115"/>
      <c r="W537" s="115"/>
      <c r="X537" s="115"/>
    </row>
    <row r="538">
      <c r="A538" s="53">
        <v>45747.0</v>
      </c>
      <c r="B538" s="38">
        <v>45783.0</v>
      </c>
      <c r="C538" s="186">
        <v>244946.0</v>
      </c>
      <c r="D538" s="271" t="s">
        <v>83</v>
      </c>
      <c r="E538" s="303">
        <v>45689.0</v>
      </c>
      <c r="F538" s="290">
        <f t="shared" si="8"/>
        <v>3</v>
      </c>
      <c r="G538" s="303">
        <v>45724.0</v>
      </c>
      <c r="H538" s="56">
        <f t="shared" si="9"/>
        <v>1</v>
      </c>
      <c r="I538" s="271" t="s">
        <v>59</v>
      </c>
      <c r="J538" s="185"/>
      <c r="K538" s="254"/>
      <c r="L538" s="185"/>
      <c r="M538" s="53">
        <v>45750.0</v>
      </c>
      <c r="N538" s="54" t="s">
        <v>19</v>
      </c>
      <c r="O538" s="54" t="s">
        <v>65</v>
      </c>
      <c r="P538" s="255"/>
      <c r="Q538" s="115"/>
      <c r="R538" s="152"/>
      <c r="S538" s="152"/>
      <c r="T538" s="152"/>
      <c r="U538" s="152"/>
      <c r="V538" s="115"/>
      <c r="W538" s="115"/>
      <c r="X538" s="115"/>
    </row>
    <row r="539">
      <c r="A539" s="53">
        <v>45747.0</v>
      </c>
      <c r="B539" s="38">
        <v>45783.0</v>
      </c>
      <c r="C539" s="186">
        <v>223627.0</v>
      </c>
      <c r="D539" s="271" t="s">
        <v>83</v>
      </c>
      <c r="E539" s="303">
        <v>45627.0</v>
      </c>
      <c r="F539" s="290">
        <f t="shared" si="8"/>
        <v>5</v>
      </c>
      <c r="G539" s="303">
        <v>45726.0</v>
      </c>
      <c r="H539" s="56">
        <f t="shared" si="9"/>
        <v>1</v>
      </c>
      <c r="I539" s="271" t="s">
        <v>59</v>
      </c>
      <c r="J539" s="185"/>
      <c r="K539" s="254"/>
      <c r="L539" s="185"/>
      <c r="M539" s="53">
        <v>45750.0</v>
      </c>
      <c r="N539" s="54" t="s">
        <v>19</v>
      </c>
      <c r="O539" s="54" t="s">
        <v>65</v>
      </c>
      <c r="P539" s="255"/>
      <c r="Q539" s="115"/>
      <c r="R539" s="152"/>
      <c r="S539" s="152"/>
      <c r="T539" s="152"/>
      <c r="U539" s="152"/>
      <c r="V539" s="115"/>
      <c r="W539" s="115"/>
      <c r="X539" s="115"/>
    </row>
    <row r="540">
      <c r="A540" s="278">
        <v>45758.0</v>
      </c>
      <c r="B540" s="38">
        <v>45783.0</v>
      </c>
      <c r="C540" s="279">
        <v>249433.0</v>
      </c>
      <c r="D540" s="285" t="s">
        <v>96</v>
      </c>
      <c r="E540" s="282"/>
      <c r="F540" s="282"/>
      <c r="G540" s="282"/>
      <c r="H540" s="282"/>
      <c r="I540" s="281" t="s">
        <v>49</v>
      </c>
      <c r="J540" s="282"/>
      <c r="K540" s="282"/>
      <c r="L540" s="282"/>
      <c r="M540" s="282"/>
      <c r="N540" s="54" t="s">
        <v>19</v>
      </c>
      <c r="O540" s="282"/>
      <c r="P540" s="282"/>
      <c r="Q540" s="115"/>
      <c r="R540" s="152"/>
      <c r="S540" s="152"/>
      <c r="T540" s="152"/>
      <c r="U540" s="152"/>
      <c r="V540" s="115"/>
      <c r="W540" s="115"/>
      <c r="X540" s="115"/>
    </row>
    <row r="541">
      <c r="A541" s="278">
        <v>45758.0</v>
      </c>
      <c r="B541" s="38">
        <v>45783.0</v>
      </c>
      <c r="C541" s="279">
        <v>249447.0</v>
      </c>
      <c r="D541" s="134" t="s">
        <v>158</v>
      </c>
      <c r="E541" s="282"/>
      <c r="F541" s="282"/>
      <c r="G541" s="282"/>
      <c r="H541" s="282"/>
      <c r="I541" s="281" t="s">
        <v>49</v>
      </c>
      <c r="J541" s="282"/>
      <c r="K541" s="282"/>
      <c r="L541" s="282"/>
      <c r="M541" s="282"/>
      <c r="N541" s="54" t="s">
        <v>19</v>
      </c>
      <c r="O541" s="282"/>
      <c r="P541" s="282"/>
      <c r="Q541" s="115"/>
      <c r="R541" s="152"/>
      <c r="S541" s="152"/>
      <c r="T541" s="152"/>
      <c r="U541" s="152"/>
      <c r="V541" s="115"/>
      <c r="W541" s="115"/>
      <c r="X541" s="115"/>
    </row>
    <row r="542">
      <c r="A542" s="278">
        <v>45758.0</v>
      </c>
      <c r="B542" s="38">
        <v>45783.0</v>
      </c>
      <c r="C542" s="279">
        <v>249453.0</v>
      </c>
      <c r="D542" s="134" t="s">
        <v>87</v>
      </c>
      <c r="E542" s="282"/>
      <c r="F542" s="282"/>
      <c r="G542" s="282"/>
      <c r="H542" s="282"/>
      <c r="I542" s="134" t="s">
        <v>74</v>
      </c>
      <c r="J542" s="282"/>
      <c r="K542" s="282"/>
      <c r="L542" s="282"/>
      <c r="M542" s="282"/>
      <c r="N542" s="54" t="s">
        <v>19</v>
      </c>
      <c r="O542" s="282"/>
      <c r="P542" s="282"/>
      <c r="Q542" s="115"/>
      <c r="R542" s="152"/>
      <c r="S542" s="152"/>
      <c r="T542" s="152"/>
      <c r="U542" s="152"/>
      <c r="V542" s="115"/>
      <c r="W542" s="115"/>
      <c r="X542" s="115"/>
    </row>
    <row r="543">
      <c r="A543" s="278">
        <v>45758.0</v>
      </c>
      <c r="B543" s="38">
        <v>45783.0</v>
      </c>
      <c r="C543" s="279">
        <v>249461.0</v>
      </c>
      <c r="D543" s="134" t="s">
        <v>93</v>
      </c>
      <c r="E543" s="282"/>
      <c r="F543" s="282"/>
      <c r="G543" s="282"/>
      <c r="H543" s="282"/>
      <c r="I543" s="134" t="s">
        <v>74</v>
      </c>
      <c r="J543" s="282"/>
      <c r="K543" s="282"/>
      <c r="L543" s="282"/>
      <c r="M543" s="282"/>
      <c r="N543" s="54" t="s">
        <v>19</v>
      </c>
      <c r="O543" s="282"/>
      <c r="P543" s="282"/>
      <c r="Q543" s="115"/>
      <c r="R543" s="152"/>
      <c r="S543" s="152"/>
      <c r="T543" s="152"/>
      <c r="U543" s="152"/>
      <c r="V543" s="115"/>
      <c r="W543" s="115"/>
      <c r="X543" s="115"/>
    </row>
    <row r="544">
      <c r="A544" s="278">
        <v>45758.0</v>
      </c>
      <c r="B544" s="38">
        <v>45783.0</v>
      </c>
      <c r="C544" s="279">
        <v>249476.0</v>
      </c>
      <c r="D544" s="134" t="s">
        <v>104</v>
      </c>
      <c r="E544" s="282"/>
      <c r="F544" s="282"/>
      <c r="G544" s="282"/>
      <c r="H544" s="282"/>
      <c r="I544" s="281" t="s">
        <v>59</v>
      </c>
      <c r="J544" s="282"/>
      <c r="K544" s="282"/>
      <c r="L544" s="282"/>
      <c r="M544" s="282"/>
      <c r="N544" s="54" t="s">
        <v>19</v>
      </c>
      <c r="O544" s="282"/>
      <c r="P544" s="282"/>
      <c r="Q544" s="115"/>
      <c r="R544" s="152"/>
      <c r="S544" s="152"/>
      <c r="T544" s="152"/>
      <c r="U544" s="152"/>
      <c r="V544" s="115"/>
      <c r="W544" s="115"/>
      <c r="X544" s="115"/>
    </row>
    <row r="545">
      <c r="A545" s="278">
        <v>45758.0</v>
      </c>
      <c r="B545" s="38">
        <v>45783.0</v>
      </c>
      <c r="C545" s="279">
        <v>249482.0</v>
      </c>
      <c r="D545" s="134" t="s">
        <v>104</v>
      </c>
      <c r="E545" s="282"/>
      <c r="F545" s="282"/>
      <c r="G545" s="282"/>
      <c r="H545" s="282"/>
      <c r="I545" s="281" t="s">
        <v>49</v>
      </c>
      <c r="J545" s="282"/>
      <c r="K545" s="282"/>
      <c r="L545" s="282"/>
      <c r="M545" s="282"/>
      <c r="N545" s="54" t="s">
        <v>19</v>
      </c>
      <c r="O545" s="282"/>
      <c r="P545" s="282"/>
      <c r="Q545" s="115"/>
      <c r="R545" s="152"/>
      <c r="S545" s="152"/>
      <c r="T545" s="152"/>
      <c r="U545" s="152"/>
      <c r="V545" s="115"/>
      <c r="W545" s="115"/>
      <c r="X545" s="115"/>
    </row>
    <row r="546">
      <c r="A546" s="278">
        <v>45759.0</v>
      </c>
      <c r="B546" s="38">
        <v>45783.0</v>
      </c>
      <c r="C546" s="279">
        <v>236081.0</v>
      </c>
      <c r="D546" s="134" t="s">
        <v>48</v>
      </c>
      <c r="E546" s="282"/>
      <c r="F546" s="282"/>
      <c r="G546" s="282"/>
      <c r="H546" s="282"/>
      <c r="I546" s="281" t="s">
        <v>59</v>
      </c>
      <c r="J546" s="282"/>
      <c r="K546" s="282"/>
      <c r="L546" s="282"/>
      <c r="M546" s="282"/>
      <c r="N546" s="54" t="s">
        <v>19</v>
      </c>
      <c r="O546" s="282"/>
      <c r="P546" s="282"/>
      <c r="Q546" s="115"/>
      <c r="R546" s="152"/>
      <c r="S546" s="152"/>
      <c r="T546" s="152"/>
      <c r="U546" s="152"/>
      <c r="V546" s="115"/>
      <c r="W546" s="115"/>
      <c r="X546" s="115"/>
    </row>
    <row r="547">
      <c r="A547" s="278">
        <v>45759.0</v>
      </c>
      <c r="B547" s="38">
        <v>45783.0</v>
      </c>
      <c r="C547" s="279">
        <v>248670.0</v>
      </c>
      <c r="D547" s="284" t="s">
        <v>95</v>
      </c>
      <c r="E547" s="282"/>
      <c r="F547" s="282"/>
      <c r="G547" s="282"/>
      <c r="H547" s="282"/>
      <c r="I547" s="281" t="s">
        <v>49</v>
      </c>
      <c r="J547" s="282"/>
      <c r="K547" s="282"/>
      <c r="L547" s="282"/>
      <c r="M547" s="282"/>
      <c r="N547" s="54" t="s">
        <v>19</v>
      </c>
      <c r="O547" s="282"/>
      <c r="P547" s="282"/>
      <c r="Q547" s="115"/>
      <c r="R547" s="152"/>
      <c r="S547" s="152"/>
      <c r="T547" s="152"/>
      <c r="U547" s="152"/>
      <c r="V547" s="115"/>
      <c r="W547" s="115"/>
      <c r="X547" s="115"/>
    </row>
    <row r="548">
      <c r="A548" s="278">
        <v>45759.0</v>
      </c>
      <c r="B548" s="38">
        <v>45783.0</v>
      </c>
      <c r="C548" s="279">
        <v>248711.0</v>
      </c>
      <c r="D548" s="134" t="s">
        <v>83</v>
      </c>
      <c r="E548" s="282"/>
      <c r="F548" s="282"/>
      <c r="G548" s="282"/>
      <c r="H548" s="282"/>
      <c r="I548" s="134" t="s">
        <v>74</v>
      </c>
      <c r="J548" s="282"/>
      <c r="K548" s="282"/>
      <c r="L548" s="282"/>
      <c r="M548" s="282"/>
      <c r="N548" s="54" t="s">
        <v>19</v>
      </c>
      <c r="O548" s="282"/>
      <c r="P548" s="282"/>
      <c r="Q548" s="115"/>
      <c r="R548" s="152"/>
      <c r="S548" s="152"/>
      <c r="T548" s="152"/>
      <c r="U548" s="152"/>
      <c r="V548" s="115"/>
      <c r="W548" s="115"/>
      <c r="X548" s="115"/>
    </row>
    <row r="549">
      <c r="A549" s="278">
        <v>45759.0</v>
      </c>
      <c r="B549" s="38">
        <v>45783.0</v>
      </c>
      <c r="C549" s="279">
        <v>248833.0</v>
      </c>
      <c r="D549" s="134" t="s">
        <v>83</v>
      </c>
      <c r="E549" s="282"/>
      <c r="F549" s="282"/>
      <c r="G549" s="282"/>
      <c r="H549" s="282"/>
      <c r="I549" s="281" t="s">
        <v>49</v>
      </c>
      <c r="J549" s="282"/>
      <c r="K549" s="282"/>
      <c r="L549" s="282"/>
      <c r="M549" s="282"/>
      <c r="N549" s="54" t="s">
        <v>19</v>
      </c>
      <c r="O549" s="282"/>
      <c r="P549" s="282"/>
      <c r="Q549" s="115"/>
      <c r="R549" s="152"/>
      <c r="S549" s="152"/>
      <c r="T549" s="152"/>
      <c r="U549" s="152"/>
      <c r="V549" s="115"/>
      <c r="W549" s="115"/>
      <c r="X549" s="115"/>
    </row>
    <row r="550">
      <c r="A550" s="278">
        <v>45759.0</v>
      </c>
      <c r="B550" s="38">
        <v>45783.0</v>
      </c>
      <c r="C550" s="279">
        <v>248909.0</v>
      </c>
      <c r="D550" s="134" t="s">
        <v>48</v>
      </c>
      <c r="E550" s="282"/>
      <c r="F550" s="282"/>
      <c r="G550" s="282"/>
      <c r="H550" s="282"/>
      <c r="I550" s="134" t="s">
        <v>74</v>
      </c>
      <c r="J550" s="282"/>
      <c r="K550" s="282"/>
      <c r="L550" s="282"/>
      <c r="M550" s="282"/>
      <c r="N550" s="54" t="s">
        <v>19</v>
      </c>
      <c r="O550" s="282"/>
      <c r="P550" s="282"/>
      <c r="Q550" s="115"/>
      <c r="R550" s="152"/>
      <c r="S550" s="152"/>
      <c r="T550" s="152"/>
      <c r="U550" s="152"/>
      <c r="V550" s="115"/>
      <c r="W550" s="115"/>
      <c r="X550" s="115"/>
    </row>
    <row r="551">
      <c r="A551" s="278">
        <v>45759.0</v>
      </c>
      <c r="B551" s="38">
        <v>45783.0</v>
      </c>
      <c r="C551" s="279">
        <v>249009.0</v>
      </c>
      <c r="D551" s="284" t="s">
        <v>41</v>
      </c>
      <c r="E551" s="282"/>
      <c r="F551" s="282"/>
      <c r="G551" s="282"/>
      <c r="H551" s="282"/>
      <c r="I551" s="281" t="s">
        <v>63</v>
      </c>
      <c r="J551" s="282"/>
      <c r="K551" s="282"/>
      <c r="L551" s="282"/>
      <c r="M551" s="282"/>
      <c r="N551" s="54" t="s">
        <v>19</v>
      </c>
      <c r="O551" s="282"/>
      <c r="P551" s="282"/>
      <c r="Q551" s="115"/>
      <c r="R551" s="152"/>
      <c r="S551" s="152"/>
      <c r="T551" s="152"/>
      <c r="U551" s="152"/>
      <c r="V551" s="115"/>
      <c r="W551" s="115"/>
      <c r="X551" s="115"/>
    </row>
    <row r="552">
      <c r="A552" s="278">
        <v>45759.0</v>
      </c>
      <c r="B552" s="38">
        <v>45783.0</v>
      </c>
      <c r="C552" s="279">
        <v>249127.0</v>
      </c>
      <c r="D552" s="134" t="s">
        <v>133</v>
      </c>
      <c r="E552" s="282"/>
      <c r="F552" s="282"/>
      <c r="G552" s="282"/>
      <c r="H552" s="282"/>
      <c r="I552" s="281" t="s">
        <v>59</v>
      </c>
      <c r="J552" s="282"/>
      <c r="K552" s="282"/>
      <c r="L552" s="282"/>
      <c r="M552" s="282"/>
      <c r="N552" s="54" t="s">
        <v>19</v>
      </c>
      <c r="O552" s="282"/>
      <c r="P552" s="282"/>
      <c r="Q552" s="115"/>
      <c r="R552" s="152"/>
      <c r="S552" s="152"/>
      <c r="T552" s="152"/>
      <c r="U552" s="152"/>
      <c r="V552" s="115"/>
      <c r="W552" s="115"/>
      <c r="X552" s="115"/>
    </row>
    <row r="553">
      <c r="A553" s="278">
        <v>45759.0</v>
      </c>
      <c r="B553" s="38">
        <v>45783.0</v>
      </c>
      <c r="C553" s="279">
        <v>249352.0</v>
      </c>
      <c r="D553" s="134" t="s">
        <v>104</v>
      </c>
      <c r="E553" s="282"/>
      <c r="F553" s="282"/>
      <c r="G553" s="282"/>
      <c r="H553" s="282"/>
      <c r="I553" s="134" t="s">
        <v>74</v>
      </c>
      <c r="J553" s="282"/>
      <c r="K553" s="282"/>
      <c r="L553" s="282"/>
      <c r="M553" s="282"/>
      <c r="N553" s="54" t="s">
        <v>19</v>
      </c>
      <c r="O553" s="282"/>
      <c r="P553" s="282"/>
      <c r="Q553" s="115"/>
      <c r="R553" s="152"/>
      <c r="S553" s="152"/>
      <c r="T553" s="152"/>
      <c r="U553" s="152"/>
      <c r="V553" s="115"/>
      <c r="W553" s="115"/>
      <c r="X553" s="115"/>
    </row>
    <row r="554">
      <c r="A554" s="278">
        <v>45759.0</v>
      </c>
      <c r="B554" s="38">
        <v>45783.0</v>
      </c>
      <c r="C554" s="279">
        <v>249398.0</v>
      </c>
      <c r="D554" s="134" t="s">
        <v>83</v>
      </c>
      <c r="E554" s="282"/>
      <c r="F554" s="282"/>
      <c r="G554" s="282"/>
      <c r="H554" s="282"/>
      <c r="I554" s="281" t="s">
        <v>49</v>
      </c>
      <c r="J554" s="282"/>
      <c r="K554" s="282"/>
      <c r="L554" s="282"/>
      <c r="M554" s="282"/>
      <c r="N554" s="54" t="s">
        <v>19</v>
      </c>
      <c r="O554" s="282"/>
      <c r="P554" s="282"/>
      <c r="Q554" s="115"/>
      <c r="R554" s="152"/>
      <c r="S554" s="152"/>
      <c r="T554" s="152"/>
      <c r="U554" s="152"/>
      <c r="V554" s="115"/>
      <c r="W554" s="115"/>
      <c r="X554" s="115"/>
    </row>
    <row r="555">
      <c r="A555" s="278">
        <v>45759.0</v>
      </c>
      <c r="B555" s="38">
        <v>45783.0</v>
      </c>
      <c r="C555" s="279">
        <v>249426.0</v>
      </c>
      <c r="D555" s="134" t="s">
        <v>83</v>
      </c>
      <c r="E555" s="282"/>
      <c r="F555" s="282"/>
      <c r="G555" s="282"/>
      <c r="H555" s="282"/>
      <c r="I555" s="281" t="s">
        <v>49</v>
      </c>
      <c r="J555" s="282"/>
      <c r="K555" s="282"/>
      <c r="L555" s="282"/>
      <c r="M555" s="282"/>
      <c r="N555" s="54" t="s">
        <v>19</v>
      </c>
      <c r="O555" s="282"/>
      <c r="P555" s="282"/>
      <c r="Q555" s="115"/>
      <c r="R555" s="152"/>
      <c r="S555" s="152"/>
      <c r="T555" s="152"/>
      <c r="U555" s="152"/>
      <c r="V555" s="115"/>
      <c r="W555" s="115"/>
      <c r="X555" s="115"/>
    </row>
    <row r="556">
      <c r="A556" s="278">
        <v>45759.0</v>
      </c>
      <c r="B556" s="38">
        <v>45783.0</v>
      </c>
      <c r="C556" s="279">
        <v>249429.0</v>
      </c>
      <c r="D556" s="284" t="s">
        <v>41</v>
      </c>
      <c r="E556" s="282"/>
      <c r="F556" s="282"/>
      <c r="G556" s="282"/>
      <c r="H556" s="282"/>
      <c r="I556" s="281" t="s">
        <v>49</v>
      </c>
      <c r="J556" s="282"/>
      <c r="K556" s="282"/>
      <c r="L556" s="282"/>
      <c r="M556" s="282"/>
      <c r="N556" s="54" t="s">
        <v>19</v>
      </c>
      <c r="O556" s="282"/>
      <c r="P556" s="282"/>
      <c r="Q556" s="115"/>
      <c r="R556" s="152"/>
      <c r="S556" s="152"/>
      <c r="T556" s="152"/>
      <c r="U556" s="152"/>
      <c r="V556" s="115"/>
      <c r="W556" s="115"/>
      <c r="X556" s="115"/>
    </row>
    <row r="557">
      <c r="A557" s="278">
        <v>45759.0</v>
      </c>
      <c r="B557" s="38">
        <v>45783.0</v>
      </c>
      <c r="C557" s="279">
        <v>249468.0</v>
      </c>
      <c r="D557" s="285" t="s">
        <v>96</v>
      </c>
      <c r="E557" s="282"/>
      <c r="F557" s="282"/>
      <c r="G557" s="282"/>
      <c r="H557" s="282"/>
      <c r="I557" s="134" t="s">
        <v>74</v>
      </c>
      <c r="J557" s="282"/>
      <c r="K557" s="282"/>
      <c r="L557" s="282"/>
      <c r="M557" s="282"/>
      <c r="N557" s="54" t="s">
        <v>19</v>
      </c>
      <c r="O557" s="282"/>
      <c r="P557" s="282"/>
      <c r="Q557" s="115"/>
      <c r="R557" s="152"/>
      <c r="S557" s="152"/>
      <c r="T557" s="152"/>
      <c r="U557" s="152"/>
      <c r="V557" s="115"/>
      <c r="W557" s="115"/>
      <c r="X557" s="115"/>
    </row>
    <row r="558">
      <c r="A558" s="278">
        <v>45759.0</v>
      </c>
      <c r="B558" s="38">
        <v>45783.0</v>
      </c>
      <c r="C558" s="279">
        <v>249491.0</v>
      </c>
      <c r="D558" s="134" t="s">
        <v>158</v>
      </c>
      <c r="E558" s="282"/>
      <c r="F558" s="282"/>
      <c r="G558" s="282"/>
      <c r="H558" s="282"/>
      <c r="I558" s="281" t="s">
        <v>59</v>
      </c>
      <c r="J558" s="282"/>
      <c r="K558" s="282"/>
      <c r="L558" s="282"/>
      <c r="M558" s="282"/>
      <c r="N558" s="54" t="s">
        <v>19</v>
      </c>
      <c r="O558" s="282"/>
      <c r="P558" s="282"/>
      <c r="Q558" s="115"/>
      <c r="R558" s="152"/>
      <c r="S558" s="152"/>
      <c r="T558" s="152"/>
      <c r="U558" s="152"/>
      <c r="V558" s="115"/>
      <c r="W558" s="115"/>
      <c r="X558" s="115"/>
    </row>
    <row r="559">
      <c r="A559" s="278">
        <v>45759.0</v>
      </c>
      <c r="B559" s="38">
        <v>45783.0</v>
      </c>
      <c r="C559" s="279">
        <v>249494.0</v>
      </c>
      <c r="D559" s="134" t="s">
        <v>48</v>
      </c>
      <c r="E559" s="282"/>
      <c r="F559" s="282"/>
      <c r="G559" s="282"/>
      <c r="H559" s="282"/>
      <c r="I559" s="134" t="s">
        <v>74</v>
      </c>
      <c r="J559" s="282"/>
      <c r="K559" s="282"/>
      <c r="L559" s="282"/>
      <c r="M559" s="282"/>
      <c r="N559" s="54" t="s">
        <v>19</v>
      </c>
      <c r="O559" s="282"/>
      <c r="P559" s="282"/>
      <c r="Q559" s="115"/>
      <c r="R559" s="152"/>
      <c r="S559" s="152"/>
      <c r="T559" s="152"/>
      <c r="U559" s="152"/>
      <c r="V559" s="115"/>
      <c r="W559" s="115"/>
      <c r="X559" s="115"/>
    </row>
    <row r="560">
      <c r="A560" s="278">
        <v>45759.0</v>
      </c>
      <c r="B560" s="38">
        <v>45783.0</v>
      </c>
      <c r="C560" s="279">
        <v>249501.0</v>
      </c>
      <c r="D560" s="134" t="s">
        <v>48</v>
      </c>
      <c r="E560" s="282"/>
      <c r="F560" s="282"/>
      <c r="G560" s="282"/>
      <c r="H560" s="282"/>
      <c r="I560" s="281" t="s">
        <v>49</v>
      </c>
      <c r="J560" s="282"/>
      <c r="K560" s="282"/>
      <c r="L560" s="282"/>
      <c r="M560" s="282"/>
      <c r="N560" s="54" t="s">
        <v>19</v>
      </c>
      <c r="O560" s="282"/>
      <c r="P560" s="282"/>
      <c r="Q560" s="115"/>
      <c r="R560" s="152"/>
      <c r="S560" s="152"/>
      <c r="T560" s="152"/>
      <c r="U560" s="152"/>
      <c r="V560" s="115"/>
      <c r="W560" s="115"/>
      <c r="X560" s="115"/>
    </row>
    <row r="561">
      <c r="A561" s="278">
        <v>45759.0</v>
      </c>
      <c r="B561" s="38">
        <v>45783.0</v>
      </c>
      <c r="C561" s="279">
        <v>249503.0</v>
      </c>
      <c r="D561" s="284" t="s">
        <v>95</v>
      </c>
      <c r="E561" s="282"/>
      <c r="F561" s="282"/>
      <c r="G561" s="282"/>
      <c r="H561" s="282"/>
      <c r="I561" s="281" t="s">
        <v>49</v>
      </c>
      <c r="J561" s="282"/>
      <c r="K561" s="282"/>
      <c r="L561" s="282"/>
      <c r="M561" s="282"/>
      <c r="N561" s="54" t="s">
        <v>19</v>
      </c>
      <c r="O561" s="282"/>
      <c r="P561" s="282"/>
      <c r="Q561" s="115"/>
      <c r="R561" s="152"/>
      <c r="S561" s="152"/>
      <c r="T561" s="152"/>
      <c r="U561" s="152"/>
      <c r="V561" s="115"/>
      <c r="W561" s="115"/>
      <c r="X561" s="115"/>
    </row>
    <row r="562">
      <c r="A562" s="278">
        <v>45759.0</v>
      </c>
      <c r="B562" s="38">
        <v>45783.0</v>
      </c>
      <c r="C562" s="279">
        <v>249505.0</v>
      </c>
      <c r="D562" s="134" t="s">
        <v>87</v>
      </c>
      <c r="E562" s="282"/>
      <c r="F562" s="282"/>
      <c r="G562" s="282"/>
      <c r="H562" s="282"/>
      <c r="I562" s="281" t="s">
        <v>42</v>
      </c>
      <c r="J562" s="282"/>
      <c r="K562" s="282"/>
      <c r="L562" s="282"/>
      <c r="M562" s="282"/>
      <c r="N562" s="54" t="s">
        <v>19</v>
      </c>
      <c r="O562" s="282"/>
      <c r="P562" s="282"/>
      <c r="Q562" s="115"/>
      <c r="R562" s="152"/>
      <c r="S562" s="152"/>
      <c r="T562" s="152"/>
      <c r="U562" s="152"/>
      <c r="V562" s="115"/>
      <c r="W562" s="115"/>
      <c r="X562" s="115"/>
    </row>
    <row r="563">
      <c r="A563" s="278">
        <v>45759.0</v>
      </c>
      <c r="B563" s="38">
        <v>45783.0</v>
      </c>
      <c r="C563" s="279">
        <v>249508.0</v>
      </c>
      <c r="D563" s="134" t="s">
        <v>87</v>
      </c>
      <c r="E563" s="282"/>
      <c r="F563" s="282"/>
      <c r="G563" s="282"/>
      <c r="H563" s="282"/>
      <c r="I563" s="281" t="s">
        <v>42</v>
      </c>
      <c r="J563" s="282"/>
      <c r="K563" s="282"/>
      <c r="L563" s="282"/>
      <c r="M563" s="282"/>
      <c r="N563" s="54" t="s">
        <v>19</v>
      </c>
      <c r="O563" s="282"/>
      <c r="P563" s="282"/>
      <c r="Q563" s="115"/>
      <c r="R563" s="152"/>
      <c r="S563" s="152"/>
      <c r="T563" s="152"/>
      <c r="U563" s="152"/>
      <c r="V563" s="115"/>
      <c r="W563" s="115"/>
      <c r="X563" s="115"/>
    </row>
    <row r="564">
      <c r="A564" s="278">
        <v>45759.0</v>
      </c>
      <c r="B564" s="38">
        <v>45783.0</v>
      </c>
      <c r="C564" s="279">
        <v>249511.0</v>
      </c>
      <c r="D564" s="134" t="s">
        <v>87</v>
      </c>
      <c r="E564" s="282"/>
      <c r="F564" s="282"/>
      <c r="G564" s="282"/>
      <c r="H564" s="282"/>
      <c r="I564" s="281" t="s">
        <v>49</v>
      </c>
      <c r="J564" s="282"/>
      <c r="K564" s="282"/>
      <c r="L564" s="282"/>
      <c r="M564" s="282"/>
      <c r="N564" s="54" t="s">
        <v>19</v>
      </c>
      <c r="O564" s="282"/>
      <c r="P564" s="282"/>
      <c r="Q564" s="115"/>
      <c r="R564" s="152"/>
      <c r="S564" s="152"/>
      <c r="T564" s="152"/>
      <c r="U564" s="152"/>
      <c r="V564" s="115"/>
      <c r="W564" s="115"/>
      <c r="X564" s="115"/>
    </row>
    <row r="565">
      <c r="A565" s="278">
        <v>45759.0</v>
      </c>
      <c r="B565" s="38">
        <v>45783.0</v>
      </c>
      <c r="C565" s="279">
        <v>249512.0</v>
      </c>
      <c r="D565" s="134" t="s">
        <v>87</v>
      </c>
      <c r="E565" s="282"/>
      <c r="F565" s="282"/>
      <c r="G565" s="282"/>
      <c r="H565" s="282"/>
      <c r="I565" s="281" t="s">
        <v>49</v>
      </c>
      <c r="J565" s="282"/>
      <c r="K565" s="282"/>
      <c r="L565" s="282"/>
      <c r="M565" s="282"/>
      <c r="N565" s="54" t="s">
        <v>19</v>
      </c>
      <c r="O565" s="282"/>
      <c r="P565" s="282"/>
      <c r="Q565" s="115"/>
      <c r="R565" s="152"/>
      <c r="S565" s="152"/>
      <c r="T565" s="152"/>
      <c r="U565" s="152"/>
      <c r="V565" s="115"/>
      <c r="W565" s="115"/>
      <c r="X565" s="115"/>
    </row>
    <row r="566">
      <c r="A566" s="278">
        <v>45761.0</v>
      </c>
      <c r="B566" s="38">
        <v>45783.0</v>
      </c>
      <c r="C566" s="279">
        <v>245185.0</v>
      </c>
      <c r="D566" s="134" t="s">
        <v>77</v>
      </c>
      <c r="E566" s="282"/>
      <c r="F566" s="282"/>
      <c r="G566" s="282"/>
      <c r="H566" s="282"/>
      <c r="I566" s="281" t="s">
        <v>42</v>
      </c>
      <c r="J566" s="282"/>
      <c r="K566" s="282"/>
      <c r="L566" s="282"/>
      <c r="M566" s="282"/>
      <c r="N566" s="54" t="s">
        <v>19</v>
      </c>
      <c r="O566" s="282"/>
      <c r="P566" s="282"/>
      <c r="Q566" s="115"/>
      <c r="R566" s="152"/>
      <c r="S566" s="152"/>
      <c r="T566" s="152"/>
      <c r="U566" s="152"/>
      <c r="V566" s="115"/>
      <c r="W566" s="115"/>
      <c r="X566" s="115"/>
    </row>
    <row r="567">
      <c r="A567" s="278">
        <v>45761.0</v>
      </c>
      <c r="B567" s="38">
        <v>45783.0</v>
      </c>
      <c r="C567" s="279">
        <v>247274.0</v>
      </c>
      <c r="D567" s="134" t="s">
        <v>60</v>
      </c>
      <c r="E567" s="282"/>
      <c r="F567" s="282"/>
      <c r="G567" s="282"/>
      <c r="H567" s="282"/>
      <c r="I567" s="281" t="s">
        <v>59</v>
      </c>
      <c r="J567" s="282"/>
      <c r="K567" s="282"/>
      <c r="L567" s="282"/>
      <c r="M567" s="282"/>
      <c r="N567" s="54" t="s">
        <v>19</v>
      </c>
      <c r="O567" s="282"/>
      <c r="P567" s="282"/>
      <c r="Q567" s="115"/>
      <c r="R567" s="152"/>
      <c r="S567" s="152"/>
      <c r="T567" s="152"/>
      <c r="U567" s="152"/>
      <c r="V567" s="115"/>
      <c r="W567" s="115"/>
      <c r="X567" s="115"/>
    </row>
    <row r="568">
      <c r="A568" s="278">
        <v>45761.0</v>
      </c>
      <c r="B568" s="38">
        <v>45783.0</v>
      </c>
      <c r="C568" s="279">
        <v>248002.0</v>
      </c>
      <c r="D568" s="134" t="s">
        <v>89</v>
      </c>
      <c r="E568" s="282"/>
      <c r="F568" s="282"/>
      <c r="G568" s="282"/>
      <c r="H568" s="282"/>
      <c r="I568" s="281" t="s">
        <v>49</v>
      </c>
      <c r="J568" s="282"/>
      <c r="K568" s="282"/>
      <c r="L568" s="282"/>
      <c r="M568" s="282"/>
      <c r="N568" s="54" t="s">
        <v>19</v>
      </c>
      <c r="O568" s="282"/>
      <c r="P568" s="282"/>
      <c r="Q568" s="115"/>
      <c r="R568" s="152"/>
      <c r="S568" s="152"/>
      <c r="T568" s="152"/>
      <c r="U568" s="152"/>
      <c r="V568" s="115"/>
      <c r="W568" s="115"/>
      <c r="X568" s="115"/>
    </row>
    <row r="569">
      <c r="A569" s="278">
        <v>45761.0</v>
      </c>
      <c r="B569" s="38">
        <v>45783.0</v>
      </c>
      <c r="C569" s="279">
        <v>248176.0</v>
      </c>
      <c r="D569" s="286" t="s">
        <v>161</v>
      </c>
      <c r="E569" s="282"/>
      <c r="F569" s="282"/>
      <c r="G569" s="282"/>
      <c r="H569" s="282"/>
      <c r="I569" s="281" t="s">
        <v>73</v>
      </c>
      <c r="J569" s="282"/>
      <c r="K569" s="282"/>
      <c r="L569" s="282"/>
      <c r="M569" s="282"/>
      <c r="N569" s="54" t="s">
        <v>19</v>
      </c>
      <c r="O569" s="282"/>
      <c r="P569" s="282"/>
      <c r="Q569" s="115"/>
      <c r="R569" s="152"/>
      <c r="S569" s="152"/>
      <c r="T569" s="152"/>
      <c r="U569" s="152"/>
      <c r="V569" s="115"/>
      <c r="W569" s="115"/>
      <c r="X569" s="115"/>
    </row>
    <row r="570">
      <c r="A570" s="278">
        <v>45761.0</v>
      </c>
      <c r="B570" s="38">
        <v>45783.0</v>
      </c>
      <c r="C570" s="279">
        <v>248309.0</v>
      </c>
      <c r="D570" s="285" t="s">
        <v>96</v>
      </c>
      <c r="E570" s="282"/>
      <c r="F570" s="282"/>
      <c r="G570" s="282"/>
      <c r="H570" s="282"/>
      <c r="I570" s="281" t="s">
        <v>205</v>
      </c>
      <c r="J570" s="282"/>
      <c r="K570" s="282"/>
      <c r="L570" s="282"/>
      <c r="M570" s="282"/>
      <c r="N570" s="54" t="s">
        <v>19</v>
      </c>
      <c r="O570" s="282"/>
      <c r="P570" s="282"/>
      <c r="Q570" s="115"/>
      <c r="R570" s="152"/>
      <c r="S570" s="152"/>
      <c r="T570" s="152"/>
      <c r="U570" s="152"/>
      <c r="V570" s="115"/>
      <c r="W570" s="115"/>
      <c r="X570" s="115"/>
    </row>
    <row r="571">
      <c r="A571" s="278">
        <v>45761.0</v>
      </c>
      <c r="B571" s="38">
        <v>45783.0</v>
      </c>
      <c r="C571" s="279">
        <v>248707.0</v>
      </c>
      <c r="D571" s="134" t="s">
        <v>70</v>
      </c>
      <c r="E571" s="282"/>
      <c r="F571" s="282"/>
      <c r="G571" s="282"/>
      <c r="H571" s="282"/>
      <c r="I571" s="281" t="s">
        <v>49</v>
      </c>
      <c r="J571" s="282"/>
      <c r="K571" s="282"/>
      <c r="L571" s="282"/>
      <c r="M571" s="282"/>
      <c r="N571" s="54" t="s">
        <v>19</v>
      </c>
      <c r="O571" s="282"/>
      <c r="P571" s="282"/>
      <c r="Q571" s="115"/>
      <c r="R571" s="152"/>
      <c r="S571" s="152"/>
      <c r="T571" s="152"/>
      <c r="U571" s="152"/>
      <c r="V571" s="115"/>
      <c r="W571" s="115"/>
      <c r="X571" s="115"/>
    </row>
    <row r="572">
      <c r="A572" s="278">
        <v>45761.0</v>
      </c>
      <c r="B572" s="38">
        <v>45783.0</v>
      </c>
      <c r="C572" s="279">
        <v>249045.0</v>
      </c>
      <c r="D572" s="134" t="s">
        <v>48</v>
      </c>
      <c r="E572" s="282"/>
      <c r="F572" s="282"/>
      <c r="G572" s="282"/>
      <c r="H572" s="282"/>
      <c r="I572" s="134" t="s">
        <v>74</v>
      </c>
      <c r="J572" s="282"/>
      <c r="K572" s="282"/>
      <c r="L572" s="282"/>
      <c r="M572" s="282"/>
      <c r="N572" s="54" t="s">
        <v>19</v>
      </c>
      <c r="O572" s="282"/>
      <c r="P572" s="282"/>
      <c r="Q572" s="115"/>
      <c r="R572" s="152"/>
      <c r="S572" s="152"/>
      <c r="T572" s="152"/>
      <c r="U572" s="152"/>
      <c r="V572" s="115"/>
      <c r="W572" s="115"/>
      <c r="X572" s="115"/>
    </row>
    <row r="573">
      <c r="A573" s="278">
        <v>45761.0</v>
      </c>
      <c r="B573" s="38">
        <v>45783.0</v>
      </c>
      <c r="C573" s="279">
        <v>249052.0</v>
      </c>
      <c r="D573" s="134" t="s">
        <v>89</v>
      </c>
      <c r="E573" s="282"/>
      <c r="F573" s="282"/>
      <c r="G573" s="282"/>
      <c r="H573" s="282"/>
      <c r="I573" s="281" t="s">
        <v>59</v>
      </c>
      <c r="J573" s="282"/>
      <c r="K573" s="282"/>
      <c r="L573" s="282"/>
      <c r="M573" s="282"/>
      <c r="N573" s="54" t="s">
        <v>19</v>
      </c>
      <c r="O573" s="282"/>
      <c r="P573" s="282"/>
      <c r="Q573" s="115"/>
      <c r="R573" s="152"/>
      <c r="S573" s="152"/>
      <c r="T573" s="152"/>
      <c r="U573" s="152"/>
      <c r="V573" s="115"/>
      <c r="W573" s="115"/>
      <c r="X573" s="115"/>
    </row>
    <row r="574">
      <c r="A574" s="278">
        <v>45761.0</v>
      </c>
      <c r="B574" s="38">
        <v>45783.0</v>
      </c>
      <c r="C574" s="279">
        <v>249084.0</v>
      </c>
      <c r="D574" s="134" t="s">
        <v>104</v>
      </c>
      <c r="E574" s="282"/>
      <c r="F574" s="282"/>
      <c r="G574" s="282"/>
      <c r="H574" s="282"/>
      <c r="I574" s="134" t="s">
        <v>74</v>
      </c>
      <c r="J574" s="282"/>
      <c r="K574" s="282"/>
      <c r="L574" s="282"/>
      <c r="M574" s="282"/>
      <c r="N574" s="54" t="s">
        <v>19</v>
      </c>
      <c r="O574" s="282"/>
      <c r="P574" s="282"/>
      <c r="Q574" s="115"/>
      <c r="R574" s="152"/>
      <c r="S574" s="152"/>
      <c r="T574" s="152"/>
      <c r="U574" s="152"/>
      <c r="V574" s="115"/>
      <c r="W574" s="115"/>
      <c r="X574" s="115"/>
    </row>
    <row r="575">
      <c r="A575" s="278">
        <v>45761.0</v>
      </c>
      <c r="B575" s="38">
        <v>45783.0</v>
      </c>
      <c r="C575" s="279">
        <v>249126.0</v>
      </c>
      <c r="D575" s="134" t="s">
        <v>71</v>
      </c>
      <c r="E575" s="282"/>
      <c r="F575" s="282"/>
      <c r="G575" s="282"/>
      <c r="H575" s="282"/>
      <c r="I575" s="281" t="s">
        <v>49</v>
      </c>
      <c r="J575" s="282"/>
      <c r="K575" s="282"/>
      <c r="L575" s="282"/>
      <c r="M575" s="282"/>
      <c r="N575" s="54" t="s">
        <v>19</v>
      </c>
      <c r="O575" s="282"/>
      <c r="P575" s="282"/>
      <c r="Q575" s="115"/>
      <c r="R575" s="152"/>
      <c r="S575" s="152"/>
      <c r="T575" s="152"/>
      <c r="U575" s="152"/>
      <c r="V575" s="115"/>
      <c r="W575" s="115"/>
      <c r="X575" s="115"/>
    </row>
    <row r="576">
      <c r="A576" s="278">
        <v>45761.0</v>
      </c>
      <c r="B576" s="38">
        <v>45783.0</v>
      </c>
      <c r="C576" s="279">
        <v>249184.0</v>
      </c>
      <c r="D576" s="134" t="s">
        <v>89</v>
      </c>
      <c r="E576" s="282"/>
      <c r="F576" s="282"/>
      <c r="G576" s="282"/>
      <c r="H576" s="282"/>
      <c r="I576" s="134" t="s">
        <v>74</v>
      </c>
      <c r="J576" s="282"/>
      <c r="K576" s="282"/>
      <c r="L576" s="282"/>
      <c r="M576" s="282"/>
      <c r="N576" s="54" t="s">
        <v>19</v>
      </c>
      <c r="O576" s="282"/>
      <c r="P576" s="282"/>
      <c r="Q576" s="115"/>
      <c r="R576" s="152"/>
      <c r="S576" s="152"/>
      <c r="T576" s="152"/>
      <c r="U576" s="152"/>
      <c r="V576" s="115"/>
      <c r="W576" s="115"/>
      <c r="X576" s="115"/>
    </row>
    <row r="577">
      <c r="A577" s="278">
        <v>45761.0</v>
      </c>
      <c r="B577" s="38">
        <v>45783.0</v>
      </c>
      <c r="C577" s="279">
        <v>249326.0</v>
      </c>
      <c r="D577" s="134" t="s">
        <v>112</v>
      </c>
      <c r="E577" s="282"/>
      <c r="F577" s="282"/>
      <c r="G577" s="282"/>
      <c r="H577" s="282"/>
      <c r="I577" s="281" t="s">
        <v>63</v>
      </c>
      <c r="J577" s="282"/>
      <c r="K577" s="282"/>
      <c r="L577" s="282"/>
      <c r="M577" s="282"/>
      <c r="N577" s="54" t="s">
        <v>19</v>
      </c>
      <c r="O577" s="282"/>
      <c r="P577" s="282"/>
      <c r="Q577" s="115"/>
      <c r="R577" s="152"/>
      <c r="S577" s="152"/>
      <c r="T577" s="152"/>
      <c r="U577" s="152"/>
      <c r="V577" s="115"/>
      <c r="W577" s="115"/>
      <c r="X577" s="115"/>
    </row>
    <row r="578">
      <c r="A578" s="278">
        <v>45761.0</v>
      </c>
      <c r="B578" s="38">
        <v>45783.0</v>
      </c>
      <c r="C578" s="279">
        <v>249397.0</v>
      </c>
      <c r="D578" s="134" t="s">
        <v>107</v>
      </c>
      <c r="E578" s="282"/>
      <c r="F578" s="282"/>
      <c r="G578" s="282"/>
      <c r="H578" s="282"/>
      <c r="I578" s="134" t="s">
        <v>74</v>
      </c>
      <c r="J578" s="282"/>
      <c r="K578" s="282"/>
      <c r="L578" s="282"/>
      <c r="M578" s="282"/>
      <c r="N578" s="54" t="s">
        <v>19</v>
      </c>
      <c r="O578" s="282"/>
      <c r="P578" s="282"/>
      <c r="Q578" s="115"/>
      <c r="R578" s="152"/>
      <c r="S578" s="152"/>
      <c r="T578" s="152"/>
      <c r="U578" s="152"/>
      <c r="V578" s="115"/>
      <c r="W578" s="115"/>
      <c r="X578" s="115"/>
    </row>
    <row r="579">
      <c r="A579" s="278">
        <v>45761.0</v>
      </c>
      <c r="B579" s="38">
        <v>45783.0</v>
      </c>
      <c r="C579" s="279">
        <v>249406.0</v>
      </c>
      <c r="D579" s="134" t="s">
        <v>77</v>
      </c>
      <c r="E579" s="282"/>
      <c r="F579" s="282"/>
      <c r="G579" s="282"/>
      <c r="H579" s="282"/>
      <c r="I579" s="281" t="s">
        <v>59</v>
      </c>
      <c r="J579" s="282"/>
      <c r="K579" s="282"/>
      <c r="L579" s="282"/>
      <c r="M579" s="282"/>
      <c r="N579" s="54" t="s">
        <v>19</v>
      </c>
      <c r="O579" s="282"/>
      <c r="P579" s="282"/>
      <c r="Q579" s="115"/>
      <c r="R579" s="152"/>
      <c r="S579" s="152"/>
      <c r="T579" s="152"/>
      <c r="U579" s="152"/>
      <c r="V579" s="115"/>
      <c r="W579" s="115"/>
      <c r="X579" s="115"/>
    </row>
    <row r="580">
      <c r="A580" s="278">
        <v>45761.0</v>
      </c>
      <c r="B580" s="38">
        <v>45783.0</v>
      </c>
      <c r="C580" s="279">
        <v>249523.0</v>
      </c>
      <c r="D580" s="286" t="s">
        <v>161</v>
      </c>
      <c r="E580" s="282"/>
      <c r="F580" s="282"/>
      <c r="G580" s="282"/>
      <c r="H580" s="282"/>
      <c r="I580" s="281" t="s">
        <v>73</v>
      </c>
      <c r="J580" s="282"/>
      <c r="K580" s="282"/>
      <c r="L580" s="282"/>
      <c r="M580" s="282"/>
      <c r="N580" s="54" t="s">
        <v>19</v>
      </c>
      <c r="O580" s="282"/>
      <c r="P580" s="282"/>
      <c r="Q580" s="115"/>
      <c r="R580" s="152"/>
      <c r="S580" s="152"/>
      <c r="T580" s="152"/>
      <c r="U580" s="152"/>
      <c r="V580" s="115"/>
      <c r="W580" s="115"/>
      <c r="X580" s="115"/>
    </row>
    <row r="581">
      <c r="A581" s="278">
        <v>45761.0</v>
      </c>
      <c r="B581" s="38">
        <v>45783.0</v>
      </c>
      <c r="C581" s="279">
        <v>249530.0</v>
      </c>
      <c r="D581" s="134" t="s">
        <v>70</v>
      </c>
      <c r="E581" s="282"/>
      <c r="F581" s="282"/>
      <c r="G581" s="282"/>
      <c r="H581" s="282"/>
      <c r="I581" s="281" t="s">
        <v>42</v>
      </c>
      <c r="J581" s="282"/>
      <c r="K581" s="282"/>
      <c r="L581" s="282"/>
      <c r="M581" s="282"/>
      <c r="N581" s="54" t="s">
        <v>19</v>
      </c>
      <c r="O581" s="282"/>
      <c r="P581" s="282"/>
      <c r="Q581" s="115"/>
      <c r="R581" s="152"/>
      <c r="S581" s="152"/>
      <c r="T581" s="152"/>
      <c r="U581" s="152"/>
      <c r="V581" s="115"/>
      <c r="W581" s="115"/>
      <c r="X581" s="115"/>
    </row>
    <row r="582">
      <c r="A582" s="278">
        <v>45761.0</v>
      </c>
      <c r="B582" s="38">
        <v>45783.0</v>
      </c>
      <c r="C582" s="279">
        <v>249546.0</v>
      </c>
      <c r="D582" s="134" t="s">
        <v>58</v>
      </c>
      <c r="E582" s="282"/>
      <c r="F582" s="282"/>
      <c r="G582" s="282"/>
      <c r="H582" s="282"/>
      <c r="I582" s="281" t="s">
        <v>49</v>
      </c>
      <c r="J582" s="282"/>
      <c r="K582" s="282"/>
      <c r="L582" s="282"/>
      <c r="M582" s="282"/>
      <c r="N582" s="54" t="s">
        <v>19</v>
      </c>
      <c r="O582" s="282"/>
      <c r="P582" s="282"/>
      <c r="Q582" s="115"/>
      <c r="R582" s="152"/>
      <c r="S582" s="152"/>
      <c r="T582" s="152"/>
      <c r="U582" s="152"/>
      <c r="V582" s="115"/>
      <c r="W582" s="115"/>
      <c r="X582" s="115"/>
    </row>
    <row r="583">
      <c r="A583" s="278">
        <v>45761.0</v>
      </c>
      <c r="B583" s="38">
        <v>45783.0</v>
      </c>
      <c r="C583" s="279">
        <v>249547.0</v>
      </c>
      <c r="D583" s="134" t="s">
        <v>89</v>
      </c>
      <c r="E583" s="282"/>
      <c r="F583" s="282"/>
      <c r="G583" s="282"/>
      <c r="H583" s="282"/>
      <c r="I583" s="281" t="s">
        <v>49</v>
      </c>
      <c r="J583" s="282"/>
      <c r="K583" s="282"/>
      <c r="L583" s="282"/>
      <c r="M583" s="282"/>
      <c r="N583" s="54" t="s">
        <v>19</v>
      </c>
      <c r="O583" s="282"/>
      <c r="P583" s="282"/>
      <c r="Q583" s="115"/>
      <c r="R583" s="152"/>
      <c r="S583" s="152"/>
      <c r="T583" s="152"/>
      <c r="U583" s="152"/>
      <c r="V583" s="115"/>
      <c r="W583" s="115"/>
      <c r="X583" s="115"/>
    </row>
    <row r="584">
      <c r="A584" s="278">
        <v>45761.0</v>
      </c>
      <c r="B584" s="38">
        <v>45783.0</v>
      </c>
      <c r="C584" s="279">
        <v>249552.0</v>
      </c>
      <c r="D584" s="134" t="s">
        <v>158</v>
      </c>
      <c r="E584" s="282"/>
      <c r="F584" s="282"/>
      <c r="G584" s="282"/>
      <c r="H584" s="282"/>
      <c r="I584" s="281" t="s">
        <v>73</v>
      </c>
      <c r="J584" s="282"/>
      <c r="K584" s="282"/>
      <c r="L584" s="282"/>
      <c r="M584" s="282"/>
      <c r="N584" s="54" t="s">
        <v>19</v>
      </c>
      <c r="O584" s="282"/>
      <c r="P584" s="282"/>
      <c r="Q584" s="115"/>
      <c r="R584" s="152"/>
      <c r="S584" s="152"/>
      <c r="T584" s="152"/>
      <c r="U584" s="152"/>
      <c r="V584" s="115"/>
      <c r="W584" s="115"/>
      <c r="X584" s="115"/>
    </row>
    <row r="585">
      <c r="A585" s="278">
        <v>45761.0</v>
      </c>
      <c r="B585" s="38">
        <v>45783.0</v>
      </c>
      <c r="C585" s="279">
        <v>249577.0</v>
      </c>
      <c r="D585" s="134" t="s">
        <v>83</v>
      </c>
      <c r="E585" s="282"/>
      <c r="F585" s="282"/>
      <c r="G585" s="282"/>
      <c r="H585" s="282"/>
      <c r="I585" s="134" t="s">
        <v>74</v>
      </c>
      <c r="J585" s="282"/>
      <c r="K585" s="282"/>
      <c r="L585" s="282"/>
      <c r="M585" s="282"/>
      <c r="N585" s="54" t="s">
        <v>19</v>
      </c>
      <c r="O585" s="282"/>
      <c r="P585" s="282"/>
      <c r="Q585" s="115"/>
      <c r="R585" s="152"/>
      <c r="S585" s="152"/>
      <c r="T585" s="152"/>
      <c r="U585" s="152"/>
      <c r="V585" s="115"/>
      <c r="W585" s="115"/>
      <c r="X585" s="115"/>
    </row>
    <row r="586">
      <c r="A586" s="278">
        <v>45761.0</v>
      </c>
      <c r="B586" s="38">
        <v>45783.0</v>
      </c>
      <c r="C586" s="279">
        <v>249580.0</v>
      </c>
      <c r="D586" s="286" t="s">
        <v>161</v>
      </c>
      <c r="E586" s="282"/>
      <c r="F586" s="282"/>
      <c r="G586" s="282"/>
      <c r="H586" s="282"/>
      <c r="I586" s="281" t="s">
        <v>49</v>
      </c>
      <c r="J586" s="282"/>
      <c r="K586" s="282"/>
      <c r="L586" s="282"/>
      <c r="M586" s="282"/>
      <c r="N586" s="54" t="s">
        <v>19</v>
      </c>
      <c r="O586" s="282"/>
      <c r="P586" s="282"/>
      <c r="Q586" s="115"/>
      <c r="R586" s="152"/>
      <c r="S586" s="152"/>
      <c r="T586" s="152"/>
      <c r="U586" s="152"/>
      <c r="V586" s="115"/>
      <c r="W586" s="115"/>
      <c r="X586" s="115"/>
    </row>
    <row r="587">
      <c r="A587" s="278">
        <v>45761.0</v>
      </c>
      <c r="B587" s="38">
        <v>45783.0</v>
      </c>
      <c r="C587" s="279">
        <v>249598.0</v>
      </c>
      <c r="D587" s="134" t="s">
        <v>70</v>
      </c>
      <c r="E587" s="282"/>
      <c r="F587" s="282"/>
      <c r="G587" s="282"/>
      <c r="H587" s="282"/>
      <c r="I587" s="134" t="s">
        <v>74</v>
      </c>
      <c r="J587" s="282"/>
      <c r="K587" s="282"/>
      <c r="L587" s="282"/>
      <c r="M587" s="282"/>
      <c r="N587" s="54" t="s">
        <v>19</v>
      </c>
      <c r="O587" s="282"/>
      <c r="P587" s="282"/>
      <c r="Q587" s="115"/>
      <c r="R587" s="152"/>
      <c r="S587" s="152"/>
      <c r="T587" s="152"/>
      <c r="U587" s="152"/>
      <c r="V587" s="115"/>
      <c r="W587" s="115"/>
      <c r="X587" s="115"/>
    </row>
    <row r="588">
      <c r="A588" s="278">
        <v>45761.0</v>
      </c>
      <c r="B588" s="38">
        <v>45783.0</v>
      </c>
      <c r="C588" s="279">
        <v>249603.0</v>
      </c>
      <c r="D588" s="134" t="s">
        <v>58</v>
      </c>
      <c r="E588" s="282"/>
      <c r="F588" s="282"/>
      <c r="G588" s="282"/>
      <c r="H588" s="282"/>
      <c r="I588" s="281" t="s">
        <v>59</v>
      </c>
      <c r="J588" s="282"/>
      <c r="K588" s="282"/>
      <c r="L588" s="282"/>
      <c r="M588" s="282"/>
      <c r="N588" s="54" t="s">
        <v>19</v>
      </c>
      <c r="O588" s="282"/>
      <c r="P588" s="282"/>
      <c r="Q588" s="115"/>
      <c r="R588" s="152"/>
      <c r="S588" s="152"/>
      <c r="T588" s="152"/>
      <c r="U588" s="152"/>
      <c r="V588" s="115"/>
      <c r="W588" s="115"/>
      <c r="X588" s="115"/>
    </row>
    <row r="589">
      <c r="A589" s="278">
        <v>45761.0</v>
      </c>
      <c r="B589" s="38">
        <v>45783.0</v>
      </c>
      <c r="C589" s="279">
        <v>249623.0</v>
      </c>
      <c r="D589" s="317" t="s">
        <v>62</v>
      </c>
      <c r="E589" s="282"/>
      <c r="F589" s="282"/>
      <c r="G589" s="282"/>
      <c r="H589" s="282"/>
      <c r="I589" s="281" t="s">
        <v>59</v>
      </c>
      <c r="J589" s="282"/>
      <c r="K589" s="282"/>
      <c r="L589" s="282"/>
      <c r="M589" s="282"/>
      <c r="N589" s="54" t="s">
        <v>19</v>
      </c>
      <c r="O589" s="282"/>
      <c r="P589" s="282"/>
      <c r="Q589" s="115"/>
      <c r="R589" s="152"/>
      <c r="S589" s="152"/>
      <c r="T589" s="152"/>
      <c r="U589" s="152"/>
      <c r="V589" s="115"/>
      <c r="W589" s="115"/>
      <c r="X589" s="115"/>
    </row>
    <row r="590">
      <c r="A590" s="278">
        <v>45761.0</v>
      </c>
      <c r="B590" s="38">
        <v>45783.0</v>
      </c>
      <c r="C590" s="279">
        <v>249646.0</v>
      </c>
      <c r="D590" s="134" t="s">
        <v>71</v>
      </c>
      <c r="E590" s="282"/>
      <c r="F590" s="282"/>
      <c r="G590" s="282"/>
      <c r="H590" s="282"/>
      <c r="I590" s="281" t="s">
        <v>59</v>
      </c>
      <c r="J590" s="282"/>
      <c r="K590" s="282"/>
      <c r="L590" s="282"/>
      <c r="M590" s="282"/>
      <c r="N590" s="54" t="s">
        <v>19</v>
      </c>
      <c r="O590" s="282"/>
      <c r="P590" s="282"/>
      <c r="Q590" s="115"/>
      <c r="R590" s="152"/>
      <c r="S590" s="152"/>
      <c r="T590" s="152"/>
      <c r="U590" s="152"/>
      <c r="V590" s="115"/>
      <c r="W590" s="115"/>
      <c r="X590" s="115"/>
    </row>
    <row r="591">
      <c r="A591" s="278">
        <v>45761.0</v>
      </c>
      <c r="B591" s="38">
        <v>45783.0</v>
      </c>
      <c r="C591" s="279">
        <v>249651.0</v>
      </c>
      <c r="D591" s="285" t="s">
        <v>96</v>
      </c>
      <c r="E591" s="282"/>
      <c r="F591" s="282"/>
      <c r="G591" s="282"/>
      <c r="H591" s="282"/>
      <c r="I591" s="281" t="s">
        <v>49</v>
      </c>
      <c r="J591" s="282"/>
      <c r="K591" s="282"/>
      <c r="L591" s="282"/>
      <c r="M591" s="282"/>
      <c r="N591" s="54" t="s">
        <v>19</v>
      </c>
      <c r="O591" s="282"/>
      <c r="P591" s="282"/>
      <c r="Q591" s="115"/>
      <c r="R591" s="152"/>
      <c r="S591" s="152"/>
      <c r="T591" s="152"/>
      <c r="U591" s="152"/>
      <c r="V591" s="115"/>
      <c r="W591" s="115"/>
      <c r="X591" s="115"/>
    </row>
    <row r="592">
      <c r="A592" s="278">
        <v>45762.0</v>
      </c>
      <c r="B592" s="38">
        <v>45783.0</v>
      </c>
      <c r="C592" s="279">
        <v>246161.0</v>
      </c>
      <c r="D592" s="134" t="s">
        <v>48</v>
      </c>
      <c r="E592" s="282"/>
      <c r="F592" s="282"/>
      <c r="G592" s="282"/>
      <c r="H592" s="282"/>
      <c r="I592" s="281" t="s">
        <v>59</v>
      </c>
      <c r="J592" s="282"/>
      <c r="K592" s="282"/>
      <c r="L592" s="282"/>
      <c r="M592" s="282"/>
      <c r="N592" s="54" t="s">
        <v>19</v>
      </c>
      <c r="O592" s="282"/>
      <c r="P592" s="282"/>
      <c r="Q592" s="115"/>
      <c r="R592" s="152"/>
      <c r="S592" s="152"/>
      <c r="T592" s="152"/>
      <c r="U592" s="152"/>
      <c r="V592" s="115"/>
      <c r="W592" s="115"/>
      <c r="X592" s="115"/>
    </row>
    <row r="593">
      <c r="A593" s="278">
        <v>45762.0</v>
      </c>
      <c r="B593" s="38">
        <v>45783.0</v>
      </c>
      <c r="C593" s="279">
        <v>247676.0</v>
      </c>
      <c r="D593" s="284" t="s">
        <v>88</v>
      </c>
      <c r="E593" s="282"/>
      <c r="F593" s="282"/>
      <c r="G593" s="282"/>
      <c r="H593" s="282"/>
      <c r="I593" s="134" t="s">
        <v>74</v>
      </c>
      <c r="J593" s="282"/>
      <c r="K593" s="282"/>
      <c r="L593" s="282"/>
      <c r="M593" s="282"/>
      <c r="N593" s="54" t="s">
        <v>19</v>
      </c>
      <c r="O593" s="282"/>
      <c r="P593" s="282"/>
      <c r="Q593" s="115"/>
      <c r="R593" s="152"/>
      <c r="S593" s="152"/>
      <c r="T593" s="152"/>
      <c r="U593" s="152"/>
      <c r="V593" s="115"/>
      <c r="W593" s="115"/>
      <c r="X593" s="115"/>
    </row>
    <row r="594">
      <c r="A594" s="278">
        <v>45762.0</v>
      </c>
      <c r="B594" s="38">
        <v>45783.0</v>
      </c>
      <c r="C594" s="279">
        <v>248035.0</v>
      </c>
      <c r="D594" s="134" t="s">
        <v>107</v>
      </c>
      <c r="E594" s="282"/>
      <c r="F594" s="282"/>
      <c r="G594" s="282"/>
      <c r="H594" s="282"/>
      <c r="I594" s="281" t="s">
        <v>63</v>
      </c>
      <c r="J594" s="282"/>
      <c r="K594" s="282"/>
      <c r="L594" s="282"/>
      <c r="M594" s="282"/>
      <c r="N594" s="54" t="s">
        <v>20</v>
      </c>
      <c r="O594" s="282"/>
      <c r="P594" s="282"/>
      <c r="Q594" s="115"/>
      <c r="R594" s="152"/>
      <c r="S594" s="152"/>
      <c r="T594" s="152"/>
      <c r="U594" s="152"/>
      <c r="V594" s="115"/>
      <c r="W594" s="115"/>
      <c r="X594" s="115"/>
    </row>
    <row r="595">
      <c r="A595" s="278">
        <v>45762.0</v>
      </c>
      <c r="B595" s="38">
        <v>45783.0</v>
      </c>
      <c r="C595" s="279">
        <v>248280.0</v>
      </c>
      <c r="D595" s="134" t="s">
        <v>83</v>
      </c>
      <c r="E595" s="282"/>
      <c r="F595" s="282"/>
      <c r="G595" s="282"/>
      <c r="H595" s="282"/>
      <c r="I595" s="281" t="s">
        <v>59</v>
      </c>
      <c r="J595" s="282"/>
      <c r="K595" s="282"/>
      <c r="L595" s="282"/>
      <c r="M595" s="282"/>
      <c r="N595" s="54" t="s">
        <v>19</v>
      </c>
      <c r="O595" s="282"/>
      <c r="P595" s="282"/>
      <c r="Q595" s="115"/>
      <c r="R595" s="152"/>
      <c r="S595" s="152"/>
      <c r="T595" s="152"/>
      <c r="U595" s="152"/>
      <c r="V595" s="115"/>
      <c r="W595" s="115"/>
      <c r="X595" s="115"/>
    </row>
    <row r="596">
      <c r="A596" s="278">
        <v>45762.0</v>
      </c>
      <c r="B596" s="38">
        <v>45783.0</v>
      </c>
      <c r="C596" s="279">
        <v>248653.0</v>
      </c>
      <c r="D596" s="134" t="s">
        <v>99</v>
      </c>
      <c r="E596" s="282"/>
      <c r="F596" s="282"/>
      <c r="G596" s="282"/>
      <c r="H596" s="282"/>
      <c r="I596" s="281" t="s">
        <v>73</v>
      </c>
      <c r="J596" s="282"/>
      <c r="K596" s="282"/>
      <c r="L596" s="282"/>
      <c r="M596" s="282"/>
      <c r="N596" s="54" t="s">
        <v>19</v>
      </c>
      <c r="O596" s="282"/>
      <c r="P596" s="282"/>
      <c r="Q596" s="115"/>
      <c r="R596" s="152"/>
      <c r="S596" s="152"/>
      <c r="T596" s="152"/>
      <c r="U596" s="152"/>
      <c r="V596" s="115"/>
      <c r="W596" s="115"/>
      <c r="X596" s="115"/>
    </row>
    <row r="597">
      <c r="A597" s="278">
        <v>45762.0</v>
      </c>
      <c r="B597" s="38">
        <v>45783.0</v>
      </c>
      <c r="C597" s="279">
        <v>248750.0</v>
      </c>
      <c r="D597" s="134" t="s">
        <v>112</v>
      </c>
      <c r="E597" s="282"/>
      <c r="F597" s="282"/>
      <c r="G597" s="282"/>
      <c r="H597" s="282"/>
      <c r="I597" s="281" t="s">
        <v>49</v>
      </c>
      <c r="J597" s="282"/>
      <c r="K597" s="282"/>
      <c r="L597" s="282"/>
      <c r="M597" s="282"/>
      <c r="N597" s="54" t="s">
        <v>19</v>
      </c>
      <c r="O597" s="282"/>
      <c r="P597" s="282"/>
      <c r="Q597" s="115"/>
      <c r="R597" s="152"/>
      <c r="S597" s="152"/>
      <c r="T597" s="152"/>
      <c r="U597" s="152"/>
      <c r="V597" s="115"/>
      <c r="W597" s="115"/>
      <c r="X597" s="115"/>
    </row>
    <row r="598">
      <c r="A598" s="278">
        <v>45762.0</v>
      </c>
      <c r="B598" s="38">
        <v>45783.0</v>
      </c>
      <c r="C598" s="279">
        <v>249229.0</v>
      </c>
      <c r="D598" s="134" t="s">
        <v>48</v>
      </c>
      <c r="E598" s="282"/>
      <c r="F598" s="282"/>
      <c r="G598" s="282"/>
      <c r="H598" s="282"/>
      <c r="I598" s="281" t="s">
        <v>59</v>
      </c>
      <c r="J598" s="282"/>
      <c r="K598" s="282"/>
      <c r="L598" s="282"/>
      <c r="M598" s="282"/>
      <c r="N598" s="54" t="s">
        <v>19</v>
      </c>
      <c r="O598" s="282"/>
      <c r="P598" s="282"/>
      <c r="Q598" s="115"/>
      <c r="R598" s="152"/>
      <c r="S598" s="152"/>
      <c r="T598" s="152"/>
      <c r="U598" s="152"/>
      <c r="V598" s="115"/>
      <c r="W598" s="115"/>
      <c r="X598" s="115"/>
    </row>
    <row r="599">
      <c r="A599" s="278">
        <v>45762.0</v>
      </c>
      <c r="B599" s="38">
        <v>45783.0</v>
      </c>
      <c r="C599" s="279">
        <v>249330.0</v>
      </c>
      <c r="D599" s="134" t="s">
        <v>48</v>
      </c>
      <c r="E599" s="282"/>
      <c r="F599" s="282"/>
      <c r="G599" s="282"/>
      <c r="H599" s="282"/>
      <c r="I599" s="281" t="s">
        <v>49</v>
      </c>
      <c r="J599" s="282"/>
      <c r="K599" s="282"/>
      <c r="L599" s="282"/>
      <c r="M599" s="282"/>
      <c r="N599" s="54" t="s">
        <v>19</v>
      </c>
      <c r="O599" s="282"/>
      <c r="P599" s="282"/>
      <c r="Q599" s="115"/>
      <c r="R599" s="152"/>
      <c r="S599" s="152"/>
      <c r="T599" s="152"/>
      <c r="U599" s="152"/>
      <c r="V599" s="115"/>
      <c r="W599" s="115"/>
      <c r="X599" s="115"/>
    </row>
    <row r="600">
      <c r="A600" s="278">
        <v>45762.0</v>
      </c>
      <c r="B600" s="38">
        <v>45783.0</v>
      </c>
      <c r="C600" s="279">
        <v>249418.0</v>
      </c>
      <c r="D600" s="134" t="s">
        <v>158</v>
      </c>
      <c r="E600" s="282"/>
      <c r="F600" s="282"/>
      <c r="G600" s="282"/>
      <c r="H600" s="282"/>
      <c r="I600" s="281" t="s">
        <v>59</v>
      </c>
      <c r="J600" s="282"/>
      <c r="K600" s="282"/>
      <c r="L600" s="282"/>
      <c r="M600" s="282"/>
      <c r="N600" s="54" t="s">
        <v>19</v>
      </c>
      <c r="O600" s="282"/>
      <c r="P600" s="282"/>
      <c r="Q600" s="115"/>
      <c r="R600" s="152"/>
      <c r="S600" s="152"/>
      <c r="T600" s="152"/>
      <c r="U600" s="152"/>
      <c r="V600" s="115"/>
      <c r="W600" s="115"/>
      <c r="X600" s="115"/>
    </row>
    <row r="601">
      <c r="A601" s="278">
        <v>45762.0</v>
      </c>
      <c r="B601" s="38">
        <v>45783.0</v>
      </c>
      <c r="C601" s="279">
        <v>249495.0</v>
      </c>
      <c r="D601" s="134" t="s">
        <v>102</v>
      </c>
      <c r="E601" s="282"/>
      <c r="F601" s="282"/>
      <c r="G601" s="282"/>
      <c r="H601" s="282"/>
      <c r="I601" s="281" t="s">
        <v>73</v>
      </c>
      <c r="J601" s="282"/>
      <c r="K601" s="282"/>
      <c r="L601" s="282"/>
      <c r="M601" s="282"/>
      <c r="N601" s="54" t="s">
        <v>19</v>
      </c>
      <c r="O601" s="282"/>
      <c r="P601" s="282"/>
      <c r="Q601" s="115"/>
      <c r="R601" s="152"/>
      <c r="S601" s="152"/>
      <c r="T601" s="152"/>
      <c r="U601" s="152"/>
      <c r="V601" s="115"/>
      <c r="W601" s="115"/>
      <c r="X601" s="115"/>
    </row>
  </sheetData>
  <mergeCells count="5">
    <mergeCell ref="S2:T2"/>
    <mergeCell ref="V2:W2"/>
    <mergeCell ref="U3:U12"/>
    <mergeCell ref="R14:T14"/>
    <mergeCell ref="V14:W14"/>
  </mergeCells>
  <conditionalFormatting sqref="H2:H601">
    <cfRule type="colorScale" priority="1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2:N601">
    <cfRule type="cellIs" dxfId="9" priority="2" operator="equal">
      <formula>"PENDENTE"</formula>
    </cfRule>
  </conditionalFormatting>
  <conditionalFormatting sqref="N2:N601">
    <cfRule type="cellIs" dxfId="8" priority="3" operator="equal">
      <formula>"PRIORIDADE"</formula>
    </cfRule>
  </conditionalFormatting>
  <conditionalFormatting sqref="N2:N601">
    <cfRule type="cellIs" dxfId="7" priority="4" operator="equal">
      <formula>"PRIORIDADE TOTAL"</formula>
    </cfRule>
  </conditionalFormatting>
  <conditionalFormatting sqref="N2:N601">
    <cfRule type="containsText" dxfId="6" priority="5" operator="containsText" text="ANÁLISE">
      <formula>NOT(ISERROR(SEARCH(("ANÁLISE"),(N2))))</formula>
    </cfRule>
  </conditionalFormatting>
  <conditionalFormatting sqref="N2:N601">
    <cfRule type="containsText" dxfId="5" priority="6" operator="containsText" text="VERIFICADO">
      <formula>NOT(ISERROR(SEARCH(("VERIFICADO"),(N2))))</formula>
    </cfRule>
  </conditionalFormatting>
  <conditionalFormatting sqref="N2:N601">
    <cfRule type="containsText" dxfId="4" priority="7" operator="containsText" text="APREENDIDO">
      <formula>NOT(ISERROR(SEARCH(("APREENDIDO"),(N2))))</formula>
    </cfRule>
  </conditionalFormatting>
  <conditionalFormatting sqref="N2:N601">
    <cfRule type="containsText" dxfId="3" priority="8" operator="containsText" text="APROVADO">
      <formula>NOT(ISERROR(SEARCH(("APROVADO"),(N2))))</formula>
    </cfRule>
  </conditionalFormatting>
  <conditionalFormatting sqref="N2:N601">
    <cfRule type="containsText" dxfId="2" priority="9" operator="containsText" text="QUITADO">
      <formula>NOT(ISERROR(SEARCH(("QUITADO"),(N2))))</formula>
    </cfRule>
  </conditionalFormatting>
  <conditionalFormatting sqref="N2:N601">
    <cfRule type="containsText" dxfId="1" priority="10" operator="containsText" text="OUTROS ACORDOS">
      <formula>NOT(ISERROR(SEARCH(("OUTROS ACORDOS"),(N2))))</formula>
    </cfRule>
  </conditionalFormatting>
  <conditionalFormatting sqref="N2:N601">
    <cfRule type="containsText" dxfId="0" priority="11" operator="containsText" text="CANCELADO">
      <formula>NOT(ISERROR(SEARCH(("CANCELADO"),(N2))))</formula>
    </cfRule>
  </conditionalFormatting>
  <conditionalFormatting sqref="X15:X20">
    <cfRule type="cellIs" dxfId="7" priority="12" operator="between">
      <formula>"0%"</formula>
      <formula>"49.99%"</formula>
    </cfRule>
  </conditionalFormatting>
  <conditionalFormatting sqref="X15:X20">
    <cfRule type="cellIs" dxfId="18" priority="13" operator="between">
      <formula>"50%"</formula>
      <formula>"100%"</formula>
    </cfRule>
  </conditionalFormatting>
  <conditionalFormatting sqref="X15:X20">
    <cfRule type="containsText" dxfId="7" priority="14" operator="containsText" text="49,99%">
      <formula>NOT(ISERROR(SEARCH(("49,99%"),(X15))))</formula>
    </cfRule>
  </conditionalFormatting>
  <conditionalFormatting sqref="X15:X20">
    <cfRule type="containsText" dxfId="18" priority="15" operator="containsText" text="50,00%">
      <formula>NOT(ISERROR(SEARCH(("50,00%"),(X15))))</formula>
    </cfRule>
  </conditionalFormatting>
  <dataValidations>
    <dataValidation type="list" allowBlank="1" showErrorMessage="1" sqref="N2:N601">
      <formula1>"PENDENTE,PRIORIDADE,PRIORIDADE TOTAL,VERIFICADO,ANÁLISE,APROVADO,QUITADO,APREENDIDO,CANCELADO,OUTROS ACORDOS"</formula1>
    </dataValidation>
    <dataValidation type="list" allowBlank="1" showErrorMessage="1" sqref="O2:O6 O8:O25 O27:O34 O36:O77 O79 O82:O84 O86:O366 O368:O420 O422:O486 O488:O490 O493:O539">
      <formula1>"AGUARDANDO ANÁLISE,VALOR INVIÁVEL,AGUARDANDO PROCURAÇÃO,QUITADO CLIENTE,QUITADO EMPRESA,SEM DESCONTO,CANCELADO,PROCURAÇÃO ASSINADA,BOLETO SOLICITADO,OUTROS ACORDOS"</formula1>
    </dataValidation>
    <dataValidation type="list" allowBlank="1" showErrorMessage="1" sqref="D551 D556 D593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SANTANA,REVERSÃO,CENTRAL DE RESGATE"</formula1>
    </dataValidation>
    <dataValidation type="list" allowBlank="1" showErrorMessage="1" sqref="D582 D588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GRANDE,REVERSÃO,NOVO HAMBURGO,FORTALEZA,MANAUS,VARZEA GRANDE,ITAJAI,POA,ALVORADA,CAXIAS DO SUL,FLORIANOPOLIS,CAMPINA GRANDE,JARAGUA DO SUL,JOINVILLE,NATAL,MOSSORÓ,LAJEADO,PASSO FUNDO,PALHOÇA,RECIFE,SÃO JOSE,SANTA MAR"&amp;"IA,SJC,SÃO LUIS,TRAMANDAI,RIO DO SUL,TUBARÃO,SETE"</formula1>
    </dataValidation>
    <dataValidation type="list" allowBlank="1" showErrorMessage="1" sqref="T480:T486">
      <formula1>"PAGO,NÃO PAGO,AGUARDANDO"</formula1>
    </dataValidation>
    <dataValidation type="list" allowBlank="1" showErrorMessage="1" sqref="I540:I541 I544:I547 I549 I551:I552 I554:I556 I558 I560:I571 I573 I575 I577 I579:I584 I586 I588:I592 I594:I601">
      <formula1>"BRADESCO,BV FINANCEIRA,CREDITAS,GMAC,HYUNDAI,ITAÚ,PANAMERICANO,PSA,RCI,RENNER,SAFRA,SANTANA,SANTANDER,TOYOTA,VOLKSWAGEN,OMNI,C6 BANK,GMAC"</formula1>
    </dataValidation>
    <dataValidation type="list" allowBlank="1" showErrorMessage="1" sqref="D547 D561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SANTANA,REVERSÃO,APUCARANA"</formula1>
    </dataValidation>
    <dataValidation type="list" allowBlank="1" showErrorMessage="1" sqref="D541:D546 D548:D550 D552:D555 D558:D560 D562:D568 D571:D579 D581 D583:D585 D587 D590 D592 D594:D601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SANTANA,APUCARANA,MARINGA ZONA 7,GOIAS,LAURO FREITAS,REVERS"&amp;"ÃO"</formula1>
    </dataValidation>
    <dataValidation type="list" allowBlank="1" showErrorMessage="1" sqref="P2:P7 P9:P127 P129:P336 P343:P372 P374:P508 P529:P539">
      <formula1>"SIM,NÃO"</formula1>
    </dataValidation>
    <dataValidation type="list" allowBlank="1" showErrorMessage="1" sqref="I3:I4 I7 I9:I55 I58:I76 I78:I106 I108:I128 I130:I138 I140:I151 I153:I156 I159:I164 I167:I252 I254:I265 I267:I269 I271:I275 I277:I284 I286:I328 I330:I336 I338:I346 I348 I355 I358:I398 I400:I409 I411 I413:I424 I428:I429 I431:I452 I454:I466 I468:I476 I478:I485 I487:I497 I499:I507 I509:I528 I530:I539">
      <formula1>"BRADESCO,BV FINANCEIRA,CREDITAS,GMAC,HYUNDAI,ITAÚ,OMNI S.A.,PANAMERICANO,PSA,RCI,RENNER,SAFRA,SANTANA,SANTANDER,TOYOTA,VOLKSWAGEN"</formula1>
    </dataValidation>
    <dataValidation type="list" allowBlank="1" showErrorMessage="1" sqref="I542:I543 I548 I550 I553 I557 I559 I572 I574 I576 I578 I585 I587 I593">
      <formula1>"BRADESCO,BV FINANCEIRA,CREDITAS,GMAC,HYUNDAI,ITAÚ,OMNI,PANAMERICANO,PSA,RCI,RENNER,SAFRA,SANTANA,SANTANDER,TOYOTA,VOLKSWAGEN,C6 BANK,DAYCOVAL,GERU"</formula1>
    </dataValidation>
    <dataValidation type="list" allowBlank="1" showErrorMessage="1" sqref="L2:L7 L9:L127 L129:L334 L343:L372 L374:L501 L505 L529:L539">
      <formula1>"LIGAÇÃO,WPP,SEM SUCESSO"</formula1>
    </dataValidation>
    <dataValidation type="list" allowBlank="1" showErrorMessage="1" sqref="D2:D539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PESSOA,LIMEIRA,MACEIO,MIRASSOL,OLINDA,OSASCO,PALMAS,PAU DE LIMA,PIRACICABA,RIBEIRÃO PRETO,SALVADOR,SJRP,SÃO PAULO,SOROCABA,UBERLANDIA,FRANCA,ARARAQUARA,FEIRA DE SANTANA,MARINGA,ARAÇABUBA,UBERABA,REVERSÃO,SÃO JOSÉ DOS CAMPOS"</formula1>
    </dataValidation>
    <dataValidation type="list" allowBlank="1" showErrorMessage="1" sqref="I2 I5:I6 I8 I56:I57 I77 I107 I129 I139 I152 I157:I158 I165:I166 I253 I266 I270 I276 I285 I329 I337 I347 I349:I354 I356:I357 I399 I410 I412 I425:I427 I430 I453 I467 I477 I486 I498 I508 I529">
      <formula1>"BRADESCO,BV FINANCEIRA,CREDITAS,GMAC,HYUNDAI,ITAÚ,OMNI ,PANAMERICANO,PSA,RCI,RENNER,SAFRA,SANTANA,SANTANDER,TOYOTA,VOLKSWAGEN,AYMORÉ,C6 BANK,HONDA,SINOSSERRA FINANCEIRA"</formula1>
    </dataValidation>
    <dataValidation type="list" allowBlank="1" showErrorMessage="1" sqref="T16:T50">
      <formula1>"PAGO,NÃO PAGO,AGUARDANDO"</formula1>
    </dataValidation>
    <dataValidation type="list" allowBlank="1" showErrorMessage="1" sqref="D540 D557 D569:D570 D580 D586 D589 D591">
      <formula1>"BELO HORIZONTE,BLUMENAU,BRUSQUE,CAMPO GRANDE,CASCÁVEL,CHAPECÓ,CRICIUMA,CURITIBA,FLORIANOPOLIS,GUARAPUAVA,ITAJAI,JARAGUA DO SUL,JOINVILLE,LONDRINA,MARINGÁ,PALHOÇA,PATO BRANCO,PONTA GROSSA,RIO DO SUL,SANTA LUZIA,SÃO JOSE,SISTEMA ANTIGO,CRICIÚMA,CAMPINAS,RIB"&amp;"EIRÃO PRETO,BAURU,ARARAQUARA,FORTALEZA,JOÃO PESSOA,MACEIO,LIMEIRA,CARUARU,OSASCO,MIRASSOL,PIRACICABA,PAU DE LIMA,SALVADOR,SJRP,SÃO PAULO,SOROCABA,UBERLANDIA,UBERABA,OLINDA,PALMAS,LAURO DE FREITAS,REVERSÃO,SÃO JOSÉ DOS CAMPOS,ARACAJU,FRANCA,TERESINA"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11.38"/>
    <col customWidth="1" min="11" max="11" width="18.75"/>
    <col customWidth="1" min="12" max="12" width="16.5"/>
    <col customWidth="1" min="13" max="13" width="23.25"/>
    <col customWidth="1" min="14" max="14" width="19.0"/>
    <col customWidth="1" min="15" max="15" width="26.0"/>
    <col customWidth="1" min="16" max="16" width="18.0"/>
    <col customWidth="1" min="17" max="17" width="23.75"/>
    <col customWidth="1" min="18" max="18" width="18.0"/>
    <col customWidth="1" min="19" max="19" width="14.63"/>
    <col customWidth="1" min="20" max="20" width="14.5"/>
    <col customWidth="1" min="21" max="21" width="8.63"/>
    <col customWidth="1" min="22" max="22" width="16.63"/>
    <col customWidth="1" min="23" max="24" width="10.13"/>
  </cols>
  <sheetData>
    <row r="1" ht="24.0" customHeight="1">
      <c r="A1" s="170">
        <v>1.0</v>
      </c>
      <c r="B1" s="170" t="s">
        <v>27</v>
      </c>
      <c r="C1" s="170" t="s">
        <v>28</v>
      </c>
      <c r="D1" s="171" t="s">
        <v>29</v>
      </c>
      <c r="E1" s="172" t="s">
        <v>30</v>
      </c>
      <c r="F1" s="173" t="s">
        <v>31</v>
      </c>
      <c r="G1" s="173" t="s">
        <v>32</v>
      </c>
      <c r="H1" s="173" t="s">
        <v>31</v>
      </c>
      <c r="I1" s="171" t="s">
        <v>33</v>
      </c>
      <c r="J1" s="173" t="s">
        <v>34</v>
      </c>
      <c r="K1" s="174" t="s">
        <v>35</v>
      </c>
      <c r="L1" s="173" t="s">
        <v>36</v>
      </c>
      <c r="M1" s="171" t="s">
        <v>37</v>
      </c>
      <c r="N1" s="171" t="s">
        <v>38</v>
      </c>
      <c r="O1" s="173" t="s">
        <v>39</v>
      </c>
      <c r="P1" s="318" t="s">
        <v>40</v>
      </c>
      <c r="Q1" s="176"/>
      <c r="R1" s="177"/>
      <c r="S1" s="177"/>
      <c r="T1" s="177"/>
      <c r="U1" s="177"/>
      <c r="V1" s="177"/>
      <c r="W1" s="177"/>
      <c r="X1" s="177"/>
    </row>
    <row r="2" ht="15.75" customHeight="1">
      <c r="A2" s="53">
        <v>45698.0</v>
      </c>
      <c r="B2" s="53">
        <v>45736.0</v>
      </c>
      <c r="C2" s="54">
        <v>223018.0</v>
      </c>
      <c r="D2" s="54" t="s">
        <v>89</v>
      </c>
      <c r="E2" s="53">
        <v>45444.0</v>
      </c>
      <c r="F2" s="56">
        <f t="shared" ref="F2:F363" si="1">DATEDIF(E2,TODAY(),"M")</f>
        <v>11</v>
      </c>
      <c r="G2" s="53">
        <v>45502.0</v>
      </c>
      <c r="H2" s="56">
        <f t="shared" ref="H2:H410" si="2">DATEDIF(G2,TODAY(),"M")</f>
        <v>9</v>
      </c>
      <c r="I2" s="54" t="s">
        <v>42</v>
      </c>
      <c r="J2" s="54" t="s">
        <v>325</v>
      </c>
      <c r="K2" s="57">
        <v>1300.0</v>
      </c>
      <c r="L2" s="54" t="s">
        <v>51</v>
      </c>
      <c r="M2" s="300">
        <v>45736.0</v>
      </c>
      <c r="N2" s="54" t="s">
        <v>18</v>
      </c>
      <c r="O2" s="54" t="s">
        <v>326</v>
      </c>
      <c r="P2" s="58"/>
      <c r="Q2" s="152"/>
      <c r="R2" s="193"/>
      <c r="S2" s="179" t="s">
        <v>46</v>
      </c>
      <c r="T2" s="180"/>
      <c r="U2" s="181">
        <f>TODAY()</f>
        <v>45783</v>
      </c>
      <c r="V2" s="182" t="s">
        <v>47</v>
      </c>
      <c r="W2" s="180"/>
      <c r="X2" s="183"/>
    </row>
    <row r="3" ht="15.75" customHeight="1">
      <c r="A3" s="53">
        <v>45705.0</v>
      </c>
      <c r="B3" s="53">
        <v>45748.0</v>
      </c>
      <c r="C3" s="54">
        <v>222916.0</v>
      </c>
      <c r="D3" s="54" t="s">
        <v>71</v>
      </c>
      <c r="E3" s="53">
        <v>45352.0</v>
      </c>
      <c r="F3" s="56">
        <f t="shared" si="1"/>
        <v>14</v>
      </c>
      <c r="G3" s="53">
        <v>45502.0</v>
      </c>
      <c r="H3" s="56">
        <f t="shared" si="2"/>
        <v>9</v>
      </c>
      <c r="I3" s="54" t="s">
        <v>42</v>
      </c>
      <c r="J3" s="54" t="s">
        <v>327</v>
      </c>
      <c r="K3" s="57">
        <v>1500.0</v>
      </c>
      <c r="L3" s="54" t="s">
        <v>68</v>
      </c>
      <c r="M3" s="54" t="s">
        <v>328</v>
      </c>
      <c r="N3" s="54" t="s">
        <v>18</v>
      </c>
      <c r="O3" s="54" t="s">
        <v>181</v>
      </c>
      <c r="P3" s="58"/>
      <c r="Q3" s="152"/>
      <c r="R3" s="193"/>
      <c r="S3" s="187" t="s">
        <v>17</v>
      </c>
      <c r="T3" s="188">
        <f>COUNTIFS(N:N,"VERIFICADO",B:B,U2)</f>
        <v>0</v>
      </c>
      <c r="U3" s="189"/>
      <c r="V3" s="187" t="s">
        <v>17</v>
      </c>
      <c r="W3" s="188">
        <f>COUNTIFS(N:N,"VERIFICADO")</f>
        <v>16</v>
      </c>
      <c r="X3" s="190"/>
    </row>
    <row r="4" ht="15.75" customHeight="1">
      <c r="A4" s="97">
        <v>45705.0</v>
      </c>
      <c r="B4" s="53">
        <v>45771.0</v>
      </c>
      <c r="C4" s="98">
        <v>189200.0</v>
      </c>
      <c r="D4" s="98" t="s">
        <v>87</v>
      </c>
      <c r="E4" s="97">
        <v>45200.0</v>
      </c>
      <c r="F4" s="56">
        <f t="shared" si="1"/>
        <v>19</v>
      </c>
      <c r="G4" s="137">
        <v>45210.0</v>
      </c>
      <c r="H4" s="56">
        <f t="shared" si="2"/>
        <v>18</v>
      </c>
      <c r="I4" s="98" t="s">
        <v>49</v>
      </c>
      <c r="J4" s="98">
        <v>535.0</v>
      </c>
      <c r="K4" s="57">
        <v>11500.0</v>
      </c>
      <c r="L4" s="54" t="s">
        <v>68</v>
      </c>
      <c r="M4" s="300">
        <v>45846.0</v>
      </c>
      <c r="N4" s="319" t="s">
        <v>18</v>
      </c>
      <c r="O4" s="54" t="s">
        <v>329</v>
      </c>
      <c r="P4" s="58"/>
      <c r="Q4" s="152"/>
      <c r="R4" s="193"/>
      <c r="S4" s="187" t="s">
        <v>18</v>
      </c>
      <c r="T4" s="188">
        <f>COUNTIFS(N:N,"análise",B:B,U2)</f>
        <v>1</v>
      </c>
      <c r="V4" s="187" t="s">
        <v>18</v>
      </c>
      <c r="W4" s="188">
        <f>COUNTIFS(N:N,"ANÁLISE")</f>
        <v>17</v>
      </c>
      <c r="X4" s="190"/>
    </row>
    <row r="5" ht="15.75" customHeight="1">
      <c r="A5" s="53">
        <v>45705.0</v>
      </c>
      <c r="B5" s="53">
        <v>45742.0</v>
      </c>
      <c r="C5" s="54">
        <v>237392.0</v>
      </c>
      <c r="D5" s="54" t="s">
        <v>58</v>
      </c>
      <c r="E5" s="53">
        <v>45627.0</v>
      </c>
      <c r="F5" s="56">
        <f t="shared" si="1"/>
        <v>5</v>
      </c>
      <c r="G5" s="151">
        <v>45644.0</v>
      </c>
      <c r="H5" s="56">
        <f t="shared" si="2"/>
        <v>4</v>
      </c>
      <c r="I5" s="54" t="s">
        <v>73</v>
      </c>
      <c r="J5" s="54" t="s">
        <v>254</v>
      </c>
      <c r="K5" s="100"/>
      <c r="L5" s="58"/>
      <c r="M5" s="58"/>
      <c r="N5" s="54" t="s">
        <v>18</v>
      </c>
      <c r="O5" s="54" t="s">
        <v>181</v>
      </c>
      <c r="P5" s="58"/>
      <c r="Q5" s="152"/>
      <c r="R5" s="193"/>
      <c r="S5" s="187" t="s">
        <v>19</v>
      </c>
      <c r="T5" s="188">
        <f>COUNTIFS(N:N,"pendente",B:B,U2)</f>
        <v>499</v>
      </c>
      <c r="V5" s="187" t="s">
        <v>19</v>
      </c>
      <c r="W5" s="188">
        <f>COUNTIFS(N:N,"PENDENTE")</f>
        <v>499</v>
      </c>
      <c r="X5" s="190"/>
    </row>
    <row r="6" ht="15.75" customHeight="1">
      <c r="A6" s="53">
        <v>45705.0</v>
      </c>
      <c r="B6" s="53">
        <v>45742.0</v>
      </c>
      <c r="C6" s="54">
        <v>238391.0</v>
      </c>
      <c r="D6" s="54" t="s">
        <v>58</v>
      </c>
      <c r="E6" s="53">
        <v>45627.0</v>
      </c>
      <c r="F6" s="56">
        <f t="shared" si="1"/>
        <v>5</v>
      </c>
      <c r="G6" s="53">
        <v>45667.0</v>
      </c>
      <c r="H6" s="56">
        <f t="shared" si="2"/>
        <v>3</v>
      </c>
      <c r="I6" s="54" t="s">
        <v>73</v>
      </c>
      <c r="J6" s="54" t="s">
        <v>254</v>
      </c>
      <c r="K6" s="100"/>
      <c r="L6" s="58"/>
      <c r="M6" s="58"/>
      <c r="N6" s="54" t="s">
        <v>18</v>
      </c>
      <c r="O6" s="54" t="s">
        <v>181</v>
      </c>
      <c r="P6" s="58"/>
      <c r="Q6" s="152"/>
      <c r="R6" s="193"/>
      <c r="S6" s="187" t="s">
        <v>20</v>
      </c>
      <c r="T6" s="188">
        <f>COUNTIFS(N:N,"prioridade",B:B,U2)</f>
        <v>3</v>
      </c>
      <c r="V6" s="187" t="s">
        <v>20</v>
      </c>
      <c r="W6" s="188">
        <f>COUNTIFS(N:N,"PRIORIDADE")</f>
        <v>3</v>
      </c>
      <c r="X6" s="190"/>
    </row>
    <row r="7" ht="15.75" customHeight="1">
      <c r="A7" s="53">
        <v>45705.0</v>
      </c>
      <c r="B7" s="53">
        <v>45758.0</v>
      </c>
      <c r="C7" s="54">
        <v>220597.0</v>
      </c>
      <c r="D7" s="54"/>
      <c r="E7" s="53">
        <v>45474.0</v>
      </c>
      <c r="F7" s="139">
        <f t="shared" si="1"/>
        <v>10</v>
      </c>
      <c r="G7" s="53">
        <v>45498.0</v>
      </c>
      <c r="H7" s="56">
        <f t="shared" si="2"/>
        <v>9</v>
      </c>
      <c r="I7" s="54" t="s">
        <v>74</v>
      </c>
      <c r="J7" s="54">
        <v>337.0</v>
      </c>
      <c r="K7" s="57">
        <v>6000.0</v>
      </c>
      <c r="L7" s="54" t="s">
        <v>68</v>
      </c>
      <c r="M7" s="54" t="s">
        <v>180</v>
      </c>
      <c r="N7" s="54" t="s">
        <v>18</v>
      </c>
      <c r="O7" s="54" t="s">
        <v>330</v>
      </c>
      <c r="P7" s="58"/>
      <c r="Q7" s="152"/>
      <c r="R7" s="193"/>
      <c r="S7" s="187" t="s">
        <v>21</v>
      </c>
      <c r="T7" s="188">
        <f>COUNTIFS(N:N,"prioridade total",B:B,U2)</f>
        <v>1</v>
      </c>
      <c r="V7" s="187" t="s">
        <v>21</v>
      </c>
      <c r="W7" s="188">
        <f>COUNTIFS(N:N,"PRIORIDADE TOTAL")</f>
        <v>1</v>
      </c>
      <c r="X7" s="190"/>
    </row>
    <row r="8" ht="15.75" customHeight="1">
      <c r="A8" s="53">
        <v>45705.0</v>
      </c>
      <c r="B8" s="53">
        <v>45783.0</v>
      </c>
      <c r="C8" s="54">
        <v>232106.0</v>
      </c>
      <c r="D8" s="54" t="s">
        <v>70</v>
      </c>
      <c r="E8" s="320">
        <v>45566.0</v>
      </c>
      <c r="F8" s="56">
        <f t="shared" si="1"/>
        <v>7</v>
      </c>
      <c r="G8" s="321">
        <v>45588.0</v>
      </c>
      <c r="H8" s="56">
        <f t="shared" si="2"/>
        <v>6</v>
      </c>
      <c r="I8" s="54" t="s">
        <v>49</v>
      </c>
      <c r="J8" s="54">
        <v>502.0</v>
      </c>
      <c r="K8" s="57">
        <v>8818.0</v>
      </c>
      <c r="L8" s="54" t="s">
        <v>68</v>
      </c>
      <c r="M8" s="116">
        <v>8818.0</v>
      </c>
      <c r="N8" s="54" t="s">
        <v>18</v>
      </c>
      <c r="O8" s="322" t="s">
        <v>331</v>
      </c>
      <c r="P8" s="54" t="s">
        <v>66</v>
      </c>
      <c r="Q8" s="152"/>
      <c r="R8" s="193"/>
      <c r="S8" s="187" t="s">
        <v>22</v>
      </c>
      <c r="T8" s="188">
        <f>COUNTIFS(N:N,"aprovado",B:B,U2)</f>
        <v>1</v>
      </c>
      <c r="V8" s="187" t="s">
        <v>22</v>
      </c>
      <c r="W8" s="188">
        <f>COUNTIFS(N:N,"APROVADO")</f>
        <v>8</v>
      </c>
      <c r="X8" s="190"/>
    </row>
    <row r="9" ht="15.75" customHeight="1">
      <c r="A9" s="53">
        <v>45705.0</v>
      </c>
      <c r="B9" s="53">
        <v>45777.0</v>
      </c>
      <c r="C9" s="54">
        <v>216175.0</v>
      </c>
      <c r="D9" s="54" t="s">
        <v>58</v>
      </c>
      <c r="E9" s="53">
        <v>45352.0</v>
      </c>
      <c r="F9" s="56">
        <f t="shared" si="1"/>
        <v>14</v>
      </c>
      <c r="G9" s="53">
        <v>45441.0</v>
      </c>
      <c r="H9" s="56">
        <f t="shared" si="2"/>
        <v>11</v>
      </c>
      <c r="I9" s="54" t="s">
        <v>49</v>
      </c>
      <c r="J9" s="54" t="s">
        <v>332</v>
      </c>
      <c r="K9" s="57">
        <v>15000.0</v>
      </c>
      <c r="L9" s="54" t="s">
        <v>68</v>
      </c>
      <c r="M9" s="300">
        <v>45777.0</v>
      </c>
      <c r="N9" s="54" t="s">
        <v>18</v>
      </c>
      <c r="O9" s="54" t="s">
        <v>331</v>
      </c>
      <c r="P9" s="54" t="s">
        <v>66</v>
      </c>
      <c r="Q9" s="152"/>
      <c r="R9" s="193"/>
      <c r="S9" s="194" t="s">
        <v>23</v>
      </c>
      <c r="T9" s="188">
        <f>COUNTIFS(N:N,"quitado",B:B,U2)</f>
        <v>0</v>
      </c>
      <c r="V9" s="194" t="s">
        <v>23</v>
      </c>
      <c r="W9" s="188">
        <f>COUNTIFS(N:N,"QUITADO")</f>
        <v>1</v>
      </c>
      <c r="X9" s="190"/>
    </row>
    <row r="10" ht="15.75" customHeight="1">
      <c r="A10" s="53">
        <v>45705.0</v>
      </c>
      <c r="B10" s="53">
        <v>45775.0</v>
      </c>
      <c r="C10" s="54">
        <v>237591.0</v>
      </c>
      <c r="D10" s="54" t="s">
        <v>48</v>
      </c>
      <c r="E10" s="53">
        <v>45566.0</v>
      </c>
      <c r="F10" s="56">
        <f t="shared" si="1"/>
        <v>7</v>
      </c>
      <c r="G10" s="53">
        <v>45679.0</v>
      </c>
      <c r="H10" s="56">
        <f t="shared" si="2"/>
        <v>3</v>
      </c>
      <c r="I10" s="54" t="s">
        <v>74</v>
      </c>
      <c r="J10" s="54" t="s">
        <v>143</v>
      </c>
      <c r="K10" s="57">
        <v>4000.0</v>
      </c>
      <c r="L10" s="54" t="s">
        <v>68</v>
      </c>
      <c r="M10" s="54" t="s">
        <v>333</v>
      </c>
      <c r="N10" s="54" t="s">
        <v>18</v>
      </c>
      <c r="O10" s="54" t="s">
        <v>334</v>
      </c>
      <c r="P10" s="58"/>
      <c r="Q10" s="152"/>
      <c r="R10" s="193"/>
      <c r="S10" s="187" t="s">
        <v>24</v>
      </c>
      <c r="T10" s="188">
        <f>COUNTIFS(N:N,"apreendido",B:B,U2)</f>
        <v>0</v>
      </c>
      <c r="V10" s="187" t="s">
        <v>24</v>
      </c>
      <c r="W10" s="188">
        <f>COUNTIFS(N:N,"APREENDIDO")</f>
        <v>0</v>
      </c>
      <c r="X10" s="190"/>
    </row>
    <row r="11" ht="15.75" customHeight="1">
      <c r="A11" s="53">
        <v>45770.0</v>
      </c>
      <c r="B11" s="53">
        <v>45771.0</v>
      </c>
      <c r="C11" s="54">
        <v>220489.0</v>
      </c>
      <c r="D11" s="54" t="s">
        <v>102</v>
      </c>
      <c r="E11" s="53">
        <v>45292.0</v>
      </c>
      <c r="F11" s="56">
        <f t="shared" si="1"/>
        <v>16</v>
      </c>
      <c r="G11" s="53">
        <v>45496.0</v>
      </c>
      <c r="H11" s="56">
        <f t="shared" si="2"/>
        <v>9</v>
      </c>
      <c r="I11" s="54" t="s">
        <v>74</v>
      </c>
      <c r="J11" s="54">
        <v>328.0</v>
      </c>
      <c r="K11" s="57" t="s">
        <v>335</v>
      </c>
      <c r="L11" s="54" t="s">
        <v>68</v>
      </c>
      <c r="M11" s="54" t="s">
        <v>336</v>
      </c>
      <c r="N11" s="54" t="s">
        <v>18</v>
      </c>
      <c r="O11" s="54" t="s">
        <v>337</v>
      </c>
      <c r="P11" s="54" t="s">
        <v>66</v>
      </c>
      <c r="Q11" s="152"/>
      <c r="R11" s="193"/>
      <c r="S11" s="187" t="s">
        <v>25</v>
      </c>
      <c r="T11" s="188">
        <f>COUNTIFS(N:N,"cancelado",B:B,U2)</f>
        <v>0</v>
      </c>
      <c r="V11" s="187" t="s">
        <v>25</v>
      </c>
      <c r="W11" s="188">
        <f>COUNTIFS(N:N,"CANCELADO")</f>
        <v>2</v>
      </c>
      <c r="X11" s="190"/>
    </row>
    <row r="12" ht="15.75" customHeight="1">
      <c r="A12" s="53">
        <v>45705.0</v>
      </c>
      <c r="B12" s="53">
        <v>45775.0</v>
      </c>
      <c r="C12" s="54">
        <v>211691.0</v>
      </c>
      <c r="D12" s="54" t="s">
        <v>58</v>
      </c>
      <c r="E12" s="53">
        <v>45292.0</v>
      </c>
      <c r="F12" s="56">
        <f t="shared" si="1"/>
        <v>16</v>
      </c>
      <c r="G12" s="53">
        <v>45406.0</v>
      </c>
      <c r="H12" s="56">
        <f t="shared" si="2"/>
        <v>12</v>
      </c>
      <c r="I12" s="54" t="s">
        <v>74</v>
      </c>
      <c r="J12" s="54">
        <v>360.0</v>
      </c>
      <c r="K12" s="57">
        <v>9500.0</v>
      </c>
      <c r="L12" s="54" t="s">
        <v>68</v>
      </c>
      <c r="M12" s="322" t="s">
        <v>338</v>
      </c>
      <c r="N12" s="54" t="s">
        <v>18</v>
      </c>
      <c r="O12" s="54" t="s">
        <v>339</v>
      </c>
      <c r="P12" s="54" t="s">
        <v>66</v>
      </c>
      <c r="Q12" s="152"/>
      <c r="R12" s="193"/>
      <c r="S12" s="195" t="s">
        <v>16</v>
      </c>
      <c r="T12" s="196">
        <f>SUM(T3,T4,T8)</f>
        <v>2</v>
      </c>
      <c r="U12" s="19"/>
      <c r="V12" s="195" t="s">
        <v>16</v>
      </c>
      <c r="W12" s="196">
        <f>SUM(W3:W11)</f>
        <v>547</v>
      </c>
      <c r="X12" s="197"/>
    </row>
    <row r="13">
      <c r="A13" s="53">
        <v>45705.0</v>
      </c>
      <c r="B13" s="53">
        <v>45775.0</v>
      </c>
      <c r="C13" s="54">
        <v>229707.0</v>
      </c>
      <c r="D13" s="54" t="s">
        <v>83</v>
      </c>
      <c r="E13" s="53">
        <v>45536.0</v>
      </c>
      <c r="F13" s="56">
        <f t="shared" si="1"/>
        <v>8</v>
      </c>
      <c r="G13" s="53">
        <v>45568.0</v>
      </c>
      <c r="H13" s="56">
        <f t="shared" si="2"/>
        <v>7</v>
      </c>
      <c r="I13" s="54" t="s">
        <v>49</v>
      </c>
      <c r="J13" s="58"/>
      <c r="K13" s="57">
        <v>6000.0</v>
      </c>
      <c r="L13" s="54" t="s">
        <v>68</v>
      </c>
      <c r="M13" s="54">
        <v>7500.0</v>
      </c>
      <c r="N13" s="54" t="s">
        <v>18</v>
      </c>
      <c r="O13" s="54" t="s">
        <v>340</v>
      </c>
      <c r="P13" s="54" t="s">
        <v>66</v>
      </c>
      <c r="Q13" s="152"/>
      <c r="R13" s="199"/>
      <c r="S13" s="200"/>
      <c r="T13" s="200"/>
      <c r="U13" s="201"/>
      <c r="V13" s="200"/>
      <c r="W13" s="200"/>
      <c r="X13" s="202"/>
    </row>
    <row r="14">
      <c r="A14" s="53">
        <v>45705.0</v>
      </c>
      <c r="B14" s="53">
        <v>45777.0</v>
      </c>
      <c r="C14" s="54">
        <v>220116.0</v>
      </c>
      <c r="D14" s="54" t="s">
        <v>87</v>
      </c>
      <c r="E14" s="53">
        <v>45444.0</v>
      </c>
      <c r="F14" s="56">
        <f t="shared" si="1"/>
        <v>11</v>
      </c>
      <c r="G14" s="53">
        <v>45475.0</v>
      </c>
      <c r="H14" s="56">
        <f t="shared" si="2"/>
        <v>10</v>
      </c>
      <c r="I14" s="54" t="s">
        <v>49</v>
      </c>
      <c r="J14" s="54" t="s">
        <v>295</v>
      </c>
      <c r="K14" s="57">
        <v>15000.0</v>
      </c>
      <c r="L14" s="54" t="s">
        <v>68</v>
      </c>
      <c r="M14" s="300">
        <v>45783.0</v>
      </c>
      <c r="N14" s="54" t="s">
        <v>18</v>
      </c>
      <c r="O14" s="54" t="s">
        <v>293</v>
      </c>
      <c r="P14" s="58"/>
      <c r="Q14" s="152"/>
      <c r="R14" s="204" t="s">
        <v>75</v>
      </c>
      <c r="S14" s="205"/>
      <c r="T14" s="180"/>
      <c r="U14" s="206"/>
      <c r="V14" s="292" t="s">
        <v>76</v>
      </c>
      <c r="W14" s="180"/>
      <c r="X14" s="209"/>
    </row>
    <row r="15">
      <c r="A15" s="97">
        <v>45705.0</v>
      </c>
      <c r="B15" s="53">
        <v>45776.0</v>
      </c>
      <c r="C15" s="98">
        <v>186871.0</v>
      </c>
      <c r="D15" s="98" t="s">
        <v>116</v>
      </c>
      <c r="E15" s="97">
        <v>45170.0</v>
      </c>
      <c r="F15" s="139">
        <f t="shared" si="1"/>
        <v>20</v>
      </c>
      <c r="G15" s="97">
        <v>45197.0</v>
      </c>
      <c r="H15" s="56">
        <f t="shared" si="2"/>
        <v>19</v>
      </c>
      <c r="I15" s="54" t="s">
        <v>73</v>
      </c>
      <c r="J15" s="98">
        <v>339.0</v>
      </c>
      <c r="K15" s="57">
        <v>6000.0</v>
      </c>
      <c r="L15" s="54" t="s">
        <v>68</v>
      </c>
      <c r="M15" s="98"/>
      <c r="N15" s="319" t="s">
        <v>18</v>
      </c>
      <c r="O15" s="54" t="s">
        <v>181</v>
      </c>
      <c r="P15" s="58"/>
      <c r="Q15" s="152"/>
      <c r="R15" s="209" t="s">
        <v>78</v>
      </c>
      <c r="S15" s="209" t="s">
        <v>79</v>
      </c>
      <c r="T15" s="209" t="s">
        <v>38</v>
      </c>
      <c r="U15" s="206"/>
      <c r="V15" s="293"/>
      <c r="W15" s="294"/>
      <c r="X15" s="323" t="str">
        <f t="shared" ref="X15:X20" si="3">100% -(W15/V15)</f>
        <v>#DIV/0!</v>
      </c>
    </row>
    <row r="16">
      <c r="A16" s="53">
        <v>45705.0</v>
      </c>
      <c r="B16" s="53">
        <v>45782.0</v>
      </c>
      <c r="C16" s="54">
        <v>144764.0</v>
      </c>
      <c r="D16" s="54" t="s">
        <v>98</v>
      </c>
      <c r="E16" s="53">
        <v>44774.0</v>
      </c>
      <c r="F16" s="56">
        <f t="shared" si="1"/>
        <v>33</v>
      </c>
      <c r="G16" s="53">
        <v>44805.0</v>
      </c>
      <c r="H16" s="56">
        <f t="shared" si="2"/>
        <v>32</v>
      </c>
      <c r="I16" s="54" t="s">
        <v>72</v>
      </c>
      <c r="J16" s="54">
        <v>4012.0</v>
      </c>
      <c r="K16" s="57">
        <v>8000.0</v>
      </c>
      <c r="L16" s="54" t="s">
        <v>68</v>
      </c>
      <c r="M16" s="300">
        <v>45782.0</v>
      </c>
      <c r="N16" s="54" t="s">
        <v>18</v>
      </c>
      <c r="O16" s="54" t="s">
        <v>341</v>
      </c>
      <c r="P16" s="54" t="s">
        <v>66</v>
      </c>
      <c r="Q16" s="152"/>
      <c r="R16" s="324">
        <v>45748.0</v>
      </c>
      <c r="S16" s="169">
        <v>222520.0</v>
      </c>
      <c r="T16" s="169" t="s">
        <v>81</v>
      </c>
      <c r="U16" s="206"/>
      <c r="V16" s="325"/>
      <c r="W16" s="294"/>
      <c r="X16" s="323" t="str">
        <f t="shared" si="3"/>
        <v>#DIV/0!</v>
      </c>
    </row>
    <row r="17">
      <c r="A17" s="53">
        <v>45705.0</v>
      </c>
      <c r="B17" s="53">
        <v>45783.0</v>
      </c>
      <c r="C17" s="54">
        <v>208882.0</v>
      </c>
      <c r="D17" s="54" t="s">
        <v>70</v>
      </c>
      <c r="E17" s="53">
        <v>45352.0</v>
      </c>
      <c r="F17" s="56">
        <f t="shared" si="1"/>
        <v>14</v>
      </c>
      <c r="G17" s="53">
        <v>45393.0</v>
      </c>
      <c r="H17" s="56">
        <f t="shared" si="2"/>
        <v>12</v>
      </c>
      <c r="I17" s="54" t="s">
        <v>59</v>
      </c>
      <c r="J17" s="54">
        <v>101.0</v>
      </c>
      <c r="K17" s="57">
        <v>2000.0</v>
      </c>
      <c r="L17" s="54" t="s">
        <v>68</v>
      </c>
      <c r="M17" s="116" t="s">
        <v>342</v>
      </c>
      <c r="N17" s="54" t="s">
        <v>19</v>
      </c>
      <c r="O17" s="54" t="s">
        <v>90</v>
      </c>
      <c r="P17" s="54" t="s">
        <v>66</v>
      </c>
      <c r="Q17" s="152"/>
      <c r="R17" s="326">
        <v>45750.0</v>
      </c>
      <c r="S17" s="169">
        <v>208882.0</v>
      </c>
      <c r="T17" s="169" t="s">
        <v>90</v>
      </c>
      <c r="U17" s="206"/>
      <c r="V17" s="297"/>
      <c r="W17" s="297"/>
      <c r="X17" s="323" t="str">
        <f t="shared" si="3"/>
        <v>#DIV/0!</v>
      </c>
    </row>
    <row r="18">
      <c r="A18" s="53">
        <v>45694.0</v>
      </c>
      <c r="B18" s="53">
        <v>45782.0</v>
      </c>
      <c r="C18" s="54">
        <v>221088.0</v>
      </c>
      <c r="D18" s="54" t="s">
        <v>70</v>
      </c>
      <c r="E18" s="53">
        <v>45474.0</v>
      </c>
      <c r="F18" s="56">
        <f t="shared" si="1"/>
        <v>10</v>
      </c>
      <c r="G18" s="53">
        <v>45483.0</v>
      </c>
      <c r="H18" s="56">
        <f t="shared" si="2"/>
        <v>9</v>
      </c>
      <c r="I18" s="54" t="s">
        <v>59</v>
      </c>
      <c r="J18" s="54">
        <v>108.0</v>
      </c>
      <c r="K18" s="57">
        <v>14000.0</v>
      </c>
      <c r="L18" s="54" t="s">
        <v>68</v>
      </c>
      <c r="M18" s="116" t="s">
        <v>343</v>
      </c>
      <c r="N18" s="54" t="s">
        <v>17</v>
      </c>
      <c r="O18" s="54" t="s">
        <v>65</v>
      </c>
      <c r="P18" s="58"/>
      <c r="Q18" s="152"/>
      <c r="R18" s="326">
        <v>45750.0</v>
      </c>
      <c r="S18" s="169">
        <v>220994.0</v>
      </c>
      <c r="T18" s="169" t="s">
        <v>81</v>
      </c>
      <c r="U18" s="206"/>
      <c r="V18" s="297"/>
      <c r="W18" s="297"/>
      <c r="X18" s="323" t="str">
        <f t="shared" si="3"/>
        <v>#DIV/0!</v>
      </c>
    </row>
    <row r="19">
      <c r="A19" s="53">
        <v>45705.0</v>
      </c>
      <c r="B19" s="53">
        <v>45782.0</v>
      </c>
      <c r="C19" s="54">
        <v>194490.0</v>
      </c>
      <c r="D19" s="54" t="s">
        <v>83</v>
      </c>
      <c r="E19" s="53">
        <v>45170.0</v>
      </c>
      <c r="F19" s="56">
        <f t="shared" si="1"/>
        <v>20</v>
      </c>
      <c r="G19" s="151">
        <v>45259.0</v>
      </c>
      <c r="H19" s="56">
        <f t="shared" si="2"/>
        <v>17</v>
      </c>
      <c r="I19" s="54" t="s">
        <v>72</v>
      </c>
      <c r="J19" s="251">
        <v>771394.0</v>
      </c>
      <c r="K19" s="57">
        <v>10000.0</v>
      </c>
      <c r="L19" s="54" t="s">
        <v>68</v>
      </c>
      <c r="M19" s="116">
        <v>10143.16</v>
      </c>
      <c r="N19" s="54" t="s">
        <v>23</v>
      </c>
      <c r="O19" s="54" t="s">
        <v>344</v>
      </c>
      <c r="P19" s="54" t="s">
        <v>66</v>
      </c>
      <c r="Q19" s="152"/>
      <c r="R19" s="326">
        <v>45750.0</v>
      </c>
      <c r="S19" s="169">
        <v>217842.0</v>
      </c>
      <c r="T19" s="169" t="s">
        <v>81</v>
      </c>
      <c r="U19" s="206"/>
      <c r="V19" s="297"/>
      <c r="W19" s="297"/>
      <c r="X19" s="323" t="str">
        <f t="shared" si="3"/>
        <v>#DIV/0!</v>
      </c>
    </row>
    <row r="20">
      <c r="A20" s="53">
        <v>45716.0</v>
      </c>
      <c r="B20" s="53">
        <v>45783.0</v>
      </c>
      <c r="C20" s="54">
        <v>208050.0</v>
      </c>
      <c r="D20" s="54" t="s">
        <v>77</v>
      </c>
      <c r="E20" s="53">
        <v>45323.0</v>
      </c>
      <c r="F20" s="56">
        <f t="shared" si="1"/>
        <v>15</v>
      </c>
      <c r="G20" s="53">
        <v>45378.0</v>
      </c>
      <c r="H20" s="56">
        <f t="shared" si="2"/>
        <v>13</v>
      </c>
      <c r="I20" s="54" t="s">
        <v>74</v>
      </c>
      <c r="J20" s="54" t="s">
        <v>94</v>
      </c>
      <c r="K20" s="57">
        <v>30000.0</v>
      </c>
      <c r="L20" s="54" t="s">
        <v>68</v>
      </c>
      <c r="M20" s="54">
        <v>54000.0</v>
      </c>
      <c r="N20" s="54" t="s">
        <v>19</v>
      </c>
      <c r="O20" s="327">
        <v>0.6721</v>
      </c>
      <c r="P20" s="54" t="s">
        <v>66</v>
      </c>
      <c r="Q20" s="152"/>
      <c r="R20" s="326">
        <v>45750.0</v>
      </c>
      <c r="S20" s="169">
        <v>202272.0</v>
      </c>
      <c r="T20" s="169" t="s">
        <v>90</v>
      </c>
      <c r="U20" s="206"/>
      <c r="V20" s="297"/>
      <c r="W20" s="297"/>
      <c r="X20" s="323" t="str">
        <f t="shared" si="3"/>
        <v>#DIV/0!</v>
      </c>
    </row>
    <row r="21">
      <c r="A21" s="53">
        <v>45705.0</v>
      </c>
      <c r="B21" s="53">
        <v>45783.0</v>
      </c>
      <c r="C21" s="54">
        <v>192033.0</v>
      </c>
      <c r="D21" s="54" t="s">
        <v>104</v>
      </c>
      <c r="E21" s="53">
        <v>45170.0</v>
      </c>
      <c r="F21" s="56">
        <f t="shared" si="1"/>
        <v>20</v>
      </c>
      <c r="G21" s="53">
        <v>45238.0</v>
      </c>
      <c r="H21" s="56">
        <f t="shared" si="2"/>
        <v>17</v>
      </c>
      <c r="I21" s="54" t="s">
        <v>49</v>
      </c>
      <c r="J21" s="54">
        <v>501.0</v>
      </c>
      <c r="K21" s="57">
        <v>8000.0</v>
      </c>
      <c r="L21" s="54" t="s">
        <v>68</v>
      </c>
      <c r="M21" s="54">
        <v>16867.35</v>
      </c>
      <c r="N21" s="54" t="s">
        <v>19</v>
      </c>
      <c r="O21" s="270">
        <v>0.82</v>
      </c>
      <c r="P21" s="54" t="s">
        <v>66</v>
      </c>
      <c r="Q21" s="152"/>
      <c r="R21" s="326">
        <v>45758.0</v>
      </c>
      <c r="S21" s="169">
        <v>195540.0</v>
      </c>
      <c r="T21" s="169" t="s">
        <v>81</v>
      </c>
      <c r="U21" s="163"/>
      <c r="V21" s="163"/>
      <c r="W21" s="163"/>
      <c r="X21" s="221"/>
    </row>
    <row r="22" ht="15.75" customHeight="1">
      <c r="A22" s="53">
        <v>45705.0</v>
      </c>
      <c r="B22" s="53">
        <v>45783.0</v>
      </c>
      <c r="C22" s="54">
        <v>212537.0</v>
      </c>
      <c r="D22" s="54" t="s">
        <v>83</v>
      </c>
      <c r="E22" s="53">
        <v>45383.0</v>
      </c>
      <c r="F22" s="56">
        <f t="shared" si="1"/>
        <v>13</v>
      </c>
      <c r="G22" s="53">
        <v>45415.0</v>
      </c>
      <c r="H22" s="56">
        <f t="shared" si="2"/>
        <v>12</v>
      </c>
      <c r="I22" s="54" t="s">
        <v>74</v>
      </c>
      <c r="J22" s="54" t="s">
        <v>127</v>
      </c>
      <c r="K22" s="57">
        <v>12000.0</v>
      </c>
      <c r="L22" s="54" t="s">
        <v>68</v>
      </c>
      <c r="M22" s="116" t="s">
        <v>345</v>
      </c>
      <c r="N22" s="54" t="s">
        <v>19</v>
      </c>
      <c r="O22" s="54"/>
      <c r="P22" s="54" t="s">
        <v>66</v>
      </c>
      <c r="Q22" s="152"/>
      <c r="R22" s="326">
        <v>45751.0</v>
      </c>
      <c r="S22" s="169">
        <v>214322.0</v>
      </c>
      <c r="T22" s="169" t="s">
        <v>81</v>
      </c>
      <c r="U22" s="163"/>
      <c r="V22" s="163"/>
      <c r="W22" s="163"/>
      <c r="X22" s="163"/>
    </row>
    <row r="23" ht="15.75" customHeight="1">
      <c r="A23" s="53">
        <v>45712.0</v>
      </c>
      <c r="B23" s="53">
        <v>45783.0</v>
      </c>
      <c r="C23" s="54">
        <v>216158.0</v>
      </c>
      <c r="D23" s="54" t="s">
        <v>83</v>
      </c>
      <c r="E23" s="53">
        <v>45323.0</v>
      </c>
      <c r="F23" s="56">
        <f t="shared" si="1"/>
        <v>15</v>
      </c>
      <c r="G23" s="53">
        <v>45440.0</v>
      </c>
      <c r="H23" s="56">
        <f t="shared" si="2"/>
        <v>11</v>
      </c>
      <c r="I23" s="54" t="s">
        <v>63</v>
      </c>
      <c r="J23" s="54">
        <v>401.0</v>
      </c>
      <c r="K23" s="57">
        <v>10000.0</v>
      </c>
      <c r="L23" s="54" t="s">
        <v>68</v>
      </c>
      <c r="M23" s="116" t="s">
        <v>346</v>
      </c>
      <c r="N23" s="54" t="s">
        <v>19</v>
      </c>
      <c r="O23" s="54"/>
      <c r="P23" s="54" t="s">
        <v>66</v>
      </c>
      <c r="Q23" s="152"/>
      <c r="R23" s="326">
        <v>45751.0</v>
      </c>
      <c r="S23" s="169">
        <v>189632.0</v>
      </c>
      <c r="T23" s="169" t="s">
        <v>81</v>
      </c>
      <c r="U23" s="163"/>
      <c r="V23" s="163"/>
      <c r="W23" s="163"/>
      <c r="X23" s="163"/>
    </row>
    <row r="24">
      <c r="A24" s="53">
        <v>45705.0</v>
      </c>
      <c r="B24" s="53">
        <v>45782.0</v>
      </c>
      <c r="C24" s="54">
        <v>218223.0</v>
      </c>
      <c r="D24" s="54" t="s">
        <v>83</v>
      </c>
      <c r="E24" s="53">
        <v>45383.0</v>
      </c>
      <c r="F24" s="56">
        <f t="shared" si="1"/>
        <v>13</v>
      </c>
      <c r="G24" s="53">
        <v>45471.0</v>
      </c>
      <c r="H24" s="56">
        <f t="shared" si="2"/>
        <v>10</v>
      </c>
      <c r="I24" s="54" t="s">
        <v>59</v>
      </c>
      <c r="J24" s="54">
        <v>106.0</v>
      </c>
      <c r="K24" s="100"/>
      <c r="L24" s="54" t="s">
        <v>68</v>
      </c>
      <c r="M24" s="300"/>
      <c r="N24" s="54" t="s">
        <v>22</v>
      </c>
      <c r="O24" s="54" t="s">
        <v>347</v>
      </c>
      <c r="P24" s="54" t="s">
        <v>66</v>
      </c>
      <c r="Q24" s="152"/>
      <c r="R24" s="326">
        <v>45751.0</v>
      </c>
      <c r="S24" s="169">
        <v>121393.0</v>
      </c>
      <c r="T24" s="169" t="s">
        <v>81</v>
      </c>
      <c r="U24" s="163"/>
      <c r="V24" s="163"/>
      <c r="W24" s="163"/>
      <c r="X24" s="163"/>
    </row>
    <row r="25">
      <c r="A25" s="53">
        <v>45705.0</v>
      </c>
      <c r="B25" s="53">
        <v>45783.0</v>
      </c>
      <c r="C25" s="54">
        <v>226529.0</v>
      </c>
      <c r="D25" s="54" t="s">
        <v>58</v>
      </c>
      <c r="E25" s="53">
        <v>45383.0</v>
      </c>
      <c r="F25" s="56">
        <f t="shared" si="1"/>
        <v>13</v>
      </c>
      <c r="G25" s="53">
        <v>45537.0</v>
      </c>
      <c r="H25" s="56">
        <f t="shared" si="2"/>
        <v>8</v>
      </c>
      <c r="I25" s="54" t="s">
        <v>74</v>
      </c>
      <c r="J25" s="54" t="s">
        <v>94</v>
      </c>
      <c r="K25" s="57">
        <v>5000.0</v>
      </c>
      <c r="L25" s="54" t="s">
        <v>68</v>
      </c>
      <c r="M25" s="322" t="s">
        <v>348</v>
      </c>
      <c r="N25" s="54" t="s">
        <v>19</v>
      </c>
      <c r="O25" s="54"/>
      <c r="P25" s="54" t="s">
        <v>66</v>
      </c>
      <c r="Q25" s="152"/>
      <c r="R25" s="326">
        <v>45754.0</v>
      </c>
      <c r="S25" s="169">
        <v>209809.0</v>
      </c>
      <c r="T25" s="169" t="s">
        <v>81</v>
      </c>
      <c r="U25" s="163"/>
      <c r="V25" s="163"/>
      <c r="W25" s="163"/>
      <c r="X25" s="163"/>
    </row>
    <row r="26">
      <c r="A26" s="53">
        <v>45705.0</v>
      </c>
      <c r="B26" s="53">
        <v>45783.0</v>
      </c>
      <c r="C26" s="54">
        <v>191823.0</v>
      </c>
      <c r="D26" s="54" t="s">
        <v>96</v>
      </c>
      <c r="E26" s="53">
        <v>45261.0</v>
      </c>
      <c r="F26" s="56">
        <f t="shared" si="1"/>
        <v>17</v>
      </c>
      <c r="G26" s="53">
        <v>45341.0</v>
      </c>
      <c r="H26" s="56">
        <f t="shared" si="2"/>
        <v>14</v>
      </c>
      <c r="I26" s="54" t="s">
        <v>49</v>
      </c>
      <c r="J26" s="54">
        <v>504.0</v>
      </c>
      <c r="K26" s="57" t="s">
        <v>349</v>
      </c>
      <c r="L26" s="54" t="s">
        <v>68</v>
      </c>
      <c r="M26" s="54" t="s">
        <v>350</v>
      </c>
      <c r="N26" s="54" t="s">
        <v>19</v>
      </c>
      <c r="O26" s="54"/>
      <c r="P26" s="54" t="s">
        <v>66</v>
      </c>
      <c r="Q26" s="152"/>
      <c r="R26" s="326">
        <v>45754.0</v>
      </c>
      <c r="S26" s="169">
        <v>237393.0</v>
      </c>
      <c r="T26" s="169" t="s">
        <v>81</v>
      </c>
      <c r="U26" s="163"/>
      <c r="V26" s="163"/>
      <c r="W26" s="163"/>
      <c r="X26" s="163"/>
    </row>
    <row r="27">
      <c r="A27" s="53">
        <v>45705.0</v>
      </c>
      <c r="B27" s="53">
        <v>45783.0</v>
      </c>
      <c r="C27" s="54">
        <v>223904.0</v>
      </c>
      <c r="D27" s="54" t="s">
        <v>96</v>
      </c>
      <c r="E27" s="53">
        <v>45474.0</v>
      </c>
      <c r="F27" s="56">
        <f t="shared" si="1"/>
        <v>10</v>
      </c>
      <c r="G27" s="53">
        <v>45513.0</v>
      </c>
      <c r="H27" s="56">
        <f t="shared" si="2"/>
        <v>8</v>
      </c>
      <c r="I27" s="54" t="s">
        <v>74</v>
      </c>
      <c r="J27" s="54" t="s">
        <v>237</v>
      </c>
      <c r="K27" s="57">
        <v>14000.0</v>
      </c>
      <c r="L27" s="54" t="s">
        <v>68</v>
      </c>
      <c r="M27" s="322">
        <v>16048.0</v>
      </c>
      <c r="N27" s="54" t="s">
        <v>19</v>
      </c>
      <c r="O27" s="54"/>
      <c r="P27" s="54" t="s">
        <v>66</v>
      </c>
      <c r="Q27" s="152"/>
      <c r="R27" s="168">
        <v>45755.0</v>
      </c>
      <c r="S27" s="169">
        <v>219517.0</v>
      </c>
      <c r="T27" s="169" t="s">
        <v>81</v>
      </c>
      <c r="U27" s="163"/>
      <c r="V27" s="163"/>
      <c r="W27" s="163"/>
      <c r="X27" s="163"/>
    </row>
    <row r="28">
      <c r="A28" s="53">
        <v>45705.0</v>
      </c>
      <c r="B28" s="53">
        <v>45783.0</v>
      </c>
      <c r="C28" s="54">
        <v>238556.0</v>
      </c>
      <c r="D28" s="54" t="s">
        <v>96</v>
      </c>
      <c r="E28" s="53">
        <v>45474.0</v>
      </c>
      <c r="F28" s="56">
        <f t="shared" si="1"/>
        <v>10</v>
      </c>
      <c r="G28" s="53">
        <v>45665.0</v>
      </c>
      <c r="H28" s="56">
        <f t="shared" si="2"/>
        <v>3</v>
      </c>
      <c r="I28" s="54" t="s">
        <v>74</v>
      </c>
      <c r="J28" s="54">
        <v>301.0</v>
      </c>
      <c r="K28" s="57">
        <v>16000.0</v>
      </c>
      <c r="L28" s="54" t="s">
        <v>68</v>
      </c>
      <c r="M28" s="322">
        <v>18500.0</v>
      </c>
      <c r="N28" s="54" t="s">
        <v>19</v>
      </c>
      <c r="O28" s="54"/>
      <c r="P28" s="54" t="s">
        <v>66</v>
      </c>
      <c r="Q28" s="152"/>
      <c r="R28" s="168">
        <v>45770.0</v>
      </c>
      <c r="S28" s="169">
        <v>226262.0</v>
      </c>
      <c r="T28" s="169" t="s">
        <v>81</v>
      </c>
      <c r="U28" s="163"/>
      <c r="V28" s="163"/>
      <c r="W28" s="163"/>
      <c r="X28" s="163"/>
    </row>
    <row r="29">
      <c r="A29" s="53">
        <v>45705.0</v>
      </c>
      <c r="B29" s="53">
        <v>45783.0</v>
      </c>
      <c r="C29" s="54">
        <v>214974.0</v>
      </c>
      <c r="D29" s="54" t="s">
        <v>116</v>
      </c>
      <c r="E29" s="53">
        <v>45474.0</v>
      </c>
      <c r="F29" s="56">
        <f t="shared" si="1"/>
        <v>10</v>
      </c>
      <c r="G29" s="53">
        <v>45509.0</v>
      </c>
      <c r="H29" s="56">
        <f t="shared" si="2"/>
        <v>9</v>
      </c>
      <c r="I29" s="54" t="s">
        <v>74</v>
      </c>
      <c r="J29" s="54" t="s">
        <v>127</v>
      </c>
      <c r="K29" s="57">
        <v>1500.0</v>
      </c>
      <c r="L29" s="54" t="s">
        <v>68</v>
      </c>
      <c r="M29" s="54">
        <v>14000.0</v>
      </c>
      <c r="N29" s="54" t="s">
        <v>19</v>
      </c>
      <c r="O29" s="58"/>
      <c r="P29" s="54" t="s">
        <v>66</v>
      </c>
      <c r="Q29" s="152"/>
      <c r="R29" s="168">
        <v>45758.0</v>
      </c>
      <c r="S29" s="169">
        <v>211020.0</v>
      </c>
      <c r="T29" s="169" t="s">
        <v>81</v>
      </c>
      <c r="U29" s="163"/>
      <c r="V29" s="163"/>
      <c r="W29" s="163"/>
      <c r="X29" s="163"/>
    </row>
    <row r="30">
      <c r="A30" s="53">
        <v>45705.0</v>
      </c>
      <c r="B30" s="53">
        <v>45783.0</v>
      </c>
      <c r="C30" s="54">
        <v>208184.0</v>
      </c>
      <c r="D30" s="54" t="s">
        <v>98</v>
      </c>
      <c r="E30" s="53">
        <v>45323.0</v>
      </c>
      <c r="F30" s="56">
        <f t="shared" si="1"/>
        <v>15</v>
      </c>
      <c r="G30" s="53">
        <v>45378.0</v>
      </c>
      <c r="H30" s="56">
        <f t="shared" si="2"/>
        <v>13</v>
      </c>
      <c r="I30" s="54" t="s">
        <v>74</v>
      </c>
      <c r="J30" s="54">
        <v>313.0</v>
      </c>
      <c r="K30" s="57">
        <v>15000.0</v>
      </c>
      <c r="L30" s="54" t="s">
        <v>68</v>
      </c>
      <c r="M30" s="300">
        <v>45783.0</v>
      </c>
      <c r="N30" s="54" t="s">
        <v>22</v>
      </c>
      <c r="O30" s="270">
        <v>0.7</v>
      </c>
      <c r="P30" s="54" t="s">
        <v>66</v>
      </c>
      <c r="Q30" s="152"/>
      <c r="R30" s="168">
        <v>45762.0</v>
      </c>
      <c r="S30" s="169">
        <v>220574.0</v>
      </c>
      <c r="T30" s="169" t="s">
        <v>81</v>
      </c>
      <c r="U30" s="163"/>
      <c r="V30" s="163"/>
      <c r="W30" s="163"/>
      <c r="X30" s="163"/>
    </row>
    <row r="31">
      <c r="A31" s="53">
        <v>45705.0</v>
      </c>
      <c r="B31" s="53">
        <v>45783.0</v>
      </c>
      <c r="C31" s="54">
        <v>162999.0</v>
      </c>
      <c r="D31" s="54" t="s">
        <v>98</v>
      </c>
      <c r="E31" s="53">
        <v>44927.0</v>
      </c>
      <c r="F31" s="56">
        <f t="shared" si="1"/>
        <v>28</v>
      </c>
      <c r="G31" s="53">
        <v>44993.0</v>
      </c>
      <c r="H31" s="56">
        <f t="shared" si="2"/>
        <v>25</v>
      </c>
      <c r="I31" s="54" t="s">
        <v>73</v>
      </c>
      <c r="J31" s="54" t="s">
        <v>351</v>
      </c>
      <c r="K31" s="100"/>
      <c r="L31" s="54" t="s">
        <v>51</v>
      </c>
      <c r="M31" s="54">
        <v>25900.0</v>
      </c>
      <c r="N31" s="54" t="s">
        <v>19</v>
      </c>
      <c r="O31" s="54"/>
      <c r="P31" s="54" t="s">
        <v>66</v>
      </c>
      <c r="Q31" s="152"/>
      <c r="R31" s="168">
        <v>45758.0</v>
      </c>
      <c r="S31" s="169">
        <v>217940.0</v>
      </c>
      <c r="T31" s="169" t="s">
        <v>81</v>
      </c>
      <c r="U31" s="163"/>
      <c r="V31" s="163"/>
      <c r="W31" s="163"/>
      <c r="X31" s="163"/>
    </row>
    <row r="32">
      <c r="A32" s="53">
        <v>45705.0</v>
      </c>
      <c r="B32" s="53">
        <v>45783.0</v>
      </c>
      <c r="C32" s="54">
        <v>217931.0</v>
      </c>
      <c r="D32" s="54" t="s">
        <v>99</v>
      </c>
      <c r="E32" s="53">
        <v>45413.0</v>
      </c>
      <c r="F32" s="56">
        <f t="shared" si="1"/>
        <v>12</v>
      </c>
      <c r="G32" s="53">
        <v>45463.0</v>
      </c>
      <c r="H32" s="56">
        <f t="shared" si="2"/>
        <v>10</v>
      </c>
      <c r="I32" s="54" t="s">
        <v>63</v>
      </c>
      <c r="J32" s="54">
        <v>401.0</v>
      </c>
      <c r="K32" s="57">
        <v>10000.0</v>
      </c>
      <c r="L32" s="54" t="s">
        <v>68</v>
      </c>
      <c r="M32" s="54"/>
      <c r="N32" s="54" t="s">
        <v>19</v>
      </c>
      <c r="O32" s="54"/>
      <c r="P32" s="54" t="s">
        <v>66</v>
      </c>
      <c r="Q32" s="152"/>
      <c r="R32" s="168">
        <v>45777.0</v>
      </c>
      <c r="S32" s="169">
        <v>144764.0</v>
      </c>
      <c r="T32" s="169" t="s">
        <v>90</v>
      </c>
      <c r="U32" s="163"/>
      <c r="V32" s="163"/>
      <c r="W32" s="163"/>
      <c r="X32" s="163"/>
    </row>
    <row r="33">
      <c r="A33" s="53">
        <v>45705.0</v>
      </c>
      <c r="B33" s="53">
        <v>45783.0</v>
      </c>
      <c r="C33" s="54">
        <v>227571.0</v>
      </c>
      <c r="D33" s="54" t="s">
        <v>71</v>
      </c>
      <c r="E33" s="53">
        <v>44743.0</v>
      </c>
      <c r="F33" s="56">
        <f t="shared" si="1"/>
        <v>34</v>
      </c>
      <c r="G33" s="53">
        <v>45546.0</v>
      </c>
      <c r="H33" s="56">
        <f t="shared" si="2"/>
        <v>7</v>
      </c>
      <c r="I33" s="54" t="s">
        <v>49</v>
      </c>
      <c r="J33" s="54">
        <v>535.0</v>
      </c>
      <c r="K33" s="57">
        <v>19000.0</v>
      </c>
      <c r="L33" s="54" t="s">
        <v>68</v>
      </c>
      <c r="M33" s="54" t="s">
        <v>352</v>
      </c>
      <c r="N33" s="54" t="s">
        <v>19</v>
      </c>
      <c r="O33" s="328">
        <v>0.588</v>
      </c>
      <c r="P33" s="54" t="s">
        <v>66</v>
      </c>
      <c r="Q33" s="152"/>
      <c r="R33" s="168">
        <v>45764.0</v>
      </c>
      <c r="S33" s="169">
        <v>220999.0</v>
      </c>
      <c r="T33" s="169" t="s">
        <v>81</v>
      </c>
      <c r="U33" s="163"/>
      <c r="V33" s="163"/>
      <c r="W33" s="163"/>
      <c r="X33" s="163"/>
    </row>
    <row r="34">
      <c r="A34" s="53">
        <v>45728.0</v>
      </c>
      <c r="B34" s="53">
        <v>45783.0</v>
      </c>
      <c r="C34" s="54">
        <v>226152.0</v>
      </c>
      <c r="D34" s="54" t="s">
        <v>70</v>
      </c>
      <c r="E34" s="320">
        <v>44866.0</v>
      </c>
      <c r="F34" s="56">
        <f t="shared" si="1"/>
        <v>30</v>
      </c>
      <c r="G34" s="303">
        <v>45531.0</v>
      </c>
      <c r="H34" s="56">
        <f t="shared" si="2"/>
        <v>8</v>
      </c>
      <c r="I34" s="54" t="s">
        <v>49</v>
      </c>
      <c r="J34" s="54">
        <v>505.0</v>
      </c>
      <c r="K34" s="57">
        <v>10000.0</v>
      </c>
      <c r="L34" s="54" t="s">
        <v>68</v>
      </c>
      <c r="M34" s="322">
        <v>20000.0</v>
      </c>
      <c r="N34" s="54" t="s">
        <v>19</v>
      </c>
      <c r="O34" s="54" t="s">
        <v>353</v>
      </c>
      <c r="P34" s="54" t="s">
        <v>66</v>
      </c>
      <c r="Q34" s="152"/>
      <c r="R34" s="168">
        <v>45770.0</v>
      </c>
      <c r="S34" s="169">
        <v>206765.0</v>
      </c>
      <c r="T34" s="169" t="s">
        <v>81</v>
      </c>
      <c r="U34" s="163"/>
      <c r="V34" s="163"/>
      <c r="W34" s="163"/>
      <c r="X34" s="163"/>
    </row>
    <row r="35">
      <c r="A35" s="53">
        <v>45705.0</v>
      </c>
      <c r="B35" s="53">
        <v>45782.0</v>
      </c>
      <c r="C35" s="54">
        <v>228904.0</v>
      </c>
      <c r="D35" s="54" t="s">
        <v>77</v>
      </c>
      <c r="E35" s="53">
        <v>45444.0</v>
      </c>
      <c r="F35" s="56">
        <f t="shared" si="1"/>
        <v>11</v>
      </c>
      <c r="G35" s="53">
        <v>45559.0</v>
      </c>
      <c r="H35" s="56">
        <f t="shared" si="2"/>
        <v>7</v>
      </c>
      <c r="I35" s="54" t="s">
        <v>49</v>
      </c>
      <c r="J35" s="54" t="s">
        <v>297</v>
      </c>
      <c r="K35" s="57">
        <v>15000.0</v>
      </c>
      <c r="L35" s="54" t="s">
        <v>68</v>
      </c>
      <c r="M35" s="322"/>
      <c r="N35" s="54" t="s">
        <v>17</v>
      </c>
      <c r="O35" s="54" t="s">
        <v>65</v>
      </c>
      <c r="P35" s="54" t="s">
        <v>66</v>
      </c>
      <c r="Q35" s="152"/>
      <c r="R35" s="168">
        <v>45764.0</v>
      </c>
      <c r="S35" s="169">
        <v>208845.0</v>
      </c>
      <c r="T35" s="169" t="s">
        <v>81</v>
      </c>
      <c r="U35" s="163"/>
      <c r="V35" s="163"/>
      <c r="W35" s="163"/>
      <c r="X35" s="163"/>
    </row>
    <row r="36">
      <c r="A36" s="53">
        <v>45705.0</v>
      </c>
      <c r="B36" s="53">
        <v>45783.0</v>
      </c>
      <c r="C36" s="54">
        <v>226023.0</v>
      </c>
      <c r="D36" s="54" t="s">
        <v>77</v>
      </c>
      <c r="E36" s="53">
        <v>45505.0</v>
      </c>
      <c r="F36" s="56">
        <f t="shared" si="1"/>
        <v>9</v>
      </c>
      <c r="G36" s="53">
        <v>45530.0</v>
      </c>
      <c r="H36" s="56">
        <f t="shared" si="2"/>
        <v>8</v>
      </c>
      <c r="I36" s="54" t="s">
        <v>49</v>
      </c>
      <c r="J36" s="58"/>
      <c r="K36" s="100"/>
      <c r="L36" s="54" t="s">
        <v>68</v>
      </c>
      <c r="M36" s="54" t="s">
        <v>354</v>
      </c>
      <c r="N36" s="54" t="s">
        <v>19</v>
      </c>
      <c r="O36" s="58"/>
      <c r="P36" s="54" t="s">
        <v>66</v>
      </c>
      <c r="Q36" s="152"/>
      <c r="R36" s="168">
        <v>45769.0</v>
      </c>
      <c r="S36" s="169">
        <v>211421.0</v>
      </c>
      <c r="T36" s="169" t="s">
        <v>81</v>
      </c>
      <c r="U36" s="163"/>
      <c r="V36" s="163"/>
      <c r="W36" s="163"/>
      <c r="X36" s="163"/>
    </row>
    <row r="37">
      <c r="A37" s="53">
        <v>45751.0</v>
      </c>
      <c r="B37" s="53">
        <v>45783.0</v>
      </c>
      <c r="C37" s="54">
        <v>229546.0</v>
      </c>
      <c r="D37" s="54" t="s">
        <v>77</v>
      </c>
      <c r="E37" s="53">
        <v>45536.0</v>
      </c>
      <c r="F37" s="56">
        <f t="shared" si="1"/>
        <v>8</v>
      </c>
      <c r="G37" s="53">
        <v>45566.0</v>
      </c>
      <c r="H37" s="56">
        <f t="shared" si="2"/>
        <v>7</v>
      </c>
      <c r="I37" s="54" t="s">
        <v>49</v>
      </c>
      <c r="J37" s="54">
        <v>504.0</v>
      </c>
      <c r="K37" s="57">
        <v>5000.0</v>
      </c>
      <c r="L37" s="54" t="s">
        <v>68</v>
      </c>
      <c r="M37" s="54">
        <v>6358.0</v>
      </c>
      <c r="N37" s="54" t="s">
        <v>19</v>
      </c>
      <c r="O37" s="58"/>
      <c r="P37" s="54" t="s">
        <v>66</v>
      </c>
      <c r="Q37" s="152"/>
      <c r="R37" s="168">
        <v>45769.0</v>
      </c>
      <c r="S37" s="169">
        <v>218627.0</v>
      </c>
      <c r="T37" s="169" t="s">
        <v>81</v>
      </c>
      <c r="U37" s="163"/>
      <c r="V37" s="163"/>
      <c r="W37" s="163"/>
      <c r="X37" s="163"/>
    </row>
    <row r="38">
      <c r="A38" s="53">
        <v>45705.0</v>
      </c>
      <c r="B38" s="53">
        <v>45783.0</v>
      </c>
      <c r="C38" s="54">
        <v>210343.0</v>
      </c>
      <c r="D38" s="54" t="s">
        <v>104</v>
      </c>
      <c r="E38" s="53">
        <v>45383.0</v>
      </c>
      <c r="F38" s="56">
        <f t="shared" si="1"/>
        <v>13</v>
      </c>
      <c r="G38" s="53">
        <v>45400.0</v>
      </c>
      <c r="H38" s="56">
        <f t="shared" si="2"/>
        <v>12</v>
      </c>
      <c r="I38" s="54" t="s">
        <v>49</v>
      </c>
      <c r="J38" s="54">
        <v>504.0</v>
      </c>
      <c r="K38" s="57">
        <v>4000.0</v>
      </c>
      <c r="L38" s="54" t="s">
        <v>51</v>
      </c>
      <c r="M38" s="54" t="s">
        <v>355</v>
      </c>
      <c r="N38" s="54" t="s">
        <v>19</v>
      </c>
      <c r="O38" s="54" t="s">
        <v>356</v>
      </c>
      <c r="P38" s="54" t="s">
        <v>66</v>
      </c>
      <c r="Q38" s="152"/>
      <c r="R38" s="168">
        <v>45769.0</v>
      </c>
      <c r="S38" s="169">
        <v>224175.0</v>
      </c>
      <c r="T38" s="169" t="s">
        <v>81</v>
      </c>
      <c r="U38" s="163"/>
      <c r="V38" s="163"/>
      <c r="W38" s="163"/>
      <c r="X38" s="163"/>
    </row>
    <row r="39">
      <c r="A39" s="53">
        <v>45705.0</v>
      </c>
      <c r="B39" s="53">
        <v>45779.0</v>
      </c>
      <c r="C39" s="54">
        <v>221389.0</v>
      </c>
      <c r="D39" s="54" t="s">
        <v>83</v>
      </c>
      <c r="E39" s="53">
        <v>45444.0</v>
      </c>
      <c r="F39" s="56">
        <f t="shared" si="1"/>
        <v>11</v>
      </c>
      <c r="G39" s="53">
        <v>45400.0</v>
      </c>
      <c r="H39" s="56">
        <f t="shared" si="2"/>
        <v>12</v>
      </c>
      <c r="I39" s="54" t="s">
        <v>49</v>
      </c>
      <c r="J39" s="58"/>
      <c r="K39" s="57">
        <v>10000.0</v>
      </c>
      <c r="L39" s="54" t="s">
        <v>68</v>
      </c>
      <c r="M39" s="270"/>
      <c r="N39" s="54" t="s">
        <v>22</v>
      </c>
      <c r="O39" s="270">
        <v>0.74</v>
      </c>
      <c r="P39" s="54" t="s">
        <v>66</v>
      </c>
      <c r="Q39" s="152"/>
      <c r="R39" s="168">
        <v>45770.0</v>
      </c>
      <c r="S39" s="169">
        <v>199804.0</v>
      </c>
      <c r="T39" s="169" t="s">
        <v>81</v>
      </c>
      <c r="U39" s="163"/>
      <c r="V39" s="163"/>
      <c r="W39" s="163"/>
      <c r="X39" s="163"/>
    </row>
    <row r="40">
      <c r="A40" s="53">
        <v>45705.0</v>
      </c>
      <c r="B40" s="53">
        <v>45783.0</v>
      </c>
      <c r="C40" s="54">
        <v>229235.0</v>
      </c>
      <c r="D40" s="54" t="s">
        <v>83</v>
      </c>
      <c r="E40" s="53">
        <v>45536.0</v>
      </c>
      <c r="F40" s="56">
        <f t="shared" si="1"/>
        <v>8</v>
      </c>
      <c r="G40" s="53">
        <v>45562.0</v>
      </c>
      <c r="H40" s="56">
        <f t="shared" si="2"/>
        <v>7</v>
      </c>
      <c r="I40" s="54" t="s">
        <v>49</v>
      </c>
      <c r="J40" s="54">
        <v>501.0</v>
      </c>
      <c r="K40" s="57">
        <v>8200.0</v>
      </c>
      <c r="L40" s="54" t="s">
        <v>68</v>
      </c>
      <c r="M40" s="116">
        <v>10774.0</v>
      </c>
      <c r="N40" s="54" t="s">
        <v>19</v>
      </c>
      <c r="O40" s="270">
        <v>0.66</v>
      </c>
      <c r="P40" s="54" t="s">
        <v>66</v>
      </c>
      <c r="Q40" s="152"/>
      <c r="R40" s="168">
        <v>45771.0</v>
      </c>
      <c r="S40" s="169">
        <v>208709.0</v>
      </c>
      <c r="T40" s="169" t="s">
        <v>81</v>
      </c>
      <c r="U40" s="163"/>
      <c r="V40" s="163"/>
      <c r="W40" s="163"/>
      <c r="X40" s="163"/>
    </row>
    <row r="41">
      <c r="A41" s="53">
        <v>45705.0</v>
      </c>
      <c r="B41" s="53">
        <v>45779.0</v>
      </c>
      <c r="C41" s="54">
        <v>226476.0</v>
      </c>
      <c r="D41" s="54" t="s">
        <v>58</v>
      </c>
      <c r="E41" s="53">
        <v>45505.0</v>
      </c>
      <c r="F41" s="56">
        <f t="shared" si="1"/>
        <v>9</v>
      </c>
      <c r="G41" s="53">
        <v>45534.0</v>
      </c>
      <c r="H41" s="56">
        <f t="shared" si="2"/>
        <v>8</v>
      </c>
      <c r="I41" s="54" t="s">
        <v>49</v>
      </c>
      <c r="J41" s="58"/>
      <c r="K41" s="57">
        <v>9754.0</v>
      </c>
      <c r="L41" s="54" t="s">
        <v>68</v>
      </c>
      <c r="M41" s="54" t="s">
        <v>357</v>
      </c>
      <c r="N41" s="54" t="s">
        <v>18</v>
      </c>
      <c r="O41" s="54" t="s">
        <v>358</v>
      </c>
      <c r="P41" s="54" t="s">
        <v>66</v>
      </c>
      <c r="Q41" s="152"/>
      <c r="R41" s="168">
        <v>45776.0</v>
      </c>
      <c r="S41" s="169">
        <v>211691.0</v>
      </c>
      <c r="T41" s="169" t="s">
        <v>101</v>
      </c>
      <c r="U41" s="163"/>
      <c r="V41" s="163"/>
      <c r="W41" s="163"/>
      <c r="X41" s="163"/>
    </row>
    <row r="42">
      <c r="A42" s="53">
        <v>45728.0</v>
      </c>
      <c r="B42" s="53">
        <v>45779.0</v>
      </c>
      <c r="C42" s="54">
        <v>232963.0</v>
      </c>
      <c r="D42" s="54" t="s">
        <v>87</v>
      </c>
      <c r="E42" s="53">
        <v>45474.0</v>
      </c>
      <c r="F42" s="56">
        <f t="shared" si="1"/>
        <v>10</v>
      </c>
      <c r="G42" s="151">
        <v>45596.0</v>
      </c>
      <c r="H42" s="56">
        <f t="shared" si="2"/>
        <v>6</v>
      </c>
      <c r="I42" s="54" t="s">
        <v>49</v>
      </c>
      <c r="J42" s="54">
        <v>501.0</v>
      </c>
      <c r="K42" s="57">
        <v>6000.0</v>
      </c>
      <c r="L42" s="54" t="s">
        <v>68</v>
      </c>
      <c r="M42" s="54">
        <v>13780.0</v>
      </c>
      <c r="N42" s="54" t="s">
        <v>22</v>
      </c>
      <c r="O42" s="270">
        <v>0.7</v>
      </c>
      <c r="P42" s="54" t="s">
        <v>66</v>
      </c>
      <c r="Q42" s="152"/>
      <c r="R42" s="168">
        <v>45776.0</v>
      </c>
      <c r="S42" s="169">
        <v>233919.0</v>
      </c>
      <c r="T42" s="169" t="s">
        <v>81</v>
      </c>
      <c r="U42" s="163"/>
      <c r="V42" s="163"/>
      <c r="W42" s="163"/>
      <c r="X42" s="163"/>
    </row>
    <row r="43" ht="15.0" customHeight="1">
      <c r="A43" s="53">
        <v>45705.0</v>
      </c>
      <c r="B43" s="53">
        <v>45783.0</v>
      </c>
      <c r="C43" s="54">
        <v>222448.0</v>
      </c>
      <c r="D43" s="54" t="s">
        <v>107</v>
      </c>
      <c r="E43" s="53">
        <v>45352.0</v>
      </c>
      <c r="F43" s="56">
        <f t="shared" si="1"/>
        <v>14</v>
      </c>
      <c r="G43" s="53">
        <v>45497.0</v>
      </c>
      <c r="H43" s="56">
        <f t="shared" si="2"/>
        <v>9</v>
      </c>
      <c r="I43" s="54" t="s">
        <v>49</v>
      </c>
      <c r="J43" s="58"/>
      <c r="K43" s="57">
        <v>3000.0</v>
      </c>
      <c r="L43" s="54" t="s">
        <v>51</v>
      </c>
      <c r="M43" s="54"/>
      <c r="N43" s="54" t="s">
        <v>19</v>
      </c>
      <c r="O43" s="58"/>
      <c r="P43" s="54" t="s">
        <v>66</v>
      </c>
      <c r="Q43" s="152"/>
      <c r="R43" s="168">
        <v>45775.0</v>
      </c>
      <c r="S43" s="169">
        <v>220489.0</v>
      </c>
      <c r="T43" s="169" t="s">
        <v>101</v>
      </c>
      <c r="U43" s="163"/>
      <c r="V43" s="163"/>
      <c r="W43" s="163"/>
      <c r="X43" s="163"/>
    </row>
    <row r="44">
      <c r="A44" s="53">
        <v>45705.0</v>
      </c>
      <c r="B44" s="53">
        <v>45783.0</v>
      </c>
      <c r="C44" s="54">
        <v>203968.0</v>
      </c>
      <c r="D44" s="54" t="s">
        <v>89</v>
      </c>
      <c r="E44" s="53">
        <v>45323.0</v>
      </c>
      <c r="F44" s="56">
        <f t="shared" si="1"/>
        <v>15</v>
      </c>
      <c r="G44" s="53">
        <v>45371.0</v>
      </c>
      <c r="H44" s="56">
        <f t="shared" si="2"/>
        <v>13</v>
      </c>
      <c r="I44" s="54" t="s">
        <v>59</v>
      </c>
      <c r="J44" s="54">
        <v>102.0</v>
      </c>
      <c r="K44" s="57">
        <v>1500.0</v>
      </c>
      <c r="L44" s="54" t="s">
        <v>68</v>
      </c>
      <c r="M44" s="54">
        <v>1957.77</v>
      </c>
      <c r="N44" s="54" t="s">
        <v>19</v>
      </c>
      <c r="O44" s="328">
        <v>0.8559</v>
      </c>
      <c r="P44" s="54" t="s">
        <v>66</v>
      </c>
      <c r="Q44" s="152"/>
      <c r="R44" s="168">
        <v>45776.0</v>
      </c>
      <c r="S44" s="169">
        <v>61323.0</v>
      </c>
      <c r="T44" s="169" t="s">
        <v>81</v>
      </c>
      <c r="U44" s="163"/>
      <c r="V44" s="163"/>
      <c r="W44" s="163"/>
      <c r="X44" s="163"/>
    </row>
    <row r="45">
      <c r="A45" s="53">
        <v>45705.0</v>
      </c>
      <c r="B45" s="53">
        <v>45783.0</v>
      </c>
      <c r="C45" s="54">
        <v>217230.0</v>
      </c>
      <c r="D45" s="54" t="s">
        <v>112</v>
      </c>
      <c r="E45" s="53">
        <v>45261.0</v>
      </c>
      <c r="F45" s="56">
        <f t="shared" si="1"/>
        <v>17</v>
      </c>
      <c r="G45" s="53">
        <v>45457.0</v>
      </c>
      <c r="H45" s="56">
        <f t="shared" si="2"/>
        <v>10</v>
      </c>
      <c r="I45" s="54" t="s">
        <v>73</v>
      </c>
      <c r="J45" s="54">
        <v>215.0</v>
      </c>
      <c r="K45" s="57">
        <v>19000.0</v>
      </c>
      <c r="L45" s="54" t="s">
        <v>68</v>
      </c>
      <c r="M45" s="54" t="s">
        <v>359</v>
      </c>
      <c r="N45" s="54" t="s">
        <v>19</v>
      </c>
      <c r="O45" s="54">
        <v>22427.1</v>
      </c>
      <c r="P45" s="54" t="s">
        <v>66</v>
      </c>
      <c r="Q45" s="152"/>
      <c r="R45" s="168">
        <v>45777.0</v>
      </c>
      <c r="S45" s="169">
        <v>229682.0</v>
      </c>
      <c r="T45" s="169" t="s">
        <v>81</v>
      </c>
      <c r="U45" s="163"/>
      <c r="V45" s="163"/>
      <c r="W45" s="163"/>
      <c r="X45" s="163"/>
    </row>
    <row r="46">
      <c r="A46" s="53">
        <v>45705.0</v>
      </c>
      <c r="B46" s="53">
        <v>45783.0</v>
      </c>
      <c r="C46" s="54">
        <v>234564.0</v>
      </c>
      <c r="D46" s="54" t="s">
        <v>116</v>
      </c>
      <c r="E46" s="53">
        <v>45566.0</v>
      </c>
      <c r="F46" s="56">
        <f t="shared" si="1"/>
        <v>7</v>
      </c>
      <c r="G46" s="151">
        <v>45617.0</v>
      </c>
      <c r="H46" s="56">
        <f t="shared" si="2"/>
        <v>5</v>
      </c>
      <c r="I46" s="54" t="s">
        <v>49</v>
      </c>
      <c r="J46" s="58"/>
      <c r="K46" s="100"/>
      <c r="L46" s="54" t="s">
        <v>68</v>
      </c>
      <c r="M46" s="300">
        <v>45751.0</v>
      </c>
      <c r="N46" s="54" t="s">
        <v>19</v>
      </c>
      <c r="O46" s="54" t="s">
        <v>360</v>
      </c>
      <c r="P46" s="54" t="s">
        <v>66</v>
      </c>
      <c r="Q46" s="152"/>
      <c r="R46" s="168">
        <v>45782.0</v>
      </c>
      <c r="S46" s="169">
        <v>194490.0</v>
      </c>
      <c r="T46" s="169" t="s">
        <v>81</v>
      </c>
      <c r="U46" s="163"/>
      <c r="V46" s="163"/>
      <c r="W46" s="163"/>
      <c r="X46" s="163"/>
    </row>
    <row r="47">
      <c r="A47" s="53">
        <v>45705.0</v>
      </c>
      <c r="B47" s="53">
        <v>45783.0</v>
      </c>
      <c r="C47" s="54">
        <v>233308.0</v>
      </c>
      <c r="D47" s="54" t="s">
        <v>118</v>
      </c>
      <c r="E47" s="53">
        <v>45536.0</v>
      </c>
      <c r="F47" s="56">
        <f t="shared" si="1"/>
        <v>8</v>
      </c>
      <c r="G47" s="53">
        <v>45601.0</v>
      </c>
      <c r="H47" s="56">
        <f t="shared" si="2"/>
        <v>6</v>
      </c>
      <c r="I47" s="54" t="s">
        <v>49</v>
      </c>
      <c r="J47" s="58"/>
      <c r="K47" s="57">
        <v>5000.0</v>
      </c>
      <c r="L47" s="54" t="s">
        <v>68</v>
      </c>
      <c r="M47" s="329">
        <v>45757.0</v>
      </c>
      <c r="N47" s="54" t="s">
        <v>19</v>
      </c>
      <c r="O47" s="270">
        <v>0.6</v>
      </c>
      <c r="P47" s="54" t="s">
        <v>66</v>
      </c>
      <c r="Q47" s="152"/>
      <c r="R47" s="168">
        <v>45786.0</v>
      </c>
      <c r="S47" s="169">
        <v>226476.0</v>
      </c>
      <c r="T47" s="169" t="s">
        <v>101</v>
      </c>
      <c r="U47" s="163"/>
      <c r="V47" s="163"/>
      <c r="W47" s="163"/>
      <c r="X47" s="163"/>
    </row>
    <row r="48">
      <c r="A48" s="53">
        <v>45705.0</v>
      </c>
      <c r="B48" s="53">
        <v>45783.0</v>
      </c>
      <c r="C48" s="54">
        <v>216724.0</v>
      </c>
      <c r="D48" s="54"/>
      <c r="E48" s="53">
        <v>45413.0</v>
      </c>
      <c r="F48" s="139">
        <f t="shared" si="1"/>
        <v>12</v>
      </c>
      <c r="G48" s="53">
        <v>45447.0</v>
      </c>
      <c r="H48" s="56">
        <f t="shared" si="2"/>
        <v>11</v>
      </c>
      <c r="I48" s="54" t="s">
        <v>49</v>
      </c>
      <c r="J48" s="54">
        <v>504.0</v>
      </c>
      <c r="K48" s="57">
        <v>5000.0</v>
      </c>
      <c r="L48" s="54" t="s">
        <v>68</v>
      </c>
      <c r="M48" s="300">
        <v>45757.0</v>
      </c>
      <c r="N48" s="54" t="s">
        <v>19</v>
      </c>
      <c r="O48" s="54" t="s">
        <v>361</v>
      </c>
      <c r="P48" s="58"/>
      <c r="Q48" s="152"/>
      <c r="R48" s="168">
        <v>45784.0</v>
      </c>
      <c r="S48" s="169">
        <v>232106.0</v>
      </c>
      <c r="T48" s="169" t="s">
        <v>101</v>
      </c>
      <c r="U48" s="163"/>
      <c r="V48" s="163"/>
      <c r="W48" s="163"/>
      <c r="X48" s="163"/>
    </row>
    <row r="49">
      <c r="A49" s="97">
        <v>45705.0</v>
      </c>
      <c r="B49" s="53">
        <v>45783.0</v>
      </c>
      <c r="C49" s="98">
        <v>222957.0</v>
      </c>
      <c r="D49" s="98" t="s">
        <v>116</v>
      </c>
      <c r="E49" s="97">
        <v>45383.0</v>
      </c>
      <c r="F49" s="139">
        <f t="shared" si="1"/>
        <v>13</v>
      </c>
      <c r="G49" s="97">
        <v>45499.0</v>
      </c>
      <c r="H49" s="56">
        <f t="shared" si="2"/>
        <v>9</v>
      </c>
      <c r="I49" s="54" t="s">
        <v>74</v>
      </c>
      <c r="J49" s="98" t="s">
        <v>237</v>
      </c>
      <c r="K49" s="100"/>
      <c r="L49" s="54" t="s">
        <v>68</v>
      </c>
      <c r="M49" s="98"/>
      <c r="N49" s="54" t="s">
        <v>19</v>
      </c>
      <c r="O49" s="58"/>
      <c r="P49" s="58"/>
      <c r="Q49" s="152"/>
      <c r="R49" s="297"/>
      <c r="S49" s="297"/>
      <c r="T49" s="297"/>
      <c r="U49" s="163"/>
      <c r="V49" s="163"/>
      <c r="W49" s="163"/>
      <c r="X49" s="163"/>
    </row>
    <row r="50">
      <c r="A50" s="97">
        <v>45705.0</v>
      </c>
      <c r="B50" s="53">
        <v>45783.0</v>
      </c>
      <c r="C50" s="98">
        <v>220016.0</v>
      </c>
      <c r="D50" s="98" t="s">
        <v>116</v>
      </c>
      <c r="E50" s="97">
        <v>45474.0</v>
      </c>
      <c r="F50" s="139">
        <f t="shared" si="1"/>
        <v>10</v>
      </c>
      <c r="G50" s="97">
        <v>45504.0</v>
      </c>
      <c r="H50" s="56">
        <f t="shared" si="2"/>
        <v>9</v>
      </c>
      <c r="I50" s="54" t="s">
        <v>74</v>
      </c>
      <c r="J50" s="98">
        <v>310.0</v>
      </c>
      <c r="K50" s="57">
        <v>7500.0</v>
      </c>
      <c r="L50" s="54" t="s">
        <v>68</v>
      </c>
      <c r="M50" s="54"/>
      <c r="N50" s="54" t="s">
        <v>19</v>
      </c>
      <c r="O50" s="58"/>
      <c r="P50" s="54" t="s">
        <v>66</v>
      </c>
      <c r="Q50" s="152"/>
      <c r="R50" s="297"/>
      <c r="S50" s="297"/>
      <c r="T50" s="297"/>
      <c r="U50" s="163"/>
      <c r="V50" s="163"/>
      <c r="W50" s="163"/>
      <c r="X50" s="163"/>
    </row>
    <row r="51">
      <c r="A51" s="97">
        <v>45705.0</v>
      </c>
      <c r="B51" s="53">
        <v>45783.0</v>
      </c>
      <c r="C51" s="98">
        <v>206012.0</v>
      </c>
      <c r="D51" s="98" t="s">
        <v>362</v>
      </c>
      <c r="E51" s="97">
        <v>45323.0</v>
      </c>
      <c r="F51" s="139">
        <f t="shared" si="1"/>
        <v>15</v>
      </c>
      <c r="G51" s="97">
        <v>45364.0</v>
      </c>
      <c r="H51" s="56">
        <f t="shared" si="2"/>
        <v>13</v>
      </c>
      <c r="I51" s="54" t="s">
        <v>74</v>
      </c>
      <c r="J51" s="98">
        <v>308.0</v>
      </c>
      <c r="K51" s="57">
        <v>6000.0</v>
      </c>
      <c r="L51" s="54" t="s">
        <v>68</v>
      </c>
      <c r="M51" s="53">
        <v>45763.0</v>
      </c>
      <c r="N51" s="54" t="s">
        <v>19</v>
      </c>
      <c r="O51" s="270">
        <v>0.66</v>
      </c>
      <c r="P51" s="58"/>
      <c r="Q51" s="152"/>
      <c r="R51" s="297"/>
      <c r="S51" s="297"/>
      <c r="T51" s="297"/>
      <c r="U51" s="163"/>
      <c r="V51" s="163"/>
      <c r="W51" s="163"/>
      <c r="X51" s="163"/>
    </row>
    <row r="52">
      <c r="A52" s="53">
        <v>45705.0</v>
      </c>
      <c r="B52" s="53">
        <v>45783.0</v>
      </c>
      <c r="C52" s="54">
        <v>209325.0</v>
      </c>
      <c r="D52" s="54" t="s">
        <v>89</v>
      </c>
      <c r="E52" s="53">
        <v>45170.0</v>
      </c>
      <c r="F52" s="56">
        <f t="shared" si="1"/>
        <v>20</v>
      </c>
      <c r="G52" s="53">
        <v>45387.0</v>
      </c>
      <c r="H52" s="56">
        <f t="shared" si="2"/>
        <v>13</v>
      </c>
      <c r="I52" s="54" t="s">
        <v>49</v>
      </c>
      <c r="J52" s="58"/>
      <c r="K52" s="57" t="s">
        <v>363</v>
      </c>
      <c r="L52" s="54" t="s">
        <v>68</v>
      </c>
      <c r="M52" s="54">
        <v>7990.0</v>
      </c>
      <c r="N52" s="54" t="s">
        <v>19</v>
      </c>
      <c r="O52" s="328">
        <v>0.728</v>
      </c>
      <c r="P52" s="54" t="s">
        <v>66</v>
      </c>
      <c r="Q52" s="152"/>
      <c r="R52" s="297"/>
      <c r="S52" s="297"/>
      <c r="T52" s="297"/>
      <c r="U52" s="163"/>
      <c r="V52" s="163"/>
      <c r="W52" s="163"/>
      <c r="X52" s="163"/>
    </row>
    <row r="53">
      <c r="A53" s="53">
        <v>45705.0</v>
      </c>
      <c r="B53" s="53">
        <v>45783.0</v>
      </c>
      <c r="C53" s="54">
        <v>207290.0</v>
      </c>
      <c r="D53" s="54" t="s">
        <v>55</v>
      </c>
      <c r="E53" s="53">
        <v>45261.0</v>
      </c>
      <c r="F53" s="56">
        <f t="shared" si="1"/>
        <v>17</v>
      </c>
      <c r="G53" s="53">
        <v>45372.0</v>
      </c>
      <c r="H53" s="56">
        <f t="shared" si="2"/>
        <v>13</v>
      </c>
      <c r="I53" s="54" t="s">
        <v>49</v>
      </c>
      <c r="J53" s="58"/>
      <c r="K53" s="100"/>
      <c r="L53" s="54" t="s">
        <v>68</v>
      </c>
      <c r="M53" s="58"/>
      <c r="N53" s="54" t="s">
        <v>19</v>
      </c>
      <c r="O53" s="270">
        <v>0.62</v>
      </c>
      <c r="P53" s="54" t="s">
        <v>66</v>
      </c>
      <c r="Q53" s="152"/>
      <c r="R53" s="297"/>
      <c r="S53" s="297"/>
      <c r="T53" s="297"/>
      <c r="U53" s="163"/>
      <c r="V53" s="163"/>
      <c r="W53" s="163"/>
      <c r="X53" s="163"/>
    </row>
    <row r="54">
      <c r="A54" s="53">
        <v>45721.0</v>
      </c>
      <c r="B54" s="53">
        <v>45783.0</v>
      </c>
      <c r="C54" s="54">
        <v>210079.0</v>
      </c>
      <c r="D54" s="54" t="s">
        <v>71</v>
      </c>
      <c r="E54" s="53">
        <v>45292.0</v>
      </c>
      <c r="F54" s="56">
        <f t="shared" si="1"/>
        <v>16</v>
      </c>
      <c r="G54" s="53">
        <v>45393.0</v>
      </c>
      <c r="H54" s="56">
        <f t="shared" si="2"/>
        <v>12</v>
      </c>
      <c r="I54" s="54" t="s">
        <v>73</v>
      </c>
      <c r="J54" s="54">
        <v>232.0</v>
      </c>
      <c r="K54" s="57" t="s">
        <v>364</v>
      </c>
      <c r="L54" s="54" t="s">
        <v>68</v>
      </c>
      <c r="M54" s="54" t="s">
        <v>365</v>
      </c>
      <c r="N54" s="54" t="s">
        <v>19</v>
      </c>
      <c r="O54" s="270">
        <v>0.65</v>
      </c>
      <c r="P54" s="54" t="s">
        <v>66</v>
      </c>
      <c r="Q54" s="152"/>
      <c r="R54" s="162"/>
      <c r="S54" s="162"/>
      <c r="T54" s="162"/>
      <c r="U54" s="162"/>
      <c r="V54" s="163"/>
      <c r="W54" s="163"/>
      <c r="X54" s="163"/>
    </row>
    <row r="55">
      <c r="A55" s="53">
        <v>45705.0</v>
      </c>
      <c r="B55" s="53">
        <v>45783.0</v>
      </c>
      <c r="C55" s="54">
        <v>231530.0</v>
      </c>
      <c r="D55" s="54" t="s">
        <v>83</v>
      </c>
      <c r="E55" s="53">
        <v>45505.0</v>
      </c>
      <c r="F55" s="56">
        <f t="shared" si="1"/>
        <v>9</v>
      </c>
      <c r="G55" s="151">
        <v>45590.0</v>
      </c>
      <c r="H55" s="56">
        <f t="shared" si="2"/>
        <v>6</v>
      </c>
      <c r="I55" s="54" t="s">
        <v>49</v>
      </c>
      <c r="J55" s="58"/>
      <c r="K55" s="100"/>
      <c r="L55" s="54" t="s">
        <v>68</v>
      </c>
      <c r="M55" s="58"/>
      <c r="N55" s="54" t="s">
        <v>19</v>
      </c>
      <c r="O55" s="328">
        <v>0.665</v>
      </c>
      <c r="P55" s="54" t="s">
        <v>66</v>
      </c>
      <c r="Q55" s="152"/>
      <c r="R55" s="162"/>
      <c r="S55" s="162"/>
      <c r="T55" s="162"/>
      <c r="U55" s="162"/>
      <c r="V55" s="163"/>
      <c r="W55" s="163"/>
      <c r="X55" s="163"/>
    </row>
    <row r="56">
      <c r="A56" s="53">
        <v>45705.0</v>
      </c>
      <c r="B56" s="53">
        <v>45783.0</v>
      </c>
      <c r="C56" s="54">
        <v>233689.0</v>
      </c>
      <c r="D56" s="54" t="s">
        <v>83</v>
      </c>
      <c r="E56" s="53">
        <v>45352.0</v>
      </c>
      <c r="F56" s="56">
        <f t="shared" si="1"/>
        <v>14</v>
      </c>
      <c r="G56" s="53">
        <v>45543.0</v>
      </c>
      <c r="H56" s="56">
        <f t="shared" si="2"/>
        <v>7</v>
      </c>
      <c r="I56" s="54" t="s">
        <v>49</v>
      </c>
      <c r="J56" s="58"/>
      <c r="K56" s="100"/>
      <c r="L56" s="54" t="s">
        <v>68</v>
      </c>
      <c r="M56" s="58"/>
      <c r="N56" s="54" t="s">
        <v>19</v>
      </c>
      <c r="O56" s="270">
        <v>0.65</v>
      </c>
      <c r="P56" s="58"/>
      <c r="Q56" s="152"/>
      <c r="R56" s="162"/>
      <c r="S56" s="162"/>
      <c r="T56" s="162"/>
      <c r="U56" s="162"/>
      <c r="V56" s="163"/>
      <c r="W56" s="163"/>
      <c r="X56" s="163"/>
    </row>
    <row r="57">
      <c r="A57" s="53">
        <v>45705.0</v>
      </c>
      <c r="B57" s="53">
        <v>45783.0</v>
      </c>
      <c r="C57" s="54">
        <v>227236.0</v>
      </c>
      <c r="D57" s="54" t="s">
        <v>83</v>
      </c>
      <c r="E57" s="53">
        <v>45566.0</v>
      </c>
      <c r="F57" s="56">
        <f t="shared" si="1"/>
        <v>7</v>
      </c>
      <c r="G57" s="151">
        <v>45618.0</v>
      </c>
      <c r="H57" s="56">
        <f t="shared" si="2"/>
        <v>5</v>
      </c>
      <c r="I57" s="54" t="s">
        <v>49</v>
      </c>
      <c r="J57" s="58"/>
      <c r="K57" s="57">
        <v>4500.0</v>
      </c>
      <c r="L57" s="54" t="s">
        <v>68</v>
      </c>
      <c r="M57" s="58"/>
      <c r="N57" s="54" t="s">
        <v>19</v>
      </c>
      <c r="O57" s="270">
        <v>0.54</v>
      </c>
      <c r="P57" s="58"/>
      <c r="Q57" s="152"/>
      <c r="R57" s="162"/>
      <c r="S57" s="162"/>
      <c r="T57" s="162"/>
      <c r="U57" s="162"/>
      <c r="V57" s="163"/>
      <c r="W57" s="163"/>
      <c r="X57" s="163"/>
    </row>
    <row r="58">
      <c r="A58" s="53">
        <v>45705.0</v>
      </c>
      <c r="B58" s="53">
        <v>45783.0</v>
      </c>
      <c r="C58" s="54">
        <v>231300.0</v>
      </c>
      <c r="D58" s="54" t="s">
        <v>88</v>
      </c>
      <c r="E58" s="53">
        <v>45536.0</v>
      </c>
      <c r="F58" s="56">
        <f t="shared" si="1"/>
        <v>8</v>
      </c>
      <c r="G58" s="151">
        <v>45581.0</v>
      </c>
      <c r="H58" s="56">
        <f t="shared" si="2"/>
        <v>6</v>
      </c>
      <c r="I58" s="54" t="s">
        <v>49</v>
      </c>
      <c r="J58" s="58"/>
      <c r="K58" s="100"/>
      <c r="L58" s="54" t="s">
        <v>68</v>
      </c>
      <c r="M58" s="58"/>
      <c r="N58" s="54" t="s">
        <v>19</v>
      </c>
      <c r="O58" s="328">
        <v>0.795</v>
      </c>
      <c r="P58" s="54" t="s">
        <v>66</v>
      </c>
      <c r="Q58" s="152"/>
      <c r="R58" s="162"/>
      <c r="S58" s="162"/>
      <c r="T58" s="162"/>
      <c r="U58" s="162"/>
      <c r="V58" s="163"/>
      <c r="W58" s="163"/>
      <c r="X58" s="163"/>
    </row>
    <row r="59">
      <c r="A59" s="53">
        <v>45705.0</v>
      </c>
      <c r="B59" s="53">
        <v>45783.0</v>
      </c>
      <c r="C59" s="54">
        <v>223587.0</v>
      </c>
      <c r="D59" s="54" t="s">
        <v>41</v>
      </c>
      <c r="E59" s="53">
        <v>45474.0</v>
      </c>
      <c r="F59" s="56">
        <f t="shared" si="1"/>
        <v>10</v>
      </c>
      <c r="G59" s="53">
        <v>45509.0</v>
      </c>
      <c r="H59" s="56">
        <f t="shared" si="2"/>
        <v>9</v>
      </c>
      <c r="I59" s="54" t="s">
        <v>49</v>
      </c>
      <c r="J59" s="58"/>
      <c r="K59" s="100"/>
      <c r="L59" s="54" t="s">
        <v>68</v>
      </c>
      <c r="M59" s="58"/>
      <c r="N59" s="54" t="s">
        <v>19</v>
      </c>
      <c r="O59" s="270">
        <v>0.72</v>
      </c>
      <c r="P59" s="58"/>
      <c r="Q59" s="152"/>
      <c r="R59" s="162"/>
      <c r="S59" s="162"/>
      <c r="T59" s="162"/>
      <c r="U59" s="162"/>
      <c r="V59" s="163"/>
      <c r="W59" s="163"/>
      <c r="X59" s="163"/>
    </row>
    <row r="60">
      <c r="A60" s="53">
        <v>45705.0</v>
      </c>
      <c r="B60" s="53">
        <v>45783.0</v>
      </c>
      <c r="C60" s="54">
        <v>238158.0</v>
      </c>
      <c r="D60" s="54" t="s">
        <v>158</v>
      </c>
      <c r="E60" s="53">
        <v>45597.0</v>
      </c>
      <c r="F60" s="56">
        <f t="shared" si="1"/>
        <v>6</v>
      </c>
      <c r="G60" s="53">
        <v>45661.0</v>
      </c>
      <c r="H60" s="56">
        <f t="shared" si="2"/>
        <v>4</v>
      </c>
      <c r="I60" s="54" t="s">
        <v>49</v>
      </c>
      <c r="J60" s="58"/>
      <c r="K60" s="100"/>
      <c r="L60" s="54"/>
      <c r="M60" s="58"/>
      <c r="N60" s="54" t="s">
        <v>19</v>
      </c>
      <c r="O60" s="270">
        <v>0.61</v>
      </c>
      <c r="P60" s="58"/>
      <c r="Q60" s="152"/>
      <c r="R60" s="162"/>
      <c r="S60" s="162"/>
      <c r="T60" s="162"/>
      <c r="U60" s="162"/>
      <c r="V60" s="163"/>
      <c r="W60" s="163"/>
      <c r="X60" s="163"/>
    </row>
    <row r="61">
      <c r="A61" s="53">
        <v>45705.0</v>
      </c>
      <c r="B61" s="53">
        <v>45782.0</v>
      </c>
      <c r="C61" s="54">
        <v>227887.0</v>
      </c>
      <c r="D61" s="54" t="s">
        <v>112</v>
      </c>
      <c r="E61" s="53">
        <v>45444.0</v>
      </c>
      <c r="F61" s="56">
        <f t="shared" si="1"/>
        <v>11</v>
      </c>
      <c r="G61" s="53">
        <v>45551.0</v>
      </c>
      <c r="H61" s="56">
        <f t="shared" si="2"/>
        <v>7</v>
      </c>
      <c r="I61" s="54" t="s">
        <v>49</v>
      </c>
      <c r="J61" s="58"/>
      <c r="K61" s="57">
        <v>7500.0</v>
      </c>
      <c r="L61" s="54" t="s">
        <v>68</v>
      </c>
      <c r="M61" s="54">
        <v>9687.0</v>
      </c>
      <c r="N61" s="54" t="s">
        <v>22</v>
      </c>
      <c r="O61" s="54" t="s">
        <v>366</v>
      </c>
      <c r="P61" s="54" t="s">
        <v>66</v>
      </c>
      <c r="Q61" s="152"/>
      <c r="R61" s="162"/>
      <c r="S61" s="162"/>
      <c r="T61" s="162"/>
      <c r="U61" s="162"/>
      <c r="V61" s="163"/>
      <c r="W61" s="163"/>
      <c r="X61" s="163"/>
    </row>
    <row r="62">
      <c r="A62" s="53">
        <v>45705.0</v>
      </c>
      <c r="B62" s="53">
        <v>45783.0</v>
      </c>
      <c r="C62" s="54">
        <v>230744.0</v>
      </c>
      <c r="D62" s="54" t="s">
        <v>93</v>
      </c>
      <c r="E62" s="53">
        <v>45536.0</v>
      </c>
      <c r="F62" s="56">
        <f t="shared" si="1"/>
        <v>8</v>
      </c>
      <c r="G62" s="151">
        <v>45576.0</v>
      </c>
      <c r="H62" s="56">
        <f t="shared" si="2"/>
        <v>6</v>
      </c>
      <c r="I62" s="54" t="s">
        <v>49</v>
      </c>
      <c r="J62" s="58"/>
      <c r="K62" s="57">
        <v>8000.0</v>
      </c>
      <c r="L62" s="54" t="s">
        <v>68</v>
      </c>
      <c r="M62" s="116">
        <v>16871.58</v>
      </c>
      <c r="N62" s="54" t="s">
        <v>19</v>
      </c>
      <c r="O62" s="270">
        <v>0.6</v>
      </c>
      <c r="P62" s="54" t="s">
        <v>66</v>
      </c>
      <c r="Q62" s="152"/>
      <c r="R62" s="162"/>
      <c r="S62" s="162"/>
      <c r="T62" s="162"/>
      <c r="U62" s="162"/>
      <c r="V62" s="163"/>
      <c r="W62" s="163"/>
      <c r="X62" s="163"/>
    </row>
    <row r="63">
      <c r="A63" s="53">
        <v>45705.0</v>
      </c>
      <c r="B63" s="53">
        <v>45783.0</v>
      </c>
      <c r="C63" s="54">
        <v>217235.0</v>
      </c>
      <c r="D63" s="54" t="s">
        <v>133</v>
      </c>
      <c r="E63" s="53">
        <v>45413.0</v>
      </c>
      <c r="F63" s="56">
        <f t="shared" si="1"/>
        <v>12</v>
      </c>
      <c r="G63" s="53">
        <v>45454.0</v>
      </c>
      <c r="H63" s="56">
        <f t="shared" si="2"/>
        <v>10</v>
      </c>
      <c r="I63" s="54" t="s">
        <v>74</v>
      </c>
      <c r="J63" s="54" t="s">
        <v>367</v>
      </c>
      <c r="K63" s="57">
        <v>6500.0</v>
      </c>
      <c r="L63" s="54" t="s">
        <v>68</v>
      </c>
      <c r="M63" s="54" t="s">
        <v>368</v>
      </c>
      <c r="N63" s="54" t="s">
        <v>19</v>
      </c>
      <c r="O63" s="322">
        <v>10500.0</v>
      </c>
      <c r="P63" s="54" t="s">
        <v>66</v>
      </c>
      <c r="Q63" s="152"/>
      <c r="R63" s="162"/>
      <c r="S63" s="162"/>
      <c r="T63" s="162"/>
      <c r="U63" s="162"/>
      <c r="V63" s="163"/>
      <c r="W63" s="163"/>
      <c r="X63" s="163"/>
    </row>
    <row r="64">
      <c r="A64" s="53">
        <v>45705.0</v>
      </c>
      <c r="B64" s="53">
        <v>45783.0</v>
      </c>
      <c r="C64" s="54">
        <v>104608.0</v>
      </c>
      <c r="D64" s="54" t="s">
        <v>60</v>
      </c>
      <c r="E64" s="53">
        <v>44470.0</v>
      </c>
      <c r="F64" s="56">
        <f t="shared" si="1"/>
        <v>43</v>
      </c>
      <c r="G64" s="151">
        <v>44496.0</v>
      </c>
      <c r="H64" s="56">
        <f t="shared" si="2"/>
        <v>42</v>
      </c>
      <c r="I64" s="54" t="s">
        <v>42</v>
      </c>
      <c r="J64" s="54">
        <v>20.0</v>
      </c>
      <c r="K64" s="100"/>
      <c r="L64" s="54"/>
      <c r="M64" s="58"/>
      <c r="N64" s="54" t="s">
        <v>19</v>
      </c>
      <c r="O64" s="58"/>
      <c r="P64" s="58"/>
      <c r="Q64" s="152"/>
      <c r="R64" s="162"/>
      <c r="S64" s="162"/>
      <c r="T64" s="162"/>
      <c r="U64" s="162"/>
      <c r="V64" s="163"/>
      <c r="W64" s="163"/>
      <c r="X64" s="163"/>
    </row>
    <row r="65">
      <c r="A65" s="53">
        <v>45705.0</v>
      </c>
      <c r="B65" s="53">
        <v>45783.0</v>
      </c>
      <c r="C65" s="54">
        <v>214988.0</v>
      </c>
      <c r="D65" s="54" t="s">
        <v>60</v>
      </c>
      <c r="E65" s="53">
        <v>45323.0</v>
      </c>
      <c r="F65" s="56">
        <f t="shared" si="1"/>
        <v>15</v>
      </c>
      <c r="G65" s="53">
        <v>45432.0</v>
      </c>
      <c r="H65" s="56">
        <f t="shared" si="2"/>
        <v>11</v>
      </c>
      <c r="I65" s="54" t="s">
        <v>74</v>
      </c>
      <c r="J65" s="54">
        <v>301.0</v>
      </c>
      <c r="K65" s="100"/>
      <c r="L65" s="54" t="s">
        <v>68</v>
      </c>
      <c r="M65" s="54" t="s">
        <v>333</v>
      </c>
      <c r="N65" s="54" t="s">
        <v>19</v>
      </c>
      <c r="O65" s="58"/>
      <c r="P65" s="58"/>
      <c r="Q65" s="152"/>
      <c r="R65" s="162"/>
      <c r="S65" s="162"/>
      <c r="T65" s="162"/>
      <c r="U65" s="162"/>
      <c r="V65" s="163"/>
      <c r="W65" s="163"/>
      <c r="X65" s="163"/>
    </row>
    <row r="66">
      <c r="A66" s="53">
        <v>45705.0</v>
      </c>
      <c r="B66" s="53">
        <v>45783.0</v>
      </c>
      <c r="C66" s="54">
        <v>214797.0</v>
      </c>
      <c r="D66" s="54" t="s">
        <v>60</v>
      </c>
      <c r="E66" s="53">
        <v>45352.0</v>
      </c>
      <c r="F66" s="56">
        <f t="shared" si="1"/>
        <v>14</v>
      </c>
      <c r="G66" s="53">
        <v>45432.0</v>
      </c>
      <c r="H66" s="56">
        <f t="shared" si="2"/>
        <v>11</v>
      </c>
      <c r="I66" s="54" t="s">
        <v>59</v>
      </c>
      <c r="J66" s="54">
        <v>102.0</v>
      </c>
      <c r="K66" s="57" t="s">
        <v>50</v>
      </c>
      <c r="L66" s="54" t="s">
        <v>68</v>
      </c>
      <c r="M66" s="54" t="s">
        <v>369</v>
      </c>
      <c r="N66" s="54" t="s">
        <v>19</v>
      </c>
      <c r="O66" s="270">
        <v>0.85</v>
      </c>
      <c r="P66" s="54" t="s">
        <v>66</v>
      </c>
      <c r="Q66" s="152"/>
      <c r="R66" s="162"/>
      <c r="S66" s="162"/>
      <c r="T66" s="162"/>
      <c r="U66" s="162"/>
      <c r="V66" s="163"/>
      <c r="W66" s="163"/>
      <c r="X66" s="163"/>
    </row>
    <row r="67">
      <c r="A67" s="53">
        <v>45705.0</v>
      </c>
      <c r="B67" s="53">
        <v>45783.0</v>
      </c>
      <c r="C67" s="54">
        <v>102335.0</v>
      </c>
      <c r="D67" s="54" t="s">
        <v>48</v>
      </c>
      <c r="E67" s="53">
        <v>44440.0</v>
      </c>
      <c r="F67" s="56">
        <f t="shared" si="1"/>
        <v>44</v>
      </c>
      <c r="G67" s="53">
        <v>44470.0</v>
      </c>
      <c r="H67" s="56">
        <f t="shared" si="2"/>
        <v>43</v>
      </c>
      <c r="I67" s="54" t="s">
        <v>42</v>
      </c>
      <c r="J67" s="260">
        <v>45678.0</v>
      </c>
      <c r="K67" s="100"/>
      <c r="L67" s="58"/>
      <c r="M67" s="58"/>
      <c r="N67" s="54" t="s">
        <v>19</v>
      </c>
      <c r="O67" s="58"/>
      <c r="P67" s="58"/>
      <c r="Q67" s="152"/>
      <c r="R67" s="162"/>
      <c r="S67" s="162"/>
      <c r="T67" s="162"/>
      <c r="U67" s="162"/>
      <c r="V67" s="163"/>
      <c r="W67" s="163"/>
      <c r="X67" s="163"/>
    </row>
    <row r="68">
      <c r="A68" s="53">
        <v>45705.0</v>
      </c>
      <c r="B68" s="53">
        <v>45783.0</v>
      </c>
      <c r="C68" s="54">
        <v>179349.0</v>
      </c>
      <c r="D68" s="54" t="s">
        <v>48</v>
      </c>
      <c r="E68" s="53">
        <v>45108.0</v>
      </c>
      <c r="F68" s="56">
        <f t="shared" si="1"/>
        <v>22</v>
      </c>
      <c r="G68" s="53">
        <v>45135.0</v>
      </c>
      <c r="H68" s="56">
        <f t="shared" si="2"/>
        <v>21</v>
      </c>
      <c r="I68" s="54" t="s">
        <v>42</v>
      </c>
      <c r="J68" s="54">
        <v>23.0</v>
      </c>
      <c r="K68" s="100"/>
      <c r="L68" s="58"/>
      <c r="M68" s="58"/>
      <c r="N68" s="54" t="s">
        <v>19</v>
      </c>
      <c r="O68" s="58"/>
      <c r="P68" s="58"/>
      <c r="Q68" s="152"/>
      <c r="R68" s="162"/>
      <c r="S68" s="162"/>
      <c r="T68" s="162"/>
      <c r="U68" s="162"/>
      <c r="V68" s="163"/>
      <c r="W68" s="163"/>
      <c r="X68" s="163"/>
    </row>
    <row r="69">
      <c r="A69" s="53">
        <v>45705.0</v>
      </c>
      <c r="B69" s="53">
        <v>45783.0</v>
      </c>
      <c r="C69" s="54">
        <v>219615.0</v>
      </c>
      <c r="D69" s="54" t="s">
        <v>102</v>
      </c>
      <c r="E69" s="53">
        <v>44774.0</v>
      </c>
      <c r="F69" s="56">
        <f t="shared" si="1"/>
        <v>33</v>
      </c>
      <c r="G69" s="53">
        <v>45471.0</v>
      </c>
      <c r="H69" s="56">
        <f t="shared" si="2"/>
        <v>10</v>
      </c>
      <c r="I69" s="54" t="s">
        <v>73</v>
      </c>
      <c r="J69" s="54">
        <v>259.0</v>
      </c>
      <c r="K69" s="57">
        <v>8000.0</v>
      </c>
      <c r="L69" s="54" t="s">
        <v>51</v>
      </c>
      <c r="M69" s="54" t="s">
        <v>333</v>
      </c>
      <c r="N69" s="54" t="s">
        <v>19</v>
      </c>
      <c r="O69" s="54" t="s">
        <v>65</v>
      </c>
      <c r="P69" s="58"/>
      <c r="Q69" s="152"/>
      <c r="R69" s="162"/>
      <c r="S69" s="162"/>
      <c r="T69" s="162"/>
      <c r="U69" s="162"/>
      <c r="V69" s="163"/>
      <c r="W69" s="163"/>
      <c r="X69" s="163"/>
    </row>
    <row r="70">
      <c r="A70" s="53">
        <v>45705.0</v>
      </c>
      <c r="B70" s="53">
        <v>45783.0</v>
      </c>
      <c r="C70" s="54">
        <v>206392.0</v>
      </c>
      <c r="D70" s="54" t="s">
        <v>102</v>
      </c>
      <c r="E70" s="53">
        <v>45231.0</v>
      </c>
      <c r="F70" s="56">
        <f t="shared" si="1"/>
        <v>18</v>
      </c>
      <c r="G70" s="53">
        <v>45372.0</v>
      </c>
      <c r="H70" s="56">
        <f t="shared" si="2"/>
        <v>13</v>
      </c>
      <c r="I70" s="54" t="s">
        <v>141</v>
      </c>
      <c r="J70" s="54">
        <v>602.0</v>
      </c>
      <c r="K70" s="100"/>
      <c r="L70" s="58"/>
      <c r="M70" s="54" t="s">
        <v>370</v>
      </c>
      <c r="N70" s="54" t="s">
        <v>19</v>
      </c>
      <c r="O70" s="58"/>
      <c r="P70" s="58"/>
      <c r="Q70" s="152"/>
      <c r="R70" s="162"/>
      <c r="S70" s="162"/>
      <c r="T70" s="162"/>
      <c r="U70" s="162"/>
      <c r="V70" s="163"/>
      <c r="W70" s="163"/>
      <c r="X70" s="163"/>
    </row>
    <row r="71">
      <c r="A71" s="53">
        <v>45705.0</v>
      </c>
      <c r="B71" s="53">
        <v>45783.0</v>
      </c>
      <c r="C71" s="54">
        <v>235625.0</v>
      </c>
      <c r="D71" s="54" t="s">
        <v>102</v>
      </c>
      <c r="E71" s="53">
        <v>45566.0</v>
      </c>
      <c r="F71" s="56">
        <f t="shared" si="1"/>
        <v>7</v>
      </c>
      <c r="G71" s="151">
        <v>45623.0</v>
      </c>
      <c r="H71" s="56">
        <f t="shared" si="2"/>
        <v>5</v>
      </c>
      <c r="I71" s="54" t="s">
        <v>74</v>
      </c>
      <c r="J71" s="54">
        <v>316.0</v>
      </c>
      <c r="K71" s="57">
        <v>2000.0</v>
      </c>
      <c r="L71" s="54" t="s">
        <v>68</v>
      </c>
      <c r="M71" s="54"/>
      <c r="N71" s="54" t="s">
        <v>19</v>
      </c>
      <c r="O71" s="54" t="s">
        <v>65</v>
      </c>
      <c r="P71" s="58"/>
      <c r="Q71" s="152"/>
      <c r="R71" s="162"/>
      <c r="S71" s="162"/>
      <c r="T71" s="162"/>
      <c r="U71" s="162"/>
      <c r="V71" s="163"/>
      <c r="W71" s="163"/>
      <c r="X71" s="163"/>
    </row>
    <row r="72">
      <c r="A72" s="53">
        <v>45705.0</v>
      </c>
      <c r="B72" s="53">
        <v>45783.0</v>
      </c>
      <c r="C72" s="54">
        <v>138083.0</v>
      </c>
      <c r="D72" s="54" t="s">
        <v>71</v>
      </c>
      <c r="E72" s="53">
        <v>44713.0</v>
      </c>
      <c r="F72" s="56">
        <f t="shared" si="1"/>
        <v>35</v>
      </c>
      <c r="G72" s="53">
        <v>44765.0</v>
      </c>
      <c r="H72" s="56">
        <f t="shared" si="2"/>
        <v>33</v>
      </c>
      <c r="I72" s="54" t="s">
        <v>42</v>
      </c>
      <c r="J72" s="54">
        <v>29.0</v>
      </c>
      <c r="K72" s="100"/>
      <c r="L72" s="58"/>
      <c r="M72" s="58"/>
      <c r="N72" s="54" t="s">
        <v>19</v>
      </c>
      <c r="O72" s="58"/>
      <c r="P72" s="58"/>
      <c r="Q72" s="152"/>
      <c r="R72" s="162"/>
      <c r="S72" s="162"/>
      <c r="T72" s="162"/>
      <c r="U72" s="162"/>
      <c r="V72" s="163"/>
      <c r="W72" s="163"/>
      <c r="X72" s="163"/>
    </row>
    <row r="73">
      <c r="A73" s="53">
        <v>45705.0</v>
      </c>
      <c r="B73" s="53">
        <v>45783.0</v>
      </c>
      <c r="C73" s="54">
        <v>209609.0</v>
      </c>
      <c r="D73" s="54" t="s">
        <v>71</v>
      </c>
      <c r="E73" s="53">
        <v>45200.0</v>
      </c>
      <c r="F73" s="56">
        <f t="shared" si="1"/>
        <v>19</v>
      </c>
      <c r="G73" s="53">
        <v>45391.0</v>
      </c>
      <c r="H73" s="56">
        <f t="shared" si="2"/>
        <v>12</v>
      </c>
      <c r="I73" s="54" t="s">
        <v>42</v>
      </c>
      <c r="J73" s="54">
        <v>29.0</v>
      </c>
      <c r="K73" s="100"/>
      <c r="L73" s="58"/>
      <c r="M73" s="58"/>
      <c r="N73" s="54" t="s">
        <v>19</v>
      </c>
      <c r="O73" s="58"/>
      <c r="P73" s="58"/>
      <c r="Q73" s="152"/>
      <c r="R73" s="162"/>
      <c r="S73" s="162"/>
      <c r="T73" s="162"/>
      <c r="U73" s="162"/>
      <c r="V73" s="163"/>
      <c r="W73" s="163"/>
      <c r="X73" s="163"/>
    </row>
    <row r="74">
      <c r="A74" s="53">
        <v>45705.0</v>
      </c>
      <c r="B74" s="53">
        <v>45779.0</v>
      </c>
      <c r="C74" s="54">
        <v>201761.0</v>
      </c>
      <c r="D74" s="54" t="s">
        <v>71</v>
      </c>
      <c r="E74" s="53">
        <v>45292.0</v>
      </c>
      <c r="F74" s="56">
        <f t="shared" si="1"/>
        <v>16</v>
      </c>
      <c r="G74" s="53">
        <v>45330.0</v>
      </c>
      <c r="H74" s="56">
        <f t="shared" si="2"/>
        <v>14</v>
      </c>
      <c r="I74" s="54" t="s">
        <v>49</v>
      </c>
      <c r="J74" s="58"/>
      <c r="K74" s="100"/>
      <c r="L74" s="54"/>
      <c r="M74" s="54"/>
      <c r="N74" s="54" t="s">
        <v>25</v>
      </c>
      <c r="O74" s="54" t="s">
        <v>25</v>
      </c>
      <c r="P74" s="58"/>
      <c r="Q74" s="152"/>
      <c r="R74" s="162"/>
      <c r="S74" s="162"/>
      <c r="T74" s="162"/>
      <c r="U74" s="162"/>
      <c r="V74" s="163"/>
      <c r="W74" s="163"/>
      <c r="X74" s="163"/>
    </row>
    <row r="75">
      <c r="A75" s="53">
        <v>45705.0</v>
      </c>
      <c r="B75" s="53">
        <v>45783.0</v>
      </c>
      <c r="C75" s="54">
        <v>218045.0</v>
      </c>
      <c r="D75" s="54" t="s">
        <v>71</v>
      </c>
      <c r="E75" s="53">
        <v>45413.0</v>
      </c>
      <c r="F75" s="56">
        <f t="shared" si="1"/>
        <v>12</v>
      </c>
      <c r="G75" s="53">
        <v>45457.0</v>
      </c>
      <c r="H75" s="56">
        <f t="shared" si="2"/>
        <v>10</v>
      </c>
      <c r="I75" s="54" t="s">
        <v>74</v>
      </c>
      <c r="J75" s="54" t="s">
        <v>371</v>
      </c>
      <c r="K75" s="57">
        <v>10000.0</v>
      </c>
      <c r="L75" s="54" t="s">
        <v>68</v>
      </c>
      <c r="M75" s="54" t="s">
        <v>372</v>
      </c>
      <c r="N75" s="54" t="s">
        <v>19</v>
      </c>
      <c r="O75" s="54" t="s">
        <v>65</v>
      </c>
      <c r="P75" s="58"/>
      <c r="Q75" s="152"/>
      <c r="R75" s="162"/>
      <c r="S75" s="162"/>
      <c r="T75" s="162"/>
      <c r="U75" s="162"/>
      <c r="V75" s="163"/>
      <c r="W75" s="163"/>
      <c r="X75" s="163"/>
    </row>
    <row r="76">
      <c r="A76" s="53">
        <v>45705.0</v>
      </c>
      <c r="B76" s="53">
        <v>45783.0</v>
      </c>
      <c r="C76" s="54">
        <v>220734.0</v>
      </c>
      <c r="D76" s="54" t="s">
        <v>71</v>
      </c>
      <c r="E76" s="53">
        <v>45383.0</v>
      </c>
      <c r="F76" s="56">
        <f t="shared" si="1"/>
        <v>13</v>
      </c>
      <c r="G76" s="53">
        <v>45481.0</v>
      </c>
      <c r="H76" s="56">
        <f t="shared" si="2"/>
        <v>9</v>
      </c>
      <c r="I76" s="54" t="s">
        <v>63</v>
      </c>
      <c r="J76" s="54">
        <v>404.0</v>
      </c>
      <c r="K76" s="100"/>
      <c r="L76" s="54" t="s">
        <v>51</v>
      </c>
      <c r="M76" s="54">
        <v>8880.0</v>
      </c>
      <c r="N76" s="54" t="s">
        <v>19</v>
      </c>
      <c r="O76" s="54" t="s">
        <v>370</v>
      </c>
      <c r="P76" s="54" t="s">
        <v>66</v>
      </c>
      <c r="Q76" s="152"/>
      <c r="R76" s="162"/>
      <c r="S76" s="162"/>
      <c r="T76" s="162"/>
      <c r="U76" s="162"/>
      <c r="V76" s="163"/>
      <c r="W76" s="163"/>
      <c r="X76" s="163"/>
    </row>
    <row r="77">
      <c r="A77" s="53">
        <v>45705.0</v>
      </c>
      <c r="B77" s="53">
        <v>45783.0</v>
      </c>
      <c r="C77" s="54">
        <v>241053.0</v>
      </c>
      <c r="D77" s="54" t="s">
        <v>71</v>
      </c>
      <c r="E77" s="53">
        <v>45505.0</v>
      </c>
      <c r="F77" s="56">
        <f t="shared" si="1"/>
        <v>9</v>
      </c>
      <c r="G77" s="53">
        <v>45685.0</v>
      </c>
      <c r="H77" s="56">
        <f t="shared" si="2"/>
        <v>3</v>
      </c>
      <c r="I77" s="54" t="s">
        <v>73</v>
      </c>
      <c r="J77" s="54" t="s">
        <v>33</v>
      </c>
      <c r="K77" s="100"/>
      <c r="L77" s="54" t="s">
        <v>68</v>
      </c>
      <c r="M77" s="58"/>
      <c r="N77" s="54" t="s">
        <v>19</v>
      </c>
      <c r="O77" s="54" t="s">
        <v>65</v>
      </c>
      <c r="P77" s="58"/>
      <c r="Q77" s="152"/>
      <c r="R77" s="162"/>
      <c r="S77" s="162"/>
      <c r="T77" s="162"/>
      <c r="U77" s="162"/>
      <c r="V77" s="163"/>
      <c r="W77" s="163"/>
      <c r="X77" s="163"/>
    </row>
    <row r="78">
      <c r="A78" s="53">
        <v>45705.0</v>
      </c>
      <c r="B78" s="53">
        <v>45782.0</v>
      </c>
      <c r="C78" s="54">
        <v>202492.0</v>
      </c>
      <c r="D78" s="54" t="s">
        <v>133</v>
      </c>
      <c r="E78" s="53">
        <v>45231.0</v>
      </c>
      <c r="F78" s="56">
        <f t="shared" si="1"/>
        <v>18</v>
      </c>
      <c r="G78" s="53">
        <v>45337.0</v>
      </c>
      <c r="H78" s="56">
        <f t="shared" si="2"/>
        <v>14</v>
      </c>
      <c r="I78" s="54" t="s">
        <v>63</v>
      </c>
      <c r="J78" s="54">
        <v>406.0</v>
      </c>
      <c r="K78" s="100"/>
      <c r="L78" s="54" t="s">
        <v>68</v>
      </c>
      <c r="M78" s="54">
        <v>13720.95</v>
      </c>
      <c r="N78" s="54" t="s">
        <v>22</v>
      </c>
      <c r="O78" s="54" t="s">
        <v>373</v>
      </c>
      <c r="P78" s="54" t="s">
        <v>66</v>
      </c>
      <c r="Q78" s="152"/>
      <c r="R78" s="162"/>
      <c r="S78" s="162"/>
      <c r="T78" s="162"/>
      <c r="U78" s="162"/>
      <c r="V78" s="163"/>
      <c r="W78" s="163"/>
      <c r="X78" s="163"/>
    </row>
    <row r="79">
      <c r="A79" s="53">
        <v>45705.0</v>
      </c>
      <c r="B79" s="53">
        <v>45783.0</v>
      </c>
      <c r="C79" s="54">
        <v>211991.0</v>
      </c>
      <c r="D79" s="54" t="s">
        <v>133</v>
      </c>
      <c r="E79" s="53">
        <v>45231.0</v>
      </c>
      <c r="F79" s="56">
        <f t="shared" si="1"/>
        <v>18</v>
      </c>
      <c r="G79" s="53">
        <v>45408.0</v>
      </c>
      <c r="H79" s="56">
        <f t="shared" si="2"/>
        <v>12</v>
      </c>
      <c r="I79" s="54" t="s">
        <v>73</v>
      </c>
      <c r="J79" s="54" t="s">
        <v>374</v>
      </c>
      <c r="K79" s="57">
        <v>10000.0</v>
      </c>
      <c r="L79" s="54" t="s">
        <v>51</v>
      </c>
      <c r="M79" s="54" t="s">
        <v>375</v>
      </c>
      <c r="N79" s="54" t="s">
        <v>19</v>
      </c>
      <c r="O79" s="322" t="s">
        <v>65</v>
      </c>
      <c r="P79" s="58"/>
      <c r="Q79" s="152"/>
      <c r="R79" s="162"/>
      <c r="S79" s="162"/>
      <c r="T79" s="162"/>
      <c r="U79" s="162"/>
      <c r="V79" s="163"/>
      <c r="W79" s="163"/>
      <c r="X79" s="163"/>
    </row>
    <row r="80">
      <c r="A80" s="53">
        <v>45705.0</v>
      </c>
      <c r="B80" s="53">
        <v>45783.0</v>
      </c>
      <c r="C80" s="54">
        <v>187515.0</v>
      </c>
      <c r="D80" s="54" t="s">
        <v>77</v>
      </c>
      <c r="E80" s="53">
        <v>45170.0</v>
      </c>
      <c r="F80" s="56">
        <f t="shared" si="1"/>
        <v>20</v>
      </c>
      <c r="G80" s="53">
        <v>45196.0</v>
      </c>
      <c r="H80" s="56">
        <f t="shared" si="2"/>
        <v>19</v>
      </c>
      <c r="I80" s="54" t="s">
        <v>73</v>
      </c>
      <c r="J80" s="54" t="s">
        <v>258</v>
      </c>
      <c r="K80" s="100"/>
      <c r="L80" s="54" t="s">
        <v>68</v>
      </c>
      <c r="M80" s="54" t="s">
        <v>333</v>
      </c>
      <c r="N80" s="54" t="s">
        <v>19</v>
      </c>
      <c r="O80" s="54" t="s">
        <v>65</v>
      </c>
      <c r="P80" s="58"/>
      <c r="Q80" s="152"/>
      <c r="R80" s="162"/>
      <c r="S80" s="162"/>
      <c r="T80" s="162"/>
      <c r="U80" s="162"/>
      <c r="V80" s="163"/>
      <c r="W80" s="163"/>
      <c r="X80" s="163"/>
    </row>
    <row r="81">
      <c r="A81" s="53">
        <v>45705.0</v>
      </c>
      <c r="B81" s="53">
        <v>45783.0</v>
      </c>
      <c r="C81" s="54">
        <v>209353.0</v>
      </c>
      <c r="D81" s="54" t="s">
        <v>77</v>
      </c>
      <c r="E81" s="53">
        <v>45383.0</v>
      </c>
      <c r="F81" s="56">
        <f t="shared" si="1"/>
        <v>13</v>
      </c>
      <c r="G81" s="53">
        <v>45387.0</v>
      </c>
      <c r="H81" s="56">
        <f t="shared" si="2"/>
        <v>13</v>
      </c>
      <c r="I81" s="54" t="s">
        <v>74</v>
      </c>
      <c r="J81" s="54">
        <v>312.0</v>
      </c>
      <c r="K81" s="100"/>
      <c r="L81" s="54" t="s">
        <v>68</v>
      </c>
      <c r="M81" s="54" t="s">
        <v>333</v>
      </c>
      <c r="N81" s="54" t="s">
        <v>19</v>
      </c>
      <c r="O81" s="58"/>
      <c r="P81" s="58"/>
      <c r="Q81" s="152"/>
      <c r="R81" s="162"/>
      <c r="S81" s="162"/>
      <c r="T81" s="162"/>
      <c r="U81" s="162"/>
      <c r="V81" s="163"/>
      <c r="W81" s="163"/>
      <c r="X81" s="163"/>
    </row>
    <row r="82">
      <c r="A82" s="53">
        <v>45705.0</v>
      </c>
      <c r="B82" s="53">
        <v>45783.0</v>
      </c>
      <c r="C82" s="54">
        <v>181100.0</v>
      </c>
      <c r="D82" s="54" t="s">
        <v>77</v>
      </c>
      <c r="E82" s="53">
        <v>45047.0</v>
      </c>
      <c r="F82" s="56">
        <f t="shared" si="1"/>
        <v>24</v>
      </c>
      <c r="G82" s="53">
        <v>45145.0</v>
      </c>
      <c r="H82" s="56">
        <f t="shared" si="2"/>
        <v>20</v>
      </c>
      <c r="I82" s="54" t="s">
        <v>42</v>
      </c>
      <c r="J82" s="58"/>
      <c r="K82" s="100"/>
      <c r="L82" s="58"/>
      <c r="M82" s="58"/>
      <c r="N82" s="54" t="s">
        <v>19</v>
      </c>
      <c r="O82" s="58"/>
      <c r="P82" s="58"/>
      <c r="Q82" s="152"/>
      <c r="R82" s="162"/>
      <c r="S82" s="162"/>
      <c r="T82" s="162"/>
      <c r="U82" s="162"/>
      <c r="V82" s="163"/>
      <c r="W82" s="163"/>
      <c r="X82" s="163"/>
    </row>
    <row r="83">
      <c r="A83" s="53">
        <v>45705.0</v>
      </c>
      <c r="B83" s="53">
        <v>45783.0</v>
      </c>
      <c r="C83" s="54">
        <v>103891.0</v>
      </c>
      <c r="D83" s="54" t="s">
        <v>77</v>
      </c>
      <c r="E83" s="53">
        <v>44409.0</v>
      </c>
      <c r="F83" s="56">
        <f t="shared" si="1"/>
        <v>45</v>
      </c>
      <c r="G83" s="151">
        <v>44854.0</v>
      </c>
      <c r="H83" s="56">
        <f t="shared" si="2"/>
        <v>30</v>
      </c>
      <c r="I83" s="54" t="s">
        <v>42</v>
      </c>
      <c r="J83" s="58"/>
      <c r="K83" s="100"/>
      <c r="L83" s="58"/>
      <c r="M83" s="58"/>
      <c r="N83" s="54" t="s">
        <v>19</v>
      </c>
      <c r="O83" s="58"/>
      <c r="P83" s="58"/>
      <c r="Q83" s="152"/>
      <c r="R83" s="162"/>
      <c r="S83" s="162"/>
      <c r="T83" s="162"/>
      <c r="U83" s="162"/>
      <c r="V83" s="163"/>
      <c r="W83" s="163"/>
      <c r="X83" s="163"/>
    </row>
    <row r="84">
      <c r="A84" s="53">
        <v>45705.0</v>
      </c>
      <c r="B84" s="53">
        <v>45783.0</v>
      </c>
      <c r="C84" s="54">
        <v>183312.0</v>
      </c>
      <c r="D84" s="54" t="s">
        <v>77</v>
      </c>
      <c r="E84" s="53">
        <v>45139.0</v>
      </c>
      <c r="F84" s="56">
        <f t="shared" si="1"/>
        <v>21</v>
      </c>
      <c r="G84" s="53">
        <v>45160.0</v>
      </c>
      <c r="H84" s="56">
        <f t="shared" si="2"/>
        <v>20</v>
      </c>
      <c r="I84" s="54" t="s">
        <v>73</v>
      </c>
      <c r="J84" s="54" t="s">
        <v>376</v>
      </c>
      <c r="K84" s="57" t="s">
        <v>377</v>
      </c>
      <c r="L84" s="54" t="s">
        <v>68</v>
      </c>
      <c r="M84" s="54" t="s">
        <v>378</v>
      </c>
      <c r="N84" s="54" t="s">
        <v>19</v>
      </c>
      <c r="O84" s="322">
        <v>6625.0</v>
      </c>
      <c r="P84" s="54" t="s">
        <v>66</v>
      </c>
      <c r="Q84" s="152"/>
      <c r="R84" s="162"/>
      <c r="S84" s="162"/>
      <c r="T84" s="162"/>
      <c r="U84" s="162"/>
      <c r="V84" s="163"/>
      <c r="W84" s="163"/>
      <c r="X84" s="163"/>
    </row>
    <row r="85">
      <c r="A85" s="53">
        <v>45705.0</v>
      </c>
      <c r="B85" s="53">
        <v>45783.0</v>
      </c>
      <c r="C85" s="54">
        <v>227504.0</v>
      </c>
      <c r="D85" s="54" t="s">
        <v>77</v>
      </c>
      <c r="E85" s="53">
        <v>45474.0</v>
      </c>
      <c r="F85" s="56">
        <f t="shared" si="1"/>
        <v>10</v>
      </c>
      <c r="G85" s="53">
        <v>45545.0</v>
      </c>
      <c r="H85" s="56">
        <f t="shared" si="2"/>
        <v>7</v>
      </c>
      <c r="I85" s="54" t="s">
        <v>42</v>
      </c>
      <c r="J85" s="58"/>
      <c r="K85" s="100"/>
      <c r="L85" s="58"/>
      <c r="M85" s="58"/>
      <c r="N85" s="54" t="s">
        <v>19</v>
      </c>
      <c r="O85" s="58"/>
      <c r="P85" s="58"/>
      <c r="Q85" s="152"/>
      <c r="R85" s="162"/>
      <c r="S85" s="162"/>
      <c r="T85" s="162"/>
      <c r="U85" s="162"/>
      <c r="V85" s="163"/>
      <c r="W85" s="163"/>
      <c r="X85" s="163"/>
    </row>
    <row r="86">
      <c r="A86" s="53">
        <v>45705.0</v>
      </c>
      <c r="B86" s="53">
        <v>45783.0</v>
      </c>
      <c r="C86" s="54">
        <v>240615.0</v>
      </c>
      <c r="D86" s="54" t="s">
        <v>77</v>
      </c>
      <c r="E86" s="53">
        <v>45383.0</v>
      </c>
      <c r="F86" s="56">
        <f t="shared" si="1"/>
        <v>13</v>
      </c>
      <c r="G86" s="53">
        <v>45681.0</v>
      </c>
      <c r="H86" s="56">
        <f t="shared" si="2"/>
        <v>3</v>
      </c>
      <c r="I86" s="54" t="s">
        <v>59</v>
      </c>
      <c r="J86" s="58"/>
      <c r="K86" s="100"/>
      <c r="L86" s="58"/>
      <c r="M86" s="58"/>
      <c r="N86" s="54" t="s">
        <v>19</v>
      </c>
      <c r="O86" s="58"/>
      <c r="P86" s="58"/>
      <c r="Q86" s="152"/>
      <c r="R86" s="162"/>
      <c r="S86" s="162"/>
      <c r="T86" s="162"/>
      <c r="U86" s="162"/>
      <c r="V86" s="163"/>
      <c r="W86" s="163"/>
      <c r="X86" s="163"/>
    </row>
    <row r="87">
      <c r="A87" s="53">
        <v>45705.0</v>
      </c>
      <c r="B87" s="53">
        <v>45783.0</v>
      </c>
      <c r="C87" s="54">
        <v>214164.0</v>
      </c>
      <c r="D87" s="54" t="s">
        <v>70</v>
      </c>
      <c r="E87" s="53">
        <v>45292.0</v>
      </c>
      <c r="F87" s="56">
        <f t="shared" si="1"/>
        <v>16</v>
      </c>
      <c r="G87" s="53">
        <v>45425.0</v>
      </c>
      <c r="H87" s="56">
        <f t="shared" si="2"/>
        <v>11</v>
      </c>
      <c r="I87" s="54" t="s">
        <v>74</v>
      </c>
      <c r="J87" s="54" t="s">
        <v>108</v>
      </c>
      <c r="K87" s="57">
        <v>20000.0</v>
      </c>
      <c r="L87" s="54" t="s">
        <v>68</v>
      </c>
      <c r="M87" s="54" t="s">
        <v>1</v>
      </c>
      <c r="N87" s="54" t="s">
        <v>19</v>
      </c>
      <c r="O87" s="58"/>
      <c r="P87" s="58"/>
      <c r="Q87" s="152"/>
      <c r="R87" s="162"/>
      <c r="S87" s="162"/>
      <c r="T87" s="162"/>
      <c r="U87" s="162"/>
      <c r="V87" s="163"/>
      <c r="W87" s="163"/>
      <c r="X87" s="163"/>
    </row>
    <row r="88">
      <c r="A88" s="53">
        <v>45705.0</v>
      </c>
      <c r="B88" s="53">
        <v>45783.0</v>
      </c>
      <c r="C88" s="54">
        <v>154312.0</v>
      </c>
      <c r="D88" s="54" t="s">
        <v>70</v>
      </c>
      <c r="E88" s="53">
        <v>44866.0</v>
      </c>
      <c r="F88" s="56">
        <f t="shared" si="1"/>
        <v>30</v>
      </c>
      <c r="G88" s="151">
        <v>44914.0</v>
      </c>
      <c r="H88" s="56">
        <f t="shared" si="2"/>
        <v>28</v>
      </c>
      <c r="I88" s="54" t="s">
        <v>42</v>
      </c>
      <c r="J88" s="58"/>
      <c r="K88" s="100"/>
      <c r="L88" s="58"/>
      <c r="M88" s="58"/>
      <c r="N88" s="54" t="s">
        <v>19</v>
      </c>
      <c r="O88" s="58"/>
      <c r="P88" s="58"/>
      <c r="Q88" s="152"/>
      <c r="R88" s="162"/>
      <c r="S88" s="162"/>
      <c r="T88" s="162"/>
      <c r="U88" s="162"/>
      <c r="V88" s="163"/>
      <c r="W88" s="163"/>
      <c r="X88" s="163"/>
    </row>
    <row r="89">
      <c r="A89" s="53">
        <v>45705.0</v>
      </c>
      <c r="B89" s="53">
        <v>45783.0</v>
      </c>
      <c r="C89" s="54">
        <v>193032.0</v>
      </c>
      <c r="D89" s="54" t="s">
        <v>70</v>
      </c>
      <c r="E89" s="53">
        <v>45231.0</v>
      </c>
      <c r="F89" s="56">
        <f t="shared" si="1"/>
        <v>18</v>
      </c>
      <c r="G89" s="151">
        <v>45246.0</v>
      </c>
      <c r="H89" s="56">
        <f t="shared" si="2"/>
        <v>17</v>
      </c>
      <c r="I89" s="54" t="s">
        <v>74</v>
      </c>
      <c r="J89" s="58"/>
      <c r="K89" s="100"/>
      <c r="L89" s="54" t="s">
        <v>51</v>
      </c>
      <c r="M89" s="54" t="s">
        <v>375</v>
      </c>
      <c r="N89" s="54" t="s">
        <v>19</v>
      </c>
      <c r="O89" s="58"/>
      <c r="P89" s="58"/>
      <c r="Q89" s="152"/>
      <c r="R89" s="162"/>
      <c r="S89" s="162"/>
      <c r="T89" s="162"/>
      <c r="U89" s="162"/>
      <c r="V89" s="163"/>
      <c r="W89" s="163"/>
      <c r="X89" s="163"/>
    </row>
    <row r="90">
      <c r="A90" s="53">
        <v>45705.0</v>
      </c>
      <c r="B90" s="53">
        <v>45783.0</v>
      </c>
      <c r="C90" s="54">
        <v>223862.0</v>
      </c>
      <c r="D90" s="54" t="s">
        <v>70</v>
      </c>
      <c r="E90" s="53">
        <v>45323.0</v>
      </c>
      <c r="F90" s="56">
        <f t="shared" si="1"/>
        <v>15</v>
      </c>
      <c r="G90" s="53">
        <v>45509.0</v>
      </c>
      <c r="H90" s="56">
        <f t="shared" si="2"/>
        <v>9</v>
      </c>
      <c r="I90" s="54" t="s">
        <v>49</v>
      </c>
      <c r="J90" s="54" t="s">
        <v>123</v>
      </c>
      <c r="K90" s="57">
        <v>5000.0</v>
      </c>
      <c r="L90" s="54" t="s">
        <v>68</v>
      </c>
      <c r="M90" s="116">
        <v>15400.0</v>
      </c>
      <c r="N90" s="54" t="s">
        <v>19</v>
      </c>
      <c r="O90" s="270">
        <v>0.5</v>
      </c>
      <c r="P90" s="54" t="s">
        <v>66</v>
      </c>
      <c r="Q90" s="152"/>
      <c r="R90" s="162"/>
      <c r="S90" s="162"/>
      <c r="T90" s="162"/>
      <c r="U90" s="162"/>
      <c r="V90" s="163"/>
      <c r="W90" s="163"/>
      <c r="X90" s="163"/>
    </row>
    <row r="91">
      <c r="A91" s="53">
        <v>45705.0</v>
      </c>
      <c r="B91" s="53">
        <v>45783.0</v>
      </c>
      <c r="C91" s="54">
        <v>209992.0</v>
      </c>
      <c r="D91" s="54" t="s">
        <v>70</v>
      </c>
      <c r="E91" s="53">
        <v>45352.0</v>
      </c>
      <c r="F91" s="56">
        <f t="shared" si="1"/>
        <v>14</v>
      </c>
      <c r="G91" s="53">
        <v>45392.0</v>
      </c>
      <c r="H91" s="56">
        <f t="shared" si="2"/>
        <v>12</v>
      </c>
      <c r="I91" s="54" t="s">
        <v>59</v>
      </c>
      <c r="J91" s="54">
        <v>104.0</v>
      </c>
      <c r="K91" s="100"/>
      <c r="L91" s="54" t="s">
        <v>68</v>
      </c>
      <c r="M91" s="54" t="s">
        <v>333</v>
      </c>
      <c r="N91" s="54" t="s">
        <v>19</v>
      </c>
      <c r="O91" s="54"/>
      <c r="P91" s="58"/>
      <c r="Q91" s="152"/>
      <c r="R91" s="162"/>
      <c r="S91" s="162"/>
      <c r="T91" s="162"/>
      <c r="U91" s="162"/>
      <c r="V91" s="163"/>
      <c r="W91" s="163"/>
      <c r="X91" s="163"/>
    </row>
    <row r="92">
      <c r="A92" s="53">
        <v>45705.0</v>
      </c>
      <c r="B92" s="53">
        <v>45783.0</v>
      </c>
      <c r="C92" s="54">
        <v>234417.0</v>
      </c>
      <c r="D92" s="54" t="s">
        <v>104</v>
      </c>
      <c r="E92" s="53">
        <v>45505.0</v>
      </c>
      <c r="F92" s="56">
        <f t="shared" si="1"/>
        <v>9</v>
      </c>
      <c r="G92" s="151">
        <v>45614.0</v>
      </c>
      <c r="H92" s="56">
        <f t="shared" si="2"/>
        <v>5</v>
      </c>
      <c r="I92" s="54" t="s">
        <v>74</v>
      </c>
      <c r="J92" s="58"/>
      <c r="K92" s="100"/>
      <c r="L92" s="54" t="s">
        <v>68</v>
      </c>
      <c r="M92" s="54" t="s">
        <v>333</v>
      </c>
      <c r="N92" s="54" t="s">
        <v>19</v>
      </c>
      <c r="O92" s="58"/>
      <c r="P92" s="58"/>
      <c r="Q92" s="152"/>
      <c r="R92" s="162"/>
      <c r="S92" s="162"/>
      <c r="T92" s="162"/>
      <c r="U92" s="162"/>
      <c r="V92" s="163"/>
      <c r="W92" s="163"/>
      <c r="X92" s="163"/>
    </row>
    <row r="93">
      <c r="A93" s="53">
        <v>45705.0</v>
      </c>
      <c r="B93" s="53">
        <v>45783.0</v>
      </c>
      <c r="C93" s="54">
        <v>216524.0</v>
      </c>
      <c r="D93" s="54" t="s">
        <v>83</v>
      </c>
      <c r="E93" s="53">
        <v>45292.0</v>
      </c>
      <c r="F93" s="56">
        <f t="shared" si="1"/>
        <v>16</v>
      </c>
      <c r="G93" s="53">
        <v>45450.0</v>
      </c>
      <c r="H93" s="56">
        <f t="shared" si="2"/>
        <v>10</v>
      </c>
      <c r="I93" s="54" t="s">
        <v>140</v>
      </c>
      <c r="J93" s="54">
        <v>8003.0</v>
      </c>
      <c r="K93" s="57">
        <v>7000.0</v>
      </c>
      <c r="L93" s="54" t="s">
        <v>68</v>
      </c>
      <c r="M93" s="54" t="s">
        <v>328</v>
      </c>
      <c r="N93" s="54" t="s">
        <v>19</v>
      </c>
      <c r="O93" s="58"/>
      <c r="P93" s="58"/>
      <c r="Q93" s="152"/>
      <c r="R93" s="162"/>
      <c r="S93" s="162"/>
      <c r="T93" s="162"/>
      <c r="U93" s="162"/>
      <c r="V93" s="163"/>
      <c r="W93" s="163"/>
      <c r="X93" s="163"/>
    </row>
    <row r="94">
      <c r="A94" s="53">
        <v>45705.0</v>
      </c>
      <c r="B94" s="53">
        <v>45783.0</v>
      </c>
      <c r="C94" s="54">
        <v>168583.0</v>
      </c>
      <c r="D94" s="54" t="s">
        <v>83</v>
      </c>
      <c r="E94" s="53">
        <v>44866.0</v>
      </c>
      <c r="F94" s="56">
        <f t="shared" si="1"/>
        <v>30</v>
      </c>
      <c r="G94" s="53">
        <v>45040.0</v>
      </c>
      <c r="H94" s="56">
        <f t="shared" si="2"/>
        <v>24</v>
      </c>
      <c r="I94" s="54" t="s">
        <v>73</v>
      </c>
      <c r="J94" s="54" t="s">
        <v>379</v>
      </c>
      <c r="K94" s="100"/>
      <c r="L94" s="54" t="s">
        <v>51</v>
      </c>
      <c r="M94" s="54" t="s">
        <v>333</v>
      </c>
      <c r="N94" s="54" t="s">
        <v>19</v>
      </c>
      <c r="O94" s="58"/>
      <c r="P94" s="58"/>
      <c r="Q94" s="152"/>
      <c r="R94" s="162"/>
      <c r="S94" s="162"/>
      <c r="T94" s="162"/>
      <c r="U94" s="162"/>
      <c r="V94" s="163"/>
      <c r="W94" s="163"/>
      <c r="X94" s="163"/>
    </row>
    <row r="95">
      <c r="A95" s="53">
        <v>45705.0</v>
      </c>
      <c r="B95" s="53">
        <v>45783.0</v>
      </c>
      <c r="C95" s="54">
        <v>200519.0</v>
      </c>
      <c r="D95" s="54" t="s">
        <v>83</v>
      </c>
      <c r="E95" s="53">
        <v>45292.0</v>
      </c>
      <c r="F95" s="56">
        <f t="shared" si="1"/>
        <v>16</v>
      </c>
      <c r="G95" s="53">
        <v>45324.0</v>
      </c>
      <c r="H95" s="56">
        <f t="shared" si="2"/>
        <v>15</v>
      </c>
      <c r="I95" s="54" t="s">
        <v>74</v>
      </c>
      <c r="J95" s="54" t="s">
        <v>94</v>
      </c>
      <c r="K95" s="57">
        <v>5000.0</v>
      </c>
      <c r="L95" s="54" t="s">
        <v>68</v>
      </c>
      <c r="M95" s="54" t="s">
        <v>380</v>
      </c>
      <c r="N95" s="54" t="s">
        <v>19</v>
      </c>
      <c r="O95" s="54" t="s">
        <v>381</v>
      </c>
      <c r="P95" s="54" t="s">
        <v>66</v>
      </c>
      <c r="Q95" s="152"/>
      <c r="R95" s="162"/>
      <c r="S95" s="162"/>
      <c r="T95" s="162"/>
      <c r="U95" s="162"/>
      <c r="V95" s="163"/>
      <c r="W95" s="163"/>
      <c r="X95" s="163"/>
    </row>
    <row r="96">
      <c r="A96" s="53">
        <v>45705.0</v>
      </c>
      <c r="B96" s="53">
        <v>45783.0</v>
      </c>
      <c r="C96" s="54">
        <v>171365.0</v>
      </c>
      <c r="D96" s="54" t="s">
        <v>83</v>
      </c>
      <c r="E96" s="53">
        <v>45170.0</v>
      </c>
      <c r="F96" s="56">
        <f t="shared" si="1"/>
        <v>20</v>
      </c>
      <c r="G96" s="53">
        <v>45471.0</v>
      </c>
      <c r="H96" s="56">
        <f t="shared" si="2"/>
        <v>10</v>
      </c>
      <c r="I96" s="54" t="s">
        <v>74</v>
      </c>
      <c r="J96" s="58"/>
      <c r="K96" s="57" t="s">
        <v>382</v>
      </c>
      <c r="L96" s="54" t="s">
        <v>68</v>
      </c>
      <c r="M96" s="54" t="s">
        <v>383</v>
      </c>
      <c r="N96" s="54" t="s">
        <v>19</v>
      </c>
      <c r="O96" s="58"/>
      <c r="P96" s="58"/>
      <c r="Q96" s="152"/>
      <c r="R96" s="162"/>
      <c r="S96" s="162"/>
      <c r="T96" s="162"/>
      <c r="U96" s="162"/>
      <c r="V96" s="163"/>
      <c r="W96" s="163"/>
      <c r="X96" s="163"/>
    </row>
    <row r="97">
      <c r="A97" s="53">
        <v>45705.0</v>
      </c>
      <c r="B97" s="53">
        <v>45783.0</v>
      </c>
      <c r="C97" s="54">
        <v>224520.0</v>
      </c>
      <c r="D97" s="54" t="s">
        <v>83</v>
      </c>
      <c r="E97" s="53">
        <v>45474.0</v>
      </c>
      <c r="F97" s="56">
        <f t="shared" si="1"/>
        <v>10</v>
      </c>
      <c r="G97" s="53">
        <v>45516.0</v>
      </c>
      <c r="H97" s="56">
        <f t="shared" si="2"/>
        <v>8</v>
      </c>
      <c r="I97" s="54" t="s">
        <v>74</v>
      </c>
      <c r="J97" s="58"/>
      <c r="K97" s="100"/>
      <c r="L97" s="54" t="s">
        <v>68</v>
      </c>
      <c r="M97" s="54" t="s">
        <v>375</v>
      </c>
      <c r="N97" s="54" t="s">
        <v>19</v>
      </c>
      <c r="O97" s="58"/>
      <c r="P97" s="58"/>
      <c r="Q97" s="152"/>
      <c r="R97" s="162"/>
      <c r="S97" s="162"/>
      <c r="T97" s="162"/>
      <c r="U97" s="162"/>
      <c r="V97" s="163"/>
      <c r="W97" s="163"/>
      <c r="X97" s="163"/>
    </row>
    <row r="98">
      <c r="A98" s="53">
        <v>45705.0</v>
      </c>
      <c r="B98" s="53">
        <v>45783.0</v>
      </c>
      <c r="C98" s="54">
        <v>229468.0</v>
      </c>
      <c r="D98" s="54" t="s">
        <v>83</v>
      </c>
      <c r="E98" s="53">
        <v>45383.0</v>
      </c>
      <c r="F98" s="56">
        <f t="shared" si="1"/>
        <v>13</v>
      </c>
      <c r="G98" s="151">
        <v>45621.0</v>
      </c>
      <c r="H98" s="56">
        <f t="shared" si="2"/>
        <v>5</v>
      </c>
      <c r="I98" s="54" t="s">
        <v>63</v>
      </c>
      <c r="J98" s="54" t="s">
        <v>33</v>
      </c>
      <c r="K98" s="100"/>
      <c r="L98" s="58"/>
      <c r="M98" s="58"/>
      <c r="N98" s="54" t="s">
        <v>19</v>
      </c>
      <c r="O98" s="58"/>
      <c r="P98" s="58"/>
      <c r="Q98" s="152"/>
      <c r="R98" s="162"/>
      <c r="S98" s="162"/>
      <c r="T98" s="162"/>
      <c r="U98" s="162"/>
      <c r="V98" s="163"/>
      <c r="W98" s="163"/>
      <c r="X98" s="163"/>
    </row>
    <row r="99">
      <c r="A99" s="53">
        <v>45705.0</v>
      </c>
      <c r="B99" s="53">
        <v>45783.0</v>
      </c>
      <c r="C99" s="54">
        <v>167058.0</v>
      </c>
      <c r="D99" s="54" t="s">
        <v>58</v>
      </c>
      <c r="E99" s="53">
        <v>44986.0</v>
      </c>
      <c r="F99" s="56">
        <f t="shared" si="1"/>
        <v>26</v>
      </c>
      <c r="G99" s="53">
        <v>45027.0</v>
      </c>
      <c r="H99" s="56">
        <f t="shared" si="2"/>
        <v>24</v>
      </c>
      <c r="I99" s="54" t="s">
        <v>73</v>
      </c>
      <c r="J99" s="54">
        <v>208.0</v>
      </c>
      <c r="K99" s="57">
        <v>15000.0</v>
      </c>
      <c r="L99" s="54" t="s">
        <v>68</v>
      </c>
      <c r="M99" s="54"/>
      <c r="N99" s="54" t="s">
        <v>19</v>
      </c>
      <c r="O99" s="54" t="s">
        <v>384</v>
      </c>
      <c r="P99" s="58"/>
      <c r="Q99" s="152"/>
      <c r="R99" s="162"/>
      <c r="S99" s="162"/>
      <c r="T99" s="162"/>
      <c r="U99" s="162"/>
      <c r="V99" s="163"/>
      <c r="W99" s="163"/>
      <c r="X99" s="163"/>
    </row>
    <row r="100">
      <c r="A100" s="53">
        <v>45705.0</v>
      </c>
      <c r="B100" s="53">
        <v>45783.0</v>
      </c>
      <c r="C100" s="54">
        <v>196767.0</v>
      </c>
      <c r="D100" s="54" t="s">
        <v>58</v>
      </c>
      <c r="E100" s="53">
        <v>45231.0</v>
      </c>
      <c r="F100" s="56">
        <f t="shared" si="1"/>
        <v>18</v>
      </c>
      <c r="G100" s="151">
        <v>45287.0</v>
      </c>
      <c r="H100" s="56">
        <f t="shared" si="2"/>
        <v>16</v>
      </c>
      <c r="I100" s="54" t="s">
        <v>73</v>
      </c>
      <c r="J100" s="54" t="s">
        <v>258</v>
      </c>
      <c r="K100" s="57">
        <v>15000.0</v>
      </c>
      <c r="L100" s="54" t="s">
        <v>68</v>
      </c>
      <c r="M100" s="54" t="s">
        <v>385</v>
      </c>
      <c r="N100" s="54" t="s">
        <v>19</v>
      </c>
      <c r="O100" s="58"/>
      <c r="P100" s="58"/>
      <c r="Q100" s="152"/>
      <c r="R100" s="162"/>
      <c r="S100" s="162"/>
      <c r="T100" s="162"/>
      <c r="U100" s="162"/>
      <c r="V100" s="163"/>
      <c r="W100" s="163"/>
      <c r="X100" s="163"/>
    </row>
    <row r="101">
      <c r="A101" s="53">
        <v>45705.0</v>
      </c>
      <c r="B101" s="53">
        <v>45783.0</v>
      </c>
      <c r="C101" s="54">
        <v>206891.0</v>
      </c>
      <c r="D101" s="54" t="s">
        <v>58</v>
      </c>
      <c r="E101" s="53">
        <v>45352.0</v>
      </c>
      <c r="F101" s="56">
        <f t="shared" si="1"/>
        <v>14</v>
      </c>
      <c r="G101" s="53">
        <v>45370.0</v>
      </c>
      <c r="H101" s="56">
        <f t="shared" si="2"/>
        <v>13</v>
      </c>
      <c r="I101" s="54" t="s">
        <v>49</v>
      </c>
      <c r="J101" s="54">
        <v>524.0</v>
      </c>
      <c r="K101" s="57">
        <v>11500.0</v>
      </c>
      <c r="L101" s="54" t="s">
        <v>51</v>
      </c>
      <c r="M101" s="54" t="s">
        <v>386</v>
      </c>
      <c r="N101" s="54" t="s">
        <v>19</v>
      </c>
      <c r="O101" s="270">
        <v>0.68</v>
      </c>
      <c r="P101" s="54" t="s">
        <v>66</v>
      </c>
      <c r="Q101" s="152"/>
      <c r="R101" s="162"/>
      <c r="S101" s="162"/>
      <c r="T101" s="162"/>
      <c r="U101" s="162"/>
      <c r="V101" s="163"/>
      <c r="W101" s="163"/>
      <c r="X101" s="163"/>
    </row>
    <row r="102">
      <c r="A102" s="53">
        <v>45705.0</v>
      </c>
      <c r="B102" s="53">
        <v>45783.0</v>
      </c>
      <c r="C102" s="54">
        <v>232398.0</v>
      </c>
      <c r="D102" s="54" t="s">
        <v>58</v>
      </c>
      <c r="E102" s="53">
        <v>45047.0</v>
      </c>
      <c r="F102" s="56">
        <f t="shared" si="1"/>
        <v>24</v>
      </c>
      <c r="G102" s="151">
        <v>45595.0</v>
      </c>
      <c r="H102" s="56">
        <f t="shared" si="2"/>
        <v>6</v>
      </c>
      <c r="I102" s="54" t="s">
        <v>59</v>
      </c>
      <c r="J102" s="58"/>
      <c r="K102" s="100"/>
      <c r="L102" s="58"/>
      <c r="M102" s="58"/>
      <c r="N102" s="54" t="s">
        <v>19</v>
      </c>
      <c r="O102" s="58"/>
      <c r="P102" s="58"/>
      <c r="Q102" s="152"/>
      <c r="R102" s="162"/>
      <c r="S102" s="162"/>
      <c r="T102" s="162"/>
      <c r="U102" s="162"/>
      <c r="V102" s="163"/>
      <c r="W102" s="163"/>
      <c r="X102" s="163"/>
    </row>
    <row r="103">
      <c r="A103" s="53">
        <v>45705.0</v>
      </c>
      <c r="B103" s="53">
        <v>45783.0</v>
      </c>
      <c r="C103" s="54">
        <v>241672.0</v>
      </c>
      <c r="D103" s="54" t="s">
        <v>58</v>
      </c>
      <c r="E103" s="53">
        <v>45566.0</v>
      </c>
      <c r="F103" s="56">
        <f t="shared" si="1"/>
        <v>7</v>
      </c>
      <c r="G103" s="53">
        <v>45691.0</v>
      </c>
      <c r="H103" s="56">
        <f t="shared" si="2"/>
        <v>3</v>
      </c>
      <c r="I103" s="54" t="s">
        <v>74</v>
      </c>
      <c r="J103" s="54">
        <v>360.0</v>
      </c>
      <c r="K103" s="100"/>
      <c r="L103" s="54" t="s">
        <v>68</v>
      </c>
      <c r="M103" s="58"/>
      <c r="N103" s="54" t="s">
        <v>19</v>
      </c>
      <c r="O103" s="54" t="s">
        <v>387</v>
      </c>
      <c r="P103" s="58"/>
      <c r="Q103" s="152"/>
      <c r="R103" s="162"/>
      <c r="S103" s="162"/>
      <c r="T103" s="162"/>
      <c r="U103" s="162"/>
      <c r="V103" s="163"/>
      <c r="W103" s="163"/>
      <c r="X103" s="163"/>
    </row>
    <row r="104">
      <c r="A104" s="53">
        <v>45705.0</v>
      </c>
      <c r="B104" s="53">
        <v>45783.0</v>
      </c>
      <c r="C104" s="54">
        <v>163188.0</v>
      </c>
      <c r="D104" s="54" t="s">
        <v>87</v>
      </c>
      <c r="E104" s="53">
        <v>44896.0</v>
      </c>
      <c r="F104" s="56">
        <f t="shared" si="1"/>
        <v>29</v>
      </c>
      <c r="G104" s="53">
        <v>45119.0</v>
      </c>
      <c r="H104" s="56">
        <f t="shared" si="2"/>
        <v>21</v>
      </c>
      <c r="I104" s="54" t="s">
        <v>42</v>
      </c>
      <c r="J104" s="58"/>
      <c r="K104" s="100"/>
      <c r="L104" s="58"/>
      <c r="M104" s="58"/>
      <c r="N104" s="54" t="s">
        <v>19</v>
      </c>
      <c r="O104" s="58"/>
      <c r="P104" s="58"/>
      <c r="Q104" s="152"/>
      <c r="R104" s="162"/>
      <c r="S104" s="162"/>
      <c r="T104" s="162"/>
      <c r="U104" s="162"/>
      <c r="V104" s="163"/>
      <c r="W104" s="163"/>
      <c r="X104" s="163"/>
    </row>
    <row r="105">
      <c r="A105" s="53">
        <v>45705.0</v>
      </c>
      <c r="B105" s="53">
        <v>45783.0</v>
      </c>
      <c r="C105" s="54">
        <v>209317.0</v>
      </c>
      <c r="D105" s="54" t="s">
        <v>87</v>
      </c>
      <c r="E105" s="53">
        <v>45383.0</v>
      </c>
      <c r="F105" s="56">
        <f t="shared" si="1"/>
        <v>13</v>
      </c>
      <c r="G105" s="53">
        <v>45398.0</v>
      </c>
      <c r="H105" s="56">
        <f t="shared" si="2"/>
        <v>12</v>
      </c>
      <c r="I105" s="54" t="s">
        <v>59</v>
      </c>
      <c r="J105" s="54">
        <v>120.0</v>
      </c>
      <c r="K105" s="100"/>
      <c r="L105" s="54" t="s">
        <v>51</v>
      </c>
      <c r="M105" s="58"/>
      <c r="N105" s="54" t="s">
        <v>19</v>
      </c>
      <c r="O105" s="328">
        <v>0.5335</v>
      </c>
      <c r="P105" s="54" t="s">
        <v>66</v>
      </c>
      <c r="Q105" s="152"/>
      <c r="R105" s="162"/>
      <c r="S105" s="162"/>
      <c r="T105" s="162"/>
      <c r="U105" s="162"/>
      <c r="V105" s="163"/>
      <c r="W105" s="163"/>
      <c r="X105" s="163"/>
    </row>
    <row r="106">
      <c r="A106" s="53">
        <v>45705.0</v>
      </c>
      <c r="B106" s="53">
        <v>45783.0</v>
      </c>
      <c r="C106" s="54">
        <v>228547.0</v>
      </c>
      <c r="D106" s="54" t="s">
        <v>87</v>
      </c>
      <c r="E106" s="53">
        <v>45444.0</v>
      </c>
      <c r="F106" s="56">
        <f t="shared" si="1"/>
        <v>11</v>
      </c>
      <c r="G106" s="53">
        <v>45554.0</v>
      </c>
      <c r="H106" s="56">
        <f t="shared" si="2"/>
        <v>7</v>
      </c>
      <c r="I106" s="54" t="s">
        <v>59</v>
      </c>
      <c r="J106" s="58"/>
      <c r="K106" s="100"/>
      <c r="L106" s="58"/>
      <c r="M106" s="58"/>
      <c r="N106" s="54" t="s">
        <v>19</v>
      </c>
      <c r="O106" s="58"/>
      <c r="P106" s="58"/>
      <c r="Q106" s="152"/>
      <c r="R106" s="162"/>
      <c r="S106" s="162"/>
      <c r="T106" s="162"/>
      <c r="U106" s="162"/>
      <c r="V106" s="163"/>
      <c r="W106" s="163"/>
      <c r="X106" s="163"/>
    </row>
    <row r="107">
      <c r="A107" s="53">
        <v>45705.0</v>
      </c>
      <c r="B107" s="53">
        <v>45783.0</v>
      </c>
      <c r="C107" s="54">
        <v>225145.0</v>
      </c>
      <c r="D107" s="54" t="s">
        <v>88</v>
      </c>
      <c r="E107" s="53">
        <v>45413.0</v>
      </c>
      <c r="F107" s="56">
        <f t="shared" si="1"/>
        <v>12</v>
      </c>
      <c r="G107" s="53">
        <v>45520.0</v>
      </c>
      <c r="H107" s="56">
        <f t="shared" si="2"/>
        <v>8</v>
      </c>
      <c r="I107" s="54" t="s">
        <v>73</v>
      </c>
      <c r="J107" s="54">
        <v>201.0</v>
      </c>
      <c r="K107" s="57">
        <v>3000.0</v>
      </c>
      <c r="L107" s="54" t="s">
        <v>68</v>
      </c>
      <c r="M107" s="54" t="s">
        <v>388</v>
      </c>
      <c r="N107" s="54" t="s">
        <v>19</v>
      </c>
      <c r="O107" s="54" t="s">
        <v>65</v>
      </c>
      <c r="P107" s="58"/>
      <c r="Q107" s="152"/>
      <c r="R107" s="162"/>
      <c r="S107" s="162"/>
      <c r="T107" s="162"/>
      <c r="U107" s="162"/>
      <c r="V107" s="163"/>
      <c r="W107" s="163"/>
      <c r="X107" s="163"/>
    </row>
    <row r="108">
      <c r="A108" s="53">
        <v>45705.0</v>
      </c>
      <c r="B108" s="53">
        <v>45783.0</v>
      </c>
      <c r="C108" s="54">
        <v>170833.0</v>
      </c>
      <c r="D108" s="54" t="s">
        <v>41</v>
      </c>
      <c r="E108" s="53">
        <v>45017.0</v>
      </c>
      <c r="F108" s="56">
        <f t="shared" si="1"/>
        <v>25</v>
      </c>
      <c r="G108" s="53">
        <v>45062.0</v>
      </c>
      <c r="H108" s="56">
        <f t="shared" si="2"/>
        <v>23</v>
      </c>
      <c r="I108" s="54" t="s">
        <v>42</v>
      </c>
      <c r="J108" s="58"/>
      <c r="K108" s="100"/>
      <c r="L108" s="58"/>
      <c r="M108" s="58"/>
      <c r="N108" s="54" t="s">
        <v>19</v>
      </c>
      <c r="O108" s="58"/>
      <c r="P108" s="58"/>
      <c r="Q108" s="152"/>
      <c r="R108" s="162"/>
      <c r="S108" s="162"/>
      <c r="T108" s="162"/>
      <c r="U108" s="162"/>
      <c r="V108" s="163"/>
      <c r="W108" s="163"/>
      <c r="X108" s="163"/>
    </row>
    <row r="109">
      <c r="A109" s="53">
        <v>45705.0</v>
      </c>
      <c r="B109" s="53">
        <v>45783.0</v>
      </c>
      <c r="C109" s="54">
        <v>189794.0</v>
      </c>
      <c r="D109" s="54" t="s">
        <v>41</v>
      </c>
      <c r="E109" s="53">
        <v>45200.0</v>
      </c>
      <c r="F109" s="56">
        <f t="shared" si="1"/>
        <v>19</v>
      </c>
      <c r="G109" s="151">
        <v>45224.0</v>
      </c>
      <c r="H109" s="56">
        <f t="shared" si="2"/>
        <v>18</v>
      </c>
      <c r="I109" s="54" t="s">
        <v>73</v>
      </c>
      <c r="J109" s="54" t="s">
        <v>147</v>
      </c>
      <c r="K109" s="57">
        <v>2000.0</v>
      </c>
      <c r="L109" s="54" t="s">
        <v>68</v>
      </c>
      <c r="M109" s="54" t="s">
        <v>389</v>
      </c>
      <c r="N109" s="54" t="s">
        <v>19</v>
      </c>
      <c r="O109" s="54" t="s">
        <v>65</v>
      </c>
      <c r="P109" s="58"/>
      <c r="Q109" s="152"/>
      <c r="R109" s="162"/>
      <c r="S109" s="162"/>
      <c r="T109" s="162"/>
      <c r="U109" s="162"/>
      <c r="V109" s="163"/>
      <c r="W109" s="163"/>
      <c r="X109" s="163"/>
    </row>
    <row r="110">
      <c r="A110" s="53">
        <v>45705.0</v>
      </c>
      <c r="B110" s="53">
        <v>45783.0</v>
      </c>
      <c r="C110" s="54">
        <v>230152.0</v>
      </c>
      <c r="D110" s="54" t="s">
        <v>111</v>
      </c>
      <c r="E110" s="53">
        <v>45505.0</v>
      </c>
      <c r="F110" s="56">
        <f t="shared" si="1"/>
        <v>9</v>
      </c>
      <c r="G110" s="151">
        <v>45576.0</v>
      </c>
      <c r="H110" s="56">
        <f t="shared" si="2"/>
        <v>6</v>
      </c>
      <c r="I110" s="54" t="s">
        <v>74</v>
      </c>
      <c r="J110" s="54" t="s">
        <v>94</v>
      </c>
      <c r="K110" s="57">
        <v>10000.0</v>
      </c>
      <c r="L110" s="54" t="s">
        <v>68</v>
      </c>
      <c r="M110" s="58"/>
      <c r="N110" s="54" t="s">
        <v>19</v>
      </c>
      <c r="O110" s="54" t="s">
        <v>65</v>
      </c>
      <c r="P110" s="58"/>
      <c r="Q110" s="152"/>
      <c r="R110" s="162"/>
      <c r="S110" s="162"/>
      <c r="T110" s="162"/>
      <c r="U110" s="162"/>
      <c r="V110" s="163"/>
      <c r="W110" s="163"/>
      <c r="X110" s="163"/>
    </row>
    <row r="111">
      <c r="A111" s="53">
        <v>45705.0</v>
      </c>
      <c r="B111" s="53">
        <v>45783.0</v>
      </c>
      <c r="C111" s="54">
        <v>148587.0</v>
      </c>
      <c r="D111" s="54" t="s">
        <v>112</v>
      </c>
      <c r="E111" s="53">
        <v>44743.0</v>
      </c>
      <c r="F111" s="56">
        <f t="shared" si="1"/>
        <v>34</v>
      </c>
      <c r="G111" s="151">
        <v>44861.0</v>
      </c>
      <c r="H111" s="56">
        <f t="shared" si="2"/>
        <v>30</v>
      </c>
      <c r="I111" s="54" t="s">
        <v>73</v>
      </c>
      <c r="J111" s="54" t="s">
        <v>390</v>
      </c>
      <c r="K111" s="100"/>
      <c r="L111" s="58"/>
      <c r="M111" s="54" t="s">
        <v>391</v>
      </c>
      <c r="N111" s="54" t="s">
        <v>19</v>
      </c>
      <c r="O111" s="58"/>
      <c r="P111" s="58"/>
      <c r="Q111" s="152"/>
      <c r="R111" s="162"/>
      <c r="S111" s="162"/>
      <c r="T111" s="162"/>
      <c r="U111" s="162"/>
      <c r="V111" s="163"/>
      <c r="W111" s="163"/>
      <c r="X111" s="163"/>
    </row>
    <row r="112">
      <c r="A112" s="53">
        <v>45705.0</v>
      </c>
      <c r="B112" s="53">
        <v>45783.0</v>
      </c>
      <c r="C112" s="54">
        <v>212266.0</v>
      </c>
      <c r="D112" s="54" t="s">
        <v>93</v>
      </c>
      <c r="E112" s="53">
        <v>45323.0</v>
      </c>
      <c r="F112" s="56">
        <f t="shared" si="1"/>
        <v>15</v>
      </c>
      <c r="G112" s="53">
        <v>45408.0</v>
      </c>
      <c r="H112" s="56">
        <f t="shared" si="2"/>
        <v>12</v>
      </c>
      <c r="I112" s="54" t="s">
        <v>134</v>
      </c>
      <c r="J112" s="54">
        <v>1004.0</v>
      </c>
      <c r="K112" s="57">
        <v>3000.0</v>
      </c>
      <c r="L112" s="54" t="s">
        <v>68</v>
      </c>
      <c r="M112" s="54" t="s">
        <v>392</v>
      </c>
      <c r="N112" s="54" t="s">
        <v>19</v>
      </c>
      <c r="O112" s="58"/>
      <c r="P112" s="58"/>
      <c r="Q112" s="152"/>
      <c r="R112" s="162"/>
      <c r="S112" s="162"/>
      <c r="T112" s="162"/>
      <c r="U112" s="162"/>
      <c r="V112" s="163"/>
      <c r="W112" s="163"/>
      <c r="X112" s="163"/>
    </row>
    <row r="113">
      <c r="A113" s="53">
        <v>45705.0</v>
      </c>
      <c r="B113" s="53">
        <v>45783.0</v>
      </c>
      <c r="C113" s="54">
        <v>230686.0</v>
      </c>
      <c r="D113" s="54" t="s">
        <v>93</v>
      </c>
      <c r="E113" s="53">
        <v>45566.0</v>
      </c>
      <c r="F113" s="56">
        <f t="shared" si="1"/>
        <v>7</v>
      </c>
      <c r="G113" s="151">
        <v>45575.0</v>
      </c>
      <c r="H113" s="56">
        <f t="shared" si="2"/>
        <v>6</v>
      </c>
      <c r="I113" s="54" t="s">
        <v>74</v>
      </c>
      <c r="J113" s="54" t="s">
        <v>33</v>
      </c>
      <c r="K113" s="100"/>
      <c r="L113" s="54" t="s">
        <v>68</v>
      </c>
      <c r="M113" s="300">
        <v>45719.0</v>
      </c>
      <c r="N113" s="54" t="s">
        <v>19</v>
      </c>
      <c r="O113" s="58"/>
      <c r="P113" s="58"/>
      <c r="Q113" s="152"/>
      <c r="R113" s="162"/>
      <c r="S113" s="162"/>
      <c r="T113" s="162"/>
      <c r="U113" s="162"/>
      <c r="V113" s="163"/>
      <c r="W113" s="163"/>
      <c r="X113" s="163"/>
    </row>
    <row r="114">
      <c r="A114" s="53">
        <v>45705.0</v>
      </c>
      <c r="B114" s="53">
        <v>45783.0</v>
      </c>
      <c r="C114" s="54">
        <v>181672.0</v>
      </c>
      <c r="D114" s="54" t="s">
        <v>55</v>
      </c>
      <c r="E114" s="53">
        <v>45047.0</v>
      </c>
      <c r="F114" s="56">
        <f t="shared" si="1"/>
        <v>24</v>
      </c>
      <c r="G114" s="53">
        <v>45147.0</v>
      </c>
      <c r="H114" s="56">
        <f t="shared" si="2"/>
        <v>20</v>
      </c>
      <c r="I114" s="54" t="s">
        <v>73</v>
      </c>
      <c r="J114" s="54" t="s">
        <v>393</v>
      </c>
      <c r="K114" s="57">
        <v>10000.0</v>
      </c>
      <c r="L114" s="54" t="s">
        <v>84</v>
      </c>
      <c r="M114" s="54" t="s">
        <v>394</v>
      </c>
      <c r="N114" s="54" t="s">
        <v>19</v>
      </c>
      <c r="O114" s="54"/>
      <c r="P114" s="58"/>
      <c r="Q114" s="330" t="s">
        <v>395</v>
      </c>
      <c r="R114" s="162"/>
      <c r="S114" s="162"/>
      <c r="T114" s="162"/>
      <c r="U114" s="162"/>
      <c r="V114" s="163"/>
      <c r="W114" s="163"/>
      <c r="X114" s="163"/>
    </row>
    <row r="115">
      <c r="A115" s="53">
        <v>45705.0</v>
      </c>
      <c r="B115" s="53">
        <v>45783.0</v>
      </c>
      <c r="C115" s="54">
        <v>142913.0</v>
      </c>
      <c r="D115" s="54" t="s">
        <v>96</v>
      </c>
      <c r="E115" s="53">
        <v>44743.0</v>
      </c>
      <c r="F115" s="56">
        <f t="shared" si="1"/>
        <v>34</v>
      </c>
      <c r="G115" s="53">
        <v>44753.0</v>
      </c>
      <c r="H115" s="56">
        <f t="shared" si="2"/>
        <v>33</v>
      </c>
      <c r="I115" s="54" t="s">
        <v>42</v>
      </c>
      <c r="J115" s="58"/>
      <c r="K115" s="100"/>
      <c r="L115" s="58"/>
      <c r="M115" s="58"/>
      <c r="N115" s="54" t="s">
        <v>19</v>
      </c>
      <c r="O115" s="58"/>
      <c r="P115" s="58"/>
      <c r="Q115" s="152"/>
      <c r="R115" s="162"/>
      <c r="S115" s="162"/>
      <c r="T115" s="162"/>
      <c r="U115" s="162"/>
      <c r="V115" s="163"/>
      <c r="W115" s="163"/>
      <c r="X115" s="163"/>
    </row>
    <row r="116">
      <c r="A116" s="53">
        <v>45705.0</v>
      </c>
      <c r="B116" s="53">
        <v>45783.0</v>
      </c>
      <c r="C116" s="54">
        <v>150243.0</v>
      </c>
      <c r="D116" s="54" t="s">
        <v>96</v>
      </c>
      <c r="E116" s="53">
        <v>44958.0</v>
      </c>
      <c r="F116" s="56">
        <f t="shared" si="1"/>
        <v>27</v>
      </c>
      <c r="G116" s="53">
        <v>44995.0</v>
      </c>
      <c r="H116" s="56">
        <f t="shared" si="2"/>
        <v>25</v>
      </c>
      <c r="I116" s="54" t="s">
        <v>42</v>
      </c>
      <c r="J116" s="58"/>
      <c r="K116" s="100"/>
      <c r="L116" s="58"/>
      <c r="M116" s="58"/>
      <c r="N116" s="54" t="s">
        <v>19</v>
      </c>
      <c r="O116" s="58"/>
      <c r="P116" s="58"/>
      <c r="Q116" s="152"/>
      <c r="R116" s="162"/>
      <c r="S116" s="162"/>
      <c r="T116" s="162"/>
      <c r="U116" s="162"/>
      <c r="V116" s="163"/>
      <c r="W116" s="163"/>
      <c r="X116" s="163"/>
    </row>
    <row r="117">
      <c r="A117" s="53">
        <v>45705.0</v>
      </c>
      <c r="B117" s="53">
        <v>45783.0</v>
      </c>
      <c r="C117" s="54">
        <v>214087.0</v>
      </c>
      <c r="D117" s="54" t="s">
        <v>96</v>
      </c>
      <c r="E117" s="53">
        <v>45383.0</v>
      </c>
      <c r="F117" s="56">
        <f t="shared" si="1"/>
        <v>13</v>
      </c>
      <c r="G117" s="53">
        <v>45425.0</v>
      </c>
      <c r="H117" s="56">
        <f t="shared" si="2"/>
        <v>11</v>
      </c>
      <c r="I117" s="54" t="s">
        <v>74</v>
      </c>
      <c r="J117" s="54">
        <v>309.0</v>
      </c>
      <c r="K117" s="100"/>
      <c r="L117" s="54" t="s">
        <v>68</v>
      </c>
      <c r="M117" s="54" t="s">
        <v>396</v>
      </c>
      <c r="N117" s="54" t="s">
        <v>19</v>
      </c>
      <c r="O117" s="58"/>
      <c r="P117" s="58"/>
      <c r="Q117" s="152"/>
      <c r="R117" s="162"/>
      <c r="S117" s="162"/>
      <c r="T117" s="162"/>
      <c r="U117" s="162"/>
      <c r="V117" s="163"/>
      <c r="W117" s="163"/>
      <c r="X117" s="163"/>
    </row>
    <row r="118">
      <c r="A118" s="53">
        <v>45705.0</v>
      </c>
      <c r="B118" s="53">
        <v>45783.0</v>
      </c>
      <c r="C118" s="54">
        <v>199301.0</v>
      </c>
      <c r="D118" s="54" t="s">
        <v>96</v>
      </c>
      <c r="E118" s="53">
        <v>45261.0</v>
      </c>
      <c r="F118" s="56">
        <f t="shared" si="1"/>
        <v>17</v>
      </c>
      <c r="G118" s="53">
        <v>45315.0</v>
      </c>
      <c r="H118" s="56">
        <f t="shared" si="2"/>
        <v>15</v>
      </c>
      <c r="I118" s="54" t="s">
        <v>49</v>
      </c>
      <c r="J118" s="58"/>
      <c r="K118" s="100"/>
      <c r="L118" s="54" t="s">
        <v>68</v>
      </c>
      <c r="M118" s="322">
        <v>14109.0</v>
      </c>
      <c r="N118" s="54" t="s">
        <v>19</v>
      </c>
      <c r="O118" s="270">
        <v>0.82</v>
      </c>
      <c r="P118" s="58"/>
      <c r="Q118" s="152"/>
      <c r="R118" s="162"/>
      <c r="S118" s="162"/>
      <c r="T118" s="162"/>
      <c r="U118" s="162"/>
      <c r="V118" s="163"/>
      <c r="W118" s="163"/>
      <c r="X118" s="163"/>
    </row>
    <row r="119">
      <c r="A119" s="53">
        <v>45705.0</v>
      </c>
      <c r="B119" s="53">
        <v>45783.0</v>
      </c>
      <c r="C119" s="54">
        <v>213258.0</v>
      </c>
      <c r="D119" s="54" t="s">
        <v>62</v>
      </c>
      <c r="E119" s="53">
        <v>45323.0</v>
      </c>
      <c r="F119" s="56">
        <f t="shared" si="1"/>
        <v>15</v>
      </c>
      <c r="G119" s="53">
        <v>45418.0</v>
      </c>
      <c r="H119" s="56">
        <f t="shared" si="2"/>
        <v>12</v>
      </c>
      <c r="I119" s="54" t="s">
        <v>73</v>
      </c>
      <c r="J119" s="54">
        <v>208.0</v>
      </c>
      <c r="K119" s="100"/>
      <c r="L119" s="58"/>
      <c r="M119" s="54" t="s">
        <v>391</v>
      </c>
      <c r="N119" s="54" t="s">
        <v>19</v>
      </c>
      <c r="O119" s="58"/>
      <c r="P119" s="58"/>
      <c r="Q119" s="152"/>
      <c r="R119" s="162"/>
      <c r="S119" s="162"/>
      <c r="T119" s="162"/>
      <c r="U119" s="162"/>
      <c r="V119" s="163"/>
      <c r="W119" s="163"/>
      <c r="X119" s="163"/>
    </row>
    <row r="120">
      <c r="A120" s="53">
        <v>45705.0</v>
      </c>
      <c r="B120" s="53">
        <v>45783.0</v>
      </c>
      <c r="C120" s="54">
        <v>151277.0</v>
      </c>
      <c r="D120" s="54" t="s">
        <v>116</v>
      </c>
      <c r="E120" s="53">
        <v>44835.0</v>
      </c>
      <c r="F120" s="56">
        <f t="shared" si="1"/>
        <v>31</v>
      </c>
      <c r="G120" s="151">
        <v>44882.0</v>
      </c>
      <c r="H120" s="56">
        <f t="shared" si="2"/>
        <v>29</v>
      </c>
      <c r="I120" s="54" t="s">
        <v>42</v>
      </c>
      <c r="J120" s="58"/>
      <c r="K120" s="100"/>
      <c r="L120" s="58"/>
      <c r="M120" s="58"/>
      <c r="N120" s="54" t="s">
        <v>19</v>
      </c>
      <c r="O120" s="58"/>
      <c r="P120" s="58"/>
      <c r="Q120" s="152"/>
      <c r="R120" s="162"/>
      <c r="S120" s="162"/>
      <c r="T120" s="162"/>
      <c r="U120" s="162"/>
      <c r="V120" s="163"/>
      <c r="W120" s="163"/>
      <c r="X120" s="163"/>
    </row>
    <row r="121">
      <c r="A121" s="53">
        <v>45705.0</v>
      </c>
      <c r="B121" s="53">
        <v>45783.0</v>
      </c>
      <c r="C121" s="54">
        <v>139894.0</v>
      </c>
      <c r="D121" s="54" t="s">
        <v>116</v>
      </c>
      <c r="E121" s="53">
        <v>44927.0</v>
      </c>
      <c r="F121" s="56">
        <f t="shared" si="1"/>
        <v>28</v>
      </c>
      <c r="G121" s="53">
        <v>45094.0</v>
      </c>
      <c r="H121" s="56">
        <f t="shared" si="2"/>
        <v>22</v>
      </c>
      <c r="I121" s="54" t="s">
        <v>42</v>
      </c>
      <c r="J121" s="58"/>
      <c r="K121" s="100"/>
      <c r="L121" s="58"/>
      <c r="M121" s="58"/>
      <c r="N121" s="54" t="s">
        <v>19</v>
      </c>
      <c r="O121" s="58"/>
      <c r="P121" s="58"/>
      <c r="Q121" s="152"/>
      <c r="R121" s="162"/>
      <c r="S121" s="162"/>
      <c r="T121" s="162"/>
      <c r="U121" s="162"/>
      <c r="V121" s="163"/>
      <c r="W121" s="163"/>
      <c r="X121" s="163"/>
    </row>
    <row r="122">
      <c r="A122" s="53">
        <v>45705.0</v>
      </c>
      <c r="B122" s="53">
        <v>45783.0</v>
      </c>
      <c r="C122" s="54">
        <v>220309.0</v>
      </c>
      <c r="D122" s="54" t="s">
        <v>116</v>
      </c>
      <c r="E122" s="53">
        <v>45444.0</v>
      </c>
      <c r="F122" s="56">
        <f t="shared" si="1"/>
        <v>11</v>
      </c>
      <c r="G122" s="53">
        <v>45477.0</v>
      </c>
      <c r="H122" s="56">
        <f t="shared" si="2"/>
        <v>10</v>
      </c>
      <c r="I122" s="54" t="s">
        <v>74</v>
      </c>
      <c r="J122" s="58"/>
      <c r="K122" s="57" t="s">
        <v>382</v>
      </c>
      <c r="L122" s="54" t="s">
        <v>68</v>
      </c>
      <c r="M122" s="300">
        <v>45726.0</v>
      </c>
      <c r="N122" s="54" t="s">
        <v>19</v>
      </c>
      <c r="O122" s="58"/>
      <c r="P122" s="58"/>
      <c r="Q122" s="152"/>
      <c r="R122" s="162"/>
      <c r="S122" s="162"/>
      <c r="T122" s="162"/>
      <c r="U122" s="162"/>
      <c r="V122" s="163"/>
      <c r="W122" s="163"/>
      <c r="X122" s="163"/>
    </row>
    <row r="123">
      <c r="A123" s="53">
        <v>45705.0</v>
      </c>
      <c r="B123" s="53">
        <v>45783.0</v>
      </c>
      <c r="C123" s="54">
        <v>226572.0</v>
      </c>
      <c r="D123" s="54" t="s">
        <v>116</v>
      </c>
      <c r="E123" s="53">
        <v>45474.0</v>
      </c>
      <c r="F123" s="56">
        <f t="shared" si="1"/>
        <v>10</v>
      </c>
      <c r="G123" s="53">
        <v>45537.0</v>
      </c>
      <c r="H123" s="56">
        <f t="shared" si="2"/>
        <v>8</v>
      </c>
      <c r="I123" s="54" t="s">
        <v>205</v>
      </c>
      <c r="J123" s="54" t="s">
        <v>33</v>
      </c>
      <c r="K123" s="100"/>
      <c r="L123" s="54" t="s">
        <v>68</v>
      </c>
      <c r="M123" s="54" t="s">
        <v>333</v>
      </c>
      <c r="N123" s="54" t="s">
        <v>19</v>
      </c>
      <c r="O123" s="300">
        <v>45734.0</v>
      </c>
      <c r="P123" s="58"/>
      <c r="Q123" s="152"/>
      <c r="R123" s="162"/>
      <c r="S123" s="162"/>
      <c r="T123" s="162"/>
      <c r="U123" s="162"/>
      <c r="V123" s="163"/>
      <c r="W123" s="163"/>
      <c r="X123" s="163"/>
    </row>
    <row r="124">
      <c r="A124" s="53">
        <v>45705.0</v>
      </c>
      <c r="B124" s="53">
        <v>45783.0</v>
      </c>
      <c r="C124" s="54">
        <v>180604.0</v>
      </c>
      <c r="D124" s="54" t="s">
        <v>118</v>
      </c>
      <c r="E124" s="53">
        <v>44986.0</v>
      </c>
      <c r="F124" s="56">
        <f t="shared" si="1"/>
        <v>26</v>
      </c>
      <c r="G124" s="53">
        <v>45139.0</v>
      </c>
      <c r="H124" s="56">
        <f t="shared" si="2"/>
        <v>21</v>
      </c>
      <c r="I124" s="54" t="s">
        <v>73</v>
      </c>
      <c r="J124" s="54" t="s">
        <v>397</v>
      </c>
      <c r="K124" s="100"/>
      <c r="L124" s="54" t="s">
        <v>51</v>
      </c>
      <c r="M124" s="54" t="s">
        <v>398</v>
      </c>
      <c r="N124" s="54" t="s">
        <v>19</v>
      </c>
      <c r="O124" s="58"/>
      <c r="P124" s="58"/>
      <c r="Q124" s="152"/>
      <c r="R124" s="162"/>
      <c r="S124" s="162"/>
      <c r="T124" s="162"/>
      <c r="U124" s="162"/>
      <c r="V124" s="163"/>
      <c r="W124" s="163"/>
      <c r="X124" s="163"/>
    </row>
    <row r="125">
      <c r="A125" s="53">
        <v>45705.0</v>
      </c>
      <c r="B125" s="53">
        <v>45783.0</v>
      </c>
      <c r="C125" s="54">
        <v>228812.0</v>
      </c>
      <c r="D125" s="54" t="s">
        <v>118</v>
      </c>
      <c r="E125" s="53">
        <v>45505.0</v>
      </c>
      <c r="F125" s="56">
        <f t="shared" si="1"/>
        <v>9</v>
      </c>
      <c r="G125" s="53">
        <v>45558.0</v>
      </c>
      <c r="H125" s="56">
        <f t="shared" si="2"/>
        <v>7</v>
      </c>
      <c r="I125" s="54" t="s">
        <v>74</v>
      </c>
      <c r="J125" s="54"/>
      <c r="K125" s="57"/>
      <c r="L125" s="54" t="s">
        <v>68</v>
      </c>
      <c r="M125" s="300">
        <v>45719.0</v>
      </c>
      <c r="N125" s="54" t="s">
        <v>19</v>
      </c>
      <c r="O125" s="58"/>
      <c r="P125" s="58"/>
      <c r="Q125" s="152"/>
      <c r="R125" s="162"/>
      <c r="S125" s="162"/>
      <c r="T125" s="162"/>
      <c r="U125" s="162"/>
      <c r="V125" s="163"/>
      <c r="W125" s="163"/>
      <c r="X125" s="163"/>
    </row>
    <row r="126">
      <c r="A126" s="53">
        <v>45705.0</v>
      </c>
      <c r="B126" s="53">
        <v>45783.0</v>
      </c>
      <c r="C126" s="54">
        <v>230587.0</v>
      </c>
      <c r="D126" s="54" t="s">
        <v>118</v>
      </c>
      <c r="E126" s="53">
        <v>45474.0</v>
      </c>
      <c r="F126" s="56">
        <f t="shared" si="1"/>
        <v>10</v>
      </c>
      <c r="G126" s="151">
        <v>45575.0</v>
      </c>
      <c r="H126" s="56">
        <f t="shared" si="2"/>
        <v>6</v>
      </c>
      <c r="I126" s="54" t="s">
        <v>73</v>
      </c>
      <c r="J126" s="54" t="s">
        <v>399</v>
      </c>
      <c r="K126" s="100"/>
      <c r="L126" s="54" t="s">
        <v>51</v>
      </c>
      <c r="M126" s="54" t="s">
        <v>400</v>
      </c>
      <c r="N126" s="54" t="s">
        <v>19</v>
      </c>
      <c r="O126" s="54" t="s">
        <v>65</v>
      </c>
      <c r="P126" s="58"/>
      <c r="Q126" s="152"/>
      <c r="R126" s="162"/>
      <c r="S126" s="162"/>
      <c r="T126" s="162"/>
      <c r="U126" s="162"/>
      <c r="V126" s="163"/>
      <c r="W126" s="163"/>
      <c r="X126" s="163"/>
    </row>
    <row r="127">
      <c r="A127" s="53">
        <v>45705.0</v>
      </c>
      <c r="B127" s="53">
        <v>45779.0</v>
      </c>
      <c r="C127" s="54">
        <v>140589.0</v>
      </c>
      <c r="D127" s="54" t="s">
        <v>99</v>
      </c>
      <c r="E127" s="53">
        <v>44531.0</v>
      </c>
      <c r="F127" s="56">
        <f t="shared" si="1"/>
        <v>41</v>
      </c>
      <c r="G127" s="53">
        <v>44789.0</v>
      </c>
      <c r="H127" s="56">
        <f t="shared" si="2"/>
        <v>32</v>
      </c>
      <c r="I127" s="54" t="s">
        <v>49</v>
      </c>
      <c r="J127" s="58"/>
      <c r="K127" s="100"/>
      <c r="L127" s="54" t="s">
        <v>68</v>
      </c>
      <c r="M127" s="54"/>
      <c r="N127" s="54" t="s">
        <v>25</v>
      </c>
      <c r="O127" s="54" t="s">
        <v>25</v>
      </c>
      <c r="P127" s="58"/>
      <c r="Q127" s="152"/>
      <c r="R127" s="162"/>
      <c r="S127" s="162"/>
      <c r="T127" s="162"/>
      <c r="U127" s="162"/>
      <c r="V127" s="163"/>
      <c r="W127" s="163"/>
      <c r="X127" s="163"/>
    </row>
    <row r="128">
      <c r="A128" s="53">
        <v>45705.0</v>
      </c>
      <c r="B128" s="53">
        <v>45783.0</v>
      </c>
      <c r="C128" s="54">
        <v>196654.0</v>
      </c>
      <c r="D128" s="54" t="s">
        <v>99</v>
      </c>
      <c r="E128" s="53">
        <v>45261.0</v>
      </c>
      <c r="F128" s="56">
        <f t="shared" si="1"/>
        <v>17</v>
      </c>
      <c r="G128" s="151">
        <v>45282.0</v>
      </c>
      <c r="H128" s="56">
        <f t="shared" si="2"/>
        <v>16</v>
      </c>
      <c r="I128" s="54" t="s">
        <v>63</v>
      </c>
      <c r="J128" s="58"/>
      <c r="K128" s="100"/>
      <c r="L128" s="58"/>
      <c r="M128" s="58"/>
      <c r="N128" s="54" t="s">
        <v>19</v>
      </c>
      <c r="O128" s="58"/>
      <c r="P128" s="58"/>
      <c r="Q128" s="152"/>
      <c r="R128" s="162"/>
      <c r="S128" s="162"/>
      <c r="T128" s="162"/>
      <c r="U128" s="162"/>
      <c r="V128" s="163"/>
      <c r="W128" s="163"/>
      <c r="X128" s="163"/>
    </row>
    <row r="129">
      <c r="A129" s="53">
        <v>45705.0</v>
      </c>
      <c r="B129" s="53">
        <v>45783.0</v>
      </c>
      <c r="C129" s="54">
        <v>225746.0</v>
      </c>
      <c r="D129" s="54" t="s">
        <v>99</v>
      </c>
      <c r="E129" s="53">
        <v>44713.0</v>
      </c>
      <c r="F129" s="56">
        <f t="shared" si="1"/>
        <v>35</v>
      </c>
      <c r="G129" s="53">
        <v>45526.0</v>
      </c>
      <c r="H129" s="56">
        <f t="shared" si="2"/>
        <v>8</v>
      </c>
      <c r="I129" s="54" t="s">
        <v>42</v>
      </c>
      <c r="J129" s="58"/>
      <c r="K129" s="100"/>
      <c r="L129" s="58"/>
      <c r="M129" s="58"/>
      <c r="N129" s="54" t="s">
        <v>19</v>
      </c>
      <c r="O129" s="58"/>
      <c r="P129" s="58"/>
      <c r="Q129" s="152"/>
      <c r="R129" s="162"/>
      <c r="S129" s="162"/>
      <c r="T129" s="162"/>
      <c r="U129" s="162"/>
      <c r="V129" s="163"/>
      <c r="W129" s="163"/>
      <c r="X129" s="163"/>
    </row>
    <row r="130">
      <c r="A130" s="53">
        <v>45705.0</v>
      </c>
      <c r="B130" s="53">
        <v>45783.0</v>
      </c>
      <c r="C130" s="54">
        <v>69534.0</v>
      </c>
      <c r="D130" s="54" t="s">
        <v>107</v>
      </c>
      <c r="E130" s="53">
        <v>44105.0</v>
      </c>
      <c r="F130" s="56">
        <f t="shared" si="1"/>
        <v>55</v>
      </c>
      <c r="G130" s="53">
        <v>44136.0</v>
      </c>
      <c r="H130" s="56">
        <f t="shared" si="2"/>
        <v>54</v>
      </c>
      <c r="I130" s="54" t="s">
        <v>144</v>
      </c>
      <c r="J130" s="58"/>
      <c r="K130" s="100"/>
      <c r="L130" s="54" t="s">
        <v>68</v>
      </c>
      <c r="M130" s="54" t="s">
        <v>328</v>
      </c>
      <c r="N130" s="54" t="s">
        <v>19</v>
      </c>
      <c r="O130" s="300">
        <v>45748.0</v>
      </c>
      <c r="P130" s="58"/>
      <c r="Q130" s="152"/>
      <c r="R130" s="162"/>
      <c r="S130" s="162"/>
      <c r="T130" s="162"/>
      <c r="U130" s="162"/>
      <c r="V130" s="163"/>
      <c r="W130" s="163"/>
      <c r="X130" s="163"/>
    </row>
    <row r="131">
      <c r="A131" s="53">
        <v>45705.0</v>
      </c>
      <c r="B131" s="53">
        <v>45783.0</v>
      </c>
      <c r="C131" s="54">
        <v>150174.0</v>
      </c>
      <c r="D131" s="54" t="s">
        <v>58</v>
      </c>
      <c r="E131" s="53">
        <v>44287.0</v>
      </c>
      <c r="F131" s="56">
        <f t="shared" si="1"/>
        <v>49</v>
      </c>
      <c r="G131" s="53">
        <v>44873.0</v>
      </c>
      <c r="H131" s="56">
        <f t="shared" si="2"/>
        <v>29</v>
      </c>
      <c r="I131" s="54" t="s">
        <v>144</v>
      </c>
      <c r="J131" s="58"/>
      <c r="K131" s="100"/>
      <c r="L131" s="58"/>
      <c r="M131" s="54" t="s">
        <v>333</v>
      </c>
      <c r="N131" s="54" t="s">
        <v>19</v>
      </c>
      <c r="O131" s="300">
        <v>45748.0</v>
      </c>
      <c r="P131" s="58"/>
      <c r="Q131" s="152"/>
      <c r="R131" s="162"/>
      <c r="S131" s="162"/>
      <c r="T131" s="162"/>
      <c r="U131" s="162"/>
      <c r="V131" s="163"/>
      <c r="W131" s="163"/>
      <c r="X131" s="163"/>
    </row>
    <row r="132">
      <c r="A132" s="53">
        <v>45705.0</v>
      </c>
      <c r="B132" s="53">
        <v>45783.0</v>
      </c>
      <c r="C132" s="54">
        <v>116664.0</v>
      </c>
      <c r="D132" s="54" t="s">
        <v>104</v>
      </c>
      <c r="E132" s="53">
        <v>44378.0</v>
      </c>
      <c r="F132" s="56">
        <f t="shared" si="1"/>
        <v>46</v>
      </c>
      <c r="G132" s="53">
        <v>44611.0</v>
      </c>
      <c r="H132" s="56">
        <f t="shared" si="2"/>
        <v>38</v>
      </c>
      <c r="I132" s="54" t="s">
        <v>144</v>
      </c>
      <c r="J132" s="58"/>
      <c r="K132" s="100"/>
      <c r="L132" s="58"/>
      <c r="M132" s="54" t="s">
        <v>333</v>
      </c>
      <c r="N132" s="54" t="s">
        <v>19</v>
      </c>
      <c r="O132" s="54" t="s">
        <v>401</v>
      </c>
      <c r="P132" s="58"/>
      <c r="Q132" s="152"/>
      <c r="R132" s="162"/>
      <c r="S132" s="162"/>
      <c r="T132" s="162"/>
      <c r="U132" s="162"/>
      <c r="V132" s="163"/>
      <c r="W132" s="163"/>
      <c r="X132" s="163"/>
    </row>
    <row r="133">
      <c r="A133" s="53">
        <v>45705.0</v>
      </c>
      <c r="B133" s="53">
        <v>45783.0</v>
      </c>
      <c r="C133" s="54">
        <v>56754.0</v>
      </c>
      <c r="D133" s="54" t="s">
        <v>58</v>
      </c>
      <c r="E133" s="53">
        <v>43831.0</v>
      </c>
      <c r="F133" s="56">
        <f t="shared" si="1"/>
        <v>64</v>
      </c>
      <c r="G133" s="53">
        <v>44013.0</v>
      </c>
      <c r="H133" s="56">
        <f t="shared" si="2"/>
        <v>58</v>
      </c>
      <c r="I133" s="54" t="s">
        <v>144</v>
      </c>
      <c r="J133" s="58"/>
      <c r="K133" s="100"/>
      <c r="L133" s="58"/>
      <c r="M133" s="54" t="s">
        <v>333</v>
      </c>
      <c r="N133" s="54" t="s">
        <v>19</v>
      </c>
      <c r="O133" s="300">
        <v>45748.0</v>
      </c>
      <c r="P133" s="58"/>
      <c r="Q133" s="152"/>
      <c r="R133" s="162"/>
      <c r="S133" s="162"/>
      <c r="T133" s="162"/>
      <c r="U133" s="162"/>
      <c r="V133" s="163"/>
      <c r="W133" s="163"/>
      <c r="X133" s="163"/>
    </row>
    <row r="134">
      <c r="A134" s="53">
        <v>45705.0</v>
      </c>
      <c r="B134" s="53">
        <v>45783.0</v>
      </c>
      <c r="C134" s="54">
        <v>60117.0</v>
      </c>
      <c r="D134" s="54" t="s">
        <v>60</v>
      </c>
      <c r="E134" s="53">
        <v>43862.0</v>
      </c>
      <c r="F134" s="56">
        <f t="shared" si="1"/>
        <v>63</v>
      </c>
      <c r="G134" s="53">
        <v>44050.0</v>
      </c>
      <c r="H134" s="56">
        <f t="shared" si="2"/>
        <v>56</v>
      </c>
      <c r="I134" s="54" t="s">
        <v>42</v>
      </c>
      <c r="J134" s="58"/>
      <c r="K134" s="100"/>
      <c r="L134" s="58"/>
      <c r="M134" s="58"/>
      <c r="N134" s="54" t="s">
        <v>19</v>
      </c>
      <c r="O134" s="58"/>
      <c r="P134" s="58"/>
      <c r="Q134" s="152"/>
      <c r="R134" s="162"/>
      <c r="S134" s="162"/>
      <c r="T134" s="162"/>
      <c r="U134" s="162"/>
      <c r="V134" s="163"/>
      <c r="W134" s="163"/>
      <c r="X134" s="163"/>
    </row>
    <row r="135">
      <c r="A135" s="53">
        <v>45705.0</v>
      </c>
      <c r="B135" s="53">
        <v>45783.0</v>
      </c>
      <c r="C135" s="54">
        <v>210678.0</v>
      </c>
      <c r="D135" s="54" t="s">
        <v>96</v>
      </c>
      <c r="E135" s="53">
        <v>45323.0</v>
      </c>
      <c r="F135" s="56">
        <f t="shared" si="1"/>
        <v>15</v>
      </c>
      <c r="G135" s="53">
        <v>45398.0</v>
      </c>
      <c r="H135" s="56">
        <f t="shared" si="2"/>
        <v>12</v>
      </c>
      <c r="I135" s="54" t="s">
        <v>63</v>
      </c>
      <c r="J135" s="54">
        <v>402.0</v>
      </c>
      <c r="K135" s="100"/>
      <c r="L135" s="54" t="s">
        <v>51</v>
      </c>
      <c r="M135" s="54" t="s">
        <v>402</v>
      </c>
      <c r="N135" s="54" t="s">
        <v>19</v>
      </c>
      <c r="O135" s="58"/>
      <c r="P135" s="54" t="s">
        <v>66</v>
      </c>
      <c r="Q135" s="152"/>
      <c r="R135" s="162"/>
      <c r="S135" s="162"/>
      <c r="T135" s="162"/>
      <c r="U135" s="162"/>
      <c r="V135" s="163"/>
      <c r="W135" s="163"/>
      <c r="X135" s="163"/>
    </row>
    <row r="136">
      <c r="A136" s="53">
        <v>45705.0</v>
      </c>
      <c r="B136" s="53">
        <v>45783.0</v>
      </c>
      <c r="C136" s="54">
        <v>131267.0</v>
      </c>
      <c r="D136" s="54" t="s">
        <v>70</v>
      </c>
      <c r="E136" s="53">
        <v>44682.0</v>
      </c>
      <c r="F136" s="56">
        <f t="shared" si="1"/>
        <v>36</v>
      </c>
      <c r="G136" s="53">
        <v>44725.0</v>
      </c>
      <c r="H136" s="56">
        <f t="shared" si="2"/>
        <v>34</v>
      </c>
      <c r="I136" s="54" t="s">
        <v>144</v>
      </c>
      <c r="J136" s="58"/>
      <c r="K136" s="100"/>
      <c r="L136" s="58"/>
      <c r="M136" s="54" t="s">
        <v>333</v>
      </c>
      <c r="N136" s="54" t="s">
        <v>19</v>
      </c>
      <c r="O136" s="300">
        <v>45748.0</v>
      </c>
      <c r="P136" s="58"/>
      <c r="Q136" s="152"/>
      <c r="R136" s="162"/>
      <c r="S136" s="162"/>
      <c r="T136" s="162"/>
      <c r="U136" s="162"/>
      <c r="V136" s="163"/>
      <c r="W136" s="163"/>
      <c r="X136" s="163"/>
    </row>
    <row r="137">
      <c r="A137" s="53">
        <v>45705.0</v>
      </c>
      <c r="B137" s="53">
        <v>45783.0</v>
      </c>
      <c r="C137" s="54">
        <v>219929.0</v>
      </c>
      <c r="D137" s="54" t="s">
        <v>114</v>
      </c>
      <c r="E137" s="53">
        <v>45444.0</v>
      </c>
      <c r="F137" s="56">
        <f t="shared" si="1"/>
        <v>11</v>
      </c>
      <c r="G137" s="53">
        <v>45477.0</v>
      </c>
      <c r="H137" s="56">
        <f t="shared" si="2"/>
        <v>10</v>
      </c>
      <c r="I137" s="54" t="s">
        <v>74</v>
      </c>
      <c r="J137" s="54">
        <v>312.0</v>
      </c>
      <c r="K137" s="57">
        <v>8000.0</v>
      </c>
      <c r="L137" s="54" t="s">
        <v>68</v>
      </c>
      <c r="M137" s="116">
        <v>16831.0</v>
      </c>
      <c r="N137" s="54" t="s">
        <v>19</v>
      </c>
      <c r="O137" s="54" t="s">
        <v>403</v>
      </c>
      <c r="P137" s="54" t="s">
        <v>66</v>
      </c>
      <c r="Q137" s="152"/>
      <c r="R137" s="162"/>
      <c r="S137" s="162"/>
      <c r="T137" s="162"/>
      <c r="U137" s="162"/>
      <c r="V137" s="163"/>
      <c r="W137" s="163"/>
      <c r="X137" s="163"/>
    </row>
    <row r="138">
      <c r="A138" s="53">
        <v>45705.0</v>
      </c>
      <c r="B138" s="53">
        <v>45783.0</v>
      </c>
      <c r="C138" s="54">
        <v>232369.0</v>
      </c>
      <c r="D138" s="54" t="s">
        <v>71</v>
      </c>
      <c r="E138" s="53">
        <v>45474.0</v>
      </c>
      <c r="F138" s="56">
        <f t="shared" si="1"/>
        <v>10</v>
      </c>
      <c r="G138" s="151">
        <v>45590.0</v>
      </c>
      <c r="H138" s="56">
        <f t="shared" si="2"/>
        <v>6</v>
      </c>
      <c r="I138" s="54" t="s">
        <v>74</v>
      </c>
      <c r="J138" s="54" t="s">
        <v>404</v>
      </c>
      <c r="K138" s="57">
        <v>10000.0</v>
      </c>
      <c r="L138" s="54" t="s">
        <v>68</v>
      </c>
      <c r="M138" s="58"/>
      <c r="N138" s="54" t="s">
        <v>19</v>
      </c>
      <c r="O138" s="54" t="s">
        <v>65</v>
      </c>
      <c r="P138" s="58"/>
      <c r="Q138" s="152"/>
      <c r="R138" s="162"/>
      <c r="S138" s="162"/>
      <c r="T138" s="162"/>
      <c r="U138" s="162"/>
      <c r="V138" s="163"/>
      <c r="W138" s="163"/>
      <c r="X138" s="163"/>
    </row>
    <row r="139">
      <c r="A139" s="53">
        <v>45705.0</v>
      </c>
      <c r="B139" s="53">
        <v>45783.0</v>
      </c>
      <c r="C139" s="54">
        <v>181992.0</v>
      </c>
      <c r="D139" s="54" t="s">
        <v>58</v>
      </c>
      <c r="E139" s="53">
        <v>45139.0</v>
      </c>
      <c r="F139" s="56">
        <f t="shared" si="1"/>
        <v>21</v>
      </c>
      <c r="G139" s="53">
        <v>45156.0</v>
      </c>
      <c r="H139" s="56">
        <f t="shared" si="2"/>
        <v>20</v>
      </c>
      <c r="I139" s="54" t="s">
        <v>74</v>
      </c>
      <c r="J139" s="54" t="s">
        <v>405</v>
      </c>
      <c r="K139" s="100"/>
      <c r="L139" s="54" t="s">
        <v>51</v>
      </c>
      <c r="M139" s="300">
        <v>45719.0</v>
      </c>
      <c r="N139" s="54" t="s">
        <v>19</v>
      </c>
      <c r="O139" s="58"/>
      <c r="P139" s="58"/>
      <c r="Q139" s="152"/>
      <c r="R139" s="162"/>
      <c r="S139" s="162"/>
      <c r="T139" s="162"/>
      <c r="U139" s="162"/>
      <c r="V139" s="163"/>
      <c r="W139" s="163"/>
      <c r="X139" s="163"/>
    </row>
    <row r="140">
      <c r="A140" s="53">
        <v>45705.0</v>
      </c>
      <c r="B140" s="53">
        <v>45783.0</v>
      </c>
      <c r="C140" s="54">
        <v>113839.0</v>
      </c>
      <c r="D140" s="54" t="s">
        <v>60</v>
      </c>
      <c r="E140" s="53">
        <v>44470.0</v>
      </c>
      <c r="F140" s="56">
        <f t="shared" si="1"/>
        <v>43</v>
      </c>
      <c r="G140" s="53">
        <v>44592.0</v>
      </c>
      <c r="H140" s="56">
        <f t="shared" si="2"/>
        <v>39</v>
      </c>
      <c r="I140" s="54" t="s">
        <v>42</v>
      </c>
      <c r="J140" s="58"/>
      <c r="K140" s="100"/>
      <c r="L140" s="58"/>
      <c r="M140" s="58"/>
      <c r="N140" s="54" t="s">
        <v>19</v>
      </c>
      <c r="O140" s="58"/>
      <c r="P140" s="58"/>
      <c r="Q140" s="152"/>
      <c r="R140" s="162"/>
      <c r="S140" s="162"/>
      <c r="T140" s="162"/>
      <c r="U140" s="162"/>
      <c r="V140" s="163"/>
      <c r="W140" s="163"/>
      <c r="X140" s="163"/>
    </row>
    <row r="141">
      <c r="A141" s="53">
        <v>45705.0</v>
      </c>
      <c r="B141" s="53">
        <v>45783.0</v>
      </c>
      <c r="C141" s="54">
        <v>215196.0</v>
      </c>
      <c r="D141" s="54" t="s">
        <v>83</v>
      </c>
      <c r="E141" s="53">
        <v>45413.0</v>
      </c>
      <c r="F141" s="56">
        <f t="shared" si="1"/>
        <v>12</v>
      </c>
      <c r="G141" s="53">
        <v>45436.0</v>
      </c>
      <c r="H141" s="56">
        <f t="shared" si="2"/>
        <v>11</v>
      </c>
      <c r="I141" s="54" t="s">
        <v>134</v>
      </c>
      <c r="J141" s="251" t="s">
        <v>406</v>
      </c>
      <c r="K141" s="57">
        <v>13000.0</v>
      </c>
      <c r="L141" s="54" t="s">
        <v>68</v>
      </c>
      <c r="M141" s="54" t="s">
        <v>407</v>
      </c>
      <c r="N141" s="54" t="s">
        <v>19</v>
      </c>
      <c r="O141" s="54" t="s">
        <v>408</v>
      </c>
      <c r="P141" s="58"/>
      <c r="Q141" s="152"/>
      <c r="R141" s="162"/>
      <c r="S141" s="162"/>
      <c r="T141" s="162"/>
      <c r="U141" s="162"/>
      <c r="V141" s="163"/>
      <c r="W141" s="163"/>
      <c r="X141" s="163"/>
    </row>
    <row r="142">
      <c r="A142" s="53">
        <v>45705.0</v>
      </c>
      <c r="B142" s="53">
        <v>45783.0</v>
      </c>
      <c r="C142" s="54">
        <v>205737.0</v>
      </c>
      <c r="D142" s="54" t="s">
        <v>60</v>
      </c>
      <c r="E142" s="53">
        <v>45200.0</v>
      </c>
      <c r="F142" s="56">
        <f t="shared" si="1"/>
        <v>19</v>
      </c>
      <c r="G142" s="53">
        <v>45362.0</v>
      </c>
      <c r="H142" s="56">
        <f t="shared" si="2"/>
        <v>13</v>
      </c>
      <c r="I142" s="54" t="s">
        <v>73</v>
      </c>
      <c r="J142" s="54">
        <v>318.0</v>
      </c>
      <c r="K142" s="100"/>
      <c r="L142" s="54" t="s">
        <v>68</v>
      </c>
      <c r="M142" s="58"/>
      <c r="N142" s="54" t="s">
        <v>19</v>
      </c>
      <c r="O142" s="54" t="s">
        <v>65</v>
      </c>
      <c r="P142" s="58"/>
      <c r="Q142" s="152"/>
      <c r="R142" s="162"/>
      <c r="S142" s="162"/>
      <c r="T142" s="162"/>
      <c r="U142" s="162"/>
      <c r="V142" s="163"/>
      <c r="W142" s="163"/>
      <c r="X142" s="163"/>
    </row>
    <row r="143">
      <c r="A143" s="53">
        <v>45705.0</v>
      </c>
      <c r="B143" s="53">
        <v>45783.0</v>
      </c>
      <c r="C143" s="54">
        <v>214783.0</v>
      </c>
      <c r="D143" s="54" t="s">
        <v>48</v>
      </c>
      <c r="E143" s="53">
        <v>45352.0</v>
      </c>
      <c r="F143" s="56">
        <f t="shared" si="1"/>
        <v>14</v>
      </c>
      <c r="G143" s="53">
        <v>45428.0</v>
      </c>
      <c r="H143" s="56">
        <f t="shared" si="2"/>
        <v>11</v>
      </c>
      <c r="I143" s="54" t="s">
        <v>49</v>
      </c>
      <c r="J143" s="54">
        <v>535.0</v>
      </c>
      <c r="K143" s="57">
        <v>6000.0</v>
      </c>
      <c r="L143" s="54" t="s">
        <v>68</v>
      </c>
      <c r="M143" s="58"/>
      <c r="N143" s="54" t="s">
        <v>19</v>
      </c>
      <c r="O143" s="54" t="s">
        <v>65</v>
      </c>
      <c r="P143" s="58"/>
      <c r="Q143" s="152"/>
      <c r="R143" s="162"/>
      <c r="S143" s="162"/>
      <c r="T143" s="162"/>
      <c r="U143" s="162"/>
      <c r="V143" s="163"/>
      <c r="W143" s="163"/>
      <c r="X143" s="163"/>
    </row>
    <row r="144">
      <c r="A144" s="53">
        <v>45705.0</v>
      </c>
      <c r="B144" s="53">
        <v>45783.0</v>
      </c>
      <c r="C144" s="54">
        <v>217140.0</v>
      </c>
      <c r="D144" s="54" t="s">
        <v>48</v>
      </c>
      <c r="E144" s="53">
        <v>45413.0</v>
      </c>
      <c r="F144" s="56">
        <f t="shared" si="1"/>
        <v>12</v>
      </c>
      <c r="G144" s="53">
        <v>45460.0</v>
      </c>
      <c r="H144" s="56">
        <f t="shared" si="2"/>
        <v>10</v>
      </c>
      <c r="I144" s="54" t="s">
        <v>49</v>
      </c>
      <c r="J144" s="54" t="s">
        <v>33</v>
      </c>
      <c r="K144" s="57">
        <v>3000.0</v>
      </c>
      <c r="L144" s="54" t="s">
        <v>68</v>
      </c>
      <c r="M144" s="58"/>
      <c r="N144" s="54" t="s">
        <v>19</v>
      </c>
      <c r="O144" s="270">
        <v>0.71</v>
      </c>
      <c r="P144" s="54" t="s">
        <v>66</v>
      </c>
      <c r="Q144" s="152"/>
      <c r="R144" s="162"/>
      <c r="S144" s="162"/>
      <c r="T144" s="162"/>
      <c r="U144" s="162"/>
      <c r="V144" s="163"/>
      <c r="W144" s="163"/>
      <c r="X144" s="163"/>
    </row>
    <row r="145">
      <c r="A145" s="53">
        <v>45705.0</v>
      </c>
      <c r="B145" s="53">
        <v>45783.0</v>
      </c>
      <c r="C145" s="54">
        <v>220964.0</v>
      </c>
      <c r="D145" s="54" t="s">
        <v>48</v>
      </c>
      <c r="E145" s="53">
        <v>45413.0</v>
      </c>
      <c r="F145" s="56">
        <f t="shared" si="1"/>
        <v>12</v>
      </c>
      <c r="G145" s="53">
        <v>45483.0</v>
      </c>
      <c r="H145" s="56">
        <f t="shared" si="2"/>
        <v>9</v>
      </c>
      <c r="I145" s="54" t="s">
        <v>49</v>
      </c>
      <c r="J145" s="54">
        <v>504.0</v>
      </c>
      <c r="K145" s="57">
        <v>6000.0</v>
      </c>
      <c r="L145" s="54" t="s">
        <v>68</v>
      </c>
      <c r="M145" s="54" t="s">
        <v>409</v>
      </c>
      <c r="N145" s="54" t="s">
        <v>19</v>
      </c>
      <c r="O145" s="270">
        <v>0.73</v>
      </c>
      <c r="P145" s="54" t="s">
        <v>66</v>
      </c>
      <c r="Q145" s="152"/>
      <c r="R145" s="162"/>
      <c r="S145" s="162"/>
      <c r="T145" s="162"/>
      <c r="U145" s="162"/>
      <c r="V145" s="163"/>
      <c r="W145" s="163"/>
      <c r="X145" s="163"/>
    </row>
    <row r="146">
      <c r="A146" s="53">
        <v>45705.0</v>
      </c>
      <c r="B146" s="53">
        <v>45783.0</v>
      </c>
      <c r="C146" s="54">
        <v>205619.0</v>
      </c>
      <c r="D146" s="54" t="s">
        <v>48</v>
      </c>
      <c r="E146" s="53">
        <v>45292.0</v>
      </c>
      <c r="F146" s="56">
        <f t="shared" si="1"/>
        <v>16</v>
      </c>
      <c r="G146" s="53">
        <v>45360.0</v>
      </c>
      <c r="H146" s="56">
        <f t="shared" si="2"/>
        <v>13</v>
      </c>
      <c r="I146" s="54" t="s">
        <v>74</v>
      </c>
      <c r="J146" s="54">
        <v>328.0</v>
      </c>
      <c r="K146" s="57">
        <v>15000.0</v>
      </c>
      <c r="L146" s="54" t="s">
        <v>68</v>
      </c>
      <c r="M146" s="54" t="s">
        <v>410</v>
      </c>
      <c r="N146" s="54" t="s">
        <v>19</v>
      </c>
      <c r="O146" s="58"/>
      <c r="P146" s="54" t="s">
        <v>66</v>
      </c>
      <c r="Q146" s="152"/>
      <c r="R146" s="162"/>
      <c r="S146" s="162"/>
      <c r="T146" s="162"/>
      <c r="U146" s="162"/>
      <c r="V146" s="163"/>
      <c r="W146" s="163"/>
      <c r="X146" s="163"/>
    </row>
    <row r="147">
      <c r="A147" s="53">
        <v>45708.0</v>
      </c>
      <c r="B147" s="53">
        <v>45783.0</v>
      </c>
      <c r="C147" s="54">
        <v>225686.0</v>
      </c>
      <c r="D147" s="54" t="s">
        <v>48</v>
      </c>
      <c r="E147" s="53">
        <v>45505.0</v>
      </c>
      <c r="F147" s="56">
        <f t="shared" si="1"/>
        <v>9</v>
      </c>
      <c r="G147" s="53">
        <v>45544.0</v>
      </c>
      <c r="H147" s="56">
        <f t="shared" si="2"/>
        <v>7</v>
      </c>
      <c r="I147" s="54" t="s">
        <v>59</v>
      </c>
      <c r="J147" s="54">
        <v>102.0</v>
      </c>
      <c r="K147" s="57">
        <v>9000.0</v>
      </c>
      <c r="L147" s="54" t="s">
        <v>68</v>
      </c>
      <c r="M147" s="54" t="s">
        <v>65</v>
      </c>
      <c r="N147" s="54" t="s">
        <v>19</v>
      </c>
      <c r="O147" s="116">
        <v>17643.0</v>
      </c>
      <c r="P147" s="58"/>
      <c r="Q147" s="115"/>
      <c r="R147" s="165"/>
      <c r="S147" s="165"/>
      <c r="T147" s="165"/>
      <c r="U147" s="165"/>
      <c r="V147" s="166"/>
      <c r="W147" s="166"/>
      <c r="X147" s="166"/>
    </row>
    <row r="148">
      <c r="A148" s="53">
        <v>45705.0</v>
      </c>
      <c r="B148" s="53">
        <v>45783.0</v>
      </c>
      <c r="C148" s="54">
        <v>240474.0</v>
      </c>
      <c r="D148" s="54" t="s">
        <v>102</v>
      </c>
      <c r="E148" s="53">
        <v>45170.0</v>
      </c>
      <c r="F148" s="56">
        <f t="shared" si="1"/>
        <v>20</v>
      </c>
      <c r="G148" s="53">
        <v>45680.0</v>
      </c>
      <c r="H148" s="56">
        <f t="shared" si="2"/>
        <v>3</v>
      </c>
      <c r="I148" s="54" t="s">
        <v>49</v>
      </c>
      <c r="J148" s="54">
        <v>370.0</v>
      </c>
      <c r="K148" s="57" t="s">
        <v>411</v>
      </c>
      <c r="L148" s="54" t="s">
        <v>68</v>
      </c>
      <c r="M148" s="54" t="s">
        <v>412</v>
      </c>
      <c r="N148" s="54" t="s">
        <v>19</v>
      </c>
      <c r="O148" s="116">
        <v>12372.0</v>
      </c>
      <c r="P148" s="58"/>
      <c r="Q148" s="152"/>
      <c r="R148" s="162"/>
      <c r="S148" s="162"/>
      <c r="T148" s="162"/>
      <c r="U148" s="162"/>
      <c r="V148" s="163"/>
      <c r="W148" s="163"/>
      <c r="X148" s="163"/>
    </row>
    <row r="149">
      <c r="A149" s="53">
        <v>45705.0</v>
      </c>
      <c r="B149" s="53">
        <v>45783.0</v>
      </c>
      <c r="C149" s="54">
        <v>198794.0</v>
      </c>
      <c r="D149" s="54" t="s">
        <v>71</v>
      </c>
      <c r="E149" s="53">
        <v>45261.0</v>
      </c>
      <c r="F149" s="56">
        <f t="shared" si="1"/>
        <v>17</v>
      </c>
      <c r="G149" s="53">
        <v>45338.0</v>
      </c>
      <c r="H149" s="56">
        <f t="shared" si="2"/>
        <v>14</v>
      </c>
      <c r="I149" s="54" t="s">
        <v>49</v>
      </c>
      <c r="J149" s="54">
        <v>535.0</v>
      </c>
      <c r="K149" s="57">
        <v>7000.0</v>
      </c>
      <c r="L149" s="54" t="s">
        <v>68</v>
      </c>
      <c r="M149" s="58"/>
      <c r="N149" s="54" t="s">
        <v>19</v>
      </c>
      <c r="O149" s="54" t="s">
        <v>65</v>
      </c>
      <c r="P149" s="58"/>
      <c r="Q149" s="152"/>
      <c r="R149" s="162"/>
      <c r="S149" s="162"/>
      <c r="T149" s="162"/>
      <c r="U149" s="162"/>
      <c r="V149" s="163"/>
      <c r="W149" s="163"/>
      <c r="X149" s="163"/>
    </row>
    <row r="150">
      <c r="A150" s="53">
        <v>45705.0</v>
      </c>
      <c r="B150" s="53">
        <v>45783.0</v>
      </c>
      <c r="C150" s="54">
        <v>224972.0</v>
      </c>
      <c r="D150" s="54" t="s">
        <v>71</v>
      </c>
      <c r="E150" s="53">
        <v>45200.0</v>
      </c>
      <c r="F150" s="56">
        <f t="shared" si="1"/>
        <v>19</v>
      </c>
      <c r="G150" s="53">
        <v>45518.0</v>
      </c>
      <c r="H150" s="56">
        <f t="shared" si="2"/>
        <v>8</v>
      </c>
      <c r="I150" s="54" t="s">
        <v>49</v>
      </c>
      <c r="J150" s="54">
        <v>535.0</v>
      </c>
      <c r="K150" s="57">
        <v>4000.0</v>
      </c>
      <c r="L150" s="54" t="s">
        <v>68</v>
      </c>
      <c r="M150" s="58"/>
      <c r="N150" s="54" t="s">
        <v>19</v>
      </c>
      <c r="O150" s="54" t="s">
        <v>65</v>
      </c>
      <c r="P150" s="58"/>
      <c r="Q150" s="152"/>
      <c r="R150" s="162"/>
      <c r="S150" s="162"/>
      <c r="T150" s="162"/>
      <c r="U150" s="162"/>
      <c r="V150" s="163"/>
      <c r="W150" s="163"/>
      <c r="X150" s="163"/>
    </row>
    <row r="151">
      <c r="A151" s="53">
        <v>45705.0</v>
      </c>
      <c r="B151" s="53">
        <v>45783.0</v>
      </c>
      <c r="C151" s="54">
        <v>238163.0</v>
      </c>
      <c r="D151" s="54" t="s">
        <v>71</v>
      </c>
      <c r="E151" s="53">
        <v>45597.0</v>
      </c>
      <c r="F151" s="56">
        <f t="shared" si="1"/>
        <v>6</v>
      </c>
      <c r="G151" s="53">
        <v>45661.0</v>
      </c>
      <c r="H151" s="56">
        <f t="shared" si="2"/>
        <v>4</v>
      </c>
      <c r="I151" s="54" t="s">
        <v>49</v>
      </c>
      <c r="J151" s="54" t="s">
        <v>33</v>
      </c>
      <c r="K151" s="57">
        <v>3000.0</v>
      </c>
      <c r="L151" s="54" t="s">
        <v>68</v>
      </c>
      <c r="M151" s="58"/>
      <c r="N151" s="54" t="s">
        <v>19</v>
      </c>
      <c r="O151" s="54" t="s">
        <v>65</v>
      </c>
      <c r="P151" s="58"/>
      <c r="Q151" s="152"/>
      <c r="R151" s="162"/>
      <c r="S151" s="162"/>
      <c r="T151" s="162"/>
      <c r="U151" s="162"/>
      <c r="V151" s="163"/>
      <c r="W151" s="163"/>
      <c r="X151" s="163"/>
    </row>
    <row r="152">
      <c r="A152" s="53">
        <v>45705.0</v>
      </c>
      <c r="B152" s="53">
        <v>45783.0</v>
      </c>
      <c r="C152" s="54">
        <v>190976.0</v>
      </c>
      <c r="D152" s="54" t="s">
        <v>133</v>
      </c>
      <c r="E152" s="53">
        <v>45170.0</v>
      </c>
      <c r="F152" s="56">
        <f t="shared" si="1"/>
        <v>20</v>
      </c>
      <c r="G152" s="151">
        <v>45243.0</v>
      </c>
      <c r="H152" s="56">
        <f t="shared" si="2"/>
        <v>17</v>
      </c>
      <c r="I152" s="54" t="s">
        <v>73</v>
      </c>
      <c r="J152" s="54" t="s">
        <v>33</v>
      </c>
      <c r="K152" s="100"/>
      <c r="L152" s="54" t="s">
        <v>51</v>
      </c>
      <c r="M152" s="58"/>
      <c r="N152" s="54" t="s">
        <v>19</v>
      </c>
      <c r="O152" s="54" t="s">
        <v>65</v>
      </c>
      <c r="P152" s="58"/>
      <c r="Q152" s="152"/>
      <c r="R152" s="162"/>
      <c r="S152" s="162"/>
      <c r="T152" s="162"/>
      <c r="U152" s="162"/>
      <c r="V152" s="163"/>
      <c r="W152" s="163"/>
      <c r="X152" s="163"/>
    </row>
    <row r="153">
      <c r="A153" s="53">
        <v>45705.0</v>
      </c>
      <c r="B153" s="53">
        <v>45783.0</v>
      </c>
      <c r="C153" s="54">
        <v>236609.0</v>
      </c>
      <c r="D153" s="54" t="s">
        <v>133</v>
      </c>
      <c r="E153" s="53">
        <v>45444.0</v>
      </c>
      <c r="F153" s="56">
        <f t="shared" si="1"/>
        <v>11</v>
      </c>
      <c r="G153" s="53">
        <v>45635.0</v>
      </c>
      <c r="H153" s="56">
        <f t="shared" si="2"/>
        <v>4</v>
      </c>
      <c r="I153" s="54" t="s">
        <v>74</v>
      </c>
      <c r="J153" s="54" t="s">
        <v>367</v>
      </c>
      <c r="K153" s="57">
        <v>10000.0</v>
      </c>
      <c r="L153" s="54" t="s">
        <v>68</v>
      </c>
      <c r="M153" s="300">
        <v>45722.0</v>
      </c>
      <c r="N153" s="54" t="s">
        <v>19</v>
      </c>
      <c r="O153" s="54" t="s">
        <v>65</v>
      </c>
      <c r="P153" s="58"/>
      <c r="Q153" s="152"/>
      <c r="R153" s="162"/>
      <c r="S153" s="162"/>
      <c r="T153" s="162"/>
      <c r="U153" s="162"/>
      <c r="V153" s="163"/>
      <c r="W153" s="163"/>
      <c r="X153" s="163"/>
    </row>
    <row r="154">
      <c r="A154" s="53">
        <v>45705.0</v>
      </c>
      <c r="B154" s="53">
        <v>45783.0</v>
      </c>
      <c r="C154" s="54">
        <v>201751.0</v>
      </c>
      <c r="D154" s="54" t="s">
        <v>133</v>
      </c>
      <c r="E154" s="53">
        <v>45200.0</v>
      </c>
      <c r="F154" s="56">
        <f t="shared" si="1"/>
        <v>19</v>
      </c>
      <c r="G154" s="53">
        <v>45329.0</v>
      </c>
      <c r="H154" s="56">
        <f t="shared" si="2"/>
        <v>14</v>
      </c>
      <c r="I154" s="54" t="s">
        <v>49</v>
      </c>
      <c r="J154" s="54">
        <v>535.0</v>
      </c>
      <c r="K154" s="57">
        <v>10000.0</v>
      </c>
      <c r="L154" s="54" t="s">
        <v>68</v>
      </c>
      <c r="M154" s="58"/>
      <c r="N154" s="54" t="s">
        <v>19</v>
      </c>
      <c r="O154" s="54" t="s">
        <v>65</v>
      </c>
      <c r="P154" s="58"/>
      <c r="Q154" s="152"/>
      <c r="R154" s="162"/>
      <c r="S154" s="162"/>
      <c r="T154" s="162"/>
      <c r="U154" s="162"/>
      <c r="V154" s="163"/>
      <c r="W154" s="163"/>
      <c r="X154" s="163"/>
    </row>
    <row r="155">
      <c r="A155" s="53">
        <v>45705.0</v>
      </c>
      <c r="B155" s="53">
        <v>45783.0</v>
      </c>
      <c r="C155" s="54">
        <v>168494.0</v>
      </c>
      <c r="D155" s="54" t="s">
        <v>133</v>
      </c>
      <c r="E155" s="53">
        <v>44986.0</v>
      </c>
      <c r="F155" s="56">
        <f t="shared" si="1"/>
        <v>26</v>
      </c>
      <c r="G155" s="53">
        <v>45041.0</v>
      </c>
      <c r="H155" s="56">
        <f t="shared" si="2"/>
        <v>24</v>
      </c>
      <c r="I155" s="54" t="s">
        <v>73</v>
      </c>
      <c r="J155" s="54">
        <v>326.0</v>
      </c>
      <c r="K155" s="57"/>
      <c r="L155" s="54" t="s">
        <v>51</v>
      </c>
      <c r="M155" s="58"/>
      <c r="N155" s="54" t="s">
        <v>19</v>
      </c>
      <c r="O155" s="54" t="s">
        <v>413</v>
      </c>
      <c r="P155" s="54" t="s">
        <v>66</v>
      </c>
      <c r="Q155" s="152"/>
      <c r="R155" s="162"/>
      <c r="S155" s="162"/>
      <c r="T155" s="162"/>
      <c r="U155" s="162"/>
      <c r="V155" s="163"/>
      <c r="W155" s="163"/>
      <c r="X155" s="163"/>
    </row>
    <row r="156">
      <c r="A156" s="53">
        <v>45705.0</v>
      </c>
      <c r="B156" s="53">
        <v>45783.0</v>
      </c>
      <c r="C156" s="54">
        <v>226437.0</v>
      </c>
      <c r="D156" s="54" t="s">
        <v>70</v>
      </c>
      <c r="E156" s="320">
        <v>45474.0</v>
      </c>
      <c r="F156" s="56">
        <f t="shared" si="1"/>
        <v>10</v>
      </c>
      <c r="G156" s="303">
        <v>45533.0</v>
      </c>
      <c r="H156" s="56">
        <f t="shared" si="2"/>
        <v>8</v>
      </c>
      <c r="I156" s="54" t="s">
        <v>74</v>
      </c>
      <c r="J156" s="54" t="s">
        <v>414</v>
      </c>
      <c r="K156" s="57">
        <v>10500.0</v>
      </c>
      <c r="L156" s="54" t="s">
        <v>68</v>
      </c>
      <c r="M156" s="300"/>
      <c r="N156" s="54" t="s">
        <v>19</v>
      </c>
      <c r="O156" s="54" t="s">
        <v>65</v>
      </c>
      <c r="P156" s="58"/>
      <c r="Q156" s="152"/>
      <c r="R156" s="162"/>
      <c r="S156" s="162"/>
      <c r="T156" s="162"/>
      <c r="U156" s="162"/>
      <c r="V156" s="163"/>
      <c r="W156" s="163"/>
      <c r="X156" s="163"/>
    </row>
    <row r="157">
      <c r="A157" s="53">
        <v>45705.0</v>
      </c>
      <c r="B157" s="53">
        <v>45783.0</v>
      </c>
      <c r="C157" s="54">
        <v>205355.0</v>
      </c>
      <c r="D157" s="54" t="s">
        <v>70</v>
      </c>
      <c r="E157" s="320">
        <v>45323.0</v>
      </c>
      <c r="F157" s="56">
        <f t="shared" si="1"/>
        <v>15</v>
      </c>
      <c r="G157" s="303">
        <v>45358.0</v>
      </c>
      <c r="H157" s="56">
        <f t="shared" si="2"/>
        <v>13</v>
      </c>
      <c r="I157" s="54" t="s">
        <v>49</v>
      </c>
      <c r="J157" s="54">
        <v>535.0</v>
      </c>
      <c r="K157" s="57">
        <v>15000.0</v>
      </c>
      <c r="L157" s="54" t="s">
        <v>68</v>
      </c>
      <c r="M157" s="58"/>
      <c r="N157" s="54" t="s">
        <v>20</v>
      </c>
      <c r="O157" s="54" t="s">
        <v>65</v>
      </c>
      <c r="P157" s="58"/>
      <c r="Q157" s="152"/>
      <c r="R157" s="162"/>
      <c r="S157" s="162"/>
      <c r="T157" s="162"/>
      <c r="U157" s="162"/>
      <c r="V157" s="163"/>
      <c r="W157" s="163"/>
      <c r="X157" s="163"/>
    </row>
    <row r="158">
      <c r="A158" s="53">
        <v>45713.0</v>
      </c>
      <c r="B158" s="53">
        <v>45783.0</v>
      </c>
      <c r="C158" s="54">
        <v>212118.0</v>
      </c>
      <c r="D158" s="54" t="s">
        <v>70</v>
      </c>
      <c r="E158" s="320">
        <v>45261.0</v>
      </c>
      <c r="F158" s="56">
        <f t="shared" si="1"/>
        <v>17</v>
      </c>
      <c r="G158" s="303">
        <v>45408.0</v>
      </c>
      <c r="H158" s="56">
        <f t="shared" si="2"/>
        <v>12</v>
      </c>
      <c r="I158" s="54" t="s">
        <v>49</v>
      </c>
      <c r="J158" s="54">
        <v>535.0</v>
      </c>
      <c r="K158" s="57">
        <v>5000.0</v>
      </c>
      <c r="L158" s="54" t="s">
        <v>68</v>
      </c>
      <c r="M158" s="300">
        <v>45737.0</v>
      </c>
      <c r="N158" s="54" t="s">
        <v>19</v>
      </c>
      <c r="O158" s="54" t="s">
        <v>65</v>
      </c>
      <c r="P158" s="58"/>
      <c r="Q158" s="152"/>
      <c r="R158" s="162"/>
      <c r="S158" s="162"/>
      <c r="T158" s="162"/>
      <c r="U158" s="162"/>
      <c r="V158" s="163"/>
      <c r="W158" s="163"/>
      <c r="X158" s="163"/>
    </row>
    <row r="159">
      <c r="A159" s="53">
        <v>45705.0</v>
      </c>
      <c r="B159" s="53">
        <v>45783.0</v>
      </c>
      <c r="C159" s="54">
        <v>235881.0</v>
      </c>
      <c r="D159" s="54" t="s">
        <v>70</v>
      </c>
      <c r="E159" s="320">
        <v>45597.0</v>
      </c>
      <c r="F159" s="56">
        <f t="shared" si="1"/>
        <v>6</v>
      </c>
      <c r="G159" s="321">
        <v>45626.0</v>
      </c>
      <c r="H159" s="56">
        <f t="shared" si="2"/>
        <v>5</v>
      </c>
      <c r="I159" s="54" t="s">
        <v>49</v>
      </c>
      <c r="J159" s="58"/>
      <c r="K159" s="100"/>
      <c r="L159" s="54" t="s">
        <v>68</v>
      </c>
      <c r="M159" s="54" t="s">
        <v>354</v>
      </c>
      <c r="N159" s="54" t="s">
        <v>19</v>
      </c>
      <c r="O159" s="54" t="s">
        <v>65</v>
      </c>
      <c r="P159" s="58"/>
      <c r="Q159" s="152"/>
      <c r="R159" s="162"/>
      <c r="S159" s="162"/>
      <c r="T159" s="162"/>
      <c r="U159" s="162"/>
      <c r="V159" s="163"/>
      <c r="W159" s="163"/>
      <c r="X159" s="163"/>
    </row>
    <row r="160">
      <c r="A160" s="53">
        <v>45705.0</v>
      </c>
      <c r="B160" s="53">
        <v>45783.0</v>
      </c>
      <c r="C160" s="54">
        <v>232671.0</v>
      </c>
      <c r="D160" s="54" t="s">
        <v>70</v>
      </c>
      <c r="E160" s="53">
        <v>45505.0</v>
      </c>
      <c r="F160" s="56">
        <f t="shared" si="1"/>
        <v>9</v>
      </c>
      <c r="G160" s="151">
        <v>45594.0</v>
      </c>
      <c r="H160" s="56">
        <f t="shared" si="2"/>
        <v>6</v>
      </c>
      <c r="I160" s="54" t="s">
        <v>42</v>
      </c>
      <c r="J160" s="58"/>
      <c r="K160" s="100"/>
      <c r="L160" s="58"/>
      <c r="M160" s="58"/>
      <c r="N160" s="54" t="s">
        <v>19</v>
      </c>
      <c r="O160" s="58"/>
      <c r="P160" s="58"/>
      <c r="Q160" s="152"/>
      <c r="R160" s="162"/>
      <c r="S160" s="162"/>
      <c r="T160" s="162"/>
      <c r="U160" s="162"/>
      <c r="V160" s="163"/>
      <c r="W160" s="163"/>
      <c r="X160" s="163"/>
    </row>
    <row r="161">
      <c r="A161" s="53">
        <v>45705.0</v>
      </c>
      <c r="B161" s="53">
        <v>45783.0</v>
      </c>
      <c r="C161" s="54">
        <v>231859.0</v>
      </c>
      <c r="D161" s="54" t="s">
        <v>70</v>
      </c>
      <c r="E161" s="53">
        <v>45536.0</v>
      </c>
      <c r="F161" s="56">
        <f t="shared" si="1"/>
        <v>8</v>
      </c>
      <c r="G161" s="151">
        <v>45586.0</v>
      </c>
      <c r="H161" s="56">
        <f t="shared" si="2"/>
        <v>6</v>
      </c>
      <c r="I161" s="54" t="s">
        <v>73</v>
      </c>
      <c r="J161" s="54">
        <v>218.0</v>
      </c>
      <c r="K161" s="57">
        <v>6775.0</v>
      </c>
      <c r="L161" s="54" t="s">
        <v>68</v>
      </c>
      <c r="M161" s="54" t="s">
        <v>415</v>
      </c>
      <c r="N161" s="54" t="s">
        <v>19</v>
      </c>
      <c r="O161" s="54" t="s">
        <v>65</v>
      </c>
      <c r="P161" s="58"/>
      <c r="Q161" s="152"/>
      <c r="R161" s="162"/>
      <c r="S161" s="162"/>
      <c r="T161" s="162"/>
      <c r="U161" s="162"/>
      <c r="V161" s="163"/>
      <c r="W161" s="163"/>
      <c r="X161" s="163"/>
    </row>
    <row r="162">
      <c r="A162" s="53">
        <v>45705.0</v>
      </c>
      <c r="B162" s="53">
        <v>45782.0</v>
      </c>
      <c r="C162" s="54">
        <v>199369.0</v>
      </c>
      <c r="D162" s="54" t="s">
        <v>70</v>
      </c>
      <c r="E162" s="53">
        <v>45261.0</v>
      </c>
      <c r="F162" s="56">
        <f t="shared" si="1"/>
        <v>17</v>
      </c>
      <c r="G162" s="151">
        <v>45311.0</v>
      </c>
      <c r="H162" s="56">
        <f t="shared" si="2"/>
        <v>15</v>
      </c>
      <c r="I162" s="54" t="s">
        <v>59</v>
      </c>
      <c r="J162" s="54">
        <v>139.0</v>
      </c>
      <c r="K162" s="57">
        <v>10000.0</v>
      </c>
      <c r="L162" s="54" t="s">
        <v>68</v>
      </c>
      <c r="M162" s="54" t="s">
        <v>416</v>
      </c>
      <c r="N162" s="54" t="s">
        <v>17</v>
      </c>
      <c r="O162" s="54" t="s">
        <v>65</v>
      </c>
      <c r="P162" s="58"/>
      <c r="Q162" s="152"/>
      <c r="R162" s="162"/>
      <c r="S162" s="162"/>
      <c r="T162" s="162"/>
      <c r="U162" s="162"/>
      <c r="V162" s="163"/>
      <c r="W162" s="163"/>
      <c r="X162" s="163"/>
    </row>
    <row r="163">
      <c r="A163" s="53">
        <v>45705.0</v>
      </c>
      <c r="B163" s="53">
        <v>45783.0</v>
      </c>
      <c r="C163" s="54">
        <v>230983.0</v>
      </c>
      <c r="D163" s="54" t="s">
        <v>70</v>
      </c>
      <c r="E163" s="53">
        <v>45536.0</v>
      </c>
      <c r="F163" s="56">
        <f t="shared" si="1"/>
        <v>8</v>
      </c>
      <c r="G163" s="151">
        <v>45579.0</v>
      </c>
      <c r="H163" s="56">
        <f t="shared" si="2"/>
        <v>6</v>
      </c>
      <c r="I163" s="54" t="s">
        <v>63</v>
      </c>
      <c r="J163" s="54" t="s">
        <v>33</v>
      </c>
      <c r="K163" s="100"/>
      <c r="L163" s="58"/>
      <c r="M163" s="58"/>
      <c r="N163" s="54" t="s">
        <v>19</v>
      </c>
      <c r="O163" s="58"/>
      <c r="P163" s="58"/>
      <c r="Q163" s="152"/>
      <c r="R163" s="162"/>
      <c r="S163" s="162"/>
      <c r="T163" s="162"/>
      <c r="U163" s="162"/>
      <c r="V163" s="163"/>
      <c r="W163" s="163"/>
      <c r="X163" s="163"/>
    </row>
    <row r="164">
      <c r="A164" s="53">
        <v>45705.0</v>
      </c>
      <c r="B164" s="53">
        <v>45783.0</v>
      </c>
      <c r="C164" s="54">
        <v>225886.0</v>
      </c>
      <c r="D164" s="54" t="s">
        <v>70</v>
      </c>
      <c r="E164" s="53">
        <v>45505.0</v>
      </c>
      <c r="F164" s="56">
        <f t="shared" si="1"/>
        <v>9</v>
      </c>
      <c r="G164" s="53">
        <v>45534.0</v>
      </c>
      <c r="H164" s="56">
        <f t="shared" si="2"/>
        <v>8</v>
      </c>
      <c r="I164" s="54" t="s">
        <v>59</v>
      </c>
      <c r="J164" s="54" t="s">
        <v>417</v>
      </c>
      <c r="K164" s="57">
        <v>14000.0</v>
      </c>
      <c r="L164" s="54" t="s">
        <v>68</v>
      </c>
      <c r="M164" s="58"/>
      <c r="N164" s="54" t="s">
        <v>19</v>
      </c>
      <c r="O164" s="54" t="s">
        <v>65</v>
      </c>
      <c r="P164" s="58"/>
      <c r="Q164" s="152"/>
      <c r="R164" s="162"/>
      <c r="S164" s="162"/>
      <c r="T164" s="162"/>
      <c r="U164" s="162"/>
      <c r="V164" s="163"/>
      <c r="W164" s="163"/>
      <c r="X164" s="163"/>
    </row>
    <row r="165">
      <c r="A165" s="53">
        <v>45705.0</v>
      </c>
      <c r="B165" s="53">
        <v>45783.0</v>
      </c>
      <c r="C165" s="54">
        <v>237219.0</v>
      </c>
      <c r="D165" s="54" t="s">
        <v>70</v>
      </c>
      <c r="E165" s="53">
        <v>45536.0</v>
      </c>
      <c r="F165" s="56">
        <f t="shared" si="1"/>
        <v>8</v>
      </c>
      <c r="G165" s="151">
        <v>45642.0</v>
      </c>
      <c r="H165" s="56">
        <f t="shared" si="2"/>
        <v>4</v>
      </c>
      <c r="I165" s="54" t="s">
        <v>59</v>
      </c>
      <c r="J165" s="58"/>
      <c r="K165" s="100"/>
      <c r="L165" s="58"/>
      <c r="M165" s="58"/>
      <c r="N165" s="54" t="s">
        <v>19</v>
      </c>
      <c r="O165" s="58"/>
      <c r="P165" s="58"/>
      <c r="Q165" s="152"/>
      <c r="R165" s="162"/>
      <c r="S165" s="162"/>
      <c r="T165" s="162"/>
      <c r="U165" s="162"/>
      <c r="V165" s="163"/>
      <c r="W165" s="163"/>
      <c r="X165" s="163"/>
    </row>
    <row r="166">
      <c r="A166" s="53">
        <v>45705.0</v>
      </c>
      <c r="B166" s="53">
        <v>45783.0</v>
      </c>
      <c r="C166" s="54">
        <v>238604.0</v>
      </c>
      <c r="D166" s="54" t="s">
        <v>70</v>
      </c>
      <c r="E166" s="53">
        <v>45383.0</v>
      </c>
      <c r="F166" s="56">
        <f t="shared" si="1"/>
        <v>13</v>
      </c>
      <c r="G166" s="53">
        <v>45666.0</v>
      </c>
      <c r="H166" s="56">
        <f t="shared" si="2"/>
        <v>3</v>
      </c>
      <c r="I166" s="54" t="s">
        <v>59</v>
      </c>
      <c r="J166" s="58"/>
      <c r="K166" s="100"/>
      <c r="L166" s="58"/>
      <c r="M166" s="58"/>
      <c r="N166" s="54" t="s">
        <v>19</v>
      </c>
      <c r="O166" s="58"/>
      <c r="P166" s="58"/>
      <c r="Q166" s="152"/>
      <c r="R166" s="162"/>
      <c r="S166" s="162"/>
      <c r="T166" s="162"/>
      <c r="U166" s="162"/>
      <c r="V166" s="163"/>
      <c r="W166" s="163"/>
      <c r="X166" s="163"/>
    </row>
    <row r="167">
      <c r="A167" s="53">
        <v>45705.0</v>
      </c>
      <c r="B167" s="53">
        <v>45783.0</v>
      </c>
      <c r="C167" s="54">
        <v>210935.0</v>
      </c>
      <c r="D167" s="54" t="s">
        <v>77</v>
      </c>
      <c r="E167" s="53">
        <v>45383.0</v>
      </c>
      <c r="F167" s="56">
        <f t="shared" si="1"/>
        <v>13</v>
      </c>
      <c r="G167" s="53">
        <v>45399.0</v>
      </c>
      <c r="H167" s="56">
        <f t="shared" si="2"/>
        <v>12</v>
      </c>
      <c r="I167" s="54" t="s">
        <v>72</v>
      </c>
      <c r="J167" s="58"/>
      <c r="K167" s="100"/>
      <c r="L167" s="58"/>
      <c r="M167" s="58"/>
      <c r="N167" s="54" t="s">
        <v>19</v>
      </c>
      <c r="O167" s="58"/>
      <c r="P167" s="58"/>
      <c r="Q167" s="152"/>
      <c r="R167" s="162"/>
      <c r="S167" s="162"/>
      <c r="T167" s="162"/>
      <c r="U167" s="162"/>
      <c r="V167" s="163"/>
      <c r="W167" s="163"/>
      <c r="X167" s="163"/>
    </row>
    <row r="168">
      <c r="A168" s="53">
        <v>45705.0</v>
      </c>
      <c r="B168" s="53">
        <v>45783.0</v>
      </c>
      <c r="C168" s="54">
        <v>241788.0</v>
      </c>
      <c r="D168" s="54" t="s">
        <v>77</v>
      </c>
      <c r="E168" s="53">
        <v>45597.0</v>
      </c>
      <c r="F168" s="56">
        <f t="shared" si="1"/>
        <v>6</v>
      </c>
      <c r="G168" s="53">
        <v>45693.0</v>
      </c>
      <c r="H168" s="56">
        <f t="shared" si="2"/>
        <v>3</v>
      </c>
      <c r="I168" s="54" t="s">
        <v>42</v>
      </c>
      <c r="J168" s="58"/>
      <c r="K168" s="100"/>
      <c r="L168" s="58"/>
      <c r="M168" s="58"/>
      <c r="N168" s="54" t="s">
        <v>19</v>
      </c>
      <c r="O168" s="58"/>
      <c r="P168" s="58"/>
      <c r="Q168" s="152"/>
      <c r="R168" s="162"/>
      <c r="S168" s="162"/>
      <c r="T168" s="162"/>
      <c r="U168" s="162"/>
      <c r="V168" s="163"/>
      <c r="W168" s="163"/>
      <c r="X168" s="163"/>
    </row>
    <row r="169">
      <c r="A169" s="53">
        <v>45705.0</v>
      </c>
      <c r="B169" s="53">
        <v>45783.0</v>
      </c>
      <c r="C169" s="54">
        <v>204437.0</v>
      </c>
      <c r="D169" s="54" t="s">
        <v>77</v>
      </c>
      <c r="E169" s="53">
        <v>45261.0</v>
      </c>
      <c r="F169" s="56">
        <f t="shared" si="1"/>
        <v>17</v>
      </c>
      <c r="G169" s="53">
        <v>45351.0</v>
      </c>
      <c r="H169" s="56">
        <f t="shared" si="2"/>
        <v>14</v>
      </c>
      <c r="I169" s="54" t="s">
        <v>49</v>
      </c>
      <c r="J169" s="54">
        <v>535.0</v>
      </c>
      <c r="K169" s="57" t="s">
        <v>377</v>
      </c>
      <c r="L169" s="54" t="s">
        <v>68</v>
      </c>
      <c r="M169" s="54" t="s">
        <v>383</v>
      </c>
      <c r="N169" s="54" t="s">
        <v>19</v>
      </c>
      <c r="O169" s="58"/>
      <c r="P169" s="58"/>
      <c r="Q169" s="152"/>
      <c r="R169" s="162"/>
      <c r="S169" s="162"/>
      <c r="T169" s="162"/>
      <c r="U169" s="162"/>
      <c r="V169" s="163"/>
      <c r="W169" s="163"/>
      <c r="X169" s="163"/>
    </row>
    <row r="170">
      <c r="A170" s="53">
        <v>45705.0</v>
      </c>
      <c r="B170" s="53">
        <v>45783.0</v>
      </c>
      <c r="C170" s="54">
        <v>232172.0</v>
      </c>
      <c r="D170" s="54" t="s">
        <v>77</v>
      </c>
      <c r="E170" s="53">
        <v>45566.0</v>
      </c>
      <c r="F170" s="56">
        <f t="shared" si="1"/>
        <v>7</v>
      </c>
      <c r="G170" s="151">
        <v>45588.0</v>
      </c>
      <c r="H170" s="56">
        <f t="shared" si="2"/>
        <v>6</v>
      </c>
      <c r="I170" s="54" t="s">
        <v>49</v>
      </c>
      <c r="J170" s="58"/>
      <c r="K170" s="100"/>
      <c r="L170" s="54" t="s">
        <v>68</v>
      </c>
      <c r="M170" s="54" t="s">
        <v>354</v>
      </c>
      <c r="N170" s="54" t="s">
        <v>19</v>
      </c>
      <c r="O170" s="58"/>
      <c r="P170" s="58"/>
      <c r="Q170" s="152"/>
      <c r="R170" s="162"/>
      <c r="S170" s="162"/>
      <c r="T170" s="162"/>
      <c r="U170" s="162"/>
      <c r="V170" s="163"/>
      <c r="W170" s="163"/>
      <c r="X170" s="163"/>
    </row>
    <row r="171">
      <c r="A171" s="53">
        <v>45705.0</v>
      </c>
      <c r="B171" s="53">
        <v>45783.0</v>
      </c>
      <c r="C171" s="54">
        <v>239584.0</v>
      </c>
      <c r="D171" s="54" t="s">
        <v>77</v>
      </c>
      <c r="E171" s="53">
        <v>45597.0</v>
      </c>
      <c r="F171" s="56">
        <f t="shared" si="1"/>
        <v>6</v>
      </c>
      <c r="G171" s="53">
        <v>45672.0</v>
      </c>
      <c r="H171" s="56">
        <f t="shared" si="2"/>
        <v>3</v>
      </c>
      <c r="I171" s="54" t="s">
        <v>59</v>
      </c>
      <c r="J171" s="58"/>
      <c r="K171" s="100"/>
      <c r="L171" s="58"/>
      <c r="M171" s="58"/>
      <c r="N171" s="54" t="s">
        <v>19</v>
      </c>
      <c r="O171" s="58"/>
      <c r="P171" s="58"/>
      <c r="Q171" s="152"/>
      <c r="R171" s="162"/>
      <c r="S171" s="162"/>
      <c r="T171" s="162"/>
      <c r="U171" s="162"/>
      <c r="V171" s="163"/>
      <c r="W171" s="163"/>
      <c r="X171" s="163"/>
    </row>
    <row r="172">
      <c r="A172" s="53">
        <v>45705.0</v>
      </c>
      <c r="B172" s="53">
        <v>45783.0</v>
      </c>
      <c r="C172" s="54">
        <v>242369.0</v>
      </c>
      <c r="D172" s="54" t="s">
        <v>77</v>
      </c>
      <c r="E172" s="53">
        <v>45658.0</v>
      </c>
      <c r="F172" s="56">
        <f t="shared" si="1"/>
        <v>4</v>
      </c>
      <c r="G172" s="53">
        <v>45698.0</v>
      </c>
      <c r="H172" s="56">
        <f t="shared" si="2"/>
        <v>2</v>
      </c>
      <c r="I172" s="54" t="s">
        <v>74</v>
      </c>
      <c r="J172" s="58"/>
      <c r="K172" s="100"/>
      <c r="L172" s="54" t="s">
        <v>68</v>
      </c>
      <c r="M172" s="54" t="s">
        <v>333</v>
      </c>
      <c r="N172" s="54" t="s">
        <v>19</v>
      </c>
      <c r="O172" s="300">
        <v>45730.0</v>
      </c>
      <c r="P172" s="58"/>
      <c r="Q172" s="152"/>
      <c r="R172" s="162"/>
      <c r="S172" s="162"/>
      <c r="T172" s="162"/>
      <c r="U172" s="162"/>
      <c r="V172" s="163"/>
      <c r="W172" s="163"/>
      <c r="X172" s="163"/>
    </row>
    <row r="173">
      <c r="A173" s="53">
        <v>45708.0</v>
      </c>
      <c r="B173" s="53">
        <v>45783.0</v>
      </c>
      <c r="C173" s="54">
        <v>226657.0</v>
      </c>
      <c r="D173" s="54" t="s">
        <v>77</v>
      </c>
      <c r="E173" s="53">
        <v>45505.0</v>
      </c>
      <c r="F173" s="56">
        <f t="shared" si="1"/>
        <v>9</v>
      </c>
      <c r="G173" s="53">
        <v>45535.0</v>
      </c>
      <c r="H173" s="56">
        <f t="shared" si="2"/>
        <v>8</v>
      </c>
      <c r="I173" s="54" t="s">
        <v>42</v>
      </c>
      <c r="J173" s="54" t="s">
        <v>418</v>
      </c>
      <c r="K173" s="57">
        <v>4000.0</v>
      </c>
      <c r="L173" s="54" t="s">
        <v>68</v>
      </c>
      <c r="M173" s="116">
        <v>17840.7</v>
      </c>
      <c r="N173" s="54" t="s">
        <v>19</v>
      </c>
      <c r="O173" s="54" t="s">
        <v>65</v>
      </c>
      <c r="P173" s="58"/>
      <c r="Q173" s="152"/>
      <c r="R173" s="162"/>
      <c r="S173" s="162"/>
      <c r="T173" s="162"/>
      <c r="U173" s="162"/>
      <c r="V173" s="163"/>
      <c r="W173" s="163"/>
      <c r="X173" s="163"/>
    </row>
    <row r="174">
      <c r="A174" s="53">
        <v>45705.0</v>
      </c>
      <c r="B174" s="53">
        <v>45783.0</v>
      </c>
      <c r="C174" s="54">
        <v>231438.0</v>
      </c>
      <c r="D174" s="54" t="s">
        <v>77</v>
      </c>
      <c r="E174" s="53">
        <v>45536.0</v>
      </c>
      <c r="F174" s="56">
        <f t="shared" si="1"/>
        <v>8</v>
      </c>
      <c r="G174" s="151">
        <v>45582.0</v>
      </c>
      <c r="H174" s="56">
        <f t="shared" si="2"/>
        <v>6</v>
      </c>
      <c r="I174" s="54" t="s">
        <v>42</v>
      </c>
      <c r="J174" s="58"/>
      <c r="K174" s="100"/>
      <c r="L174" s="58"/>
      <c r="M174" s="58"/>
      <c r="N174" s="54" t="s">
        <v>19</v>
      </c>
      <c r="O174" s="58"/>
      <c r="P174" s="58"/>
      <c r="Q174" s="152"/>
      <c r="R174" s="162"/>
      <c r="S174" s="162"/>
      <c r="T174" s="162"/>
      <c r="U174" s="162"/>
      <c r="V174" s="163"/>
      <c r="W174" s="163"/>
      <c r="X174" s="163"/>
    </row>
    <row r="175">
      <c r="A175" s="53">
        <v>45705.0</v>
      </c>
      <c r="B175" s="53">
        <v>45783.0</v>
      </c>
      <c r="C175" s="54">
        <v>236515.0</v>
      </c>
      <c r="D175" s="54" t="s">
        <v>77</v>
      </c>
      <c r="E175" s="53">
        <v>45536.0</v>
      </c>
      <c r="F175" s="56">
        <f t="shared" si="1"/>
        <v>8</v>
      </c>
      <c r="G175" s="53">
        <v>45632.0</v>
      </c>
      <c r="H175" s="56">
        <f t="shared" si="2"/>
        <v>5</v>
      </c>
      <c r="I175" s="54" t="s">
        <v>59</v>
      </c>
      <c r="J175" s="58"/>
      <c r="K175" s="100"/>
      <c r="L175" s="58"/>
      <c r="M175" s="58"/>
      <c r="N175" s="54" t="s">
        <v>19</v>
      </c>
      <c r="O175" s="58"/>
      <c r="P175" s="58"/>
      <c r="Q175" s="152"/>
      <c r="R175" s="162"/>
      <c r="S175" s="162"/>
      <c r="T175" s="162"/>
      <c r="U175" s="162"/>
      <c r="V175" s="163"/>
      <c r="W175" s="163"/>
      <c r="X175" s="163"/>
    </row>
    <row r="176">
      <c r="A176" s="53">
        <v>45705.0</v>
      </c>
      <c r="B176" s="53">
        <v>45783.0</v>
      </c>
      <c r="C176" s="54">
        <v>229223.0</v>
      </c>
      <c r="D176" s="54" t="s">
        <v>104</v>
      </c>
      <c r="E176" s="53">
        <v>45536.0</v>
      </c>
      <c r="F176" s="56">
        <f t="shared" si="1"/>
        <v>8</v>
      </c>
      <c r="G176" s="53">
        <v>45562.0</v>
      </c>
      <c r="H176" s="56">
        <f t="shared" si="2"/>
        <v>7</v>
      </c>
      <c r="I176" s="54" t="s">
        <v>74</v>
      </c>
      <c r="J176" s="54" t="s">
        <v>419</v>
      </c>
      <c r="K176" s="57">
        <v>15000.0</v>
      </c>
      <c r="L176" s="54" t="s">
        <v>68</v>
      </c>
      <c r="M176" s="54"/>
      <c r="N176" s="54" t="s">
        <v>19</v>
      </c>
      <c r="O176" s="116" t="s">
        <v>65</v>
      </c>
      <c r="P176" s="58"/>
      <c r="Q176" s="152"/>
      <c r="R176" s="162"/>
      <c r="S176" s="162"/>
      <c r="T176" s="162"/>
      <c r="U176" s="162"/>
      <c r="V176" s="163"/>
      <c r="W176" s="163"/>
      <c r="X176" s="163"/>
    </row>
    <row r="177">
      <c r="A177" s="53">
        <v>45705.0</v>
      </c>
      <c r="B177" s="53">
        <v>45783.0</v>
      </c>
      <c r="C177" s="54">
        <v>184574.0</v>
      </c>
      <c r="D177" s="54" t="s">
        <v>104</v>
      </c>
      <c r="E177" s="53">
        <v>45352.0</v>
      </c>
      <c r="F177" s="56">
        <f t="shared" si="1"/>
        <v>14</v>
      </c>
      <c r="G177" s="53">
        <v>45390.0</v>
      </c>
      <c r="H177" s="56">
        <f t="shared" si="2"/>
        <v>12</v>
      </c>
      <c r="I177" s="54" t="s">
        <v>59</v>
      </c>
      <c r="J177" s="54">
        <v>101.0</v>
      </c>
      <c r="K177" s="100"/>
      <c r="L177" s="54" t="s">
        <v>51</v>
      </c>
      <c r="M177" s="54" t="s">
        <v>333</v>
      </c>
      <c r="N177" s="54" t="s">
        <v>19</v>
      </c>
      <c r="O177" s="58"/>
      <c r="P177" s="58"/>
      <c r="Q177" s="152"/>
      <c r="R177" s="162"/>
      <c r="S177" s="162"/>
      <c r="T177" s="162"/>
      <c r="U177" s="162"/>
      <c r="V177" s="163"/>
      <c r="W177" s="163"/>
      <c r="X177" s="163"/>
    </row>
    <row r="178">
      <c r="A178" s="53">
        <v>45727.0</v>
      </c>
      <c r="B178" s="53">
        <v>45783.0</v>
      </c>
      <c r="C178" s="54">
        <v>231234.0</v>
      </c>
      <c r="D178" s="54" t="s">
        <v>104</v>
      </c>
      <c r="E178" s="53">
        <v>45536.0</v>
      </c>
      <c r="F178" s="56">
        <f t="shared" si="1"/>
        <v>8</v>
      </c>
      <c r="G178" s="151">
        <v>45583.0</v>
      </c>
      <c r="H178" s="56">
        <f t="shared" si="2"/>
        <v>6</v>
      </c>
      <c r="I178" s="54" t="s">
        <v>59</v>
      </c>
      <c r="J178" s="54">
        <v>101.0</v>
      </c>
      <c r="K178" s="57">
        <v>6500.0</v>
      </c>
      <c r="L178" s="54" t="s">
        <v>68</v>
      </c>
      <c r="M178" s="54" t="s">
        <v>420</v>
      </c>
      <c r="N178" s="54" t="s">
        <v>19</v>
      </c>
      <c r="O178" s="54" t="s">
        <v>65</v>
      </c>
      <c r="P178" s="58"/>
      <c r="Q178" s="152"/>
      <c r="R178" s="162"/>
      <c r="S178" s="162"/>
      <c r="T178" s="162"/>
      <c r="U178" s="162"/>
      <c r="V178" s="163"/>
      <c r="W178" s="163"/>
      <c r="X178" s="163"/>
    </row>
    <row r="179">
      <c r="A179" s="53">
        <v>45705.0</v>
      </c>
      <c r="B179" s="53">
        <v>45783.0</v>
      </c>
      <c r="C179" s="54">
        <v>236120.0</v>
      </c>
      <c r="D179" s="54" t="s">
        <v>104</v>
      </c>
      <c r="E179" s="53">
        <v>45597.0</v>
      </c>
      <c r="F179" s="56">
        <f t="shared" si="1"/>
        <v>6</v>
      </c>
      <c r="G179" s="53">
        <v>45632.0</v>
      </c>
      <c r="H179" s="56">
        <f t="shared" si="2"/>
        <v>5</v>
      </c>
      <c r="I179" s="54" t="s">
        <v>42</v>
      </c>
      <c r="J179" s="58"/>
      <c r="K179" s="100"/>
      <c r="L179" s="58"/>
      <c r="M179" s="58"/>
      <c r="N179" s="54" t="s">
        <v>19</v>
      </c>
      <c r="O179" s="58"/>
      <c r="P179" s="58"/>
      <c r="Q179" s="152"/>
      <c r="R179" s="162"/>
      <c r="S179" s="162"/>
      <c r="T179" s="162"/>
      <c r="U179" s="162"/>
      <c r="V179" s="163"/>
      <c r="W179" s="163"/>
      <c r="X179" s="163"/>
    </row>
    <row r="180">
      <c r="A180" s="53">
        <v>45705.0</v>
      </c>
      <c r="B180" s="53">
        <v>45783.0</v>
      </c>
      <c r="C180" s="54">
        <v>175689.0</v>
      </c>
      <c r="D180" s="54" t="s">
        <v>104</v>
      </c>
      <c r="E180" s="53">
        <v>45231.0</v>
      </c>
      <c r="F180" s="56">
        <f t="shared" si="1"/>
        <v>18</v>
      </c>
      <c r="G180" s="151">
        <v>45275.0</v>
      </c>
      <c r="H180" s="56">
        <f t="shared" si="2"/>
        <v>16</v>
      </c>
      <c r="I180" s="54" t="s">
        <v>49</v>
      </c>
      <c r="J180" s="58"/>
      <c r="K180" s="100"/>
      <c r="L180" s="54" t="s">
        <v>51</v>
      </c>
      <c r="M180" s="58"/>
      <c r="N180" s="54" t="s">
        <v>19</v>
      </c>
      <c r="O180" s="58"/>
      <c r="P180" s="58"/>
      <c r="Q180" s="152"/>
      <c r="R180" s="162"/>
      <c r="S180" s="162"/>
      <c r="T180" s="162"/>
      <c r="U180" s="162"/>
      <c r="V180" s="163"/>
      <c r="W180" s="163"/>
      <c r="X180" s="163"/>
    </row>
    <row r="181">
      <c r="A181" s="53">
        <v>45705.0</v>
      </c>
      <c r="B181" s="53">
        <v>45783.0</v>
      </c>
      <c r="C181" s="54">
        <v>184495.0</v>
      </c>
      <c r="D181" s="54" t="s">
        <v>104</v>
      </c>
      <c r="E181" s="53">
        <v>45139.0</v>
      </c>
      <c r="F181" s="56">
        <f t="shared" si="1"/>
        <v>21</v>
      </c>
      <c r="G181" s="53">
        <v>45176.0</v>
      </c>
      <c r="H181" s="56">
        <f t="shared" si="2"/>
        <v>19</v>
      </c>
      <c r="I181" s="54" t="s">
        <v>49</v>
      </c>
      <c r="J181" s="58"/>
      <c r="K181" s="100"/>
      <c r="L181" s="54" t="s">
        <v>68</v>
      </c>
      <c r="M181" s="54" t="s">
        <v>354</v>
      </c>
      <c r="N181" s="54" t="s">
        <v>19</v>
      </c>
      <c r="O181" s="58"/>
      <c r="P181" s="58"/>
      <c r="Q181" s="152"/>
      <c r="R181" s="162"/>
      <c r="S181" s="162"/>
      <c r="T181" s="162"/>
      <c r="U181" s="162"/>
      <c r="V181" s="163"/>
      <c r="W181" s="163"/>
      <c r="X181" s="163"/>
    </row>
    <row r="182">
      <c r="A182" s="53">
        <v>45705.0</v>
      </c>
      <c r="B182" s="53">
        <v>45783.0</v>
      </c>
      <c r="C182" s="54">
        <v>216865.0</v>
      </c>
      <c r="D182" s="54" t="s">
        <v>104</v>
      </c>
      <c r="E182" s="53">
        <v>45413.0</v>
      </c>
      <c r="F182" s="56">
        <f t="shared" si="1"/>
        <v>12</v>
      </c>
      <c r="G182" s="53">
        <v>45457.0</v>
      </c>
      <c r="H182" s="56">
        <f t="shared" si="2"/>
        <v>10</v>
      </c>
      <c r="I182" s="54" t="s">
        <v>49</v>
      </c>
      <c r="J182" s="58"/>
      <c r="K182" s="57">
        <v>5000.0</v>
      </c>
      <c r="L182" s="54" t="s">
        <v>68</v>
      </c>
      <c r="M182" s="58"/>
      <c r="N182" s="54" t="s">
        <v>19</v>
      </c>
      <c r="O182" s="54" t="s">
        <v>421</v>
      </c>
      <c r="P182" s="54" t="s">
        <v>66</v>
      </c>
      <c r="Q182" s="152"/>
      <c r="R182" s="162"/>
      <c r="S182" s="162"/>
      <c r="T182" s="162"/>
      <c r="U182" s="162"/>
      <c r="V182" s="163"/>
      <c r="W182" s="163"/>
      <c r="X182" s="163"/>
    </row>
    <row r="183">
      <c r="A183" s="53">
        <v>45705.0</v>
      </c>
      <c r="B183" s="53">
        <v>45783.0</v>
      </c>
      <c r="C183" s="54">
        <v>229911.0</v>
      </c>
      <c r="D183" s="54" t="s">
        <v>104</v>
      </c>
      <c r="E183" s="53">
        <v>45536.0</v>
      </c>
      <c r="F183" s="56">
        <f t="shared" si="1"/>
        <v>8</v>
      </c>
      <c r="G183" s="53">
        <v>45569.0</v>
      </c>
      <c r="H183" s="56">
        <f t="shared" si="2"/>
        <v>7</v>
      </c>
      <c r="I183" s="54" t="s">
        <v>49</v>
      </c>
      <c r="J183" s="58"/>
      <c r="K183" s="100"/>
      <c r="L183" s="54" t="s">
        <v>51</v>
      </c>
      <c r="M183" s="300">
        <v>45713.0</v>
      </c>
      <c r="N183" s="54" t="s">
        <v>19</v>
      </c>
      <c r="O183" s="58"/>
      <c r="P183" s="54" t="s">
        <v>66</v>
      </c>
      <c r="Q183" s="330"/>
      <c r="R183" s="162"/>
      <c r="S183" s="162"/>
      <c r="T183" s="162"/>
      <c r="U183" s="162"/>
      <c r="V183" s="163"/>
      <c r="W183" s="163"/>
      <c r="X183" s="163"/>
    </row>
    <row r="184">
      <c r="A184" s="53">
        <v>45705.0</v>
      </c>
      <c r="B184" s="53">
        <v>45783.0</v>
      </c>
      <c r="C184" s="54">
        <v>188028.0</v>
      </c>
      <c r="D184" s="54" t="s">
        <v>104</v>
      </c>
      <c r="E184" s="53">
        <v>45597.0</v>
      </c>
      <c r="F184" s="56">
        <f t="shared" si="1"/>
        <v>6</v>
      </c>
      <c r="G184" s="151">
        <v>45647.0</v>
      </c>
      <c r="H184" s="56">
        <f t="shared" si="2"/>
        <v>4</v>
      </c>
      <c r="I184" s="54" t="s">
        <v>59</v>
      </c>
      <c r="J184" s="58"/>
      <c r="K184" s="100"/>
      <c r="L184" s="58"/>
      <c r="M184" s="58"/>
      <c r="N184" s="54" t="s">
        <v>19</v>
      </c>
      <c r="O184" s="58"/>
      <c r="P184" s="58"/>
      <c r="Q184" s="152"/>
      <c r="R184" s="162"/>
      <c r="S184" s="162"/>
      <c r="T184" s="162"/>
      <c r="U184" s="162"/>
      <c r="V184" s="163"/>
      <c r="W184" s="163"/>
      <c r="X184" s="163"/>
    </row>
    <row r="185">
      <c r="A185" s="53">
        <v>45705.0</v>
      </c>
      <c r="B185" s="53">
        <v>45783.0</v>
      </c>
      <c r="C185" s="54">
        <v>239866.0</v>
      </c>
      <c r="D185" s="54" t="s">
        <v>104</v>
      </c>
      <c r="E185" s="53">
        <v>45658.0</v>
      </c>
      <c r="F185" s="56">
        <f t="shared" si="1"/>
        <v>4</v>
      </c>
      <c r="G185" s="53">
        <v>45674.0</v>
      </c>
      <c r="H185" s="56">
        <f t="shared" si="2"/>
        <v>3</v>
      </c>
      <c r="I185" s="54" t="s">
        <v>74</v>
      </c>
      <c r="J185" s="54" t="s">
        <v>33</v>
      </c>
      <c r="K185" s="100"/>
      <c r="L185" s="54" t="s">
        <v>51</v>
      </c>
      <c r="M185" s="58"/>
      <c r="N185" s="54" t="s">
        <v>19</v>
      </c>
      <c r="O185" s="54" t="s">
        <v>65</v>
      </c>
      <c r="P185" s="58"/>
      <c r="Q185" s="152"/>
      <c r="R185" s="162"/>
      <c r="S185" s="162"/>
      <c r="T185" s="162"/>
      <c r="U185" s="162"/>
      <c r="V185" s="163"/>
      <c r="W185" s="163"/>
      <c r="X185" s="163"/>
    </row>
    <row r="186">
      <c r="A186" s="53">
        <v>45705.0</v>
      </c>
      <c r="B186" s="53">
        <v>45783.0</v>
      </c>
      <c r="C186" s="54">
        <v>238882.0</v>
      </c>
      <c r="D186" s="54" t="s">
        <v>104</v>
      </c>
      <c r="E186" s="53">
        <v>45536.0</v>
      </c>
      <c r="F186" s="56">
        <f t="shared" si="1"/>
        <v>8</v>
      </c>
      <c r="G186" s="53">
        <v>45695.0</v>
      </c>
      <c r="H186" s="56">
        <f t="shared" si="2"/>
        <v>2</v>
      </c>
      <c r="I186" s="54" t="s">
        <v>59</v>
      </c>
      <c r="J186" s="58"/>
      <c r="K186" s="100"/>
      <c r="L186" s="58"/>
      <c r="M186" s="58"/>
      <c r="N186" s="54" t="s">
        <v>19</v>
      </c>
      <c r="O186" s="58"/>
      <c r="P186" s="58"/>
      <c r="Q186" s="152"/>
      <c r="R186" s="162"/>
      <c r="S186" s="162"/>
      <c r="T186" s="162"/>
      <c r="U186" s="162"/>
      <c r="V186" s="163"/>
      <c r="W186" s="163"/>
      <c r="X186" s="163"/>
    </row>
    <row r="187">
      <c r="A187" s="53">
        <v>45705.0</v>
      </c>
      <c r="B187" s="53">
        <v>45783.0</v>
      </c>
      <c r="C187" s="54">
        <v>87843.0</v>
      </c>
      <c r="D187" s="54" t="s">
        <v>83</v>
      </c>
      <c r="E187" s="53">
        <v>44197.0</v>
      </c>
      <c r="F187" s="56">
        <f t="shared" si="1"/>
        <v>52</v>
      </c>
      <c r="G187" s="53">
        <v>44334.0</v>
      </c>
      <c r="H187" s="56">
        <f t="shared" si="2"/>
        <v>47</v>
      </c>
      <c r="I187" s="54" t="s">
        <v>49</v>
      </c>
      <c r="J187" s="58"/>
      <c r="K187" s="100"/>
      <c r="L187" s="54" t="s">
        <v>51</v>
      </c>
      <c r="M187" s="54" t="s">
        <v>422</v>
      </c>
      <c r="N187" s="54" t="s">
        <v>19</v>
      </c>
      <c r="O187" s="54" t="s">
        <v>423</v>
      </c>
      <c r="P187" s="58"/>
      <c r="Q187" s="152"/>
      <c r="R187" s="162"/>
      <c r="S187" s="162"/>
      <c r="T187" s="162"/>
      <c r="U187" s="162"/>
      <c r="V187" s="163"/>
      <c r="W187" s="163"/>
      <c r="X187" s="163"/>
    </row>
    <row r="188">
      <c r="A188" s="53">
        <v>45705.0</v>
      </c>
      <c r="B188" s="53">
        <v>45783.0</v>
      </c>
      <c r="C188" s="54">
        <v>128774.0</v>
      </c>
      <c r="D188" s="54" t="s">
        <v>83</v>
      </c>
      <c r="E188" s="53">
        <v>44621.0</v>
      </c>
      <c r="F188" s="56">
        <f t="shared" si="1"/>
        <v>38</v>
      </c>
      <c r="G188" s="53">
        <v>44704.0</v>
      </c>
      <c r="H188" s="56">
        <f t="shared" si="2"/>
        <v>35</v>
      </c>
      <c r="I188" s="54" t="s">
        <v>49</v>
      </c>
      <c r="J188" s="58"/>
      <c r="K188" s="100"/>
      <c r="L188" s="54" t="s">
        <v>51</v>
      </c>
      <c r="M188" s="58"/>
      <c r="N188" s="54" t="s">
        <v>19</v>
      </c>
      <c r="O188" s="58"/>
      <c r="P188" s="58"/>
      <c r="Q188" s="152"/>
      <c r="R188" s="162"/>
      <c r="S188" s="162"/>
      <c r="T188" s="162"/>
      <c r="U188" s="162"/>
      <c r="V188" s="163"/>
      <c r="W188" s="163"/>
      <c r="X188" s="163"/>
    </row>
    <row r="189">
      <c r="A189" s="53">
        <v>45705.0</v>
      </c>
      <c r="B189" s="53">
        <v>45783.0</v>
      </c>
      <c r="C189" s="54">
        <v>186253.0</v>
      </c>
      <c r="D189" s="54" t="s">
        <v>83</v>
      </c>
      <c r="E189" s="53">
        <v>45078.0</v>
      </c>
      <c r="F189" s="56">
        <f t="shared" si="1"/>
        <v>23</v>
      </c>
      <c r="G189" s="53">
        <v>45188.0</v>
      </c>
      <c r="H189" s="56">
        <f t="shared" si="2"/>
        <v>19</v>
      </c>
      <c r="I189" s="54" t="s">
        <v>49</v>
      </c>
      <c r="J189" s="58"/>
      <c r="K189" s="100"/>
      <c r="L189" s="54" t="s">
        <v>51</v>
      </c>
      <c r="M189" s="58"/>
      <c r="N189" s="54" t="s">
        <v>19</v>
      </c>
      <c r="O189" s="58"/>
      <c r="P189" s="58"/>
      <c r="Q189" s="152"/>
      <c r="R189" s="162"/>
      <c r="S189" s="162"/>
      <c r="T189" s="162"/>
      <c r="U189" s="162"/>
      <c r="V189" s="163"/>
      <c r="W189" s="163"/>
      <c r="X189" s="163"/>
    </row>
    <row r="190">
      <c r="A190" s="53">
        <v>45705.0</v>
      </c>
      <c r="B190" s="53">
        <v>45783.0</v>
      </c>
      <c r="C190" s="54">
        <v>206141.0</v>
      </c>
      <c r="D190" s="54" t="s">
        <v>83</v>
      </c>
      <c r="E190" s="53">
        <v>45323.0</v>
      </c>
      <c r="F190" s="56">
        <f t="shared" si="1"/>
        <v>15</v>
      </c>
      <c r="G190" s="53">
        <v>45364.0</v>
      </c>
      <c r="H190" s="56">
        <f t="shared" si="2"/>
        <v>13</v>
      </c>
      <c r="I190" s="54" t="s">
        <v>49</v>
      </c>
      <c r="J190" s="54">
        <v>524.0</v>
      </c>
      <c r="K190" s="57">
        <v>10000.0</v>
      </c>
      <c r="L190" s="54" t="s">
        <v>68</v>
      </c>
      <c r="M190" s="54" t="s">
        <v>424</v>
      </c>
      <c r="N190" s="54" t="s">
        <v>19</v>
      </c>
      <c r="O190" s="331" t="s">
        <v>425</v>
      </c>
      <c r="P190" s="54" t="s">
        <v>66</v>
      </c>
      <c r="Q190" s="152"/>
      <c r="R190" s="162"/>
      <c r="S190" s="162"/>
      <c r="T190" s="162"/>
      <c r="U190" s="162"/>
      <c r="V190" s="163"/>
      <c r="W190" s="163"/>
      <c r="X190" s="163"/>
    </row>
    <row r="191">
      <c r="A191" s="53">
        <v>45705.0</v>
      </c>
      <c r="B191" s="53">
        <v>45783.0</v>
      </c>
      <c r="C191" s="54">
        <v>184937.0</v>
      </c>
      <c r="D191" s="54" t="s">
        <v>83</v>
      </c>
      <c r="E191" s="53">
        <v>45139.0</v>
      </c>
      <c r="F191" s="56">
        <f t="shared" si="1"/>
        <v>21</v>
      </c>
      <c r="G191" s="53">
        <v>45176.0</v>
      </c>
      <c r="H191" s="56">
        <f t="shared" si="2"/>
        <v>19</v>
      </c>
      <c r="I191" s="54" t="s">
        <v>49</v>
      </c>
      <c r="J191" s="54">
        <v>535.0</v>
      </c>
      <c r="K191" s="57">
        <v>5800.0</v>
      </c>
      <c r="L191" s="54" t="s">
        <v>68</v>
      </c>
      <c r="M191" s="54" t="s">
        <v>426</v>
      </c>
      <c r="N191" s="54" t="s">
        <v>19</v>
      </c>
      <c r="O191" s="269"/>
      <c r="P191" s="58"/>
      <c r="Q191" s="152"/>
      <c r="R191" s="162"/>
      <c r="S191" s="162"/>
      <c r="T191" s="162"/>
      <c r="U191" s="162"/>
      <c r="V191" s="163"/>
      <c r="W191" s="163"/>
      <c r="X191" s="163"/>
    </row>
    <row r="192">
      <c r="A192" s="53">
        <v>45705.0</v>
      </c>
      <c r="B192" s="53">
        <v>45783.0</v>
      </c>
      <c r="C192" s="54">
        <v>190174.0</v>
      </c>
      <c r="D192" s="54" t="s">
        <v>83</v>
      </c>
      <c r="E192" s="53">
        <v>45170.0</v>
      </c>
      <c r="F192" s="56">
        <f t="shared" si="1"/>
        <v>20</v>
      </c>
      <c r="G192" s="151">
        <v>45226.0</v>
      </c>
      <c r="H192" s="56">
        <f t="shared" si="2"/>
        <v>18</v>
      </c>
      <c r="I192" s="54" t="s">
        <v>49</v>
      </c>
      <c r="J192" s="58"/>
      <c r="K192" s="100"/>
      <c r="L192" s="54" t="s">
        <v>68</v>
      </c>
      <c r="M192" s="54" t="s">
        <v>354</v>
      </c>
      <c r="N192" s="54" t="s">
        <v>19</v>
      </c>
      <c r="O192" s="58"/>
      <c r="P192" s="58"/>
      <c r="Q192" s="152"/>
      <c r="R192" s="162"/>
      <c r="S192" s="162"/>
      <c r="T192" s="162"/>
      <c r="U192" s="162"/>
      <c r="V192" s="163"/>
      <c r="W192" s="163"/>
      <c r="X192" s="163"/>
    </row>
    <row r="193">
      <c r="A193" s="53">
        <v>45705.0</v>
      </c>
      <c r="B193" s="53">
        <v>45783.0</v>
      </c>
      <c r="C193" s="54">
        <v>197671.0</v>
      </c>
      <c r="D193" s="54" t="s">
        <v>83</v>
      </c>
      <c r="E193" s="53">
        <v>45323.0</v>
      </c>
      <c r="F193" s="56">
        <f t="shared" si="1"/>
        <v>15</v>
      </c>
      <c r="G193" s="53">
        <v>45303.0</v>
      </c>
      <c r="H193" s="56">
        <f t="shared" si="2"/>
        <v>15</v>
      </c>
      <c r="I193" s="54" t="s">
        <v>72</v>
      </c>
      <c r="J193" s="58"/>
      <c r="K193" s="57">
        <v>10300.0</v>
      </c>
      <c r="L193" s="58"/>
      <c r="M193" s="58"/>
      <c r="N193" s="54" t="s">
        <v>19</v>
      </c>
      <c r="O193" s="58"/>
      <c r="P193" s="58"/>
      <c r="Q193" s="152"/>
      <c r="R193" s="162"/>
      <c r="S193" s="162"/>
      <c r="T193" s="162"/>
      <c r="U193" s="162"/>
      <c r="V193" s="163"/>
      <c r="W193" s="163"/>
      <c r="X193" s="163"/>
    </row>
    <row r="194">
      <c r="A194" s="53">
        <v>45705.0</v>
      </c>
      <c r="B194" s="53">
        <v>45783.0</v>
      </c>
      <c r="C194" s="54">
        <v>200749.0</v>
      </c>
      <c r="D194" s="54" t="s">
        <v>83</v>
      </c>
      <c r="E194" s="53">
        <v>45261.0</v>
      </c>
      <c r="F194" s="56">
        <f t="shared" si="1"/>
        <v>17</v>
      </c>
      <c r="G194" s="53">
        <v>45328.0</v>
      </c>
      <c r="H194" s="56">
        <f t="shared" si="2"/>
        <v>15</v>
      </c>
      <c r="I194" s="54" t="s">
        <v>72</v>
      </c>
      <c r="J194" s="58"/>
      <c r="K194" s="100"/>
      <c r="L194" s="54" t="s">
        <v>51</v>
      </c>
      <c r="M194" s="54" t="s">
        <v>427</v>
      </c>
      <c r="N194" s="54" t="s">
        <v>19</v>
      </c>
      <c r="O194" s="58"/>
      <c r="P194" s="58"/>
      <c r="Q194" s="152"/>
      <c r="R194" s="162"/>
      <c r="S194" s="162"/>
      <c r="T194" s="162"/>
      <c r="U194" s="162"/>
      <c r="V194" s="163"/>
      <c r="W194" s="163"/>
      <c r="X194" s="163"/>
    </row>
    <row r="195">
      <c r="A195" s="53">
        <v>45705.0</v>
      </c>
      <c r="B195" s="53">
        <v>45783.0</v>
      </c>
      <c r="C195" s="54">
        <v>206834.0</v>
      </c>
      <c r="D195" s="54" t="s">
        <v>83</v>
      </c>
      <c r="E195" s="53">
        <v>45231.0</v>
      </c>
      <c r="F195" s="56">
        <f t="shared" si="1"/>
        <v>18</v>
      </c>
      <c r="G195" s="53">
        <v>45370.0</v>
      </c>
      <c r="H195" s="56">
        <f t="shared" si="2"/>
        <v>13</v>
      </c>
      <c r="I195" s="54" t="s">
        <v>49</v>
      </c>
      <c r="J195" s="58"/>
      <c r="K195" s="100"/>
      <c r="L195" s="54" t="s">
        <v>68</v>
      </c>
      <c r="M195" s="54" t="s">
        <v>354</v>
      </c>
      <c r="N195" s="54" t="s">
        <v>19</v>
      </c>
      <c r="O195" s="58"/>
      <c r="P195" s="58"/>
      <c r="Q195" s="152"/>
      <c r="R195" s="162"/>
      <c r="S195" s="162"/>
      <c r="T195" s="162"/>
      <c r="U195" s="162"/>
      <c r="V195" s="163"/>
      <c r="W195" s="163"/>
      <c r="X195" s="163"/>
    </row>
    <row r="196">
      <c r="A196" s="53">
        <v>45705.0</v>
      </c>
      <c r="B196" s="53">
        <v>45783.0</v>
      </c>
      <c r="C196" s="54">
        <v>211410.0</v>
      </c>
      <c r="D196" s="54" t="s">
        <v>83</v>
      </c>
      <c r="E196" s="53">
        <v>45323.0</v>
      </c>
      <c r="F196" s="56">
        <f t="shared" si="1"/>
        <v>15</v>
      </c>
      <c r="G196" s="53">
        <v>45408.0</v>
      </c>
      <c r="H196" s="56">
        <f t="shared" si="2"/>
        <v>12</v>
      </c>
      <c r="I196" s="54" t="s">
        <v>49</v>
      </c>
      <c r="J196" s="58"/>
      <c r="K196" s="100"/>
      <c r="L196" s="54" t="s">
        <v>68</v>
      </c>
      <c r="M196" s="54" t="s">
        <v>354</v>
      </c>
      <c r="N196" s="54" t="s">
        <v>19</v>
      </c>
      <c r="O196" s="58"/>
      <c r="P196" s="58"/>
      <c r="Q196" s="152"/>
      <c r="R196" s="162"/>
      <c r="S196" s="162"/>
      <c r="T196" s="162"/>
      <c r="U196" s="162"/>
      <c r="V196" s="163"/>
      <c r="W196" s="163"/>
      <c r="X196" s="163"/>
    </row>
    <row r="197">
      <c r="A197" s="53">
        <v>45705.0</v>
      </c>
      <c r="B197" s="53">
        <v>45783.0</v>
      </c>
      <c r="C197" s="54">
        <v>236683.0</v>
      </c>
      <c r="D197" s="54" t="s">
        <v>83</v>
      </c>
      <c r="E197" s="53">
        <v>45597.0</v>
      </c>
      <c r="F197" s="56">
        <f t="shared" si="1"/>
        <v>6</v>
      </c>
      <c r="G197" s="151">
        <v>45636.0</v>
      </c>
      <c r="H197" s="56">
        <f t="shared" si="2"/>
        <v>4</v>
      </c>
      <c r="I197" s="54" t="s">
        <v>59</v>
      </c>
      <c r="J197" s="58"/>
      <c r="K197" s="100"/>
      <c r="L197" s="58"/>
      <c r="M197" s="58"/>
      <c r="N197" s="54" t="s">
        <v>19</v>
      </c>
      <c r="O197" s="58"/>
      <c r="P197" s="58"/>
      <c r="Q197" s="152"/>
      <c r="R197" s="162"/>
      <c r="S197" s="162"/>
      <c r="T197" s="162"/>
      <c r="U197" s="162"/>
      <c r="V197" s="163"/>
      <c r="W197" s="163"/>
      <c r="X197" s="163"/>
    </row>
    <row r="198">
      <c r="A198" s="53">
        <v>45705.0</v>
      </c>
      <c r="B198" s="53">
        <v>45783.0</v>
      </c>
      <c r="C198" s="54">
        <v>203894.0</v>
      </c>
      <c r="D198" s="54" t="s">
        <v>83</v>
      </c>
      <c r="E198" s="53">
        <v>45200.0</v>
      </c>
      <c r="F198" s="56">
        <f t="shared" si="1"/>
        <v>19</v>
      </c>
      <c r="G198" s="53">
        <v>45350.0</v>
      </c>
      <c r="H198" s="56">
        <f t="shared" si="2"/>
        <v>14</v>
      </c>
      <c r="I198" s="54" t="s">
        <v>59</v>
      </c>
      <c r="J198" s="54">
        <v>104.0</v>
      </c>
      <c r="K198" s="100"/>
      <c r="L198" s="54" t="s">
        <v>68</v>
      </c>
      <c r="M198" s="58"/>
      <c r="N198" s="54" t="s">
        <v>19</v>
      </c>
      <c r="O198" s="58"/>
      <c r="P198" s="58"/>
      <c r="Q198" s="152"/>
      <c r="R198" s="162"/>
      <c r="S198" s="162"/>
      <c r="T198" s="162"/>
      <c r="U198" s="162"/>
      <c r="V198" s="163"/>
      <c r="W198" s="163"/>
      <c r="X198" s="163"/>
    </row>
    <row r="199">
      <c r="A199" s="53">
        <v>45705.0</v>
      </c>
      <c r="B199" s="53">
        <v>45783.0</v>
      </c>
      <c r="C199" s="54">
        <v>225502.0</v>
      </c>
      <c r="D199" s="54" t="s">
        <v>83</v>
      </c>
      <c r="E199" s="53">
        <v>45505.0</v>
      </c>
      <c r="F199" s="56">
        <f t="shared" si="1"/>
        <v>9</v>
      </c>
      <c r="G199" s="53">
        <v>45527.0</v>
      </c>
      <c r="H199" s="56">
        <f t="shared" si="2"/>
        <v>8</v>
      </c>
      <c r="I199" s="54" t="s">
        <v>49</v>
      </c>
      <c r="J199" s="58"/>
      <c r="K199" s="57" t="s">
        <v>428</v>
      </c>
      <c r="L199" s="54" t="s">
        <v>68</v>
      </c>
      <c r="M199" s="54" t="s">
        <v>354</v>
      </c>
      <c r="N199" s="54" t="s">
        <v>19</v>
      </c>
      <c r="O199" s="58"/>
      <c r="P199" s="54"/>
      <c r="Q199" s="152"/>
      <c r="R199" s="162"/>
      <c r="S199" s="162"/>
      <c r="T199" s="162"/>
      <c r="U199" s="162"/>
      <c r="V199" s="163"/>
      <c r="W199" s="163"/>
      <c r="X199" s="163"/>
    </row>
    <row r="200">
      <c r="A200" s="53">
        <v>45705.0</v>
      </c>
      <c r="B200" s="53">
        <v>45783.0</v>
      </c>
      <c r="C200" s="54">
        <v>234349.0</v>
      </c>
      <c r="D200" s="54" t="s">
        <v>83</v>
      </c>
      <c r="E200" s="53">
        <v>45566.0</v>
      </c>
      <c r="F200" s="56">
        <f t="shared" si="1"/>
        <v>7</v>
      </c>
      <c r="G200" s="53">
        <v>45629.0</v>
      </c>
      <c r="H200" s="56">
        <f t="shared" si="2"/>
        <v>5</v>
      </c>
      <c r="I200" s="54" t="s">
        <v>59</v>
      </c>
      <c r="J200" s="58"/>
      <c r="K200" s="100"/>
      <c r="L200" s="58"/>
      <c r="M200" s="58"/>
      <c r="N200" s="54" t="s">
        <v>19</v>
      </c>
      <c r="O200" s="58"/>
      <c r="P200" s="58"/>
      <c r="Q200" s="152"/>
      <c r="R200" s="162"/>
      <c r="S200" s="162"/>
      <c r="T200" s="162"/>
      <c r="U200" s="162"/>
      <c r="V200" s="163"/>
      <c r="W200" s="163"/>
      <c r="X200" s="163"/>
    </row>
    <row r="201">
      <c r="A201" s="53">
        <v>45709.0</v>
      </c>
      <c r="B201" s="53">
        <v>45783.0</v>
      </c>
      <c r="C201" s="54">
        <v>178608.0</v>
      </c>
      <c r="D201" s="54" t="s">
        <v>83</v>
      </c>
      <c r="E201" s="53">
        <v>45261.0</v>
      </c>
      <c r="F201" s="56">
        <f t="shared" si="1"/>
        <v>17</v>
      </c>
      <c r="G201" s="53">
        <v>45691.0</v>
      </c>
      <c r="H201" s="56">
        <f t="shared" si="2"/>
        <v>3</v>
      </c>
      <c r="I201" s="54" t="s">
        <v>49</v>
      </c>
      <c r="J201" s="54">
        <v>536.0</v>
      </c>
      <c r="K201" s="57" t="s">
        <v>429</v>
      </c>
      <c r="L201" s="54" t="s">
        <v>68</v>
      </c>
      <c r="M201" s="54" t="s">
        <v>430</v>
      </c>
      <c r="N201" s="54" t="s">
        <v>19</v>
      </c>
      <c r="O201" s="54" t="s">
        <v>65</v>
      </c>
      <c r="P201" s="58"/>
      <c r="Q201" s="152"/>
      <c r="R201" s="162"/>
      <c r="S201" s="162"/>
      <c r="T201" s="162"/>
      <c r="U201" s="162"/>
      <c r="V201" s="163"/>
      <c r="W201" s="163"/>
      <c r="X201" s="163"/>
    </row>
    <row r="202">
      <c r="A202" s="53">
        <v>45705.0</v>
      </c>
      <c r="B202" s="53">
        <v>45783.0</v>
      </c>
      <c r="C202" s="54">
        <v>233690.0</v>
      </c>
      <c r="D202" s="54" t="s">
        <v>83</v>
      </c>
      <c r="E202" s="53">
        <v>45597.0</v>
      </c>
      <c r="F202" s="56">
        <f t="shared" si="1"/>
        <v>6</v>
      </c>
      <c r="G202" s="53">
        <v>45543.0</v>
      </c>
      <c r="H202" s="56">
        <f t="shared" si="2"/>
        <v>7</v>
      </c>
      <c r="I202" s="54" t="s">
        <v>74</v>
      </c>
      <c r="J202" s="54"/>
      <c r="K202" s="100"/>
      <c r="L202" s="54" t="s">
        <v>68</v>
      </c>
      <c r="M202" s="300">
        <v>45719.0</v>
      </c>
      <c r="N202" s="54" t="s">
        <v>19</v>
      </c>
      <c r="O202" s="58"/>
      <c r="P202" s="58"/>
      <c r="Q202" s="152"/>
      <c r="R202" s="162"/>
      <c r="S202" s="162"/>
      <c r="T202" s="162"/>
      <c r="U202" s="162"/>
      <c r="V202" s="163"/>
      <c r="W202" s="163"/>
      <c r="X202" s="163"/>
    </row>
    <row r="203">
      <c r="A203" s="53">
        <v>45705.0</v>
      </c>
      <c r="B203" s="53">
        <v>45783.0</v>
      </c>
      <c r="C203" s="54">
        <v>95399.0</v>
      </c>
      <c r="D203" s="54" t="s">
        <v>83</v>
      </c>
      <c r="E203" s="53">
        <v>44378.0</v>
      </c>
      <c r="F203" s="56">
        <f t="shared" si="1"/>
        <v>46</v>
      </c>
      <c r="G203" s="53">
        <v>44401.0</v>
      </c>
      <c r="H203" s="56">
        <f t="shared" si="2"/>
        <v>45</v>
      </c>
      <c r="I203" s="54" t="s">
        <v>74</v>
      </c>
      <c r="J203" s="54">
        <v>304.0</v>
      </c>
      <c r="K203" s="57">
        <v>6000.0</v>
      </c>
      <c r="L203" s="54" t="s">
        <v>68</v>
      </c>
      <c r="M203" s="54">
        <v>8943.0</v>
      </c>
      <c r="N203" s="54" t="s">
        <v>19</v>
      </c>
      <c r="O203" s="54"/>
      <c r="P203" s="58"/>
      <c r="Q203" s="152"/>
      <c r="R203" s="162"/>
      <c r="S203" s="162"/>
      <c r="T203" s="162"/>
      <c r="U203" s="162"/>
      <c r="V203" s="163"/>
      <c r="W203" s="163"/>
      <c r="X203" s="163"/>
    </row>
    <row r="204">
      <c r="A204" s="53">
        <v>45705.0</v>
      </c>
      <c r="B204" s="53">
        <v>45783.0</v>
      </c>
      <c r="C204" s="54">
        <v>225947.0</v>
      </c>
      <c r="D204" s="54" t="s">
        <v>83</v>
      </c>
      <c r="E204" s="53">
        <v>45505.0</v>
      </c>
      <c r="F204" s="56">
        <f t="shared" si="1"/>
        <v>9</v>
      </c>
      <c r="G204" s="53">
        <v>45527.0</v>
      </c>
      <c r="H204" s="56">
        <f t="shared" si="2"/>
        <v>8</v>
      </c>
      <c r="I204" s="54" t="s">
        <v>59</v>
      </c>
      <c r="J204" s="58"/>
      <c r="K204" s="100"/>
      <c r="L204" s="58"/>
      <c r="M204" s="58"/>
      <c r="N204" s="54" t="s">
        <v>19</v>
      </c>
      <c r="O204" s="58"/>
      <c r="P204" s="58"/>
      <c r="Q204" s="152"/>
      <c r="R204" s="162"/>
      <c r="S204" s="162"/>
      <c r="T204" s="162"/>
      <c r="U204" s="162"/>
      <c r="V204" s="163"/>
      <c r="W204" s="163"/>
      <c r="X204" s="163"/>
    </row>
    <row r="205">
      <c r="A205" s="53">
        <v>45705.0</v>
      </c>
      <c r="B205" s="53">
        <v>45783.0</v>
      </c>
      <c r="C205" s="54">
        <v>189991.0</v>
      </c>
      <c r="D205" s="54" t="s">
        <v>83</v>
      </c>
      <c r="E205" s="53">
        <v>45078.0</v>
      </c>
      <c r="F205" s="56">
        <f t="shared" si="1"/>
        <v>23</v>
      </c>
      <c r="G205" s="151">
        <v>45219.0</v>
      </c>
      <c r="H205" s="56">
        <f t="shared" si="2"/>
        <v>18</v>
      </c>
      <c r="I205" s="54" t="s">
        <v>73</v>
      </c>
      <c r="J205" s="54" t="s">
        <v>130</v>
      </c>
      <c r="K205" s="100"/>
      <c r="L205" s="54" t="s">
        <v>68</v>
      </c>
      <c r="M205" s="54" t="s">
        <v>431</v>
      </c>
      <c r="N205" s="54" t="s">
        <v>19</v>
      </c>
      <c r="O205" s="54" t="s">
        <v>384</v>
      </c>
      <c r="P205" s="58"/>
      <c r="Q205" s="152"/>
      <c r="R205" s="162"/>
      <c r="S205" s="162"/>
      <c r="T205" s="162"/>
      <c r="U205" s="162"/>
      <c r="V205" s="163"/>
      <c r="W205" s="163"/>
      <c r="X205" s="163"/>
    </row>
    <row r="206">
      <c r="A206" s="53">
        <v>45705.0</v>
      </c>
      <c r="B206" s="53">
        <v>45783.0</v>
      </c>
      <c r="C206" s="54">
        <v>207434.0</v>
      </c>
      <c r="D206" s="54" t="s">
        <v>83</v>
      </c>
      <c r="E206" s="53">
        <v>45261.0</v>
      </c>
      <c r="F206" s="56">
        <f t="shared" si="1"/>
        <v>17</v>
      </c>
      <c r="G206" s="53">
        <v>45383.0</v>
      </c>
      <c r="H206" s="56">
        <f t="shared" si="2"/>
        <v>13</v>
      </c>
      <c r="I206" s="54" t="s">
        <v>59</v>
      </c>
      <c r="J206" s="54">
        <v>102.0</v>
      </c>
      <c r="K206" s="57" t="s">
        <v>382</v>
      </c>
      <c r="L206" s="54" t="s">
        <v>68</v>
      </c>
      <c r="M206" s="54" t="s">
        <v>432</v>
      </c>
      <c r="N206" s="54" t="s">
        <v>19</v>
      </c>
      <c r="O206" s="58"/>
      <c r="P206" s="58"/>
      <c r="Q206" s="152"/>
      <c r="R206" s="162"/>
      <c r="S206" s="162"/>
      <c r="T206" s="162"/>
      <c r="U206" s="162"/>
      <c r="V206" s="163"/>
      <c r="W206" s="163"/>
      <c r="X206" s="163"/>
    </row>
    <row r="207">
      <c r="A207" s="53">
        <v>45705.0</v>
      </c>
      <c r="B207" s="53">
        <v>45783.0</v>
      </c>
      <c r="C207" s="54">
        <v>220177.0</v>
      </c>
      <c r="D207" s="54" t="s">
        <v>83</v>
      </c>
      <c r="E207" s="53">
        <v>45474.0</v>
      </c>
      <c r="F207" s="56">
        <f t="shared" si="1"/>
        <v>10</v>
      </c>
      <c r="G207" s="53">
        <v>45481.0</v>
      </c>
      <c r="H207" s="56">
        <f t="shared" si="2"/>
        <v>9</v>
      </c>
      <c r="I207" s="54" t="s">
        <v>63</v>
      </c>
      <c r="J207" s="54" t="s">
        <v>33</v>
      </c>
      <c r="K207" s="100"/>
      <c r="L207" s="58"/>
      <c r="M207" s="58"/>
      <c r="N207" s="54" t="s">
        <v>19</v>
      </c>
      <c r="O207" s="58"/>
      <c r="P207" s="58"/>
      <c r="Q207" s="152"/>
      <c r="R207" s="162"/>
      <c r="S207" s="162"/>
      <c r="T207" s="162"/>
      <c r="U207" s="162"/>
      <c r="V207" s="163"/>
      <c r="W207" s="163"/>
      <c r="X207" s="163"/>
    </row>
    <row r="208">
      <c r="A208" s="53">
        <v>45705.0</v>
      </c>
      <c r="B208" s="53">
        <v>45783.0</v>
      </c>
      <c r="C208" s="54">
        <v>232826.0</v>
      </c>
      <c r="D208" s="54" t="s">
        <v>83</v>
      </c>
      <c r="E208" s="53">
        <v>45383.0</v>
      </c>
      <c r="F208" s="56">
        <f t="shared" si="1"/>
        <v>13</v>
      </c>
      <c r="G208" s="151">
        <v>45596.0</v>
      </c>
      <c r="H208" s="56">
        <f t="shared" si="2"/>
        <v>6</v>
      </c>
      <c r="I208" s="54" t="s">
        <v>59</v>
      </c>
      <c r="J208" s="58"/>
      <c r="K208" s="100"/>
      <c r="L208" s="58"/>
      <c r="M208" s="58"/>
      <c r="N208" s="54" t="s">
        <v>19</v>
      </c>
      <c r="O208" s="58"/>
      <c r="P208" s="58"/>
      <c r="Q208" s="152"/>
      <c r="R208" s="162"/>
      <c r="S208" s="162"/>
      <c r="T208" s="162"/>
      <c r="U208" s="162"/>
      <c r="V208" s="163"/>
      <c r="W208" s="163"/>
      <c r="X208" s="163"/>
    </row>
    <row r="209">
      <c r="A209" s="53">
        <v>45705.0</v>
      </c>
      <c r="B209" s="53">
        <v>45783.0</v>
      </c>
      <c r="C209" s="54">
        <v>232759.0</v>
      </c>
      <c r="D209" s="54" t="s">
        <v>83</v>
      </c>
      <c r="E209" s="53">
        <v>45413.0</v>
      </c>
      <c r="F209" s="56">
        <f t="shared" si="1"/>
        <v>12</v>
      </c>
      <c r="G209" s="151">
        <v>45625.0</v>
      </c>
      <c r="H209" s="56">
        <f t="shared" si="2"/>
        <v>5</v>
      </c>
      <c r="I209" s="54" t="s">
        <v>59</v>
      </c>
      <c r="J209" s="58"/>
      <c r="K209" s="100"/>
      <c r="L209" s="58"/>
      <c r="M209" s="58"/>
      <c r="N209" s="54" t="s">
        <v>19</v>
      </c>
      <c r="O209" s="58"/>
      <c r="P209" s="58"/>
      <c r="Q209" s="152"/>
      <c r="R209" s="162"/>
      <c r="S209" s="162"/>
      <c r="T209" s="162"/>
      <c r="U209" s="162"/>
      <c r="V209" s="163"/>
      <c r="W209" s="163"/>
      <c r="X209" s="163"/>
    </row>
    <row r="210">
      <c r="A210" s="53">
        <v>45705.0</v>
      </c>
      <c r="B210" s="53">
        <v>45783.0</v>
      </c>
      <c r="C210" s="54">
        <v>227344.0</v>
      </c>
      <c r="D210" s="54" t="s">
        <v>83</v>
      </c>
      <c r="E210" s="53">
        <v>45566.0</v>
      </c>
      <c r="F210" s="56">
        <f t="shared" si="1"/>
        <v>7</v>
      </c>
      <c r="G210" s="53">
        <v>45601.0</v>
      </c>
      <c r="H210" s="56">
        <f t="shared" si="2"/>
        <v>6</v>
      </c>
      <c r="I210" s="54" t="s">
        <v>74</v>
      </c>
      <c r="J210" s="54" t="s">
        <v>33</v>
      </c>
      <c r="K210" s="57">
        <v>10000.0</v>
      </c>
      <c r="L210" s="54" t="s">
        <v>68</v>
      </c>
      <c r="M210" s="300">
        <v>45719.0</v>
      </c>
      <c r="N210" s="54" t="s">
        <v>19</v>
      </c>
      <c r="O210" s="54"/>
      <c r="P210" s="58"/>
      <c r="Q210" s="152"/>
      <c r="R210" s="162"/>
      <c r="S210" s="162"/>
      <c r="T210" s="162"/>
      <c r="U210" s="162"/>
      <c r="V210" s="163"/>
      <c r="W210" s="163"/>
      <c r="X210" s="163"/>
    </row>
    <row r="211">
      <c r="A211" s="53">
        <v>45705.0</v>
      </c>
      <c r="B211" s="53">
        <v>45783.0</v>
      </c>
      <c r="C211" s="54">
        <v>240336.0</v>
      </c>
      <c r="D211" s="54" t="s">
        <v>83</v>
      </c>
      <c r="E211" s="53">
        <v>45413.0</v>
      </c>
      <c r="F211" s="56">
        <f t="shared" si="1"/>
        <v>12</v>
      </c>
      <c r="G211" s="53">
        <v>45680.0</v>
      </c>
      <c r="H211" s="56">
        <f t="shared" si="2"/>
        <v>3</v>
      </c>
      <c r="I211" s="54" t="s">
        <v>42</v>
      </c>
      <c r="J211" s="58"/>
      <c r="K211" s="100"/>
      <c r="L211" s="58"/>
      <c r="M211" s="58"/>
      <c r="N211" s="54" t="s">
        <v>19</v>
      </c>
      <c r="O211" s="58"/>
      <c r="P211" s="58"/>
      <c r="Q211" s="152"/>
      <c r="R211" s="162"/>
      <c r="S211" s="162"/>
      <c r="T211" s="162"/>
      <c r="U211" s="162"/>
      <c r="V211" s="163"/>
      <c r="W211" s="163"/>
      <c r="X211" s="163"/>
    </row>
    <row r="212">
      <c r="A212" s="53">
        <v>45705.0</v>
      </c>
      <c r="B212" s="53">
        <v>45783.0</v>
      </c>
      <c r="C212" s="54">
        <v>27111.0</v>
      </c>
      <c r="D212" s="54" t="s">
        <v>58</v>
      </c>
      <c r="E212" s="53">
        <v>43709.0</v>
      </c>
      <c r="F212" s="56">
        <f t="shared" si="1"/>
        <v>68</v>
      </c>
      <c r="G212" s="151">
        <v>43789.0</v>
      </c>
      <c r="H212" s="56">
        <f t="shared" si="2"/>
        <v>65</v>
      </c>
      <c r="I212" s="54" t="s">
        <v>141</v>
      </c>
      <c r="J212" s="58"/>
      <c r="K212" s="100"/>
      <c r="L212" s="58"/>
      <c r="M212" s="54" t="s">
        <v>370</v>
      </c>
      <c r="N212" s="54" t="s">
        <v>19</v>
      </c>
      <c r="O212" s="58"/>
      <c r="P212" s="58"/>
      <c r="Q212" s="152"/>
      <c r="R212" s="162"/>
      <c r="S212" s="162"/>
      <c r="T212" s="162"/>
      <c r="U212" s="162"/>
      <c r="V212" s="163"/>
      <c r="W212" s="163"/>
      <c r="X212" s="163"/>
    </row>
    <row r="213">
      <c r="A213" s="53">
        <v>45705.0</v>
      </c>
      <c r="B213" s="53">
        <v>45783.0</v>
      </c>
      <c r="C213" s="54">
        <v>122783.0</v>
      </c>
      <c r="D213" s="54" t="s">
        <v>58</v>
      </c>
      <c r="E213" s="53">
        <v>44621.0</v>
      </c>
      <c r="F213" s="56">
        <f t="shared" si="1"/>
        <v>38</v>
      </c>
      <c r="G213" s="53">
        <v>44656.0</v>
      </c>
      <c r="H213" s="56">
        <f t="shared" si="2"/>
        <v>37</v>
      </c>
      <c r="I213" s="54" t="s">
        <v>74</v>
      </c>
      <c r="J213" s="58"/>
      <c r="K213" s="57" t="s">
        <v>433</v>
      </c>
      <c r="L213" s="58"/>
      <c r="M213" s="300">
        <v>45719.0</v>
      </c>
      <c r="N213" s="54" t="s">
        <v>19</v>
      </c>
      <c r="O213" s="54" t="s">
        <v>434</v>
      </c>
      <c r="P213" s="58"/>
      <c r="Q213" s="152"/>
      <c r="R213" s="162"/>
      <c r="S213" s="162"/>
      <c r="T213" s="162"/>
      <c r="U213" s="162"/>
      <c r="V213" s="163"/>
      <c r="W213" s="163"/>
      <c r="X213" s="163"/>
    </row>
    <row r="214">
      <c r="A214" s="53">
        <v>45743.0</v>
      </c>
      <c r="B214" s="53">
        <v>45783.0</v>
      </c>
      <c r="C214" s="54">
        <v>188793.0</v>
      </c>
      <c r="D214" s="54" t="s">
        <v>58</v>
      </c>
      <c r="E214" s="53">
        <v>45170.0</v>
      </c>
      <c r="F214" s="56">
        <f t="shared" si="1"/>
        <v>20</v>
      </c>
      <c r="G214" s="151">
        <v>45209.0</v>
      </c>
      <c r="H214" s="56">
        <f t="shared" si="2"/>
        <v>18</v>
      </c>
      <c r="I214" s="54" t="s">
        <v>49</v>
      </c>
      <c r="J214" s="54">
        <v>535.0</v>
      </c>
      <c r="K214" s="57">
        <v>6000.0</v>
      </c>
      <c r="L214" s="54" t="s">
        <v>68</v>
      </c>
      <c r="M214" s="54"/>
      <c r="N214" s="54" t="s">
        <v>19</v>
      </c>
      <c r="O214" s="54" t="s">
        <v>65</v>
      </c>
      <c r="P214" s="58"/>
      <c r="Q214" s="152"/>
      <c r="R214" s="162"/>
      <c r="S214" s="162"/>
      <c r="T214" s="162"/>
      <c r="U214" s="162"/>
      <c r="V214" s="163"/>
      <c r="W214" s="163"/>
      <c r="X214" s="163"/>
    </row>
    <row r="215">
      <c r="A215" s="53">
        <v>45705.0</v>
      </c>
      <c r="B215" s="53">
        <v>45783.0</v>
      </c>
      <c r="C215" s="54">
        <v>175128.0</v>
      </c>
      <c r="D215" s="54" t="s">
        <v>58</v>
      </c>
      <c r="E215" s="53">
        <v>45017.0</v>
      </c>
      <c r="F215" s="56">
        <f t="shared" si="1"/>
        <v>25</v>
      </c>
      <c r="G215" s="53">
        <v>45096.0</v>
      </c>
      <c r="H215" s="56">
        <f t="shared" si="2"/>
        <v>22</v>
      </c>
      <c r="I215" s="54" t="s">
        <v>74</v>
      </c>
      <c r="J215" s="54">
        <v>304.0</v>
      </c>
      <c r="K215" s="57">
        <v>5000.0</v>
      </c>
      <c r="L215" s="54" t="s">
        <v>68</v>
      </c>
      <c r="M215" s="54">
        <v>19000.0</v>
      </c>
      <c r="N215" s="54" t="s">
        <v>19</v>
      </c>
      <c r="O215" s="54" t="s">
        <v>292</v>
      </c>
      <c r="P215" s="54" t="s">
        <v>66</v>
      </c>
      <c r="Q215" s="152"/>
      <c r="R215" s="162"/>
      <c r="S215" s="162"/>
      <c r="T215" s="162"/>
      <c r="U215" s="162"/>
      <c r="V215" s="163"/>
      <c r="W215" s="163"/>
      <c r="X215" s="163"/>
    </row>
    <row r="216">
      <c r="A216" s="97">
        <v>45705.0</v>
      </c>
      <c r="B216" s="53">
        <v>45783.0</v>
      </c>
      <c r="C216" s="98">
        <v>232793.0</v>
      </c>
      <c r="D216" s="98" t="s">
        <v>118</v>
      </c>
      <c r="E216" s="97">
        <v>45474.0</v>
      </c>
      <c r="F216" s="56">
        <f t="shared" si="1"/>
        <v>10</v>
      </c>
      <c r="G216" s="137">
        <v>45595.0</v>
      </c>
      <c r="H216" s="56">
        <f t="shared" si="2"/>
        <v>6</v>
      </c>
      <c r="I216" s="54" t="s">
        <v>59</v>
      </c>
      <c r="J216" s="58"/>
      <c r="K216" s="100"/>
      <c r="L216" s="58"/>
      <c r="M216" s="58"/>
      <c r="N216" s="136" t="s">
        <v>19</v>
      </c>
      <c r="O216" s="58"/>
      <c r="P216" s="58"/>
      <c r="Q216" s="152"/>
      <c r="R216" s="162"/>
      <c r="S216" s="162"/>
      <c r="T216" s="162"/>
      <c r="U216" s="162"/>
      <c r="V216" s="163"/>
      <c r="W216" s="163"/>
      <c r="X216" s="163"/>
    </row>
    <row r="217">
      <c r="A217" s="53">
        <v>45705.0</v>
      </c>
      <c r="B217" s="53">
        <v>45783.0</v>
      </c>
      <c r="C217" s="54">
        <v>229393.0</v>
      </c>
      <c r="D217" s="54" t="s">
        <v>58</v>
      </c>
      <c r="E217" s="53">
        <v>45474.0</v>
      </c>
      <c r="F217" s="56">
        <f t="shared" si="1"/>
        <v>10</v>
      </c>
      <c r="G217" s="53">
        <v>45565.0</v>
      </c>
      <c r="H217" s="56">
        <f t="shared" si="2"/>
        <v>7</v>
      </c>
      <c r="I217" s="54" t="s">
        <v>74</v>
      </c>
      <c r="J217" s="54">
        <v>314.0</v>
      </c>
      <c r="K217" s="100"/>
      <c r="L217" s="54" t="s">
        <v>51</v>
      </c>
      <c r="M217" s="58"/>
      <c r="N217" s="54" t="s">
        <v>19</v>
      </c>
      <c r="O217" s="54">
        <v>16950.0</v>
      </c>
      <c r="P217" s="58"/>
      <c r="Q217" s="152"/>
      <c r="R217" s="162"/>
      <c r="S217" s="162"/>
      <c r="T217" s="162"/>
      <c r="U217" s="162"/>
      <c r="V217" s="163"/>
      <c r="W217" s="163"/>
      <c r="X217" s="163"/>
    </row>
    <row r="218">
      <c r="A218" s="53">
        <v>45705.0</v>
      </c>
      <c r="B218" s="53">
        <v>45783.0</v>
      </c>
      <c r="C218" s="54">
        <v>202272.0</v>
      </c>
      <c r="D218" s="54" t="s">
        <v>58</v>
      </c>
      <c r="E218" s="53">
        <v>45323.0</v>
      </c>
      <c r="F218" s="56">
        <f t="shared" si="1"/>
        <v>15</v>
      </c>
      <c r="G218" s="53">
        <v>45337.0</v>
      </c>
      <c r="H218" s="56">
        <f t="shared" si="2"/>
        <v>14</v>
      </c>
      <c r="I218" s="54" t="s">
        <v>59</v>
      </c>
      <c r="J218" s="54">
        <v>106.0</v>
      </c>
      <c r="K218" s="100"/>
      <c r="L218" s="54" t="s">
        <v>68</v>
      </c>
      <c r="M218" s="54" t="s">
        <v>435</v>
      </c>
      <c r="N218" s="54" t="s">
        <v>19</v>
      </c>
      <c r="O218" s="58"/>
      <c r="P218" s="58"/>
      <c r="Q218" s="152"/>
      <c r="R218" s="162"/>
      <c r="S218" s="162"/>
      <c r="T218" s="162"/>
      <c r="U218" s="162"/>
      <c r="V218" s="163"/>
      <c r="W218" s="163"/>
      <c r="X218" s="163"/>
    </row>
    <row r="219">
      <c r="A219" s="53">
        <v>45705.0</v>
      </c>
      <c r="B219" s="53">
        <v>45782.0</v>
      </c>
      <c r="C219" s="54">
        <v>230256.0</v>
      </c>
      <c r="D219" s="54" t="s">
        <v>58</v>
      </c>
      <c r="E219" s="53">
        <v>45566.0</v>
      </c>
      <c r="F219" s="56">
        <f t="shared" si="1"/>
        <v>7</v>
      </c>
      <c r="G219" s="53">
        <v>45573.0</v>
      </c>
      <c r="H219" s="56">
        <f t="shared" si="2"/>
        <v>6</v>
      </c>
      <c r="I219" s="54" t="s">
        <v>73</v>
      </c>
      <c r="J219" s="54" t="s">
        <v>436</v>
      </c>
      <c r="K219" s="57">
        <v>6000.0</v>
      </c>
      <c r="L219" s="54" t="s">
        <v>68</v>
      </c>
      <c r="M219" s="54"/>
      <c r="N219" s="54" t="s">
        <v>18</v>
      </c>
      <c r="O219" s="54" t="s">
        <v>437</v>
      </c>
      <c r="P219" s="58"/>
      <c r="Q219" s="152"/>
      <c r="R219" s="162"/>
      <c r="S219" s="162"/>
      <c r="T219" s="162"/>
      <c r="U219" s="162"/>
      <c r="V219" s="163"/>
      <c r="W219" s="163"/>
      <c r="X219" s="163"/>
    </row>
    <row r="220">
      <c r="A220" s="53">
        <v>45705.0</v>
      </c>
      <c r="B220" s="53">
        <v>45783.0</v>
      </c>
      <c r="C220" s="54">
        <v>217352.0</v>
      </c>
      <c r="D220" s="54" t="s">
        <v>58</v>
      </c>
      <c r="E220" s="53">
        <v>44805.0</v>
      </c>
      <c r="F220" s="56">
        <f t="shared" si="1"/>
        <v>32</v>
      </c>
      <c r="G220" s="53">
        <v>45450.0</v>
      </c>
      <c r="H220" s="56">
        <f t="shared" si="2"/>
        <v>10</v>
      </c>
      <c r="I220" s="54" t="s">
        <v>49</v>
      </c>
      <c r="J220" s="58"/>
      <c r="K220" s="57" t="s">
        <v>407</v>
      </c>
      <c r="L220" s="54" t="s">
        <v>68</v>
      </c>
      <c r="M220" s="54" t="s">
        <v>438</v>
      </c>
      <c r="N220" s="54" t="s">
        <v>19</v>
      </c>
      <c r="O220" s="58"/>
      <c r="P220" s="54" t="s">
        <v>66</v>
      </c>
      <c r="Q220" s="152"/>
      <c r="R220" s="162"/>
      <c r="S220" s="162"/>
      <c r="T220" s="162"/>
      <c r="U220" s="162"/>
      <c r="V220" s="163"/>
      <c r="W220" s="163"/>
      <c r="X220" s="163"/>
    </row>
    <row r="221">
      <c r="A221" s="53">
        <v>45705.0</v>
      </c>
      <c r="B221" s="53">
        <v>45783.0</v>
      </c>
      <c r="C221" s="54">
        <v>241126.0</v>
      </c>
      <c r="D221" s="54" t="s">
        <v>58</v>
      </c>
      <c r="E221" s="53">
        <v>45627.0</v>
      </c>
      <c r="F221" s="56">
        <f t="shared" si="1"/>
        <v>5</v>
      </c>
      <c r="G221" s="53">
        <v>45686.0</v>
      </c>
      <c r="H221" s="56">
        <f t="shared" si="2"/>
        <v>3</v>
      </c>
      <c r="I221" s="54" t="s">
        <v>74</v>
      </c>
      <c r="J221" s="58"/>
      <c r="K221" s="100"/>
      <c r="L221" s="54" t="s">
        <v>68</v>
      </c>
      <c r="M221" s="54" t="s">
        <v>333</v>
      </c>
      <c r="N221" s="54" t="s">
        <v>19</v>
      </c>
      <c r="O221" s="58"/>
      <c r="P221" s="58"/>
      <c r="Q221" s="152"/>
      <c r="R221" s="162"/>
      <c r="S221" s="162"/>
      <c r="T221" s="162"/>
      <c r="U221" s="162"/>
      <c r="V221" s="163"/>
      <c r="W221" s="163"/>
      <c r="X221" s="163"/>
    </row>
    <row r="222">
      <c r="A222" s="53">
        <v>45705.0</v>
      </c>
      <c r="B222" s="53">
        <v>45783.0</v>
      </c>
      <c r="C222" s="54">
        <v>241567.0</v>
      </c>
      <c r="D222" s="54" t="s">
        <v>58</v>
      </c>
      <c r="E222" s="53">
        <v>45627.0</v>
      </c>
      <c r="F222" s="56">
        <f t="shared" si="1"/>
        <v>5</v>
      </c>
      <c r="G222" s="53">
        <v>45695.0</v>
      </c>
      <c r="H222" s="56">
        <f t="shared" si="2"/>
        <v>2</v>
      </c>
      <c r="I222" s="54" t="s">
        <v>49</v>
      </c>
      <c r="J222" s="58"/>
      <c r="K222" s="100"/>
      <c r="L222" s="58"/>
      <c r="M222" s="53">
        <v>45715.0</v>
      </c>
      <c r="N222" s="54" t="s">
        <v>19</v>
      </c>
      <c r="O222" s="58"/>
      <c r="P222" s="58"/>
      <c r="Q222" s="152"/>
      <c r="R222" s="162"/>
      <c r="S222" s="162"/>
      <c r="T222" s="162"/>
      <c r="U222" s="162"/>
      <c r="V222" s="163"/>
      <c r="W222" s="163"/>
      <c r="X222" s="163"/>
    </row>
    <row r="223">
      <c r="A223" s="53">
        <v>45705.0</v>
      </c>
      <c r="B223" s="53">
        <v>45783.0</v>
      </c>
      <c r="C223" s="54">
        <v>219325.0</v>
      </c>
      <c r="D223" s="54" t="s">
        <v>58</v>
      </c>
      <c r="E223" s="53">
        <v>45352.0</v>
      </c>
      <c r="F223" s="56">
        <f t="shared" si="1"/>
        <v>14</v>
      </c>
      <c r="G223" s="53">
        <v>45470.0</v>
      </c>
      <c r="H223" s="56">
        <f t="shared" si="2"/>
        <v>10</v>
      </c>
      <c r="I223" s="54" t="s">
        <v>49</v>
      </c>
      <c r="J223" s="58"/>
      <c r="K223" s="100"/>
      <c r="L223" s="54" t="s">
        <v>68</v>
      </c>
      <c r="M223" s="300">
        <v>45775.0</v>
      </c>
      <c r="N223" s="54" t="s">
        <v>19</v>
      </c>
      <c r="O223" s="58"/>
      <c r="P223" s="58"/>
      <c r="Q223" s="152"/>
      <c r="R223" s="162"/>
      <c r="S223" s="162"/>
      <c r="T223" s="162"/>
      <c r="U223" s="162"/>
      <c r="V223" s="163"/>
      <c r="W223" s="163"/>
      <c r="X223" s="163"/>
    </row>
    <row r="224">
      <c r="A224" s="53">
        <v>45705.0</v>
      </c>
      <c r="B224" s="53">
        <v>45783.0</v>
      </c>
      <c r="C224" s="54">
        <v>187943.0</v>
      </c>
      <c r="D224" s="54" t="s">
        <v>58</v>
      </c>
      <c r="E224" s="53">
        <v>44958.0</v>
      </c>
      <c r="F224" s="56">
        <f t="shared" si="1"/>
        <v>27</v>
      </c>
      <c r="G224" s="53">
        <v>45201.0</v>
      </c>
      <c r="H224" s="56">
        <f t="shared" si="2"/>
        <v>19</v>
      </c>
      <c r="I224" s="54" t="s">
        <v>74</v>
      </c>
      <c r="J224" s="58"/>
      <c r="K224" s="270">
        <v>0.8</v>
      </c>
      <c r="L224" s="54" t="s">
        <v>68</v>
      </c>
      <c r="M224" s="300">
        <v>45719.0</v>
      </c>
      <c r="N224" s="54" t="s">
        <v>19</v>
      </c>
      <c r="O224" s="54" t="s">
        <v>439</v>
      </c>
      <c r="P224" s="58"/>
      <c r="Q224" s="152"/>
      <c r="R224" s="162"/>
      <c r="S224" s="162"/>
      <c r="T224" s="162"/>
      <c r="U224" s="162"/>
      <c r="V224" s="163"/>
      <c r="W224" s="163"/>
      <c r="X224" s="163"/>
    </row>
    <row r="225">
      <c r="A225" s="53">
        <v>45705.0</v>
      </c>
      <c r="B225" s="53">
        <v>45783.0</v>
      </c>
      <c r="C225" s="54">
        <v>206524.0</v>
      </c>
      <c r="D225" s="54" t="s">
        <v>58</v>
      </c>
      <c r="E225" s="53">
        <v>45292.0</v>
      </c>
      <c r="F225" s="56">
        <f t="shared" si="1"/>
        <v>16</v>
      </c>
      <c r="G225" s="53">
        <v>45366.0</v>
      </c>
      <c r="H225" s="56">
        <f t="shared" si="2"/>
        <v>13</v>
      </c>
      <c r="I225" s="54" t="s">
        <v>74</v>
      </c>
      <c r="J225" s="54" t="s">
        <v>237</v>
      </c>
      <c r="K225" s="100"/>
      <c r="L225" s="54" t="s">
        <v>51</v>
      </c>
      <c r="M225" s="58"/>
      <c r="N225" s="54" t="s">
        <v>19</v>
      </c>
      <c r="O225" s="116">
        <v>17032.9</v>
      </c>
      <c r="P225" s="58"/>
      <c r="Q225" s="152"/>
      <c r="R225" s="162"/>
      <c r="S225" s="162"/>
      <c r="T225" s="162"/>
      <c r="U225" s="162"/>
      <c r="V225" s="163"/>
      <c r="W225" s="163"/>
      <c r="X225" s="163"/>
    </row>
    <row r="226">
      <c r="A226" s="53">
        <v>45705.0</v>
      </c>
      <c r="B226" s="53">
        <v>45783.0</v>
      </c>
      <c r="C226" s="54">
        <v>168796.0</v>
      </c>
      <c r="D226" s="54" t="s">
        <v>87</v>
      </c>
      <c r="E226" s="53">
        <v>45017.0</v>
      </c>
      <c r="F226" s="56">
        <f t="shared" si="1"/>
        <v>25</v>
      </c>
      <c r="G226" s="53">
        <v>45041.0</v>
      </c>
      <c r="H226" s="56">
        <f t="shared" si="2"/>
        <v>24</v>
      </c>
      <c r="I226" s="54" t="s">
        <v>59</v>
      </c>
      <c r="J226" s="58"/>
      <c r="K226" s="100"/>
      <c r="L226" s="58"/>
      <c r="M226" s="58"/>
      <c r="N226" s="54" t="s">
        <v>19</v>
      </c>
      <c r="O226" s="58"/>
      <c r="P226" s="58"/>
      <c r="Q226" s="115"/>
      <c r="R226" s="115"/>
      <c r="S226" s="115"/>
      <c r="T226" s="115"/>
      <c r="U226" s="115"/>
      <c r="V226" s="115"/>
      <c r="W226" s="115"/>
      <c r="X226" s="115"/>
    </row>
    <row r="227">
      <c r="A227" s="53">
        <v>45705.0</v>
      </c>
      <c r="B227" s="53">
        <v>45783.0</v>
      </c>
      <c r="C227" s="54">
        <v>206521.0</v>
      </c>
      <c r="D227" s="54" t="s">
        <v>87</v>
      </c>
      <c r="E227" s="53">
        <v>45323.0</v>
      </c>
      <c r="F227" s="56">
        <f t="shared" si="1"/>
        <v>15</v>
      </c>
      <c r="G227" s="53">
        <v>45366.0</v>
      </c>
      <c r="H227" s="56">
        <f t="shared" si="2"/>
        <v>13</v>
      </c>
      <c r="I227" s="54" t="s">
        <v>59</v>
      </c>
      <c r="J227" s="54">
        <v>139.0</v>
      </c>
      <c r="K227" s="57" t="s">
        <v>382</v>
      </c>
      <c r="L227" s="58"/>
      <c r="M227" s="54" t="s">
        <v>435</v>
      </c>
      <c r="N227" s="54" t="s">
        <v>19</v>
      </c>
      <c r="O227" s="58"/>
      <c r="P227" s="58"/>
      <c r="Q227" s="152"/>
      <c r="R227" s="162"/>
      <c r="S227" s="162"/>
      <c r="T227" s="162"/>
      <c r="U227" s="162"/>
      <c r="V227" s="163"/>
      <c r="W227" s="163"/>
      <c r="X227" s="163"/>
    </row>
    <row r="228">
      <c r="A228" s="53">
        <v>45705.0</v>
      </c>
      <c r="B228" s="53">
        <v>45783.0</v>
      </c>
      <c r="C228" s="54">
        <v>216421.0</v>
      </c>
      <c r="D228" s="54" t="s">
        <v>87</v>
      </c>
      <c r="E228" s="53">
        <v>45413.0</v>
      </c>
      <c r="F228" s="56">
        <f t="shared" si="1"/>
        <v>12</v>
      </c>
      <c r="G228" s="53">
        <v>45441.0</v>
      </c>
      <c r="H228" s="56">
        <f t="shared" si="2"/>
        <v>11</v>
      </c>
      <c r="I228" s="54" t="s">
        <v>59</v>
      </c>
      <c r="J228" s="54">
        <v>106.0</v>
      </c>
      <c r="K228" s="57">
        <v>4000.0</v>
      </c>
      <c r="L228" s="54" t="s">
        <v>68</v>
      </c>
      <c r="M228" s="322">
        <v>4300.0</v>
      </c>
      <c r="N228" s="54" t="s">
        <v>19</v>
      </c>
      <c r="O228" s="54" t="s">
        <v>65</v>
      </c>
      <c r="P228" s="58"/>
      <c r="Q228" s="152"/>
      <c r="R228" s="162"/>
      <c r="S228" s="162"/>
      <c r="T228" s="162"/>
      <c r="U228" s="162"/>
      <c r="V228" s="163"/>
      <c r="W228" s="163"/>
      <c r="X228" s="163"/>
    </row>
    <row r="229">
      <c r="A229" s="53">
        <v>45705.0</v>
      </c>
      <c r="B229" s="53">
        <v>45783.0</v>
      </c>
      <c r="C229" s="54">
        <v>173329.0</v>
      </c>
      <c r="D229" s="54" t="s">
        <v>87</v>
      </c>
      <c r="E229" s="53">
        <v>45047.0</v>
      </c>
      <c r="F229" s="56">
        <f t="shared" si="1"/>
        <v>24</v>
      </c>
      <c r="G229" s="53">
        <v>45080.0</v>
      </c>
      <c r="H229" s="56">
        <f t="shared" si="2"/>
        <v>23</v>
      </c>
      <c r="I229" s="54" t="s">
        <v>42</v>
      </c>
      <c r="J229" s="58"/>
      <c r="K229" s="100"/>
      <c r="L229" s="58"/>
      <c r="M229" s="58"/>
      <c r="N229" s="54" t="s">
        <v>19</v>
      </c>
      <c r="O229" s="58"/>
      <c r="P229" s="58"/>
      <c r="Q229" s="152"/>
      <c r="R229" s="162"/>
      <c r="S229" s="162"/>
      <c r="T229" s="162"/>
      <c r="U229" s="162"/>
      <c r="V229" s="163"/>
      <c r="W229" s="163"/>
      <c r="X229" s="163"/>
    </row>
    <row r="230">
      <c r="A230" s="53">
        <v>45705.0</v>
      </c>
      <c r="B230" s="53">
        <v>45783.0</v>
      </c>
      <c r="C230" s="54">
        <v>233243.0</v>
      </c>
      <c r="D230" s="54" t="s">
        <v>87</v>
      </c>
      <c r="E230" s="53">
        <v>45536.0</v>
      </c>
      <c r="F230" s="56">
        <f t="shared" si="1"/>
        <v>8</v>
      </c>
      <c r="G230" s="53">
        <v>45600.0</v>
      </c>
      <c r="H230" s="56">
        <f t="shared" si="2"/>
        <v>6</v>
      </c>
      <c r="I230" s="54" t="s">
        <v>59</v>
      </c>
      <c r="J230" s="58"/>
      <c r="K230" s="100"/>
      <c r="L230" s="58"/>
      <c r="M230" s="58"/>
      <c r="N230" s="54" t="s">
        <v>19</v>
      </c>
      <c r="O230" s="58"/>
      <c r="P230" s="58"/>
      <c r="Q230" s="152"/>
      <c r="R230" s="162"/>
      <c r="S230" s="162"/>
      <c r="T230" s="162"/>
      <c r="U230" s="162"/>
      <c r="V230" s="163"/>
      <c r="W230" s="163"/>
      <c r="X230" s="163"/>
    </row>
    <row r="231">
      <c r="A231" s="53">
        <v>45705.0</v>
      </c>
      <c r="B231" s="53">
        <v>45782.0</v>
      </c>
      <c r="C231" s="54">
        <v>233800.0</v>
      </c>
      <c r="D231" s="54" t="s">
        <v>87</v>
      </c>
      <c r="E231" s="53">
        <v>45597.0</v>
      </c>
      <c r="F231" s="56">
        <f t="shared" si="1"/>
        <v>6</v>
      </c>
      <c r="G231" s="151">
        <v>45607.0</v>
      </c>
      <c r="H231" s="56">
        <f t="shared" si="2"/>
        <v>5</v>
      </c>
      <c r="I231" s="54" t="s">
        <v>74</v>
      </c>
      <c r="J231" s="54" t="s">
        <v>405</v>
      </c>
      <c r="K231" s="57">
        <v>8000.0</v>
      </c>
      <c r="L231" s="54" t="s">
        <v>68</v>
      </c>
      <c r="M231" s="54" t="s">
        <v>343</v>
      </c>
      <c r="N231" s="54" t="s">
        <v>22</v>
      </c>
      <c r="O231" s="54" t="s">
        <v>440</v>
      </c>
      <c r="P231" s="54" t="s">
        <v>66</v>
      </c>
      <c r="Q231" s="152"/>
      <c r="R231" s="162"/>
      <c r="S231" s="162"/>
      <c r="T231" s="162"/>
      <c r="U231" s="162"/>
      <c r="V231" s="163"/>
      <c r="W231" s="163"/>
      <c r="X231" s="163"/>
    </row>
    <row r="232">
      <c r="A232" s="53">
        <v>45705.0</v>
      </c>
      <c r="B232" s="53">
        <v>45783.0</v>
      </c>
      <c r="C232" s="54">
        <v>149626.0</v>
      </c>
      <c r="D232" s="54" t="s">
        <v>87</v>
      </c>
      <c r="E232" s="53">
        <v>44805.0</v>
      </c>
      <c r="F232" s="56">
        <f t="shared" si="1"/>
        <v>32</v>
      </c>
      <c r="G232" s="53">
        <v>44868.0</v>
      </c>
      <c r="H232" s="56">
        <f t="shared" si="2"/>
        <v>30</v>
      </c>
      <c r="I232" s="54" t="s">
        <v>72</v>
      </c>
      <c r="J232" s="54">
        <v>4025.0</v>
      </c>
      <c r="K232" s="57">
        <v>7000.0</v>
      </c>
      <c r="L232" s="54" t="s">
        <v>68</v>
      </c>
      <c r="M232" s="300">
        <v>45758.0</v>
      </c>
      <c r="N232" s="54" t="s">
        <v>19</v>
      </c>
      <c r="O232" s="58"/>
      <c r="P232" s="58"/>
      <c r="Q232" s="152"/>
      <c r="R232" s="162"/>
      <c r="S232" s="162"/>
      <c r="T232" s="162"/>
      <c r="U232" s="162"/>
      <c r="V232" s="163"/>
      <c r="W232" s="163"/>
      <c r="X232" s="163"/>
    </row>
    <row r="233">
      <c r="A233" s="53">
        <v>45705.0</v>
      </c>
      <c r="B233" s="53">
        <v>45783.0</v>
      </c>
      <c r="C233" s="54">
        <v>199740.0</v>
      </c>
      <c r="D233" s="54" t="s">
        <v>87</v>
      </c>
      <c r="E233" s="53">
        <v>45261.0</v>
      </c>
      <c r="F233" s="56">
        <f t="shared" si="1"/>
        <v>17</v>
      </c>
      <c r="G233" s="53">
        <v>45314.0</v>
      </c>
      <c r="H233" s="56">
        <f t="shared" si="2"/>
        <v>15</v>
      </c>
      <c r="I233" s="54" t="s">
        <v>49</v>
      </c>
      <c r="J233" s="54">
        <v>535.0</v>
      </c>
      <c r="K233" s="57">
        <v>10000.0</v>
      </c>
      <c r="L233" s="54" t="s">
        <v>68</v>
      </c>
      <c r="M233" s="54" t="s">
        <v>441</v>
      </c>
      <c r="N233" s="54" t="s">
        <v>19</v>
      </c>
      <c r="O233" s="54" t="s">
        <v>65</v>
      </c>
      <c r="P233" s="58"/>
      <c r="Q233" s="152"/>
      <c r="R233" s="162"/>
      <c r="S233" s="162"/>
      <c r="T233" s="162"/>
      <c r="U233" s="162"/>
      <c r="V233" s="163"/>
      <c r="W233" s="163"/>
      <c r="X233" s="163"/>
    </row>
    <row r="234">
      <c r="A234" s="53">
        <v>45705.0</v>
      </c>
      <c r="B234" s="53">
        <v>45783.0</v>
      </c>
      <c r="C234" s="54">
        <v>236238.0</v>
      </c>
      <c r="D234" s="54" t="s">
        <v>87</v>
      </c>
      <c r="E234" s="53">
        <v>45597.0</v>
      </c>
      <c r="F234" s="56">
        <f t="shared" si="1"/>
        <v>6</v>
      </c>
      <c r="G234" s="53">
        <v>45630.0</v>
      </c>
      <c r="H234" s="56">
        <f t="shared" si="2"/>
        <v>5</v>
      </c>
      <c r="I234" s="54" t="s">
        <v>59</v>
      </c>
      <c r="J234" s="58"/>
      <c r="K234" s="100"/>
      <c r="L234" s="58"/>
      <c r="M234" s="58"/>
      <c r="N234" s="54" t="s">
        <v>19</v>
      </c>
      <c r="O234" s="58"/>
      <c r="P234" s="58"/>
      <c r="Q234" s="152"/>
      <c r="R234" s="162"/>
      <c r="S234" s="162"/>
      <c r="T234" s="162"/>
      <c r="U234" s="162"/>
      <c r="V234" s="163"/>
      <c r="W234" s="163"/>
      <c r="X234" s="163"/>
    </row>
    <row r="235">
      <c r="A235" s="53">
        <v>45705.0</v>
      </c>
      <c r="B235" s="53">
        <v>45783.0</v>
      </c>
      <c r="C235" s="54">
        <v>147377.0</v>
      </c>
      <c r="D235" s="54" t="s">
        <v>107</v>
      </c>
      <c r="E235" s="53">
        <v>44805.0</v>
      </c>
      <c r="F235" s="56">
        <f t="shared" si="1"/>
        <v>32</v>
      </c>
      <c r="G235" s="151">
        <v>44848.0</v>
      </c>
      <c r="H235" s="56">
        <f t="shared" si="2"/>
        <v>30</v>
      </c>
      <c r="I235" s="54" t="s">
        <v>59</v>
      </c>
      <c r="J235" s="58"/>
      <c r="K235" s="100"/>
      <c r="L235" s="58"/>
      <c r="M235" s="58"/>
      <c r="N235" s="54" t="s">
        <v>19</v>
      </c>
      <c r="O235" s="58"/>
      <c r="P235" s="58"/>
      <c r="Q235" s="152"/>
      <c r="R235" s="162"/>
      <c r="S235" s="162"/>
      <c r="T235" s="162"/>
      <c r="U235" s="162"/>
      <c r="V235" s="163"/>
      <c r="W235" s="163"/>
      <c r="X235" s="163"/>
    </row>
    <row r="236">
      <c r="A236" s="53">
        <v>45705.0</v>
      </c>
      <c r="B236" s="53">
        <v>45783.0</v>
      </c>
      <c r="C236" s="54">
        <v>162118.0</v>
      </c>
      <c r="D236" s="54" t="s">
        <v>107</v>
      </c>
      <c r="E236" s="53">
        <v>44896.0</v>
      </c>
      <c r="F236" s="56">
        <f t="shared" si="1"/>
        <v>29</v>
      </c>
      <c r="G236" s="53">
        <v>44985.0</v>
      </c>
      <c r="H236" s="56">
        <f t="shared" si="2"/>
        <v>26</v>
      </c>
      <c r="I236" s="54" t="s">
        <v>49</v>
      </c>
      <c r="J236" s="58"/>
      <c r="K236" s="100"/>
      <c r="L236" s="54" t="s">
        <v>51</v>
      </c>
      <c r="M236" s="58"/>
      <c r="N236" s="54" t="s">
        <v>19</v>
      </c>
      <c r="O236" s="58"/>
      <c r="P236" s="58"/>
      <c r="Q236" s="152"/>
      <c r="R236" s="162"/>
      <c r="S236" s="162"/>
      <c r="T236" s="162"/>
      <c r="U236" s="162"/>
      <c r="V236" s="163"/>
      <c r="W236" s="163"/>
      <c r="X236" s="163"/>
    </row>
    <row r="237">
      <c r="A237" s="53">
        <v>45705.0</v>
      </c>
      <c r="B237" s="53">
        <v>45783.0</v>
      </c>
      <c r="C237" s="54">
        <v>86648.0</v>
      </c>
      <c r="D237" s="54" t="s">
        <v>107</v>
      </c>
      <c r="E237" s="53">
        <v>44287.0</v>
      </c>
      <c r="F237" s="56">
        <f t="shared" si="1"/>
        <v>49</v>
      </c>
      <c r="G237" s="53">
        <v>44326.0</v>
      </c>
      <c r="H237" s="56">
        <f t="shared" si="2"/>
        <v>47</v>
      </c>
      <c r="I237" s="54" t="s">
        <v>205</v>
      </c>
      <c r="J237" s="58"/>
      <c r="K237" s="100"/>
      <c r="L237" s="54" t="s">
        <v>51</v>
      </c>
      <c r="M237" s="54" t="s">
        <v>333</v>
      </c>
      <c r="N237" s="54" t="s">
        <v>19</v>
      </c>
      <c r="O237" s="300">
        <v>45734.0</v>
      </c>
      <c r="P237" s="58"/>
      <c r="Q237" s="152"/>
      <c r="R237" s="162"/>
      <c r="S237" s="162"/>
      <c r="T237" s="162"/>
      <c r="U237" s="162"/>
      <c r="V237" s="163"/>
      <c r="W237" s="163"/>
      <c r="X237" s="163"/>
    </row>
    <row r="238">
      <c r="A238" s="53">
        <v>45705.0</v>
      </c>
      <c r="B238" s="53">
        <v>45783.0</v>
      </c>
      <c r="C238" s="54">
        <v>232136.0</v>
      </c>
      <c r="D238" s="54" t="s">
        <v>107</v>
      </c>
      <c r="E238" s="53">
        <v>45261.0</v>
      </c>
      <c r="F238" s="56">
        <f t="shared" si="1"/>
        <v>17</v>
      </c>
      <c r="G238" s="151">
        <v>45589.0</v>
      </c>
      <c r="H238" s="56">
        <f t="shared" si="2"/>
        <v>6</v>
      </c>
      <c r="I238" s="54" t="s">
        <v>49</v>
      </c>
      <c r="J238" s="54">
        <v>535.0</v>
      </c>
      <c r="K238" s="57">
        <v>3000.0</v>
      </c>
      <c r="L238" s="54" t="s">
        <v>51</v>
      </c>
      <c r="M238" s="116">
        <v>16646.08</v>
      </c>
      <c r="N238" s="54" t="s">
        <v>19</v>
      </c>
      <c r="O238" s="54" t="s">
        <v>65</v>
      </c>
      <c r="P238" s="58"/>
      <c r="Q238" s="152"/>
      <c r="R238" s="162"/>
      <c r="S238" s="162"/>
      <c r="T238" s="162"/>
      <c r="U238" s="162"/>
      <c r="V238" s="163"/>
      <c r="W238" s="163"/>
      <c r="X238" s="163"/>
    </row>
    <row r="239">
      <c r="A239" s="53">
        <v>45705.0</v>
      </c>
      <c r="B239" s="53">
        <v>45783.0</v>
      </c>
      <c r="C239" s="54">
        <v>211131.0</v>
      </c>
      <c r="D239" s="54" t="s">
        <v>107</v>
      </c>
      <c r="E239" s="53">
        <v>45352.0</v>
      </c>
      <c r="F239" s="56">
        <f t="shared" si="1"/>
        <v>14</v>
      </c>
      <c r="G239" s="53">
        <v>45400.0</v>
      </c>
      <c r="H239" s="56">
        <f t="shared" si="2"/>
        <v>12</v>
      </c>
      <c r="I239" s="54" t="s">
        <v>59</v>
      </c>
      <c r="J239" s="54"/>
      <c r="K239" s="100"/>
      <c r="L239" s="58"/>
      <c r="M239" s="58"/>
      <c r="N239" s="54" t="s">
        <v>19</v>
      </c>
      <c r="O239" s="58"/>
      <c r="P239" s="58"/>
      <c r="Q239" s="152"/>
      <c r="R239" s="162"/>
      <c r="S239" s="162"/>
      <c r="T239" s="162"/>
      <c r="U239" s="162"/>
      <c r="V239" s="163"/>
      <c r="W239" s="163"/>
      <c r="X239" s="163"/>
    </row>
    <row r="240">
      <c r="A240" s="53">
        <v>45705.0</v>
      </c>
      <c r="B240" s="53">
        <v>45783.0</v>
      </c>
      <c r="C240" s="54">
        <v>235546.0</v>
      </c>
      <c r="D240" s="54" t="s">
        <v>107</v>
      </c>
      <c r="E240" s="53">
        <v>45536.0</v>
      </c>
      <c r="F240" s="56">
        <f t="shared" si="1"/>
        <v>8</v>
      </c>
      <c r="G240" s="151">
        <v>45624.0</v>
      </c>
      <c r="H240" s="56">
        <f t="shared" si="2"/>
        <v>5</v>
      </c>
      <c r="I240" s="54" t="s">
        <v>49</v>
      </c>
      <c r="J240" s="58"/>
      <c r="K240" s="100"/>
      <c r="L240" s="54" t="s">
        <v>68</v>
      </c>
      <c r="M240" s="58"/>
      <c r="N240" s="54" t="s">
        <v>19</v>
      </c>
      <c r="O240" s="54" t="s">
        <v>384</v>
      </c>
      <c r="P240" s="58"/>
      <c r="Q240" s="152"/>
      <c r="R240" s="162"/>
      <c r="S240" s="162"/>
      <c r="T240" s="162"/>
      <c r="U240" s="162"/>
      <c r="V240" s="163"/>
      <c r="W240" s="163"/>
      <c r="X240" s="163"/>
    </row>
    <row r="241">
      <c r="A241" s="53">
        <v>45705.0</v>
      </c>
      <c r="B241" s="53">
        <v>45783.0</v>
      </c>
      <c r="C241" s="54">
        <v>190733.0</v>
      </c>
      <c r="D241" s="54" t="s">
        <v>41</v>
      </c>
      <c r="E241" s="53">
        <v>44866.0</v>
      </c>
      <c r="F241" s="56">
        <f t="shared" si="1"/>
        <v>30</v>
      </c>
      <c r="G241" s="151">
        <v>45225.0</v>
      </c>
      <c r="H241" s="56">
        <f t="shared" si="2"/>
        <v>18</v>
      </c>
      <c r="I241" s="54" t="s">
        <v>59</v>
      </c>
      <c r="J241" s="54">
        <v>101.0</v>
      </c>
      <c r="K241" s="100"/>
      <c r="L241" s="54" t="s">
        <v>68</v>
      </c>
      <c r="M241" s="54" t="s">
        <v>333</v>
      </c>
      <c r="N241" s="54" t="s">
        <v>19</v>
      </c>
      <c r="O241" s="58"/>
      <c r="P241" s="58"/>
      <c r="Q241" s="152"/>
      <c r="R241" s="162"/>
      <c r="S241" s="162"/>
      <c r="T241" s="162"/>
      <c r="U241" s="162"/>
      <c r="V241" s="163"/>
      <c r="W241" s="163"/>
      <c r="X241" s="163"/>
    </row>
    <row r="242">
      <c r="A242" s="53">
        <v>45705.0</v>
      </c>
      <c r="B242" s="53">
        <v>45783.0</v>
      </c>
      <c r="C242" s="54">
        <v>234187.0</v>
      </c>
      <c r="D242" s="54" t="s">
        <v>41</v>
      </c>
      <c r="E242" s="53">
        <v>45413.0</v>
      </c>
      <c r="F242" s="56">
        <f t="shared" si="1"/>
        <v>12</v>
      </c>
      <c r="G242" s="151">
        <v>45615.0</v>
      </c>
      <c r="H242" s="56">
        <f t="shared" si="2"/>
        <v>5</v>
      </c>
      <c r="I242" s="54" t="s">
        <v>59</v>
      </c>
      <c r="J242" s="58"/>
      <c r="K242" s="100"/>
      <c r="L242" s="58"/>
      <c r="M242" s="58"/>
      <c r="N242" s="54" t="s">
        <v>19</v>
      </c>
      <c r="O242" s="58"/>
      <c r="P242" s="58"/>
      <c r="Q242" s="152"/>
      <c r="R242" s="162"/>
      <c r="S242" s="162"/>
      <c r="T242" s="162"/>
      <c r="U242" s="162"/>
      <c r="V242" s="163"/>
      <c r="W242" s="163"/>
      <c r="X242" s="163"/>
    </row>
    <row r="243">
      <c r="A243" s="53">
        <v>45705.0</v>
      </c>
      <c r="B243" s="53">
        <v>45783.0</v>
      </c>
      <c r="C243" s="54">
        <v>49964.0</v>
      </c>
      <c r="D243" s="54" t="s">
        <v>41</v>
      </c>
      <c r="E243" s="53">
        <v>43922.0</v>
      </c>
      <c r="F243" s="56">
        <f t="shared" si="1"/>
        <v>61</v>
      </c>
      <c r="G243" s="53">
        <v>43969.0</v>
      </c>
      <c r="H243" s="56">
        <f t="shared" si="2"/>
        <v>59</v>
      </c>
      <c r="I243" s="54" t="s">
        <v>49</v>
      </c>
      <c r="J243" s="58"/>
      <c r="K243" s="100"/>
      <c r="L243" s="58"/>
      <c r="M243" s="58"/>
      <c r="N243" s="54" t="s">
        <v>19</v>
      </c>
      <c r="O243" s="58"/>
      <c r="P243" s="58"/>
      <c r="Q243" s="152"/>
      <c r="R243" s="162"/>
      <c r="S243" s="162"/>
      <c r="T243" s="162"/>
      <c r="U243" s="162"/>
      <c r="V243" s="163"/>
      <c r="W243" s="163"/>
      <c r="X243" s="163"/>
    </row>
    <row r="244">
      <c r="A244" s="53">
        <v>45705.0</v>
      </c>
      <c r="B244" s="53">
        <v>45783.0</v>
      </c>
      <c r="C244" s="54">
        <v>238958.0</v>
      </c>
      <c r="D244" s="54" t="s">
        <v>41</v>
      </c>
      <c r="E244" s="53">
        <v>45658.0</v>
      </c>
      <c r="F244" s="56">
        <f t="shared" si="1"/>
        <v>4</v>
      </c>
      <c r="G244" s="53">
        <v>45667.0</v>
      </c>
      <c r="H244" s="56">
        <f t="shared" si="2"/>
        <v>3</v>
      </c>
      <c r="I244" s="54" t="s">
        <v>49</v>
      </c>
      <c r="J244" s="58"/>
      <c r="K244" s="100"/>
      <c r="L244" s="54" t="s">
        <v>68</v>
      </c>
      <c r="M244" s="53">
        <v>45715.0</v>
      </c>
      <c r="N244" s="54" t="s">
        <v>19</v>
      </c>
      <c r="O244" s="54" t="s">
        <v>65</v>
      </c>
      <c r="P244" s="58"/>
      <c r="Q244" s="152"/>
      <c r="R244" s="162"/>
      <c r="S244" s="162"/>
      <c r="T244" s="162"/>
      <c r="U244" s="162"/>
      <c r="V244" s="163"/>
      <c r="W244" s="163"/>
      <c r="X244" s="163"/>
    </row>
    <row r="245">
      <c r="A245" s="53">
        <v>45705.0</v>
      </c>
      <c r="B245" s="53">
        <v>45783.0</v>
      </c>
      <c r="C245" s="54">
        <v>194484.0</v>
      </c>
      <c r="D245" s="54" t="s">
        <v>89</v>
      </c>
      <c r="E245" s="53">
        <v>45108.0</v>
      </c>
      <c r="F245" s="56">
        <f t="shared" si="1"/>
        <v>22</v>
      </c>
      <c r="G245" s="53">
        <v>45265.0</v>
      </c>
      <c r="H245" s="56">
        <f t="shared" si="2"/>
        <v>17</v>
      </c>
      <c r="I245" s="54" t="s">
        <v>73</v>
      </c>
      <c r="J245" s="54" t="s">
        <v>442</v>
      </c>
      <c r="K245" s="57">
        <v>4000.0</v>
      </c>
      <c r="L245" s="54" t="s">
        <v>68</v>
      </c>
      <c r="M245" s="54"/>
      <c r="N245" s="54" t="s">
        <v>19</v>
      </c>
      <c r="O245" s="54" t="s">
        <v>384</v>
      </c>
      <c r="P245" s="58"/>
      <c r="Q245" s="152"/>
      <c r="R245" s="162"/>
      <c r="S245" s="162"/>
      <c r="T245" s="162"/>
      <c r="U245" s="162"/>
      <c r="V245" s="163"/>
      <c r="W245" s="163"/>
      <c r="X245" s="163"/>
    </row>
    <row r="246">
      <c r="A246" s="53">
        <v>45705.0</v>
      </c>
      <c r="B246" s="53">
        <v>45783.0</v>
      </c>
      <c r="C246" s="54">
        <v>98108.0</v>
      </c>
      <c r="D246" s="54" t="s">
        <v>89</v>
      </c>
      <c r="E246" s="53">
        <v>44409.0</v>
      </c>
      <c r="F246" s="56">
        <f t="shared" si="1"/>
        <v>45</v>
      </c>
      <c r="G246" s="53">
        <v>44431.0</v>
      </c>
      <c r="H246" s="56">
        <f t="shared" si="2"/>
        <v>44</v>
      </c>
      <c r="I246" s="54" t="s">
        <v>59</v>
      </c>
      <c r="J246" s="58"/>
      <c r="K246" s="100"/>
      <c r="L246" s="58"/>
      <c r="M246" s="58"/>
      <c r="N246" s="54" t="s">
        <v>19</v>
      </c>
      <c r="O246" s="58"/>
      <c r="P246" s="58"/>
      <c r="Q246" s="152"/>
      <c r="R246" s="162"/>
      <c r="S246" s="162"/>
      <c r="T246" s="162"/>
      <c r="U246" s="162"/>
      <c r="V246" s="163"/>
      <c r="W246" s="163"/>
      <c r="X246" s="163"/>
    </row>
    <row r="247">
      <c r="A247" s="53">
        <v>45705.0</v>
      </c>
      <c r="B247" s="53">
        <v>45783.0</v>
      </c>
      <c r="C247" s="54">
        <v>213407.0</v>
      </c>
      <c r="D247" s="54" t="s">
        <v>89</v>
      </c>
      <c r="E247" s="53">
        <v>45383.0</v>
      </c>
      <c r="F247" s="56">
        <f t="shared" si="1"/>
        <v>13</v>
      </c>
      <c r="G247" s="53">
        <v>45419.0</v>
      </c>
      <c r="H247" s="56">
        <f t="shared" si="2"/>
        <v>11</v>
      </c>
      <c r="I247" s="54" t="s">
        <v>73</v>
      </c>
      <c r="J247" s="54" t="s">
        <v>210</v>
      </c>
      <c r="K247" s="57">
        <v>10000.0</v>
      </c>
      <c r="L247" s="54" t="s">
        <v>68</v>
      </c>
      <c r="M247" s="54" t="s">
        <v>443</v>
      </c>
      <c r="N247" s="54" t="s">
        <v>19</v>
      </c>
      <c r="O247" s="58"/>
      <c r="P247" s="58"/>
      <c r="Q247" s="152"/>
      <c r="R247" s="162"/>
      <c r="S247" s="162"/>
      <c r="T247" s="162"/>
      <c r="U247" s="162"/>
      <c r="V247" s="163"/>
      <c r="W247" s="163"/>
      <c r="X247" s="163"/>
    </row>
    <row r="248">
      <c r="A248" s="53">
        <v>45705.0</v>
      </c>
      <c r="B248" s="53">
        <v>45783.0</v>
      </c>
      <c r="C248" s="54">
        <v>224768.0</v>
      </c>
      <c r="D248" s="54" t="s">
        <v>89</v>
      </c>
      <c r="E248" s="53">
        <v>45505.0</v>
      </c>
      <c r="F248" s="56">
        <f t="shared" si="1"/>
        <v>9</v>
      </c>
      <c r="G248" s="53">
        <v>45517.0</v>
      </c>
      <c r="H248" s="56">
        <f t="shared" si="2"/>
        <v>8</v>
      </c>
      <c r="I248" s="54" t="s">
        <v>59</v>
      </c>
      <c r="J248" s="54">
        <v>120.0</v>
      </c>
      <c r="K248" s="57">
        <v>4500.0</v>
      </c>
      <c r="L248" s="54" t="s">
        <v>68</v>
      </c>
      <c r="M248" s="54"/>
      <c r="N248" s="54" t="s">
        <v>19</v>
      </c>
      <c r="O248" s="54" t="s">
        <v>65</v>
      </c>
      <c r="P248" s="58"/>
      <c r="Q248" s="152"/>
      <c r="R248" s="162"/>
      <c r="S248" s="162"/>
      <c r="T248" s="162"/>
      <c r="U248" s="162"/>
      <c r="V248" s="163"/>
      <c r="W248" s="163"/>
      <c r="X248" s="163"/>
    </row>
    <row r="249">
      <c r="A249" s="53">
        <v>45705.0</v>
      </c>
      <c r="B249" s="53">
        <v>45783.0</v>
      </c>
      <c r="C249" s="54">
        <v>233240.0</v>
      </c>
      <c r="D249" s="54" t="s">
        <v>89</v>
      </c>
      <c r="E249" s="53">
        <v>45536.0</v>
      </c>
      <c r="F249" s="56">
        <f t="shared" si="1"/>
        <v>8</v>
      </c>
      <c r="G249" s="53">
        <v>45600.0</v>
      </c>
      <c r="H249" s="56">
        <f t="shared" si="2"/>
        <v>6</v>
      </c>
      <c r="I249" s="54" t="s">
        <v>59</v>
      </c>
      <c r="J249" s="58"/>
      <c r="K249" s="100"/>
      <c r="L249" s="58"/>
      <c r="M249" s="58"/>
      <c r="N249" s="54" t="s">
        <v>19</v>
      </c>
      <c r="O249" s="58"/>
      <c r="P249" s="58"/>
      <c r="Q249" s="152"/>
      <c r="R249" s="162"/>
      <c r="S249" s="162"/>
      <c r="T249" s="162"/>
      <c r="U249" s="162"/>
      <c r="V249" s="163"/>
      <c r="W249" s="163"/>
      <c r="X249" s="163"/>
    </row>
    <row r="250">
      <c r="A250" s="53">
        <v>45705.0</v>
      </c>
      <c r="B250" s="53">
        <v>45783.0</v>
      </c>
      <c r="C250" s="54">
        <v>240401.0</v>
      </c>
      <c r="D250" s="54" t="s">
        <v>158</v>
      </c>
      <c r="E250" s="53">
        <v>45566.0</v>
      </c>
      <c r="F250" s="56">
        <f t="shared" si="1"/>
        <v>7</v>
      </c>
      <c r="G250" s="53">
        <v>45680.0</v>
      </c>
      <c r="H250" s="56">
        <f t="shared" si="2"/>
        <v>3</v>
      </c>
      <c r="I250" s="54" t="s">
        <v>42</v>
      </c>
      <c r="J250" s="58"/>
      <c r="K250" s="100"/>
      <c r="L250" s="58"/>
      <c r="M250" s="58"/>
      <c r="N250" s="54" t="s">
        <v>19</v>
      </c>
      <c r="O250" s="58"/>
      <c r="P250" s="58"/>
      <c r="Q250" s="152"/>
      <c r="R250" s="162"/>
      <c r="S250" s="162"/>
      <c r="T250" s="162"/>
      <c r="U250" s="162"/>
      <c r="V250" s="163"/>
      <c r="W250" s="163"/>
      <c r="X250" s="163"/>
    </row>
    <row r="251">
      <c r="A251" s="53">
        <v>45705.0</v>
      </c>
      <c r="B251" s="53">
        <v>45783.0</v>
      </c>
      <c r="C251" s="54">
        <v>237966.0</v>
      </c>
      <c r="D251" s="54" t="s">
        <v>158</v>
      </c>
      <c r="E251" s="53">
        <v>45323.0</v>
      </c>
      <c r="F251" s="56">
        <f t="shared" si="1"/>
        <v>15</v>
      </c>
      <c r="G251" s="151">
        <v>45656.0</v>
      </c>
      <c r="H251" s="56">
        <f t="shared" si="2"/>
        <v>4</v>
      </c>
      <c r="I251" s="54" t="s">
        <v>59</v>
      </c>
      <c r="J251" s="58"/>
      <c r="K251" s="100"/>
      <c r="L251" s="58"/>
      <c r="M251" s="269"/>
      <c r="N251" s="54" t="s">
        <v>19</v>
      </c>
      <c r="O251" s="58"/>
      <c r="P251" s="58"/>
      <c r="Q251" s="152"/>
      <c r="R251" s="162"/>
      <c r="S251" s="162"/>
      <c r="T251" s="162"/>
      <c r="U251" s="162"/>
      <c r="V251" s="163"/>
      <c r="W251" s="163"/>
      <c r="X251" s="163"/>
    </row>
    <row r="252">
      <c r="A252" s="53">
        <v>45705.0</v>
      </c>
      <c r="B252" s="53">
        <v>45783.0</v>
      </c>
      <c r="C252" s="54">
        <v>221317.0</v>
      </c>
      <c r="D252" s="54" t="s">
        <v>158</v>
      </c>
      <c r="E252" s="53">
        <v>45413.0</v>
      </c>
      <c r="F252" s="56">
        <f t="shared" si="1"/>
        <v>12</v>
      </c>
      <c r="G252" s="53">
        <v>45485.0</v>
      </c>
      <c r="H252" s="56">
        <f t="shared" si="2"/>
        <v>9</v>
      </c>
      <c r="I252" s="54" t="s">
        <v>59</v>
      </c>
      <c r="J252" s="54"/>
      <c r="K252" s="100"/>
      <c r="L252" s="58"/>
      <c r="M252" s="58"/>
      <c r="N252" s="54" t="s">
        <v>19</v>
      </c>
      <c r="O252" s="58"/>
      <c r="P252" s="58"/>
      <c r="Q252" s="152"/>
      <c r="R252" s="162"/>
      <c r="S252" s="162"/>
      <c r="T252" s="162"/>
      <c r="U252" s="162"/>
      <c r="V252" s="163"/>
      <c r="W252" s="163"/>
      <c r="X252" s="163"/>
    </row>
    <row r="253">
      <c r="A253" s="53">
        <v>45705.0</v>
      </c>
      <c r="B253" s="53">
        <v>45783.0</v>
      </c>
      <c r="C253" s="54">
        <v>227284.0</v>
      </c>
      <c r="D253" s="54" t="s">
        <v>158</v>
      </c>
      <c r="E253" s="53">
        <v>45505.0</v>
      </c>
      <c r="F253" s="56">
        <f t="shared" si="1"/>
        <v>9</v>
      </c>
      <c r="G253" s="53">
        <v>45541.0</v>
      </c>
      <c r="H253" s="56">
        <f t="shared" si="2"/>
        <v>8</v>
      </c>
      <c r="I253" s="54" t="s">
        <v>59</v>
      </c>
      <c r="J253" s="54">
        <v>108.0</v>
      </c>
      <c r="K253" s="57">
        <v>5000.0</v>
      </c>
      <c r="L253" s="54" t="s">
        <v>68</v>
      </c>
      <c r="M253" s="54" t="s">
        <v>435</v>
      </c>
      <c r="N253" s="54" t="s">
        <v>19</v>
      </c>
      <c r="O253" s="58"/>
      <c r="P253" s="58"/>
      <c r="Q253" s="152"/>
      <c r="R253" s="162"/>
      <c r="S253" s="162"/>
      <c r="T253" s="162"/>
      <c r="U253" s="162"/>
      <c r="V253" s="163"/>
      <c r="W253" s="163"/>
      <c r="X253" s="163"/>
    </row>
    <row r="254">
      <c r="A254" s="53">
        <v>45705.0</v>
      </c>
      <c r="B254" s="53">
        <v>45783.0</v>
      </c>
      <c r="C254" s="54">
        <v>218851.0</v>
      </c>
      <c r="D254" s="54" t="s">
        <v>158</v>
      </c>
      <c r="E254" s="53">
        <v>45323.0</v>
      </c>
      <c r="F254" s="56">
        <f t="shared" si="1"/>
        <v>15</v>
      </c>
      <c r="G254" s="53">
        <v>45464.0</v>
      </c>
      <c r="H254" s="56">
        <f t="shared" si="2"/>
        <v>10</v>
      </c>
      <c r="I254" s="54" t="s">
        <v>49</v>
      </c>
      <c r="J254" s="54"/>
      <c r="K254" s="57">
        <v>12000.0</v>
      </c>
      <c r="L254" s="54" t="s">
        <v>68</v>
      </c>
      <c r="M254" s="58"/>
      <c r="N254" s="54" t="s">
        <v>19</v>
      </c>
      <c r="O254" s="54" t="s">
        <v>65</v>
      </c>
      <c r="P254" s="58"/>
      <c r="Q254" s="152"/>
      <c r="R254" s="162"/>
      <c r="S254" s="162"/>
      <c r="T254" s="162"/>
      <c r="U254" s="162"/>
      <c r="V254" s="163"/>
      <c r="W254" s="163"/>
      <c r="X254" s="163"/>
    </row>
    <row r="255">
      <c r="A255" s="53">
        <v>45705.0</v>
      </c>
      <c r="B255" s="53">
        <v>45783.0</v>
      </c>
      <c r="C255" s="54">
        <v>230602.0</v>
      </c>
      <c r="D255" s="54" t="s">
        <v>158</v>
      </c>
      <c r="E255" s="53">
        <v>45536.0</v>
      </c>
      <c r="F255" s="56">
        <f t="shared" si="1"/>
        <v>8</v>
      </c>
      <c r="G255" s="151">
        <v>45575.0</v>
      </c>
      <c r="H255" s="56">
        <f t="shared" si="2"/>
        <v>6</v>
      </c>
      <c r="I255" s="54" t="s">
        <v>49</v>
      </c>
      <c r="J255" s="58"/>
      <c r="K255" s="57">
        <v>12000.0</v>
      </c>
      <c r="L255" s="54" t="s">
        <v>68</v>
      </c>
      <c r="M255" s="300">
        <v>45748.0</v>
      </c>
      <c r="N255" s="54" t="s">
        <v>19</v>
      </c>
      <c r="O255" s="300">
        <v>45762.0</v>
      </c>
      <c r="P255" s="54" t="s">
        <v>66</v>
      </c>
      <c r="Q255" s="152"/>
      <c r="R255" s="162"/>
      <c r="S255" s="162"/>
      <c r="T255" s="162"/>
      <c r="U255" s="162"/>
      <c r="V255" s="163"/>
      <c r="W255" s="163"/>
      <c r="X255" s="163"/>
    </row>
    <row r="256">
      <c r="A256" s="53">
        <v>45705.0</v>
      </c>
      <c r="B256" s="53">
        <v>45783.0</v>
      </c>
      <c r="C256" s="54">
        <v>221699.0</v>
      </c>
      <c r="D256" s="54" t="s">
        <v>111</v>
      </c>
      <c r="E256" s="53">
        <v>45474.0</v>
      </c>
      <c r="F256" s="56">
        <f t="shared" si="1"/>
        <v>10</v>
      </c>
      <c r="G256" s="53">
        <v>45502.0</v>
      </c>
      <c r="H256" s="56">
        <f t="shared" si="2"/>
        <v>9</v>
      </c>
      <c r="I256" s="54" t="s">
        <v>73</v>
      </c>
      <c r="J256" s="54" t="s">
        <v>444</v>
      </c>
      <c r="K256" s="57">
        <v>6200.0</v>
      </c>
      <c r="L256" s="58"/>
      <c r="M256" s="58"/>
      <c r="N256" s="54" t="s">
        <v>19</v>
      </c>
      <c r="O256" s="54" t="s">
        <v>65</v>
      </c>
      <c r="P256" s="58"/>
      <c r="Q256" s="152"/>
      <c r="R256" s="162"/>
      <c r="S256" s="162"/>
      <c r="T256" s="162"/>
      <c r="U256" s="162"/>
      <c r="V256" s="163"/>
      <c r="W256" s="163"/>
      <c r="X256" s="163"/>
    </row>
    <row r="257">
      <c r="A257" s="53">
        <v>45705.0</v>
      </c>
      <c r="B257" s="53">
        <v>45783.0</v>
      </c>
      <c r="C257" s="54">
        <v>212554.0</v>
      </c>
      <c r="D257" s="54" t="s">
        <v>111</v>
      </c>
      <c r="E257" s="53">
        <v>45383.0</v>
      </c>
      <c r="F257" s="56">
        <f t="shared" si="1"/>
        <v>13</v>
      </c>
      <c r="G257" s="53">
        <v>45421.0</v>
      </c>
      <c r="H257" s="56">
        <f t="shared" si="2"/>
        <v>11</v>
      </c>
      <c r="I257" s="54" t="s">
        <v>49</v>
      </c>
      <c r="J257" s="58"/>
      <c r="K257" s="100"/>
      <c r="L257" s="54" t="s">
        <v>51</v>
      </c>
      <c r="M257" s="58"/>
      <c r="N257" s="54" t="s">
        <v>19</v>
      </c>
      <c r="O257" s="54" t="s">
        <v>445</v>
      </c>
      <c r="P257" s="54" t="s">
        <v>66</v>
      </c>
      <c r="Q257" s="152"/>
      <c r="R257" s="162"/>
      <c r="S257" s="162"/>
      <c r="T257" s="162"/>
      <c r="U257" s="162"/>
      <c r="V257" s="163"/>
      <c r="W257" s="163"/>
      <c r="X257" s="163"/>
    </row>
    <row r="258">
      <c r="A258" s="53">
        <v>45705.0</v>
      </c>
      <c r="B258" s="53">
        <v>45783.0</v>
      </c>
      <c r="C258" s="54">
        <v>215233.0</v>
      </c>
      <c r="D258" s="54" t="s">
        <v>111</v>
      </c>
      <c r="E258" s="53">
        <v>45352.0</v>
      </c>
      <c r="F258" s="56">
        <f t="shared" si="1"/>
        <v>14</v>
      </c>
      <c r="G258" s="53">
        <v>45433.0</v>
      </c>
      <c r="H258" s="56">
        <f t="shared" si="2"/>
        <v>11</v>
      </c>
      <c r="I258" s="54" t="s">
        <v>49</v>
      </c>
      <c r="J258" s="58"/>
      <c r="K258" s="100"/>
      <c r="L258" s="54" t="s">
        <v>51</v>
      </c>
      <c r="M258" s="58"/>
      <c r="N258" s="54" t="s">
        <v>19</v>
      </c>
      <c r="O258" s="58"/>
      <c r="P258" s="58"/>
      <c r="Q258" s="152"/>
      <c r="R258" s="162"/>
      <c r="S258" s="162"/>
      <c r="T258" s="162"/>
      <c r="U258" s="162"/>
      <c r="V258" s="163"/>
      <c r="W258" s="163"/>
      <c r="X258" s="163"/>
    </row>
    <row r="259">
      <c r="A259" s="53">
        <v>45705.0</v>
      </c>
      <c r="B259" s="53">
        <v>45783.0</v>
      </c>
      <c r="C259" s="54">
        <v>219190.0</v>
      </c>
      <c r="D259" s="54" t="s">
        <v>111</v>
      </c>
      <c r="E259" s="53">
        <v>45444.0</v>
      </c>
      <c r="F259" s="56">
        <f t="shared" si="1"/>
        <v>11</v>
      </c>
      <c r="G259" s="53">
        <v>45468.0</v>
      </c>
      <c r="H259" s="56">
        <f t="shared" si="2"/>
        <v>10</v>
      </c>
      <c r="I259" s="54" t="s">
        <v>49</v>
      </c>
      <c r="J259" s="58"/>
      <c r="K259" s="100"/>
      <c r="L259" s="54" t="s">
        <v>51</v>
      </c>
      <c r="M259" s="58"/>
      <c r="N259" s="54" t="s">
        <v>19</v>
      </c>
      <c r="O259" s="54" t="s">
        <v>446</v>
      </c>
      <c r="P259" s="58"/>
      <c r="Q259" s="152"/>
      <c r="R259" s="162"/>
      <c r="S259" s="162"/>
      <c r="T259" s="162"/>
      <c r="U259" s="162"/>
      <c r="V259" s="163"/>
      <c r="W259" s="163"/>
      <c r="X259" s="163"/>
    </row>
    <row r="260">
      <c r="A260" s="53">
        <v>45705.0</v>
      </c>
      <c r="B260" s="53">
        <v>45783.0</v>
      </c>
      <c r="C260" s="54">
        <v>223648.0</v>
      </c>
      <c r="D260" s="54" t="s">
        <v>111</v>
      </c>
      <c r="E260" s="53">
        <v>45444.0</v>
      </c>
      <c r="F260" s="56">
        <f t="shared" si="1"/>
        <v>11</v>
      </c>
      <c r="G260" s="53">
        <v>45510.0</v>
      </c>
      <c r="H260" s="56">
        <f t="shared" si="2"/>
        <v>9</v>
      </c>
      <c r="I260" s="54" t="s">
        <v>49</v>
      </c>
      <c r="J260" s="58"/>
      <c r="K260" s="100"/>
      <c r="L260" s="54" t="s">
        <v>68</v>
      </c>
      <c r="M260" s="54">
        <v>15532.0</v>
      </c>
      <c r="N260" s="54" t="s">
        <v>19</v>
      </c>
      <c r="O260" s="270">
        <v>0.74</v>
      </c>
      <c r="P260" s="54" t="s">
        <v>66</v>
      </c>
      <c r="Q260" s="152"/>
      <c r="R260" s="162"/>
      <c r="S260" s="162"/>
      <c r="T260" s="162"/>
      <c r="U260" s="162"/>
      <c r="V260" s="163"/>
      <c r="W260" s="163"/>
      <c r="X260" s="163"/>
    </row>
    <row r="261">
      <c r="A261" s="53">
        <v>45705.0</v>
      </c>
      <c r="B261" s="53">
        <v>45783.0</v>
      </c>
      <c r="C261" s="54">
        <v>229426.0</v>
      </c>
      <c r="D261" s="54" t="s">
        <v>111</v>
      </c>
      <c r="E261" s="53">
        <v>45505.0</v>
      </c>
      <c r="F261" s="56">
        <f t="shared" si="1"/>
        <v>9</v>
      </c>
      <c r="G261" s="53">
        <v>45565.0</v>
      </c>
      <c r="H261" s="56">
        <f t="shared" si="2"/>
        <v>7</v>
      </c>
      <c r="I261" s="54" t="s">
        <v>49</v>
      </c>
      <c r="J261" s="58"/>
      <c r="K261" s="100"/>
      <c r="L261" s="54" t="s">
        <v>68</v>
      </c>
      <c r="M261" s="58"/>
      <c r="N261" s="54" t="s">
        <v>19</v>
      </c>
      <c r="O261" s="54" t="s">
        <v>447</v>
      </c>
      <c r="P261" s="54" t="s">
        <v>66</v>
      </c>
      <c r="Q261" s="152"/>
      <c r="R261" s="162"/>
      <c r="S261" s="162"/>
      <c r="T261" s="162"/>
      <c r="U261" s="162"/>
      <c r="V261" s="163"/>
      <c r="W261" s="163"/>
      <c r="X261" s="163"/>
    </row>
    <row r="262">
      <c r="A262" s="53">
        <v>45705.0</v>
      </c>
      <c r="B262" s="53">
        <v>45783.0</v>
      </c>
      <c r="C262" s="54">
        <v>231555.0</v>
      </c>
      <c r="D262" s="54" t="s">
        <v>111</v>
      </c>
      <c r="E262" s="53">
        <v>45505.0</v>
      </c>
      <c r="F262" s="56">
        <f t="shared" si="1"/>
        <v>9</v>
      </c>
      <c r="G262" s="151">
        <v>45588.0</v>
      </c>
      <c r="H262" s="56">
        <f t="shared" si="2"/>
        <v>6</v>
      </c>
      <c r="I262" s="54" t="s">
        <v>59</v>
      </c>
      <c r="J262" s="58"/>
      <c r="K262" s="100"/>
      <c r="L262" s="58"/>
      <c r="M262" s="58"/>
      <c r="N262" s="54" t="s">
        <v>19</v>
      </c>
      <c r="O262" s="58"/>
      <c r="P262" s="58"/>
      <c r="Q262" s="152"/>
      <c r="R262" s="162"/>
      <c r="S262" s="162"/>
      <c r="T262" s="162"/>
      <c r="U262" s="162"/>
      <c r="V262" s="163"/>
      <c r="W262" s="163"/>
      <c r="X262" s="163"/>
    </row>
    <row r="263">
      <c r="A263" s="53">
        <v>45705.0</v>
      </c>
      <c r="B263" s="53">
        <v>45783.0</v>
      </c>
      <c r="C263" s="54">
        <v>234394.0</v>
      </c>
      <c r="D263" s="54" t="s">
        <v>111</v>
      </c>
      <c r="E263" s="53">
        <v>45597.0</v>
      </c>
      <c r="F263" s="56">
        <f t="shared" si="1"/>
        <v>6</v>
      </c>
      <c r="G263" s="151">
        <v>45615.0</v>
      </c>
      <c r="H263" s="56">
        <f t="shared" si="2"/>
        <v>5</v>
      </c>
      <c r="I263" s="54" t="s">
        <v>49</v>
      </c>
      <c r="J263" s="54">
        <v>514.0</v>
      </c>
      <c r="K263" s="100"/>
      <c r="L263" s="58"/>
      <c r="M263" s="300">
        <v>45762.0</v>
      </c>
      <c r="N263" s="54" t="s">
        <v>19</v>
      </c>
      <c r="O263" s="58"/>
      <c r="P263" s="58"/>
      <c r="Q263" s="152"/>
      <c r="R263" s="162"/>
      <c r="S263" s="162"/>
      <c r="T263" s="162"/>
      <c r="U263" s="162"/>
      <c r="V263" s="163"/>
      <c r="W263" s="163"/>
      <c r="X263" s="163"/>
    </row>
    <row r="264">
      <c r="A264" s="53">
        <v>45705.0</v>
      </c>
      <c r="B264" s="53">
        <v>45783.0</v>
      </c>
      <c r="C264" s="54">
        <v>206409.0</v>
      </c>
      <c r="D264" s="54" t="s">
        <v>179</v>
      </c>
      <c r="E264" s="53">
        <v>45292.0</v>
      </c>
      <c r="F264" s="56">
        <f t="shared" si="1"/>
        <v>16</v>
      </c>
      <c r="G264" s="53">
        <v>45366.0</v>
      </c>
      <c r="H264" s="56">
        <f t="shared" si="2"/>
        <v>13</v>
      </c>
      <c r="I264" s="54" t="s">
        <v>74</v>
      </c>
      <c r="J264" s="58"/>
      <c r="K264" s="57">
        <v>5000.0</v>
      </c>
      <c r="L264" s="54" t="s">
        <v>68</v>
      </c>
      <c r="M264" s="300">
        <v>45719.0</v>
      </c>
      <c r="N264" s="54" t="s">
        <v>19</v>
      </c>
      <c r="O264" s="58"/>
      <c r="P264" s="58"/>
      <c r="Q264" s="152"/>
      <c r="R264" s="162"/>
      <c r="S264" s="162"/>
      <c r="T264" s="162"/>
      <c r="U264" s="162"/>
      <c r="V264" s="163"/>
      <c r="W264" s="163"/>
      <c r="X264" s="163"/>
    </row>
    <row r="265">
      <c r="A265" s="53">
        <v>45705.0</v>
      </c>
      <c r="B265" s="53">
        <v>45783.0</v>
      </c>
      <c r="C265" s="54">
        <v>206161.0</v>
      </c>
      <c r="D265" s="54" t="s">
        <v>179</v>
      </c>
      <c r="E265" s="53">
        <v>45323.0</v>
      </c>
      <c r="F265" s="56">
        <f t="shared" si="1"/>
        <v>15</v>
      </c>
      <c r="G265" s="53">
        <v>45364.0</v>
      </c>
      <c r="H265" s="56">
        <f t="shared" si="2"/>
        <v>13</v>
      </c>
      <c r="I265" s="54" t="s">
        <v>49</v>
      </c>
      <c r="J265" s="58"/>
      <c r="K265" s="100"/>
      <c r="L265" s="58"/>
      <c r="M265" s="58"/>
      <c r="N265" s="54" t="s">
        <v>19</v>
      </c>
      <c r="O265" s="58"/>
      <c r="P265" s="58"/>
      <c r="Q265" s="152"/>
      <c r="R265" s="162"/>
      <c r="S265" s="162"/>
      <c r="T265" s="162"/>
      <c r="U265" s="162"/>
      <c r="V265" s="163"/>
      <c r="W265" s="163"/>
      <c r="X265" s="163"/>
    </row>
    <row r="266">
      <c r="A266" s="53">
        <v>45705.0</v>
      </c>
      <c r="B266" s="53">
        <v>45783.0</v>
      </c>
      <c r="C266" s="54">
        <v>157522.0</v>
      </c>
      <c r="D266" s="54" t="s">
        <v>112</v>
      </c>
      <c r="E266" s="53">
        <v>45047.0</v>
      </c>
      <c r="F266" s="56">
        <f t="shared" si="1"/>
        <v>24</v>
      </c>
      <c r="G266" s="151">
        <v>45240.0</v>
      </c>
      <c r="H266" s="56">
        <f t="shared" si="2"/>
        <v>17</v>
      </c>
      <c r="I266" s="54" t="s">
        <v>59</v>
      </c>
      <c r="J266" s="54">
        <v>101.0</v>
      </c>
      <c r="K266" s="100"/>
      <c r="L266" s="54" t="s">
        <v>68</v>
      </c>
      <c r="M266" s="54" t="s">
        <v>333</v>
      </c>
      <c r="N266" s="54" t="s">
        <v>19</v>
      </c>
      <c r="O266" s="58"/>
      <c r="P266" s="58"/>
      <c r="Q266" s="152"/>
      <c r="R266" s="162"/>
      <c r="S266" s="162"/>
      <c r="T266" s="162"/>
      <c r="U266" s="162"/>
      <c r="V266" s="163"/>
      <c r="W266" s="163"/>
      <c r="X266" s="163"/>
    </row>
    <row r="267">
      <c r="A267" s="53">
        <v>45705.0</v>
      </c>
      <c r="B267" s="53">
        <v>45783.0</v>
      </c>
      <c r="C267" s="54">
        <v>221168.0</v>
      </c>
      <c r="D267" s="54" t="s">
        <v>114</v>
      </c>
      <c r="E267" s="53">
        <v>45413.0</v>
      </c>
      <c r="F267" s="56">
        <f t="shared" si="1"/>
        <v>12</v>
      </c>
      <c r="G267" s="53">
        <v>45485.0</v>
      </c>
      <c r="H267" s="56">
        <f t="shared" si="2"/>
        <v>9</v>
      </c>
      <c r="I267" s="54" t="s">
        <v>49</v>
      </c>
      <c r="J267" s="54">
        <v>504.0</v>
      </c>
      <c r="K267" s="100"/>
      <c r="L267" s="58"/>
      <c r="M267" s="300">
        <v>45762.0</v>
      </c>
      <c r="N267" s="54" t="s">
        <v>19</v>
      </c>
      <c r="O267" s="58"/>
      <c r="P267" s="54" t="s">
        <v>66</v>
      </c>
      <c r="Q267" s="152"/>
      <c r="R267" s="162"/>
      <c r="S267" s="162"/>
      <c r="T267" s="162"/>
      <c r="U267" s="162"/>
      <c r="V267" s="163"/>
      <c r="W267" s="163"/>
      <c r="X267" s="163"/>
    </row>
    <row r="268">
      <c r="A268" s="53">
        <v>45705.0</v>
      </c>
      <c r="B268" s="53">
        <v>45783.0</v>
      </c>
      <c r="C268" s="54">
        <v>215519.0</v>
      </c>
      <c r="D268" s="54" t="s">
        <v>93</v>
      </c>
      <c r="E268" s="53">
        <v>45413.0</v>
      </c>
      <c r="F268" s="56">
        <f t="shared" si="1"/>
        <v>12</v>
      </c>
      <c r="G268" s="53">
        <v>45434.0</v>
      </c>
      <c r="H268" s="56">
        <f t="shared" si="2"/>
        <v>11</v>
      </c>
      <c r="I268" s="54" t="s">
        <v>74</v>
      </c>
      <c r="J268" s="58"/>
      <c r="K268" s="57">
        <v>3000.0</v>
      </c>
      <c r="L268" s="54" t="s">
        <v>68</v>
      </c>
      <c r="M268" s="300">
        <v>45719.0</v>
      </c>
      <c r="N268" s="54" t="s">
        <v>19</v>
      </c>
      <c r="O268" s="54" t="s">
        <v>448</v>
      </c>
      <c r="P268" s="58"/>
      <c r="Q268" s="152"/>
      <c r="R268" s="162"/>
      <c r="S268" s="162"/>
      <c r="T268" s="162"/>
      <c r="U268" s="162"/>
      <c r="V268" s="163"/>
      <c r="W268" s="163"/>
      <c r="X268" s="163"/>
    </row>
    <row r="269">
      <c r="A269" s="53">
        <v>45705.0</v>
      </c>
      <c r="B269" s="53">
        <v>45783.0</v>
      </c>
      <c r="C269" s="54">
        <v>212486.0</v>
      </c>
      <c r="D269" s="54" t="s">
        <v>93</v>
      </c>
      <c r="E269" s="53">
        <v>45352.0</v>
      </c>
      <c r="F269" s="56">
        <f t="shared" si="1"/>
        <v>14</v>
      </c>
      <c r="G269" s="53">
        <v>45411.0</v>
      </c>
      <c r="H269" s="56">
        <f t="shared" si="2"/>
        <v>12</v>
      </c>
      <c r="I269" s="54" t="s">
        <v>49</v>
      </c>
      <c r="J269" s="58"/>
      <c r="K269" s="100"/>
      <c r="L269" s="54" t="s">
        <v>51</v>
      </c>
      <c r="M269" s="300">
        <v>45713.0</v>
      </c>
      <c r="N269" s="54" t="s">
        <v>19</v>
      </c>
      <c r="O269" s="58"/>
      <c r="P269" s="58"/>
      <c r="Q269" s="152"/>
      <c r="R269" s="162"/>
      <c r="S269" s="162"/>
      <c r="T269" s="162"/>
      <c r="U269" s="162"/>
      <c r="V269" s="163"/>
      <c r="W269" s="163"/>
      <c r="X269" s="163"/>
    </row>
    <row r="270">
      <c r="A270" s="53">
        <v>45705.0</v>
      </c>
      <c r="B270" s="53">
        <v>45783.0</v>
      </c>
      <c r="C270" s="54">
        <v>140593.0</v>
      </c>
      <c r="D270" s="54" t="s">
        <v>55</v>
      </c>
      <c r="E270" s="53">
        <v>44743.0</v>
      </c>
      <c r="F270" s="56">
        <f t="shared" si="1"/>
        <v>34</v>
      </c>
      <c r="G270" s="53">
        <v>44786.0</v>
      </c>
      <c r="H270" s="56">
        <f t="shared" si="2"/>
        <v>32</v>
      </c>
      <c r="I270" s="54" t="s">
        <v>49</v>
      </c>
      <c r="J270" s="58"/>
      <c r="K270" s="57"/>
      <c r="L270" s="58"/>
      <c r="M270" s="300">
        <v>45713.0</v>
      </c>
      <c r="N270" s="54" t="s">
        <v>19</v>
      </c>
      <c r="O270" s="58"/>
      <c r="P270" s="58"/>
      <c r="Q270" s="152"/>
      <c r="R270" s="162"/>
      <c r="S270" s="162"/>
      <c r="T270" s="162"/>
      <c r="U270" s="162"/>
      <c r="V270" s="163"/>
      <c r="W270" s="163"/>
      <c r="X270" s="163"/>
    </row>
    <row r="271">
      <c r="A271" s="53">
        <v>45705.0</v>
      </c>
      <c r="B271" s="53">
        <v>45783.0</v>
      </c>
      <c r="C271" s="54">
        <v>222070.0</v>
      </c>
      <c r="D271" s="54" t="s">
        <v>55</v>
      </c>
      <c r="E271" s="53">
        <v>45017.0</v>
      </c>
      <c r="F271" s="56">
        <f t="shared" si="1"/>
        <v>25</v>
      </c>
      <c r="G271" s="53">
        <v>45492.0</v>
      </c>
      <c r="H271" s="56">
        <f t="shared" si="2"/>
        <v>9</v>
      </c>
      <c r="I271" s="54" t="s">
        <v>49</v>
      </c>
      <c r="J271" s="58"/>
      <c r="K271" s="100"/>
      <c r="L271" s="58"/>
      <c r="M271" s="300">
        <v>45713.0</v>
      </c>
      <c r="N271" s="54" t="s">
        <v>19</v>
      </c>
      <c r="O271" s="58"/>
      <c r="P271" s="58"/>
      <c r="Q271" s="152"/>
      <c r="R271" s="162"/>
      <c r="S271" s="162"/>
      <c r="T271" s="162"/>
      <c r="U271" s="162"/>
      <c r="V271" s="163"/>
      <c r="W271" s="163"/>
      <c r="X271" s="163"/>
    </row>
    <row r="272">
      <c r="A272" s="53">
        <v>45705.0</v>
      </c>
      <c r="B272" s="53">
        <v>45783.0</v>
      </c>
      <c r="C272" s="54">
        <v>201523.0</v>
      </c>
      <c r="D272" s="54" t="s">
        <v>55</v>
      </c>
      <c r="E272" s="53">
        <v>45323.0</v>
      </c>
      <c r="F272" s="56">
        <f t="shared" si="1"/>
        <v>15</v>
      </c>
      <c r="G272" s="53">
        <v>45329.0</v>
      </c>
      <c r="H272" s="56">
        <f t="shared" si="2"/>
        <v>14</v>
      </c>
      <c r="I272" s="54" t="s">
        <v>59</v>
      </c>
      <c r="J272" s="54">
        <v>102.0</v>
      </c>
      <c r="K272" s="100"/>
      <c r="L272" s="54" t="s">
        <v>51</v>
      </c>
      <c r="M272" s="54" t="s">
        <v>449</v>
      </c>
      <c r="N272" s="54" t="s">
        <v>19</v>
      </c>
      <c r="O272" s="58"/>
      <c r="P272" s="58"/>
      <c r="Q272" s="152"/>
      <c r="R272" s="162"/>
      <c r="S272" s="162"/>
      <c r="T272" s="162"/>
      <c r="U272" s="162"/>
      <c r="V272" s="163"/>
      <c r="W272" s="163"/>
      <c r="X272" s="163"/>
    </row>
    <row r="273">
      <c r="A273" s="97">
        <v>45705.0</v>
      </c>
      <c r="B273" s="53">
        <v>45783.0</v>
      </c>
      <c r="C273" s="98">
        <v>185704.0</v>
      </c>
      <c r="D273" s="98" t="s">
        <v>62</v>
      </c>
      <c r="E273" s="97">
        <v>45170.0</v>
      </c>
      <c r="F273" s="56">
        <f t="shared" si="1"/>
        <v>20</v>
      </c>
      <c r="G273" s="97">
        <v>45182.0</v>
      </c>
      <c r="H273" s="56">
        <f t="shared" si="2"/>
        <v>19</v>
      </c>
      <c r="I273" s="98" t="s">
        <v>49</v>
      </c>
      <c r="J273" s="54" t="s">
        <v>450</v>
      </c>
      <c r="K273" s="100"/>
      <c r="L273" s="54" t="s">
        <v>68</v>
      </c>
      <c r="M273" s="300">
        <v>45713.0</v>
      </c>
      <c r="N273" s="54" t="s">
        <v>19</v>
      </c>
      <c r="O273" s="54" t="s">
        <v>451</v>
      </c>
      <c r="P273" s="54" t="s">
        <v>66</v>
      </c>
      <c r="Q273" s="152"/>
      <c r="R273" s="162"/>
      <c r="S273" s="162"/>
      <c r="T273" s="162"/>
      <c r="U273" s="162"/>
      <c r="V273" s="163"/>
      <c r="W273" s="163"/>
      <c r="X273" s="163"/>
    </row>
    <row r="274">
      <c r="A274" s="53">
        <v>45705.0</v>
      </c>
      <c r="B274" s="53">
        <v>45783.0</v>
      </c>
      <c r="C274" s="54">
        <v>177284.0</v>
      </c>
      <c r="D274" s="54" t="s">
        <v>116</v>
      </c>
      <c r="E274" s="53">
        <v>45078.0</v>
      </c>
      <c r="F274" s="56">
        <f t="shared" si="1"/>
        <v>23</v>
      </c>
      <c r="G274" s="53">
        <v>45118.0</v>
      </c>
      <c r="H274" s="56">
        <f t="shared" si="2"/>
        <v>21</v>
      </c>
      <c r="I274" s="54" t="s">
        <v>49</v>
      </c>
      <c r="J274" s="58"/>
      <c r="K274" s="100"/>
      <c r="L274" s="54" t="s">
        <v>51</v>
      </c>
      <c r="M274" s="300">
        <v>45713.0</v>
      </c>
      <c r="N274" s="54" t="s">
        <v>19</v>
      </c>
      <c r="O274" s="58"/>
      <c r="P274" s="58"/>
      <c r="Q274" s="152"/>
      <c r="R274" s="162"/>
      <c r="S274" s="162"/>
      <c r="T274" s="162"/>
      <c r="U274" s="162"/>
      <c r="V274" s="163"/>
      <c r="W274" s="163"/>
      <c r="X274" s="163"/>
    </row>
    <row r="275">
      <c r="A275" s="53">
        <v>45705.0</v>
      </c>
      <c r="B275" s="53">
        <v>45783.0</v>
      </c>
      <c r="C275" s="54">
        <v>207568.0</v>
      </c>
      <c r="D275" s="54" t="s">
        <v>116</v>
      </c>
      <c r="E275" s="53">
        <v>45292.0</v>
      </c>
      <c r="F275" s="56">
        <f t="shared" si="1"/>
        <v>16</v>
      </c>
      <c r="G275" s="53">
        <v>45422.0</v>
      </c>
      <c r="H275" s="56">
        <f t="shared" si="2"/>
        <v>11</v>
      </c>
      <c r="I275" s="54" t="s">
        <v>49</v>
      </c>
      <c r="J275" s="58"/>
      <c r="K275" s="100"/>
      <c r="L275" s="54" t="s">
        <v>68</v>
      </c>
      <c r="M275" s="54" t="s">
        <v>452</v>
      </c>
      <c r="N275" s="54" t="s">
        <v>19</v>
      </c>
      <c r="O275" s="58"/>
      <c r="P275" s="58"/>
      <c r="Q275" s="152"/>
      <c r="R275" s="162"/>
      <c r="S275" s="162"/>
      <c r="T275" s="162"/>
      <c r="U275" s="162"/>
      <c r="V275" s="163"/>
      <c r="W275" s="163"/>
      <c r="X275" s="163"/>
    </row>
    <row r="276">
      <c r="A276" s="53">
        <v>45705.0</v>
      </c>
      <c r="B276" s="53">
        <v>45783.0</v>
      </c>
      <c r="C276" s="54">
        <v>203532.0</v>
      </c>
      <c r="D276" s="54" t="s">
        <v>116</v>
      </c>
      <c r="E276" s="53">
        <v>45323.0</v>
      </c>
      <c r="F276" s="56">
        <f t="shared" si="1"/>
        <v>15</v>
      </c>
      <c r="G276" s="53">
        <v>45345.0</v>
      </c>
      <c r="H276" s="56">
        <f t="shared" si="2"/>
        <v>14</v>
      </c>
      <c r="I276" s="54" t="s">
        <v>49</v>
      </c>
      <c r="J276" s="58"/>
      <c r="K276" s="100"/>
      <c r="L276" s="54" t="s">
        <v>51</v>
      </c>
      <c r="M276" s="300">
        <v>45712.0</v>
      </c>
      <c r="N276" s="54" t="s">
        <v>19</v>
      </c>
      <c r="O276" s="58"/>
      <c r="P276" s="58"/>
      <c r="Q276" s="152"/>
      <c r="R276" s="162"/>
      <c r="S276" s="162"/>
      <c r="T276" s="162"/>
      <c r="U276" s="162"/>
      <c r="V276" s="163"/>
      <c r="W276" s="163"/>
      <c r="X276" s="163"/>
    </row>
    <row r="277">
      <c r="A277" s="53">
        <v>45705.0</v>
      </c>
      <c r="B277" s="53">
        <v>45783.0</v>
      </c>
      <c r="C277" s="54">
        <v>208256.0</v>
      </c>
      <c r="D277" s="54" t="s">
        <v>116</v>
      </c>
      <c r="E277" s="53">
        <v>45261.0</v>
      </c>
      <c r="F277" s="56">
        <f t="shared" si="1"/>
        <v>17</v>
      </c>
      <c r="G277" s="53">
        <v>45411.0</v>
      </c>
      <c r="H277" s="56">
        <f t="shared" si="2"/>
        <v>12</v>
      </c>
      <c r="I277" s="54" t="s">
        <v>49</v>
      </c>
      <c r="J277" s="58"/>
      <c r="K277" s="100"/>
      <c r="L277" s="54" t="s">
        <v>51</v>
      </c>
      <c r="M277" s="300">
        <v>45712.0</v>
      </c>
      <c r="N277" s="54" t="s">
        <v>19</v>
      </c>
      <c r="O277" s="58"/>
      <c r="P277" s="58"/>
      <c r="Q277" s="152"/>
      <c r="R277" s="162"/>
      <c r="S277" s="162"/>
      <c r="T277" s="162"/>
      <c r="U277" s="162"/>
      <c r="V277" s="163"/>
      <c r="W277" s="163"/>
      <c r="X277" s="163"/>
    </row>
    <row r="278">
      <c r="A278" s="53">
        <v>45705.0</v>
      </c>
      <c r="B278" s="53">
        <v>45783.0</v>
      </c>
      <c r="C278" s="54">
        <v>221541.0</v>
      </c>
      <c r="D278" s="54" t="s">
        <v>116</v>
      </c>
      <c r="E278" s="53">
        <v>45474.0</v>
      </c>
      <c r="F278" s="56">
        <f t="shared" si="1"/>
        <v>10</v>
      </c>
      <c r="G278" s="53">
        <v>45400.0</v>
      </c>
      <c r="H278" s="56">
        <f t="shared" si="2"/>
        <v>12</v>
      </c>
      <c r="I278" s="54" t="s">
        <v>49</v>
      </c>
      <c r="J278" s="58"/>
      <c r="K278" s="100"/>
      <c r="L278" s="54" t="s">
        <v>51</v>
      </c>
      <c r="M278" s="300">
        <v>45712.0</v>
      </c>
      <c r="N278" s="54" t="s">
        <v>19</v>
      </c>
      <c r="O278" s="58"/>
      <c r="P278" s="54" t="s">
        <v>66</v>
      </c>
      <c r="Q278" s="152"/>
      <c r="R278" s="162"/>
      <c r="S278" s="162"/>
      <c r="T278" s="162"/>
      <c r="U278" s="162"/>
      <c r="V278" s="163"/>
      <c r="W278" s="163"/>
      <c r="X278" s="163"/>
    </row>
    <row r="279">
      <c r="A279" s="53">
        <v>45705.0</v>
      </c>
      <c r="B279" s="53">
        <v>45783.0</v>
      </c>
      <c r="C279" s="54">
        <v>231069.0</v>
      </c>
      <c r="D279" s="54" t="s">
        <v>116</v>
      </c>
      <c r="E279" s="53">
        <v>45536.0</v>
      </c>
      <c r="F279" s="56">
        <f t="shared" si="1"/>
        <v>8</v>
      </c>
      <c r="G279" s="151">
        <v>45581.0</v>
      </c>
      <c r="H279" s="56">
        <f t="shared" si="2"/>
        <v>6</v>
      </c>
      <c r="I279" s="54" t="s">
        <v>59</v>
      </c>
      <c r="J279" s="58"/>
      <c r="K279" s="100"/>
      <c r="L279" s="58"/>
      <c r="M279" s="58"/>
      <c r="N279" s="54" t="s">
        <v>19</v>
      </c>
      <c r="O279" s="58"/>
      <c r="P279" s="58"/>
      <c r="Q279" s="152"/>
      <c r="R279" s="162"/>
      <c r="S279" s="162"/>
      <c r="T279" s="162"/>
      <c r="U279" s="162"/>
      <c r="V279" s="163"/>
      <c r="W279" s="163"/>
      <c r="X279" s="163"/>
    </row>
    <row r="280">
      <c r="A280" s="53">
        <v>45705.0</v>
      </c>
      <c r="B280" s="53">
        <v>45783.0</v>
      </c>
      <c r="C280" s="54">
        <v>236049.0</v>
      </c>
      <c r="D280" s="54" t="s">
        <v>98</v>
      </c>
      <c r="E280" s="53">
        <v>45597.0</v>
      </c>
      <c r="F280" s="56">
        <f t="shared" si="1"/>
        <v>6</v>
      </c>
      <c r="G280" s="53">
        <v>45629.0</v>
      </c>
      <c r="H280" s="56">
        <f t="shared" si="2"/>
        <v>5</v>
      </c>
      <c r="I280" s="54" t="s">
        <v>42</v>
      </c>
      <c r="J280" s="58"/>
      <c r="K280" s="100"/>
      <c r="L280" s="58"/>
      <c r="M280" s="58"/>
      <c r="N280" s="54" t="s">
        <v>19</v>
      </c>
      <c r="O280" s="58"/>
      <c r="P280" s="58"/>
      <c r="Q280" s="152"/>
      <c r="R280" s="162"/>
      <c r="S280" s="162"/>
      <c r="T280" s="162"/>
      <c r="U280" s="162"/>
      <c r="V280" s="163"/>
      <c r="W280" s="163"/>
      <c r="X280" s="163"/>
    </row>
    <row r="281">
      <c r="A281" s="53">
        <v>45705.0</v>
      </c>
      <c r="B281" s="53">
        <v>45783.0</v>
      </c>
      <c r="C281" s="54">
        <v>215904.0</v>
      </c>
      <c r="D281" s="54" t="s">
        <v>98</v>
      </c>
      <c r="E281" s="53">
        <v>45292.0</v>
      </c>
      <c r="F281" s="56">
        <f t="shared" si="1"/>
        <v>16</v>
      </c>
      <c r="G281" s="53">
        <v>45436.0</v>
      </c>
      <c r="H281" s="56">
        <f t="shared" si="2"/>
        <v>11</v>
      </c>
      <c r="I281" s="54" t="s">
        <v>49</v>
      </c>
      <c r="J281" s="58"/>
      <c r="K281" s="57" t="s">
        <v>453</v>
      </c>
      <c r="L281" s="54" t="s">
        <v>68</v>
      </c>
      <c r="M281" s="300">
        <v>45712.0</v>
      </c>
      <c r="N281" s="54" t="s">
        <v>19</v>
      </c>
      <c r="O281" s="58"/>
      <c r="P281" s="58"/>
      <c r="Q281" s="152"/>
      <c r="R281" s="162"/>
      <c r="S281" s="162"/>
      <c r="T281" s="162"/>
      <c r="U281" s="162"/>
      <c r="V281" s="163"/>
      <c r="W281" s="163"/>
      <c r="X281" s="163"/>
    </row>
    <row r="282">
      <c r="A282" s="53">
        <v>45705.0</v>
      </c>
      <c r="B282" s="53">
        <v>45783.0</v>
      </c>
      <c r="C282" s="54">
        <v>225143.0</v>
      </c>
      <c r="D282" s="54" t="s">
        <v>98</v>
      </c>
      <c r="E282" s="53">
        <v>45323.0</v>
      </c>
      <c r="F282" s="56">
        <f t="shared" si="1"/>
        <v>15</v>
      </c>
      <c r="G282" s="53">
        <v>45520.0</v>
      </c>
      <c r="H282" s="56">
        <f t="shared" si="2"/>
        <v>8</v>
      </c>
      <c r="I282" s="54" t="s">
        <v>59</v>
      </c>
      <c r="J282" s="54"/>
      <c r="K282" s="100"/>
      <c r="L282" s="58"/>
      <c r="M282" s="58"/>
      <c r="N282" s="54" t="s">
        <v>19</v>
      </c>
      <c r="O282" s="58"/>
      <c r="P282" s="58"/>
      <c r="Q282" s="152"/>
      <c r="R282" s="162"/>
      <c r="S282" s="162"/>
      <c r="T282" s="162"/>
      <c r="U282" s="162"/>
      <c r="V282" s="163"/>
      <c r="W282" s="163"/>
      <c r="X282" s="163"/>
    </row>
    <row r="283">
      <c r="A283" s="53">
        <v>45705.0</v>
      </c>
      <c r="B283" s="53">
        <v>45783.0</v>
      </c>
      <c r="C283" s="54">
        <v>229924.0</v>
      </c>
      <c r="D283" s="54" t="s">
        <v>98</v>
      </c>
      <c r="E283" s="53">
        <v>45474.0</v>
      </c>
      <c r="F283" s="56">
        <f t="shared" si="1"/>
        <v>10</v>
      </c>
      <c r="G283" s="53">
        <v>45568.0</v>
      </c>
      <c r="H283" s="56">
        <f t="shared" si="2"/>
        <v>7</v>
      </c>
      <c r="I283" s="54" t="s">
        <v>49</v>
      </c>
      <c r="J283" s="58"/>
      <c r="K283" s="100"/>
      <c r="L283" s="54" t="s">
        <v>51</v>
      </c>
      <c r="M283" s="300">
        <v>45712.0</v>
      </c>
      <c r="N283" s="54" t="s">
        <v>19</v>
      </c>
      <c r="O283" s="58"/>
      <c r="P283" s="54" t="s">
        <v>66</v>
      </c>
      <c r="Q283" s="152"/>
      <c r="R283" s="162"/>
      <c r="S283" s="162"/>
      <c r="T283" s="162"/>
      <c r="U283" s="162"/>
      <c r="V283" s="163"/>
      <c r="W283" s="163"/>
      <c r="X283" s="163"/>
    </row>
    <row r="284">
      <c r="A284" s="53">
        <v>45705.0</v>
      </c>
      <c r="B284" s="53">
        <v>45783.0</v>
      </c>
      <c r="C284" s="54">
        <v>240761.0</v>
      </c>
      <c r="D284" s="54" t="s">
        <v>98</v>
      </c>
      <c r="E284" s="53">
        <v>45597.0</v>
      </c>
      <c r="F284" s="56">
        <f t="shared" si="1"/>
        <v>6</v>
      </c>
      <c r="G284" s="53">
        <v>45685.0</v>
      </c>
      <c r="H284" s="56">
        <f t="shared" si="2"/>
        <v>3</v>
      </c>
      <c r="I284" s="54" t="s">
        <v>49</v>
      </c>
      <c r="J284" s="58"/>
      <c r="K284" s="100"/>
      <c r="L284" s="54" t="s">
        <v>51</v>
      </c>
      <c r="M284" s="300">
        <v>45712.0</v>
      </c>
      <c r="N284" s="54" t="s">
        <v>19</v>
      </c>
      <c r="O284" s="54" t="s">
        <v>65</v>
      </c>
      <c r="P284" s="58"/>
      <c r="Q284" s="152"/>
      <c r="R284" s="162"/>
      <c r="S284" s="162"/>
      <c r="T284" s="162"/>
      <c r="U284" s="162"/>
      <c r="V284" s="163"/>
      <c r="W284" s="163"/>
      <c r="X284" s="163"/>
    </row>
    <row r="285">
      <c r="A285" s="53">
        <v>45705.0</v>
      </c>
      <c r="B285" s="53">
        <v>45783.0</v>
      </c>
      <c r="C285" s="54">
        <v>230011.0</v>
      </c>
      <c r="D285" s="54" t="s">
        <v>118</v>
      </c>
      <c r="E285" s="53">
        <v>45474.0</v>
      </c>
      <c r="F285" s="56">
        <f t="shared" si="1"/>
        <v>10</v>
      </c>
      <c r="G285" s="53">
        <v>45569.0</v>
      </c>
      <c r="H285" s="56">
        <f t="shared" si="2"/>
        <v>7</v>
      </c>
      <c r="I285" s="54" t="s">
        <v>73</v>
      </c>
      <c r="J285" s="54" t="s">
        <v>130</v>
      </c>
      <c r="K285" s="100"/>
      <c r="L285" s="54" t="s">
        <v>68</v>
      </c>
      <c r="M285" s="58"/>
      <c r="N285" s="54" t="s">
        <v>19</v>
      </c>
      <c r="O285" s="54" t="s">
        <v>65</v>
      </c>
      <c r="P285" s="58"/>
      <c r="Q285" s="152"/>
      <c r="R285" s="162"/>
      <c r="S285" s="162"/>
      <c r="T285" s="162"/>
      <c r="U285" s="162"/>
      <c r="V285" s="163"/>
      <c r="W285" s="163"/>
      <c r="X285" s="163"/>
    </row>
    <row r="286">
      <c r="A286" s="53">
        <v>45705.0</v>
      </c>
      <c r="B286" s="53">
        <v>45783.0</v>
      </c>
      <c r="C286" s="54">
        <v>240507.0</v>
      </c>
      <c r="D286" s="54" t="s">
        <v>118</v>
      </c>
      <c r="E286" s="53">
        <v>45627.0</v>
      </c>
      <c r="F286" s="56">
        <f t="shared" si="1"/>
        <v>5</v>
      </c>
      <c r="G286" s="53">
        <v>45681.0</v>
      </c>
      <c r="H286" s="56">
        <f t="shared" si="2"/>
        <v>3</v>
      </c>
      <c r="I286" s="54" t="s">
        <v>49</v>
      </c>
      <c r="J286" s="54">
        <v>510.0</v>
      </c>
      <c r="K286" s="100"/>
      <c r="L286" s="58"/>
      <c r="M286" s="329">
        <v>45762.0</v>
      </c>
      <c r="N286" s="54" t="s">
        <v>19</v>
      </c>
      <c r="O286" s="54" t="s">
        <v>454</v>
      </c>
      <c r="P286" s="58"/>
      <c r="Q286" s="152"/>
      <c r="R286" s="162"/>
      <c r="S286" s="162"/>
      <c r="T286" s="162"/>
      <c r="U286" s="162"/>
      <c r="V286" s="163"/>
      <c r="W286" s="163"/>
      <c r="X286" s="163"/>
    </row>
    <row r="287">
      <c r="A287" s="53">
        <v>45705.0</v>
      </c>
      <c r="B287" s="53">
        <v>45783.0</v>
      </c>
      <c r="C287" s="54">
        <v>237198.0</v>
      </c>
      <c r="D287" s="54" t="s">
        <v>99</v>
      </c>
      <c r="E287" s="53">
        <v>45566.0</v>
      </c>
      <c r="F287" s="56">
        <f t="shared" si="1"/>
        <v>7</v>
      </c>
      <c r="G287" s="151">
        <v>45644.0</v>
      </c>
      <c r="H287" s="56">
        <f t="shared" si="2"/>
        <v>4</v>
      </c>
      <c r="I287" s="54" t="s">
        <v>42</v>
      </c>
      <c r="J287" s="58"/>
      <c r="K287" s="100"/>
      <c r="L287" s="58"/>
      <c r="M287" s="58"/>
      <c r="N287" s="54" t="s">
        <v>19</v>
      </c>
      <c r="O287" s="58"/>
      <c r="P287" s="58"/>
      <c r="Q287" s="152"/>
      <c r="R287" s="162"/>
      <c r="S287" s="162"/>
      <c r="T287" s="162"/>
      <c r="U287" s="162"/>
      <c r="V287" s="163"/>
      <c r="W287" s="163"/>
      <c r="X287" s="163"/>
    </row>
    <row r="288">
      <c r="A288" s="53">
        <v>45705.0</v>
      </c>
      <c r="B288" s="53">
        <v>45783.0</v>
      </c>
      <c r="C288" s="54">
        <v>196954.0</v>
      </c>
      <c r="D288" s="54" t="s">
        <v>99</v>
      </c>
      <c r="E288" s="53">
        <v>45200.0</v>
      </c>
      <c r="F288" s="56">
        <f t="shared" si="1"/>
        <v>19</v>
      </c>
      <c r="G288" s="53">
        <v>45293.0</v>
      </c>
      <c r="H288" s="56">
        <f t="shared" si="2"/>
        <v>16</v>
      </c>
      <c r="I288" s="54" t="s">
        <v>49</v>
      </c>
      <c r="J288" s="54" t="s">
        <v>295</v>
      </c>
      <c r="K288" s="57">
        <v>5000.0</v>
      </c>
      <c r="L288" s="54" t="s">
        <v>68</v>
      </c>
      <c r="M288" s="54" t="s">
        <v>353</v>
      </c>
      <c r="N288" s="54" t="s">
        <v>19</v>
      </c>
      <c r="O288" s="322" t="s">
        <v>455</v>
      </c>
      <c r="P288" s="54" t="s">
        <v>66</v>
      </c>
      <c r="Q288" s="152"/>
      <c r="R288" s="162"/>
      <c r="S288" s="162"/>
      <c r="T288" s="162"/>
      <c r="U288" s="162"/>
      <c r="V288" s="163"/>
      <c r="W288" s="163"/>
      <c r="X288" s="163"/>
    </row>
    <row r="289">
      <c r="A289" s="53">
        <v>45705.0</v>
      </c>
      <c r="B289" s="53">
        <v>45783.0</v>
      </c>
      <c r="C289" s="54">
        <v>208638.0</v>
      </c>
      <c r="D289" s="54" t="s">
        <v>99</v>
      </c>
      <c r="E289" s="53">
        <v>45352.0</v>
      </c>
      <c r="F289" s="139">
        <f t="shared" si="1"/>
        <v>14</v>
      </c>
      <c r="G289" s="53">
        <v>45384.0</v>
      </c>
      <c r="H289" s="56">
        <f t="shared" si="2"/>
        <v>13</v>
      </c>
      <c r="I289" s="54" t="s">
        <v>49</v>
      </c>
      <c r="J289" s="58"/>
      <c r="K289" s="100"/>
      <c r="L289" s="54" t="s">
        <v>68</v>
      </c>
      <c r="M289" s="300">
        <v>45710.0</v>
      </c>
      <c r="N289" s="54" t="s">
        <v>19</v>
      </c>
      <c r="O289" s="58"/>
      <c r="P289" s="58"/>
      <c r="Q289" s="152"/>
      <c r="R289" s="162"/>
      <c r="S289" s="162"/>
      <c r="T289" s="162"/>
      <c r="U289" s="162"/>
      <c r="V289" s="163"/>
      <c r="W289" s="163"/>
      <c r="X289" s="163"/>
    </row>
    <row r="290">
      <c r="A290" s="53">
        <v>45705.0</v>
      </c>
      <c r="B290" s="53">
        <v>45783.0</v>
      </c>
      <c r="C290" s="54">
        <v>211932.0</v>
      </c>
      <c r="D290" s="54" t="s">
        <v>99</v>
      </c>
      <c r="E290" s="53">
        <v>45383.0</v>
      </c>
      <c r="F290" s="139">
        <f t="shared" si="1"/>
        <v>13</v>
      </c>
      <c r="G290" s="53">
        <v>45421.0</v>
      </c>
      <c r="H290" s="56">
        <f t="shared" si="2"/>
        <v>11</v>
      </c>
      <c r="I290" s="54" t="s">
        <v>59</v>
      </c>
      <c r="J290" s="54" t="s">
        <v>203</v>
      </c>
      <c r="K290" s="100"/>
      <c r="L290" s="54" t="s">
        <v>68</v>
      </c>
      <c r="M290" s="54" t="s">
        <v>435</v>
      </c>
      <c r="N290" s="54" t="s">
        <v>19</v>
      </c>
      <c r="O290" s="58"/>
      <c r="P290" s="58"/>
      <c r="Q290" s="152"/>
      <c r="R290" s="162"/>
      <c r="S290" s="162"/>
      <c r="T290" s="162"/>
      <c r="U290" s="162"/>
      <c r="V290" s="163"/>
      <c r="W290" s="163"/>
      <c r="X290" s="163"/>
    </row>
    <row r="291">
      <c r="A291" s="53">
        <v>45705.0</v>
      </c>
      <c r="B291" s="53">
        <v>45783.0</v>
      </c>
      <c r="C291" s="54">
        <v>226156.0</v>
      </c>
      <c r="D291" s="54" t="s">
        <v>99</v>
      </c>
      <c r="E291" s="53">
        <v>45474.0</v>
      </c>
      <c r="F291" s="139">
        <f t="shared" si="1"/>
        <v>10</v>
      </c>
      <c r="G291" s="53">
        <v>45561.0</v>
      </c>
      <c r="H291" s="56">
        <f t="shared" si="2"/>
        <v>7</v>
      </c>
      <c r="I291" s="54" t="s">
        <v>42</v>
      </c>
      <c r="J291" s="58"/>
      <c r="K291" s="100"/>
      <c r="L291" s="58"/>
      <c r="M291" s="58"/>
      <c r="N291" s="54" t="s">
        <v>19</v>
      </c>
      <c r="O291" s="58"/>
      <c r="P291" s="58"/>
      <c r="Q291" s="152"/>
      <c r="R291" s="162"/>
      <c r="S291" s="162"/>
      <c r="T291" s="162"/>
      <c r="U291" s="162"/>
      <c r="V291" s="163"/>
      <c r="W291" s="163"/>
      <c r="X291" s="163"/>
    </row>
    <row r="292">
      <c r="A292" s="53">
        <v>45705.0</v>
      </c>
      <c r="B292" s="53">
        <v>45783.0</v>
      </c>
      <c r="C292" s="54">
        <v>236711.0</v>
      </c>
      <c r="D292" s="54" t="s">
        <v>99</v>
      </c>
      <c r="E292" s="53">
        <v>45536.0</v>
      </c>
      <c r="F292" s="139">
        <f t="shared" si="1"/>
        <v>8</v>
      </c>
      <c r="G292" s="151">
        <v>45636.0</v>
      </c>
      <c r="H292" s="56">
        <f t="shared" si="2"/>
        <v>4</v>
      </c>
      <c r="I292" s="54" t="s">
        <v>42</v>
      </c>
      <c r="J292" s="58"/>
      <c r="K292" s="100"/>
      <c r="L292" s="58"/>
      <c r="M292" s="58"/>
      <c r="N292" s="54" t="s">
        <v>19</v>
      </c>
      <c r="O292" s="58"/>
      <c r="P292" s="58"/>
      <c r="Q292" s="152"/>
      <c r="R292" s="162"/>
      <c r="S292" s="162"/>
      <c r="T292" s="162"/>
      <c r="U292" s="162"/>
      <c r="V292" s="163"/>
      <c r="W292" s="163"/>
      <c r="X292" s="163"/>
    </row>
    <row r="293">
      <c r="A293" s="53">
        <v>45705.0</v>
      </c>
      <c r="B293" s="53">
        <v>45783.0</v>
      </c>
      <c r="C293" s="54">
        <v>239761.0</v>
      </c>
      <c r="D293" s="54" t="s">
        <v>99</v>
      </c>
      <c r="E293" s="53">
        <v>45597.0</v>
      </c>
      <c r="F293" s="139">
        <f t="shared" si="1"/>
        <v>6</v>
      </c>
      <c r="G293" s="53">
        <v>45308.0</v>
      </c>
      <c r="H293" s="56">
        <f t="shared" si="2"/>
        <v>15</v>
      </c>
      <c r="I293" s="54" t="s">
        <v>63</v>
      </c>
      <c r="J293" s="58"/>
      <c r="K293" s="100"/>
      <c r="L293" s="58"/>
      <c r="M293" s="58"/>
      <c r="N293" s="54" t="s">
        <v>19</v>
      </c>
      <c r="O293" s="58"/>
      <c r="P293" s="58"/>
      <c r="Q293" s="152"/>
      <c r="R293" s="162"/>
      <c r="S293" s="162"/>
      <c r="T293" s="162"/>
      <c r="U293" s="162"/>
      <c r="V293" s="163"/>
      <c r="W293" s="163"/>
      <c r="X293" s="163"/>
    </row>
    <row r="294">
      <c r="A294" s="53">
        <v>45705.0</v>
      </c>
      <c r="B294" s="53">
        <v>45783.0</v>
      </c>
      <c r="C294" s="54">
        <v>233945.0</v>
      </c>
      <c r="D294" s="54" t="s">
        <v>99</v>
      </c>
      <c r="E294" s="53">
        <v>45139.0</v>
      </c>
      <c r="F294" s="139">
        <f t="shared" si="1"/>
        <v>21</v>
      </c>
      <c r="G294" s="151">
        <v>45624.0</v>
      </c>
      <c r="H294" s="56">
        <f t="shared" si="2"/>
        <v>5</v>
      </c>
      <c r="I294" s="54" t="s">
        <v>74</v>
      </c>
      <c r="J294" s="58"/>
      <c r="K294" s="100"/>
      <c r="L294" s="54" t="s">
        <v>51</v>
      </c>
      <c r="M294" s="54" t="s">
        <v>456</v>
      </c>
      <c r="N294" s="54" t="s">
        <v>19</v>
      </c>
      <c r="O294" s="58"/>
      <c r="P294" s="58"/>
      <c r="Q294" s="152"/>
      <c r="R294" s="162"/>
      <c r="S294" s="162"/>
      <c r="T294" s="162"/>
      <c r="U294" s="162"/>
      <c r="V294" s="163"/>
      <c r="W294" s="163"/>
      <c r="X294" s="163"/>
    </row>
    <row r="295">
      <c r="A295" s="53">
        <v>45705.0</v>
      </c>
      <c r="B295" s="53">
        <v>45783.0</v>
      </c>
      <c r="C295" s="54">
        <v>91724.0</v>
      </c>
      <c r="D295" s="54"/>
      <c r="E295" s="53">
        <v>44348.0</v>
      </c>
      <c r="F295" s="139">
        <f t="shared" si="1"/>
        <v>47</v>
      </c>
      <c r="G295" s="53">
        <v>44368.0</v>
      </c>
      <c r="H295" s="56">
        <f t="shared" si="2"/>
        <v>46</v>
      </c>
      <c r="I295" s="54" t="s">
        <v>144</v>
      </c>
      <c r="J295" s="58"/>
      <c r="K295" s="100"/>
      <c r="L295" s="54" t="s">
        <v>51</v>
      </c>
      <c r="M295" s="54" t="s">
        <v>333</v>
      </c>
      <c r="N295" s="54" t="s">
        <v>19</v>
      </c>
      <c r="O295" s="58"/>
      <c r="P295" s="58"/>
      <c r="Q295" s="152"/>
      <c r="R295" s="162"/>
      <c r="S295" s="162"/>
      <c r="T295" s="162"/>
      <c r="U295" s="162"/>
      <c r="V295" s="163"/>
      <c r="W295" s="163"/>
      <c r="X295" s="163"/>
    </row>
    <row r="296">
      <c r="A296" s="53">
        <v>45742.0</v>
      </c>
      <c r="B296" s="53">
        <v>45783.0</v>
      </c>
      <c r="C296" s="54">
        <v>226860.0</v>
      </c>
      <c r="D296" s="54"/>
      <c r="E296" s="53">
        <v>45505.0</v>
      </c>
      <c r="F296" s="139">
        <f t="shared" si="1"/>
        <v>9</v>
      </c>
      <c r="G296" s="53">
        <v>45540.0</v>
      </c>
      <c r="H296" s="56">
        <f t="shared" si="2"/>
        <v>8</v>
      </c>
      <c r="I296" s="54" t="s">
        <v>63</v>
      </c>
      <c r="J296" s="54" t="s">
        <v>33</v>
      </c>
      <c r="K296" s="57" t="s">
        <v>50</v>
      </c>
      <c r="L296" s="54" t="s">
        <v>68</v>
      </c>
      <c r="M296" s="54" t="s">
        <v>457</v>
      </c>
      <c r="N296" s="54" t="s">
        <v>19</v>
      </c>
      <c r="O296" s="54" t="s">
        <v>50</v>
      </c>
      <c r="P296" s="58"/>
      <c r="Q296" s="152"/>
      <c r="R296" s="162"/>
      <c r="S296" s="162"/>
      <c r="T296" s="162"/>
      <c r="U296" s="162"/>
      <c r="V296" s="163"/>
      <c r="W296" s="163"/>
      <c r="X296" s="163"/>
    </row>
    <row r="297">
      <c r="A297" s="53">
        <v>45705.0</v>
      </c>
      <c r="B297" s="53">
        <v>45783.0</v>
      </c>
      <c r="C297" s="54">
        <v>51611.0</v>
      </c>
      <c r="D297" s="54"/>
      <c r="E297" s="53">
        <v>43952.0</v>
      </c>
      <c r="F297" s="139">
        <f t="shared" si="1"/>
        <v>60</v>
      </c>
      <c r="G297" s="53">
        <v>43983.0</v>
      </c>
      <c r="H297" s="56">
        <f t="shared" si="2"/>
        <v>59</v>
      </c>
      <c r="I297" s="54" t="s">
        <v>73</v>
      </c>
      <c r="J297" s="58"/>
      <c r="K297" s="57" t="s">
        <v>458</v>
      </c>
      <c r="L297" s="54" t="s">
        <v>68</v>
      </c>
      <c r="M297" s="54" t="s">
        <v>121</v>
      </c>
      <c r="N297" s="54" t="s">
        <v>19</v>
      </c>
      <c r="O297" s="58"/>
      <c r="P297" s="58"/>
      <c r="Q297" s="152"/>
      <c r="R297" s="162"/>
      <c r="S297" s="162"/>
      <c r="T297" s="162"/>
      <c r="U297" s="162"/>
      <c r="V297" s="163"/>
      <c r="W297" s="163"/>
      <c r="X297" s="163"/>
    </row>
    <row r="298">
      <c r="A298" s="53">
        <v>45705.0</v>
      </c>
      <c r="B298" s="53">
        <v>45783.0</v>
      </c>
      <c r="C298" s="54">
        <v>220721.0</v>
      </c>
      <c r="D298" s="54"/>
      <c r="E298" s="53">
        <v>45413.0</v>
      </c>
      <c r="F298" s="139">
        <f t="shared" si="1"/>
        <v>12</v>
      </c>
      <c r="G298" s="53">
        <v>45482.0</v>
      </c>
      <c r="H298" s="56">
        <f t="shared" si="2"/>
        <v>9</v>
      </c>
      <c r="I298" s="54" t="s">
        <v>73</v>
      </c>
      <c r="J298" s="58"/>
      <c r="K298" s="57" t="s">
        <v>458</v>
      </c>
      <c r="L298" s="54" t="s">
        <v>68</v>
      </c>
      <c r="M298" s="54" t="s">
        <v>180</v>
      </c>
      <c r="N298" s="54" t="s">
        <v>19</v>
      </c>
      <c r="O298" s="58"/>
      <c r="P298" s="58"/>
      <c r="Q298" s="152"/>
      <c r="R298" s="162"/>
      <c r="S298" s="162"/>
      <c r="T298" s="162"/>
      <c r="U298" s="162"/>
      <c r="V298" s="163"/>
      <c r="W298" s="163"/>
      <c r="X298" s="163"/>
    </row>
    <row r="299">
      <c r="A299" s="53">
        <v>45705.0</v>
      </c>
      <c r="B299" s="53">
        <v>45783.0</v>
      </c>
      <c r="C299" s="54">
        <v>233911.0</v>
      </c>
      <c r="D299" s="54"/>
      <c r="E299" s="53">
        <v>45597.0</v>
      </c>
      <c r="F299" s="139">
        <f t="shared" si="1"/>
        <v>6</v>
      </c>
      <c r="G299" s="151">
        <v>45622.0</v>
      </c>
      <c r="H299" s="56">
        <f t="shared" si="2"/>
        <v>5</v>
      </c>
      <c r="I299" s="54" t="s">
        <v>63</v>
      </c>
      <c r="J299" s="58"/>
      <c r="K299" s="100"/>
      <c r="L299" s="58"/>
      <c r="M299" s="58"/>
      <c r="N299" s="54" t="s">
        <v>19</v>
      </c>
      <c r="O299" s="58"/>
      <c r="P299" s="58"/>
      <c r="Q299" s="152"/>
      <c r="R299" s="162"/>
      <c r="S299" s="162"/>
      <c r="T299" s="162"/>
      <c r="U299" s="162"/>
      <c r="V299" s="163"/>
      <c r="W299" s="163"/>
      <c r="X299" s="163"/>
    </row>
    <row r="300">
      <c r="A300" s="53">
        <v>45705.0</v>
      </c>
      <c r="B300" s="53">
        <v>45783.0</v>
      </c>
      <c r="C300" s="54">
        <v>235463.0</v>
      </c>
      <c r="D300" s="54"/>
      <c r="E300" s="53">
        <v>45597.0</v>
      </c>
      <c r="F300" s="139">
        <f t="shared" si="1"/>
        <v>6</v>
      </c>
      <c r="G300" s="53">
        <v>45631.0</v>
      </c>
      <c r="H300" s="56">
        <f t="shared" si="2"/>
        <v>5</v>
      </c>
      <c r="I300" s="54" t="s">
        <v>63</v>
      </c>
      <c r="J300" s="58"/>
      <c r="K300" s="100"/>
      <c r="L300" s="58"/>
      <c r="M300" s="58"/>
      <c r="N300" s="54" t="s">
        <v>19</v>
      </c>
      <c r="O300" s="58"/>
      <c r="P300" s="58"/>
      <c r="Q300" s="152"/>
      <c r="R300" s="162"/>
      <c r="S300" s="162"/>
      <c r="T300" s="162"/>
      <c r="U300" s="162"/>
      <c r="V300" s="163"/>
      <c r="W300" s="163"/>
      <c r="X300" s="163"/>
    </row>
    <row r="301">
      <c r="A301" s="53">
        <v>45705.0</v>
      </c>
      <c r="B301" s="53">
        <v>45783.0</v>
      </c>
      <c r="C301" s="54">
        <v>73659.0</v>
      </c>
      <c r="D301" s="54"/>
      <c r="E301" s="53">
        <v>44166.0</v>
      </c>
      <c r="F301" s="139">
        <f t="shared" si="1"/>
        <v>53</v>
      </c>
      <c r="G301" s="53">
        <v>44209.0</v>
      </c>
      <c r="H301" s="56">
        <f t="shared" si="2"/>
        <v>51</v>
      </c>
      <c r="I301" s="54" t="s">
        <v>73</v>
      </c>
      <c r="J301" s="58"/>
      <c r="K301" s="57" t="s">
        <v>458</v>
      </c>
      <c r="L301" s="54" t="s">
        <v>68</v>
      </c>
      <c r="M301" s="54" t="s">
        <v>180</v>
      </c>
      <c r="N301" s="54" t="s">
        <v>19</v>
      </c>
      <c r="O301" s="58"/>
      <c r="P301" s="58"/>
      <c r="Q301" s="152"/>
      <c r="R301" s="162"/>
      <c r="S301" s="162"/>
      <c r="T301" s="162"/>
      <c r="U301" s="162"/>
      <c r="V301" s="163"/>
      <c r="W301" s="163"/>
      <c r="X301" s="163"/>
    </row>
    <row r="302">
      <c r="A302" s="53">
        <v>45705.0</v>
      </c>
      <c r="B302" s="53">
        <v>45783.0</v>
      </c>
      <c r="C302" s="54">
        <v>195076.0</v>
      </c>
      <c r="D302" s="54"/>
      <c r="E302" s="53">
        <v>45231.0</v>
      </c>
      <c r="F302" s="139">
        <f t="shared" si="1"/>
        <v>18</v>
      </c>
      <c r="G302" s="53">
        <v>45266.0</v>
      </c>
      <c r="H302" s="56">
        <f t="shared" si="2"/>
        <v>17</v>
      </c>
      <c r="I302" s="54" t="s">
        <v>73</v>
      </c>
      <c r="J302" s="58"/>
      <c r="K302" s="57" t="s">
        <v>458</v>
      </c>
      <c r="L302" s="54" t="s">
        <v>68</v>
      </c>
      <c r="M302" s="54" t="s">
        <v>180</v>
      </c>
      <c r="N302" s="54" t="s">
        <v>19</v>
      </c>
      <c r="O302" s="58"/>
      <c r="P302" s="58"/>
      <c r="Q302" s="152"/>
      <c r="R302" s="162"/>
      <c r="S302" s="162"/>
      <c r="T302" s="162"/>
      <c r="U302" s="162"/>
      <c r="V302" s="163"/>
      <c r="W302" s="163"/>
      <c r="X302" s="163"/>
    </row>
    <row r="303">
      <c r="A303" s="53">
        <v>45705.0</v>
      </c>
      <c r="B303" s="53">
        <v>45783.0</v>
      </c>
      <c r="C303" s="54">
        <v>146648.0</v>
      </c>
      <c r="D303" s="54"/>
      <c r="E303" s="53">
        <v>44044.0</v>
      </c>
      <c r="F303" s="139">
        <f t="shared" si="1"/>
        <v>57</v>
      </c>
      <c r="G303" s="151">
        <v>44852.0</v>
      </c>
      <c r="H303" s="56">
        <f t="shared" si="2"/>
        <v>30</v>
      </c>
      <c r="I303" s="54" t="s">
        <v>73</v>
      </c>
      <c r="J303" s="58"/>
      <c r="K303" s="57" t="s">
        <v>370</v>
      </c>
      <c r="L303" s="58"/>
      <c r="M303" s="54" t="s">
        <v>180</v>
      </c>
      <c r="N303" s="54" t="s">
        <v>19</v>
      </c>
      <c r="O303" s="58"/>
      <c r="P303" s="58"/>
      <c r="Q303" s="152"/>
      <c r="R303" s="162"/>
      <c r="S303" s="162"/>
      <c r="T303" s="162"/>
      <c r="U303" s="162"/>
      <c r="V303" s="163"/>
      <c r="W303" s="163"/>
      <c r="X303" s="163"/>
    </row>
    <row r="304">
      <c r="A304" s="53">
        <v>45705.0</v>
      </c>
      <c r="B304" s="53">
        <v>45783.0</v>
      </c>
      <c r="C304" s="54">
        <v>57492.0</v>
      </c>
      <c r="D304" s="54"/>
      <c r="E304" s="53">
        <v>43466.0</v>
      </c>
      <c r="F304" s="139">
        <f t="shared" si="1"/>
        <v>76</v>
      </c>
      <c r="G304" s="53">
        <v>44029.0</v>
      </c>
      <c r="H304" s="56">
        <f t="shared" si="2"/>
        <v>57</v>
      </c>
      <c r="I304" s="54" t="s">
        <v>73</v>
      </c>
      <c r="J304" s="58"/>
      <c r="K304" s="57" t="s">
        <v>370</v>
      </c>
      <c r="L304" s="58"/>
      <c r="M304" s="54" t="s">
        <v>180</v>
      </c>
      <c r="N304" s="54" t="s">
        <v>19</v>
      </c>
      <c r="O304" s="58"/>
      <c r="P304" s="58"/>
      <c r="Q304" s="152"/>
      <c r="R304" s="162"/>
      <c r="S304" s="162"/>
      <c r="T304" s="162"/>
      <c r="U304" s="162"/>
      <c r="V304" s="163"/>
      <c r="W304" s="163"/>
      <c r="X304" s="163"/>
    </row>
    <row r="305">
      <c r="A305" s="53">
        <v>45705.0</v>
      </c>
      <c r="B305" s="53">
        <v>45783.0</v>
      </c>
      <c r="C305" s="54">
        <v>200856.0</v>
      </c>
      <c r="D305" s="54"/>
      <c r="E305" s="53">
        <v>45292.0</v>
      </c>
      <c r="F305" s="139">
        <f t="shared" si="1"/>
        <v>16</v>
      </c>
      <c r="G305" s="53">
        <v>45322.0</v>
      </c>
      <c r="H305" s="56">
        <f t="shared" si="2"/>
        <v>15</v>
      </c>
      <c r="I305" s="54" t="s">
        <v>63</v>
      </c>
      <c r="J305" s="58"/>
      <c r="K305" s="100"/>
      <c r="L305" s="58"/>
      <c r="M305" s="58"/>
      <c r="N305" s="54" t="s">
        <v>19</v>
      </c>
      <c r="O305" s="58"/>
      <c r="P305" s="58"/>
      <c r="Q305" s="152"/>
      <c r="R305" s="162"/>
      <c r="S305" s="162"/>
      <c r="T305" s="162"/>
      <c r="U305" s="162"/>
      <c r="V305" s="163"/>
      <c r="W305" s="163"/>
      <c r="X305" s="163"/>
    </row>
    <row r="306">
      <c r="A306" s="53">
        <v>45705.0</v>
      </c>
      <c r="B306" s="53">
        <v>45783.0</v>
      </c>
      <c r="C306" s="54">
        <v>25219.0</v>
      </c>
      <c r="D306" s="54"/>
      <c r="E306" s="53">
        <v>43556.0</v>
      </c>
      <c r="F306" s="139">
        <f t="shared" si="1"/>
        <v>73</v>
      </c>
      <c r="G306" s="53">
        <v>43556.0</v>
      </c>
      <c r="H306" s="56">
        <f t="shared" si="2"/>
        <v>73</v>
      </c>
      <c r="I306" s="54" t="s">
        <v>73</v>
      </c>
      <c r="J306" s="58"/>
      <c r="K306" s="57" t="s">
        <v>458</v>
      </c>
      <c r="L306" s="54" t="s">
        <v>68</v>
      </c>
      <c r="M306" s="54" t="s">
        <v>180</v>
      </c>
      <c r="N306" s="54" t="s">
        <v>19</v>
      </c>
      <c r="O306" s="58"/>
      <c r="P306" s="58"/>
      <c r="Q306" s="152"/>
      <c r="R306" s="162"/>
      <c r="S306" s="162"/>
      <c r="T306" s="162"/>
      <c r="U306" s="162"/>
      <c r="V306" s="163"/>
      <c r="W306" s="163"/>
      <c r="X306" s="163"/>
    </row>
    <row r="307">
      <c r="A307" s="53">
        <v>45705.0</v>
      </c>
      <c r="B307" s="53">
        <v>45783.0</v>
      </c>
      <c r="C307" s="54">
        <v>200170.0</v>
      </c>
      <c r="D307" s="54"/>
      <c r="E307" s="53">
        <v>45292.0</v>
      </c>
      <c r="F307" s="139">
        <f t="shared" si="1"/>
        <v>16</v>
      </c>
      <c r="G307" s="53">
        <v>45327.0</v>
      </c>
      <c r="H307" s="56">
        <f t="shared" si="2"/>
        <v>15</v>
      </c>
      <c r="I307" s="54" t="s">
        <v>73</v>
      </c>
      <c r="J307" s="58"/>
      <c r="K307" s="57" t="s">
        <v>458</v>
      </c>
      <c r="L307" s="54" t="s">
        <v>68</v>
      </c>
      <c r="M307" s="54" t="s">
        <v>180</v>
      </c>
      <c r="N307" s="54" t="s">
        <v>19</v>
      </c>
      <c r="O307" s="58"/>
      <c r="P307" s="58"/>
      <c r="Q307" s="152"/>
      <c r="R307" s="162"/>
      <c r="S307" s="162"/>
      <c r="T307" s="162"/>
      <c r="U307" s="162"/>
      <c r="V307" s="163"/>
      <c r="W307" s="163"/>
      <c r="X307" s="163"/>
    </row>
    <row r="308">
      <c r="A308" s="53">
        <v>45705.0</v>
      </c>
      <c r="B308" s="53">
        <v>45783.0</v>
      </c>
      <c r="C308" s="54">
        <v>104440.0</v>
      </c>
      <c r="D308" s="54"/>
      <c r="E308" s="53">
        <v>44470.0</v>
      </c>
      <c r="F308" s="139">
        <f t="shared" si="1"/>
        <v>43</v>
      </c>
      <c r="G308" s="53">
        <v>44470.0</v>
      </c>
      <c r="H308" s="56">
        <f t="shared" si="2"/>
        <v>43</v>
      </c>
      <c r="I308" s="54" t="s">
        <v>63</v>
      </c>
      <c r="J308" s="58"/>
      <c r="K308" s="100"/>
      <c r="L308" s="58"/>
      <c r="M308" s="58"/>
      <c r="N308" s="54" t="s">
        <v>19</v>
      </c>
      <c r="O308" s="58"/>
      <c r="P308" s="58"/>
      <c r="Q308" s="152"/>
      <c r="R308" s="162"/>
      <c r="S308" s="162"/>
      <c r="T308" s="162"/>
      <c r="U308" s="162"/>
      <c r="V308" s="163"/>
      <c r="W308" s="163"/>
      <c r="X308" s="163"/>
    </row>
    <row r="309">
      <c r="A309" s="53">
        <v>45705.0</v>
      </c>
      <c r="B309" s="53">
        <v>45783.0</v>
      </c>
      <c r="C309" s="54">
        <v>72998.0</v>
      </c>
      <c r="D309" s="54"/>
      <c r="E309" s="53">
        <v>44136.0</v>
      </c>
      <c r="F309" s="139">
        <f t="shared" si="1"/>
        <v>54</v>
      </c>
      <c r="G309" s="53">
        <v>44200.0</v>
      </c>
      <c r="H309" s="56">
        <f t="shared" si="2"/>
        <v>52</v>
      </c>
      <c r="I309" s="54" t="s">
        <v>42</v>
      </c>
      <c r="J309" s="58"/>
      <c r="K309" s="100"/>
      <c r="L309" s="58"/>
      <c r="M309" s="58"/>
      <c r="N309" s="54" t="s">
        <v>19</v>
      </c>
      <c r="O309" s="58"/>
      <c r="P309" s="58"/>
      <c r="Q309" s="152"/>
      <c r="R309" s="162"/>
      <c r="S309" s="162"/>
      <c r="T309" s="162"/>
      <c r="U309" s="162"/>
      <c r="V309" s="163"/>
      <c r="W309" s="163"/>
      <c r="X309" s="163"/>
    </row>
    <row r="310">
      <c r="A310" s="53">
        <v>45705.0</v>
      </c>
      <c r="B310" s="53">
        <v>45783.0</v>
      </c>
      <c r="C310" s="54">
        <v>243678.0</v>
      </c>
      <c r="D310" s="54" t="s">
        <v>77</v>
      </c>
      <c r="E310" s="320">
        <v>45689.0</v>
      </c>
      <c r="F310" s="139">
        <f t="shared" si="1"/>
        <v>3</v>
      </c>
      <c r="G310" s="303">
        <v>45708.0</v>
      </c>
      <c r="H310" s="56">
        <f t="shared" si="2"/>
        <v>2</v>
      </c>
      <c r="I310" s="54" t="s">
        <v>49</v>
      </c>
      <c r="J310" s="54"/>
      <c r="K310" s="57"/>
      <c r="L310" s="54" t="s">
        <v>68</v>
      </c>
      <c r="M310" s="54"/>
      <c r="N310" s="54" t="s">
        <v>19</v>
      </c>
      <c r="O310" s="54" t="s">
        <v>65</v>
      </c>
      <c r="P310" s="58"/>
      <c r="Q310" s="152"/>
      <c r="R310" s="162"/>
      <c r="S310" s="162"/>
      <c r="T310" s="162"/>
      <c r="U310" s="162"/>
      <c r="V310" s="163"/>
      <c r="W310" s="163"/>
      <c r="X310" s="163"/>
    </row>
    <row r="311">
      <c r="A311" s="53">
        <v>45705.0</v>
      </c>
      <c r="B311" s="53">
        <v>45783.0</v>
      </c>
      <c r="C311" s="54">
        <v>243768.0</v>
      </c>
      <c r="D311" s="54" t="s">
        <v>99</v>
      </c>
      <c r="E311" s="320">
        <v>45658.0</v>
      </c>
      <c r="F311" s="139">
        <f t="shared" si="1"/>
        <v>4</v>
      </c>
      <c r="G311" s="303">
        <v>45708.0</v>
      </c>
      <c r="H311" s="56">
        <f t="shared" si="2"/>
        <v>2</v>
      </c>
      <c r="I311" s="54" t="s">
        <v>49</v>
      </c>
      <c r="J311" s="54"/>
      <c r="K311" s="57"/>
      <c r="L311" s="54" t="s">
        <v>68</v>
      </c>
      <c r="M311" s="53">
        <v>45737.0</v>
      </c>
      <c r="N311" s="54" t="s">
        <v>19</v>
      </c>
      <c r="O311" s="54" t="s">
        <v>65</v>
      </c>
      <c r="P311" s="58"/>
      <c r="Q311" s="152"/>
      <c r="R311" s="162"/>
      <c r="S311" s="162"/>
      <c r="T311" s="162"/>
      <c r="U311" s="162"/>
      <c r="V311" s="163"/>
      <c r="W311" s="163"/>
      <c r="X311" s="163"/>
    </row>
    <row r="312">
      <c r="A312" s="53">
        <v>45705.0</v>
      </c>
      <c r="B312" s="53">
        <v>45783.0</v>
      </c>
      <c r="C312" s="54">
        <v>243775.0</v>
      </c>
      <c r="D312" s="54" t="s">
        <v>71</v>
      </c>
      <c r="E312" s="320">
        <v>45689.0</v>
      </c>
      <c r="F312" s="139">
        <f t="shared" si="1"/>
        <v>3</v>
      </c>
      <c r="G312" s="303">
        <v>45708.0</v>
      </c>
      <c r="H312" s="56">
        <f t="shared" si="2"/>
        <v>2</v>
      </c>
      <c r="I312" s="54" t="s">
        <v>49</v>
      </c>
      <c r="J312" s="54"/>
      <c r="K312" s="57"/>
      <c r="L312" s="54" t="s">
        <v>68</v>
      </c>
      <c r="M312" s="332"/>
      <c r="N312" s="54" t="s">
        <v>19</v>
      </c>
      <c r="O312" s="54" t="s">
        <v>65</v>
      </c>
      <c r="P312" s="58"/>
      <c r="Q312" s="152"/>
      <c r="R312" s="162"/>
      <c r="S312" s="162"/>
      <c r="T312" s="162"/>
      <c r="U312" s="162"/>
      <c r="V312" s="163"/>
      <c r="W312" s="163"/>
      <c r="X312" s="163"/>
    </row>
    <row r="313">
      <c r="A313" s="53">
        <v>45705.0</v>
      </c>
      <c r="B313" s="53">
        <v>45783.0</v>
      </c>
      <c r="C313" s="54">
        <v>239319.0</v>
      </c>
      <c r="D313" s="54" t="s">
        <v>48</v>
      </c>
      <c r="E313" s="320">
        <v>45597.0</v>
      </c>
      <c r="F313" s="139">
        <f t="shared" si="1"/>
        <v>6</v>
      </c>
      <c r="G313" s="303">
        <v>45709.0</v>
      </c>
      <c r="H313" s="56">
        <f t="shared" si="2"/>
        <v>2</v>
      </c>
      <c r="I313" s="54" t="s">
        <v>59</v>
      </c>
      <c r="J313" s="54"/>
      <c r="K313" s="57"/>
      <c r="L313" s="54"/>
      <c r="M313" s="54"/>
      <c r="N313" s="54" t="s">
        <v>19</v>
      </c>
      <c r="O313" s="54"/>
      <c r="P313" s="58"/>
      <c r="Q313" s="152"/>
      <c r="R313" s="162"/>
      <c r="S313" s="162"/>
      <c r="T313" s="162"/>
      <c r="U313" s="162"/>
      <c r="V313" s="163"/>
      <c r="W313" s="163"/>
      <c r="X313" s="163"/>
    </row>
    <row r="314">
      <c r="A314" s="53">
        <v>45705.0</v>
      </c>
      <c r="B314" s="53">
        <v>45783.0</v>
      </c>
      <c r="C314" s="54">
        <v>240406.0</v>
      </c>
      <c r="D314" s="54" t="s">
        <v>58</v>
      </c>
      <c r="E314" s="320">
        <v>45413.0</v>
      </c>
      <c r="F314" s="139">
        <f t="shared" si="1"/>
        <v>12</v>
      </c>
      <c r="G314" s="303">
        <v>45709.0</v>
      </c>
      <c r="H314" s="56">
        <f t="shared" si="2"/>
        <v>2</v>
      </c>
      <c r="I314" s="54" t="s">
        <v>59</v>
      </c>
      <c r="J314" s="54"/>
      <c r="K314" s="57"/>
      <c r="L314" s="54"/>
      <c r="M314" s="54"/>
      <c r="N314" s="54" t="s">
        <v>19</v>
      </c>
      <c r="O314" s="54"/>
      <c r="P314" s="58"/>
      <c r="Q314" s="152"/>
      <c r="R314" s="162"/>
      <c r="S314" s="162"/>
      <c r="T314" s="162"/>
      <c r="U314" s="162"/>
      <c r="V314" s="163"/>
      <c r="W314" s="163"/>
      <c r="X314" s="163"/>
    </row>
    <row r="315">
      <c r="A315" s="53">
        <v>45705.0</v>
      </c>
      <c r="B315" s="53">
        <v>45783.0</v>
      </c>
      <c r="C315" s="54">
        <v>243482.0</v>
      </c>
      <c r="D315" s="54" t="s">
        <v>116</v>
      </c>
      <c r="E315" s="320">
        <v>45627.0</v>
      </c>
      <c r="F315" s="139">
        <f t="shared" si="1"/>
        <v>5</v>
      </c>
      <c r="G315" s="303">
        <v>45709.0</v>
      </c>
      <c r="H315" s="56">
        <f t="shared" si="2"/>
        <v>2</v>
      </c>
      <c r="I315" s="54" t="s">
        <v>74</v>
      </c>
      <c r="J315" s="54"/>
      <c r="K315" s="57"/>
      <c r="L315" s="54"/>
      <c r="M315" s="54"/>
      <c r="N315" s="54" t="s">
        <v>19</v>
      </c>
      <c r="O315" s="54"/>
      <c r="P315" s="58"/>
      <c r="Q315" s="152"/>
      <c r="R315" s="162"/>
      <c r="S315" s="162"/>
      <c r="T315" s="162"/>
      <c r="U315" s="162"/>
      <c r="V315" s="163"/>
      <c r="W315" s="163"/>
      <c r="X315" s="163"/>
    </row>
    <row r="316">
      <c r="A316" s="53">
        <v>45705.0</v>
      </c>
      <c r="B316" s="53">
        <v>45783.0</v>
      </c>
      <c r="C316" s="54">
        <v>243789.0</v>
      </c>
      <c r="D316" s="54" t="s">
        <v>71</v>
      </c>
      <c r="E316" s="320">
        <v>45413.0</v>
      </c>
      <c r="F316" s="139">
        <f t="shared" si="1"/>
        <v>12</v>
      </c>
      <c r="G316" s="303">
        <v>45709.0</v>
      </c>
      <c r="H316" s="56">
        <f t="shared" si="2"/>
        <v>2</v>
      </c>
      <c r="I316" s="54" t="s">
        <v>49</v>
      </c>
      <c r="J316" s="54"/>
      <c r="K316" s="57"/>
      <c r="L316" s="54" t="s">
        <v>68</v>
      </c>
      <c r="M316" s="54"/>
      <c r="N316" s="54" t="s">
        <v>19</v>
      </c>
      <c r="O316" s="270">
        <v>0.67</v>
      </c>
      <c r="P316" s="54" t="s">
        <v>66</v>
      </c>
      <c r="Q316" s="152"/>
      <c r="R316" s="162"/>
      <c r="S316" s="162"/>
      <c r="T316" s="162"/>
      <c r="U316" s="162"/>
      <c r="V316" s="163"/>
      <c r="W316" s="163"/>
      <c r="X316" s="163"/>
    </row>
    <row r="317">
      <c r="A317" s="53">
        <v>45705.0</v>
      </c>
      <c r="B317" s="53">
        <v>45783.0</v>
      </c>
      <c r="C317" s="54">
        <v>243842.0</v>
      </c>
      <c r="D317" s="54" t="s">
        <v>107</v>
      </c>
      <c r="E317" s="320">
        <v>45658.0</v>
      </c>
      <c r="F317" s="139">
        <f t="shared" si="1"/>
        <v>4</v>
      </c>
      <c r="G317" s="303">
        <v>45709.0</v>
      </c>
      <c r="H317" s="56">
        <f t="shared" si="2"/>
        <v>2</v>
      </c>
      <c r="I317" s="54" t="s">
        <v>74</v>
      </c>
      <c r="J317" s="54">
        <v>337.0</v>
      </c>
      <c r="K317" s="57"/>
      <c r="L317" s="54" t="s">
        <v>68</v>
      </c>
      <c r="M317" s="53">
        <v>45742.0</v>
      </c>
      <c r="N317" s="54" t="s">
        <v>19</v>
      </c>
      <c r="O317" s="54" t="s">
        <v>65</v>
      </c>
      <c r="P317" s="58"/>
      <c r="Q317" s="152"/>
      <c r="R317" s="162"/>
      <c r="S317" s="162"/>
      <c r="T317" s="162"/>
      <c r="U317" s="162"/>
      <c r="V317" s="163"/>
      <c r="W317" s="163"/>
      <c r="X317" s="163"/>
    </row>
    <row r="318">
      <c r="A318" s="53">
        <v>45705.0</v>
      </c>
      <c r="B318" s="53">
        <v>45783.0</v>
      </c>
      <c r="C318" s="54">
        <v>243848.0</v>
      </c>
      <c r="D318" s="54" t="s">
        <v>70</v>
      </c>
      <c r="E318" s="320">
        <v>45597.0</v>
      </c>
      <c r="F318" s="139">
        <f t="shared" si="1"/>
        <v>6</v>
      </c>
      <c r="G318" s="303">
        <v>45709.0</v>
      </c>
      <c r="H318" s="56">
        <f t="shared" si="2"/>
        <v>2</v>
      </c>
      <c r="I318" s="54" t="s">
        <v>49</v>
      </c>
      <c r="J318" s="54"/>
      <c r="K318" s="57"/>
      <c r="L318" s="54" t="s">
        <v>68</v>
      </c>
      <c r="M318" s="54"/>
      <c r="N318" s="54" t="s">
        <v>19</v>
      </c>
      <c r="O318" s="54" t="s">
        <v>65</v>
      </c>
      <c r="P318" s="58"/>
      <c r="Q318" s="152"/>
      <c r="R318" s="162"/>
      <c r="S318" s="162"/>
      <c r="T318" s="162"/>
      <c r="U318" s="162"/>
      <c r="V318" s="163"/>
      <c r="W318" s="163"/>
      <c r="X318" s="163"/>
    </row>
    <row r="319">
      <c r="A319" s="53">
        <v>45705.0</v>
      </c>
      <c r="B319" s="53">
        <v>45783.0</v>
      </c>
      <c r="C319" s="54">
        <v>243878.0</v>
      </c>
      <c r="D319" s="54" t="s">
        <v>58</v>
      </c>
      <c r="E319" s="320">
        <v>45689.0</v>
      </c>
      <c r="F319" s="139">
        <f t="shared" si="1"/>
        <v>3</v>
      </c>
      <c r="G319" s="303">
        <v>45709.0</v>
      </c>
      <c r="H319" s="56">
        <f t="shared" si="2"/>
        <v>2</v>
      </c>
      <c r="I319" s="54" t="s">
        <v>49</v>
      </c>
      <c r="J319" s="54"/>
      <c r="K319" s="57"/>
      <c r="L319" s="54" t="s">
        <v>68</v>
      </c>
      <c r="M319" s="54"/>
      <c r="N319" s="54" t="s">
        <v>19</v>
      </c>
      <c r="O319" s="54" t="s">
        <v>65</v>
      </c>
      <c r="P319" s="58"/>
      <c r="Q319" s="152"/>
      <c r="R319" s="162"/>
      <c r="S319" s="162"/>
      <c r="T319" s="162"/>
      <c r="U319" s="162"/>
      <c r="V319" s="163"/>
      <c r="W319" s="163"/>
      <c r="X319" s="163"/>
    </row>
    <row r="320">
      <c r="A320" s="53">
        <v>45705.0</v>
      </c>
      <c r="B320" s="53">
        <v>45783.0</v>
      </c>
      <c r="C320" s="54">
        <v>243879.0</v>
      </c>
      <c r="D320" s="54" t="s">
        <v>48</v>
      </c>
      <c r="E320" s="320">
        <v>45627.0</v>
      </c>
      <c r="F320" s="139">
        <f t="shared" si="1"/>
        <v>5</v>
      </c>
      <c r="G320" s="303">
        <v>45709.0</v>
      </c>
      <c r="H320" s="56">
        <f t="shared" si="2"/>
        <v>2</v>
      </c>
      <c r="I320" s="54" t="s">
        <v>49</v>
      </c>
      <c r="J320" s="54"/>
      <c r="K320" s="57"/>
      <c r="L320" s="54" t="s">
        <v>68</v>
      </c>
      <c r="M320" s="53">
        <v>45737.0</v>
      </c>
      <c r="N320" s="54" t="s">
        <v>19</v>
      </c>
      <c r="O320" s="54" t="s">
        <v>65</v>
      </c>
      <c r="P320" s="58"/>
      <c r="Q320" s="152"/>
      <c r="R320" s="162"/>
      <c r="S320" s="162"/>
      <c r="T320" s="162"/>
      <c r="U320" s="162"/>
      <c r="V320" s="163"/>
      <c r="W320" s="163"/>
      <c r="X320" s="163"/>
    </row>
    <row r="321">
      <c r="A321" s="53">
        <v>45705.0</v>
      </c>
      <c r="B321" s="53">
        <v>45783.0</v>
      </c>
      <c r="C321" s="54">
        <v>243931.0</v>
      </c>
      <c r="D321" s="54" t="s">
        <v>70</v>
      </c>
      <c r="E321" s="320">
        <v>45566.0</v>
      </c>
      <c r="F321" s="139">
        <f t="shared" si="1"/>
        <v>7</v>
      </c>
      <c r="G321" s="303">
        <v>45710.0</v>
      </c>
      <c r="H321" s="56">
        <f t="shared" si="2"/>
        <v>2</v>
      </c>
      <c r="I321" s="54" t="s">
        <v>49</v>
      </c>
      <c r="J321" s="54"/>
      <c r="K321" s="57"/>
      <c r="L321" s="54" t="s">
        <v>68</v>
      </c>
      <c r="M321" s="54"/>
      <c r="N321" s="54" t="s">
        <v>19</v>
      </c>
      <c r="O321" s="54" t="s">
        <v>65</v>
      </c>
      <c r="P321" s="58"/>
      <c r="Q321" s="152"/>
      <c r="R321" s="162"/>
      <c r="S321" s="162"/>
      <c r="T321" s="162"/>
      <c r="U321" s="162"/>
      <c r="V321" s="163"/>
      <c r="W321" s="163"/>
      <c r="X321" s="163"/>
    </row>
    <row r="322">
      <c r="A322" s="53">
        <v>45705.0</v>
      </c>
      <c r="B322" s="53">
        <v>45783.0</v>
      </c>
      <c r="C322" s="54">
        <v>95205.0</v>
      </c>
      <c r="D322" s="54" t="s">
        <v>96</v>
      </c>
      <c r="E322" s="333">
        <v>44409.0</v>
      </c>
      <c r="F322" s="139">
        <f t="shared" si="1"/>
        <v>45</v>
      </c>
      <c r="G322" s="53">
        <v>44417.0</v>
      </c>
      <c r="H322" s="56">
        <f t="shared" si="2"/>
        <v>44</v>
      </c>
      <c r="I322" s="54" t="s">
        <v>73</v>
      </c>
      <c r="J322" s="54"/>
      <c r="K322" s="57" t="s">
        <v>458</v>
      </c>
      <c r="L322" s="54" t="s">
        <v>68</v>
      </c>
      <c r="M322" s="98" t="s">
        <v>121</v>
      </c>
      <c r="N322" s="136" t="s">
        <v>19</v>
      </c>
      <c r="O322" s="98"/>
      <c r="P322" s="58"/>
      <c r="Q322" s="152"/>
      <c r="R322" s="162"/>
      <c r="S322" s="162"/>
      <c r="T322" s="162"/>
      <c r="U322" s="162"/>
      <c r="V322" s="163"/>
      <c r="W322" s="163"/>
      <c r="X322" s="163"/>
    </row>
    <row r="323">
      <c r="A323" s="53">
        <v>45705.0</v>
      </c>
      <c r="B323" s="53">
        <v>45783.0</v>
      </c>
      <c r="C323" s="54">
        <v>231908.0</v>
      </c>
      <c r="D323" s="54" t="s">
        <v>158</v>
      </c>
      <c r="E323" s="334">
        <v>45566.0</v>
      </c>
      <c r="F323" s="139">
        <f t="shared" si="1"/>
        <v>7</v>
      </c>
      <c r="G323" s="151">
        <v>45587.0</v>
      </c>
      <c r="H323" s="56">
        <f t="shared" si="2"/>
        <v>6</v>
      </c>
      <c r="I323" s="54" t="s">
        <v>73</v>
      </c>
      <c r="J323" s="54"/>
      <c r="K323" s="57"/>
      <c r="L323" s="98"/>
      <c r="M323" s="98" t="s">
        <v>459</v>
      </c>
      <c r="N323" s="136" t="s">
        <v>19</v>
      </c>
      <c r="O323" s="98"/>
      <c r="P323" s="58"/>
      <c r="Q323" s="152"/>
      <c r="R323" s="162"/>
      <c r="S323" s="162"/>
      <c r="T323" s="162"/>
      <c r="U323" s="162"/>
      <c r="V323" s="163"/>
      <c r="W323" s="163"/>
      <c r="X323" s="163"/>
    </row>
    <row r="324">
      <c r="A324" s="53">
        <v>45747.0</v>
      </c>
      <c r="B324" s="53">
        <v>45783.0</v>
      </c>
      <c r="C324" s="54">
        <v>245566.0</v>
      </c>
      <c r="D324" s="54" t="s">
        <v>99</v>
      </c>
      <c r="E324" s="320">
        <v>45566.0</v>
      </c>
      <c r="F324" s="139">
        <f t="shared" si="1"/>
        <v>7</v>
      </c>
      <c r="G324" s="303">
        <v>45727.0</v>
      </c>
      <c r="H324" s="56">
        <f t="shared" si="2"/>
        <v>1</v>
      </c>
      <c r="I324" s="54" t="s">
        <v>42</v>
      </c>
      <c r="J324" s="54"/>
      <c r="K324" s="57"/>
      <c r="L324" s="98"/>
      <c r="M324" s="98"/>
      <c r="N324" s="136" t="s">
        <v>19</v>
      </c>
      <c r="O324" s="58"/>
      <c r="P324" s="58"/>
      <c r="Q324" s="152"/>
      <c r="R324" s="162"/>
      <c r="S324" s="162"/>
      <c r="T324" s="162"/>
      <c r="U324" s="162"/>
      <c r="V324" s="163"/>
      <c r="W324" s="163"/>
      <c r="X324" s="163"/>
    </row>
    <row r="325">
      <c r="A325" s="53">
        <v>45747.0</v>
      </c>
      <c r="B325" s="53">
        <v>45783.0</v>
      </c>
      <c r="C325" s="54">
        <v>245572.0</v>
      </c>
      <c r="D325" s="54" t="s">
        <v>99</v>
      </c>
      <c r="E325" s="320">
        <v>45597.0</v>
      </c>
      <c r="F325" s="139">
        <f t="shared" si="1"/>
        <v>6</v>
      </c>
      <c r="G325" s="303">
        <v>45727.0</v>
      </c>
      <c r="H325" s="56">
        <f t="shared" si="2"/>
        <v>1</v>
      </c>
      <c r="I325" s="54" t="s">
        <v>63</v>
      </c>
      <c r="J325" s="54"/>
      <c r="K325" s="57"/>
      <c r="L325" s="98"/>
      <c r="M325" s="98"/>
      <c r="N325" s="136" t="s">
        <v>19</v>
      </c>
      <c r="O325" s="58"/>
      <c r="P325" s="58"/>
      <c r="Q325" s="152"/>
      <c r="R325" s="162"/>
      <c r="S325" s="162"/>
      <c r="T325" s="162"/>
      <c r="U325" s="162"/>
      <c r="V325" s="163"/>
      <c r="W325" s="163"/>
      <c r="X325" s="163"/>
    </row>
    <row r="326">
      <c r="A326" s="53">
        <v>45747.0</v>
      </c>
      <c r="B326" s="53">
        <v>45783.0</v>
      </c>
      <c r="C326" s="54">
        <v>245615.0</v>
      </c>
      <c r="D326" s="54" t="s">
        <v>58</v>
      </c>
      <c r="E326" s="320">
        <v>45047.0</v>
      </c>
      <c r="F326" s="139">
        <f t="shared" si="1"/>
        <v>24</v>
      </c>
      <c r="G326" s="303">
        <v>45727.0</v>
      </c>
      <c r="H326" s="56">
        <f t="shared" si="2"/>
        <v>1</v>
      </c>
      <c r="I326" s="54" t="s">
        <v>49</v>
      </c>
      <c r="J326" s="54"/>
      <c r="K326" s="57"/>
      <c r="L326" s="98"/>
      <c r="M326" s="98"/>
      <c r="N326" s="136" t="s">
        <v>19</v>
      </c>
      <c r="O326" s="58"/>
      <c r="P326" s="58"/>
      <c r="Q326" s="152"/>
      <c r="R326" s="162"/>
      <c r="S326" s="162"/>
      <c r="T326" s="162"/>
      <c r="U326" s="162"/>
      <c r="V326" s="163"/>
      <c r="W326" s="163"/>
      <c r="X326" s="163"/>
    </row>
    <row r="327">
      <c r="A327" s="53">
        <v>45747.0</v>
      </c>
      <c r="B327" s="53">
        <v>45783.0</v>
      </c>
      <c r="C327" s="54">
        <v>245630.0</v>
      </c>
      <c r="D327" s="54" t="s">
        <v>58</v>
      </c>
      <c r="E327" s="320">
        <v>45597.0</v>
      </c>
      <c r="F327" s="139">
        <f t="shared" si="1"/>
        <v>6</v>
      </c>
      <c r="G327" s="303">
        <v>45727.0</v>
      </c>
      <c r="H327" s="56">
        <f t="shared" si="2"/>
        <v>1</v>
      </c>
      <c r="I327" s="54" t="s">
        <v>42</v>
      </c>
      <c r="J327" s="54"/>
      <c r="K327" s="57"/>
      <c r="L327" s="98"/>
      <c r="M327" s="98"/>
      <c r="N327" s="136" t="s">
        <v>19</v>
      </c>
      <c r="O327" s="58"/>
      <c r="P327" s="58"/>
      <c r="Q327" s="152"/>
      <c r="R327" s="162"/>
      <c r="S327" s="162"/>
      <c r="T327" s="162"/>
      <c r="U327" s="162"/>
      <c r="V327" s="163"/>
      <c r="W327" s="163"/>
      <c r="X327" s="163"/>
    </row>
    <row r="328">
      <c r="A328" s="53">
        <v>45747.0</v>
      </c>
      <c r="B328" s="53">
        <v>45783.0</v>
      </c>
      <c r="C328" s="54">
        <v>245666.0</v>
      </c>
      <c r="D328" s="54" t="s">
        <v>158</v>
      </c>
      <c r="E328" s="320">
        <v>45536.0</v>
      </c>
      <c r="F328" s="139">
        <f t="shared" si="1"/>
        <v>8</v>
      </c>
      <c r="G328" s="303">
        <v>45727.0</v>
      </c>
      <c r="H328" s="56">
        <f t="shared" si="2"/>
        <v>1</v>
      </c>
      <c r="I328" s="54" t="s">
        <v>73</v>
      </c>
      <c r="J328" s="54"/>
      <c r="K328" s="57"/>
      <c r="L328" s="98"/>
      <c r="M328" s="98"/>
      <c r="N328" s="136" t="s">
        <v>19</v>
      </c>
      <c r="O328" s="58"/>
      <c r="P328" s="58"/>
      <c r="Q328" s="152"/>
      <c r="R328" s="162"/>
      <c r="S328" s="162"/>
      <c r="T328" s="162"/>
      <c r="U328" s="162"/>
      <c r="V328" s="163"/>
      <c r="W328" s="163"/>
      <c r="X328" s="163"/>
    </row>
    <row r="329">
      <c r="A329" s="97">
        <v>45747.0</v>
      </c>
      <c r="B329" s="53">
        <v>45783.0</v>
      </c>
      <c r="C329" s="54">
        <v>245715.0</v>
      </c>
      <c r="D329" s="54" t="s">
        <v>158</v>
      </c>
      <c r="E329" s="320">
        <v>45505.0</v>
      </c>
      <c r="F329" s="139">
        <f t="shared" si="1"/>
        <v>9</v>
      </c>
      <c r="G329" s="303">
        <v>45727.0</v>
      </c>
      <c r="H329" s="56">
        <f t="shared" si="2"/>
        <v>1</v>
      </c>
      <c r="I329" s="54" t="s">
        <v>63</v>
      </c>
      <c r="J329" s="54"/>
      <c r="K329" s="57"/>
      <c r="L329" s="98"/>
      <c r="M329" s="98"/>
      <c r="N329" s="136" t="s">
        <v>19</v>
      </c>
      <c r="O329" s="58"/>
      <c r="P329" s="58"/>
      <c r="Q329" s="152"/>
      <c r="R329" s="162"/>
      <c r="S329" s="162"/>
      <c r="T329" s="162"/>
      <c r="U329" s="162"/>
      <c r="V329" s="163"/>
      <c r="W329" s="163"/>
      <c r="X329" s="163"/>
    </row>
    <row r="330">
      <c r="A330" s="97">
        <v>45705.0</v>
      </c>
      <c r="B330" s="53">
        <v>45783.0</v>
      </c>
      <c r="C330" s="98">
        <v>207373.0</v>
      </c>
      <c r="D330" s="98" t="s">
        <v>116</v>
      </c>
      <c r="E330" s="97">
        <v>45323.0</v>
      </c>
      <c r="F330" s="139">
        <f t="shared" si="1"/>
        <v>15</v>
      </c>
      <c r="G330" s="97">
        <v>45378.0</v>
      </c>
      <c r="H330" s="56">
        <f t="shared" si="2"/>
        <v>13</v>
      </c>
      <c r="I330" s="54" t="s">
        <v>42</v>
      </c>
      <c r="J330" s="98" t="s">
        <v>460</v>
      </c>
      <c r="K330" s="100"/>
      <c r="L330" s="98"/>
      <c r="M330" s="98"/>
      <c r="N330" s="136" t="s">
        <v>19</v>
      </c>
      <c r="O330" s="58"/>
      <c r="P330" s="58"/>
      <c r="Q330" s="152"/>
      <c r="R330" s="162"/>
      <c r="S330" s="162"/>
      <c r="T330" s="162"/>
      <c r="U330" s="162"/>
      <c r="V330" s="163"/>
      <c r="W330" s="163"/>
      <c r="X330" s="163"/>
    </row>
    <row r="331">
      <c r="A331" s="97">
        <v>45705.0</v>
      </c>
      <c r="B331" s="53">
        <v>45783.0</v>
      </c>
      <c r="C331" s="98">
        <v>213554.0</v>
      </c>
      <c r="D331" s="98" t="s">
        <v>118</v>
      </c>
      <c r="E331" s="97">
        <v>45292.0</v>
      </c>
      <c r="F331" s="139">
        <f t="shared" si="1"/>
        <v>16</v>
      </c>
      <c r="G331" s="137">
        <v>45420.0</v>
      </c>
      <c r="H331" s="56">
        <f t="shared" si="2"/>
        <v>11</v>
      </c>
      <c r="I331" s="54" t="s">
        <v>63</v>
      </c>
      <c r="J331" s="98">
        <v>404.0</v>
      </c>
      <c r="K331" s="100"/>
      <c r="L331" s="98"/>
      <c r="M331" s="98"/>
      <c r="N331" s="136" t="s">
        <v>19</v>
      </c>
      <c r="O331" s="58"/>
      <c r="P331" s="58"/>
      <c r="Q331" s="152"/>
      <c r="R331" s="162"/>
      <c r="S331" s="162"/>
      <c r="T331" s="162"/>
      <c r="U331" s="162"/>
      <c r="V331" s="163"/>
      <c r="W331" s="163"/>
      <c r="X331" s="163"/>
    </row>
    <row r="332">
      <c r="A332" s="97">
        <v>45705.0</v>
      </c>
      <c r="B332" s="53">
        <v>45783.0</v>
      </c>
      <c r="C332" s="98">
        <v>226240.0</v>
      </c>
      <c r="D332" s="54" t="s">
        <v>99</v>
      </c>
      <c r="E332" s="97">
        <v>45474.0</v>
      </c>
      <c r="F332" s="139">
        <f t="shared" si="1"/>
        <v>10</v>
      </c>
      <c r="G332" s="137">
        <v>45531.0</v>
      </c>
      <c r="H332" s="56">
        <f t="shared" si="2"/>
        <v>8</v>
      </c>
      <c r="I332" s="98" t="s">
        <v>134</v>
      </c>
      <c r="J332" s="335" t="s">
        <v>461</v>
      </c>
      <c r="K332" s="57">
        <v>5000.0</v>
      </c>
      <c r="L332" s="98"/>
      <c r="M332" s="98"/>
      <c r="N332" s="136" t="s">
        <v>19</v>
      </c>
      <c r="O332" s="58"/>
      <c r="P332" s="58"/>
      <c r="Q332" s="152"/>
      <c r="R332" s="162"/>
      <c r="S332" s="162"/>
      <c r="T332" s="162"/>
      <c r="U332" s="162"/>
      <c r="V332" s="163"/>
      <c r="W332" s="163"/>
      <c r="X332" s="163"/>
    </row>
    <row r="333">
      <c r="A333" s="97">
        <v>45705.0</v>
      </c>
      <c r="B333" s="53">
        <v>45783.0</v>
      </c>
      <c r="C333" s="98">
        <v>204364.0</v>
      </c>
      <c r="D333" s="98" t="s">
        <v>362</v>
      </c>
      <c r="E333" s="97">
        <v>45383.0</v>
      </c>
      <c r="F333" s="139">
        <f t="shared" si="1"/>
        <v>13</v>
      </c>
      <c r="G333" s="97">
        <v>45477.0</v>
      </c>
      <c r="H333" s="56">
        <f t="shared" si="2"/>
        <v>10</v>
      </c>
      <c r="I333" s="98" t="s">
        <v>134</v>
      </c>
      <c r="J333" s="98"/>
      <c r="K333" s="100"/>
      <c r="L333" s="98"/>
      <c r="M333" s="98"/>
      <c r="N333" s="136" t="s">
        <v>19</v>
      </c>
      <c r="O333" s="58"/>
      <c r="P333" s="58"/>
      <c r="Q333" s="152"/>
      <c r="R333" s="162"/>
      <c r="S333" s="162"/>
      <c r="T333" s="162"/>
      <c r="U333" s="162"/>
      <c r="V333" s="163"/>
      <c r="W333" s="163"/>
      <c r="X333" s="163"/>
    </row>
    <row r="334">
      <c r="A334" s="97">
        <v>45705.0</v>
      </c>
      <c r="B334" s="53">
        <v>45783.0</v>
      </c>
      <c r="C334" s="98">
        <v>193089.0</v>
      </c>
      <c r="D334" s="98" t="s">
        <v>362</v>
      </c>
      <c r="E334" s="97">
        <v>45200.0</v>
      </c>
      <c r="F334" s="139">
        <f t="shared" si="1"/>
        <v>19</v>
      </c>
      <c r="G334" s="97">
        <v>45247.0</v>
      </c>
      <c r="H334" s="56">
        <f t="shared" si="2"/>
        <v>17</v>
      </c>
      <c r="I334" s="54" t="s">
        <v>74</v>
      </c>
      <c r="J334" s="98"/>
      <c r="K334" s="100"/>
      <c r="L334" s="54" t="s">
        <v>68</v>
      </c>
      <c r="M334" s="54" t="s">
        <v>354</v>
      </c>
      <c r="N334" s="136" t="s">
        <v>19</v>
      </c>
      <c r="O334" s="58"/>
      <c r="P334" s="58"/>
      <c r="Q334" s="152"/>
      <c r="R334" s="162"/>
      <c r="S334" s="162"/>
      <c r="T334" s="162"/>
      <c r="U334" s="162"/>
      <c r="V334" s="163"/>
      <c r="W334" s="163"/>
      <c r="X334" s="163"/>
    </row>
    <row r="335">
      <c r="A335" s="97">
        <v>45700.0</v>
      </c>
      <c r="B335" s="53">
        <v>45783.0</v>
      </c>
      <c r="C335" s="98">
        <v>184525.0</v>
      </c>
      <c r="D335" s="98" t="s">
        <v>362</v>
      </c>
      <c r="E335" s="97">
        <v>44896.0</v>
      </c>
      <c r="F335" s="139">
        <f t="shared" si="1"/>
        <v>29</v>
      </c>
      <c r="G335" s="97">
        <v>45170.0</v>
      </c>
      <c r="H335" s="56">
        <f t="shared" si="2"/>
        <v>20</v>
      </c>
      <c r="I335" s="54" t="s">
        <v>74</v>
      </c>
      <c r="J335" s="98">
        <v>368.0</v>
      </c>
      <c r="K335" s="100" t="s">
        <v>64</v>
      </c>
      <c r="L335" s="98"/>
      <c r="M335" s="97">
        <v>45712.0</v>
      </c>
      <c r="N335" s="54" t="s">
        <v>19</v>
      </c>
      <c r="O335" s="58" t="s">
        <v>65</v>
      </c>
      <c r="P335" s="58"/>
      <c r="Q335" s="152"/>
      <c r="R335" s="162"/>
      <c r="S335" s="162"/>
      <c r="T335" s="162"/>
      <c r="U335" s="162"/>
      <c r="V335" s="163"/>
      <c r="W335" s="163"/>
      <c r="X335" s="163"/>
    </row>
    <row r="336">
      <c r="A336" s="97">
        <v>45705.0</v>
      </c>
      <c r="B336" s="53">
        <v>45783.0</v>
      </c>
      <c r="C336" s="98">
        <v>204699.0</v>
      </c>
      <c r="D336" s="98" t="s">
        <v>55</v>
      </c>
      <c r="E336" s="97">
        <v>45261.0</v>
      </c>
      <c r="F336" s="139">
        <f t="shared" si="1"/>
        <v>17</v>
      </c>
      <c r="G336" s="97">
        <v>45359.0</v>
      </c>
      <c r="H336" s="56">
        <f t="shared" si="2"/>
        <v>13</v>
      </c>
      <c r="I336" s="98" t="s">
        <v>49</v>
      </c>
      <c r="J336" s="98" t="s">
        <v>143</v>
      </c>
      <c r="K336" s="100"/>
      <c r="L336" s="98"/>
      <c r="M336" s="98"/>
      <c r="N336" s="136" t="s">
        <v>19</v>
      </c>
      <c r="O336" s="58"/>
      <c r="P336" s="58"/>
      <c r="Q336" s="152"/>
      <c r="R336" s="162"/>
      <c r="S336" s="162"/>
      <c r="T336" s="162"/>
      <c r="U336" s="162"/>
      <c r="V336" s="163"/>
      <c r="W336" s="163"/>
      <c r="X336" s="163"/>
    </row>
    <row r="337">
      <c r="A337" s="97">
        <v>45705.0</v>
      </c>
      <c r="B337" s="53">
        <v>45783.0</v>
      </c>
      <c r="C337" s="98">
        <v>225908.0</v>
      </c>
      <c r="D337" s="98" t="s">
        <v>55</v>
      </c>
      <c r="E337" s="97">
        <v>44652.0</v>
      </c>
      <c r="F337" s="139">
        <f t="shared" si="1"/>
        <v>37</v>
      </c>
      <c r="G337" s="97">
        <v>45527.0</v>
      </c>
      <c r="H337" s="56">
        <f t="shared" si="2"/>
        <v>8</v>
      </c>
      <c r="I337" s="98" t="s">
        <v>49</v>
      </c>
      <c r="J337" s="98" t="s">
        <v>143</v>
      </c>
      <c r="K337" s="100"/>
      <c r="L337" s="98"/>
      <c r="M337" s="98"/>
      <c r="N337" s="136" t="s">
        <v>19</v>
      </c>
      <c r="O337" s="58"/>
      <c r="P337" s="58"/>
      <c r="Q337" s="152"/>
      <c r="R337" s="162"/>
      <c r="S337" s="162"/>
      <c r="T337" s="162"/>
      <c r="U337" s="162"/>
      <c r="V337" s="163"/>
      <c r="W337" s="163"/>
      <c r="X337" s="163"/>
    </row>
    <row r="338">
      <c r="A338" s="97">
        <v>45705.0</v>
      </c>
      <c r="B338" s="53">
        <v>45783.0</v>
      </c>
      <c r="C338" s="98">
        <v>181752.0</v>
      </c>
      <c r="D338" s="98" t="s">
        <v>55</v>
      </c>
      <c r="E338" s="97">
        <v>45108.0</v>
      </c>
      <c r="F338" s="139">
        <f t="shared" si="1"/>
        <v>22</v>
      </c>
      <c r="G338" s="97">
        <v>45148.0</v>
      </c>
      <c r="H338" s="56">
        <f t="shared" si="2"/>
        <v>20</v>
      </c>
      <c r="I338" s="54" t="s">
        <v>73</v>
      </c>
      <c r="J338" s="98" t="s">
        <v>436</v>
      </c>
      <c r="K338" s="100"/>
      <c r="L338" s="98"/>
      <c r="M338" s="54" t="s">
        <v>462</v>
      </c>
      <c r="N338" s="136" t="s">
        <v>19</v>
      </c>
      <c r="O338" s="58"/>
      <c r="P338" s="58"/>
      <c r="Q338" s="152"/>
      <c r="R338" s="162"/>
      <c r="S338" s="162"/>
      <c r="T338" s="162"/>
      <c r="U338" s="162"/>
      <c r="V338" s="163"/>
      <c r="W338" s="163"/>
      <c r="X338" s="163"/>
    </row>
    <row r="339">
      <c r="A339" s="97">
        <v>45705.0</v>
      </c>
      <c r="B339" s="53">
        <v>45783.0</v>
      </c>
      <c r="C339" s="98">
        <v>201052.0</v>
      </c>
      <c r="D339" s="98" t="s">
        <v>55</v>
      </c>
      <c r="E339" s="97">
        <v>45139.0</v>
      </c>
      <c r="F339" s="139">
        <f t="shared" si="1"/>
        <v>21</v>
      </c>
      <c r="G339" s="97">
        <v>45441.0</v>
      </c>
      <c r="H339" s="56">
        <f t="shared" si="2"/>
        <v>11</v>
      </c>
      <c r="I339" s="54" t="s">
        <v>59</v>
      </c>
      <c r="J339" s="98">
        <v>112.0</v>
      </c>
      <c r="K339" s="57" t="s">
        <v>463</v>
      </c>
      <c r="L339" s="54" t="s">
        <v>68</v>
      </c>
      <c r="M339" s="54" t="s">
        <v>464</v>
      </c>
      <c r="N339" s="136" t="s">
        <v>19</v>
      </c>
      <c r="O339" s="58"/>
      <c r="P339" s="58"/>
      <c r="Q339" s="152"/>
      <c r="R339" s="162"/>
      <c r="S339" s="162"/>
      <c r="T339" s="162"/>
      <c r="U339" s="162"/>
      <c r="V339" s="163"/>
      <c r="W339" s="163"/>
      <c r="X339" s="163"/>
    </row>
    <row r="340">
      <c r="A340" s="97">
        <v>45705.0</v>
      </c>
      <c r="B340" s="53">
        <v>45783.0</v>
      </c>
      <c r="C340" s="98">
        <v>227420.0</v>
      </c>
      <c r="D340" s="98" t="s">
        <v>55</v>
      </c>
      <c r="E340" s="97">
        <v>45444.0</v>
      </c>
      <c r="F340" s="139">
        <f t="shared" si="1"/>
        <v>11</v>
      </c>
      <c r="G340" s="97">
        <v>45547.0</v>
      </c>
      <c r="H340" s="56">
        <f t="shared" si="2"/>
        <v>7</v>
      </c>
      <c r="I340" s="54" t="s">
        <v>59</v>
      </c>
      <c r="J340" s="98"/>
      <c r="K340" s="100"/>
      <c r="L340" s="98"/>
      <c r="M340" s="98"/>
      <c r="N340" s="136" t="s">
        <v>19</v>
      </c>
      <c r="O340" s="58"/>
      <c r="P340" s="58"/>
      <c r="Q340" s="152"/>
      <c r="R340" s="162"/>
      <c r="S340" s="162"/>
      <c r="T340" s="162"/>
      <c r="U340" s="162"/>
      <c r="V340" s="163"/>
      <c r="W340" s="163"/>
      <c r="X340" s="163"/>
    </row>
    <row r="341">
      <c r="A341" s="97">
        <v>45705.0</v>
      </c>
      <c r="B341" s="53">
        <v>45783.0</v>
      </c>
      <c r="C341" s="98">
        <v>233954.0</v>
      </c>
      <c r="D341" s="98" t="s">
        <v>55</v>
      </c>
      <c r="E341" s="97">
        <v>45566.0</v>
      </c>
      <c r="F341" s="139">
        <f t="shared" si="1"/>
        <v>7</v>
      </c>
      <c r="G341" s="137">
        <v>45608.0</v>
      </c>
      <c r="H341" s="56">
        <f t="shared" si="2"/>
        <v>5</v>
      </c>
      <c r="I341" s="54" t="s">
        <v>59</v>
      </c>
      <c r="J341" s="98"/>
      <c r="K341" s="100"/>
      <c r="L341" s="98"/>
      <c r="M341" s="98"/>
      <c r="N341" s="136" t="s">
        <v>19</v>
      </c>
      <c r="O341" s="58"/>
      <c r="P341" s="58"/>
      <c r="Q341" s="152"/>
      <c r="R341" s="162"/>
      <c r="S341" s="162"/>
      <c r="T341" s="162"/>
      <c r="U341" s="162"/>
      <c r="V341" s="163"/>
      <c r="W341" s="163"/>
      <c r="X341" s="163"/>
    </row>
    <row r="342">
      <c r="A342" s="97">
        <v>45705.0</v>
      </c>
      <c r="B342" s="53">
        <v>45783.0</v>
      </c>
      <c r="C342" s="98">
        <v>239364.0</v>
      </c>
      <c r="D342" s="98" t="s">
        <v>95</v>
      </c>
      <c r="E342" s="97">
        <v>45536.0</v>
      </c>
      <c r="F342" s="139">
        <f t="shared" si="1"/>
        <v>8</v>
      </c>
      <c r="G342" s="97">
        <v>45673.0</v>
      </c>
      <c r="H342" s="56">
        <f t="shared" si="2"/>
        <v>3</v>
      </c>
      <c r="I342" s="54" t="s">
        <v>59</v>
      </c>
      <c r="J342" s="98"/>
      <c r="K342" s="100"/>
      <c r="L342" s="98"/>
      <c r="M342" s="98"/>
      <c r="N342" s="136" t="s">
        <v>19</v>
      </c>
      <c r="O342" s="58"/>
      <c r="P342" s="58"/>
      <c r="Q342" s="152"/>
      <c r="R342" s="162"/>
      <c r="S342" s="162"/>
      <c r="T342" s="162"/>
      <c r="U342" s="162"/>
      <c r="V342" s="163"/>
      <c r="W342" s="163"/>
      <c r="X342" s="163"/>
    </row>
    <row r="343">
      <c r="A343" s="97">
        <v>45705.0</v>
      </c>
      <c r="B343" s="53">
        <v>45783.0</v>
      </c>
      <c r="C343" s="98">
        <v>200424.0</v>
      </c>
      <c r="D343" s="98" t="s">
        <v>95</v>
      </c>
      <c r="E343" s="97">
        <v>45231.0</v>
      </c>
      <c r="F343" s="139">
        <f t="shared" si="1"/>
        <v>18</v>
      </c>
      <c r="G343" s="97">
        <v>45320.0</v>
      </c>
      <c r="H343" s="56">
        <f t="shared" si="2"/>
        <v>15</v>
      </c>
      <c r="I343" s="54" t="s">
        <v>59</v>
      </c>
      <c r="J343" s="98" t="s">
        <v>465</v>
      </c>
      <c r="K343" s="57" t="s">
        <v>377</v>
      </c>
      <c r="L343" s="54" t="s">
        <v>68</v>
      </c>
      <c r="M343" s="54" t="s">
        <v>466</v>
      </c>
      <c r="N343" s="136" t="s">
        <v>19</v>
      </c>
      <c r="O343" s="58"/>
      <c r="P343" s="58"/>
      <c r="Q343" s="152"/>
      <c r="R343" s="162"/>
      <c r="S343" s="162"/>
      <c r="T343" s="162"/>
      <c r="U343" s="162"/>
      <c r="V343" s="163"/>
      <c r="W343" s="163"/>
      <c r="X343" s="163"/>
    </row>
    <row r="344">
      <c r="A344" s="97">
        <v>45705.0</v>
      </c>
      <c r="B344" s="53">
        <v>45783.0</v>
      </c>
      <c r="C344" s="98">
        <v>224352.0</v>
      </c>
      <c r="D344" s="98" t="s">
        <v>95</v>
      </c>
      <c r="E344" s="97">
        <v>45505.0</v>
      </c>
      <c r="F344" s="139">
        <f t="shared" si="1"/>
        <v>9</v>
      </c>
      <c r="G344" s="97">
        <v>45512.0</v>
      </c>
      <c r="H344" s="56">
        <f t="shared" si="2"/>
        <v>8</v>
      </c>
      <c r="I344" s="54" t="s">
        <v>59</v>
      </c>
      <c r="J344" s="98"/>
      <c r="K344" s="100"/>
      <c r="L344" s="98"/>
      <c r="M344" s="98"/>
      <c r="N344" s="136" t="s">
        <v>19</v>
      </c>
      <c r="O344" s="58"/>
      <c r="P344" s="58"/>
      <c r="Q344" s="152"/>
      <c r="R344" s="162"/>
      <c r="S344" s="162"/>
      <c r="T344" s="162"/>
      <c r="U344" s="162"/>
      <c r="V344" s="163"/>
      <c r="W344" s="163"/>
      <c r="X344" s="163"/>
    </row>
    <row r="345">
      <c r="A345" s="97">
        <v>45705.0</v>
      </c>
      <c r="B345" s="53">
        <v>45783.0</v>
      </c>
      <c r="C345" s="98">
        <v>238867.0</v>
      </c>
      <c r="D345" s="54" t="s">
        <v>77</v>
      </c>
      <c r="E345" s="97">
        <v>45231.0</v>
      </c>
      <c r="F345" s="139">
        <f t="shared" si="1"/>
        <v>18</v>
      </c>
      <c r="G345" s="97">
        <v>45667.0</v>
      </c>
      <c r="H345" s="56">
        <f t="shared" si="2"/>
        <v>3</v>
      </c>
      <c r="I345" s="54" t="s">
        <v>42</v>
      </c>
      <c r="J345" s="98"/>
      <c r="K345" s="100"/>
      <c r="L345" s="98"/>
      <c r="M345" s="98"/>
      <c r="N345" s="136" t="s">
        <v>19</v>
      </c>
      <c r="O345" s="58"/>
      <c r="P345" s="58"/>
      <c r="Q345" s="152"/>
      <c r="R345" s="162"/>
      <c r="S345" s="162"/>
      <c r="T345" s="162"/>
      <c r="U345" s="162"/>
      <c r="V345" s="163"/>
      <c r="W345" s="163"/>
      <c r="X345" s="163"/>
    </row>
    <row r="346">
      <c r="A346" s="97">
        <v>45747.0</v>
      </c>
      <c r="B346" s="53">
        <v>45783.0</v>
      </c>
      <c r="C346" s="98">
        <v>244379.0</v>
      </c>
      <c r="D346" s="54" t="s">
        <v>133</v>
      </c>
      <c r="E346" s="320">
        <v>45536.0</v>
      </c>
      <c r="F346" s="139">
        <f t="shared" si="1"/>
        <v>8</v>
      </c>
      <c r="G346" s="303">
        <v>45717.0</v>
      </c>
      <c r="H346" s="56">
        <f t="shared" si="2"/>
        <v>2</v>
      </c>
      <c r="I346" s="54" t="s">
        <v>73</v>
      </c>
      <c r="J346" s="98"/>
      <c r="K346" s="100"/>
      <c r="L346" s="98"/>
      <c r="M346" s="98"/>
      <c r="N346" s="136" t="s">
        <v>19</v>
      </c>
      <c r="O346" s="58"/>
      <c r="P346" s="58"/>
      <c r="Q346" s="152"/>
      <c r="R346" s="162"/>
      <c r="S346" s="162"/>
      <c r="T346" s="162"/>
      <c r="U346" s="162"/>
      <c r="V346" s="163"/>
      <c r="W346" s="163"/>
      <c r="X346" s="163"/>
    </row>
    <row r="347">
      <c r="A347" s="97">
        <v>45747.0</v>
      </c>
      <c r="B347" s="53">
        <v>45783.0</v>
      </c>
      <c r="C347" s="98">
        <v>244702.0</v>
      </c>
      <c r="D347" s="54" t="s">
        <v>87</v>
      </c>
      <c r="E347" s="320">
        <v>45597.0</v>
      </c>
      <c r="F347" s="139">
        <f t="shared" si="1"/>
        <v>6</v>
      </c>
      <c r="G347" s="303">
        <v>45717.0</v>
      </c>
      <c r="H347" s="56">
        <f t="shared" si="2"/>
        <v>2</v>
      </c>
      <c r="I347" s="54" t="s">
        <v>42</v>
      </c>
      <c r="J347" s="98"/>
      <c r="K347" s="100"/>
      <c r="L347" s="98"/>
      <c r="M347" s="98"/>
      <c r="N347" s="136" t="s">
        <v>19</v>
      </c>
      <c r="O347" s="58"/>
      <c r="P347" s="58"/>
      <c r="Q347" s="152"/>
      <c r="R347" s="162"/>
      <c r="S347" s="162"/>
      <c r="T347" s="162"/>
      <c r="U347" s="162"/>
      <c r="V347" s="163"/>
      <c r="W347" s="163"/>
      <c r="X347" s="163"/>
    </row>
    <row r="348">
      <c r="A348" s="97">
        <v>45747.0</v>
      </c>
      <c r="B348" s="53">
        <v>45783.0</v>
      </c>
      <c r="C348" s="41">
        <v>245684.0</v>
      </c>
      <c r="D348" s="336" t="s">
        <v>161</v>
      </c>
      <c r="E348" s="320">
        <v>44958.0</v>
      </c>
      <c r="F348" s="139">
        <f t="shared" si="1"/>
        <v>27</v>
      </c>
      <c r="G348" s="303">
        <v>45727.0</v>
      </c>
      <c r="H348" s="56">
        <f t="shared" si="2"/>
        <v>1</v>
      </c>
      <c r="I348" s="336" t="s">
        <v>59</v>
      </c>
      <c r="J348" s="98"/>
      <c r="K348" s="100"/>
      <c r="L348" s="98"/>
      <c r="M348" s="98"/>
      <c r="N348" s="136" t="s">
        <v>19</v>
      </c>
      <c r="O348" s="58"/>
      <c r="P348" s="58"/>
      <c r="Q348" s="152"/>
      <c r="R348" s="162"/>
      <c r="S348" s="162"/>
      <c r="T348" s="162"/>
      <c r="U348" s="162"/>
      <c r="V348" s="163"/>
      <c r="W348" s="163"/>
      <c r="X348" s="163"/>
    </row>
    <row r="349">
      <c r="A349" s="97">
        <v>45747.0</v>
      </c>
      <c r="B349" s="53">
        <v>45783.0</v>
      </c>
      <c r="C349" s="41">
        <v>245686.0</v>
      </c>
      <c r="D349" s="54" t="s">
        <v>83</v>
      </c>
      <c r="E349" s="320">
        <v>44652.0</v>
      </c>
      <c r="F349" s="139">
        <f t="shared" si="1"/>
        <v>37</v>
      </c>
      <c r="G349" s="303">
        <v>45727.0</v>
      </c>
      <c r="H349" s="56">
        <f t="shared" si="2"/>
        <v>1</v>
      </c>
      <c r="I349" s="54" t="s">
        <v>49</v>
      </c>
      <c r="J349" s="98"/>
      <c r="K349" s="100"/>
      <c r="L349" s="98"/>
      <c r="M349" s="98"/>
      <c r="N349" s="136" t="s">
        <v>19</v>
      </c>
      <c r="O349" s="58"/>
      <c r="P349" s="58"/>
      <c r="Q349" s="152"/>
      <c r="R349" s="162"/>
      <c r="S349" s="162"/>
      <c r="T349" s="162"/>
      <c r="U349" s="162"/>
      <c r="V349" s="163"/>
      <c r="W349" s="163"/>
      <c r="X349" s="163"/>
    </row>
    <row r="350">
      <c r="A350" s="97">
        <v>45747.0</v>
      </c>
      <c r="B350" s="53">
        <v>45783.0</v>
      </c>
      <c r="C350" s="41">
        <v>245699.0</v>
      </c>
      <c r="D350" s="336" t="s">
        <v>161</v>
      </c>
      <c r="E350" s="320">
        <v>44835.0</v>
      </c>
      <c r="F350" s="139">
        <f t="shared" si="1"/>
        <v>31</v>
      </c>
      <c r="G350" s="303">
        <v>45727.0</v>
      </c>
      <c r="H350" s="56">
        <f t="shared" si="2"/>
        <v>1</v>
      </c>
      <c r="I350" s="336" t="s">
        <v>59</v>
      </c>
      <c r="J350" s="98"/>
      <c r="K350" s="100"/>
      <c r="L350" s="98"/>
      <c r="M350" s="98"/>
      <c r="N350" s="136" t="s">
        <v>19</v>
      </c>
      <c r="O350" s="58"/>
      <c r="P350" s="58"/>
      <c r="Q350" s="152"/>
      <c r="R350" s="162"/>
      <c r="S350" s="162"/>
      <c r="T350" s="162"/>
      <c r="U350" s="162"/>
      <c r="V350" s="163"/>
      <c r="W350" s="163"/>
      <c r="X350" s="163"/>
    </row>
    <row r="351">
      <c r="A351" s="97">
        <v>45747.0</v>
      </c>
      <c r="B351" s="53">
        <v>45783.0</v>
      </c>
      <c r="C351" s="41">
        <v>245709.0</v>
      </c>
      <c r="D351" s="54" t="s">
        <v>83</v>
      </c>
      <c r="E351" s="320">
        <v>45536.0</v>
      </c>
      <c r="F351" s="139">
        <f t="shared" si="1"/>
        <v>8</v>
      </c>
      <c r="G351" s="303">
        <v>45727.0</v>
      </c>
      <c r="H351" s="56">
        <f t="shared" si="2"/>
        <v>1</v>
      </c>
      <c r="I351" s="54" t="s">
        <v>74</v>
      </c>
      <c r="J351" s="98"/>
      <c r="K351" s="57">
        <v>17000.0</v>
      </c>
      <c r="L351" s="98"/>
      <c r="M351" s="54" t="s">
        <v>467</v>
      </c>
      <c r="N351" s="136" t="s">
        <v>19</v>
      </c>
      <c r="O351" s="58"/>
      <c r="P351" s="58"/>
      <c r="Q351" s="152"/>
      <c r="R351" s="162"/>
      <c r="S351" s="162"/>
      <c r="T351" s="162"/>
      <c r="U351" s="162"/>
      <c r="V351" s="163"/>
      <c r="W351" s="163"/>
      <c r="X351" s="163"/>
    </row>
    <row r="352">
      <c r="A352" s="97">
        <v>45747.0</v>
      </c>
      <c r="B352" s="53">
        <v>45783.0</v>
      </c>
      <c r="C352" s="41">
        <v>245110.0</v>
      </c>
      <c r="D352" s="336" t="s">
        <v>161</v>
      </c>
      <c r="E352" s="320">
        <v>45505.0</v>
      </c>
      <c r="F352" s="139">
        <f t="shared" si="1"/>
        <v>9</v>
      </c>
      <c r="G352" s="303">
        <v>45728.0</v>
      </c>
      <c r="H352" s="56">
        <f t="shared" si="2"/>
        <v>1</v>
      </c>
      <c r="I352" s="336" t="s">
        <v>59</v>
      </c>
      <c r="J352" s="98"/>
      <c r="K352" s="100"/>
      <c r="L352" s="98"/>
      <c r="M352" s="98"/>
      <c r="N352" s="136" t="s">
        <v>19</v>
      </c>
      <c r="O352" s="58"/>
      <c r="P352" s="58"/>
      <c r="Q352" s="152"/>
      <c r="R352" s="162"/>
      <c r="S352" s="162"/>
      <c r="T352" s="162"/>
      <c r="U352" s="162"/>
      <c r="V352" s="163"/>
      <c r="W352" s="163"/>
      <c r="X352" s="163"/>
    </row>
    <row r="353">
      <c r="A353" s="97">
        <v>45747.0</v>
      </c>
      <c r="B353" s="53">
        <v>45783.0</v>
      </c>
      <c r="C353" s="41">
        <v>245214.0</v>
      </c>
      <c r="D353" s="336" t="s">
        <v>161</v>
      </c>
      <c r="E353" s="320">
        <v>45047.0</v>
      </c>
      <c r="F353" s="139">
        <f t="shared" si="1"/>
        <v>24</v>
      </c>
      <c r="G353" s="303">
        <v>45728.0</v>
      </c>
      <c r="H353" s="56">
        <f t="shared" si="2"/>
        <v>1</v>
      </c>
      <c r="I353" s="54" t="s">
        <v>49</v>
      </c>
      <c r="J353" s="98"/>
      <c r="K353" s="100"/>
      <c r="L353" s="98"/>
      <c r="M353" s="98"/>
      <c r="N353" s="136" t="s">
        <v>19</v>
      </c>
      <c r="O353" s="58"/>
      <c r="P353" s="58"/>
      <c r="Q353" s="152"/>
      <c r="R353" s="162"/>
      <c r="S353" s="162"/>
      <c r="T353" s="162"/>
      <c r="U353" s="162"/>
      <c r="V353" s="163"/>
      <c r="W353" s="163"/>
      <c r="X353" s="163"/>
    </row>
    <row r="354">
      <c r="A354" s="97">
        <v>45747.0</v>
      </c>
      <c r="B354" s="53">
        <v>45783.0</v>
      </c>
      <c r="C354" s="41">
        <v>245442.0</v>
      </c>
      <c r="D354" s="336" t="s">
        <v>161</v>
      </c>
      <c r="E354" s="320">
        <v>45536.0</v>
      </c>
      <c r="F354" s="139">
        <f t="shared" si="1"/>
        <v>8</v>
      </c>
      <c r="G354" s="303">
        <v>45728.0</v>
      </c>
      <c r="H354" s="56">
        <f t="shared" si="2"/>
        <v>1</v>
      </c>
      <c r="I354" s="336" t="s">
        <v>59</v>
      </c>
      <c r="J354" s="98"/>
      <c r="K354" s="100"/>
      <c r="L354" s="98"/>
      <c r="M354" s="98"/>
      <c r="N354" s="136" t="s">
        <v>19</v>
      </c>
      <c r="O354" s="58"/>
      <c r="P354" s="58"/>
      <c r="Q354" s="152"/>
      <c r="R354" s="162"/>
      <c r="S354" s="162"/>
      <c r="T354" s="162"/>
      <c r="U354" s="162"/>
      <c r="V354" s="163"/>
      <c r="W354" s="163"/>
      <c r="X354" s="163"/>
    </row>
    <row r="355">
      <c r="A355" s="97">
        <v>45747.0</v>
      </c>
      <c r="B355" s="53">
        <v>45783.0</v>
      </c>
      <c r="C355" s="41">
        <v>245639.0</v>
      </c>
      <c r="D355" s="336" t="s">
        <v>161</v>
      </c>
      <c r="E355" s="320">
        <v>44986.0</v>
      </c>
      <c r="F355" s="139">
        <f t="shared" si="1"/>
        <v>26</v>
      </c>
      <c r="G355" s="303">
        <v>45728.0</v>
      </c>
      <c r="H355" s="56">
        <f t="shared" si="2"/>
        <v>1</v>
      </c>
      <c r="I355" s="54" t="s">
        <v>74</v>
      </c>
      <c r="J355" s="98"/>
      <c r="K355" s="100"/>
      <c r="L355" s="98"/>
      <c r="M355" s="98"/>
      <c r="N355" s="136" t="s">
        <v>19</v>
      </c>
      <c r="O355" s="58"/>
      <c r="P355" s="58"/>
      <c r="Q355" s="152"/>
      <c r="R355" s="162"/>
      <c r="S355" s="162"/>
      <c r="T355" s="162"/>
      <c r="U355" s="162"/>
      <c r="V355" s="163"/>
      <c r="W355" s="163"/>
      <c r="X355" s="163"/>
    </row>
    <row r="356">
      <c r="A356" s="97">
        <v>45747.0</v>
      </c>
      <c r="B356" s="53">
        <v>45783.0</v>
      </c>
      <c r="C356" s="41">
        <v>245723.0</v>
      </c>
      <c r="D356" s="336" t="s">
        <v>161</v>
      </c>
      <c r="E356" s="320">
        <v>45566.0</v>
      </c>
      <c r="F356" s="139">
        <f t="shared" si="1"/>
        <v>7</v>
      </c>
      <c r="G356" s="303">
        <v>45728.0</v>
      </c>
      <c r="H356" s="56">
        <f t="shared" si="2"/>
        <v>1</v>
      </c>
      <c r="I356" s="336" t="s">
        <v>73</v>
      </c>
      <c r="J356" s="98"/>
      <c r="K356" s="100"/>
      <c r="L356" s="98"/>
      <c r="M356" s="98"/>
      <c r="N356" s="136" t="s">
        <v>19</v>
      </c>
      <c r="O356" s="58"/>
      <c r="P356" s="58"/>
      <c r="Q356" s="152"/>
      <c r="R356" s="162"/>
      <c r="S356" s="162"/>
      <c r="T356" s="162"/>
      <c r="U356" s="162"/>
      <c r="V356" s="163"/>
      <c r="W356" s="163"/>
      <c r="X356" s="163"/>
    </row>
    <row r="357">
      <c r="A357" s="105">
        <v>45705.0</v>
      </c>
      <c r="B357" s="53">
        <v>45783.0</v>
      </c>
      <c r="C357" s="106">
        <v>53227.0</v>
      </c>
      <c r="D357" s="106" t="s">
        <v>60</v>
      </c>
      <c r="E357" s="107">
        <v>44105.0</v>
      </c>
      <c r="F357" s="117">
        <f t="shared" si="1"/>
        <v>55</v>
      </c>
      <c r="G357" s="105">
        <v>44140.0</v>
      </c>
      <c r="H357" s="118">
        <f t="shared" si="2"/>
        <v>54</v>
      </c>
      <c r="I357" s="106" t="s">
        <v>42</v>
      </c>
      <c r="J357" s="130"/>
      <c r="K357" s="111"/>
      <c r="L357" s="130"/>
      <c r="M357" s="141"/>
      <c r="N357" s="131" t="s">
        <v>19</v>
      </c>
      <c r="O357" s="130"/>
      <c r="P357" s="133"/>
      <c r="Q357" s="152"/>
      <c r="R357" s="162"/>
      <c r="S357" s="162"/>
      <c r="T357" s="162"/>
      <c r="U357" s="162"/>
      <c r="V357" s="163"/>
      <c r="W357" s="163"/>
      <c r="X357" s="163"/>
    </row>
    <row r="358">
      <c r="A358" s="105">
        <v>45705.0</v>
      </c>
      <c r="B358" s="53">
        <v>45783.0</v>
      </c>
      <c r="C358" s="106">
        <v>71212.0</v>
      </c>
      <c r="D358" s="106" t="s">
        <v>70</v>
      </c>
      <c r="E358" s="107">
        <v>43952.0</v>
      </c>
      <c r="F358" s="117">
        <f t="shared" si="1"/>
        <v>60</v>
      </c>
      <c r="G358" s="105">
        <v>44018.0</v>
      </c>
      <c r="H358" s="118">
        <f t="shared" si="2"/>
        <v>58</v>
      </c>
      <c r="I358" s="106" t="s">
        <v>144</v>
      </c>
      <c r="J358" s="130"/>
      <c r="K358" s="111"/>
      <c r="L358" s="130"/>
      <c r="M358" s="141"/>
      <c r="N358" s="131" t="s">
        <v>19</v>
      </c>
      <c r="O358" s="130"/>
      <c r="P358" s="133"/>
      <c r="Q358" s="152"/>
      <c r="R358" s="162"/>
      <c r="S358" s="162"/>
      <c r="T358" s="162"/>
      <c r="U358" s="162"/>
      <c r="V358" s="163"/>
      <c r="W358" s="163"/>
      <c r="X358" s="163"/>
    </row>
    <row r="359">
      <c r="A359" s="105">
        <v>45705.0</v>
      </c>
      <c r="B359" s="53">
        <v>45783.0</v>
      </c>
      <c r="C359" s="106">
        <v>133311.0</v>
      </c>
      <c r="D359" s="106" t="s">
        <v>71</v>
      </c>
      <c r="E359" s="107">
        <v>44682.0</v>
      </c>
      <c r="F359" s="117">
        <f t="shared" si="1"/>
        <v>36</v>
      </c>
      <c r="G359" s="105">
        <v>44734.0</v>
      </c>
      <c r="H359" s="118">
        <f t="shared" si="2"/>
        <v>34</v>
      </c>
      <c r="I359" s="106" t="s">
        <v>72</v>
      </c>
      <c r="J359" s="130"/>
      <c r="K359" s="111"/>
      <c r="L359" s="130"/>
      <c r="M359" s="141"/>
      <c r="N359" s="131" t="s">
        <v>19</v>
      </c>
      <c r="O359" s="130"/>
      <c r="P359" s="133"/>
      <c r="Q359" s="152"/>
      <c r="R359" s="162"/>
      <c r="S359" s="162"/>
      <c r="T359" s="162"/>
      <c r="U359" s="162"/>
      <c r="V359" s="163"/>
      <c r="W359" s="163"/>
      <c r="X359" s="163"/>
    </row>
    <row r="360">
      <c r="A360" s="105">
        <v>45705.0</v>
      </c>
      <c r="B360" s="53">
        <v>45783.0</v>
      </c>
      <c r="C360" s="106">
        <v>80476.0</v>
      </c>
      <c r="D360" s="106" t="s">
        <v>60</v>
      </c>
      <c r="E360" s="107">
        <v>44197.0</v>
      </c>
      <c r="F360" s="117">
        <f t="shared" si="1"/>
        <v>52</v>
      </c>
      <c r="G360" s="105">
        <v>44278.0</v>
      </c>
      <c r="H360" s="118">
        <f t="shared" si="2"/>
        <v>49</v>
      </c>
      <c r="I360" s="106" t="s">
        <v>42</v>
      </c>
      <c r="J360" s="130"/>
      <c r="K360" s="111"/>
      <c r="L360" s="130"/>
      <c r="M360" s="141"/>
      <c r="N360" s="131" t="s">
        <v>19</v>
      </c>
      <c r="O360" s="130"/>
      <c r="P360" s="133"/>
      <c r="Q360" s="152"/>
      <c r="R360" s="162"/>
      <c r="S360" s="162"/>
      <c r="T360" s="162"/>
      <c r="U360" s="162"/>
      <c r="V360" s="163"/>
      <c r="W360" s="163"/>
      <c r="X360" s="163"/>
    </row>
    <row r="361">
      <c r="A361" s="105">
        <v>45705.0</v>
      </c>
      <c r="B361" s="53">
        <v>45783.0</v>
      </c>
      <c r="C361" s="106">
        <v>79637.0</v>
      </c>
      <c r="D361" s="106" t="s">
        <v>99</v>
      </c>
      <c r="E361" s="107">
        <v>44228.0</v>
      </c>
      <c r="F361" s="117">
        <f t="shared" si="1"/>
        <v>51</v>
      </c>
      <c r="G361" s="105">
        <v>44271.0</v>
      </c>
      <c r="H361" s="118">
        <f t="shared" si="2"/>
        <v>49</v>
      </c>
      <c r="I361" s="106" t="s">
        <v>59</v>
      </c>
      <c r="J361" s="130"/>
      <c r="K361" s="111"/>
      <c r="L361" s="130"/>
      <c r="M361" s="105" t="s">
        <v>273</v>
      </c>
      <c r="N361" s="131" t="s">
        <v>19</v>
      </c>
      <c r="O361" s="130"/>
      <c r="P361" s="133"/>
      <c r="Q361" s="152"/>
      <c r="R361" s="162"/>
      <c r="S361" s="162"/>
      <c r="T361" s="162"/>
      <c r="U361" s="162"/>
      <c r="V361" s="163"/>
      <c r="W361" s="163"/>
      <c r="X361" s="163"/>
    </row>
    <row r="362">
      <c r="A362" s="105">
        <v>45705.0</v>
      </c>
      <c r="B362" s="53">
        <v>45783.0</v>
      </c>
      <c r="C362" s="106">
        <v>146629.0</v>
      </c>
      <c r="D362" s="106" t="s">
        <v>83</v>
      </c>
      <c r="E362" s="107">
        <v>44805.0</v>
      </c>
      <c r="F362" s="117">
        <f t="shared" si="1"/>
        <v>32</v>
      </c>
      <c r="G362" s="112">
        <v>44844.0</v>
      </c>
      <c r="H362" s="118">
        <f t="shared" si="2"/>
        <v>30</v>
      </c>
      <c r="I362" s="106" t="s">
        <v>42</v>
      </c>
      <c r="J362" s="130"/>
      <c r="K362" s="111"/>
      <c r="L362" s="130"/>
      <c r="M362" s="141"/>
      <c r="N362" s="131" t="s">
        <v>19</v>
      </c>
      <c r="O362" s="130"/>
      <c r="P362" s="133"/>
      <c r="Q362" s="152"/>
      <c r="R362" s="162"/>
      <c r="S362" s="162"/>
      <c r="T362" s="162"/>
      <c r="U362" s="162"/>
      <c r="V362" s="163"/>
      <c r="W362" s="163"/>
      <c r="X362" s="163"/>
    </row>
    <row r="363">
      <c r="A363" s="105">
        <v>45705.0</v>
      </c>
      <c r="B363" s="53">
        <v>45783.0</v>
      </c>
      <c r="C363" s="106">
        <v>162124.0</v>
      </c>
      <c r="D363" s="106" t="s">
        <v>71</v>
      </c>
      <c r="E363" s="107">
        <v>44927.0</v>
      </c>
      <c r="F363" s="117">
        <f t="shared" si="1"/>
        <v>28</v>
      </c>
      <c r="G363" s="105">
        <v>44985.0</v>
      </c>
      <c r="H363" s="118">
        <f t="shared" si="2"/>
        <v>26</v>
      </c>
      <c r="I363" s="106" t="s">
        <v>72</v>
      </c>
      <c r="J363" s="130"/>
      <c r="K363" s="111"/>
      <c r="L363" s="130"/>
      <c r="M363" s="141"/>
      <c r="N363" s="131" t="s">
        <v>19</v>
      </c>
      <c r="O363" s="130"/>
      <c r="P363" s="133"/>
      <c r="Q363" s="152"/>
      <c r="R363" s="162"/>
      <c r="S363" s="162"/>
      <c r="T363" s="162"/>
      <c r="U363" s="162"/>
      <c r="V363" s="163"/>
      <c r="W363" s="163"/>
      <c r="X363" s="163"/>
    </row>
    <row r="364">
      <c r="A364" s="105">
        <v>45705.0</v>
      </c>
      <c r="B364" s="53">
        <v>45783.0</v>
      </c>
      <c r="C364" s="106">
        <v>44372.0</v>
      </c>
      <c r="D364" s="106" t="s">
        <v>95</v>
      </c>
      <c r="E364" s="107">
        <v>43862.0</v>
      </c>
      <c r="F364" s="117">
        <v>60.0</v>
      </c>
      <c r="G364" s="105">
        <v>43920.0</v>
      </c>
      <c r="H364" s="118">
        <f t="shared" si="2"/>
        <v>61</v>
      </c>
      <c r="I364" s="106" t="s">
        <v>73</v>
      </c>
      <c r="J364" s="130"/>
      <c r="K364" s="111"/>
      <c r="L364" s="54" t="s">
        <v>68</v>
      </c>
      <c r="M364" s="53">
        <v>45763.0</v>
      </c>
      <c r="N364" s="131" t="s">
        <v>19</v>
      </c>
      <c r="O364" s="130"/>
      <c r="P364" s="133"/>
      <c r="Q364" s="152"/>
      <c r="R364" s="162"/>
      <c r="S364" s="162"/>
      <c r="T364" s="162"/>
      <c r="U364" s="162"/>
      <c r="V364" s="163"/>
      <c r="W364" s="163"/>
      <c r="X364" s="163"/>
    </row>
    <row r="365">
      <c r="A365" s="105">
        <v>45705.0</v>
      </c>
      <c r="B365" s="53">
        <v>45783.0</v>
      </c>
      <c r="C365" s="106">
        <v>62247.0</v>
      </c>
      <c r="D365" s="106" t="s">
        <v>95</v>
      </c>
      <c r="E365" s="107">
        <v>44044.0</v>
      </c>
      <c r="F365" s="117">
        <v>54.0</v>
      </c>
      <c r="G365" s="105">
        <v>44067.0</v>
      </c>
      <c r="H365" s="118">
        <f t="shared" si="2"/>
        <v>56</v>
      </c>
      <c r="I365" s="106" t="s">
        <v>49</v>
      </c>
      <c r="J365" s="106" t="s">
        <v>33</v>
      </c>
      <c r="K365" s="111"/>
      <c r="L365" s="130"/>
      <c r="M365" s="141"/>
      <c r="N365" s="131" t="s">
        <v>19</v>
      </c>
      <c r="O365" s="130"/>
      <c r="P365" s="133"/>
      <c r="Q365" s="152"/>
      <c r="R365" s="162"/>
      <c r="S365" s="162"/>
      <c r="T365" s="162"/>
      <c r="U365" s="162"/>
      <c r="V365" s="163"/>
      <c r="W365" s="163"/>
      <c r="X365" s="163"/>
    </row>
    <row r="366">
      <c r="A366" s="105">
        <v>45705.0</v>
      </c>
      <c r="B366" s="53">
        <v>45783.0</v>
      </c>
      <c r="C366" s="106">
        <v>143681.0</v>
      </c>
      <c r="D366" s="106" t="s">
        <v>96</v>
      </c>
      <c r="E366" s="107">
        <v>44713.0</v>
      </c>
      <c r="F366" s="117">
        <v>32.0</v>
      </c>
      <c r="G366" s="105">
        <v>44816.0</v>
      </c>
      <c r="H366" s="118">
        <f t="shared" si="2"/>
        <v>31</v>
      </c>
      <c r="I366" s="106" t="s">
        <v>137</v>
      </c>
      <c r="J366" s="130"/>
      <c r="K366" s="111"/>
      <c r="L366" s="130"/>
      <c r="M366" s="141"/>
      <c r="N366" s="131" t="s">
        <v>19</v>
      </c>
      <c r="O366" s="130"/>
      <c r="P366" s="133"/>
      <c r="Q366" s="152"/>
      <c r="R366" s="162"/>
      <c r="S366" s="162"/>
      <c r="T366" s="162"/>
      <c r="U366" s="162"/>
      <c r="V366" s="163"/>
      <c r="W366" s="163"/>
      <c r="X366" s="163"/>
    </row>
    <row r="367">
      <c r="A367" s="105">
        <v>45705.0</v>
      </c>
      <c r="B367" s="53">
        <v>45783.0</v>
      </c>
      <c r="C367" s="106">
        <v>141953.0</v>
      </c>
      <c r="D367" s="106" t="s">
        <v>96</v>
      </c>
      <c r="E367" s="107">
        <v>44409.0</v>
      </c>
      <c r="F367" s="117">
        <v>42.0</v>
      </c>
      <c r="G367" s="105">
        <v>44798.0</v>
      </c>
      <c r="H367" s="118">
        <f t="shared" si="2"/>
        <v>32</v>
      </c>
      <c r="I367" s="106" t="s">
        <v>49</v>
      </c>
      <c r="J367" s="106">
        <v>516.0</v>
      </c>
      <c r="K367" s="337">
        <v>3500.0</v>
      </c>
      <c r="L367" s="54" t="s">
        <v>68</v>
      </c>
      <c r="M367" s="53">
        <v>45763.0</v>
      </c>
      <c r="N367" s="131" t="s">
        <v>19</v>
      </c>
      <c r="O367" s="130"/>
      <c r="P367" s="133"/>
      <c r="Q367" s="152"/>
      <c r="R367" s="162"/>
      <c r="S367" s="162"/>
      <c r="T367" s="162"/>
      <c r="U367" s="162"/>
      <c r="V367" s="163"/>
      <c r="W367" s="163"/>
      <c r="X367" s="163"/>
    </row>
    <row r="368">
      <c r="A368" s="105">
        <v>45705.0</v>
      </c>
      <c r="B368" s="53">
        <v>45783.0</v>
      </c>
      <c r="C368" s="106">
        <v>99529.0</v>
      </c>
      <c r="D368" s="106" t="s">
        <v>58</v>
      </c>
      <c r="E368" s="107">
        <v>43556.0</v>
      </c>
      <c r="F368" s="117">
        <v>70.0</v>
      </c>
      <c r="G368" s="105">
        <v>44509.0</v>
      </c>
      <c r="H368" s="118">
        <f t="shared" si="2"/>
        <v>41</v>
      </c>
      <c r="I368" s="106" t="s">
        <v>74</v>
      </c>
      <c r="J368" s="130"/>
      <c r="K368" s="111"/>
      <c r="L368" s="130"/>
      <c r="M368" s="141"/>
      <c r="N368" s="131" t="s">
        <v>19</v>
      </c>
      <c r="O368" s="130"/>
      <c r="P368" s="133"/>
      <c r="Q368" s="152"/>
      <c r="R368" s="162"/>
      <c r="S368" s="162"/>
      <c r="T368" s="162"/>
      <c r="U368" s="162"/>
      <c r="V368" s="163"/>
      <c r="W368" s="163"/>
      <c r="X368" s="163"/>
    </row>
    <row r="369">
      <c r="A369" s="105">
        <v>45705.0</v>
      </c>
      <c r="B369" s="53">
        <v>45783.0</v>
      </c>
      <c r="C369" s="106">
        <v>47739.0</v>
      </c>
      <c r="D369" s="106" t="s">
        <v>196</v>
      </c>
      <c r="E369" s="107">
        <v>43466.0</v>
      </c>
      <c r="F369" s="117">
        <v>73.0</v>
      </c>
      <c r="G369" s="105">
        <v>43950.0</v>
      </c>
      <c r="H369" s="118">
        <f t="shared" si="2"/>
        <v>60</v>
      </c>
      <c r="I369" s="106" t="s">
        <v>74</v>
      </c>
      <c r="J369" s="106">
        <v>337.0</v>
      </c>
      <c r="K369" s="111"/>
      <c r="L369" s="130"/>
      <c r="M369" s="141"/>
      <c r="N369" s="131" t="s">
        <v>19</v>
      </c>
      <c r="O369" s="130"/>
      <c r="P369" s="133"/>
      <c r="Q369" s="152"/>
      <c r="R369" s="162"/>
      <c r="S369" s="162"/>
      <c r="T369" s="162"/>
      <c r="U369" s="162"/>
      <c r="V369" s="163"/>
      <c r="W369" s="163"/>
      <c r="X369" s="163"/>
    </row>
    <row r="370">
      <c r="A370" s="105">
        <v>45705.0</v>
      </c>
      <c r="B370" s="53">
        <v>45783.0</v>
      </c>
      <c r="C370" s="106">
        <v>233398.0</v>
      </c>
      <c r="D370" s="106" t="s">
        <v>99</v>
      </c>
      <c r="E370" s="107">
        <v>44682.0</v>
      </c>
      <c r="F370" s="117">
        <f t="shared" ref="F370:F410" si="4">DATEDIF(E370,TODAY(),"M")</f>
        <v>36</v>
      </c>
      <c r="G370" s="105">
        <v>45603.0</v>
      </c>
      <c r="H370" s="338">
        <f t="shared" si="2"/>
        <v>5</v>
      </c>
      <c r="I370" s="106" t="s">
        <v>63</v>
      </c>
      <c r="J370" s="106" t="s">
        <v>176</v>
      </c>
      <c r="K370" s="111"/>
      <c r="L370" s="130"/>
      <c r="M370" s="141"/>
      <c r="N370" s="131" t="s">
        <v>19</v>
      </c>
      <c r="O370" s="130"/>
      <c r="P370" s="133"/>
      <c r="Q370" s="152"/>
      <c r="R370" s="162"/>
      <c r="S370" s="162"/>
      <c r="T370" s="162"/>
      <c r="U370" s="162"/>
      <c r="V370" s="163"/>
      <c r="W370" s="163"/>
      <c r="X370" s="163"/>
    </row>
    <row r="371">
      <c r="A371" s="105">
        <v>45705.0</v>
      </c>
      <c r="B371" s="53">
        <v>45783.0</v>
      </c>
      <c r="C371" s="106">
        <v>119622.0</v>
      </c>
      <c r="D371" s="106" t="s">
        <v>58</v>
      </c>
      <c r="E371" s="107">
        <v>44378.0</v>
      </c>
      <c r="F371" s="117">
        <f t="shared" si="4"/>
        <v>46</v>
      </c>
      <c r="G371" s="105">
        <v>44621.0</v>
      </c>
      <c r="H371" s="118">
        <f t="shared" si="2"/>
        <v>38</v>
      </c>
      <c r="I371" s="106" t="s">
        <v>144</v>
      </c>
      <c r="J371" s="106" t="s">
        <v>33</v>
      </c>
      <c r="K371" s="111"/>
      <c r="L371" s="130"/>
      <c r="M371" s="141"/>
      <c r="N371" s="131" t="s">
        <v>19</v>
      </c>
      <c r="O371" s="130"/>
      <c r="P371" s="133"/>
      <c r="Q371" s="152"/>
      <c r="R371" s="162"/>
      <c r="S371" s="162"/>
      <c r="T371" s="162"/>
      <c r="U371" s="162"/>
      <c r="V371" s="163"/>
      <c r="W371" s="163"/>
      <c r="X371" s="163"/>
    </row>
    <row r="372">
      <c r="A372" s="105">
        <v>45705.0</v>
      </c>
      <c r="B372" s="53">
        <v>45783.0</v>
      </c>
      <c r="C372" s="106">
        <v>156287.0</v>
      </c>
      <c r="D372" s="106" t="s">
        <v>62</v>
      </c>
      <c r="E372" s="107">
        <v>43374.0</v>
      </c>
      <c r="F372" s="117">
        <f t="shared" si="4"/>
        <v>79</v>
      </c>
      <c r="G372" s="105">
        <v>44936.0</v>
      </c>
      <c r="H372" s="118">
        <f t="shared" si="2"/>
        <v>27</v>
      </c>
      <c r="I372" s="106" t="s">
        <v>144</v>
      </c>
      <c r="J372" s="106" t="s">
        <v>33</v>
      </c>
      <c r="K372" s="111"/>
      <c r="L372" s="130"/>
      <c r="M372" s="141"/>
      <c r="N372" s="131" t="s">
        <v>19</v>
      </c>
      <c r="O372" s="130"/>
      <c r="P372" s="133"/>
      <c r="Q372" s="152"/>
      <c r="R372" s="162"/>
      <c r="S372" s="162"/>
      <c r="T372" s="162"/>
      <c r="U372" s="162"/>
      <c r="V372" s="163"/>
      <c r="W372" s="163"/>
      <c r="X372" s="163"/>
    </row>
    <row r="373">
      <c r="A373" s="105">
        <v>45705.0</v>
      </c>
      <c r="B373" s="53">
        <v>45783.0</v>
      </c>
      <c r="C373" s="106">
        <v>7190.0</v>
      </c>
      <c r="D373" s="106" t="s">
        <v>96</v>
      </c>
      <c r="E373" s="107">
        <v>43286.0</v>
      </c>
      <c r="F373" s="117">
        <f t="shared" si="4"/>
        <v>82</v>
      </c>
      <c r="G373" s="112">
        <v>43444.0</v>
      </c>
      <c r="H373" s="118">
        <f t="shared" si="2"/>
        <v>76</v>
      </c>
      <c r="I373" s="106" t="s">
        <v>262</v>
      </c>
      <c r="J373" s="106" t="s">
        <v>33</v>
      </c>
      <c r="K373" s="111"/>
      <c r="L373" s="130"/>
      <c r="M373" s="141"/>
      <c r="N373" s="131" t="s">
        <v>19</v>
      </c>
      <c r="O373" s="130"/>
      <c r="P373" s="133"/>
      <c r="Q373" s="152"/>
      <c r="R373" s="162"/>
      <c r="S373" s="162"/>
      <c r="T373" s="162"/>
      <c r="U373" s="162"/>
      <c r="V373" s="163"/>
      <c r="W373" s="163"/>
      <c r="X373" s="163"/>
    </row>
    <row r="374">
      <c r="A374" s="105">
        <v>45705.0</v>
      </c>
      <c r="B374" s="53">
        <v>45783.0</v>
      </c>
      <c r="C374" s="106">
        <v>4316.0</v>
      </c>
      <c r="D374" s="106" t="s">
        <v>96</v>
      </c>
      <c r="E374" s="107">
        <v>43221.0</v>
      </c>
      <c r="F374" s="117">
        <f t="shared" si="4"/>
        <v>84</v>
      </c>
      <c r="G374" s="105">
        <v>43291.0</v>
      </c>
      <c r="H374" s="118">
        <f t="shared" si="2"/>
        <v>81</v>
      </c>
      <c r="I374" s="106" t="s">
        <v>468</v>
      </c>
      <c r="J374" s="106" t="s">
        <v>33</v>
      </c>
      <c r="K374" s="111"/>
      <c r="L374" s="130"/>
      <c r="M374" s="141"/>
      <c r="N374" s="131" t="s">
        <v>19</v>
      </c>
      <c r="O374" s="130"/>
      <c r="P374" s="133"/>
      <c r="Q374" s="152"/>
      <c r="R374" s="162"/>
      <c r="S374" s="162"/>
      <c r="T374" s="162"/>
      <c r="U374" s="162"/>
      <c r="V374" s="163"/>
      <c r="W374" s="163"/>
      <c r="X374" s="163"/>
    </row>
    <row r="375">
      <c r="A375" s="105">
        <v>45705.0</v>
      </c>
      <c r="B375" s="53">
        <v>45783.0</v>
      </c>
      <c r="C375" s="339">
        <v>12983.0</v>
      </c>
      <c r="D375" s="106" t="s">
        <v>96</v>
      </c>
      <c r="E375" s="107">
        <v>43556.0</v>
      </c>
      <c r="F375" s="117">
        <f t="shared" si="4"/>
        <v>73</v>
      </c>
      <c r="G375" s="105">
        <v>43637.0</v>
      </c>
      <c r="H375" s="118">
        <f t="shared" si="2"/>
        <v>70</v>
      </c>
      <c r="I375" s="106" t="s">
        <v>59</v>
      </c>
      <c r="J375" s="106" t="s">
        <v>33</v>
      </c>
      <c r="K375" s="111"/>
      <c r="L375" s="130"/>
      <c r="M375" s="141"/>
      <c r="N375" s="131" t="s">
        <v>19</v>
      </c>
      <c r="O375" s="130"/>
      <c r="P375" s="133"/>
      <c r="Q375" s="152"/>
      <c r="R375" s="162"/>
      <c r="S375" s="162"/>
      <c r="T375" s="162"/>
      <c r="U375" s="162"/>
      <c r="V375" s="163"/>
      <c r="W375" s="163"/>
      <c r="X375" s="163"/>
    </row>
    <row r="376">
      <c r="A376" s="105">
        <v>45705.0</v>
      </c>
      <c r="B376" s="53">
        <v>45783.0</v>
      </c>
      <c r="C376" s="339">
        <v>11433.0</v>
      </c>
      <c r="D376" s="106" t="s">
        <v>71</v>
      </c>
      <c r="E376" s="107">
        <v>43565.0</v>
      </c>
      <c r="F376" s="117">
        <f t="shared" si="4"/>
        <v>72</v>
      </c>
      <c r="G376" s="105">
        <v>43565.0</v>
      </c>
      <c r="H376" s="118">
        <f t="shared" si="2"/>
        <v>72</v>
      </c>
      <c r="I376" s="106" t="s">
        <v>59</v>
      </c>
      <c r="J376" s="106" t="s">
        <v>33</v>
      </c>
      <c r="K376" s="111"/>
      <c r="L376" s="130"/>
      <c r="M376" s="141"/>
      <c r="N376" s="131" t="s">
        <v>19</v>
      </c>
      <c r="O376" s="130"/>
      <c r="P376" s="133"/>
      <c r="Q376" s="152"/>
      <c r="R376" s="162"/>
      <c r="S376" s="162"/>
      <c r="T376" s="162"/>
      <c r="U376" s="162"/>
      <c r="V376" s="163"/>
      <c r="W376" s="163"/>
      <c r="X376" s="163"/>
    </row>
    <row r="377">
      <c r="A377" s="105">
        <v>45705.0</v>
      </c>
      <c r="B377" s="53">
        <v>45783.0</v>
      </c>
      <c r="C377" s="339">
        <v>13504.0</v>
      </c>
      <c r="D377" s="106" t="s">
        <v>196</v>
      </c>
      <c r="E377" s="107">
        <v>43497.0</v>
      </c>
      <c r="F377" s="117">
        <f t="shared" si="4"/>
        <v>75</v>
      </c>
      <c r="G377" s="105">
        <v>43619.0</v>
      </c>
      <c r="H377" s="118">
        <f t="shared" si="2"/>
        <v>71</v>
      </c>
      <c r="I377" s="106" t="s">
        <v>49</v>
      </c>
      <c r="J377" s="106" t="s">
        <v>33</v>
      </c>
      <c r="K377" s="111"/>
      <c r="L377" s="54" t="s">
        <v>68</v>
      </c>
      <c r="M377" s="53">
        <v>45763.0</v>
      </c>
      <c r="N377" s="131" t="s">
        <v>19</v>
      </c>
      <c r="O377" s="130"/>
      <c r="P377" s="133"/>
      <c r="Q377" s="152"/>
      <c r="R377" s="162"/>
      <c r="S377" s="162"/>
      <c r="T377" s="162"/>
      <c r="U377" s="162"/>
      <c r="V377" s="163"/>
      <c r="W377" s="163"/>
      <c r="X377" s="163"/>
    </row>
    <row r="378">
      <c r="A378" s="105">
        <v>45705.0</v>
      </c>
      <c r="B378" s="53">
        <v>45783.0</v>
      </c>
      <c r="C378" s="106">
        <v>10108.0</v>
      </c>
      <c r="D378" s="106" t="s">
        <v>158</v>
      </c>
      <c r="E378" s="107">
        <v>42186.0</v>
      </c>
      <c r="F378" s="117">
        <f t="shared" si="4"/>
        <v>118</v>
      </c>
      <c r="G378" s="105">
        <v>43525.0</v>
      </c>
      <c r="H378" s="118">
        <f t="shared" si="2"/>
        <v>74</v>
      </c>
      <c r="I378" s="106" t="s">
        <v>170</v>
      </c>
      <c r="J378" s="106" t="s">
        <v>33</v>
      </c>
      <c r="K378" s="111"/>
      <c r="L378" s="130"/>
      <c r="M378" s="141"/>
      <c r="N378" s="131" t="s">
        <v>19</v>
      </c>
      <c r="O378" s="130"/>
      <c r="P378" s="133"/>
      <c r="Q378" s="152"/>
      <c r="R378" s="162"/>
      <c r="S378" s="162"/>
      <c r="T378" s="162"/>
      <c r="U378" s="162"/>
      <c r="V378" s="163"/>
      <c r="W378" s="163"/>
      <c r="X378" s="163"/>
    </row>
    <row r="379">
      <c r="A379" s="105">
        <v>45705.0</v>
      </c>
      <c r="B379" s="53">
        <v>45783.0</v>
      </c>
      <c r="C379" s="339">
        <v>3604.0</v>
      </c>
      <c r="D379" s="106" t="s">
        <v>58</v>
      </c>
      <c r="E379" s="107">
        <v>43235.0</v>
      </c>
      <c r="F379" s="117">
        <f t="shared" si="4"/>
        <v>83</v>
      </c>
      <c r="G379" s="105">
        <v>43235.0</v>
      </c>
      <c r="H379" s="118">
        <f t="shared" si="2"/>
        <v>83</v>
      </c>
      <c r="I379" s="106" t="s">
        <v>59</v>
      </c>
      <c r="J379" s="106" t="s">
        <v>33</v>
      </c>
      <c r="K379" s="111"/>
      <c r="L379" s="130"/>
      <c r="M379" s="141"/>
      <c r="N379" s="131" t="s">
        <v>19</v>
      </c>
      <c r="O379" s="130"/>
      <c r="P379" s="133"/>
      <c r="Q379" s="152"/>
      <c r="R379" s="162"/>
      <c r="S379" s="162"/>
      <c r="T379" s="162"/>
      <c r="U379" s="162"/>
      <c r="V379" s="163"/>
      <c r="W379" s="163"/>
      <c r="X379" s="163"/>
    </row>
    <row r="380">
      <c r="A380" s="105">
        <v>45705.0</v>
      </c>
      <c r="B380" s="53">
        <v>45783.0</v>
      </c>
      <c r="C380" s="106">
        <v>3865.0</v>
      </c>
      <c r="D380" s="106" t="s">
        <v>107</v>
      </c>
      <c r="E380" s="107">
        <v>43221.0</v>
      </c>
      <c r="F380" s="117">
        <f t="shared" si="4"/>
        <v>84</v>
      </c>
      <c r="G380" s="105">
        <v>43250.0</v>
      </c>
      <c r="H380" s="118">
        <f t="shared" si="2"/>
        <v>83</v>
      </c>
      <c r="I380" s="106" t="s">
        <v>74</v>
      </c>
      <c r="J380" s="106" t="s">
        <v>33</v>
      </c>
      <c r="K380" s="111"/>
      <c r="L380" s="130"/>
      <c r="M380" s="141"/>
      <c r="N380" s="131" t="s">
        <v>19</v>
      </c>
      <c r="O380" s="130"/>
      <c r="P380" s="133"/>
      <c r="Q380" s="152"/>
      <c r="R380" s="162"/>
      <c r="S380" s="162"/>
      <c r="T380" s="162"/>
      <c r="U380" s="162"/>
      <c r="V380" s="163"/>
      <c r="W380" s="163"/>
      <c r="X380" s="163"/>
    </row>
    <row r="381">
      <c r="A381" s="105">
        <v>45705.0</v>
      </c>
      <c r="B381" s="53">
        <v>45783.0</v>
      </c>
      <c r="C381" s="339">
        <v>11590.0</v>
      </c>
      <c r="D381" s="106" t="s">
        <v>89</v>
      </c>
      <c r="E381" s="107">
        <v>43560.0</v>
      </c>
      <c r="F381" s="117">
        <f t="shared" si="4"/>
        <v>73</v>
      </c>
      <c r="G381" s="105">
        <v>43581.0</v>
      </c>
      <c r="H381" s="118">
        <f t="shared" si="2"/>
        <v>72</v>
      </c>
      <c r="I381" s="106" t="s">
        <v>49</v>
      </c>
      <c r="J381" s="106" t="s">
        <v>33</v>
      </c>
      <c r="K381" s="111"/>
      <c r="L381" s="54" t="s">
        <v>68</v>
      </c>
      <c r="M381" s="53">
        <v>45763.0</v>
      </c>
      <c r="N381" s="131" t="s">
        <v>19</v>
      </c>
      <c r="O381" s="130"/>
      <c r="P381" s="133"/>
      <c r="Q381" s="152"/>
      <c r="R381" s="162"/>
      <c r="S381" s="162"/>
      <c r="T381" s="162"/>
      <c r="U381" s="162"/>
      <c r="V381" s="163"/>
      <c r="W381" s="163"/>
      <c r="X381" s="163"/>
    </row>
    <row r="382">
      <c r="A382" s="105">
        <v>45705.0</v>
      </c>
      <c r="B382" s="53">
        <v>45783.0</v>
      </c>
      <c r="C382" s="106">
        <v>8803.0</v>
      </c>
      <c r="D382" s="106" t="s">
        <v>62</v>
      </c>
      <c r="E382" s="107">
        <v>43444.0</v>
      </c>
      <c r="F382" s="117">
        <f t="shared" si="4"/>
        <v>76</v>
      </c>
      <c r="G382" s="105">
        <v>43487.0</v>
      </c>
      <c r="H382" s="118">
        <f t="shared" si="2"/>
        <v>75</v>
      </c>
      <c r="I382" s="106" t="s">
        <v>205</v>
      </c>
      <c r="J382" s="106" t="s">
        <v>33</v>
      </c>
      <c r="K382" s="111"/>
      <c r="L382" s="130"/>
      <c r="M382" s="141"/>
      <c r="N382" s="131" t="s">
        <v>19</v>
      </c>
      <c r="O382" s="130"/>
      <c r="P382" s="133"/>
      <c r="Q382" s="152"/>
      <c r="R382" s="162"/>
      <c r="S382" s="162"/>
      <c r="T382" s="162"/>
      <c r="U382" s="162"/>
      <c r="V382" s="163"/>
      <c r="W382" s="163"/>
      <c r="X382" s="163"/>
    </row>
    <row r="383">
      <c r="A383" s="53">
        <v>45705.0</v>
      </c>
      <c r="B383" s="53">
        <v>45782.0</v>
      </c>
      <c r="C383" s="54">
        <v>235880.0</v>
      </c>
      <c r="D383" s="54" t="s">
        <v>48</v>
      </c>
      <c r="E383" s="53">
        <v>45566.0</v>
      </c>
      <c r="F383" s="56">
        <f t="shared" si="4"/>
        <v>7</v>
      </c>
      <c r="G383" s="151">
        <v>45625.0</v>
      </c>
      <c r="H383" s="56">
        <f t="shared" si="2"/>
        <v>5</v>
      </c>
      <c r="I383" s="54" t="s">
        <v>73</v>
      </c>
      <c r="J383" s="54" t="s">
        <v>379</v>
      </c>
      <c r="K383" s="100"/>
      <c r="L383" s="54" t="s">
        <v>51</v>
      </c>
      <c r="M383" s="58"/>
      <c r="N383" s="54" t="s">
        <v>17</v>
      </c>
      <c r="O383" s="54" t="s">
        <v>65</v>
      </c>
      <c r="P383" s="58"/>
      <c r="Q383" s="152"/>
      <c r="R383" s="162"/>
      <c r="S383" s="162"/>
      <c r="T383" s="162"/>
      <c r="U383" s="162"/>
      <c r="V383" s="163"/>
      <c r="W383" s="163"/>
      <c r="X383" s="163"/>
    </row>
    <row r="384">
      <c r="A384" s="53">
        <v>45705.0</v>
      </c>
      <c r="B384" s="53">
        <v>45782.0</v>
      </c>
      <c r="C384" s="54">
        <v>241173.0</v>
      </c>
      <c r="D384" s="54" t="s">
        <v>77</v>
      </c>
      <c r="E384" s="53">
        <v>45505.0</v>
      </c>
      <c r="F384" s="56">
        <f t="shared" si="4"/>
        <v>9</v>
      </c>
      <c r="G384" s="53">
        <v>45688.0</v>
      </c>
      <c r="H384" s="56">
        <f t="shared" si="2"/>
        <v>3</v>
      </c>
      <c r="I384" s="54" t="s">
        <v>59</v>
      </c>
      <c r="J384" s="54">
        <v>106.0</v>
      </c>
      <c r="K384" s="57">
        <v>15000.0</v>
      </c>
      <c r="L384" s="54" t="s">
        <v>68</v>
      </c>
      <c r="M384" s="54" t="s">
        <v>469</v>
      </c>
      <c r="N384" s="54" t="s">
        <v>17</v>
      </c>
      <c r="O384" s="54" t="s">
        <v>65</v>
      </c>
      <c r="P384" s="58"/>
      <c r="Q384" s="152"/>
      <c r="R384" s="162"/>
      <c r="S384" s="162"/>
      <c r="T384" s="162"/>
      <c r="U384" s="162"/>
      <c r="V384" s="163"/>
      <c r="W384" s="163"/>
      <c r="X384" s="163"/>
    </row>
    <row r="385">
      <c r="A385" s="53">
        <v>45705.0</v>
      </c>
      <c r="B385" s="53">
        <v>45779.0</v>
      </c>
      <c r="C385" s="54">
        <v>216375.0</v>
      </c>
      <c r="D385" s="54" t="s">
        <v>112</v>
      </c>
      <c r="E385" s="53">
        <v>45597.0</v>
      </c>
      <c r="F385" s="56">
        <f t="shared" si="4"/>
        <v>6</v>
      </c>
      <c r="G385" s="53">
        <v>45679.0</v>
      </c>
      <c r="H385" s="56">
        <f t="shared" si="2"/>
        <v>3</v>
      </c>
      <c r="I385" s="54" t="s">
        <v>59</v>
      </c>
      <c r="J385" s="54">
        <v>102.0</v>
      </c>
      <c r="K385" s="57" t="s">
        <v>470</v>
      </c>
      <c r="L385" s="54" t="s">
        <v>68</v>
      </c>
      <c r="M385" s="58"/>
      <c r="N385" s="54" t="s">
        <v>17</v>
      </c>
      <c r="O385" s="54" t="s">
        <v>65</v>
      </c>
      <c r="P385" s="58"/>
      <c r="Q385" s="152"/>
      <c r="R385" s="162"/>
      <c r="S385" s="162"/>
      <c r="T385" s="162"/>
      <c r="U385" s="162"/>
      <c r="V385" s="163"/>
      <c r="W385" s="163"/>
      <c r="X385" s="163"/>
    </row>
    <row r="386">
      <c r="A386" s="53">
        <v>45705.0</v>
      </c>
      <c r="B386" s="53">
        <v>45783.0</v>
      </c>
      <c r="C386" s="54">
        <v>205231.0</v>
      </c>
      <c r="D386" s="54" t="s">
        <v>48</v>
      </c>
      <c r="E386" s="53">
        <v>45200.0</v>
      </c>
      <c r="F386" s="56">
        <f t="shared" si="4"/>
        <v>19</v>
      </c>
      <c r="G386" s="53">
        <v>45359.0</v>
      </c>
      <c r="H386" s="56">
        <f t="shared" si="2"/>
        <v>13</v>
      </c>
      <c r="I386" s="54" t="s">
        <v>73</v>
      </c>
      <c r="J386" s="54" t="s">
        <v>471</v>
      </c>
      <c r="K386" s="57" t="s">
        <v>458</v>
      </c>
      <c r="L386" s="54" t="s">
        <v>68</v>
      </c>
      <c r="M386" s="54" t="s">
        <v>180</v>
      </c>
      <c r="N386" s="54" t="s">
        <v>20</v>
      </c>
      <c r="O386" s="54" t="s">
        <v>370</v>
      </c>
      <c r="P386" s="58"/>
      <c r="Q386" s="152"/>
      <c r="R386" s="162"/>
      <c r="S386" s="162"/>
      <c r="T386" s="162"/>
      <c r="U386" s="162"/>
      <c r="V386" s="163"/>
      <c r="W386" s="163"/>
      <c r="X386" s="163"/>
    </row>
    <row r="387">
      <c r="A387" s="53">
        <v>45733.0</v>
      </c>
      <c r="B387" s="53">
        <v>45783.0</v>
      </c>
      <c r="C387" s="54">
        <v>207472.0</v>
      </c>
      <c r="D387" s="54" t="s">
        <v>77</v>
      </c>
      <c r="E387" s="53">
        <v>45200.0</v>
      </c>
      <c r="F387" s="56">
        <f t="shared" si="4"/>
        <v>19</v>
      </c>
      <c r="G387" s="53">
        <v>45373.0</v>
      </c>
      <c r="H387" s="56">
        <f t="shared" si="2"/>
        <v>13</v>
      </c>
      <c r="I387" s="54" t="s">
        <v>42</v>
      </c>
      <c r="J387" s="54">
        <v>51.0</v>
      </c>
      <c r="K387" s="300">
        <v>45719.0</v>
      </c>
      <c r="L387" s="54" t="s">
        <v>51</v>
      </c>
      <c r="M387" s="54" t="s">
        <v>472</v>
      </c>
      <c r="N387" s="54" t="s">
        <v>21</v>
      </c>
      <c r="O387" s="54" t="s">
        <v>473</v>
      </c>
      <c r="P387" s="58"/>
      <c r="Q387" s="152"/>
      <c r="R387" s="162"/>
      <c r="S387" s="162"/>
      <c r="T387" s="162"/>
      <c r="U387" s="162"/>
      <c r="V387" s="163"/>
      <c r="W387" s="163"/>
      <c r="X387" s="163"/>
    </row>
    <row r="388">
      <c r="A388" s="53">
        <v>45705.0</v>
      </c>
      <c r="B388" s="53">
        <v>45783.0</v>
      </c>
      <c r="C388" s="54">
        <v>213542.0</v>
      </c>
      <c r="D388" s="54" t="s">
        <v>71</v>
      </c>
      <c r="E388" s="53">
        <v>45139.0</v>
      </c>
      <c r="F388" s="56">
        <f t="shared" si="4"/>
        <v>21</v>
      </c>
      <c r="G388" s="53">
        <v>45420.0</v>
      </c>
      <c r="H388" s="56">
        <f t="shared" si="2"/>
        <v>11</v>
      </c>
      <c r="I388" s="54" t="s">
        <v>63</v>
      </c>
      <c r="J388" s="54" t="s">
        <v>474</v>
      </c>
      <c r="K388" s="57">
        <v>7000.0</v>
      </c>
      <c r="L388" s="54" t="s">
        <v>68</v>
      </c>
      <c r="M388" s="54">
        <v>15000.0</v>
      </c>
      <c r="N388" s="54" t="s">
        <v>19</v>
      </c>
      <c r="O388" s="54" t="s">
        <v>65</v>
      </c>
      <c r="P388" s="54"/>
      <c r="Q388" s="152"/>
      <c r="R388" s="162"/>
      <c r="S388" s="162"/>
      <c r="T388" s="162"/>
      <c r="U388" s="162"/>
      <c r="V388" s="163"/>
      <c r="W388" s="163"/>
      <c r="X388" s="163"/>
    </row>
    <row r="389">
      <c r="A389" s="53">
        <v>45705.0</v>
      </c>
      <c r="B389" s="53">
        <v>45779.0</v>
      </c>
      <c r="C389" s="54">
        <v>212212.0</v>
      </c>
      <c r="D389" s="54" t="s">
        <v>104</v>
      </c>
      <c r="E389" s="53">
        <v>45352.0</v>
      </c>
      <c r="F389" s="56">
        <f t="shared" si="4"/>
        <v>14</v>
      </c>
      <c r="G389" s="53">
        <v>45412.0</v>
      </c>
      <c r="H389" s="56">
        <f t="shared" si="2"/>
        <v>12</v>
      </c>
      <c r="I389" s="54" t="s">
        <v>59</v>
      </c>
      <c r="J389" s="54" t="s">
        <v>67</v>
      </c>
      <c r="K389" s="57">
        <v>15000.0</v>
      </c>
      <c r="L389" s="54" t="s">
        <v>68</v>
      </c>
      <c r="M389" s="116">
        <v>13958.0</v>
      </c>
      <c r="N389" s="54" t="s">
        <v>17</v>
      </c>
      <c r="O389" s="54" t="s">
        <v>65</v>
      </c>
      <c r="P389" s="58"/>
      <c r="Q389" s="152"/>
      <c r="R389" s="162"/>
      <c r="S389" s="162"/>
      <c r="T389" s="162"/>
      <c r="U389" s="162"/>
      <c r="V389" s="163"/>
      <c r="W389" s="163"/>
      <c r="X389" s="163"/>
    </row>
    <row r="390">
      <c r="A390" s="53">
        <v>45705.0</v>
      </c>
      <c r="B390" s="53">
        <v>45783.0</v>
      </c>
      <c r="C390" s="54">
        <v>231036.0</v>
      </c>
      <c r="D390" s="54" t="s">
        <v>58</v>
      </c>
      <c r="E390" s="53">
        <v>45413.0</v>
      </c>
      <c r="F390" s="56">
        <f t="shared" si="4"/>
        <v>12</v>
      </c>
      <c r="G390" s="151">
        <v>45582.0</v>
      </c>
      <c r="H390" s="56">
        <f t="shared" si="2"/>
        <v>6</v>
      </c>
      <c r="I390" s="54" t="s">
        <v>59</v>
      </c>
      <c r="J390" s="54">
        <v>142.0</v>
      </c>
      <c r="K390" s="57">
        <v>8000.0</v>
      </c>
      <c r="L390" s="54" t="s">
        <v>68</v>
      </c>
      <c r="M390" s="54" t="s">
        <v>475</v>
      </c>
      <c r="N390" s="54" t="s">
        <v>19</v>
      </c>
      <c r="O390" s="54" t="s">
        <v>65</v>
      </c>
      <c r="P390" s="58"/>
      <c r="Q390" s="152"/>
      <c r="R390" s="162"/>
      <c r="S390" s="162"/>
      <c r="T390" s="162"/>
      <c r="U390" s="162"/>
      <c r="V390" s="163"/>
      <c r="W390" s="163"/>
      <c r="X390" s="163"/>
    </row>
    <row r="391">
      <c r="A391" s="53">
        <v>45705.0</v>
      </c>
      <c r="B391" s="53">
        <v>45783.0</v>
      </c>
      <c r="C391" s="54">
        <v>218565.0</v>
      </c>
      <c r="D391" s="54" t="s">
        <v>48</v>
      </c>
      <c r="E391" s="53">
        <v>45323.0</v>
      </c>
      <c r="F391" s="56">
        <f t="shared" si="4"/>
        <v>15</v>
      </c>
      <c r="G391" s="53">
        <v>45511.0</v>
      </c>
      <c r="H391" s="56">
        <f t="shared" si="2"/>
        <v>8</v>
      </c>
      <c r="I391" s="54" t="s">
        <v>73</v>
      </c>
      <c r="J391" s="54">
        <v>201.0</v>
      </c>
      <c r="K391" s="57">
        <v>7000.0</v>
      </c>
      <c r="L391" s="54" t="s">
        <v>68</v>
      </c>
      <c r="M391" s="54" t="s">
        <v>476</v>
      </c>
      <c r="N391" s="54" t="s">
        <v>19</v>
      </c>
      <c r="O391" s="54" t="s">
        <v>65</v>
      </c>
      <c r="P391" s="58"/>
      <c r="Q391" s="152"/>
      <c r="R391" s="162"/>
      <c r="S391" s="162"/>
      <c r="T391" s="162"/>
      <c r="U391" s="162"/>
      <c r="V391" s="163"/>
      <c r="W391" s="163"/>
      <c r="X391" s="163"/>
    </row>
    <row r="392">
      <c r="A392" s="53">
        <v>45705.0</v>
      </c>
      <c r="B392" s="53">
        <v>45783.0</v>
      </c>
      <c r="C392" s="54">
        <v>229960.0</v>
      </c>
      <c r="D392" s="54" t="s">
        <v>77</v>
      </c>
      <c r="E392" s="53">
        <v>45536.0</v>
      </c>
      <c r="F392" s="56">
        <f t="shared" si="4"/>
        <v>8</v>
      </c>
      <c r="G392" s="53">
        <v>45568.0</v>
      </c>
      <c r="H392" s="56">
        <f t="shared" si="2"/>
        <v>7</v>
      </c>
      <c r="I392" s="54" t="s">
        <v>74</v>
      </c>
      <c r="J392" s="54">
        <v>316.0</v>
      </c>
      <c r="K392" s="57">
        <v>12000.0</v>
      </c>
      <c r="L392" s="54" t="s">
        <v>68</v>
      </c>
      <c r="M392" s="300">
        <v>45772.0</v>
      </c>
      <c r="N392" s="54" t="s">
        <v>19</v>
      </c>
      <c r="O392" s="54" t="s">
        <v>65</v>
      </c>
      <c r="P392" s="58"/>
      <c r="Q392" s="152"/>
      <c r="R392" s="162"/>
      <c r="S392" s="162"/>
      <c r="T392" s="162"/>
      <c r="U392" s="162"/>
      <c r="V392" s="163"/>
      <c r="W392" s="163"/>
      <c r="X392" s="163"/>
    </row>
    <row r="393">
      <c r="A393" s="53">
        <v>45705.0</v>
      </c>
      <c r="B393" s="53">
        <v>45783.0</v>
      </c>
      <c r="C393" s="54">
        <v>234310.0</v>
      </c>
      <c r="D393" s="54" t="s">
        <v>89</v>
      </c>
      <c r="E393" s="53">
        <v>45536.0</v>
      </c>
      <c r="F393" s="56">
        <f t="shared" si="4"/>
        <v>8</v>
      </c>
      <c r="G393" s="151">
        <v>45610.0</v>
      </c>
      <c r="H393" s="56">
        <f t="shared" si="2"/>
        <v>5</v>
      </c>
      <c r="I393" s="54" t="s">
        <v>73</v>
      </c>
      <c r="J393" s="54" t="s">
        <v>186</v>
      </c>
      <c r="K393" s="100"/>
      <c r="L393" s="58"/>
      <c r="M393" s="54" t="s">
        <v>477</v>
      </c>
      <c r="N393" s="54" t="s">
        <v>19</v>
      </c>
      <c r="O393" s="54" t="s">
        <v>65</v>
      </c>
      <c r="P393" s="58"/>
      <c r="Q393" s="152"/>
      <c r="R393" s="162"/>
      <c r="S393" s="162"/>
      <c r="T393" s="162"/>
      <c r="U393" s="162"/>
      <c r="V393" s="163"/>
      <c r="W393" s="163"/>
      <c r="X393" s="163"/>
    </row>
    <row r="394">
      <c r="A394" s="53">
        <v>45705.0</v>
      </c>
      <c r="B394" s="53">
        <v>45783.0</v>
      </c>
      <c r="C394" s="54">
        <v>236080.0</v>
      </c>
      <c r="D394" s="54" t="s">
        <v>111</v>
      </c>
      <c r="E394" s="53">
        <v>45566.0</v>
      </c>
      <c r="F394" s="56">
        <f t="shared" si="4"/>
        <v>7</v>
      </c>
      <c r="G394" s="53">
        <v>45632.0</v>
      </c>
      <c r="H394" s="56">
        <f t="shared" si="2"/>
        <v>5</v>
      </c>
      <c r="I394" s="54" t="s">
        <v>74</v>
      </c>
      <c r="J394" s="54">
        <v>302.0</v>
      </c>
      <c r="K394" s="57">
        <v>14000.0</v>
      </c>
      <c r="L394" s="54" t="s">
        <v>68</v>
      </c>
      <c r="M394" s="58"/>
      <c r="N394" s="54" t="s">
        <v>19</v>
      </c>
      <c r="O394" s="54" t="s">
        <v>65</v>
      </c>
      <c r="P394" s="54" t="s">
        <v>66</v>
      </c>
      <c r="Q394" s="152"/>
      <c r="R394" s="162"/>
      <c r="S394" s="162"/>
      <c r="T394" s="162"/>
      <c r="U394" s="162"/>
      <c r="V394" s="163"/>
      <c r="W394" s="163"/>
      <c r="X394" s="163"/>
    </row>
    <row r="395">
      <c r="A395" s="53">
        <v>45705.0</v>
      </c>
      <c r="B395" s="53">
        <v>45779.0</v>
      </c>
      <c r="C395" s="54">
        <v>233073.0</v>
      </c>
      <c r="D395" s="54" t="s">
        <v>62</v>
      </c>
      <c r="E395" s="53">
        <v>45413.0</v>
      </c>
      <c r="F395" s="56">
        <f t="shared" si="4"/>
        <v>12</v>
      </c>
      <c r="G395" s="53">
        <v>45597.0</v>
      </c>
      <c r="H395" s="56">
        <f t="shared" si="2"/>
        <v>6</v>
      </c>
      <c r="I395" s="54" t="s">
        <v>73</v>
      </c>
      <c r="J395" s="54" t="s">
        <v>478</v>
      </c>
      <c r="K395" s="57">
        <v>10000.0</v>
      </c>
      <c r="L395" s="54" t="s">
        <v>68</v>
      </c>
      <c r="M395" s="54">
        <v>40000.0</v>
      </c>
      <c r="N395" s="54" t="s">
        <v>17</v>
      </c>
      <c r="O395" s="54" t="s">
        <v>65</v>
      </c>
      <c r="P395" s="58"/>
      <c r="Q395" s="152"/>
      <c r="R395" s="162"/>
      <c r="S395" s="162"/>
      <c r="T395" s="162"/>
      <c r="U395" s="162"/>
      <c r="V395" s="163"/>
      <c r="W395" s="163"/>
      <c r="X395" s="163"/>
    </row>
    <row r="396">
      <c r="A396" s="53">
        <v>45705.0</v>
      </c>
      <c r="B396" s="53">
        <v>45783.0</v>
      </c>
      <c r="C396" s="54">
        <v>84537.0</v>
      </c>
      <c r="D396" s="54" t="s">
        <v>62</v>
      </c>
      <c r="E396" s="53">
        <v>44256.0</v>
      </c>
      <c r="F396" s="56">
        <f t="shared" si="4"/>
        <v>50</v>
      </c>
      <c r="G396" s="53">
        <v>44308.0</v>
      </c>
      <c r="H396" s="56">
        <f t="shared" si="2"/>
        <v>48</v>
      </c>
      <c r="I396" s="54" t="s">
        <v>59</v>
      </c>
      <c r="J396" s="54">
        <v>107.0</v>
      </c>
      <c r="K396" s="57">
        <v>4300.0</v>
      </c>
      <c r="L396" s="54" t="s">
        <v>68</v>
      </c>
      <c r="M396" s="322">
        <v>9300.0</v>
      </c>
      <c r="N396" s="54" t="s">
        <v>19</v>
      </c>
      <c r="O396" s="54" t="s">
        <v>479</v>
      </c>
      <c r="P396" s="58"/>
      <c r="Q396" s="152"/>
      <c r="R396" s="162"/>
      <c r="S396" s="162"/>
      <c r="T396" s="162"/>
      <c r="U396" s="162"/>
      <c r="V396" s="163"/>
      <c r="W396" s="163"/>
      <c r="X396" s="163"/>
    </row>
    <row r="397">
      <c r="A397" s="53">
        <v>45705.0</v>
      </c>
      <c r="B397" s="53">
        <v>45783.0</v>
      </c>
      <c r="C397" s="54">
        <v>233832.0</v>
      </c>
      <c r="D397" s="54" t="s">
        <v>48</v>
      </c>
      <c r="E397" s="53">
        <v>45597.0</v>
      </c>
      <c r="F397" s="56">
        <f t="shared" si="4"/>
        <v>6</v>
      </c>
      <c r="G397" s="151">
        <v>45607.0</v>
      </c>
      <c r="H397" s="56">
        <f t="shared" si="2"/>
        <v>5</v>
      </c>
      <c r="I397" s="54" t="s">
        <v>73</v>
      </c>
      <c r="J397" s="54" t="s">
        <v>258</v>
      </c>
      <c r="K397" s="57">
        <v>12000.0</v>
      </c>
      <c r="L397" s="54" t="s">
        <v>68</v>
      </c>
      <c r="M397" s="54" t="s">
        <v>480</v>
      </c>
      <c r="N397" s="54" t="s">
        <v>19</v>
      </c>
      <c r="O397" s="54" t="s">
        <v>65</v>
      </c>
      <c r="P397" s="58"/>
      <c r="Q397" s="152"/>
      <c r="R397" s="162"/>
      <c r="S397" s="162"/>
      <c r="T397" s="162"/>
      <c r="U397" s="162"/>
      <c r="V397" s="163"/>
      <c r="W397" s="163"/>
      <c r="X397" s="163"/>
    </row>
    <row r="398">
      <c r="A398" s="105">
        <v>45705.0</v>
      </c>
      <c r="B398" s="53">
        <v>45783.0</v>
      </c>
      <c r="C398" s="106">
        <v>235452.0</v>
      </c>
      <c r="D398" s="106" t="s">
        <v>48</v>
      </c>
      <c r="E398" s="107">
        <v>45597.0</v>
      </c>
      <c r="F398" s="108">
        <f t="shared" si="4"/>
        <v>6</v>
      </c>
      <c r="G398" s="105">
        <v>45635.0</v>
      </c>
      <c r="H398" s="340">
        <f t="shared" si="2"/>
        <v>4</v>
      </c>
      <c r="I398" s="106" t="s">
        <v>74</v>
      </c>
      <c r="J398" s="89" t="s">
        <v>481</v>
      </c>
      <c r="K398" s="153">
        <v>15000.0</v>
      </c>
      <c r="L398" s="106" t="s">
        <v>68</v>
      </c>
      <c r="M398" s="106"/>
      <c r="N398" s="54" t="s">
        <v>19</v>
      </c>
      <c r="O398" s="106"/>
      <c r="P398" s="130"/>
      <c r="Q398" s="152"/>
      <c r="R398" s="162"/>
      <c r="S398" s="162"/>
      <c r="T398" s="162"/>
      <c r="U398" s="162"/>
      <c r="V398" s="163"/>
      <c r="W398" s="163"/>
      <c r="X398" s="163"/>
    </row>
    <row r="399">
      <c r="A399" s="53">
        <v>45705.0</v>
      </c>
      <c r="B399" s="53">
        <v>45783.0</v>
      </c>
      <c r="C399" s="54">
        <v>174572.0</v>
      </c>
      <c r="D399" s="54" t="s">
        <v>58</v>
      </c>
      <c r="E399" s="53">
        <v>44958.0</v>
      </c>
      <c r="F399" s="56">
        <f t="shared" si="4"/>
        <v>27</v>
      </c>
      <c r="G399" s="53">
        <v>45092.0</v>
      </c>
      <c r="H399" s="56">
        <f t="shared" si="2"/>
        <v>22</v>
      </c>
      <c r="I399" s="54" t="s">
        <v>73</v>
      </c>
      <c r="J399" s="54">
        <v>212.0</v>
      </c>
      <c r="K399" s="57">
        <v>10000.0</v>
      </c>
      <c r="L399" s="54" t="s">
        <v>68</v>
      </c>
      <c r="M399" s="54" t="s">
        <v>482</v>
      </c>
      <c r="N399" s="54" t="s">
        <v>19</v>
      </c>
      <c r="O399" s="54" t="s">
        <v>65</v>
      </c>
      <c r="P399" s="58"/>
      <c r="Q399" s="152"/>
      <c r="R399" s="162"/>
      <c r="S399" s="162"/>
      <c r="T399" s="162"/>
      <c r="U399" s="162"/>
      <c r="V399" s="163"/>
      <c r="W399" s="163"/>
      <c r="X399" s="163"/>
    </row>
    <row r="400">
      <c r="A400" s="53">
        <v>45705.0</v>
      </c>
      <c r="B400" s="53">
        <v>45779.0</v>
      </c>
      <c r="C400" s="54">
        <v>240614.0</v>
      </c>
      <c r="D400" s="54" t="s">
        <v>179</v>
      </c>
      <c r="E400" s="53">
        <v>45597.0</v>
      </c>
      <c r="F400" s="56">
        <f t="shared" si="4"/>
        <v>6</v>
      </c>
      <c r="G400" s="53">
        <v>45681.0</v>
      </c>
      <c r="H400" s="56">
        <f t="shared" si="2"/>
        <v>3</v>
      </c>
      <c r="I400" s="54" t="s">
        <v>73</v>
      </c>
      <c r="J400" s="54" t="s">
        <v>254</v>
      </c>
      <c r="K400" s="57">
        <v>6000.0</v>
      </c>
      <c r="L400" s="54" t="s">
        <v>68</v>
      </c>
      <c r="M400" s="54" t="s">
        <v>413</v>
      </c>
      <c r="N400" s="54" t="s">
        <v>17</v>
      </c>
      <c r="O400" s="54" t="s">
        <v>65</v>
      </c>
      <c r="P400" s="58"/>
      <c r="Q400" s="152"/>
      <c r="R400" s="162"/>
      <c r="S400" s="162"/>
      <c r="T400" s="162"/>
      <c r="U400" s="162"/>
      <c r="V400" s="163"/>
      <c r="W400" s="163"/>
      <c r="X400" s="163"/>
    </row>
    <row r="401">
      <c r="A401" s="53">
        <v>45705.0</v>
      </c>
      <c r="B401" s="53">
        <v>45779.0</v>
      </c>
      <c r="C401" s="54">
        <v>237793.0</v>
      </c>
      <c r="D401" s="54" t="s">
        <v>83</v>
      </c>
      <c r="E401" s="53">
        <v>45597.0</v>
      </c>
      <c r="F401" s="56">
        <f t="shared" si="4"/>
        <v>6</v>
      </c>
      <c r="G401" s="53">
        <v>45664.0</v>
      </c>
      <c r="H401" s="56">
        <f t="shared" si="2"/>
        <v>3</v>
      </c>
      <c r="I401" s="54" t="s">
        <v>74</v>
      </c>
      <c r="J401" s="54">
        <v>316.0</v>
      </c>
      <c r="K401" s="57">
        <v>8000.0</v>
      </c>
      <c r="L401" s="54" t="s">
        <v>68</v>
      </c>
      <c r="M401" s="300">
        <v>45779.0</v>
      </c>
      <c r="N401" s="54" t="s">
        <v>17</v>
      </c>
      <c r="O401" s="54" t="s">
        <v>65</v>
      </c>
      <c r="P401" s="58"/>
      <c r="Q401" s="152"/>
      <c r="R401" s="162"/>
      <c r="S401" s="162"/>
      <c r="T401" s="162"/>
      <c r="U401" s="162"/>
      <c r="V401" s="163"/>
      <c r="W401" s="163"/>
      <c r="X401" s="163"/>
    </row>
    <row r="402">
      <c r="A402" s="53">
        <v>45705.0</v>
      </c>
      <c r="B402" s="53">
        <v>45783.0</v>
      </c>
      <c r="C402" s="54">
        <v>230199.0</v>
      </c>
      <c r="D402" s="54" t="s">
        <v>133</v>
      </c>
      <c r="E402" s="53">
        <v>45536.0</v>
      </c>
      <c r="F402" s="56">
        <f t="shared" si="4"/>
        <v>8</v>
      </c>
      <c r="G402" s="53">
        <v>45573.0</v>
      </c>
      <c r="H402" s="56">
        <f t="shared" si="2"/>
        <v>6</v>
      </c>
      <c r="I402" s="54" t="s">
        <v>282</v>
      </c>
      <c r="J402" s="251">
        <v>404384.0</v>
      </c>
      <c r="K402" s="57">
        <v>4000.0</v>
      </c>
      <c r="L402" s="54" t="s">
        <v>68</v>
      </c>
      <c r="M402" s="54" t="s">
        <v>328</v>
      </c>
      <c r="N402" s="54" t="s">
        <v>19</v>
      </c>
      <c r="O402" s="54" t="s">
        <v>65</v>
      </c>
      <c r="P402" s="58"/>
      <c r="Q402" s="152"/>
      <c r="R402" s="162"/>
      <c r="S402" s="162"/>
      <c r="T402" s="162"/>
      <c r="U402" s="162"/>
      <c r="V402" s="163"/>
      <c r="W402" s="163"/>
      <c r="X402" s="163"/>
    </row>
    <row r="403">
      <c r="A403" s="53">
        <v>45705.0</v>
      </c>
      <c r="B403" s="53">
        <v>45783.0</v>
      </c>
      <c r="C403" s="54">
        <v>234146.0</v>
      </c>
      <c r="D403" s="54" t="s">
        <v>70</v>
      </c>
      <c r="E403" s="320">
        <v>45597.0</v>
      </c>
      <c r="F403" s="56">
        <f t="shared" si="4"/>
        <v>6</v>
      </c>
      <c r="G403" s="321">
        <v>45609.0</v>
      </c>
      <c r="H403" s="56">
        <f t="shared" si="2"/>
        <v>5</v>
      </c>
      <c r="I403" s="54" t="s">
        <v>49</v>
      </c>
      <c r="J403" s="58"/>
      <c r="K403" s="57">
        <v>9000.0</v>
      </c>
      <c r="L403" s="54" t="s">
        <v>68</v>
      </c>
      <c r="M403" s="300">
        <v>45770.0</v>
      </c>
      <c r="N403" s="54" t="s">
        <v>19</v>
      </c>
      <c r="O403" s="54" t="s">
        <v>65</v>
      </c>
      <c r="P403" s="58"/>
      <c r="Q403" s="152"/>
      <c r="R403" s="162"/>
      <c r="S403" s="162"/>
      <c r="T403" s="162"/>
      <c r="U403" s="162"/>
      <c r="V403" s="163"/>
      <c r="W403" s="163"/>
      <c r="X403" s="163"/>
    </row>
    <row r="404">
      <c r="A404" s="53">
        <v>45705.0</v>
      </c>
      <c r="B404" s="53">
        <v>45783.0</v>
      </c>
      <c r="C404" s="54">
        <v>228490.0</v>
      </c>
      <c r="D404" s="54" t="s">
        <v>89</v>
      </c>
      <c r="E404" s="53">
        <v>45505.0</v>
      </c>
      <c r="F404" s="56">
        <f t="shared" si="4"/>
        <v>9</v>
      </c>
      <c r="G404" s="53">
        <v>45555.0</v>
      </c>
      <c r="H404" s="56">
        <f t="shared" si="2"/>
        <v>7</v>
      </c>
      <c r="I404" s="54" t="s">
        <v>59</v>
      </c>
      <c r="J404" s="54" t="s">
        <v>417</v>
      </c>
      <c r="K404" s="57">
        <v>7000.0</v>
      </c>
      <c r="L404" s="54" t="s">
        <v>68</v>
      </c>
      <c r="M404" s="54" t="s">
        <v>483</v>
      </c>
      <c r="N404" s="54" t="s">
        <v>19</v>
      </c>
      <c r="O404" s="54" t="s">
        <v>65</v>
      </c>
      <c r="P404" s="58"/>
      <c r="Q404" s="152"/>
      <c r="R404" s="162"/>
      <c r="S404" s="162"/>
      <c r="T404" s="162"/>
      <c r="U404" s="162"/>
      <c r="V404" s="163"/>
      <c r="W404" s="163"/>
      <c r="X404" s="163"/>
    </row>
    <row r="405">
      <c r="A405" s="53">
        <v>45705.0</v>
      </c>
      <c r="B405" s="53">
        <v>45783.0</v>
      </c>
      <c r="C405" s="54">
        <v>229386.0</v>
      </c>
      <c r="D405" s="54" t="s">
        <v>158</v>
      </c>
      <c r="E405" s="53">
        <v>45536.0</v>
      </c>
      <c r="F405" s="56">
        <f t="shared" si="4"/>
        <v>8</v>
      </c>
      <c r="G405" s="53">
        <v>45562.0</v>
      </c>
      <c r="H405" s="56">
        <f t="shared" si="2"/>
        <v>7</v>
      </c>
      <c r="I405" s="54" t="s">
        <v>49</v>
      </c>
      <c r="J405" s="54">
        <v>106.0</v>
      </c>
      <c r="K405" s="57">
        <v>8000.0</v>
      </c>
      <c r="L405" s="54" t="s">
        <v>68</v>
      </c>
      <c r="M405" s="54" t="s">
        <v>484</v>
      </c>
      <c r="N405" s="54" t="s">
        <v>19</v>
      </c>
      <c r="O405" s="54" t="s">
        <v>485</v>
      </c>
      <c r="P405" s="58"/>
      <c r="Q405" s="152"/>
      <c r="R405" s="162"/>
      <c r="S405" s="162"/>
      <c r="T405" s="162"/>
      <c r="U405" s="162"/>
      <c r="V405" s="163"/>
      <c r="W405" s="163"/>
      <c r="X405" s="163"/>
    </row>
    <row r="406">
      <c r="A406" s="53">
        <v>45705.0</v>
      </c>
      <c r="B406" s="53">
        <v>45783.0</v>
      </c>
      <c r="C406" s="54">
        <v>240269.0</v>
      </c>
      <c r="D406" s="54" t="s">
        <v>158</v>
      </c>
      <c r="E406" s="53">
        <v>45658.0</v>
      </c>
      <c r="F406" s="56">
        <f t="shared" si="4"/>
        <v>4</v>
      </c>
      <c r="G406" s="53">
        <v>45681.0</v>
      </c>
      <c r="H406" s="56">
        <f t="shared" si="2"/>
        <v>3</v>
      </c>
      <c r="I406" s="54" t="s">
        <v>49</v>
      </c>
      <c r="J406" s="58"/>
      <c r="K406" s="57" t="s">
        <v>64</v>
      </c>
      <c r="L406" s="54" t="s">
        <v>51</v>
      </c>
      <c r="M406" s="53">
        <v>45770.0</v>
      </c>
      <c r="N406" s="54" t="s">
        <v>19</v>
      </c>
      <c r="O406" s="54" t="s">
        <v>65</v>
      </c>
      <c r="P406" s="58"/>
      <c r="Q406" s="152"/>
      <c r="R406" s="162"/>
      <c r="S406" s="162"/>
      <c r="T406" s="162"/>
      <c r="U406" s="162"/>
      <c r="V406" s="163"/>
      <c r="W406" s="163"/>
      <c r="X406" s="163"/>
    </row>
    <row r="407">
      <c r="A407" s="53">
        <v>45705.0</v>
      </c>
      <c r="B407" s="53">
        <v>45783.0</v>
      </c>
      <c r="C407" s="54">
        <v>223405.0</v>
      </c>
      <c r="D407" s="54" t="s">
        <v>71</v>
      </c>
      <c r="E407" s="53">
        <v>45474.0</v>
      </c>
      <c r="F407" s="56">
        <f t="shared" si="4"/>
        <v>10</v>
      </c>
      <c r="G407" s="53">
        <v>45505.0</v>
      </c>
      <c r="H407" s="56">
        <f t="shared" si="2"/>
        <v>9</v>
      </c>
      <c r="I407" s="54" t="s">
        <v>74</v>
      </c>
      <c r="J407" s="54" t="s">
        <v>108</v>
      </c>
      <c r="K407" s="57">
        <v>7000.0</v>
      </c>
      <c r="L407" s="54" t="s">
        <v>68</v>
      </c>
      <c r="M407" s="54" t="s">
        <v>486</v>
      </c>
      <c r="N407" s="54" t="s">
        <v>19</v>
      </c>
      <c r="O407" s="54" t="s">
        <v>65</v>
      </c>
      <c r="P407" s="58"/>
      <c r="Q407" s="152"/>
      <c r="R407" s="162"/>
      <c r="S407" s="162"/>
      <c r="T407" s="162"/>
      <c r="U407" s="162"/>
      <c r="V407" s="163"/>
      <c r="W407" s="163"/>
      <c r="X407" s="163"/>
    </row>
    <row r="408">
      <c r="A408" s="53">
        <v>45705.0</v>
      </c>
      <c r="B408" s="53">
        <v>45783.0</v>
      </c>
      <c r="C408" s="54">
        <v>226093.0</v>
      </c>
      <c r="D408" s="54" t="s">
        <v>71</v>
      </c>
      <c r="E408" s="53">
        <v>45505.0</v>
      </c>
      <c r="F408" s="56">
        <f t="shared" si="4"/>
        <v>9</v>
      </c>
      <c r="G408" s="53">
        <v>45530.0</v>
      </c>
      <c r="H408" s="56">
        <f t="shared" si="2"/>
        <v>8</v>
      </c>
      <c r="I408" s="54" t="s">
        <v>74</v>
      </c>
      <c r="J408" s="54" t="s">
        <v>237</v>
      </c>
      <c r="K408" s="57">
        <v>5500.0</v>
      </c>
      <c r="L408" s="54" t="s">
        <v>68</v>
      </c>
      <c r="M408" s="54" t="s">
        <v>487</v>
      </c>
      <c r="N408" s="54" t="s">
        <v>19</v>
      </c>
      <c r="O408" s="54" t="s">
        <v>65</v>
      </c>
      <c r="P408" s="58"/>
      <c r="Q408" s="152"/>
      <c r="R408" s="162"/>
      <c r="S408" s="162"/>
      <c r="T408" s="162"/>
      <c r="U408" s="162"/>
      <c r="V408" s="163"/>
      <c r="W408" s="163"/>
      <c r="X408" s="163"/>
    </row>
    <row r="409">
      <c r="A409" s="53">
        <v>45705.0</v>
      </c>
      <c r="B409" s="53">
        <v>45783.0</v>
      </c>
      <c r="C409" s="54">
        <v>216760.0</v>
      </c>
      <c r="D409" s="54" t="s">
        <v>77</v>
      </c>
      <c r="E409" s="53">
        <v>45413.0</v>
      </c>
      <c r="F409" s="56">
        <f t="shared" si="4"/>
        <v>12</v>
      </c>
      <c r="G409" s="53">
        <v>45446.0</v>
      </c>
      <c r="H409" s="56">
        <f t="shared" si="2"/>
        <v>11</v>
      </c>
      <c r="I409" s="54" t="s">
        <v>74</v>
      </c>
      <c r="J409" s="54" t="s">
        <v>488</v>
      </c>
      <c r="K409" s="57">
        <v>7000.0</v>
      </c>
      <c r="L409" s="54" t="s">
        <v>68</v>
      </c>
      <c r="M409" s="54">
        <v>16000.0</v>
      </c>
      <c r="N409" s="54" t="s">
        <v>19</v>
      </c>
      <c r="O409" s="54" t="s">
        <v>65</v>
      </c>
      <c r="P409" s="58"/>
      <c r="Q409" s="152"/>
      <c r="R409" s="162"/>
      <c r="S409" s="162"/>
      <c r="T409" s="162"/>
      <c r="U409" s="162"/>
      <c r="V409" s="163"/>
      <c r="W409" s="163"/>
      <c r="X409" s="163"/>
    </row>
    <row r="410">
      <c r="A410" s="53">
        <v>45705.0</v>
      </c>
      <c r="B410" s="53">
        <v>45783.0</v>
      </c>
      <c r="C410" s="54">
        <v>230269.0</v>
      </c>
      <c r="D410" s="54" t="s">
        <v>77</v>
      </c>
      <c r="E410" s="53">
        <v>45474.0</v>
      </c>
      <c r="F410" s="56">
        <f t="shared" si="4"/>
        <v>10</v>
      </c>
      <c r="G410" s="53">
        <v>45572.0</v>
      </c>
      <c r="H410" s="56">
        <f t="shared" si="2"/>
        <v>6</v>
      </c>
      <c r="I410" s="54" t="s">
        <v>73</v>
      </c>
      <c r="J410" s="54">
        <v>208.0</v>
      </c>
      <c r="K410" s="57">
        <v>4700.0</v>
      </c>
      <c r="L410" s="54" t="s">
        <v>68</v>
      </c>
      <c r="M410" s="54" t="s">
        <v>489</v>
      </c>
      <c r="N410" s="54" t="s">
        <v>19</v>
      </c>
      <c r="O410" s="300"/>
      <c r="P410" s="58"/>
      <c r="Q410" s="152"/>
      <c r="R410" s="162"/>
      <c r="S410" s="162"/>
      <c r="T410" s="162"/>
      <c r="U410" s="162"/>
      <c r="V410" s="163"/>
      <c r="W410" s="163"/>
      <c r="X410" s="163"/>
    </row>
    <row r="411">
      <c r="A411" s="53"/>
      <c r="B411" s="53">
        <v>45783.0</v>
      </c>
      <c r="C411" s="54">
        <v>227881.0</v>
      </c>
      <c r="D411" s="54"/>
      <c r="E411" s="53"/>
      <c r="F411" s="56"/>
      <c r="G411" s="53"/>
      <c r="H411" s="56"/>
      <c r="I411" s="54" t="s">
        <v>74</v>
      </c>
      <c r="J411" s="54">
        <v>360.0</v>
      </c>
      <c r="K411" s="57">
        <v>4600.0</v>
      </c>
      <c r="L411" s="54" t="s">
        <v>68</v>
      </c>
      <c r="M411" s="54" t="s">
        <v>490</v>
      </c>
      <c r="N411" s="54" t="s">
        <v>19</v>
      </c>
      <c r="O411" s="54" t="s">
        <v>65</v>
      </c>
      <c r="P411" s="58"/>
      <c r="Q411" s="152"/>
      <c r="R411" s="162"/>
      <c r="S411" s="162"/>
      <c r="T411" s="162"/>
      <c r="U411" s="162"/>
      <c r="V411" s="163"/>
      <c r="W411" s="163"/>
      <c r="X411" s="163"/>
    </row>
    <row r="412">
      <c r="A412" s="53">
        <v>45705.0</v>
      </c>
      <c r="B412" s="53">
        <v>45783.0</v>
      </c>
      <c r="C412" s="54">
        <v>204789.0</v>
      </c>
      <c r="D412" s="54" t="s">
        <v>104</v>
      </c>
      <c r="E412" s="53">
        <v>45323.0</v>
      </c>
      <c r="F412" s="56">
        <f t="shared" ref="F412:F546" si="5">DATEDIF(E412,TODAY(),"M")</f>
        <v>15</v>
      </c>
      <c r="G412" s="53">
        <v>45355.0</v>
      </c>
      <c r="H412" s="56">
        <f t="shared" ref="H412:H548" si="6">DATEDIF(G412,TODAY(),"M")</f>
        <v>14</v>
      </c>
      <c r="I412" s="54" t="s">
        <v>74</v>
      </c>
      <c r="J412" s="54">
        <v>301.0</v>
      </c>
      <c r="K412" s="57">
        <v>5500.0</v>
      </c>
      <c r="L412" s="54" t="s">
        <v>68</v>
      </c>
      <c r="M412" s="54" t="s">
        <v>491</v>
      </c>
      <c r="N412" s="54" t="s">
        <v>19</v>
      </c>
      <c r="O412" s="54" t="s">
        <v>492</v>
      </c>
      <c r="P412" s="58"/>
      <c r="Q412" s="152"/>
      <c r="R412" s="162"/>
      <c r="S412" s="162"/>
      <c r="T412" s="162"/>
      <c r="U412" s="162"/>
      <c r="V412" s="163"/>
      <c r="W412" s="163"/>
      <c r="X412" s="163"/>
    </row>
    <row r="413">
      <c r="A413" s="53">
        <v>45705.0</v>
      </c>
      <c r="B413" s="53">
        <v>45783.0</v>
      </c>
      <c r="C413" s="54">
        <v>191320.0</v>
      </c>
      <c r="D413" s="54" t="s">
        <v>83</v>
      </c>
      <c r="E413" s="53">
        <v>45231.0</v>
      </c>
      <c r="F413" s="56">
        <f t="shared" si="5"/>
        <v>18</v>
      </c>
      <c r="G413" s="53">
        <v>45239.0</v>
      </c>
      <c r="H413" s="56">
        <f t="shared" si="6"/>
        <v>17</v>
      </c>
      <c r="I413" s="54" t="s">
        <v>134</v>
      </c>
      <c r="J413" s="251" t="s">
        <v>269</v>
      </c>
      <c r="K413" s="57">
        <v>8000.0</v>
      </c>
      <c r="L413" s="54" t="s">
        <v>68</v>
      </c>
      <c r="M413" s="54" t="s">
        <v>493</v>
      </c>
      <c r="N413" s="54" t="s">
        <v>19</v>
      </c>
      <c r="O413" s="54" t="s">
        <v>65</v>
      </c>
      <c r="P413" s="58"/>
      <c r="Q413" s="152"/>
      <c r="R413" s="162"/>
      <c r="S413" s="162"/>
      <c r="T413" s="162"/>
      <c r="U413" s="162"/>
      <c r="V413" s="163"/>
      <c r="W413" s="163"/>
      <c r="X413" s="163"/>
    </row>
    <row r="414">
      <c r="A414" s="53">
        <v>45705.0</v>
      </c>
      <c r="B414" s="53">
        <v>45783.0</v>
      </c>
      <c r="C414" s="54">
        <v>80434.0</v>
      </c>
      <c r="D414" s="54" t="s">
        <v>494</v>
      </c>
      <c r="E414" s="53">
        <v>44256.0</v>
      </c>
      <c r="F414" s="56">
        <f t="shared" si="5"/>
        <v>50</v>
      </c>
      <c r="G414" s="53">
        <v>44277.0</v>
      </c>
      <c r="H414" s="56">
        <f t="shared" si="6"/>
        <v>49</v>
      </c>
      <c r="I414" s="54" t="s">
        <v>73</v>
      </c>
      <c r="J414" s="54" t="s">
        <v>33</v>
      </c>
      <c r="K414" s="57" t="s">
        <v>407</v>
      </c>
      <c r="L414" s="54" t="s">
        <v>68</v>
      </c>
      <c r="M414" s="300">
        <v>45764.0</v>
      </c>
      <c r="N414" s="54" t="s">
        <v>19</v>
      </c>
      <c r="O414" s="54" t="s">
        <v>495</v>
      </c>
      <c r="P414" s="58"/>
      <c r="Q414" s="152"/>
      <c r="R414" s="162"/>
      <c r="S414" s="162"/>
      <c r="T414" s="162"/>
      <c r="U414" s="162"/>
      <c r="V414" s="163"/>
      <c r="W414" s="163"/>
      <c r="X414" s="163"/>
    </row>
    <row r="415">
      <c r="A415" s="53">
        <v>45707.0</v>
      </c>
      <c r="B415" s="53">
        <v>45783.0</v>
      </c>
      <c r="C415" s="54">
        <v>215798.0</v>
      </c>
      <c r="D415" s="54" t="s">
        <v>89</v>
      </c>
      <c r="E415" s="53">
        <v>45383.0</v>
      </c>
      <c r="F415" s="56">
        <f t="shared" si="5"/>
        <v>13</v>
      </c>
      <c r="G415" s="53">
        <v>45436.0</v>
      </c>
      <c r="H415" s="56">
        <f t="shared" si="6"/>
        <v>11</v>
      </c>
      <c r="I415" s="54" t="s">
        <v>59</v>
      </c>
      <c r="J415" s="54">
        <v>138.0</v>
      </c>
      <c r="K415" s="57">
        <v>4000.0</v>
      </c>
      <c r="L415" s="54" t="s">
        <v>68</v>
      </c>
      <c r="M415" s="54" t="s">
        <v>328</v>
      </c>
      <c r="N415" s="54" t="s">
        <v>19</v>
      </c>
      <c r="O415" s="54" t="s">
        <v>65</v>
      </c>
      <c r="P415" s="58"/>
      <c r="Q415" s="152"/>
      <c r="R415" s="162"/>
      <c r="S415" s="162"/>
      <c r="T415" s="162"/>
      <c r="U415" s="162"/>
      <c r="V415" s="163"/>
      <c r="W415" s="163"/>
      <c r="X415" s="163"/>
    </row>
    <row r="416">
      <c r="A416" s="53">
        <v>45705.0</v>
      </c>
      <c r="B416" s="53">
        <v>45783.0</v>
      </c>
      <c r="C416" s="54">
        <v>226068.0</v>
      </c>
      <c r="D416" s="54" t="s">
        <v>158</v>
      </c>
      <c r="E416" s="53">
        <v>45505.0</v>
      </c>
      <c r="F416" s="56">
        <f t="shared" si="5"/>
        <v>9</v>
      </c>
      <c r="G416" s="53">
        <v>45530.0</v>
      </c>
      <c r="H416" s="56">
        <f t="shared" si="6"/>
        <v>8</v>
      </c>
      <c r="I416" s="54" t="s">
        <v>74</v>
      </c>
      <c r="J416" s="54">
        <v>316.0</v>
      </c>
      <c r="K416" s="57">
        <v>8000.0</v>
      </c>
      <c r="L416" s="54" t="s">
        <v>68</v>
      </c>
      <c r="M416" s="300"/>
      <c r="N416" s="54" t="s">
        <v>19</v>
      </c>
      <c r="O416" s="54">
        <v>31000.0</v>
      </c>
      <c r="P416" s="58"/>
      <c r="Q416" s="152"/>
      <c r="R416" s="162"/>
      <c r="S416" s="162"/>
      <c r="T416" s="162"/>
      <c r="U416" s="162"/>
      <c r="V416" s="163"/>
      <c r="W416" s="163"/>
      <c r="X416" s="163"/>
    </row>
    <row r="417">
      <c r="A417" s="53">
        <v>45705.0</v>
      </c>
      <c r="B417" s="53">
        <v>45783.0</v>
      </c>
      <c r="C417" s="54">
        <v>201034.0</v>
      </c>
      <c r="D417" s="54" t="s">
        <v>111</v>
      </c>
      <c r="E417" s="53">
        <v>45261.0</v>
      </c>
      <c r="F417" s="56">
        <f t="shared" si="5"/>
        <v>17</v>
      </c>
      <c r="G417" s="53">
        <v>45332.0</v>
      </c>
      <c r="H417" s="56">
        <f t="shared" si="6"/>
        <v>14</v>
      </c>
      <c r="I417" s="54" t="s">
        <v>73</v>
      </c>
      <c r="J417" s="54" t="s">
        <v>136</v>
      </c>
      <c r="K417" s="57">
        <v>27500.0</v>
      </c>
      <c r="L417" s="54" t="s">
        <v>68</v>
      </c>
      <c r="M417" s="54" t="s">
        <v>496</v>
      </c>
      <c r="N417" s="54" t="s">
        <v>19</v>
      </c>
      <c r="O417" s="54" t="s">
        <v>65</v>
      </c>
      <c r="P417" s="58"/>
      <c r="Q417" s="152"/>
      <c r="R417" s="162"/>
      <c r="S417" s="162"/>
      <c r="T417" s="162"/>
      <c r="U417" s="162"/>
      <c r="V417" s="163"/>
      <c r="W417" s="163"/>
      <c r="X417" s="163"/>
    </row>
    <row r="418">
      <c r="A418" s="53">
        <v>45705.0</v>
      </c>
      <c r="B418" s="53">
        <v>45783.0</v>
      </c>
      <c r="C418" s="54">
        <v>208089.0</v>
      </c>
      <c r="D418" s="54" t="s">
        <v>112</v>
      </c>
      <c r="E418" s="53">
        <v>44713.0</v>
      </c>
      <c r="F418" s="56">
        <f t="shared" si="5"/>
        <v>35</v>
      </c>
      <c r="G418" s="53">
        <v>45390.0</v>
      </c>
      <c r="H418" s="56">
        <f t="shared" si="6"/>
        <v>12</v>
      </c>
      <c r="I418" s="54" t="s">
        <v>73</v>
      </c>
      <c r="J418" s="54">
        <v>218.0</v>
      </c>
      <c r="K418" s="57">
        <v>20000.0</v>
      </c>
      <c r="L418" s="54" t="s">
        <v>68</v>
      </c>
      <c r="M418" s="116">
        <v>44374.21</v>
      </c>
      <c r="N418" s="54" t="s">
        <v>19</v>
      </c>
      <c r="O418" s="54"/>
      <c r="P418" s="58"/>
      <c r="Q418" s="115"/>
      <c r="R418" s="165"/>
      <c r="S418" s="165"/>
      <c r="T418" s="165"/>
      <c r="U418" s="165"/>
      <c r="V418" s="166"/>
      <c r="W418" s="166"/>
      <c r="X418" s="166"/>
    </row>
    <row r="419">
      <c r="A419" s="53">
        <v>45705.0</v>
      </c>
      <c r="B419" s="53">
        <v>45783.0</v>
      </c>
      <c r="C419" s="54">
        <v>233735.0</v>
      </c>
      <c r="D419" s="54" t="s">
        <v>55</v>
      </c>
      <c r="E419" s="53">
        <v>45536.0</v>
      </c>
      <c r="F419" s="56">
        <f t="shared" si="5"/>
        <v>8</v>
      </c>
      <c r="G419" s="53">
        <v>45543.0</v>
      </c>
      <c r="H419" s="56">
        <f t="shared" si="6"/>
        <v>7</v>
      </c>
      <c r="I419" s="54" t="s">
        <v>74</v>
      </c>
      <c r="J419" s="54">
        <v>308.0</v>
      </c>
      <c r="K419" s="100"/>
      <c r="L419" s="54" t="s">
        <v>68</v>
      </c>
      <c r="M419" s="53">
        <v>45763.0</v>
      </c>
      <c r="N419" s="54" t="s">
        <v>19</v>
      </c>
      <c r="O419" s="54" t="s">
        <v>65</v>
      </c>
      <c r="P419" s="58"/>
      <c r="Q419" s="115"/>
      <c r="R419" s="165"/>
      <c r="S419" s="165"/>
      <c r="T419" s="165"/>
      <c r="U419" s="165"/>
      <c r="V419" s="166"/>
      <c r="W419" s="166"/>
      <c r="X419" s="166"/>
    </row>
    <row r="420">
      <c r="A420" s="53">
        <v>45705.0</v>
      </c>
      <c r="B420" s="53">
        <v>45783.0</v>
      </c>
      <c r="C420" s="54">
        <v>219034.0</v>
      </c>
      <c r="D420" s="54" t="s">
        <v>99</v>
      </c>
      <c r="E420" s="53">
        <v>45323.0</v>
      </c>
      <c r="F420" s="56">
        <f t="shared" si="5"/>
        <v>15</v>
      </c>
      <c r="G420" s="53">
        <v>45469.0</v>
      </c>
      <c r="H420" s="56">
        <f t="shared" si="6"/>
        <v>10</v>
      </c>
      <c r="I420" s="54" t="s">
        <v>74</v>
      </c>
      <c r="J420" s="54" t="s">
        <v>210</v>
      </c>
      <c r="K420" s="57">
        <v>4000.0</v>
      </c>
      <c r="L420" s="54" t="s">
        <v>68</v>
      </c>
      <c r="M420" s="54">
        <v>6857.0</v>
      </c>
      <c r="N420" s="54" t="s">
        <v>19</v>
      </c>
      <c r="O420" s="54" t="s">
        <v>384</v>
      </c>
      <c r="P420" s="58"/>
      <c r="Q420" s="115"/>
      <c r="R420" s="165"/>
      <c r="S420" s="165"/>
      <c r="T420" s="165"/>
      <c r="U420" s="165"/>
      <c r="V420" s="166"/>
      <c r="W420" s="166"/>
      <c r="X420" s="166"/>
    </row>
    <row r="421">
      <c r="A421" s="53">
        <v>45705.0</v>
      </c>
      <c r="B421" s="53">
        <v>45783.0</v>
      </c>
      <c r="C421" s="54">
        <v>143941.0</v>
      </c>
      <c r="D421" s="54" t="s">
        <v>71</v>
      </c>
      <c r="E421" s="53">
        <v>44743.0</v>
      </c>
      <c r="F421" s="56">
        <f t="shared" si="5"/>
        <v>34</v>
      </c>
      <c r="G421" s="53">
        <v>44805.0</v>
      </c>
      <c r="H421" s="56">
        <f t="shared" si="6"/>
        <v>32</v>
      </c>
      <c r="I421" s="54" t="s">
        <v>144</v>
      </c>
      <c r="J421" s="54" t="s">
        <v>497</v>
      </c>
      <c r="K421" s="57" t="s">
        <v>382</v>
      </c>
      <c r="L421" s="54" t="s">
        <v>68</v>
      </c>
      <c r="M421" s="54" t="s">
        <v>498</v>
      </c>
      <c r="N421" s="54" t="s">
        <v>19</v>
      </c>
      <c r="O421" s="300">
        <v>45750.0</v>
      </c>
      <c r="P421" s="58"/>
      <c r="Q421" s="152"/>
      <c r="R421" s="162"/>
      <c r="S421" s="162"/>
      <c r="T421" s="162"/>
      <c r="U421" s="162"/>
      <c r="V421" s="163"/>
      <c r="W421" s="163"/>
      <c r="X421" s="163"/>
    </row>
    <row r="422">
      <c r="A422" s="53">
        <v>45705.0</v>
      </c>
      <c r="B422" s="53">
        <v>45782.0</v>
      </c>
      <c r="C422" s="54">
        <v>229231.0</v>
      </c>
      <c r="D422" s="54" t="s">
        <v>48</v>
      </c>
      <c r="E422" s="53">
        <v>45444.0</v>
      </c>
      <c r="F422" s="56">
        <f t="shared" si="5"/>
        <v>11</v>
      </c>
      <c r="G422" s="53">
        <v>45563.0</v>
      </c>
      <c r="H422" s="56">
        <f t="shared" si="6"/>
        <v>7</v>
      </c>
      <c r="I422" s="54" t="s">
        <v>49</v>
      </c>
      <c r="J422" s="58"/>
      <c r="K422" s="57">
        <v>4000.0</v>
      </c>
      <c r="L422" s="54" t="s">
        <v>68</v>
      </c>
      <c r="M422" s="300">
        <v>45780.0</v>
      </c>
      <c r="N422" s="54" t="s">
        <v>22</v>
      </c>
      <c r="O422" s="270">
        <v>0.56</v>
      </c>
      <c r="P422" s="54" t="s">
        <v>66</v>
      </c>
      <c r="Q422" s="152"/>
      <c r="R422" s="162"/>
      <c r="S422" s="162"/>
      <c r="T422" s="162"/>
      <c r="U422" s="162"/>
      <c r="V422" s="163"/>
      <c r="W422" s="163"/>
      <c r="X422" s="163"/>
    </row>
    <row r="423">
      <c r="A423" s="53">
        <v>45705.0</v>
      </c>
      <c r="B423" s="53">
        <v>45782.0</v>
      </c>
      <c r="C423" s="54">
        <v>224359.0</v>
      </c>
      <c r="D423" s="54" t="s">
        <v>48</v>
      </c>
      <c r="E423" s="53">
        <v>45474.0</v>
      </c>
      <c r="F423" s="56">
        <f t="shared" si="5"/>
        <v>10</v>
      </c>
      <c r="G423" s="151">
        <v>45637.0</v>
      </c>
      <c r="H423" s="56">
        <f t="shared" si="6"/>
        <v>4</v>
      </c>
      <c r="I423" s="54" t="s">
        <v>59</v>
      </c>
      <c r="J423" s="54" t="s">
        <v>499</v>
      </c>
      <c r="K423" s="57">
        <v>5000.0</v>
      </c>
      <c r="L423" s="54" t="s">
        <v>68</v>
      </c>
      <c r="M423" s="54" t="s">
        <v>500</v>
      </c>
      <c r="N423" s="54" t="s">
        <v>17</v>
      </c>
      <c r="O423" s="54"/>
      <c r="P423" s="54" t="s">
        <v>61</v>
      </c>
      <c r="Q423" s="152"/>
      <c r="R423" s="162"/>
      <c r="S423" s="162"/>
      <c r="T423" s="162"/>
      <c r="U423" s="162"/>
      <c r="V423" s="163"/>
      <c r="W423" s="163"/>
      <c r="X423" s="163"/>
    </row>
    <row r="424">
      <c r="A424" s="53">
        <v>45705.0</v>
      </c>
      <c r="B424" s="53">
        <v>45783.0</v>
      </c>
      <c r="C424" s="54">
        <v>231977.0</v>
      </c>
      <c r="D424" s="54" t="s">
        <v>48</v>
      </c>
      <c r="E424" s="53">
        <v>45597.0</v>
      </c>
      <c r="F424" s="56">
        <f t="shared" si="5"/>
        <v>6</v>
      </c>
      <c r="G424" s="53">
        <v>45672.0</v>
      </c>
      <c r="H424" s="56">
        <f t="shared" si="6"/>
        <v>3</v>
      </c>
      <c r="I424" s="54" t="s">
        <v>73</v>
      </c>
      <c r="J424" s="54" t="s">
        <v>258</v>
      </c>
      <c r="K424" s="57">
        <v>28000.0</v>
      </c>
      <c r="L424" s="54" t="s">
        <v>68</v>
      </c>
      <c r="M424" s="58"/>
      <c r="N424" s="54" t="s">
        <v>19</v>
      </c>
      <c r="O424" s="54" t="s">
        <v>65</v>
      </c>
      <c r="P424" s="58"/>
      <c r="Q424" s="152"/>
      <c r="R424" s="162"/>
      <c r="S424" s="162"/>
      <c r="T424" s="162"/>
      <c r="U424" s="162"/>
      <c r="V424" s="163"/>
      <c r="W424" s="163"/>
      <c r="X424" s="163"/>
    </row>
    <row r="425">
      <c r="A425" s="53">
        <v>45780.0</v>
      </c>
      <c r="B425" s="53">
        <v>45779.0</v>
      </c>
      <c r="C425" s="54">
        <v>239585.0</v>
      </c>
      <c r="D425" s="54" t="s">
        <v>71</v>
      </c>
      <c r="E425" s="53">
        <v>45413.0</v>
      </c>
      <c r="F425" s="56">
        <f t="shared" si="5"/>
        <v>12</v>
      </c>
      <c r="G425" s="53">
        <v>45673.0</v>
      </c>
      <c r="H425" s="56">
        <f t="shared" si="6"/>
        <v>3</v>
      </c>
      <c r="I425" s="54" t="s">
        <v>59</v>
      </c>
      <c r="J425" s="54">
        <v>104.0</v>
      </c>
      <c r="K425" s="57">
        <v>3567.0</v>
      </c>
      <c r="L425" s="54" t="s">
        <v>68</v>
      </c>
      <c r="M425" s="54"/>
      <c r="N425" s="54" t="s">
        <v>17</v>
      </c>
      <c r="O425" s="54" t="s">
        <v>65</v>
      </c>
      <c r="P425" s="58"/>
      <c r="Q425" s="152"/>
      <c r="R425" s="162"/>
      <c r="S425" s="162"/>
      <c r="T425" s="162"/>
      <c r="U425" s="162"/>
      <c r="V425" s="163"/>
      <c r="W425" s="163"/>
      <c r="X425" s="163"/>
    </row>
    <row r="426">
      <c r="A426" s="53">
        <v>45726.0</v>
      </c>
      <c r="B426" s="53">
        <v>45783.0</v>
      </c>
      <c r="C426" s="54">
        <v>217273.0</v>
      </c>
      <c r="D426" s="54" t="s">
        <v>133</v>
      </c>
      <c r="E426" s="53">
        <v>45383.0</v>
      </c>
      <c r="F426" s="56">
        <f t="shared" si="5"/>
        <v>13</v>
      </c>
      <c r="G426" s="53">
        <v>45450.0</v>
      </c>
      <c r="H426" s="56">
        <f t="shared" si="6"/>
        <v>10</v>
      </c>
      <c r="I426" s="54" t="s">
        <v>49</v>
      </c>
      <c r="J426" s="54">
        <v>535.0</v>
      </c>
      <c r="K426" s="57">
        <v>3500.0</v>
      </c>
      <c r="L426" s="54" t="s">
        <v>68</v>
      </c>
      <c r="M426" s="54">
        <v>13000.0</v>
      </c>
      <c r="N426" s="54" t="s">
        <v>19</v>
      </c>
      <c r="O426" s="54" t="s">
        <v>65</v>
      </c>
      <c r="P426" s="58"/>
      <c r="Q426" s="152"/>
      <c r="R426" s="162"/>
      <c r="S426" s="162"/>
      <c r="T426" s="162"/>
      <c r="U426" s="162"/>
      <c r="V426" s="163"/>
      <c r="W426" s="163"/>
      <c r="X426" s="163"/>
    </row>
    <row r="427">
      <c r="A427" s="53">
        <v>45705.0</v>
      </c>
      <c r="B427" s="53">
        <v>45783.0</v>
      </c>
      <c r="C427" s="54">
        <v>212704.0</v>
      </c>
      <c r="D427" s="54" t="s">
        <v>70</v>
      </c>
      <c r="E427" s="53">
        <v>45383.0</v>
      </c>
      <c r="F427" s="56">
        <f t="shared" si="5"/>
        <v>13</v>
      </c>
      <c r="G427" s="53">
        <v>45412.0</v>
      </c>
      <c r="H427" s="56">
        <f t="shared" si="6"/>
        <v>12</v>
      </c>
      <c r="I427" s="54" t="s">
        <v>59</v>
      </c>
      <c r="J427" s="54">
        <v>103.0</v>
      </c>
      <c r="K427" s="57">
        <v>10000.0</v>
      </c>
      <c r="L427" s="54" t="s">
        <v>68</v>
      </c>
      <c r="M427" s="54"/>
      <c r="N427" s="54" t="s">
        <v>19</v>
      </c>
      <c r="O427" s="54" t="s">
        <v>65</v>
      </c>
      <c r="P427" s="58"/>
      <c r="Q427" s="152"/>
      <c r="R427" s="162"/>
      <c r="S427" s="162"/>
      <c r="T427" s="162"/>
      <c r="U427" s="162"/>
      <c r="V427" s="163"/>
      <c r="W427" s="163"/>
      <c r="X427" s="163"/>
    </row>
    <row r="428">
      <c r="A428" s="53">
        <v>45705.0</v>
      </c>
      <c r="B428" s="53">
        <v>45783.0</v>
      </c>
      <c r="C428" s="54">
        <v>221579.0</v>
      </c>
      <c r="D428" s="54" t="s">
        <v>70</v>
      </c>
      <c r="E428" s="53">
        <v>45444.0</v>
      </c>
      <c r="F428" s="56">
        <f t="shared" si="5"/>
        <v>11</v>
      </c>
      <c r="G428" s="53">
        <v>45492.0</v>
      </c>
      <c r="H428" s="56">
        <f t="shared" si="6"/>
        <v>9</v>
      </c>
      <c r="I428" s="54" t="s">
        <v>59</v>
      </c>
      <c r="J428" s="54">
        <v>102.0</v>
      </c>
      <c r="K428" s="100"/>
      <c r="L428" s="54" t="s">
        <v>51</v>
      </c>
      <c r="M428" s="58"/>
      <c r="N428" s="54" t="s">
        <v>19</v>
      </c>
      <c r="O428" s="54" t="s">
        <v>65</v>
      </c>
      <c r="P428" s="58"/>
      <c r="Q428" s="152"/>
      <c r="R428" s="162"/>
      <c r="S428" s="162"/>
      <c r="T428" s="162"/>
      <c r="U428" s="162"/>
      <c r="V428" s="163"/>
      <c r="W428" s="163"/>
      <c r="X428" s="163"/>
    </row>
    <row r="429">
      <c r="A429" s="53">
        <v>45705.0</v>
      </c>
      <c r="B429" s="53">
        <v>45783.0</v>
      </c>
      <c r="C429" s="54">
        <v>236648.0</v>
      </c>
      <c r="D429" s="54" t="s">
        <v>70</v>
      </c>
      <c r="E429" s="53">
        <v>45597.0</v>
      </c>
      <c r="F429" s="56">
        <f t="shared" si="5"/>
        <v>6</v>
      </c>
      <c r="G429" s="53">
        <v>45635.0</v>
      </c>
      <c r="H429" s="56">
        <f t="shared" si="6"/>
        <v>4</v>
      </c>
      <c r="I429" s="54" t="s">
        <v>63</v>
      </c>
      <c r="J429" s="54">
        <v>402.0</v>
      </c>
      <c r="K429" s="57">
        <v>12000.0</v>
      </c>
      <c r="L429" s="54" t="s">
        <v>68</v>
      </c>
      <c r="M429" s="300">
        <v>45749.0</v>
      </c>
      <c r="N429" s="54" t="s">
        <v>19</v>
      </c>
      <c r="O429" s="54" t="s">
        <v>65</v>
      </c>
      <c r="P429" s="58"/>
      <c r="Q429" s="152"/>
      <c r="R429" s="162"/>
      <c r="S429" s="162"/>
      <c r="T429" s="162"/>
      <c r="U429" s="162"/>
      <c r="V429" s="163"/>
      <c r="W429" s="163"/>
      <c r="X429" s="163"/>
    </row>
    <row r="430">
      <c r="A430" s="53">
        <v>45705.0</v>
      </c>
      <c r="B430" s="53">
        <v>45783.0</v>
      </c>
      <c r="C430" s="54">
        <v>162774.0</v>
      </c>
      <c r="D430" s="54" t="s">
        <v>77</v>
      </c>
      <c r="E430" s="53">
        <v>44835.0</v>
      </c>
      <c r="F430" s="56">
        <f t="shared" si="5"/>
        <v>31</v>
      </c>
      <c r="G430" s="53">
        <v>44991.0</v>
      </c>
      <c r="H430" s="56">
        <f t="shared" si="6"/>
        <v>26</v>
      </c>
      <c r="I430" s="54" t="s">
        <v>141</v>
      </c>
      <c r="J430" s="54">
        <v>618.0</v>
      </c>
      <c r="K430" s="57">
        <v>5000.0</v>
      </c>
      <c r="L430" s="54" t="s">
        <v>68</v>
      </c>
      <c r="M430" s="58"/>
      <c r="N430" s="54" t="s">
        <v>19</v>
      </c>
      <c r="O430" s="58"/>
      <c r="P430" s="58"/>
      <c r="Q430" s="152"/>
      <c r="R430" s="162"/>
      <c r="S430" s="162"/>
      <c r="T430" s="162"/>
      <c r="U430" s="162"/>
      <c r="V430" s="163"/>
      <c r="W430" s="163"/>
      <c r="X430" s="163"/>
    </row>
    <row r="431">
      <c r="A431" s="53">
        <v>45722.0</v>
      </c>
      <c r="B431" s="53">
        <v>45783.0</v>
      </c>
      <c r="C431" s="54">
        <v>222976.0</v>
      </c>
      <c r="D431" s="54" t="s">
        <v>77</v>
      </c>
      <c r="E431" s="53">
        <v>45474.0</v>
      </c>
      <c r="F431" s="56">
        <f t="shared" si="5"/>
        <v>10</v>
      </c>
      <c r="G431" s="53">
        <v>45500.0</v>
      </c>
      <c r="H431" s="56">
        <f t="shared" si="6"/>
        <v>9</v>
      </c>
      <c r="I431" s="54" t="s">
        <v>49</v>
      </c>
      <c r="J431" s="54" t="s">
        <v>160</v>
      </c>
      <c r="K431" s="57">
        <v>10000.0</v>
      </c>
      <c r="L431" s="54" t="s">
        <v>68</v>
      </c>
      <c r="M431" s="116">
        <v>10652.0</v>
      </c>
      <c r="N431" s="54" t="s">
        <v>19</v>
      </c>
      <c r="O431" s="54"/>
      <c r="P431" s="54" t="s">
        <v>66</v>
      </c>
      <c r="Q431" s="152"/>
      <c r="R431" s="162"/>
      <c r="S431" s="162"/>
      <c r="T431" s="162"/>
      <c r="U431" s="162"/>
      <c r="V431" s="163"/>
      <c r="W431" s="163"/>
      <c r="X431" s="163"/>
    </row>
    <row r="432">
      <c r="A432" s="53">
        <v>45705.0</v>
      </c>
      <c r="B432" s="53">
        <v>45783.0</v>
      </c>
      <c r="C432" s="54">
        <v>234823.0</v>
      </c>
      <c r="D432" s="54" t="s">
        <v>77</v>
      </c>
      <c r="E432" s="53">
        <v>45597.0</v>
      </c>
      <c r="F432" s="56">
        <f t="shared" si="5"/>
        <v>6</v>
      </c>
      <c r="G432" s="151">
        <v>45616.0</v>
      </c>
      <c r="H432" s="56">
        <f t="shared" si="6"/>
        <v>5</v>
      </c>
      <c r="I432" s="54" t="s">
        <v>49</v>
      </c>
      <c r="J432" s="58"/>
      <c r="K432" s="100"/>
      <c r="L432" s="58"/>
      <c r="M432" s="58"/>
      <c r="N432" s="54" t="s">
        <v>19</v>
      </c>
      <c r="O432" s="54" t="s">
        <v>65</v>
      </c>
      <c r="P432" s="58"/>
      <c r="Q432" s="152"/>
      <c r="R432" s="162"/>
      <c r="S432" s="162"/>
      <c r="T432" s="162"/>
      <c r="U432" s="162"/>
      <c r="V432" s="163"/>
      <c r="W432" s="163"/>
      <c r="X432" s="163"/>
    </row>
    <row r="433">
      <c r="A433" s="53">
        <v>45705.0</v>
      </c>
      <c r="B433" s="53">
        <v>45783.0</v>
      </c>
      <c r="C433" s="54">
        <v>236815.0</v>
      </c>
      <c r="D433" s="54" t="s">
        <v>77</v>
      </c>
      <c r="E433" s="53">
        <v>45566.0</v>
      </c>
      <c r="F433" s="56">
        <f t="shared" si="5"/>
        <v>7</v>
      </c>
      <c r="G433" s="151">
        <v>45639.0</v>
      </c>
      <c r="H433" s="56">
        <f t="shared" si="6"/>
        <v>4</v>
      </c>
      <c r="I433" s="54" t="s">
        <v>49</v>
      </c>
      <c r="J433" s="58"/>
      <c r="K433" s="100"/>
      <c r="L433" s="58"/>
      <c r="M433" s="58"/>
      <c r="N433" s="54" t="s">
        <v>19</v>
      </c>
      <c r="O433" s="54" t="s">
        <v>65</v>
      </c>
      <c r="P433" s="58"/>
      <c r="Q433" s="152"/>
      <c r="R433" s="162"/>
      <c r="S433" s="162"/>
      <c r="T433" s="162"/>
      <c r="U433" s="162"/>
      <c r="V433" s="163"/>
      <c r="W433" s="163"/>
      <c r="X433" s="163"/>
    </row>
    <row r="434">
      <c r="A434" s="53">
        <v>45705.0</v>
      </c>
      <c r="B434" s="53">
        <v>45783.0</v>
      </c>
      <c r="C434" s="54">
        <v>238269.0</v>
      </c>
      <c r="D434" s="54" t="s">
        <v>77</v>
      </c>
      <c r="E434" s="53">
        <v>45627.0</v>
      </c>
      <c r="F434" s="56">
        <f t="shared" si="5"/>
        <v>5</v>
      </c>
      <c r="G434" s="53">
        <v>45664.0</v>
      </c>
      <c r="H434" s="56">
        <f t="shared" si="6"/>
        <v>3</v>
      </c>
      <c r="I434" s="54" t="s">
        <v>59</v>
      </c>
      <c r="J434" s="58"/>
      <c r="K434" s="100"/>
      <c r="L434" s="58"/>
      <c r="M434" s="53">
        <v>45750.0</v>
      </c>
      <c r="N434" s="54" t="s">
        <v>19</v>
      </c>
      <c r="O434" s="54" t="s">
        <v>197</v>
      </c>
      <c r="P434" s="58"/>
      <c r="Q434" s="152"/>
      <c r="R434" s="162"/>
      <c r="S434" s="162"/>
      <c r="T434" s="162"/>
      <c r="U434" s="162"/>
      <c r="V434" s="163"/>
      <c r="W434" s="163"/>
      <c r="X434" s="163"/>
    </row>
    <row r="435">
      <c r="A435" s="53">
        <v>45705.0</v>
      </c>
      <c r="B435" s="53">
        <v>45783.0</v>
      </c>
      <c r="C435" s="54">
        <v>241646.0</v>
      </c>
      <c r="D435" s="54" t="s">
        <v>104</v>
      </c>
      <c r="E435" s="53">
        <v>45658.0</v>
      </c>
      <c r="F435" s="56">
        <f t="shared" si="5"/>
        <v>4</v>
      </c>
      <c r="G435" s="53">
        <v>45694.0</v>
      </c>
      <c r="H435" s="56">
        <f t="shared" si="6"/>
        <v>3</v>
      </c>
      <c r="I435" s="54" t="s">
        <v>49</v>
      </c>
      <c r="J435" s="58"/>
      <c r="K435" s="100"/>
      <c r="L435" s="58"/>
      <c r="M435" s="53">
        <v>45750.0</v>
      </c>
      <c r="N435" s="54" t="s">
        <v>19</v>
      </c>
      <c r="O435" s="54" t="s">
        <v>198</v>
      </c>
      <c r="P435" s="58"/>
      <c r="Q435" s="152"/>
      <c r="R435" s="162"/>
      <c r="S435" s="162"/>
      <c r="T435" s="162"/>
      <c r="U435" s="162"/>
      <c r="V435" s="163"/>
      <c r="W435" s="163"/>
      <c r="X435" s="163"/>
    </row>
    <row r="436">
      <c r="A436" s="53">
        <v>45705.0</v>
      </c>
      <c r="B436" s="53">
        <v>45783.0</v>
      </c>
      <c r="C436" s="54">
        <v>241193.0</v>
      </c>
      <c r="D436" s="54" t="s">
        <v>104</v>
      </c>
      <c r="E436" s="53">
        <v>45658.0</v>
      </c>
      <c r="F436" s="56">
        <f t="shared" si="5"/>
        <v>4</v>
      </c>
      <c r="G436" s="53">
        <v>45688.0</v>
      </c>
      <c r="H436" s="56">
        <f t="shared" si="6"/>
        <v>3</v>
      </c>
      <c r="I436" s="54" t="s">
        <v>73</v>
      </c>
      <c r="J436" s="54" t="s">
        <v>33</v>
      </c>
      <c r="K436" s="100"/>
      <c r="L436" s="58"/>
      <c r="M436" s="53">
        <v>45750.0</v>
      </c>
      <c r="N436" s="54" t="s">
        <v>19</v>
      </c>
      <c r="O436" s="54" t="s">
        <v>198</v>
      </c>
      <c r="P436" s="58"/>
      <c r="Q436" s="152"/>
      <c r="R436" s="162"/>
      <c r="S436" s="162"/>
      <c r="T436" s="162"/>
      <c r="U436" s="162"/>
      <c r="V436" s="163"/>
      <c r="W436" s="163"/>
      <c r="X436" s="163"/>
    </row>
    <row r="437">
      <c r="A437" s="53">
        <v>45705.0</v>
      </c>
      <c r="B437" s="53">
        <v>45783.0</v>
      </c>
      <c r="C437" s="54">
        <v>238701.0</v>
      </c>
      <c r="D437" s="54" t="s">
        <v>83</v>
      </c>
      <c r="E437" s="53">
        <v>45627.0</v>
      </c>
      <c r="F437" s="56">
        <f t="shared" si="5"/>
        <v>5</v>
      </c>
      <c r="G437" s="53">
        <v>45674.0</v>
      </c>
      <c r="H437" s="56">
        <f t="shared" si="6"/>
        <v>3</v>
      </c>
      <c r="I437" s="54" t="s">
        <v>49</v>
      </c>
      <c r="J437" s="58"/>
      <c r="K437" s="100"/>
      <c r="L437" s="58"/>
      <c r="M437" s="53">
        <v>45750.0</v>
      </c>
      <c r="N437" s="54" t="s">
        <v>19</v>
      </c>
      <c r="O437" s="54" t="s">
        <v>197</v>
      </c>
      <c r="P437" s="58"/>
      <c r="Q437" s="248"/>
      <c r="R437" s="162"/>
      <c r="S437" s="162"/>
      <c r="T437" s="162"/>
      <c r="U437" s="162"/>
      <c r="V437" s="163"/>
      <c r="W437" s="163"/>
      <c r="X437" s="163"/>
    </row>
    <row r="438">
      <c r="A438" s="53">
        <v>45705.0</v>
      </c>
      <c r="B438" s="53">
        <v>45783.0</v>
      </c>
      <c r="C438" s="54">
        <v>237251.0</v>
      </c>
      <c r="D438" s="54" t="s">
        <v>83</v>
      </c>
      <c r="E438" s="53">
        <v>45627.0</v>
      </c>
      <c r="F438" s="56">
        <f t="shared" si="5"/>
        <v>5</v>
      </c>
      <c r="G438" s="151">
        <v>45642.0</v>
      </c>
      <c r="H438" s="56">
        <f t="shared" si="6"/>
        <v>4</v>
      </c>
      <c r="I438" s="54" t="s">
        <v>63</v>
      </c>
      <c r="J438" s="54" t="s">
        <v>33</v>
      </c>
      <c r="K438" s="100"/>
      <c r="L438" s="58"/>
      <c r="M438" s="53">
        <v>45750.0</v>
      </c>
      <c r="N438" s="54" t="s">
        <v>19</v>
      </c>
      <c r="O438" s="54" t="s">
        <v>197</v>
      </c>
      <c r="P438" s="58"/>
      <c r="Q438" s="248"/>
      <c r="R438" s="162"/>
      <c r="S438" s="162"/>
      <c r="T438" s="162"/>
      <c r="U438" s="162"/>
      <c r="V438" s="163"/>
      <c r="W438" s="163"/>
      <c r="X438" s="163"/>
    </row>
    <row r="439">
      <c r="A439" s="53">
        <v>45705.0</v>
      </c>
      <c r="B439" s="53">
        <v>45783.0</v>
      </c>
      <c r="C439" s="54">
        <v>237949.0</v>
      </c>
      <c r="D439" s="54" t="s">
        <v>83</v>
      </c>
      <c r="E439" s="53">
        <v>45627.0</v>
      </c>
      <c r="F439" s="56">
        <f t="shared" si="5"/>
        <v>5</v>
      </c>
      <c r="G439" s="53">
        <v>45663.0</v>
      </c>
      <c r="H439" s="56">
        <f t="shared" si="6"/>
        <v>4</v>
      </c>
      <c r="I439" s="54" t="s">
        <v>63</v>
      </c>
      <c r="J439" s="54" t="s">
        <v>33</v>
      </c>
      <c r="K439" s="100"/>
      <c r="L439" s="58"/>
      <c r="M439" s="53">
        <v>45750.0</v>
      </c>
      <c r="N439" s="54" t="s">
        <v>19</v>
      </c>
      <c r="O439" s="54" t="s">
        <v>197</v>
      </c>
      <c r="P439" s="58"/>
      <c r="Q439" s="248"/>
      <c r="R439" s="162"/>
      <c r="S439" s="162"/>
      <c r="T439" s="162"/>
      <c r="U439" s="162"/>
      <c r="V439" s="163"/>
      <c r="W439" s="163"/>
      <c r="X439" s="163"/>
    </row>
    <row r="440">
      <c r="A440" s="53">
        <v>45705.0</v>
      </c>
      <c r="B440" s="53">
        <v>45783.0</v>
      </c>
      <c r="C440" s="54">
        <v>239309.0</v>
      </c>
      <c r="D440" s="54" t="s">
        <v>83</v>
      </c>
      <c r="E440" s="53">
        <v>45627.0</v>
      </c>
      <c r="F440" s="56">
        <f t="shared" si="5"/>
        <v>5</v>
      </c>
      <c r="G440" s="53">
        <v>45671.0</v>
      </c>
      <c r="H440" s="56">
        <f t="shared" si="6"/>
        <v>3</v>
      </c>
      <c r="I440" s="54" t="s">
        <v>49</v>
      </c>
      <c r="J440" s="58"/>
      <c r="K440" s="100"/>
      <c r="L440" s="54" t="s">
        <v>68</v>
      </c>
      <c r="M440" s="53">
        <v>45750.0</v>
      </c>
      <c r="N440" s="54" t="s">
        <v>19</v>
      </c>
      <c r="O440" s="54" t="s">
        <v>197</v>
      </c>
      <c r="P440" s="58"/>
      <c r="Q440" s="248"/>
      <c r="R440" s="162"/>
      <c r="S440" s="162"/>
      <c r="T440" s="162"/>
      <c r="U440" s="162"/>
      <c r="V440" s="163"/>
      <c r="W440" s="163"/>
      <c r="X440" s="163"/>
    </row>
    <row r="441">
      <c r="A441" s="53">
        <v>45705.0</v>
      </c>
      <c r="B441" s="53">
        <v>45783.0</v>
      </c>
      <c r="C441" s="54">
        <v>239638.0</v>
      </c>
      <c r="D441" s="54" t="s">
        <v>83</v>
      </c>
      <c r="E441" s="53">
        <v>45627.0</v>
      </c>
      <c r="F441" s="56">
        <f t="shared" si="5"/>
        <v>5</v>
      </c>
      <c r="G441" s="53">
        <v>45685.0</v>
      </c>
      <c r="H441" s="56">
        <f t="shared" si="6"/>
        <v>3</v>
      </c>
      <c r="I441" s="54" t="s">
        <v>63</v>
      </c>
      <c r="J441" s="54" t="s">
        <v>33</v>
      </c>
      <c r="K441" s="100"/>
      <c r="L441" s="58"/>
      <c r="M441" s="53">
        <v>45750.0</v>
      </c>
      <c r="N441" s="54" t="s">
        <v>19</v>
      </c>
      <c r="O441" s="54" t="s">
        <v>197</v>
      </c>
      <c r="P441" s="58"/>
      <c r="Q441" s="248"/>
      <c r="R441" s="162"/>
      <c r="S441" s="162"/>
      <c r="T441" s="162"/>
      <c r="U441" s="162"/>
      <c r="V441" s="163"/>
      <c r="W441" s="163"/>
      <c r="X441" s="163"/>
    </row>
    <row r="442">
      <c r="A442" s="53">
        <v>45705.0</v>
      </c>
      <c r="B442" s="53">
        <v>45783.0</v>
      </c>
      <c r="C442" s="54">
        <v>242506.0</v>
      </c>
      <c r="D442" s="54" t="s">
        <v>83</v>
      </c>
      <c r="E442" s="53">
        <v>45658.0</v>
      </c>
      <c r="F442" s="56">
        <f t="shared" si="5"/>
        <v>4</v>
      </c>
      <c r="G442" s="53">
        <v>45698.0</v>
      </c>
      <c r="H442" s="56">
        <f t="shared" si="6"/>
        <v>2</v>
      </c>
      <c r="I442" s="54" t="s">
        <v>49</v>
      </c>
      <c r="J442" s="58"/>
      <c r="K442" s="100"/>
      <c r="L442" s="58"/>
      <c r="M442" s="53">
        <v>45750.0</v>
      </c>
      <c r="N442" s="54" t="s">
        <v>19</v>
      </c>
      <c r="O442" s="54" t="s">
        <v>198</v>
      </c>
      <c r="P442" s="58"/>
      <c r="Q442" s="248"/>
      <c r="R442" s="162"/>
      <c r="S442" s="162"/>
      <c r="T442" s="162"/>
      <c r="U442" s="162"/>
      <c r="V442" s="163"/>
      <c r="W442" s="163"/>
      <c r="X442" s="163"/>
    </row>
    <row r="443">
      <c r="A443" s="53">
        <v>45705.0</v>
      </c>
      <c r="B443" s="53">
        <v>45783.0</v>
      </c>
      <c r="C443" s="54">
        <v>216892.0</v>
      </c>
      <c r="D443" s="54" t="s">
        <v>83</v>
      </c>
      <c r="E443" s="53">
        <v>45413.0</v>
      </c>
      <c r="F443" s="56">
        <f t="shared" si="5"/>
        <v>12</v>
      </c>
      <c r="G443" s="53">
        <v>45447.0</v>
      </c>
      <c r="H443" s="56">
        <f t="shared" si="6"/>
        <v>11</v>
      </c>
      <c r="I443" s="54" t="s">
        <v>59</v>
      </c>
      <c r="J443" s="54">
        <v>104.0</v>
      </c>
      <c r="K443" s="57">
        <v>8000.0</v>
      </c>
      <c r="L443" s="54" t="s">
        <v>68</v>
      </c>
      <c r="M443" s="54" t="s">
        <v>501</v>
      </c>
      <c r="N443" s="54" t="s">
        <v>19</v>
      </c>
      <c r="O443" s="54" t="s">
        <v>384</v>
      </c>
      <c r="P443" s="58"/>
      <c r="Q443" s="248"/>
      <c r="R443" s="162"/>
      <c r="S443" s="162"/>
      <c r="T443" s="162"/>
      <c r="U443" s="162"/>
      <c r="V443" s="163"/>
      <c r="W443" s="163"/>
      <c r="X443" s="163"/>
    </row>
    <row r="444">
      <c r="A444" s="53">
        <v>45705.0</v>
      </c>
      <c r="B444" s="53">
        <v>45783.0</v>
      </c>
      <c r="C444" s="54">
        <v>228718.0</v>
      </c>
      <c r="D444" s="54" t="s">
        <v>83</v>
      </c>
      <c r="E444" s="53">
        <v>45474.0</v>
      </c>
      <c r="F444" s="56">
        <f t="shared" si="5"/>
        <v>10</v>
      </c>
      <c r="G444" s="53">
        <v>45559.0</v>
      </c>
      <c r="H444" s="56">
        <f t="shared" si="6"/>
        <v>7</v>
      </c>
      <c r="I444" s="54" t="s">
        <v>73</v>
      </c>
      <c r="J444" s="54" t="s">
        <v>502</v>
      </c>
      <c r="K444" s="57">
        <v>8000.0</v>
      </c>
      <c r="L444" s="54" t="s">
        <v>68</v>
      </c>
      <c r="M444" s="54" t="s">
        <v>503</v>
      </c>
      <c r="N444" s="54" t="s">
        <v>19</v>
      </c>
      <c r="O444" s="54" t="s">
        <v>65</v>
      </c>
      <c r="P444" s="58"/>
      <c r="Q444" s="248"/>
      <c r="R444" s="162"/>
      <c r="S444" s="162"/>
      <c r="T444" s="162"/>
      <c r="U444" s="162"/>
      <c r="V444" s="163"/>
      <c r="W444" s="163"/>
      <c r="X444" s="163"/>
    </row>
    <row r="445">
      <c r="A445" s="53">
        <v>45705.0</v>
      </c>
      <c r="B445" s="53">
        <v>45783.0</v>
      </c>
      <c r="C445" s="54">
        <v>222189.0</v>
      </c>
      <c r="D445" s="54" t="s">
        <v>58</v>
      </c>
      <c r="E445" s="53">
        <v>45352.0</v>
      </c>
      <c r="F445" s="56">
        <f t="shared" si="5"/>
        <v>14</v>
      </c>
      <c r="G445" s="53">
        <v>45492.0</v>
      </c>
      <c r="H445" s="56">
        <f t="shared" si="6"/>
        <v>9</v>
      </c>
      <c r="I445" s="54" t="s">
        <v>49</v>
      </c>
      <c r="J445" s="54">
        <v>535.0</v>
      </c>
      <c r="K445" s="57">
        <v>5000.0</v>
      </c>
      <c r="L445" s="54" t="s">
        <v>68</v>
      </c>
      <c r="M445" s="300"/>
      <c r="N445" s="54" t="s">
        <v>19</v>
      </c>
      <c r="O445" s="54" t="s">
        <v>504</v>
      </c>
      <c r="P445" s="58"/>
      <c r="Q445" s="248"/>
      <c r="R445" s="162"/>
      <c r="S445" s="162"/>
      <c r="T445" s="162"/>
      <c r="U445" s="162"/>
      <c r="V445" s="163"/>
      <c r="W445" s="163"/>
      <c r="X445" s="163"/>
    </row>
    <row r="446">
      <c r="A446" s="53">
        <v>45751.0</v>
      </c>
      <c r="B446" s="53">
        <v>45783.0</v>
      </c>
      <c r="C446" s="54">
        <v>228001.0</v>
      </c>
      <c r="D446" s="54" t="s">
        <v>58</v>
      </c>
      <c r="E446" s="53">
        <v>45536.0</v>
      </c>
      <c r="F446" s="56">
        <f t="shared" si="5"/>
        <v>8</v>
      </c>
      <c r="G446" s="53">
        <v>45548.0</v>
      </c>
      <c r="H446" s="56">
        <f t="shared" si="6"/>
        <v>7</v>
      </c>
      <c r="I446" s="54" t="s">
        <v>74</v>
      </c>
      <c r="J446" s="58"/>
      <c r="K446" s="57">
        <v>6000.0</v>
      </c>
      <c r="L446" s="54" t="s">
        <v>68</v>
      </c>
      <c r="M446" s="300">
        <v>45762.0</v>
      </c>
      <c r="N446" s="54" t="s">
        <v>19</v>
      </c>
      <c r="O446" s="54"/>
      <c r="P446" s="58"/>
      <c r="Q446" s="248"/>
      <c r="R446" s="162"/>
      <c r="S446" s="162"/>
      <c r="T446" s="162"/>
      <c r="U446" s="162"/>
      <c r="V446" s="163"/>
      <c r="W446" s="163"/>
      <c r="X446" s="163"/>
    </row>
    <row r="447">
      <c r="A447" s="53">
        <v>45705.0</v>
      </c>
      <c r="B447" s="53">
        <v>45783.0</v>
      </c>
      <c r="C447" s="54">
        <v>234027.0</v>
      </c>
      <c r="D447" s="54" t="s">
        <v>58</v>
      </c>
      <c r="E447" s="53">
        <v>45597.0</v>
      </c>
      <c r="F447" s="56">
        <f t="shared" si="5"/>
        <v>6</v>
      </c>
      <c r="G447" s="53">
        <v>45629.0</v>
      </c>
      <c r="H447" s="56">
        <f t="shared" si="6"/>
        <v>5</v>
      </c>
      <c r="I447" s="54" t="s">
        <v>74</v>
      </c>
      <c r="J447" s="54">
        <v>360.0</v>
      </c>
      <c r="K447" s="57">
        <v>14000.0</v>
      </c>
      <c r="L447" s="54" t="s">
        <v>68</v>
      </c>
      <c r="M447" s="341"/>
      <c r="N447" s="54" t="s">
        <v>19</v>
      </c>
      <c r="O447" s="54" t="s">
        <v>65</v>
      </c>
      <c r="P447" s="58"/>
      <c r="Q447" s="248"/>
      <c r="R447" s="162"/>
      <c r="S447" s="162"/>
      <c r="T447" s="162"/>
      <c r="U447" s="162"/>
      <c r="V447" s="163"/>
      <c r="W447" s="163"/>
      <c r="X447" s="163"/>
    </row>
    <row r="448">
      <c r="A448" s="53">
        <v>45705.0</v>
      </c>
      <c r="B448" s="53">
        <v>45783.0</v>
      </c>
      <c r="C448" s="54">
        <v>237977.0</v>
      </c>
      <c r="D448" s="54" t="s">
        <v>58</v>
      </c>
      <c r="E448" s="53">
        <v>45566.0</v>
      </c>
      <c r="F448" s="56">
        <f t="shared" si="5"/>
        <v>7</v>
      </c>
      <c r="G448" s="53">
        <v>45659.0</v>
      </c>
      <c r="H448" s="56">
        <f t="shared" si="6"/>
        <v>4</v>
      </c>
      <c r="I448" s="54" t="s">
        <v>42</v>
      </c>
      <c r="J448" s="58"/>
      <c r="K448" s="57"/>
      <c r="L448" s="58"/>
      <c r="M448" s="54" t="s">
        <v>505</v>
      </c>
      <c r="N448" s="54" t="s">
        <v>19</v>
      </c>
      <c r="O448" s="54" t="s">
        <v>506</v>
      </c>
      <c r="P448" s="58"/>
      <c r="Q448" s="248"/>
      <c r="R448" s="162"/>
      <c r="S448" s="162"/>
      <c r="T448" s="162"/>
      <c r="U448" s="162"/>
      <c r="V448" s="163"/>
      <c r="W448" s="163"/>
      <c r="X448" s="163"/>
    </row>
    <row r="449">
      <c r="A449" s="53">
        <v>45705.0</v>
      </c>
      <c r="B449" s="53">
        <v>45783.0</v>
      </c>
      <c r="C449" s="54">
        <v>241966.0</v>
      </c>
      <c r="D449" s="54" t="s">
        <v>58</v>
      </c>
      <c r="E449" s="53">
        <v>45658.0</v>
      </c>
      <c r="F449" s="56">
        <f t="shared" si="5"/>
        <v>4</v>
      </c>
      <c r="G449" s="53">
        <v>45694.0</v>
      </c>
      <c r="H449" s="56">
        <f t="shared" si="6"/>
        <v>3</v>
      </c>
      <c r="I449" s="54" t="s">
        <v>49</v>
      </c>
      <c r="J449" s="58"/>
      <c r="K449" s="100"/>
      <c r="L449" s="58"/>
      <c r="M449" s="53">
        <v>45750.0</v>
      </c>
      <c r="N449" s="54" t="s">
        <v>19</v>
      </c>
      <c r="O449" s="54" t="s">
        <v>198</v>
      </c>
      <c r="P449" s="58"/>
      <c r="Q449" s="248"/>
      <c r="R449" s="162"/>
      <c r="S449" s="162"/>
      <c r="T449" s="162"/>
      <c r="U449" s="162"/>
      <c r="V449" s="163"/>
      <c r="W449" s="163"/>
      <c r="X449" s="163"/>
    </row>
    <row r="450">
      <c r="A450" s="53">
        <v>45705.0</v>
      </c>
      <c r="B450" s="53">
        <v>45783.0</v>
      </c>
      <c r="C450" s="54">
        <v>239067.0</v>
      </c>
      <c r="D450" s="54" t="s">
        <v>87</v>
      </c>
      <c r="E450" s="53">
        <v>45627.0</v>
      </c>
      <c r="F450" s="56">
        <f t="shared" si="5"/>
        <v>5</v>
      </c>
      <c r="G450" s="53">
        <v>45667.0</v>
      </c>
      <c r="H450" s="56">
        <f t="shared" si="6"/>
        <v>3</v>
      </c>
      <c r="I450" s="54" t="s">
        <v>49</v>
      </c>
      <c r="J450" s="54">
        <v>502.0</v>
      </c>
      <c r="K450" s="100"/>
      <c r="L450" s="54" t="s">
        <v>68</v>
      </c>
      <c r="M450" s="54" t="s">
        <v>507</v>
      </c>
      <c r="N450" s="54" t="s">
        <v>19</v>
      </c>
      <c r="O450" s="54" t="s">
        <v>65</v>
      </c>
      <c r="P450" s="58"/>
      <c r="Q450" s="248"/>
      <c r="R450" s="162"/>
      <c r="S450" s="162"/>
      <c r="T450" s="162"/>
      <c r="U450" s="162"/>
      <c r="V450" s="163"/>
      <c r="W450" s="163"/>
      <c r="X450" s="163"/>
    </row>
    <row r="451">
      <c r="A451" s="53">
        <v>45705.0</v>
      </c>
      <c r="B451" s="53">
        <v>45783.0</v>
      </c>
      <c r="C451" s="54">
        <v>240488.0</v>
      </c>
      <c r="D451" s="54" t="s">
        <v>87</v>
      </c>
      <c r="E451" s="53">
        <v>45658.0</v>
      </c>
      <c r="F451" s="56">
        <f t="shared" si="5"/>
        <v>4</v>
      </c>
      <c r="G451" s="53">
        <v>45680.0</v>
      </c>
      <c r="H451" s="56">
        <f t="shared" si="6"/>
        <v>3</v>
      </c>
      <c r="I451" s="54" t="s">
        <v>59</v>
      </c>
      <c r="J451" s="58"/>
      <c r="K451" s="100"/>
      <c r="L451" s="58"/>
      <c r="M451" s="53">
        <v>45750.0</v>
      </c>
      <c r="N451" s="54" t="s">
        <v>19</v>
      </c>
      <c r="O451" s="54" t="s">
        <v>198</v>
      </c>
      <c r="P451" s="58"/>
      <c r="Q451" s="248"/>
      <c r="R451" s="162"/>
      <c r="S451" s="162"/>
      <c r="T451" s="162"/>
      <c r="U451" s="162"/>
      <c r="V451" s="163"/>
      <c r="W451" s="163"/>
      <c r="X451" s="163"/>
    </row>
    <row r="452">
      <c r="A452" s="53">
        <v>45756.0</v>
      </c>
      <c r="B452" s="53">
        <v>45783.0</v>
      </c>
      <c r="C452" s="54">
        <v>231123.0</v>
      </c>
      <c r="D452" s="54" t="s">
        <v>107</v>
      </c>
      <c r="E452" s="53">
        <v>45474.0</v>
      </c>
      <c r="F452" s="56">
        <f t="shared" si="5"/>
        <v>10</v>
      </c>
      <c r="G452" s="151">
        <v>45580.0</v>
      </c>
      <c r="H452" s="56">
        <f t="shared" si="6"/>
        <v>6</v>
      </c>
      <c r="I452" s="54" t="s">
        <v>63</v>
      </c>
      <c r="J452" s="54">
        <v>404.0</v>
      </c>
      <c r="K452" s="57">
        <v>5000.0</v>
      </c>
      <c r="L452" s="54" t="s">
        <v>68</v>
      </c>
      <c r="M452" s="300">
        <v>45777.0</v>
      </c>
      <c r="N452" s="54" t="s">
        <v>19</v>
      </c>
      <c r="O452" s="54" t="s">
        <v>65</v>
      </c>
      <c r="P452" s="58"/>
      <c r="Q452" s="269"/>
      <c r="R452" s="269"/>
      <c r="S452" s="269"/>
      <c r="T452" s="269"/>
      <c r="U452" s="269"/>
      <c r="V452" s="268"/>
      <c r="W452" s="268"/>
      <c r="X452" s="268"/>
    </row>
    <row r="453">
      <c r="A453" s="53">
        <v>45705.0</v>
      </c>
      <c r="B453" s="53">
        <v>45779.0</v>
      </c>
      <c r="C453" s="54">
        <v>236403.0</v>
      </c>
      <c r="D453" s="54" t="s">
        <v>107</v>
      </c>
      <c r="E453" s="53">
        <v>45658.0</v>
      </c>
      <c r="F453" s="56">
        <f t="shared" si="5"/>
        <v>4</v>
      </c>
      <c r="G453" s="53">
        <v>45665.0</v>
      </c>
      <c r="H453" s="56">
        <f t="shared" si="6"/>
        <v>3</v>
      </c>
      <c r="I453" s="54" t="s">
        <v>63</v>
      </c>
      <c r="J453" s="58"/>
      <c r="K453" s="100"/>
      <c r="L453" s="58"/>
      <c r="M453" s="53">
        <v>45779.0</v>
      </c>
      <c r="N453" s="54" t="s">
        <v>17</v>
      </c>
      <c r="O453" s="54" t="s">
        <v>197</v>
      </c>
      <c r="P453" s="58"/>
      <c r="Q453" s="269"/>
      <c r="R453" s="269"/>
      <c r="S453" s="269"/>
      <c r="T453" s="269"/>
      <c r="U453" s="269"/>
      <c r="V453" s="268"/>
      <c r="W453" s="268"/>
      <c r="X453" s="268"/>
    </row>
    <row r="454">
      <c r="A454" s="53">
        <v>45705.0</v>
      </c>
      <c r="B454" s="53">
        <v>45783.0</v>
      </c>
      <c r="C454" s="54">
        <v>240985.0</v>
      </c>
      <c r="D454" s="54" t="s">
        <v>107</v>
      </c>
      <c r="E454" s="53">
        <v>45658.0</v>
      </c>
      <c r="F454" s="56">
        <f t="shared" si="5"/>
        <v>4</v>
      </c>
      <c r="G454" s="53">
        <v>45686.0</v>
      </c>
      <c r="H454" s="56">
        <f t="shared" si="6"/>
        <v>3</v>
      </c>
      <c r="I454" s="54" t="s">
        <v>49</v>
      </c>
      <c r="J454" s="58"/>
      <c r="K454" s="100"/>
      <c r="L454" s="54" t="s">
        <v>51</v>
      </c>
      <c r="M454" s="53">
        <v>45750.0</v>
      </c>
      <c r="N454" s="54" t="s">
        <v>19</v>
      </c>
      <c r="O454" s="54" t="s">
        <v>198</v>
      </c>
      <c r="P454" s="58"/>
      <c r="Q454" s="269"/>
      <c r="R454" s="269"/>
      <c r="S454" s="269"/>
      <c r="T454" s="269"/>
      <c r="U454" s="269"/>
      <c r="V454" s="268"/>
      <c r="W454" s="268"/>
      <c r="X454" s="268"/>
    </row>
    <row r="455">
      <c r="A455" s="53">
        <v>45705.0</v>
      </c>
      <c r="B455" s="53">
        <v>45783.0</v>
      </c>
      <c r="C455" s="54">
        <v>241851.0</v>
      </c>
      <c r="D455" s="54" t="s">
        <v>41</v>
      </c>
      <c r="E455" s="53">
        <v>45658.0</v>
      </c>
      <c r="F455" s="56">
        <f t="shared" si="5"/>
        <v>4</v>
      </c>
      <c r="G455" s="53">
        <v>45695.0</v>
      </c>
      <c r="H455" s="56">
        <f t="shared" si="6"/>
        <v>2</v>
      </c>
      <c r="I455" s="54" t="s">
        <v>74</v>
      </c>
      <c r="J455" s="58"/>
      <c r="K455" s="100"/>
      <c r="L455" s="54" t="s">
        <v>51</v>
      </c>
      <c r="M455" s="53">
        <v>45750.0</v>
      </c>
      <c r="N455" s="54" t="s">
        <v>19</v>
      </c>
      <c r="O455" s="54" t="s">
        <v>198</v>
      </c>
      <c r="P455" s="58"/>
      <c r="Q455" s="269"/>
      <c r="R455" s="269"/>
      <c r="S455" s="269"/>
      <c r="T455" s="269"/>
      <c r="U455" s="269"/>
      <c r="V455" s="268"/>
      <c r="W455" s="268"/>
      <c r="X455" s="268"/>
    </row>
    <row r="456">
      <c r="A456" s="53">
        <v>45754.0</v>
      </c>
      <c r="B456" s="53">
        <v>45783.0</v>
      </c>
      <c r="C456" s="54">
        <v>236688.0</v>
      </c>
      <c r="D456" s="54" t="s">
        <v>89</v>
      </c>
      <c r="E456" s="53">
        <v>45536.0</v>
      </c>
      <c r="F456" s="56">
        <f t="shared" si="5"/>
        <v>8</v>
      </c>
      <c r="G456" s="151">
        <v>45636.0</v>
      </c>
      <c r="H456" s="56">
        <f t="shared" si="6"/>
        <v>4</v>
      </c>
      <c r="I456" s="54" t="s">
        <v>63</v>
      </c>
      <c r="J456" s="54">
        <v>404.0</v>
      </c>
      <c r="K456" s="57">
        <v>14000.0</v>
      </c>
      <c r="L456" s="54" t="s">
        <v>68</v>
      </c>
      <c r="M456" s="54"/>
      <c r="N456" s="54" t="s">
        <v>19</v>
      </c>
      <c r="O456" s="54" t="s">
        <v>65</v>
      </c>
      <c r="P456" s="58"/>
      <c r="Q456" s="269"/>
      <c r="R456" s="269"/>
      <c r="S456" s="269"/>
      <c r="T456" s="269"/>
      <c r="U456" s="269"/>
      <c r="V456" s="268"/>
      <c r="W456" s="268"/>
      <c r="X456" s="268"/>
    </row>
    <row r="457">
      <c r="A457" s="53">
        <v>45705.0</v>
      </c>
      <c r="B457" s="53">
        <v>45783.0</v>
      </c>
      <c r="C457" s="54">
        <v>234085.0</v>
      </c>
      <c r="D457" s="54" t="s">
        <v>89</v>
      </c>
      <c r="E457" s="53">
        <v>45566.0</v>
      </c>
      <c r="F457" s="56">
        <f t="shared" si="5"/>
        <v>7</v>
      </c>
      <c r="G457" s="151">
        <v>45621.0</v>
      </c>
      <c r="H457" s="56">
        <f t="shared" si="6"/>
        <v>5</v>
      </c>
      <c r="I457" s="54" t="s">
        <v>74</v>
      </c>
      <c r="J457" s="54" t="s">
        <v>508</v>
      </c>
      <c r="K457" s="57">
        <v>8500.0</v>
      </c>
      <c r="L457" s="54" t="s">
        <v>68</v>
      </c>
      <c r="M457" s="300">
        <v>45773.0</v>
      </c>
      <c r="N457" s="54" t="s">
        <v>19</v>
      </c>
      <c r="O457" s="54" t="s">
        <v>65</v>
      </c>
      <c r="P457" s="58"/>
      <c r="Q457" s="269"/>
      <c r="R457" s="269"/>
      <c r="S457" s="269"/>
      <c r="T457" s="269"/>
      <c r="U457" s="269"/>
      <c r="V457" s="268"/>
      <c r="W457" s="268"/>
      <c r="X457" s="268"/>
    </row>
    <row r="458">
      <c r="A458" s="53">
        <v>45705.0</v>
      </c>
      <c r="B458" s="53">
        <v>45782.0</v>
      </c>
      <c r="C458" s="54">
        <v>237097.0</v>
      </c>
      <c r="D458" s="54" t="s">
        <v>89</v>
      </c>
      <c r="E458" s="53">
        <v>45597.0</v>
      </c>
      <c r="F458" s="56">
        <f t="shared" si="5"/>
        <v>6</v>
      </c>
      <c r="G458" s="151">
        <v>45642.0</v>
      </c>
      <c r="H458" s="56">
        <f t="shared" si="6"/>
        <v>4</v>
      </c>
      <c r="I458" s="54" t="s">
        <v>49</v>
      </c>
      <c r="J458" s="58"/>
      <c r="K458" s="57">
        <v>12000.0</v>
      </c>
      <c r="L458" s="54" t="s">
        <v>51</v>
      </c>
      <c r="M458" s="58"/>
      <c r="N458" s="54" t="s">
        <v>17</v>
      </c>
      <c r="O458" s="54" t="s">
        <v>65</v>
      </c>
      <c r="P458" s="58"/>
      <c r="Q458" s="269"/>
      <c r="R458" s="269"/>
      <c r="S458" s="269"/>
      <c r="T458" s="269"/>
      <c r="U458" s="269"/>
      <c r="V458" s="268"/>
      <c r="W458" s="268"/>
      <c r="X458" s="268"/>
    </row>
    <row r="459">
      <c r="A459" s="53">
        <v>45705.0</v>
      </c>
      <c r="B459" s="53">
        <v>45783.0</v>
      </c>
      <c r="C459" s="54">
        <v>238587.0</v>
      </c>
      <c r="D459" s="54" t="s">
        <v>89</v>
      </c>
      <c r="E459" s="53">
        <v>45627.0</v>
      </c>
      <c r="F459" s="56">
        <f t="shared" si="5"/>
        <v>5</v>
      </c>
      <c r="G459" s="53">
        <v>45665.0</v>
      </c>
      <c r="H459" s="56">
        <f t="shared" si="6"/>
        <v>3</v>
      </c>
      <c r="I459" s="54" t="s">
        <v>73</v>
      </c>
      <c r="J459" s="58"/>
      <c r="K459" s="100"/>
      <c r="L459" s="58"/>
      <c r="M459" s="53">
        <v>45750.0</v>
      </c>
      <c r="N459" s="54" t="s">
        <v>19</v>
      </c>
      <c r="O459" s="54" t="s">
        <v>197</v>
      </c>
      <c r="P459" s="58"/>
      <c r="Q459" s="269"/>
      <c r="R459" s="269"/>
      <c r="S459" s="269"/>
      <c r="T459" s="269"/>
      <c r="U459" s="269"/>
      <c r="V459" s="268"/>
      <c r="W459" s="268"/>
      <c r="X459" s="268"/>
    </row>
    <row r="460">
      <c r="A460" s="53">
        <v>45705.0</v>
      </c>
      <c r="B460" s="53">
        <v>45783.0</v>
      </c>
      <c r="C460" s="54">
        <v>240602.0</v>
      </c>
      <c r="D460" s="54" t="s">
        <v>89</v>
      </c>
      <c r="E460" s="53">
        <v>45658.0</v>
      </c>
      <c r="F460" s="56">
        <f t="shared" si="5"/>
        <v>4</v>
      </c>
      <c r="G460" s="53">
        <v>45698.0</v>
      </c>
      <c r="H460" s="56">
        <f t="shared" si="6"/>
        <v>2</v>
      </c>
      <c r="I460" s="54" t="s">
        <v>205</v>
      </c>
      <c r="J460" s="58"/>
      <c r="K460" s="100"/>
      <c r="L460" s="58"/>
      <c r="M460" s="53">
        <v>45750.0</v>
      </c>
      <c r="N460" s="54" t="s">
        <v>19</v>
      </c>
      <c r="O460" s="54" t="s">
        <v>198</v>
      </c>
      <c r="P460" s="58"/>
      <c r="Q460" s="269"/>
      <c r="R460" s="269"/>
      <c r="S460" s="269"/>
      <c r="T460" s="269"/>
      <c r="U460" s="269"/>
      <c r="V460" s="268"/>
      <c r="W460" s="268"/>
      <c r="X460" s="268"/>
    </row>
    <row r="461">
      <c r="A461" s="53">
        <v>45705.0</v>
      </c>
      <c r="B461" s="53">
        <v>45783.0</v>
      </c>
      <c r="C461" s="54">
        <v>239306.0</v>
      </c>
      <c r="D461" s="54" t="s">
        <v>158</v>
      </c>
      <c r="E461" s="53">
        <v>45597.0</v>
      </c>
      <c r="F461" s="56">
        <f t="shared" si="5"/>
        <v>6</v>
      </c>
      <c r="G461" s="53">
        <v>45671.0</v>
      </c>
      <c r="H461" s="56">
        <f t="shared" si="6"/>
        <v>3</v>
      </c>
      <c r="I461" s="54" t="s">
        <v>49</v>
      </c>
      <c r="J461" s="54" t="s">
        <v>509</v>
      </c>
      <c r="K461" s="100"/>
      <c r="L461" s="54" t="s">
        <v>68</v>
      </c>
      <c r="M461" s="300">
        <v>45762.0</v>
      </c>
      <c r="N461" s="54" t="s">
        <v>19</v>
      </c>
      <c r="O461" s="54" t="s">
        <v>65</v>
      </c>
      <c r="P461" s="58"/>
      <c r="Q461" s="115"/>
      <c r="R461" s="165"/>
      <c r="S461" s="165"/>
      <c r="T461" s="165"/>
      <c r="U461" s="165"/>
      <c r="V461" s="166"/>
      <c r="W461" s="166"/>
      <c r="X461" s="166"/>
    </row>
    <row r="462">
      <c r="A462" s="53">
        <v>45705.0</v>
      </c>
      <c r="B462" s="53">
        <v>45783.0</v>
      </c>
      <c r="C462" s="54">
        <v>237301.0</v>
      </c>
      <c r="D462" s="54" t="s">
        <v>158</v>
      </c>
      <c r="E462" s="53">
        <v>45627.0</v>
      </c>
      <c r="F462" s="56">
        <f t="shared" si="5"/>
        <v>5</v>
      </c>
      <c r="G462" s="151">
        <v>45642.0</v>
      </c>
      <c r="H462" s="56">
        <f t="shared" si="6"/>
        <v>4</v>
      </c>
      <c r="I462" s="54" t="s">
        <v>49</v>
      </c>
      <c r="J462" s="58"/>
      <c r="K462" s="100"/>
      <c r="L462" s="54" t="s">
        <v>51</v>
      </c>
      <c r="M462" s="53">
        <v>45750.0</v>
      </c>
      <c r="N462" s="54" t="s">
        <v>19</v>
      </c>
      <c r="O462" s="54" t="s">
        <v>197</v>
      </c>
      <c r="P462" s="58"/>
      <c r="Q462" s="115"/>
      <c r="R462" s="165"/>
      <c r="S462" s="165"/>
      <c r="T462" s="165"/>
      <c r="U462" s="165"/>
      <c r="V462" s="166"/>
      <c r="W462" s="166"/>
      <c r="X462" s="166"/>
    </row>
    <row r="463">
      <c r="A463" s="53">
        <v>45705.0</v>
      </c>
      <c r="B463" s="53">
        <v>45783.0</v>
      </c>
      <c r="C463" s="54">
        <v>239916.0</v>
      </c>
      <c r="D463" s="54" t="s">
        <v>158</v>
      </c>
      <c r="E463" s="53">
        <v>45658.0</v>
      </c>
      <c r="F463" s="56">
        <f t="shared" si="5"/>
        <v>4</v>
      </c>
      <c r="G463" s="53">
        <v>45674.0</v>
      </c>
      <c r="H463" s="56">
        <f t="shared" si="6"/>
        <v>3</v>
      </c>
      <c r="I463" s="54" t="s">
        <v>63</v>
      </c>
      <c r="J463" s="58"/>
      <c r="K463" s="100"/>
      <c r="L463" s="58"/>
      <c r="M463" s="53">
        <v>45750.0</v>
      </c>
      <c r="N463" s="54" t="s">
        <v>19</v>
      </c>
      <c r="O463" s="54" t="s">
        <v>198</v>
      </c>
      <c r="P463" s="58"/>
      <c r="Q463" s="115"/>
      <c r="R463" s="165"/>
      <c r="S463" s="165"/>
      <c r="T463" s="165"/>
      <c r="U463" s="165"/>
      <c r="V463" s="166"/>
      <c r="W463" s="166"/>
      <c r="X463" s="166"/>
    </row>
    <row r="464">
      <c r="A464" s="53">
        <v>45705.0</v>
      </c>
      <c r="B464" s="53">
        <v>45783.0</v>
      </c>
      <c r="C464" s="54">
        <v>242042.0</v>
      </c>
      <c r="D464" s="54" t="s">
        <v>158</v>
      </c>
      <c r="E464" s="53">
        <v>45627.0</v>
      </c>
      <c r="F464" s="56">
        <f t="shared" si="5"/>
        <v>5</v>
      </c>
      <c r="G464" s="53">
        <v>45693.0</v>
      </c>
      <c r="H464" s="56">
        <f t="shared" si="6"/>
        <v>3</v>
      </c>
      <c r="I464" s="54" t="s">
        <v>59</v>
      </c>
      <c r="J464" s="58"/>
      <c r="K464" s="57">
        <v>8000.0</v>
      </c>
      <c r="L464" s="58"/>
      <c r="M464" s="53">
        <v>45750.0</v>
      </c>
      <c r="N464" s="54" t="s">
        <v>20</v>
      </c>
      <c r="O464" s="54" t="s">
        <v>197</v>
      </c>
      <c r="P464" s="58"/>
      <c r="Q464" s="115"/>
      <c r="R464" s="165"/>
      <c r="S464" s="165"/>
      <c r="T464" s="165"/>
      <c r="U464" s="165"/>
      <c r="V464" s="166"/>
      <c r="W464" s="166"/>
      <c r="X464" s="166"/>
    </row>
    <row r="465">
      <c r="A465" s="53">
        <v>45705.0</v>
      </c>
      <c r="B465" s="53">
        <v>45783.0</v>
      </c>
      <c r="C465" s="54">
        <v>236419.0</v>
      </c>
      <c r="D465" s="54" t="s">
        <v>111</v>
      </c>
      <c r="E465" s="53">
        <v>45627.0</v>
      </c>
      <c r="F465" s="56">
        <f t="shared" si="5"/>
        <v>5</v>
      </c>
      <c r="G465" s="53">
        <v>45632.0</v>
      </c>
      <c r="H465" s="56">
        <f t="shared" si="6"/>
        <v>5</v>
      </c>
      <c r="I465" s="54" t="s">
        <v>42</v>
      </c>
      <c r="J465" s="58"/>
      <c r="K465" s="100"/>
      <c r="L465" s="58"/>
      <c r="M465" s="53">
        <v>45750.0</v>
      </c>
      <c r="N465" s="54" t="s">
        <v>19</v>
      </c>
      <c r="O465" s="54" t="s">
        <v>197</v>
      </c>
      <c r="P465" s="58"/>
      <c r="Q465" s="115"/>
      <c r="R465" s="165"/>
      <c r="S465" s="165"/>
      <c r="T465" s="165"/>
      <c r="U465" s="165"/>
      <c r="V465" s="166"/>
      <c r="W465" s="166"/>
      <c r="X465" s="166"/>
    </row>
    <row r="466">
      <c r="A466" s="53">
        <v>45705.0</v>
      </c>
      <c r="B466" s="53">
        <v>45783.0</v>
      </c>
      <c r="C466" s="54">
        <v>238380.0</v>
      </c>
      <c r="D466" s="54" t="s">
        <v>111</v>
      </c>
      <c r="E466" s="53">
        <v>45658.0</v>
      </c>
      <c r="F466" s="56">
        <f t="shared" si="5"/>
        <v>4</v>
      </c>
      <c r="G466" s="53">
        <v>45667.0</v>
      </c>
      <c r="H466" s="56">
        <f t="shared" si="6"/>
        <v>3</v>
      </c>
      <c r="I466" s="54" t="s">
        <v>42</v>
      </c>
      <c r="J466" s="58"/>
      <c r="K466" s="100"/>
      <c r="L466" s="58"/>
      <c r="M466" s="53">
        <v>45750.0</v>
      </c>
      <c r="N466" s="54" t="s">
        <v>19</v>
      </c>
      <c r="O466" s="54" t="s">
        <v>198</v>
      </c>
      <c r="P466" s="58"/>
      <c r="Q466" s="115"/>
      <c r="R466" s="165"/>
      <c r="S466" s="165"/>
      <c r="T466" s="165"/>
      <c r="U466" s="165"/>
      <c r="V466" s="166"/>
      <c r="W466" s="166"/>
      <c r="X466" s="166"/>
    </row>
    <row r="467">
      <c r="A467" s="53">
        <v>45705.0</v>
      </c>
      <c r="B467" s="53">
        <v>45783.0</v>
      </c>
      <c r="C467" s="54">
        <v>241825.0</v>
      </c>
      <c r="D467" s="54" t="s">
        <v>111</v>
      </c>
      <c r="E467" s="53">
        <v>45658.0</v>
      </c>
      <c r="F467" s="56">
        <f t="shared" si="5"/>
        <v>4</v>
      </c>
      <c r="G467" s="53">
        <v>45698.0</v>
      </c>
      <c r="H467" s="56">
        <f t="shared" si="6"/>
        <v>2</v>
      </c>
      <c r="I467" s="54" t="s">
        <v>74</v>
      </c>
      <c r="J467" s="54">
        <v>306.0</v>
      </c>
      <c r="K467" s="57">
        <v>3100.0</v>
      </c>
      <c r="L467" s="54" t="s">
        <v>68</v>
      </c>
      <c r="M467" s="53">
        <v>45762.0</v>
      </c>
      <c r="N467" s="54" t="s">
        <v>19</v>
      </c>
      <c r="O467" s="54" t="s">
        <v>65</v>
      </c>
      <c r="P467" s="58"/>
      <c r="Q467" s="115"/>
      <c r="R467" s="165"/>
      <c r="S467" s="165"/>
      <c r="T467" s="165"/>
      <c r="U467" s="165"/>
      <c r="V467" s="166"/>
      <c r="W467" s="166"/>
      <c r="X467" s="166"/>
    </row>
    <row r="468">
      <c r="A468" s="53">
        <v>45705.0</v>
      </c>
      <c r="B468" s="53">
        <v>45783.0</v>
      </c>
      <c r="C468" s="54">
        <v>239862.0</v>
      </c>
      <c r="D468" s="54" t="s">
        <v>112</v>
      </c>
      <c r="E468" s="53">
        <v>45658.0</v>
      </c>
      <c r="F468" s="56">
        <f t="shared" si="5"/>
        <v>4</v>
      </c>
      <c r="G468" s="53">
        <v>45680.0</v>
      </c>
      <c r="H468" s="56">
        <f t="shared" si="6"/>
        <v>3</v>
      </c>
      <c r="I468" s="54" t="s">
        <v>59</v>
      </c>
      <c r="J468" s="58"/>
      <c r="K468" s="100"/>
      <c r="L468" s="58"/>
      <c r="M468" s="53">
        <v>45750.0</v>
      </c>
      <c r="N468" s="54" t="s">
        <v>19</v>
      </c>
      <c r="O468" s="54" t="s">
        <v>198</v>
      </c>
      <c r="P468" s="58"/>
      <c r="Q468" s="115"/>
      <c r="R468" s="165"/>
      <c r="S468" s="165"/>
      <c r="T468" s="165"/>
      <c r="U468" s="165"/>
      <c r="V468" s="166"/>
      <c r="W468" s="166"/>
      <c r="X468" s="166"/>
    </row>
    <row r="469">
      <c r="A469" s="53">
        <v>45705.0</v>
      </c>
      <c r="B469" s="53">
        <v>45782.0</v>
      </c>
      <c r="C469" s="54">
        <v>223442.0</v>
      </c>
      <c r="D469" s="54" t="s">
        <v>114</v>
      </c>
      <c r="E469" s="53">
        <v>45444.0</v>
      </c>
      <c r="F469" s="56">
        <f t="shared" si="5"/>
        <v>11</v>
      </c>
      <c r="G469" s="53">
        <v>45505.0</v>
      </c>
      <c r="H469" s="56">
        <f t="shared" si="6"/>
        <v>9</v>
      </c>
      <c r="I469" s="54" t="s">
        <v>59</v>
      </c>
      <c r="J469" s="54">
        <v>120.0</v>
      </c>
      <c r="K469" s="116">
        <v>6921.08</v>
      </c>
      <c r="L469" s="54" t="s">
        <v>68</v>
      </c>
      <c r="M469" s="54"/>
      <c r="N469" s="54" t="s">
        <v>17</v>
      </c>
      <c r="O469" s="54" t="s">
        <v>65</v>
      </c>
      <c r="P469" s="58"/>
      <c r="Q469" s="115"/>
      <c r="R469" s="165"/>
      <c r="S469" s="165"/>
      <c r="T469" s="165"/>
      <c r="U469" s="165"/>
      <c r="V469" s="166"/>
      <c r="W469" s="166"/>
      <c r="X469" s="166"/>
    </row>
    <row r="470">
      <c r="A470" s="53">
        <v>45705.0</v>
      </c>
      <c r="B470" s="53">
        <v>45783.0</v>
      </c>
      <c r="C470" s="54">
        <v>238179.0</v>
      </c>
      <c r="D470" s="54" t="s">
        <v>93</v>
      </c>
      <c r="E470" s="53">
        <v>45627.0</v>
      </c>
      <c r="F470" s="56">
        <f t="shared" si="5"/>
        <v>5</v>
      </c>
      <c r="G470" s="53">
        <v>45663.0</v>
      </c>
      <c r="H470" s="56">
        <f t="shared" si="6"/>
        <v>4</v>
      </c>
      <c r="I470" s="54" t="s">
        <v>73</v>
      </c>
      <c r="J470" s="54" t="s">
        <v>444</v>
      </c>
      <c r="K470" s="57">
        <v>8000.0</v>
      </c>
      <c r="L470" s="54" t="s">
        <v>68</v>
      </c>
      <c r="M470" s="53"/>
      <c r="N470" s="54" t="s">
        <v>19</v>
      </c>
      <c r="O470" s="54" t="s">
        <v>65</v>
      </c>
      <c r="P470" s="58"/>
      <c r="Q470" s="115"/>
      <c r="R470" s="165"/>
      <c r="S470" s="165"/>
      <c r="T470" s="165"/>
      <c r="U470" s="165"/>
      <c r="V470" s="166"/>
      <c r="W470" s="166"/>
      <c r="X470" s="166"/>
    </row>
    <row r="471">
      <c r="A471" s="53">
        <v>45705.0</v>
      </c>
      <c r="B471" s="53">
        <v>45783.0</v>
      </c>
      <c r="C471" s="54">
        <v>241492.0</v>
      </c>
      <c r="D471" s="54" t="s">
        <v>93</v>
      </c>
      <c r="E471" s="53">
        <v>45658.0</v>
      </c>
      <c r="F471" s="56">
        <f t="shared" si="5"/>
        <v>4</v>
      </c>
      <c r="G471" s="53">
        <v>45688.0</v>
      </c>
      <c r="H471" s="56">
        <f t="shared" si="6"/>
        <v>3</v>
      </c>
      <c r="I471" s="54" t="s">
        <v>63</v>
      </c>
      <c r="J471" s="58"/>
      <c r="K471" s="100"/>
      <c r="L471" s="58"/>
      <c r="M471" s="53">
        <v>45750.0</v>
      </c>
      <c r="N471" s="54" t="s">
        <v>19</v>
      </c>
      <c r="O471" s="54" t="s">
        <v>198</v>
      </c>
      <c r="P471" s="58"/>
      <c r="Q471" s="115"/>
      <c r="R471" s="165"/>
      <c r="S471" s="165"/>
      <c r="T471" s="165"/>
      <c r="U471" s="165"/>
      <c r="V471" s="166"/>
      <c r="W471" s="166"/>
      <c r="X471" s="166"/>
    </row>
    <row r="472">
      <c r="A472" s="53">
        <v>45705.0</v>
      </c>
      <c r="B472" s="53">
        <v>45783.0</v>
      </c>
      <c r="C472" s="54">
        <v>238272.0</v>
      </c>
      <c r="D472" s="54" t="s">
        <v>116</v>
      </c>
      <c r="E472" s="53">
        <v>45627.0</v>
      </c>
      <c r="F472" s="56">
        <f t="shared" si="5"/>
        <v>5</v>
      </c>
      <c r="G472" s="53">
        <v>45663.0</v>
      </c>
      <c r="H472" s="56">
        <f t="shared" si="6"/>
        <v>4</v>
      </c>
      <c r="I472" s="54" t="s">
        <v>49</v>
      </c>
      <c r="J472" s="58"/>
      <c r="K472" s="100"/>
      <c r="L472" s="54" t="s">
        <v>51</v>
      </c>
      <c r="M472" s="53">
        <v>45750.0</v>
      </c>
      <c r="N472" s="54" t="s">
        <v>19</v>
      </c>
      <c r="O472" s="54" t="s">
        <v>197</v>
      </c>
      <c r="P472" s="58"/>
      <c r="Q472" s="115"/>
      <c r="R472" s="165"/>
      <c r="S472" s="165"/>
      <c r="T472" s="165"/>
      <c r="U472" s="165"/>
      <c r="V472" s="166"/>
      <c r="W472" s="166"/>
      <c r="X472" s="166"/>
    </row>
    <row r="473">
      <c r="A473" s="53">
        <v>45705.0</v>
      </c>
      <c r="B473" s="53">
        <v>45783.0</v>
      </c>
      <c r="C473" s="54">
        <v>240463.0</v>
      </c>
      <c r="D473" s="54" t="s">
        <v>116</v>
      </c>
      <c r="E473" s="53">
        <v>45627.0</v>
      </c>
      <c r="F473" s="56">
        <f t="shared" si="5"/>
        <v>5</v>
      </c>
      <c r="G473" s="53">
        <v>45680.0</v>
      </c>
      <c r="H473" s="56">
        <f t="shared" si="6"/>
        <v>3</v>
      </c>
      <c r="I473" s="54" t="s">
        <v>49</v>
      </c>
      <c r="J473" s="58"/>
      <c r="K473" s="100"/>
      <c r="L473" s="54" t="s">
        <v>51</v>
      </c>
      <c r="M473" s="53">
        <v>45750.0</v>
      </c>
      <c r="N473" s="54" t="s">
        <v>19</v>
      </c>
      <c r="O473" s="54" t="s">
        <v>197</v>
      </c>
      <c r="P473" s="58"/>
      <c r="Q473" s="115"/>
      <c r="R473" s="165"/>
      <c r="S473" s="165"/>
      <c r="T473" s="165"/>
      <c r="U473" s="165"/>
      <c r="V473" s="166"/>
      <c r="W473" s="166"/>
      <c r="X473" s="166"/>
    </row>
    <row r="474">
      <c r="A474" s="53">
        <v>45754.0</v>
      </c>
      <c r="B474" s="53">
        <v>45783.0</v>
      </c>
      <c r="C474" s="54">
        <v>241675.0</v>
      </c>
      <c r="D474" s="54" t="s">
        <v>116</v>
      </c>
      <c r="E474" s="53">
        <v>45627.0</v>
      </c>
      <c r="F474" s="56">
        <f t="shared" si="5"/>
        <v>5</v>
      </c>
      <c r="G474" s="53">
        <v>45695.0</v>
      </c>
      <c r="H474" s="56">
        <f t="shared" si="6"/>
        <v>2</v>
      </c>
      <c r="I474" s="54" t="s">
        <v>49</v>
      </c>
      <c r="J474" s="58"/>
      <c r="K474" s="57">
        <v>3600.0</v>
      </c>
      <c r="L474" s="54" t="s">
        <v>51</v>
      </c>
      <c r="M474" s="53"/>
      <c r="N474" s="54" t="s">
        <v>19</v>
      </c>
      <c r="O474" s="54" t="s">
        <v>65</v>
      </c>
      <c r="P474" s="58"/>
      <c r="Q474" s="115"/>
      <c r="R474" s="165"/>
      <c r="S474" s="165"/>
      <c r="T474" s="165"/>
      <c r="U474" s="165"/>
      <c r="V474" s="166"/>
      <c r="W474" s="166"/>
      <c r="X474" s="166"/>
    </row>
    <row r="475">
      <c r="A475" s="53">
        <v>45705.0</v>
      </c>
      <c r="B475" s="53">
        <v>45783.0</v>
      </c>
      <c r="C475" s="54">
        <v>241727.0</v>
      </c>
      <c r="D475" s="54" t="s">
        <v>118</v>
      </c>
      <c r="E475" s="53">
        <v>45627.0</v>
      </c>
      <c r="F475" s="56">
        <f t="shared" si="5"/>
        <v>5</v>
      </c>
      <c r="G475" s="53">
        <v>45693.0</v>
      </c>
      <c r="H475" s="56">
        <f t="shared" si="6"/>
        <v>3</v>
      </c>
      <c r="I475" s="54" t="s">
        <v>42</v>
      </c>
      <c r="J475" s="58"/>
      <c r="K475" s="100"/>
      <c r="L475" s="58"/>
      <c r="M475" s="53">
        <v>45750.0</v>
      </c>
      <c r="N475" s="54" t="s">
        <v>19</v>
      </c>
      <c r="O475" s="54" t="s">
        <v>197</v>
      </c>
      <c r="P475" s="58"/>
      <c r="Q475" s="115"/>
      <c r="R475" s="165"/>
      <c r="S475" s="165"/>
      <c r="T475" s="165"/>
      <c r="U475" s="165"/>
      <c r="V475" s="166"/>
      <c r="W475" s="166"/>
      <c r="X475" s="166"/>
    </row>
    <row r="476">
      <c r="A476" s="53">
        <v>45705.0</v>
      </c>
      <c r="B476" s="53">
        <v>45783.0</v>
      </c>
      <c r="C476" s="54">
        <v>232052.0</v>
      </c>
      <c r="D476" s="54" t="s">
        <v>99</v>
      </c>
      <c r="E476" s="53">
        <v>45566.0</v>
      </c>
      <c r="F476" s="139">
        <f t="shared" si="5"/>
        <v>7</v>
      </c>
      <c r="G476" s="151">
        <v>45614.0</v>
      </c>
      <c r="H476" s="56">
        <f t="shared" si="6"/>
        <v>5</v>
      </c>
      <c r="I476" s="54" t="s">
        <v>73</v>
      </c>
      <c r="J476" s="54" t="s">
        <v>258</v>
      </c>
      <c r="K476" s="57">
        <v>10000.0</v>
      </c>
      <c r="L476" s="54" t="s">
        <v>68</v>
      </c>
      <c r="M476" s="300">
        <v>45771.0</v>
      </c>
      <c r="N476" s="54" t="s">
        <v>19</v>
      </c>
      <c r="O476" s="54" t="s">
        <v>65</v>
      </c>
      <c r="P476" s="58"/>
      <c r="Q476" s="115"/>
      <c r="R476" s="165"/>
      <c r="S476" s="165"/>
      <c r="T476" s="165"/>
      <c r="U476" s="165"/>
      <c r="V476" s="166"/>
      <c r="W476" s="166"/>
      <c r="X476" s="166"/>
    </row>
    <row r="477">
      <c r="A477" s="53">
        <v>45726.0</v>
      </c>
      <c r="B477" s="53">
        <v>45783.0</v>
      </c>
      <c r="C477" s="54">
        <v>233375.0</v>
      </c>
      <c r="D477" s="54"/>
      <c r="E477" s="53">
        <v>45566.0</v>
      </c>
      <c r="F477" s="139">
        <f t="shared" si="5"/>
        <v>7</v>
      </c>
      <c r="G477" s="53">
        <v>45601.0</v>
      </c>
      <c r="H477" s="56">
        <f t="shared" si="6"/>
        <v>6</v>
      </c>
      <c r="I477" s="54" t="s">
        <v>73</v>
      </c>
      <c r="J477" s="54" t="s">
        <v>510</v>
      </c>
      <c r="K477" s="100"/>
      <c r="L477" s="54" t="s">
        <v>68</v>
      </c>
      <c r="M477" s="54" t="s">
        <v>180</v>
      </c>
      <c r="N477" s="54" t="s">
        <v>19</v>
      </c>
      <c r="O477" s="54" t="s">
        <v>65</v>
      </c>
      <c r="P477" s="58"/>
      <c r="Q477" s="115"/>
      <c r="R477" s="165"/>
      <c r="S477" s="165"/>
      <c r="T477" s="165"/>
      <c r="U477" s="165"/>
      <c r="V477" s="166"/>
      <c r="W477" s="166"/>
      <c r="X477" s="166"/>
    </row>
    <row r="478">
      <c r="A478" s="53">
        <v>45705.0</v>
      </c>
      <c r="B478" s="53">
        <v>45783.0</v>
      </c>
      <c r="C478" s="54">
        <v>243680.0</v>
      </c>
      <c r="D478" s="54" t="s">
        <v>133</v>
      </c>
      <c r="E478" s="320">
        <v>45474.0</v>
      </c>
      <c r="F478" s="139">
        <f t="shared" si="5"/>
        <v>10</v>
      </c>
      <c r="G478" s="303">
        <v>45708.0</v>
      </c>
      <c r="H478" s="56">
        <f t="shared" si="6"/>
        <v>2</v>
      </c>
      <c r="I478" s="54" t="s">
        <v>74</v>
      </c>
      <c r="J478" s="54">
        <v>308.0</v>
      </c>
      <c r="K478" s="57" t="s">
        <v>511</v>
      </c>
      <c r="L478" s="54" t="s">
        <v>68</v>
      </c>
      <c r="M478" s="53">
        <v>45763.0</v>
      </c>
      <c r="N478" s="54" t="s">
        <v>19</v>
      </c>
      <c r="O478" s="116" t="s">
        <v>512</v>
      </c>
      <c r="P478" s="54" t="s">
        <v>66</v>
      </c>
      <c r="Q478" s="115"/>
      <c r="R478" s="165"/>
      <c r="S478" s="165"/>
      <c r="T478" s="165"/>
      <c r="U478" s="165"/>
      <c r="V478" s="166"/>
      <c r="W478" s="166"/>
      <c r="X478" s="166"/>
    </row>
    <row r="479">
      <c r="A479" s="53">
        <v>45705.0</v>
      </c>
      <c r="B479" s="53">
        <v>45783.0</v>
      </c>
      <c r="C479" s="54">
        <v>243682.0</v>
      </c>
      <c r="D479" s="54" t="s">
        <v>60</v>
      </c>
      <c r="E479" s="320">
        <v>45689.0</v>
      </c>
      <c r="F479" s="139">
        <f t="shared" si="5"/>
        <v>3</v>
      </c>
      <c r="G479" s="303">
        <v>45708.0</v>
      </c>
      <c r="H479" s="56">
        <f t="shared" si="6"/>
        <v>2</v>
      </c>
      <c r="I479" s="54" t="s">
        <v>74</v>
      </c>
      <c r="J479" s="54"/>
      <c r="K479" s="57"/>
      <c r="L479" s="54"/>
      <c r="M479" s="53">
        <v>45750.0</v>
      </c>
      <c r="N479" s="54" t="s">
        <v>19</v>
      </c>
      <c r="O479" s="54" t="s">
        <v>208</v>
      </c>
      <c r="P479" s="58"/>
      <c r="Q479" s="115"/>
      <c r="R479" s="165"/>
      <c r="S479" s="165"/>
      <c r="T479" s="165"/>
      <c r="U479" s="165"/>
      <c r="V479" s="166"/>
      <c r="W479" s="166"/>
      <c r="X479" s="166"/>
    </row>
    <row r="480">
      <c r="A480" s="53">
        <v>45705.0</v>
      </c>
      <c r="B480" s="53">
        <v>45783.0</v>
      </c>
      <c r="C480" s="54">
        <v>243788.0</v>
      </c>
      <c r="D480" s="54" t="s">
        <v>71</v>
      </c>
      <c r="E480" s="320">
        <v>45658.0</v>
      </c>
      <c r="F480" s="139">
        <f t="shared" si="5"/>
        <v>4</v>
      </c>
      <c r="G480" s="303">
        <v>45708.0</v>
      </c>
      <c r="H480" s="56">
        <f t="shared" si="6"/>
        <v>2</v>
      </c>
      <c r="I480" s="54" t="s">
        <v>49</v>
      </c>
      <c r="J480" s="54"/>
      <c r="K480" s="57"/>
      <c r="L480" s="54" t="s">
        <v>68</v>
      </c>
      <c r="M480" s="53">
        <v>45750.0</v>
      </c>
      <c r="N480" s="54" t="s">
        <v>19</v>
      </c>
      <c r="O480" s="54" t="s">
        <v>198</v>
      </c>
      <c r="P480" s="54" t="s">
        <v>66</v>
      </c>
      <c r="Q480" s="115"/>
      <c r="R480" s="165"/>
      <c r="S480" s="165"/>
      <c r="T480" s="165"/>
      <c r="U480" s="165"/>
      <c r="V480" s="166"/>
      <c r="W480" s="166"/>
      <c r="X480" s="166"/>
    </row>
    <row r="481">
      <c r="A481" s="53">
        <v>45705.0</v>
      </c>
      <c r="B481" s="53">
        <v>45783.0</v>
      </c>
      <c r="C481" s="54">
        <v>236575.0</v>
      </c>
      <c r="D481" s="54" t="s">
        <v>48</v>
      </c>
      <c r="E481" s="320">
        <v>45627.0</v>
      </c>
      <c r="F481" s="139">
        <f t="shared" si="5"/>
        <v>5</v>
      </c>
      <c r="G481" s="303">
        <v>45709.0</v>
      </c>
      <c r="H481" s="56">
        <f t="shared" si="6"/>
        <v>2</v>
      </c>
      <c r="I481" s="54" t="s">
        <v>74</v>
      </c>
      <c r="J481" s="54"/>
      <c r="K481" s="57"/>
      <c r="L481" s="54" t="s">
        <v>68</v>
      </c>
      <c r="M481" s="53">
        <v>45750.0</v>
      </c>
      <c r="N481" s="54" t="s">
        <v>19</v>
      </c>
      <c r="O481" s="54" t="s">
        <v>197</v>
      </c>
      <c r="P481" s="58"/>
      <c r="Q481" s="115"/>
      <c r="R481" s="165"/>
      <c r="S481" s="165"/>
      <c r="T481" s="165"/>
      <c r="U481" s="165"/>
      <c r="V481" s="166"/>
      <c r="W481" s="166"/>
      <c r="X481" s="166"/>
    </row>
    <row r="482">
      <c r="A482" s="53">
        <v>45705.0</v>
      </c>
      <c r="B482" s="53">
        <v>45783.0</v>
      </c>
      <c r="C482" s="54">
        <v>243508.0</v>
      </c>
      <c r="D482" s="54" t="s">
        <v>58</v>
      </c>
      <c r="E482" s="320">
        <v>45658.0</v>
      </c>
      <c r="F482" s="139">
        <f t="shared" si="5"/>
        <v>4</v>
      </c>
      <c r="G482" s="303">
        <v>45709.0</v>
      </c>
      <c r="H482" s="56">
        <f t="shared" si="6"/>
        <v>2</v>
      </c>
      <c r="I482" s="54" t="s">
        <v>73</v>
      </c>
      <c r="J482" s="54"/>
      <c r="K482" s="57"/>
      <c r="L482" s="54"/>
      <c r="M482" s="53">
        <v>45750.0</v>
      </c>
      <c r="N482" s="54" t="s">
        <v>19</v>
      </c>
      <c r="O482" s="54" t="s">
        <v>198</v>
      </c>
      <c r="P482" s="58"/>
      <c r="Q482" s="115"/>
      <c r="R482" s="165"/>
      <c r="S482" s="165"/>
      <c r="T482" s="165"/>
      <c r="U482" s="165"/>
      <c r="V482" s="166"/>
      <c r="W482" s="166"/>
      <c r="X482" s="166"/>
    </row>
    <row r="483">
      <c r="A483" s="53">
        <v>45705.0</v>
      </c>
      <c r="B483" s="53">
        <v>45783.0</v>
      </c>
      <c r="C483" s="54">
        <v>243703.0</v>
      </c>
      <c r="D483" s="54" t="s">
        <v>48</v>
      </c>
      <c r="E483" s="320">
        <v>45658.0</v>
      </c>
      <c r="F483" s="139">
        <f t="shared" si="5"/>
        <v>4</v>
      </c>
      <c r="G483" s="303">
        <v>45709.0</v>
      </c>
      <c r="H483" s="56">
        <f t="shared" si="6"/>
        <v>2</v>
      </c>
      <c r="I483" s="54" t="s">
        <v>49</v>
      </c>
      <c r="J483" s="54"/>
      <c r="K483" s="57"/>
      <c r="L483" s="54" t="s">
        <v>68</v>
      </c>
      <c r="M483" s="53">
        <v>45750.0</v>
      </c>
      <c r="N483" s="54" t="s">
        <v>19</v>
      </c>
      <c r="O483" s="54" t="s">
        <v>198</v>
      </c>
      <c r="P483" s="58"/>
      <c r="Q483" s="115"/>
      <c r="R483" s="165"/>
      <c r="S483" s="165"/>
      <c r="T483" s="165"/>
      <c r="U483" s="165"/>
      <c r="V483" s="166"/>
      <c r="W483" s="166"/>
      <c r="X483" s="166"/>
    </row>
    <row r="484">
      <c r="A484" s="53">
        <v>45705.0</v>
      </c>
      <c r="B484" s="53">
        <v>45783.0</v>
      </c>
      <c r="C484" s="54">
        <v>243724.0</v>
      </c>
      <c r="D484" s="54" t="s">
        <v>48</v>
      </c>
      <c r="E484" s="320">
        <v>45627.0</v>
      </c>
      <c r="F484" s="139">
        <f t="shared" si="5"/>
        <v>5</v>
      </c>
      <c r="G484" s="303">
        <v>45709.0</v>
      </c>
      <c r="H484" s="56">
        <f t="shared" si="6"/>
        <v>2</v>
      </c>
      <c r="I484" s="54" t="s">
        <v>49</v>
      </c>
      <c r="J484" s="54"/>
      <c r="K484" s="57"/>
      <c r="L484" s="54" t="s">
        <v>68</v>
      </c>
      <c r="M484" s="53">
        <v>45750.0</v>
      </c>
      <c r="N484" s="54" t="s">
        <v>19</v>
      </c>
      <c r="O484" s="54" t="s">
        <v>197</v>
      </c>
      <c r="P484" s="54"/>
      <c r="Q484" s="115"/>
      <c r="R484" s="165"/>
      <c r="S484" s="165"/>
      <c r="T484" s="165"/>
      <c r="U484" s="165"/>
      <c r="V484" s="166"/>
      <c r="W484" s="166"/>
      <c r="X484" s="166"/>
    </row>
    <row r="485">
      <c r="A485" s="53">
        <v>45705.0</v>
      </c>
      <c r="B485" s="53">
        <v>45783.0</v>
      </c>
      <c r="C485" s="54">
        <v>243774.0</v>
      </c>
      <c r="D485" s="54" t="s">
        <v>87</v>
      </c>
      <c r="E485" s="320">
        <v>45689.0</v>
      </c>
      <c r="F485" s="139">
        <f t="shared" si="5"/>
        <v>3</v>
      </c>
      <c r="G485" s="303">
        <v>45709.0</v>
      </c>
      <c r="H485" s="56">
        <f t="shared" si="6"/>
        <v>2</v>
      </c>
      <c r="I485" s="54" t="s">
        <v>59</v>
      </c>
      <c r="J485" s="54"/>
      <c r="K485" s="57"/>
      <c r="L485" s="54"/>
      <c r="M485" s="53">
        <v>45750.0</v>
      </c>
      <c r="N485" s="54" t="s">
        <v>19</v>
      </c>
      <c r="O485" s="54" t="s">
        <v>208</v>
      </c>
      <c r="P485" s="58"/>
      <c r="Q485" s="115"/>
      <c r="R485" s="165"/>
      <c r="S485" s="165"/>
      <c r="T485" s="165"/>
      <c r="U485" s="165"/>
      <c r="V485" s="166"/>
      <c r="W485" s="166"/>
      <c r="X485" s="166"/>
    </row>
    <row r="486">
      <c r="A486" s="53">
        <v>45705.0</v>
      </c>
      <c r="B486" s="53">
        <v>45783.0</v>
      </c>
      <c r="C486" s="54">
        <v>243803.0</v>
      </c>
      <c r="D486" s="54" t="s">
        <v>71</v>
      </c>
      <c r="E486" s="320">
        <v>45689.0</v>
      </c>
      <c r="F486" s="139">
        <f t="shared" si="5"/>
        <v>3</v>
      </c>
      <c r="G486" s="303">
        <v>45709.0</v>
      </c>
      <c r="H486" s="56">
        <f t="shared" si="6"/>
        <v>2</v>
      </c>
      <c r="I486" s="54" t="s">
        <v>74</v>
      </c>
      <c r="J486" s="54"/>
      <c r="K486" s="57"/>
      <c r="L486" s="54"/>
      <c r="M486" s="53">
        <v>45750.0</v>
      </c>
      <c r="N486" s="54" t="s">
        <v>19</v>
      </c>
      <c r="O486" s="54" t="s">
        <v>208</v>
      </c>
      <c r="P486" s="58"/>
      <c r="Q486" s="115"/>
      <c r="R486" s="165"/>
      <c r="S486" s="165"/>
      <c r="T486" s="165"/>
      <c r="U486" s="165"/>
      <c r="V486" s="166"/>
      <c r="W486" s="166"/>
      <c r="X486" s="166"/>
    </row>
    <row r="487">
      <c r="A487" s="53">
        <v>45705.0</v>
      </c>
      <c r="B487" s="53">
        <v>45783.0</v>
      </c>
      <c r="C487" s="54">
        <v>243823.0</v>
      </c>
      <c r="D487" s="54" t="s">
        <v>77</v>
      </c>
      <c r="E487" s="320">
        <v>45658.0</v>
      </c>
      <c r="F487" s="139">
        <f t="shared" si="5"/>
        <v>4</v>
      </c>
      <c r="G487" s="303">
        <v>45709.0</v>
      </c>
      <c r="H487" s="56">
        <f t="shared" si="6"/>
        <v>2</v>
      </c>
      <c r="I487" s="54" t="s">
        <v>59</v>
      </c>
      <c r="J487" s="54"/>
      <c r="K487" s="57"/>
      <c r="L487" s="54"/>
      <c r="M487" s="53">
        <v>45750.0</v>
      </c>
      <c r="N487" s="54" t="s">
        <v>19</v>
      </c>
      <c r="O487" s="54" t="s">
        <v>198</v>
      </c>
      <c r="P487" s="58"/>
      <c r="Q487" s="115"/>
      <c r="R487" s="165"/>
      <c r="S487" s="165"/>
      <c r="T487" s="165"/>
      <c r="U487" s="165"/>
      <c r="V487" s="166"/>
      <c r="W487" s="166"/>
      <c r="X487" s="166"/>
    </row>
    <row r="488">
      <c r="A488" s="53">
        <v>45705.0</v>
      </c>
      <c r="B488" s="53">
        <v>45783.0</v>
      </c>
      <c r="C488" s="54">
        <v>243839.0</v>
      </c>
      <c r="D488" s="54" t="s">
        <v>93</v>
      </c>
      <c r="E488" s="320">
        <v>45597.0</v>
      </c>
      <c r="F488" s="139">
        <f t="shared" si="5"/>
        <v>6</v>
      </c>
      <c r="G488" s="303">
        <v>45709.0</v>
      </c>
      <c r="H488" s="56">
        <f t="shared" si="6"/>
        <v>2</v>
      </c>
      <c r="I488" s="54" t="s">
        <v>59</v>
      </c>
      <c r="J488" s="54">
        <v>102.0</v>
      </c>
      <c r="K488" s="57" t="s">
        <v>110</v>
      </c>
      <c r="L488" s="54" t="s">
        <v>68</v>
      </c>
      <c r="M488" s="54" t="s">
        <v>409</v>
      </c>
      <c r="N488" s="54" t="s">
        <v>19</v>
      </c>
      <c r="O488" s="54" t="s">
        <v>65</v>
      </c>
      <c r="P488" s="58"/>
      <c r="Q488" s="115"/>
      <c r="R488" s="165"/>
      <c r="S488" s="165"/>
      <c r="T488" s="165"/>
      <c r="U488" s="165"/>
      <c r="V488" s="166"/>
      <c r="W488" s="166"/>
      <c r="X488" s="166"/>
    </row>
    <row r="489">
      <c r="A489" s="53">
        <v>45705.0</v>
      </c>
      <c r="B489" s="53">
        <v>45783.0</v>
      </c>
      <c r="C489" s="54">
        <v>243865.0</v>
      </c>
      <c r="D489" s="54" t="s">
        <v>87</v>
      </c>
      <c r="E489" s="320">
        <v>45658.0</v>
      </c>
      <c r="F489" s="139">
        <f t="shared" si="5"/>
        <v>4</v>
      </c>
      <c r="G489" s="303">
        <v>45709.0</v>
      </c>
      <c r="H489" s="56">
        <f t="shared" si="6"/>
        <v>2</v>
      </c>
      <c r="I489" s="54" t="s">
        <v>59</v>
      </c>
      <c r="J489" s="54"/>
      <c r="K489" s="57"/>
      <c r="L489" s="54"/>
      <c r="M489" s="53">
        <v>45750.0</v>
      </c>
      <c r="N489" s="54" t="s">
        <v>19</v>
      </c>
      <c r="O489" s="54" t="s">
        <v>198</v>
      </c>
      <c r="P489" s="58"/>
      <c r="Q489" s="115"/>
      <c r="R489" s="165"/>
      <c r="S489" s="165"/>
      <c r="T489" s="165"/>
      <c r="U489" s="165"/>
      <c r="V489" s="166"/>
      <c r="W489" s="166"/>
      <c r="X489" s="166"/>
    </row>
    <row r="490">
      <c r="A490" s="53">
        <v>45705.0</v>
      </c>
      <c r="B490" s="53">
        <v>45783.0</v>
      </c>
      <c r="C490" s="54">
        <v>243883.0</v>
      </c>
      <c r="D490" s="54" t="s">
        <v>70</v>
      </c>
      <c r="E490" s="320">
        <v>45658.0</v>
      </c>
      <c r="F490" s="139">
        <f t="shared" si="5"/>
        <v>4</v>
      </c>
      <c r="G490" s="303">
        <v>45709.0</v>
      </c>
      <c r="H490" s="56">
        <f t="shared" si="6"/>
        <v>2</v>
      </c>
      <c r="I490" s="54" t="s">
        <v>59</v>
      </c>
      <c r="J490" s="54"/>
      <c r="K490" s="57"/>
      <c r="L490" s="54"/>
      <c r="M490" s="53">
        <v>45750.0</v>
      </c>
      <c r="N490" s="54" t="s">
        <v>19</v>
      </c>
      <c r="O490" s="54" t="s">
        <v>198</v>
      </c>
      <c r="P490" s="58"/>
      <c r="Q490" s="115"/>
      <c r="R490" s="165"/>
      <c r="S490" s="165"/>
      <c r="T490" s="165"/>
      <c r="U490" s="165"/>
      <c r="V490" s="166"/>
      <c r="W490" s="166"/>
      <c r="X490" s="166"/>
    </row>
    <row r="491">
      <c r="A491" s="53">
        <v>45705.0</v>
      </c>
      <c r="B491" s="53">
        <v>45783.0</v>
      </c>
      <c r="C491" s="54">
        <v>243897.0</v>
      </c>
      <c r="D491" s="54" t="s">
        <v>158</v>
      </c>
      <c r="E491" s="320">
        <v>45689.0</v>
      </c>
      <c r="F491" s="139">
        <f t="shared" si="5"/>
        <v>3</v>
      </c>
      <c r="G491" s="303">
        <v>45709.0</v>
      </c>
      <c r="H491" s="56">
        <f t="shared" si="6"/>
        <v>2</v>
      </c>
      <c r="I491" s="54" t="s">
        <v>73</v>
      </c>
      <c r="J491" s="54"/>
      <c r="K491" s="57"/>
      <c r="L491" s="54"/>
      <c r="M491" s="53">
        <v>45750.0</v>
      </c>
      <c r="N491" s="54" t="s">
        <v>19</v>
      </c>
      <c r="O491" s="54" t="s">
        <v>208</v>
      </c>
      <c r="P491" s="58"/>
      <c r="Q491" s="115"/>
      <c r="R491" s="165"/>
      <c r="S491" s="165"/>
      <c r="T491" s="165"/>
      <c r="U491" s="165"/>
      <c r="V491" s="166"/>
      <c r="W491" s="166"/>
      <c r="X491" s="166"/>
    </row>
    <row r="492">
      <c r="A492" s="53">
        <v>45705.0</v>
      </c>
      <c r="B492" s="53">
        <v>45783.0</v>
      </c>
      <c r="C492" s="54">
        <v>243646.0</v>
      </c>
      <c r="D492" s="54" t="s">
        <v>111</v>
      </c>
      <c r="E492" s="320">
        <v>45689.0</v>
      </c>
      <c r="F492" s="139">
        <f t="shared" si="5"/>
        <v>3</v>
      </c>
      <c r="G492" s="303">
        <v>45710.0</v>
      </c>
      <c r="H492" s="56">
        <f t="shared" si="6"/>
        <v>2</v>
      </c>
      <c r="I492" s="54" t="s">
        <v>73</v>
      </c>
      <c r="J492" s="54"/>
      <c r="K492" s="57"/>
      <c r="L492" s="54"/>
      <c r="M492" s="53">
        <v>45750.0</v>
      </c>
      <c r="N492" s="54" t="s">
        <v>19</v>
      </c>
      <c r="O492" s="54" t="s">
        <v>208</v>
      </c>
      <c r="P492" s="58"/>
      <c r="Q492" s="115"/>
      <c r="R492" s="165"/>
      <c r="S492" s="165"/>
      <c r="T492" s="165"/>
      <c r="U492" s="165"/>
      <c r="V492" s="166"/>
      <c r="W492" s="166"/>
      <c r="X492" s="166"/>
    </row>
    <row r="493">
      <c r="A493" s="53">
        <v>45705.0</v>
      </c>
      <c r="B493" s="53">
        <v>45783.0</v>
      </c>
      <c r="C493" s="54">
        <v>243702.0</v>
      </c>
      <c r="D493" s="54" t="s">
        <v>98</v>
      </c>
      <c r="E493" s="320">
        <v>45627.0</v>
      </c>
      <c r="F493" s="139">
        <f t="shared" si="5"/>
        <v>5</v>
      </c>
      <c r="G493" s="303">
        <v>45710.0</v>
      </c>
      <c r="H493" s="56">
        <f t="shared" si="6"/>
        <v>2</v>
      </c>
      <c r="I493" s="54" t="s">
        <v>59</v>
      </c>
      <c r="J493" s="54"/>
      <c r="K493" s="57"/>
      <c r="L493" s="54"/>
      <c r="M493" s="53">
        <v>45750.0</v>
      </c>
      <c r="N493" s="54" t="s">
        <v>19</v>
      </c>
      <c r="O493" s="54" t="s">
        <v>197</v>
      </c>
      <c r="P493" s="58"/>
      <c r="Q493" s="115"/>
      <c r="R493" s="165"/>
      <c r="S493" s="165"/>
      <c r="T493" s="165"/>
      <c r="U493" s="165"/>
      <c r="V493" s="166"/>
      <c r="W493" s="166"/>
      <c r="X493" s="166"/>
    </row>
    <row r="494">
      <c r="A494" s="53">
        <v>45705.0</v>
      </c>
      <c r="B494" s="53">
        <v>45783.0</v>
      </c>
      <c r="C494" s="54">
        <v>243769.0</v>
      </c>
      <c r="D494" s="54" t="s">
        <v>58</v>
      </c>
      <c r="E494" s="320">
        <v>45689.0</v>
      </c>
      <c r="F494" s="139">
        <f t="shared" si="5"/>
        <v>3</v>
      </c>
      <c r="G494" s="303">
        <v>45710.0</v>
      </c>
      <c r="H494" s="56">
        <f t="shared" si="6"/>
        <v>2</v>
      </c>
      <c r="I494" s="54" t="s">
        <v>74</v>
      </c>
      <c r="J494" s="54"/>
      <c r="K494" s="57"/>
      <c r="L494" s="54"/>
      <c r="M494" s="53">
        <v>45750.0</v>
      </c>
      <c r="N494" s="54" t="s">
        <v>19</v>
      </c>
      <c r="O494" s="54" t="s">
        <v>208</v>
      </c>
      <c r="P494" s="58"/>
      <c r="Q494" s="115"/>
      <c r="R494" s="165"/>
      <c r="S494" s="165"/>
      <c r="T494" s="165"/>
      <c r="U494" s="165"/>
      <c r="V494" s="166"/>
      <c r="W494" s="166"/>
      <c r="X494" s="166"/>
    </row>
    <row r="495">
      <c r="A495" s="53">
        <v>45705.0</v>
      </c>
      <c r="B495" s="53">
        <v>45783.0</v>
      </c>
      <c r="C495" s="54">
        <v>243927.0</v>
      </c>
      <c r="D495" s="54" t="s">
        <v>158</v>
      </c>
      <c r="E495" s="320">
        <v>45658.0</v>
      </c>
      <c r="F495" s="139">
        <f t="shared" si="5"/>
        <v>4</v>
      </c>
      <c r="G495" s="303">
        <v>45710.0</v>
      </c>
      <c r="H495" s="56">
        <f t="shared" si="6"/>
        <v>2</v>
      </c>
      <c r="I495" s="54" t="s">
        <v>49</v>
      </c>
      <c r="J495" s="54"/>
      <c r="K495" s="57"/>
      <c r="L495" s="54" t="s">
        <v>68</v>
      </c>
      <c r="M495" s="53">
        <v>45750.0</v>
      </c>
      <c r="N495" s="54" t="s">
        <v>19</v>
      </c>
      <c r="O495" s="54" t="s">
        <v>198</v>
      </c>
      <c r="P495" s="58"/>
      <c r="Q495" s="115"/>
      <c r="R495" s="165"/>
      <c r="S495" s="165"/>
      <c r="T495" s="165"/>
      <c r="U495" s="165"/>
      <c r="V495" s="166"/>
      <c r="W495" s="166"/>
      <c r="X495" s="166"/>
    </row>
    <row r="496">
      <c r="A496" s="53">
        <v>45705.0</v>
      </c>
      <c r="B496" s="53">
        <v>45783.0</v>
      </c>
      <c r="C496" s="54">
        <v>243929.0</v>
      </c>
      <c r="D496" s="54" t="s">
        <v>116</v>
      </c>
      <c r="E496" s="320">
        <v>45658.0</v>
      </c>
      <c r="F496" s="139">
        <f t="shared" si="5"/>
        <v>4</v>
      </c>
      <c r="G496" s="303">
        <v>45710.0</v>
      </c>
      <c r="H496" s="56">
        <f t="shared" si="6"/>
        <v>2</v>
      </c>
      <c r="I496" s="54" t="s">
        <v>49</v>
      </c>
      <c r="J496" s="54"/>
      <c r="K496" s="57"/>
      <c r="L496" s="54" t="s">
        <v>68</v>
      </c>
      <c r="M496" s="53">
        <v>45750.0</v>
      </c>
      <c r="N496" s="54" t="s">
        <v>19</v>
      </c>
      <c r="O496" s="54" t="s">
        <v>198</v>
      </c>
      <c r="P496" s="58"/>
      <c r="Q496" s="115"/>
      <c r="R496" s="165"/>
      <c r="S496" s="165"/>
      <c r="T496" s="165"/>
      <c r="U496" s="165"/>
      <c r="V496" s="166"/>
      <c r="W496" s="166"/>
      <c r="X496" s="166"/>
    </row>
    <row r="497">
      <c r="A497" s="53">
        <v>45747.0</v>
      </c>
      <c r="B497" s="53">
        <v>45783.0</v>
      </c>
      <c r="C497" s="54">
        <v>245407.0</v>
      </c>
      <c r="D497" s="54" t="s">
        <v>96</v>
      </c>
      <c r="E497" s="320">
        <v>45627.0</v>
      </c>
      <c r="F497" s="139">
        <f t="shared" si="5"/>
        <v>5</v>
      </c>
      <c r="G497" s="303">
        <v>45727.0</v>
      </c>
      <c r="H497" s="56">
        <f t="shared" si="6"/>
        <v>1</v>
      </c>
      <c r="I497" s="54" t="s">
        <v>73</v>
      </c>
      <c r="J497" s="54"/>
      <c r="K497" s="57"/>
      <c r="L497" s="98"/>
      <c r="M497" s="53">
        <v>45750.0</v>
      </c>
      <c r="N497" s="54" t="s">
        <v>19</v>
      </c>
      <c r="O497" s="54" t="s">
        <v>197</v>
      </c>
      <c r="P497" s="58"/>
      <c r="Q497" s="342"/>
      <c r="R497" s="165"/>
      <c r="S497" s="165"/>
      <c r="T497" s="165"/>
      <c r="U497" s="165"/>
      <c r="V497" s="166"/>
      <c r="W497" s="166"/>
      <c r="X497" s="166"/>
    </row>
    <row r="498">
      <c r="A498" s="53">
        <v>45747.0</v>
      </c>
      <c r="B498" s="53">
        <v>45783.0</v>
      </c>
      <c r="C498" s="54">
        <v>245476.0</v>
      </c>
      <c r="D498" s="54" t="s">
        <v>48</v>
      </c>
      <c r="E498" s="320">
        <v>45627.0</v>
      </c>
      <c r="F498" s="139">
        <f t="shared" si="5"/>
        <v>5</v>
      </c>
      <c r="G498" s="303">
        <v>45727.0</v>
      </c>
      <c r="H498" s="56">
        <f t="shared" si="6"/>
        <v>1</v>
      </c>
      <c r="I498" s="54" t="s">
        <v>59</v>
      </c>
      <c r="J498" s="54"/>
      <c r="K498" s="57"/>
      <c r="L498" s="98"/>
      <c r="M498" s="53">
        <v>45750.0</v>
      </c>
      <c r="N498" s="54" t="s">
        <v>19</v>
      </c>
      <c r="O498" s="54" t="s">
        <v>197</v>
      </c>
      <c r="P498" s="58"/>
      <c r="Q498" s="342"/>
      <c r="R498" s="165"/>
      <c r="S498" s="165"/>
      <c r="T498" s="165"/>
      <c r="U498" s="165"/>
      <c r="V498" s="166"/>
      <c r="W498" s="166"/>
      <c r="X498" s="166"/>
    </row>
    <row r="499">
      <c r="A499" s="53">
        <v>45747.0</v>
      </c>
      <c r="B499" s="53">
        <v>45783.0</v>
      </c>
      <c r="C499" s="54">
        <v>245482.0</v>
      </c>
      <c r="D499" s="54" t="s">
        <v>104</v>
      </c>
      <c r="E499" s="320">
        <v>45689.0</v>
      </c>
      <c r="F499" s="139">
        <f t="shared" si="5"/>
        <v>3</v>
      </c>
      <c r="G499" s="303">
        <v>45727.0</v>
      </c>
      <c r="H499" s="56">
        <f t="shared" si="6"/>
        <v>1</v>
      </c>
      <c r="I499" s="54" t="s">
        <v>74</v>
      </c>
      <c r="J499" s="54"/>
      <c r="K499" s="57"/>
      <c r="L499" s="98"/>
      <c r="M499" s="53">
        <v>45750.0</v>
      </c>
      <c r="N499" s="54" t="s">
        <v>19</v>
      </c>
      <c r="O499" s="54" t="s">
        <v>208</v>
      </c>
      <c r="P499" s="58"/>
      <c r="Q499" s="342"/>
      <c r="R499" s="165"/>
      <c r="S499" s="165"/>
      <c r="T499" s="165"/>
      <c r="U499" s="165"/>
      <c r="V499" s="166"/>
      <c r="W499" s="166"/>
      <c r="X499" s="166"/>
    </row>
    <row r="500">
      <c r="A500" s="53">
        <v>45747.0</v>
      </c>
      <c r="B500" s="53">
        <v>45783.0</v>
      </c>
      <c r="C500" s="54">
        <v>245498.0</v>
      </c>
      <c r="D500" s="54" t="s">
        <v>58</v>
      </c>
      <c r="E500" s="320">
        <v>45658.0</v>
      </c>
      <c r="F500" s="139">
        <f t="shared" si="5"/>
        <v>4</v>
      </c>
      <c r="G500" s="303">
        <v>45727.0</v>
      </c>
      <c r="H500" s="56">
        <f t="shared" si="6"/>
        <v>1</v>
      </c>
      <c r="I500" s="54" t="s">
        <v>74</v>
      </c>
      <c r="J500" s="54"/>
      <c r="K500" s="57"/>
      <c r="L500" s="98"/>
      <c r="M500" s="53">
        <v>45750.0</v>
      </c>
      <c r="N500" s="54" t="s">
        <v>19</v>
      </c>
      <c r="O500" s="54" t="s">
        <v>198</v>
      </c>
      <c r="P500" s="58"/>
      <c r="Q500" s="342"/>
      <c r="R500" s="165"/>
      <c r="S500" s="165"/>
      <c r="T500" s="165"/>
      <c r="U500" s="165"/>
      <c r="V500" s="166"/>
      <c r="W500" s="166"/>
      <c r="X500" s="166"/>
    </row>
    <row r="501">
      <c r="A501" s="53">
        <v>45747.0</v>
      </c>
      <c r="B501" s="53">
        <v>45783.0</v>
      </c>
      <c r="C501" s="54">
        <v>245530.0</v>
      </c>
      <c r="D501" s="54" t="s">
        <v>41</v>
      </c>
      <c r="E501" s="320">
        <v>45689.0</v>
      </c>
      <c r="F501" s="139">
        <f t="shared" si="5"/>
        <v>3</v>
      </c>
      <c r="G501" s="303">
        <v>45727.0</v>
      </c>
      <c r="H501" s="56">
        <f t="shared" si="6"/>
        <v>1</v>
      </c>
      <c r="I501" s="54" t="s">
        <v>49</v>
      </c>
      <c r="J501" s="54"/>
      <c r="K501" s="57"/>
      <c r="L501" s="98"/>
      <c r="M501" s="53">
        <v>45750.0</v>
      </c>
      <c r="N501" s="54" t="s">
        <v>19</v>
      </c>
      <c r="O501" s="54" t="s">
        <v>208</v>
      </c>
      <c r="P501" s="58"/>
      <c r="Q501" s="342"/>
      <c r="R501" s="165"/>
      <c r="S501" s="165"/>
      <c r="T501" s="165"/>
      <c r="U501" s="165"/>
      <c r="V501" s="166"/>
      <c r="W501" s="166"/>
      <c r="X501" s="166"/>
    </row>
    <row r="502">
      <c r="A502" s="53">
        <v>45747.0</v>
      </c>
      <c r="B502" s="53">
        <v>45783.0</v>
      </c>
      <c r="C502" s="54">
        <v>245541.0</v>
      </c>
      <c r="D502" s="54" t="s">
        <v>95</v>
      </c>
      <c r="E502" s="320">
        <v>45717.0</v>
      </c>
      <c r="F502" s="139">
        <f t="shared" si="5"/>
        <v>2</v>
      </c>
      <c r="G502" s="303">
        <v>45727.0</v>
      </c>
      <c r="H502" s="56">
        <f t="shared" si="6"/>
        <v>1</v>
      </c>
      <c r="I502" s="54" t="s">
        <v>74</v>
      </c>
      <c r="J502" s="54"/>
      <c r="K502" s="57"/>
      <c r="L502" s="54" t="s">
        <v>51</v>
      </c>
      <c r="M502" s="53">
        <v>45750.0</v>
      </c>
      <c r="N502" s="54" t="s">
        <v>19</v>
      </c>
      <c r="O502" s="54" t="s">
        <v>513</v>
      </c>
      <c r="P502" s="58"/>
      <c r="Q502" s="342"/>
      <c r="R502" s="165"/>
      <c r="S502" s="165"/>
      <c r="T502" s="165"/>
      <c r="U502" s="165"/>
      <c r="V502" s="166"/>
      <c r="W502" s="166"/>
      <c r="X502" s="166"/>
    </row>
    <row r="503">
      <c r="A503" s="53">
        <v>45747.0</v>
      </c>
      <c r="B503" s="53">
        <v>45783.0</v>
      </c>
      <c r="C503" s="54">
        <v>245546.0</v>
      </c>
      <c r="D503" s="54" t="s">
        <v>58</v>
      </c>
      <c r="E503" s="320">
        <v>45689.0</v>
      </c>
      <c r="F503" s="139">
        <f t="shared" si="5"/>
        <v>3</v>
      </c>
      <c r="G503" s="303">
        <v>45727.0</v>
      </c>
      <c r="H503" s="56">
        <f t="shared" si="6"/>
        <v>1</v>
      </c>
      <c r="I503" s="54" t="s">
        <v>74</v>
      </c>
      <c r="J503" s="54"/>
      <c r="K503" s="57"/>
      <c r="L503" s="98"/>
      <c r="M503" s="53">
        <v>45750.0</v>
      </c>
      <c r="N503" s="54" t="s">
        <v>19</v>
      </c>
      <c r="O503" s="54" t="s">
        <v>208</v>
      </c>
      <c r="P503" s="58"/>
      <c r="Q503" s="342"/>
      <c r="R503" s="165"/>
      <c r="S503" s="165"/>
      <c r="T503" s="165"/>
      <c r="U503" s="165"/>
      <c r="V503" s="166"/>
      <c r="W503" s="166"/>
      <c r="X503" s="166"/>
    </row>
    <row r="504">
      <c r="A504" s="53">
        <v>45747.0</v>
      </c>
      <c r="B504" s="53">
        <v>45783.0</v>
      </c>
      <c r="C504" s="54">
        <v>245549.0</v>
      </c>
      <c r="D504" s="54" t="s">
        <v>96</v>
      </c>
      <c r="E504" s="320">
        <v>45658.0</v>
      </c>
      <c r="F504" s="139">
        <f t="shared" si="5"/>
        <v>4</v>
      </c>
      <c r="G504" s="303">
        <v>45727.0</v>
      </c>
      <c r="H504" s="56">
        <f t="shared" si="6"/>
        <v>1</v>
      </c>
      <c r="I504" s="54" t="s">
        <v>49</v>
      </c>
      <c r="J504" s="54"/>
      <c r="K504" s="57"/>
      <c r="L504" s="98"/>
      <c r="M504" s="53">
        <v>45750.0</v>
      </c>
      <c r="N504" s="54" t="s">
        <v>19</v>
      </c>
      <c r="O504" s="54" t="s">
        <v>198</v>
      </c>
      <c r="P504" s="58"/>
      <c r="Q504" s="342"/>
      <c r="R504" s="165"/>
      <c r="S504" s="165"/>
      <c r="T504" s="165"/>
      <c r="U504" s="165"/>
      <c r="V504" s="166"/>
      <c r="W504" s="166"/>
      <c r="X504" s="166"/>
    </row>
    <row r="505">
      <c r="A505" s="53">
        <v>45747.0</v>
      </c>
      <c r="B505" s="53">
        <v>45783.0</v>
      </c>
      <c r="C505" s="54">
        <v>245556.0</v>
      </c>
      <c r="D505" s="54" t="s">
        <v>77</v>
      </c>
      <c r="E505" s="320">
        <v>45658.0</v>
      </c>
      <c r="F505" s="139">
        <f t="shared" si="5"/>
        <v>4</v>
      </c>
      <c r="G505" s="303">
        <v>45727.0</v>
      </c>
      <c r="H505" s="56">
        <f t="shared" si="6"/>
        <v>1</v>
      </c>
      <c r="I505" s="54" t="s">
        <v>49</v>
      </c>
      <c r="J505" s="54"/>
      <c r="K505" s="57"/>
      <c r="L505" s="98"/>
      <c r="M505" s="53">
        <v>45750.0</v>
      </c>
      <c r="N505" s="54" t="s">
        <v>19</v>
      </c>
      <c r="O505" s="54" t="s">
        <v>198</v>
      </c>
      <c r="P505" s="58"/>
      <c r="Q505" s="342"/>
      <c r="R505" s="165"/>
      <c r="S505" s="165"/>
      <c r="T505" s="165"/>
      <c r="U505" s="165"/>
      <c r="V505" s="166"/>
      <c r="W505" s="166"/>
      <c r="X505" s="166"/>
    </row>
    <row r="506">
      <c r="A506" s="53">
        <v>45747.0</v>
      </c>
      <c r="B506" s="53">
        <v>45783.0</v>
      </c>
      <c r="C506" s="54">
        <v>245558.0</v>
      </c>
      <c r="D506" s="54" t="s">
        <v>58</v>
      </c>
      <c r="E506" s="320">
        <v>45658.0</v>
      </c>
      <c r="F506" s="139">
        <f t="shared" si="5"/>
        <v>4</v>
      </c>
      <c r="G506" s="303">
        <v>45727.0</v>
      </c>
      <c r="H506" s="56">
        <f t="shared" si="6"/>
        <v>1</v>
      </c>
      <c r="I506" s="54" t="s">
        <v>63</v>
      </c>
      <c r="J506" s="54"/>
      <c r="K506" s="57"/>
      <c r="L506" s="98"/>
      <c r="M506" s="53">
        <v>45750.0</v>
      </c>
      <c r="N506" s="54" t="s">
        <v>19</v>
      </c>
      <c r="O506" s="54" t="s">
        <v>198</v>
      </c>
      <c r="P506" s="58"/>
      <c r="Q506" s="342"/>
      <c r="R506" s="165"/>
      <c r="S506" s="165"/>
      <c r="T506" s="165"/>
      <c r="U506" s="165"/>
      <c r="V506" s="166"/>
      <c r="W506" s="166"/>
      <c r="X506" s="166"/>
    </row>
    <row r="507">
      <c r="A507" s="53">
        <v>45747.0</v>
      </c>
      <c r="B507" s="53">
        <v>45783.0</v>
      </c>
      <c r="C507" s="54">
        <v>245573.0</v>
      </c>
      <c r="D507" s="54" t="s">
        <v>77</v>
      </c>
      <c r="E507" s="320">
        <v>45689.0</v>
      </c>
      <c r="F507" s="139">
        <f t="shared" si="5"/>
        <v>3</v>
      </c>
      <c r="G507" s="303">
        <v>45727.0</v>
      </c>
      <c r="H507" s="56">
        <f t="shared" si="6"/>
        <v>1</v>
      </c>
      <c r="I507" s="54" t="s">
        <v>59</v>
      </c>
      <c r="J507" s="54"/>
      <c r="K507" s="57"/>
      <c r="L507" s="98"/>
      <c r="M507" s="53">
        <v>45750.0</v>
      </c>
      <c r="N507" s="54" t="s">
        <v>19</v>
      </c>
      <c r="O507" s="54" t="s">
        <v>208</v>
      </c>
      <c r="P507" s="58"/>
      <c r="Q507" s="342"/>
      <c r="R507" s="165"/>
      <c r="S507" s="165"/>
      <c r="T507" s="165"/>
      <c r="U507" s="165"/>
      <c r="V507" s="166"/>
      <c r="W507" s="166"/>
      <c r="X507" s="166"/>
    </row>
    <row r="508">
      <c r="A508" s="53">
        <v>45747.0</v>
      </c>
      <c r="B508" s="53">
        <v>45783.0</v>
      </c>
      <c r="C508" s="54">
        <v>245575.0</v>
      </c>
      <c r="D508" s="54" t="s">
        <v>87</v>
      </c>
      <c r="E508" s="320">
        <v>45689.0</v>
      </c>
      <c r="F508" s="139">
        <f t="shared" si="5"/>
        <v>3</v>
      </c>
      <c r="G508" s="303">
        <v>45727.0</v>
      </c>
      <c r="H508" s="56">
        <f t="shared" si="6"/>
        <v>1</v>
      </c>
      <c r="I508" s="54" t="s">
        <v>59</v>
      </c>
      <c r="J508" s="54"/>
      <c r="K508" s="57"/>
      <c r="L508" s="98"/>
      <c r="M508" s="53">
        <v>45750.0</v>
      </c>
      <c r="N508" s="54" t="s">
        <v>19</v>
      </c>
      <c r="O508" s="54" t="s">
        <v>208</v>
      </c>
      <c r="P508" s="58"/>
      <c r="Q508" s="342"/>
      <c r="R508" s="165"/>
      <c r="S508" s="165"/>
      <c r="T508" s="165"/>
      <c r="U508" s="165"/>
      <c r="V508" s="166"/>
      <c r="W508" s="166"/>
      <c r="X508" s="166"/>
    </row>
    <row r="509">
      <c r="A509" s="53">
        <v>45747.0</v>
      </c>
      <c r="B509" s="53">
        <v>45783.0</v>
      </c>
      <c r="C509" s="54">
        <v>245600.0</v>
      </c>
      <c r="D509" s="54" t="s">
        <v>107</v>
      </c>
      <c r="E509" s="320">
        <v>45658.0</v>
      </c>
      <c r="F509" s="139">
        <f t="shared" si="5"/>
        <v>4</v>
      </c>
      <c r="G509" s="303">
        <v>45727.0</v>
      </c>
      <c r="H509" s="56">
        <f t="shared" si="6"/>
        <v>1</v>
      </c>
      <c r="I509" s="54" t="s">
        <v>59</v>
      </c>
      <c r="J509" s="54"/>
      <c r="K509" s="57"/>
      <c r="L509" s="98"/>
      <c r="M509" s="53">
        <v>45750.0</v>
      </c>
      <c r="N509" s="54" t="s">
        <v>19</v>
      </c>
      <c r="O509" s="54" t="s">
        <v>198</v>
      </c>
      <c r="P509" s="58"/>
      <c r="Q509" s="152"/>
      <c r="R509" s="152"/>
      <c r="S509" s="152"/>
      <c r="T509" s="152"/>
      <c r="U509" s="152"/>
      <c r="V509" s="115"/>
      <c r="W509" s="115"/>
      <c r="X509" s="115"/>
    </row>
    <row r="510">
      <c r="A510" s="53">
        <v>45747.0</v>
      </c>
      <c r="B510" s="53">
        <v>45783.0</v>
      </c>
      <c r="C510" s="54">
        <v>245601.0</v>
      </c>
      <c r="D510" s="54" t="s">
        <v>70</v>
      </c>
      <c r="E510" s="320">
        <v>45717.0</v>
      </c>
      <c r="F510" s="139">
        <f t="shared" si="5"/>
        <v>2</v>
      </c>
      <c r="G510" s="303">
        <v>45727.0</v>
      </c>
      <c r="H510" s="56">
        <f t="shared" si="6"/>
        <v>1</v>
      </c>
      <c r="I510" s="54" t="s">
        <v>59</v>
      </c>
      <c r="J510" s="54"/>
      <c r="K510" s="57"/>
      <c r="L510" s="54" t="s">
        <v>51</v>
      </c>
      <c r="M510" s="53">
        <v>45750.0</v>
      </c>
      <c r="N510" s="54" t="s">
        <v>19</v>
      </c>
      <c r="O510" s="54" t="s">
        <v>513</v>
      </c>
      <c r="P510" s="58"/>
      <c r="Q510" s="152"/>
      <c r="R510" s="152"/>
      <c r="S510" s="152"/>
      <c r="T510" s="152"/>
      <c r="U510" s="152"/>
      <c r="V510" s="115"/>
      <c r="W510" s="115"/>
      <c r="X510" s="115"/>
    </row>
    <row r="511">
      <c r="A511" s="53">
        <v>45747.0</v>
      </c>
      <c r="B511" s="53">
        <v>45783.0</v>
      </c>
      <c r="C511" s="54">
        <v>245608.0</v>
      </c>
      <c r="D511" s="54" t="s">
        <v>70</v>
      </c>
      <c r="E511" s="320">
        <v>45717.0</v>
      </c>
      <c r="F511" s="139">
        <f t="shared" si="5"/>
        <v>2</v>
      </c>
      <c r="G511" s="303">
        <v>45727.0</v>
      </c>
      <c r="H511" s="56">
        <f t="shared" si="6"/>
        <v>1</v>
      </c>
      <c r="I511" s="54" t="s">
        <v>49</v>
      </c>
      <c r="J511" s="54"/>
      <c r="K511" s="57"/>
      <c r="L511" s="54" t="s">
        <v>51</v>
      </c>
      <c r="M511" s="53">
        <v>45750.0</v>
      </c>
      <c r="N511" s="54" t="s">
        <v>19</v>
      </c>
      <c r="O511" s="54" t="s">
        <v>513</v>
      </c>
      <c r="P511" s="58"/>
      <c r="Q511" s="152"/>
      <c r="R511" s="152"/>
      <c r="S511" s="152"/>
      <c r="T511" s="152"/>
      <c r="U511" s="152"/>
      <c r="V511" s="115"/>
      <c r="W511" s="115"/>
      <c r="X511" s="115"/>
    </row>
    <row r="512">
      <c r="A512" s="53">
        <v>45747.0</v>
      </c>
      <c r="B512" s="53">
        <v>45783.0</v>
      </c>
      <c r="C512" s="54">
        <v>245613.0</v>
      </c>
      <c r="D512" s="54" t="s">
        <v>70</v>
      </c>
      <c r="E512" s="320">
        <v>45717.0</v>
      </c>
      <c r="F512" s="139">
        <f t="shared" si="5"/>
        <v>2</v>
      </c>
      <c r="G512" s="303">
        <v>45727.0</v>
      </c>
      <c r="H512" s="56">
        <f t="shared" si="6"/>
        <v>1</v>
      </c>
      <c r="I512" s="54" t="s">
        <v>74</v>
      </c>
      <c r="J512" s="54"/>
      <c r="K512" s="57"/>
      <c r="L512" s="54" t="s">
        <v>51</v>
      </c>
      <c r="M512" s="53">
        <v>45750.0</v>
      </c>
      <c r="N512" s="54" t="s">
        <v>19</v>
      </c>
      <c r="O512" s="54" t="s">
        <v>513</v>
      </c>
      <c r="P512" s="58"/>
      <c r="Q512" s="152"/>
      <c r="R512" s="152"/>
      <c r="S512" s="152"/>
      <c r="T512" s="152"/>
      <c r="U512" s="152"/>
      <c r="V512" s="115"/>
      <c r="W512" s="115"/>
      <c r="X512" s="115"/>
    </row>
    <row r="513">
      <c r="A513" s="53">
        <v>45747.0</v>
      </c>
      <c r="B513" s="53">
        <v>45783.0</v>
      </c>
      <c r="C513" s="54">
        <v>245614.0</v>
      </c>
      <c r="D513" s="98" t="s">
        <v>62</v>
      </c>
      <c r="E513" s="320">
        <v>45658.0</v>
      </c>
      <c r="F513" s="139">
        <f t="shared" si="5"/>
        <v>4</v>
      </c>
      <c r="G513" s="303">
        <v>45727.0</v>
      </c>
      <c r="H513" s="56">
        <f t="shared" si="6"/>
        <v>1</v>
      </c>
      <c r="I513" s="54" t="s">
        <v>49</v>
      </c>
      <c r="J513" s="54"/>
      <c r="K513" s="57"/>
      <c r="L513" s="98"/>
      <c r="M513" s="53">
        <v>45750.0</v>
      </c>
      <c r="N513" s="54" t="s">
        <v>19</v>
      </c>
      <c r="O513" s="54" t="s">
        <v>198</v>
      </c>
      <c r="P513" s="58"/>
      <c r="Q513" s="152"/>
      <c r="R513" s="152"/>
      <c r="S513" s="152"/>
      <c r="T513" s="152"/>
      <c r="U513" s="152"/>
      <c r="V513" s="115"/>
      <c r="W513" s="115"/>
      <c r="X513" s="115"/>
    </row>
    <row r="514">
      <c r="A514" s="53">
        <v>45747.0</v>
      </c>
      <c r="B514" s="53">
        <v>45783.0</v>
      </c>
      <c r="C514" s="54">
        <v>245616.0</v>
      </c>
      <c r="D514" s="54" t="s">
        <v>41</v>
      </c>
      <c r="E514" s="320">
        <v>45717.0</v>
      </c>
      <c r="F514" s="139">
        <f t="shared" si="5"/>
        <v>2</v>
      </c>
      <c r="G514" s="303">
        <v>45727.0</v>
      </c>
      <c r="H514" s="56">
        <f t="shared" si="6"/>
        <v>1</v>
      </c>
      <c r="I514" s="54" t="s">
        <v>59</v>
      </c>
      <c r="J514" s="54"/>
      <c r="K514" s="57"/>
      <c r="L514" s="54" t="s">
        <v>51</v>
      </c>
      <c r="M514" s="53">
        <v>45750.0</v>
      </c>
      <c r="N514" s="54" t="s">
        <v>19</v>
      </c>
      <c r="O514" s="54" t="s">
        <v>513</v>
      </c>
      <c r="P514" s="58"/>
      <c r="Q514" s="152"/>
      <c r="R514" s="152"/>
      <c r="S514" s="152"/>
      <c r="T514" s="152"/>
      <c r="U514" s="152"/>
      <c r="V514" s="115"/>
      <c r="W514" s="115"/>
      <c r="X514" s="115"/>
    </row>
    <row r="515">
      <c r="A515" s="53">
        <v>45747.0</v>
      </c>
      <c r="B515" s="53">
        <v>45783.0</v>
      </c>
      <c r="C515" s="54">
        <v>245628.0</v>
      </c>
      <c r="D515" s="54" t="s">
        <v>77</v>
      </c>
      <c r="E515" s="320">
        <v>45658.0</v>
      </c>
      <c r="F515" s="139">
        <f t="shared" si="5"/>
        <v>4</v>
      </c>
      <c r="G515" s="303">
        <v>45727.0</v>
      </c>
      <c r="H515" s="56">
        <f t="shared" si="6"/>
        <v>1</v>
      </c>
      <c r="I515" s="54" t="s">
        <v>73</v>
      </c>
      <c r="J515" s="54"/>
      <c r="K515" s="57"/>
      <c r="L515" s="98"/>
      <c r="M515" s="53">
        <v>45750.0</v>
      </c>
      <c r="N515" s="54" t="s">
        <v>19</v>
      </c>
      <c r="O515" s="54" t="s">
        <v>198</v>
      </c>
      <c r="P515" s="58"/>
      <c r="Q515" s="152"/>
      <c r="R515" s="152"/>
      <c r="S515" s="152"/>
      <c r="T515" s="152"/>
      <c r="U515" s="152"/>
      <c r="V515" s="115"/>
      <c r="W515" s="115"/>
      <c r="X515" s="115"/>
    </row>
    <row r="516">
      <c r="A516" s="53">
        <v>45747.0</v>
      </c>
      <c r="B516" s="53">
        <v>45783.0</v>
      </c>
      <c r="C516" s="54">
        <v>245637.0</v>
      </c>
      <c r="D516" s="54" t="s">
        <v>71</v>
      </c>
      <c r="E516" s="320">
        <v>45689.0</v>
      </c>
      <c r="F516" s="139">
        <f t="shared" si="5"/>
        <v>3</v>
      </c>
      <c r="G516" s="303">
        <v>45727.0</v>
      </c>
      <c r="H516" s="56">
        <f t="shared" si="6"/>
        <v>1</v>
      </c>
      <c r="I516" s="54" t="s">
        <v>59</v>
      </c>
      <c r="J516" s="54"/>
      <c r="K516" s="57"/>
      <c r="L516" s="98"/>
      <c r="M516" s="53">
        <v>45750.0</v>
      </c>
      <c r="N516" s="54" t="s">
        <v>19</v>
      </c>
      <c r="O516" s="54" t="s">
        <v>208</v>
      </c>
      <c r="P516" s="58"/>
      <c r="Q516" s="152"/>
      <c r="R516" s="152"/>
      <c r="S516" s="152"/>
      <c r="T516" s="152"/>
      <c r="U516" s="152"/>
      <c r="V516" s="115"/>
      <c r="W516" s="115"/>
      <c r="X516" s="115"/>
    </row>
    <row r="517">
      <c r="A517" s="53">
        <v>45747.0</v>
      </c>
      <c r="B517" s="53">
        <v>45783.0</v>
      </c>
      <c r="C517" s="54">
        <v>245658.0</v>
      </c>
      <c r="D517" s="54" t="s">
        <v>99</v>
      </c>
      <c r="E517" s="320">
        <v>45689.0</v>
      </c>
      <c r="F517" s="139">
        <f t="shared" si="5"/>
        <v>3</v>
      </c>
      <c r="G517" s="303">
        <v>45727.0</v>
      </c>
      <c r="H517" s="56">
        <f t="shared" si="6"/>
        <v>1</v>
      </c>
      <c r="I517" s="54" t="s">
        <v>63</v>
      </c>
      <c r="J517" s="54"/>
      <c r="K517" s="57"/>
      <c r="L517" s="98"/>
      <c r="M517" s="53">
        <v>45750.0</v>
      </c>
      <c r="N517" s="54" t="s">
        <v>19</v>
      </c>
      <c r="O517" s="54" t="s">
        <v>208</v>
      </c>
      <c r="P517" s="58"/>
      <c r="Q517" s="152"/>
      <c r="R517" s="152"/>
      <c r="S517" s="152"/>
      <c r="T517" s="152"/>
      <c r="U517" s="152"/>
      <c r="V517" s="115"/>
      <c r="W517" s="115"/>
      <c r="X517" s="115"/>
    </row>
    <row r="518">
      <c r="A518" s="53">
        <v>45747.0</v>
      </c>
      <c r="B518" s="53">
        <v>45783.0</v>
      </c>
      <c r="C518" s="54">
        <v>245675.0</v>
      </c>
      <c r="D518" s="54" t="s">
        <v>118</v>
      </c>
      <c r="E518" s="320">
        <v>45717.0</v>
      </c>
      <c r="F518" s="139">
        <f t="shared" si="5"/>
        <v>2</v>
      </c>
      <c r="G518" s="303">
        <v>45727.0</v>
      </c>
      <c r="H518" s="56">
        <f t="shared" si="6"/>
        <v>1</v>
      </c>
      <c r="I518" s="54" t="s">
        <v>59</v>
      </c>
      <c r="J518" s="54"/>
      <c r="K518" s="57"/>
      <c r="L518" s="54" t="s">
        <v>51</v>
      </c>
      <c r="M518" s="53">
        <v>45750.0</v>
      </c>
      <c r="N518" s="54" t="s">
        <v>19</v>
      </c>
      <c r="O518" s="54" t="s">
        <v>513</v>
      </c>
      <c r="P518" s="58"/>
      <c r="Q518" s="152"/>
      <c r="R518" s="152"/>
      <c r="S518" s="152"/>
      <c r="T518" s="152"/>
      <c r="U518" s="152"/>
      <c r="V518" s="115"/>
      <c r="W518" s="115"/>
      <c r="X518" s="115"/>
    </row>
    <row r="519">
      <c r="A519" s="53">
        <v>45747.0</v>
      </c>
      <c r="B519" s="53">
        <v>45783.0</v>
      </c>
      <c r="C519" s="54">
        <v>245688.0</v>
      </c>
      <c r="D519" s="54" t="s">
        <v>93</v>
      </c>
      <c r="E519" s="320">
        <v>45717.0</v>
      </c>
      <c r="F519" s="139">
        <f t="shared" si="5"/>
        <v>2</v>
      </c>
      <c r="G519" s="303">
        <v>45727.0</v>
      </c>
      <c r="H519" s="56">
        <f t="shared" si="6"/>
        <v>1</v>
      </c>
      <c r="I519" s="54" t="s">
        <v>59</v>
      </c>
      <c r="J519" s="54"/>
      <c r="K519" s="57"/>
      <c r="L519" s="54" t="s">
        <v>51</v>
      </c>
      <c r="M519" s="53">
        <v>45750.0</v>
      </c>
      <c r="N519" s="54" t="s">
        <v>19</v>
      </c>
      <c r="O519" s="54" t="s">
        <v>513</v>
      </c>
      <c r="P519" s="58"/>
      <c r="Q519" s="152"/>
      <c r="R519" s="152"/>
      <c r="S519" s="152"/>
      <c r="T519" s="152"/>
      <c r="U519" s="152"/>
      <c r="V519" s="115"/>
      <c r="W519" s="115"/>
      <c r="X519" s="115"/>
    </row>
    <row r="520">
      <c r="A520" s="53">
        <v>45747.0</v>
      </c>
      <c r="B520" s="53">
        <v>45783.0</v>
      </c>
      <c r="C520" s="54">
        <v>245700.0</v>
      </c>
      <c r="D520" s="54" t="s">
        <v>104</v>
      </c>
      <c r="E520" s="320">
        <v>45689.0</v>
      </c>
      <c r="F520" s="139">
        <f t="shared" si="5"/>
        <v>3</v>
      </c>
      <c r="G520" s="303">
        <v>45727.0</v>
      </c>
      <c r="H520" s="56">
        <f t="shared" si="6"/>
        <v>1</v>
      </c>
      <c r="I520" s="54" t="s">
        <v>59</v>
      </c>
      <c r="J520" s="54"/>
      <c r="K520" s="57"/>
      <c r="L520" s="98"/>
      <c r="M520" s="53">
        <v>45750.0</v>
      </c>
      <c r="N520" s="54" t="s">
        <v>19</v>
      </c>
      <c r="O520" s="54" t="s">
        <v>208</v>
      </c>
      <c r="P520" s="58"/>
      <c r="Q520" s="152"/>
      <c r="R520" s="152"/>
      <c r="S520" s="152"/>
      <c r="T520" s="152"/>
      <c r="U520" s="152"/>
      <c r="V520" s="115"/>
      <c r="W520" s="115"/>
      <c r="X520" s="115"/>
    </row>
    <row r="521">
      <c r="A521" s="53">
        <v>45747.0</v>
      </c>
      <c r="B521" s="53">
        <v>45783.0</v>
      </c>
      <c r="C521" s="54">
        <v>245705.0</v>
      </c>
      <c r="D521" s="98" t="s">
        <v>62</v>
      </c>
      <c r="E521" s="320">
        <v>45689.0</v>
      </c>
      <c r="F521" s="139">
        <f t="shared" si="5"/>
        <v>3</v>
      </c>
      <c r="G521" s="303">
        <v>45727.0</v>
      </c>
      <c r="H521" s="56">
        <f t="shared" si="6"/>
        <v>1</v>
      </c>
      <c r="I521" s="54" t="s">
        <v>59</v>
      </c>
      <c r="J521" s="54"/>
      <c r="K521" s="57"/>
      <c r="L521" s="98"/>
      <c r="M521" s="53">
        <v>45750.0</v>
      </c>
      <c r="N521" s="54" t="s">
        <v>19</v>
      </c>
      <c r="O521" s="54" t="s">
        <v>208</v>
      </c>
      <c r="P521" s="58"/>
      <c r="Q521" s="115"/>
      <c r="R521" s="152"/>
      <c r="S521" s="152"/>
      <c r="T521" s="152"/>
      <c r="U521" s="152"/>
      <c r="V521" s="115"/>
      <c r="W521" s="115"/>
      <c r="X521" s="115"/>
    </row>
    <row r="522">
      <c r="A522" s="97">
        <v>45747.0</v>
      </c>
      <c r="B522" s="53">
        <v>45783.0</v>
      </c>
      <c r="C522" s="54">
        <v>245706.0</v>
      </c>
      <c r="D522" s="54" t="s">
        <v>133</v>
      </c>
      <c r="E522" s="320">
        <v>45689.0</v>
      </c>
      <c r="F522" s="139">
        <f t="shared" si="5"/>
        <v>3</v>
      </c>
      <c r="G522" s="303">
        <v>45727.0</v>
      </c>
      <c r="H522" s="56">
        <f t="shared" si="6"/>
        <v>1</v>
      </c>
      <c r="I522" s="54" t="s">
        <v>59</v>
      </c>
      <c r="J522" s="54"/>
      <c r="K522" s="57"/>
      <c r="L522" s="98"/>
      <c r="M522" s="53">
        <v>45750.0</v>
      </c>
      <c r="N522" s="54" t="s">
        <v>19</v>
      </c>
      <c r="O522" s="54" t="s">
        <v>208</v>
      </c>
      <c r="P522" s="58"/>
      <c r="Q522" s="115"/>
      <c r="R522" s="152"/>
      <c r="S522" s="152"/>
      <c r="T522" s="152"/>
      <c r="U522" s="152"/>
      <c r="V522" s="115"/>
      <c r="W522" s="115"/>
      <c r="X522" s="115"/>
    </row>
    <row r="523">
      <c r="A523" s="97">
        <v>45747.0</v>
      </c>
      <c r="B523" s="53">
        <v>45783.0</v>
      </c>
      <c r="C523" s="54">
        <v>245708.0</v>
      </c>
      <c r="D523" s="54" t="s">
        <v>70</v>
      </c>
      <c r="E523" s="320">
        <v>45717.0</v>
      </c>
      <c r="F523" s="139">
        <f t="shared" si="5"/>
        <v>2</v>
      </c>
      <c r="G523" s="303">
        <v>45727.0</v>
      </c>
      <c r="H523" s="56">
        <f t="shared" si="6"/>
        <v>1</v>
      </c>
      <c r="I523" s="54" t="s">
        <v>73</v>
      </c>
      <c r="J523" s="54"/>
      <c r="K523" s="57"/>
      <c r="L523" s="54" t="s">
        <v>51</v>
      </c>
      <c r="M523" s="53">
        <v>45750.0</v>
      </c>
      <c r="N523" s="54" t="s">
        <v>19</v>
      </c>
      <c r="O523" s="54" t="s">
        <v>513</v>
      </c>
      <c r="P523" s="58"/>
      <c r="Q523" s="115"/>
      <c r="R523" s="152"/>
      <c r="S523" s="152"/>
      <c r="T523" s="152"/>
      <c r="U523" s="152"/>
      <c r="V523" s="115"/>
      <c r="W523" s="115"/>
      <c r="X523" s="115"/>
    </row>
    <row r="524">
      <c r="A524" s="97">
        <v>45747.0</v>
      </c>
      <c r="B524" s="53">
        <v>45783.0</v>
      </c>
      <c r="C524" s="54">
        <v>243168.0</v>
      </c>
      <c r="D524" s="54" t="s">
        <v>112</v>
      </c>
      <c r="E524" s="320">
        <v>45689.0</v>
      </c>
      <c r="F524" s="139">
        <f t="shared" si="5"/>
        <v>3</v>
      </c>
      <c r="G524" s="303">
        <v>45728.0</v>
      </c>
      <c r="H524" s="56">
        <f t="shared" si="6"/>
        <v>1</v>
      </c>
      <c r="I524" s="54" t="s">
        <v>49</v>
      </c>
      <c r="J524" s="54">
        <v>504.0</v>
      </c>
      <c r="K524" s="57">
        <v>17500.0</v>
      </c>
      <c r="L524" s="54" t="s">
        <v>68</v>
      </c>
      <c r="M524" s="300">
        <v>45762.0</v>
      </c>
      <c r="N524" s="54" t="s">
        <v>19</v>
      </c>
      <c r="O524" s="54" t="s">
        <v>65</v>
      </c>
      <c r="P524" s="58"/>
      <c r="Q524" s="115"/>
      <c r="R524" s="152"/>
      <c r="S524" s="152"/>
      <c r="T524" s="152"/>
      <c r="U524" s="152"/>
      <c r="V524" s="115"/>
      <c r="W524" s="115"/>
      <c r="X524" s="115"/>
    </row>
    <row r="525">
      <c r="A525" s="97">
        <v>45747.0</v>
      </c>
      <c r="B525" s="53">
        <v>45783.0</v>
      </c>
      <c r="C525" s="54">
        <v>244080.0</v>
      </c>
      <c r="D525" s="54" t="s">
        <v>58</v>
      </c>
      <c r="E525" s="320">
        <v>45597.0</v>
      </c>
      <c r="F525" s="139">
        <f t="shared" si="5"/>
        <v>6</v>
      </c>
      <c r="G525" s="303">
        <v>45728.0</v>
      </c>
      <c r="H525" s="56">
        <f t="shared" si="6"/>
        <v>1</v>
      </c>
      <c r="I525" s="54" t="s">
        <v>49</v>
      </c>
      <c r="J525" s="54">
        <v>502.0</v>
      </c>
      <c r="K525" s="57"/>
      <c r="L525" s="54" t="s">
        <v>68</v>
      </c>
      <c r="M525" s="54" t="s">
        <v>514</v>
      </c>
      <c r="N525" s="54" t="s">
        <v>19</v>
      </c>
      <c r="O525" s="54" t="s">
        <v>65</v>
      </c>
      <c r="P525" s="58"/>
      <c r="Q525" s="115"/>
      <c r="R525" s="152"/>
      <c r="S525" s="152"/>
      <c r="T525" s="152"/>
      <c r="U525" s="152"/>
      <c r="V525" s="115"/>
      <c r="W525" s="115"/>
      <c r="X525" s="115"/>
    </row>
    <row r="526">
      <c r="A526" s="97">
        <v>45747.0</v>
      </c>
      <c r="B526" s="53">
        <v>45783.0</v>
      </c>
      <c r="C526" s="54">
        <v>244546.0</v>
      </c>
      <c r="D526" s="54" t="s">
        <v>112</v>
      </c>
      <c r="E526" s="320">
        <v>45717.0</v>
      </c>
      <c r="F526" s="139">
        <f t="shared" si="5"/>
        <v>2</v>
      </c>
      <c r="G526" s="303">
        <v>45728.0</v>
      </c>
      <c r="H526" s="56">
        <f t="shared" si="6"/>
        <v>1</v>
      </c>
      <c r="I526" s="54" t="s">
        <v>73</v>
      </c>
      <c r="J526" s="54"/>
      <c r="K526" s="57"/>
      <c r="L526" s="54" t="s">
        <v>51</v>
      </c>
      <c r="M526" s="53">
        <v>45750.0</v>
      </c>
      <c r="N526" s="54" t="s">
        <v>19</v>
      </c>
      <c r="O526" s="54" t="s">
        <v>513</v>
      </c>
      <c r="P526" s="58"/>
      <c r="Q526" s="115"/>
      <c r="R526" s="152"/>
      <c r="S526" s="152"/>
      <c r="T526" s="152"/>
      <c r="U526" s="152"/>
      <c r="V526" s="115"/>
      <c r="W526" s="115"/>
      <c r="X526" s="115"/>
    </row>
    <row r="527">
      <c r="A527" s="97">
        <v>45747.0</v>
      </c>
      <c r="B527" s="53">
        <v>45783.0</v>
      </c>
      <c r="C527" s="54">
        <v>244603.0</v>
      </c>
      <c r="D527" s="54" t="s">
        <v>99</v>
      </c>
      <c r="E527" s="320">
        <v>45689.0</v>
      </c>
      <c r="F527" s="139">
        <f t="shared" si="5"/>
        <v>3</v>
      </c>
      <c r="G527" s="303">
        <v>45728.0</v>
      </c>
      <c r="H527" s="56">
        <f t="shared" si="6"/>
        <v>1</v>
      </c>
      <c r="I527" s="54" t="s">
        <v>49</v>
      </c>
      <c r="J527" s="54"/>
      <c r="K527" s="57"/>
      <c r="L527" s="98"/>
      <c r="M527" s="53">
        <v>45750.0</v>
      </c>
      <c r="N527" s="54" t="s">
        <v>19</v>
      </c>
      <c r="O527" s="54" t="s">
        <v>208</v>
      </c>
      <c r="P527" s="58"/>
      <c r="Q527" s="115"/>
      <c r="R527" s="152"/>
      <c r="S527" s="152"/>
      <c r="T527" s="152"/>
      <c r="U527" s="152"/>
      <c r="V527" s="115"/>
      <c r="W527" s="115"/>
      <c r="X527" s="115"/>
    </row>
    <row r="528">
      <c r="A528" s="97">
        <v>45747.0</v>
      </c>
      <c r="B528" s="53">
        <v>45783.0</v>
      </c>
      <c r="C528" s="54">
        <v>244923.0</v>
      </c>
      <c r="D528" s="54" t="s">
        <v>99</v>
      </c>
      <c r="E528" s="320">
        <v>45658.0</v>
      </c>
      <c r="F528" s="139">
        <f t="shared" si="5"/>
        <v>4</v>
      </c>
      <c r="G528" s="303">
        <v>45728.0</v>
      </c>
      <c r="H528" s="56">
        <f t="shared" si="6"/>
        <v>1</v>
      </c>
      <c r="I528" s="54" t="s">
        <v>59</v>
      </c>
      <c r="J528" s="54"/>
      <c r="K528" s="57"/>
      <c r="L528" s="98"/>
      <c r="M528" s="53">
        <v>45750.0</v>
      </c>
      <c r="N528" s="54" t="s">
        <v>19</v>
      </c>
      <c r="O528" s="54" t="s">
        <v>198</v>
      </c>
      <c r="P528" s="58"/>
      <c r="Q528" s="115"/>
      <c r="R528" s="152"/>
      <c r="S528" s="152"/>
      <c r="T528" s="152"/>
      <c r="U528" s="152"/>
      <c r="V528" s="115"/>
      <c r="W528" s="115"/>
      <c r="X528" s="115"/>
    </row>
    <row r="529">
      <c r="A529" s="97">
        <v>45705.0</v>
      </c>
      <c r="B529" s="53">
        <v>45783.0</v>
      </c>
      <c r="C529" s="98">
        <v>206424.0</v>
      </c>
      <c r="D529" s="98" t="s">
        <v>116</v>
      </c>
      <c r="E529" s="97">
        <v>45352.0</v>
      </c>
      <c r="F529" s="139">
        <f t="shared" si="5"/>
        <v>14</v>
      </c>
      <c r="G529" s="97">
        <v>45377.0</v>
      </c>
      <c r="H529" s="56">
        <f t="shared" si="6"/>
        <v>13</v>
      </c>
      <c r="I529" s="54" t="s">
        <v>74</v>
      </c>
      <c r="J529" s="98">
        <v>302.0</v>
      </c>
      <c r="K529" s="100"/>
      <c r="L529" s="54" t="s">
        <v>68</v>
      </c>
      <c r="M529" s="270">
        <v>0.8</v>
      </c>
      <c r="N529" s="54" t="s">
        <v>19</v>
      </c>
      <c r="O529" s="54" t="s">
        <v>65</v>
      </c>
      <c r="P529" s="58"/>
      <c r="Q529" s="115"/>
      <c r="R529" s="152"/>
      <c r="S529" s="152"/>
      <c r="T529" s="152"/>
      <c r="U529" s="152"/>
      <c r="V529" s="115"/>
      <c r="W529" s="115"/>
      <c r="X529" s="115"/>
    </row>
    <row r="530">
      <c r="A530" s="97">
        <v>45747.0</v>
      </c>
      <c r="B530" s="53">
        <v>45783.0</v>
      </c>
      <c r="C530" s="54">
        <v>235071.0</v>
      </c>
      <c r="D530" s="54" t="s">
        <v>158</v>
      </c>
      <c r="E530" s="320">
        <v>45627.0</v>
      </c>
      <c r="F530" s="139">
        <f t="shared" si="5"/>
        <v>5</v>
      </c>
      <c r="G530" s="321">
        <v>45619.0</v>
      </c>
      <c r="H530" s="56">
        <f t="shared" si="6"/>
        <v>5</v>
      </c>
      <c r="I530" s="54" t="s">
        <v>212</v>
      </c>
      <c r="J530" s="98"/>
      <c r="K530" s="100"/>
      <c r="L530" s="98"/>
      <c r="M530" s="53">
        <v>45750.0</v>
      </c>
      <c r="N530" s="54" t="s">
        <v>19</v>
      </c>
      <c r="O530" s="54" t="s">
        <v>197</v>
      </c>
      <c r="P530" s="58"/>
      <c r="Q530" s="115"/>
      <c r="R530" s="152"/>
      <c r="S530" s="152"/>
      <c r="T530" s="152"/>
      <c r="U530" s="152"/>
      <c r="V530" s="115"/>
      <c r="W530" s="115"/>
      <c r="X530" s="115"/>
    </row>
    <row r="531">
      <c r="A531" s="97">
        <v>45705.0</v>
      </c>
      <c r="B531" s="53">
        <v>45754.0</v>
      </c>
      <c r="C531" s="98">
        <v>225493.0</v>
      </c>
      <c r="D531" s="98" t="s">
        <v>116</v>
      </c>
      <c r="E531" s="97">
        <v>45505.0</v>
      </c>
      <c r="F531" s="139">
        <f t="shared" si="5"/>
        <v>9</v>
      </c>
      <c r="G531" s="97">
        <v>45524.0</v>
      </c>
      <c r="H531" s="56">
        <f t="shared" si="6"/>
        <v>8</v>
      </c>
      <c r="I531" s="54" t="s">
        <v>74</v>
      </c>
      <c r="J531" s="98">
        <v>309.0</v>
      </c>
      <c r="K531" s="57">
        <v>14000.0</v>
      </c>
      <c r="L531" s="54" t="s">
        <v>68</v>
      </c>
      <c r="M531" s="322">
        <v>36325.0</v>
      </c>
      <c r="N531" s="319" t="s">
        <v>17</v>
      </c>
      <c r="O531" s="54" t="s">
        <v>65</v>
      </c>
      <c r="P531" s="58"/>
      <c r="Q531" s="115"/>
      <c r="R531" s="152"/>
      <c r="S531" s="152"/>
      <c r="T531" s="152"/>
      <c r="U531" s="152"/>
      <c r="V531" s="115"/>
      <c r="W531" s="115"/>
      <c r="X531" s="115"/>
    </row>
    <row r="532">
      <c r="A532" s="97">
        <v>45702.0</v>
      </c>
      <c r="B532" s="53">
        <v>45783.0</v>
      </c>
      <c r="C532" s="98">
        <v>202629.0</v>
      </c>
      <c r="D532" s="98" t="s">
        <v>98</v>
      </c>
      <c r="E532" s="97">
        <v>45231.0</v>
      </c>
      <c r="F532" s="139">
        <f t="shared" si="5"/>
        <v>18</v>
      </c>
      <c r="G532" s="97">
        <v>45338.0</v>
      </c>
      <c r="H532" s="56">
        <f t="shared" si="6"/>
        <v>14</v>
      </c>
      <c r="I532" s="54" t="s">
        <v>73</v>
      </c>
      <c r="J532" s="98" t="s">
        <v>186</v>
      </c>
      <c r="K532" s="100" t="s">
        <v>110</v>
      </c>
      <c r="L532" s="98" t="s">
        <v>51</v>
      </c>
      <c r="M532" s="53">
        <v>45757.0</v>
      </c>
      <c r="N532" s="54" t="s">
        <v>19</v>
      </c>
      <c r="O532" s="58" t="s">
        <v>65</v>
      </c>
      <c r="P532" s="58"/>
      <c r="Q532" s="115"/>
      <c r="R532" s="152"/>
      <c r="S532" s="152"/>
      <c r="T532" s="152"/>
      <c r="U532" s="152"/>
      <c r="V532" s="115"/>
      <c r="W532" s="115"/>
      <c r="X532" s="115"/>
    </row>
    <row r="533">
      <c r="A533" s="97">
        <v>45705.0</v>
      </c>
      <c r="B533" s="53">
        <v>45783.0</v>
      </c>
      <c r="C533" s="98">
        <v>219034.0</v>
      </c>
      <c r="D533" s="98" t="s">
        <v>99</v>
      </c>
      <c r="E533" s="97">
        <v>45323.0</v>
      </c>
      <c r="F533" s="139">
        <f t="shared" si="5"/>
        <v>15</v>
      </c>
      <c r="G533" s="97">
        <v>45469.0</v>
      </c>
      <c r="H533" s="56">
        <f t="shared" si="6"/>
        <v>10</v>
      </c>
      <c r="I533" s="54" t="s">
        <v>74</v>
      </c>
      <c r="J533" s="54">
        <v>308.0</v>
      </c>
      <c r="K533" s="57">
        <v>4000.0</v>
      </c>
      <c r="L533" s="54" t="s">
        <v>68</v>
      </c>
      <c r="M533" s="53">
        <v>45763.0</v>
      </c>
      <c r="N533" s="54" t="s">
        <v>19</v>
      </c>
      <c r="O533" s="54" t="s">
        <v>65</v>
      </c>
      <c r="P533" s="58"/>
      <c r="Q533" s="115"/>
      <c r="R533" s="152"/>
      <c r="S533" s="152"/>
      <c r="T533" s="152"/>
      <c r="U533" s="152"/>
      <c r="V533" s="115"/>
      <c r="W533" s="115"/>
      <c r="X533" s="115"/>
    </row>
    <row r="534">
      <c r="A534" s="97">
        <v>45705.0</v>
      </c>
      <c r="B534" s="53">
        <v>45783.0</v>
      </c>
      <c r="C534" s="98">
        <v>201216.0</v>
      </c>
      <c r="D534" s="98" t="s">
        <v>362</v>
      </c>
      <c r="E534" s="97">
        <v>44958.0</v>
      </c>
      <c r="F534" s="139">
        <f t="shared" si="5"/>
        <v>27</v>
      </c>
      <c r="G534" s="97">
        <v>45324.0</v>
      </c>
      <c r="H534" s="56">
        <f t="shared" si="6"/>
        <v>15</v>
      </c>
      <c r="I534" s="54" t="s">
        <v>73</v>
      </c>
      <c r="J534" s="98">
        <v>203.0</v>
      </c>
      <c r="K534" s="57">
        <v>10000.0</v>
      </c>
      <c r="L534" s="54" t="s">
        <v>68</v>
      </c>
      <c r="M534" s="54" t="s">
        <v>515</v>
      </c>
      <c r="N534" s="54" t="s">
        <v>19</v>
      </c>
      <c r="O534" s="54" t="s">
        <v>65</v>
      </c>
      <c r="P534" s="58"/>
      <c r="Q534" s="115"/>
      <c r="R534" s="152"/>
      <c r="S534" s="152"/>
      <c r="T534" s="152"/>
      <c r="U534" s="152"/>
      <c r="V534" s="115"/>
      <c r="W534" s="115"/>
      <c r="X534" s="115"/>
    </row>
    <row r="535">
      <c r="A535" s="97">
        <v>45705.0</v>
      </c>
      <c r="B535" s="53">
        <v>45783.0</v>
      </c>
      <c r="C535" s="98">
        <v>190592.0</v>
      </c>
      <c r="D535" s="98" t="s">
        <v>362</v>
      </c>
      <c r="E535" s="97">
        <v>44228.0</v>
      </c>
      <c r="F535" s="139">
        <f t="shared" si="5"/>
        <v>51</v>
      </c>
      <c r="G535" s="97">
        <v>45225.0</v>
      </c>
      <c r="H535" s="56">
        <f t="shared" si="6"/>
        <v>18</v>
      </c>
      <c r="I535" s="54" t="s">
        <v>59</v>
      </c>
      <c r="J535" s="98">
        <v>107.0</v>
      </c>
      <c r="K535" s="57">
        <v>7000.0</v>
      </c>
      <c r="L535" s="54" t="s">
        <v>68</v>
      </c>
      <c r="M535" s="54">
        <v>14000.0</v>
      </c>
      <c r="N535" s="54" t="s">
        <v>19</v>
      </c>
      <c r="O535" s="54" t="s">
        <v>65</v>
      </c>
      <c r="P535" s="58"/>
      <c r="Q535" s="115"/>
      <c r="R535" s="152"/>
      <c r="S535" s="152"/>
      <c r="T535" s="152"/>
      <c r="U535" s="152"/>
      <c r="V535" s="115"/>
      <c r="W535" s="115"/>
      <c r="X535" s="115"/>
    </row>
    <row r="536">
      <c r="A536" s="97">
        <v>45705.0</v>
      </c>
      <c r="B536" s="53">
        <v>45783.0</v>
      </c>
      <c r="C536" s="98">
        <v>211223.0</v>
      </c>
      <c r="D536" s="98" t="s">
        <v>362</v>
      </c>
      <c r="E536" s="97">
        <v>44927.0</v>
      </c>
      <c r="F536" s="139">
        <f t="shared" si="5"/>
        <v>28</v>
      </c>
      <c r="G536" s="97">
        <v>45373.0</v>
      </c>
      <c r="H536" s="56">
        <f t="shared" si="6"/>
        <v>13</v>
      </c>
      <c r="I536" s="98" t="s">
        <v>516</v>
      </c>
      <c r="J536" s="343" t="s">
        <v>517</v>
      </c>
      <c r="K536" s="57">
        <v>15000.0</v>
      </c>
      <c r="L536" s="54" t="s">
        <v>68</v>
      </c>
      <c r="M536" s="54">
        <v>108.0</v>
      </c>
      <c r="N536" s="54" t="s">
        <v>19</v>
      </c>
      <c r="O536" s="54" t="s">
        <v>65</v>
      </c>
      <c r="P536" s="58"/>
      <c r="Q536" s="115"/>
      <c r="R536" s="152"/>
      <c r="S536" s="152"/>
      <c r="T536" s="152"/>
      <c r="U536" s="152"/>
      <c r="V536" s="115"/>
      <c r="W536" s="115"/>
      <c r="X536" s="115"/>
    </row>
    <row r="537">
      <c r="A537" s="97">
        <v>45705.0</v>
      </c>
      <c r="B537" s="53">
        <v>45783.0</v>
      </c>
      <c r="C537" s="98">
        <v>240779.0</v>
      </c>
      <c r="D537" s="54" t="s">
        <v>93</v>
      </c>
      <c r="E537" s="97">
        <v>45658.0</v>
      </c>
      <c r="F537" s="139">
        <f t="shared" si="5"/>
        <v>4</v>
      </c>
      <c r="G537" s="97">
        <v>45684.0</v>
      </c>
      <c r="H537" s="56">
        <f t="shared" si="6"/>
        <v>3</v>
      </c>
      <c r="I537" s="54" t="s">
        <v>49</v>
      </c>
      <c r="J537" s="98" t="s">
        <v>143</v>
      </c>
      <c r="K537" s="100"/>
      <c r="L537" s="98"/>
      <c r="M537" s="53">
        <v>45750.0</v>
      </c>
      <c r="N537" s="54" t="s">
        <v>19</v>
      </c>
      <c r="O537" s="54" t="s">
        <v>198</v>
      </c>
      <c r="P537" s="58"/>
      <c r="Q537" s="115"/>
      <c r="R537" s="152"/>
      <c r="S537" s="152"/>
      <c r="T537" s="152"/>
      <c r="U537" s="152"/>
      <c r="V537" s="115"/>
      <c r="W537" s="115"/>
      <c r="X537" s="115"/>
    </row>
    <row r="538">
      <c r="A538" s="97">
        <v>45747.0</v>
      </c>
      <c r="B538" s="53">
        <v>45783.0</v>
      </c>
      <c r="C538" s="98">
        <v>243911.0</v>
      </c>
      <c r="D538" s="54" t="s">
        <v>107</v>
      </c>
      <c r="E538" s="320">
        <v>45658.0</v>
      </c>
      <c r="F538" s="139">
        <f t="shared" si="5"/>
        <v>4</v>
      </c>
      <c r="G538" s="303">
        <v>45717.0</v>
      </c>
      <c r="H538" s="56">
        <f t="shared" si="6"/>
        <v>2</v>
      </c>
      <c r="I538" s="98" t="s">
        <v>49</v>
      </c>
      <c r="J538" s="98"/>
      <c r="K538" s="100"/>
      <c r="L538" s="98"/>
      <c r="M538" s="53">
        <v>45750.0</v>
      </c>
      <c r="N538" s="54" t="s">
        <v>19</v>
      </c>
      <c r="O538" s="54" t="s">
        <v>198</v>
      </c>
      <c r="P538" s="58"/>
      <c r="Q538" s="115"/>
      <c r="R538" s="152"/>
      <c r="S538" s="152"/>
      <c r="T538" s="152"/>
      <c r="U538" s="152"/>
      <c r="V538" s="115"/>
      <c r="W538" s="115"/>
      <c r="X538" s="115"/>
    </row>
    <row r="539">
      <c r="A539" s="97">
        <v>45747.0</v>
      </c>
      <c r="B539" s="53">
        <v>45783.0</v>
      </c>
      <c r="C539" s="98">
        <v>244374.0</v>
      </c>
      <c r="D539" s="54" t="s">
        <v>116</v>
      </c>
      <c r="E539" s="320">
        <v>45658.0</v>
      </c>
      <c r="F539" s="139">
        <f t="shared" si="5"/>
        <v>4</v>
      </c>
      <c r="G539" s="303">
        <v>45717.0</v>
      </c>
      <c r="H539" s="56">
        <f t="shared" si="6"/>
        <v>2</v>
      </c>
      <c r="I539" s="54" t="s">
        <v>49</v>
      </c>
      <c r="J539" s="98"/>
      <c r="K539" s="100"/>
      <c r="L539" s="98"/>
      <c r="M539" s="53">
        <v>45750.0</v>
      </c>
      <c r="N539" s="54" t="s">
        <v>19</v>
      </c>
      <c r="O539" s="54" t="s">
        <v>198</v>
      </c>
      <c r="P539" s="58"/>
      <c r="Q539" s="115"/>
      <c r="R539" s="152"/>
      <c r="S539" s="152"/>
      <c r="T539" s="152"/>
      <c r="U539" s="152"/>
      <c r="V539" s="115"/>
      <c r="W539" s="115"/>
      <c r="X539" s="115"/>
    </row>
    <row r="540">
      <c r="A540" s="97">
        <v>45747.0</v>
      </c>
      <c r="B540" s="53">
        <v>45783.0</v>
      </c>
      <c r="C540" s="98">
        <v>244626.0</v>
      </c>
      <c r="D540" s="54" t="s">
        <v>77</v>
      </c>
      <c r="E540" s="320">
        <v>45658.0</v>
      </c>
      <c r="F540" s="139">
        <f t="shared" si="5"/>
        <v>4</v>
      </c>
      <c r="G540" s="303">
        <v>45717.0</v>
      </c>
      <c r="H540" s="56">
        <f t="shared" si="6"/>
        <v>2</v>
      </c>
      <c r="I540" s="54" t="s">
        <v>49</v>
      </c>
      <c r="J540" s="98"/>
      <c r="K540" s="100"/>
      <c r="L540" s="98"/>
      <c r="M540" s="53">
        <v>45750.0</v>
      </c>
      <c r="N540" s="54" t="s">
        <v>19</v>
      </c>
      <c r="O540" s="54" t="s">
        <v>198</v>
      </c>
      <c r="P540" s="58"/>
      <c r="Q540" s="115"/>
      <c r="R540" s="152"/>
      <c r="S540" s="152"/>
      <c r="T540" s="152"/>
      <c r="U540" s="152"/>
      <c r="V540" s="115"/>
      <c r="W540" s="115"/>
      <c r="X540" s="115"/>
    </row>
    <row r="541">
      <c r="A541" s="97">
        <v>45747.0</v>
      </c>
      <c r="B541" s="53">
        <v>45783.0</v>
      </c>
      <c r="C541" s="98">
        <v>244676.0</v>
      </c>
      <c r="D541" s="54" t="s">
        <v>111</v>
      </c>
      <c r="E541" s="320">
        <v>45689.0</v>
      </c>
      <c r="F541" s="139">
        <f t="shared" si="5"/>
        <v>3</v>
      </c>
      <c r="G541" s="303">
        <v>45717.0</v>
      </c>
      <c r="H541" s="56">
        <f t="shared" si="6"/>
        <v>2</v>
      </c>
      <c r="I541" s="54" t="s">
        <v>49</v>
      </c>
      <c r="J541" s="98"/>
      <c r="K541" s="100"/>
      <c r="L541" s="98"/>
      <c r="M541" s="53">
        <v>45750.0</v>
      </c>
      <c r="N541" s="54" t="s">
        <v>19</v>
      </c>
      <c r="O541" s="54" t="s">
        <v>208</v>
      </c>
      <c r="P541" s="58"/>
      <c r="Q541" s="115"/>
      <c r="R541" s="152"/>
      <c r="S541" s="152"/>
      <c r="T541" s="152"/>
      <c r="U541" s="152"/>
      <c r="V541" s="115"/>
      <c r="W541" s="115"/>
      <c r="X541" s="115"/>
    </row>
    <row r="542">
      <c r="A542" s="97">
        <v>45747.0</v>
      </c>
      <c r="B542" s="53">
        <v>45783.0</v>
      </c>
      <c r="C542" s="98">
        <v>244693.0</v>
      </c>
      <c r="D542" s="54" t="s">
        <v>77</v>
      </c>
      <c r="E542" s="320">
        <v>45658.0</v>
      </c>
      <c r="F542" s="139">
        <f t="shared" si="5"/>
        <v>4</v>
      </c>
      <c r="G542" s="303">
        <v>45717.0</v>
      </c>
      <c r="H542" s="56">
        <f t="shared" si="6"/>
        <v>2</v>
      </c>
      <c r="I542" s="54" t="s">
        <v>73</v>
      </c>
      <c r="J542" s="98"/>
      <c r="K542" s="100"/>
      <c r="L542" s="98"/>
      <c r="M542" s="53">
        <v>45750.0</v>
      </c>
      <c r="N542" s="54" t="s">
        <v>19</v>
      </c>
      <c r="O542" s="54" t="s">
        <v>198</v>
      </c>
      <c r="P542" s="58"/>
      <c r="Q542" s="115"/>
      <c r="R542" s="152"/>
      <c r="S542" s="152"/>
      <c r="T542" s="152"/>
      <c r="U542" s="152"/>
      <c r="V542" s="115"/>
      <c r="W542" s="115"/>
      <c r="X542" s="115"/>
    </row>
    <row r="543">
      <c r="A543" s="97">
        <v>45747.0</v>
      </c>
      <c r="B543" s="53">
        <v>45783.0</v>
      </c>
      <c r="C543" s="98">
        <v>244704.0</v>
      </c>
      <c r="D543" s="54" t="s">
        <v>158</v>
      </c>
      <c r="E543" s="320">
        <v>45658.0</v>
      </c>
      <c r="F543" s="139">
        <f t="shared" si="5"/>
        <v>4</v>
      </c>
      <c r="G543" s="303">
        <v>45717.0</v>
      </c>
      <c r="H543" s="56">
        <f t="shared" si="6"/>
        <v>2</v>
      </c>
      <c r="I543" s="54" t="s">
        <v>74</v>
      </c>
      <c r="J543" s="98"/>
      <c r="K543" s="100"/>
      <c r="L543" s="98"/>
      <c r="M543" s="53">
        <v>45750.0</v>
      </c>
      <c r="N543" s="54" t="s">
        <v>19</v>
      </c>
      <c r="O543" s="54" t="s">
        <v>198</v>
      </c>
      <c r="P543" s="58"/>
      <c r="Q543" s="115"/>
      <c r="R543" s="152"/>
      <c r="S543" s="152"/>
      <c r="T543" s="152"/>
      <c r="U543" s="152"/>
      <c r="V543" s="115"/>
      <c r="W543" s="115"/>
      <c r="X543" s="115"/>
    </row>
    <row r="544">
      <c r="A544" s="97">
        <v>45747.0</v>
      </c>
      <c r="B544" s="53">
        <v>45783.0</v>
      </c>
      <c r="C544" s="98">
        <v>244707.0</v>
      </c>
      <c r="D544" s="54" t="s">
        <v>158</v>
      </c>
      <c r="E544" s="320">
        <v>45627.0</v>
      </c>
      <c r="F544" s="139">
        <f t="shared" si="5"/>
        <v>5</v>
      </c>
      <c r="G544" s="303">
        <v>45717.0</v>
      </c>
      <c r="H544" s="56">
        <f t="shared" si="6"/>
        <v>2</v>
      </c>
      <c r="I544" s="54" t="s">
        <v>59</v>
      </c>
      <c r="J544" s="98"/>
      <c r="K544" s="100"/>
      <c r="L544" s="98"/>
      <c r="M544" s="53">
        <v>45750.0</v>
      </c>
      <c r="N544" s="54" t="s">
        <v>19</v>
      </c>
      <c r="O544" s="54" t="s">
        <v>197</v>
      </c>
      <c r="P544" s="58"/>
      <c r="Q544" s="115"/>
      <c r="R544" s="152"/>
      <c r="S544" s="152"/>
      <c r="T544" s="152"/>
      <c r="U544" s="152"/>
      <c r="V544" s="115"/>
      <c r="W544" s="115"/>
      <c r="X544" s="115"/>
    </row>
    <row r="545">
      <c r="A545" s="97">
        <v>45747.0</v>
      </c>
      <c r="B545" s="53">
        <v>45783.0</v>
      </c>
      <c r="C545" s="41">
        <v>245514.0</v>
      </c>
      <c r="D545" s="54" t="s">
        <v>83</v>
      </c>
      <c r="E545" s="320">
        <v>45689.0</v>
      </c>
      <c r="F545" s="139">
        <f t="shared" si="5"/>
        <v>3</v>
      </c>
      <c r="G545" s="303">
        <v>45728.0</v>
      </c>
      <c r="H545" s="56">
        <f t="shared" si="6"/>
        <v>1</v>
      </c>
      <c r="I545" s="54" t="s">
        <v>49</v>
      </c>
      <c r="J545" s="98"/>
      <c r="K545" s="100"/>
      <c r="L545" s="98"/>
      <c r="M545" s="53">
        <v>45750.0</v>
      </c>
      <c r="N545" s="54" t="s">
        <v>19</v>
      </c>
      <c r="O545" s="54" t="s">
        <v>208</v>
      </c>
      <c r="P545" s="58"/>
      <c r="Q545" s="115"/>
      <c r="R545" s="152"/>
      <c r="S545" s="152"/>
      <c r="T545" s="152"/>
      <c r="U545" s="152"/>
      <c r="V545" s="115"/>
      <c r="W545" s="115"/>
      <c r="X545" s="115"/>
    </row>
    <row r="546">
      <c r="A546" s="97">
        <v>45747.0</v>
      </c>
      <c r="B546" s="53">
        <v>45783.0</v>
      </c>
      <c r="C546" s="41">
        <v>245745.0</v>
      </c>
      <c r="D546" s="54" t="s">
        <v>83</v>
      </c>
      <c r="E546" s="320">
        <v>45689.0</v>
      </c>
      <c r="F546" s="139">
        <f t="shared" si="5"/>
        <v>3</v>
      </c>
      <c r="G546" s="303">
        <v>45728.0</v>
      </c>
      <c r="H546" s="56">
        <f t="shared" si="6"/>
        <v>1</v>
      </c>
      <c r="I546" s="54" t="s">
        <v>74</v>
      </c>
      <c r="J546" s="98"/>
      <c r="K546" s="100"/>
      <c r="L546" s="98"/>
      <c r="M546" s="53">
        <v>45750.0</v>
      </c>
      <c r="N546" s="54" t="s">
        <v>19</v>
      </c>
      <c r="O546" s="54" t="s">
        <v>208</v>
      </c>
      <c r="P546" s="58"/>
      <c r="Q546" s="115"/>
      <c r="R546" s="152"/>
      <c r="S546" s="152"/>
      <c r="T546" s="152"/>
      <c r="U546" s="152"/>
      <c r="V546" s="115"/>
      <c r="W546" s="115"/>
      <c r="X546" s="115"/>
    </row>
    <row r="547">
      <c r="A547" s="105">
        <v>45705.0</v>
      </c>
      <c r="B547" s="53">
        <v>45783.0</v>
      </c>
      <c r="C547" s="106">
        <v>129970.0</v>
      </c>
      <c r="D547" s="106" t="s">
        <v>95</v>
      </c>
      <c r="E547" s="107">
        <v>44652.0</v>
      </c>
      <c r="F547" s="117">
        <v>34.0</v>
      </c>
      <c r="G547" s="105">
        <v>44705.0</v>
      </c>
      <c r="H547" s="118">
        <f t="shared" si="6"/>
        <v>35</v>
      </c>
      <c r="I547" s="106" t="s">
        <v>74</v>
      </c>
      <c r="J547" s="106" t="s">
        <v>518</v>
      </c>
      <c r="K547" s="337">
        <v>3000.0</v>
      </c>
      <c r="L547" s="110" t="s">
        <v>68</v>
      </c>
      <c r="M547" s="141"/>
      <c r="N547" s="54" t="s">
        <v>19</v>
      </c>
      <c r="O547" s="110" t="s">
        <v>65</v>
      </c>
      <c r="P547" s="133"/>
      <c r="Q547" s="115"/>
      <c r="R547" s="152"/>
      <c r="S547" s="152"/>
      <c r="T547" s="152"/>
      <c r="U547" s="152"/>
      <c r="V547" s="115"/>
      <c r="W547" s="115"/>
      <c r="X547" s="115"/>
    </row>
    <row r="548">
      <c r="A548" s="105">
        <v>45705.0</v>
      </c>
      <c r="B548" s="53">
        <v>45783.0</v>
      </c>
      <c r="C548" s="106">
        <v>139027.0</v>
      </c>
      <c r="D548" s="106" t="s">
        <v>95</v>
      </c>
      <c r="E548" s="107">
        <v>44713.0</v>
      </c>
      <c r="F548" s="117">
        <v>32.0</v>
      </c>
      <c r="G548" s="105">
        <v>44774.0</v>
      </c>
      <c r="H548" s="118">
        <f t="shared" si="6"/>
        <v>33</v>
      </c>
      <c r="I548" s="106" t="s">
        <v>49</v>
      </c>
      <c r="J548" s="106">
        <v>516.0</v>
      </c>
      <c r="K548" s="337" t="s">
        <v>377</v>
      </c>
      <c r="L548" s="54" t="s">
        <v>68</v>
      </c>
      <c r="M548" s="53">
        <v>45763.0</v>
      </c>
      <c r="N548" s="54" t="s">
        <v>19</v>
      </c>
      <c r="O548" s="110" t="s">
        <v>384</v>
      </c>
      <c r="P548" s="133"/>
      <c r="Q548" s="115"/>
      <c r="R548" s="152"/>
      <c r="S548" s="152"/>
      <c r="T548" s="152"/>
      <c r="U548" s="152"/>
      <c r="V548" s="115"/>
      <c r="W548" s="115"/>
      <c r="X548" s="115"/>
    </row>
    <row r="549">
      <c r="B549" s="53"/>
      <c r="Q549" s="115"/>
      <c r="R549" s="152"/>
      <c r="S549" s="152"/>
      <c r="T549" s="152"/>
      <c r="U549" s="152"/>
      <c r="V549" s="115"/>
      <c r="W549" s="115"/>
      <c r="X549" s="115"/>
    </row>
    <row r="550">
      <c r="Q550" s="115"/>
      <c r="R550" s="152"/>
      <c r="S550" s="152"/>
      <c r="T550" s="152"/>
      <c r="U550" s="152"/>
      <c r="V550" s="115"/>
      <c r="W550" s="115"/>
      <c r="X550" s="115"/>
    </row>
    <row r="551">
      <c r="Q551" s="115"/>
      <c r="R551" s="152"/>
      <c r="S551" s="152"/>
      <c r="T551" s="152"/>
      <c r="U551" s="152"/>
      <c r="V551" s="115"/>
      <c r="W551" s="115"/>
      <c r="X551" s="115"/>
    </row>
  </sheetData>
  <mergeCells count="5">
    <mergeCell ref="S2:T2"/>
    <mergeCell ref="V2:W2"/>
    <mergeCell ref="U3:U12"/>
    <mergeCell ref="R14:T14"/>
    <mergeCell ref="V14:W14"/>
  </mergeCells>
  <conditionalFormatting sqref="H2:H551">
    <cfRule type="colorScale" priority="1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2:N551">
    <cfRule type="cellIs" dxfId="9" priority="2" operator="equal">
      <formula>"PENDENTE"</formula>
    </cfRule>
  </conditionalFormatting>
  <conditionalFormatting sqref="N2:N551">
    <cfRule type="cellIs" dxfId="8" priority="3" operator="equal">
      <formula>"PRIORIDADE"</formula>
    </cfRule>
  </conditionalFormatting>
  <conditionalFormatting sqref="N2:N551">
    <cfRule type="cellIs" dxfId="7" priority="4" operator="equal">
      <formula>"PRIORIDADE TOTAL"</formula>
    </cfRule>
  </conditionalFormatting>
  <conditionalFormatting sqref="N2:N551">
    <cfRule type="containsText" dxfId="6" priority="5" operator="containsText" text="ANÁLISE">
      <formula>NOT(ISERROR(SEARCH(("ANÁLISE"),(N2))))</formula>
    </cfRule>
  </conditionalFormatting>
  <conditionalFormatting sqref="N2:N551">
    <cfRule type="containsText" dxfId="5" priority="6" operator="containsText" text="VERIFICADO">
      <formula>NOT(ISERROR(SEARCH(("VERIFICADO"),(N2))))</formula>
    </cfRule>
  </conditionalFormatting>
  <conditionalFormatting sqref="N2:N551">
    <cfRule type="containsText" dxfId="4" priority="7" operator="containsText" text="APREENDIDO">
      <formula>NOT(ISERROR(SEARCH(("APREENDIDO"),(N2))))</formula>
    </cfRule>
  </conditionalFormatting>
  <conditionalFormatting sqref="N2:N551">
    <cfRule type="containsText" dxfId="3" priority="8" operator="containsText" text="APROVADO">
      <formula>NOT(ISERROR(SEARCH(("APROVADO"),(N2))))</formula>
    </cfRule>
  </conditionalFormatting>
  <conditionalFormatting sqref="N2:N551">
    <cfRule type="containsText" dxfId="2" priority="9" operator="containsText" text="QUITADO">
      <formula>NOT(ISERROR(SEARCH(("QUITADO"),(N2))))</formula>
    </cfRule>
  </conditionalFormatting>
  <conditionalFormatting sqref="N2:N551">
    <cfRule type="containsText" dxfId="1" priority="10" operator="containsText" text="OUTROS ACORDOS">
      <formula>NOT(ISERROR(SEARCH(("OUTROS ACORDOS"),(N2))))</formula>
    </cfRule>
  </conditionalFormatting>
  <conditionalFormatting sqref="N2:N551">
    <cfRule type="containsText" dxfId="0" priority="11" operator="containsText" text="CANCELADO">
      <formula>NOT(ISERROR(SEARCH(("CANCELADO"),(N2))))</formula>
    </cfRule>
  </conditionalFormatting>
  <dataValidations>
    <dataValidation type="list" allowBlank="1" showErrorMessage="1" sqref="N2:N548">
      <formula1>"PENDENTE,PRIORIDADE,PRIORIDADE TOTAL,VERIFICADO,ANÁLISE,APROVADO,QUITADO,APREENDIDO,CANCELADO,OUTROS ACORDOS"</formula1>
    </dataValidation>
    <dataValidation type="list" allowBlank="1" showErrorMessage="1" sqref="P2:P345 P357:P537 P547:P548">
      <formula1>"SIM,NÃO"</formula1>
    </dataValidation>
    <dataValidation type="list" allowBlank="1" showErrorMessage="1" sqref="I357:I382 I398 I547:I548">
      <formula1>"BRADESCO,BV FINANCEIRA,CREDITAS,GMAC,HYUNDAI,ITAÚ,OMNI ,PANAMERICANO,PSA,RCI,RENNER,SAFRA,SANTANA,SANTANDER,TOYOTA,VOLKSWAGEN,AYMORÉ,C6 BANK,HONDA,SINOSSERRA FINANCEIRA,DAYCOVAL,YAMAHA,MONEY PLUS,SICREDI"</formula1>
    </dataValidation>
    <dataValidation type="list" allowBlank="1" showErrorMessage="1" sqref="D15 D49:D51 D330:D331 D333:D344 D529:D536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SANTANA,REVERSÃO,CENTRAL DE RESGATE"</formula1>
    </dataValidation>
    <dataValidation type="list" allowBlank="1" showErrorMessage="1" sqref="L2:L548">
      <formula1>"LIGAÇÃO,WPP,SEM SUCESSO"</formula1>
    </dataValidation>
    <dataValidation type="list" allowBlank="1" showErrorMessage="1" sqref="T16:T53">
      <formula1>"PAGO,NÃO PAGO,AGUARDANDO"</formula1>
    </dataValidation>
    <dataValidation type="list" allowBlank="1" showErrorMessage="1" sqref="I15 I332:I333 I336:I344 I346 I349 I353 I530 I532 I534:I536 I538:I541 I545">
      <formula1>"BRADESCO,BV FINANCEIRA,CREDITAS,GMAC,HYUNDAI,ITAÚ,OMNI ,PANAMERICANO,PSA,RCI,RENNER,SAFRA,SANTANA,SANTANDER,TOYOTA,VOLKSWAGEN,AYMORÉ,C6 BANK,HONDA,SINOSSERRA FINANCEIRA"</formula1>
    </dataValidation>
    <dataValidation type="list" allowBlank="1" showErrorMessage="1" sqref="D357:D382 D398 D547:D548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SANTANA,REVERSÃO,APUCARANA"</formula1>
    </dataValidation>
    <dataValidation type="list" allowBlank="1" showErrorMessage="1" sqref="D2:D14 D16:D48 D52:D329 D332 D345:D356 D383:D397 D399:D528 D537:D546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SANTANA,REVERSÃO"</formula1>
    </dataValidation>
    <dataValidation type="list" allowBlank="1" showErrorMessage="1" sqref="I2:I14 I16:I331 I334:I335 I345 I347:I348 I350:I352 I354:I356 I383:I397 I399:I529 I531 I533 I537 I542:I544 I546">
      <formula1>"BRADESCO,BV FINANCEIRA,CREDITAS,GMAC,HYUNDAI,ITAÚ,OMNI S.A.,PANAMERICANO,PSA,RCI,RENNER,SAFRA,SANTANA,SANTANDER,TOYOTA,VOLKSWAGEN,OMNI"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21.13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4.0"/>
    <col customWidth="1" min="16" max="18" width="18.0"/>
    <col customWidth="1" min="19" max="19" width="14.63"/>
    <col customWidth="1" min="20" max="20" width="14.5"/>
    <col customWidth="1" min="21" max="21" width="8.63"/>
    <col customWidth="1" min="22" max="22" width="16.63"/>
    <col customWidth="1" min="23" max="23" width="12.38"/>
    <col customWidth="1" min="24" max="24" width="10.13"/>
  </cols>
  <sheetData>
    <row r="1" ht="24.0" customHeight="1">
      <c r="A1" s="344" t="s">
        <v>78</v>
      </c>
      <c r="B1" s="170" t="s">
        <v>27</v>
      </c>
      <c r="C1" s="170" t="s">
        <v>28</v>
      </c>
      <c r="D1" s="171" t="s">
        <v>29</v>
      </c>
      <c r="E1" s="172" t="s">
        <v>30</v>
      </c>
      <c r="F1" s="173" t="s">
        <v>31</v>
      </c>
      <c r="G1" s="173" t="s">
        <v>32</v>
      </c>
      <c r="H1" s="173" t="s">
        <v>31</v>
      </c>
      <c r="I1" s="171" t="s">
        <v>33</v>
      </c>
      <c r="J1" s="173" t="s">
        <v>34</v>
      </c>
      <c r="K1" s="174" t="s">
        <v>35</v>
      </c>
      <c r="L1" s="173" t="s">
        <v>36</v>
      </c>
      <c r="M1" s="171" t="s">
        <v>37</v>
      </c>
      <c r="N1" s="173" t="s">
        <v>38</v>
      </c>
      <c r="O1" s="173" t="s">
        <v>39</v>
      </c>
      <c r="P1" s="345" t="s">
        <v>40</v>
      </c>
      <c r="Q1" s="176"/>
      <c r="R1" s="177"/>
      <c r="S1" s="177"/>
      <c r="T1" s="177"/>
      <c r="U1" s="177"/>
      <c r="V1" s="177"/>
      <c r="W1" s="177"/>
      <c r="X1" s="177"/>
    </row>
    <row r="2" ht="15.75" customHeight="1">
      <c r="A2" s="53">
        <v>45705.0</v>
      </c>
      <c r="B2" s="53">
        <v>45733.0</v>
      </c>
      <c r="C2" s="54">
        <v>172587.0</v>
      </c>
      <c r="D2" s="54" t="s">
        <v>41</v>
      </c>
      <c r="E2" s="320">
        <v>45078.0</v>
      </c>
      <c r="F2" s="56">
        <f t="shared" ref="F2:F555" si="1">DATEDIF(E2,TODAY(),"M")</f>
        <v>23</v>
      </c>
      <c r="G2" s="303">
        <v>45111.0</v>
      </c>
      <c r="H2" s="56">
        <f t="shared" ref="H2:H555" si="2">DATEDIF(G2,TODAY(),"M")</f>
        <v>22</v>
      </c>
      <c r="I2" s="54" t="s">
        <v>42</v>
      </c>
      <c r="J2" s="54" t="s">
        <v>242</v>
      </c>
      <c r="K2" s="100"/>
      <c r="L2" s="54" t="s">
        <v>68</v>
      </c>
      <c r="M2" s="53">
        <v>45733.0</v>
      </c>
      <c r="N2" s="54" t="s">
        <v>18</v>
      </c>
      <c r="O2" s="54" t="s">
        <v>519</v>
      </c>
      <c r="P2" s="89" t="s">
        <v>61</v>
      </c>
      <c r="Q2" s="152"/>
      <c r="R2" s="193"/>
      <c r="S2" s="179" t="s">
        <v>46</v>
      </c>
      <c r="T2" s="180"/>
      <c r="U2" s="181">
        <f>TODAY()</f>
        <v>45783</v>
      </c>
      <c r="V2" s="182" t="s">
        <v>47</v>
      </c>
      <c r="W2" s="180"/>
      <c r="X2" s="183"/>
    </row>
    <row r="3" ht="15.75" customHeight="1">
      <c r="A3" s="53">
        <v>45705.0</v>
      </c>
      <c r="B3" s="53">
        <v>45715.0</v>
      </c>
      <c r="C3" s="54">
        <v>186550.0</v>
      </c>
      <c r="D3" s="54" t="s">
        <v>77</v>
      </c>
      <c r="E3" s="320">
        <v>44986.0</v>
      </c>
      <c r="F3" s="56">
        <f t="shared" si="1"/>
        <v>26</v>
      </c>
      <c r="G3" s="303">
        <v>45188.0</v>
      </c>
      <c r="H3" s="56">
        <f t="shared" si="2"/>
        <v>19</v>
      </c>
      <c r="I3" s="54" t="s">
        <v>42</v>
      </c>
      <c r="J3" s="58"/>
      <c r="K3" s="100"/>
      <c r="L3" s="58"/>
      <c r="M3" s="53">
        <v>45742.0</v>
      </c>
      <c r="N3" s="54" t="s">
        <v>18</v>
      </c>
      <c r="O3" s="54" t="s">
        <v>181</v>
      </c>
      <c r="P3" s="89" t="s">
        <v>61</v>
      </c>
      <c r="Q3" s="152"/>
      <c r="R3" s="193"/>
      <c r="S3" s="187" t="s">
        <v>17</v>
      </c>
      <c r="T3" s="188">
        <f>COUNTIFS(N:N,"VERIFICADO",B:B,U2)</f>
        <v>1</v>
      </c>
      <c r="U3" s="189"/>
      <c r="V3" s="187" t="s">
        <v>17</v>
      </c>
      <c r="W3" s="188">
        <f>COUNTIFS(N:N,"VERIFICADO")</f>
        <v>6</v>
      </c>
      <c r="X3" s="190"/>
    </row>
    <row r="4" ht="15.75" customHeight="1">
      <c r="A4" s="105">
        <v>45705.0</v>
      </c>
      <c r="B4" s="53">
        <v>45782.0</v>
      </c>
      <c r="C4" s="106">
        <v>210073.0</v>
      </c>
      <c r="D4" s="106" t="s">
        <v>62</v>
      </c>
      <c r="E4" s="346">
        <v>45383.0</v>
      </c>
      <c r="F4" s="117">
        <f t="shared" si="1"/>
        <v>13</v>
      </c>
      <c r="G4" s="146">
        <v>45441.0</v>
      </c>
      <c r="H4" s="347">
        <f t="shared" si="2"/>
        <v>11</v>
      </c>
      <c r="I4" s="89" t="s">
        <v>59</v>
      </c>
      <c r="J4" s="106">
        <v>106.0</v>
      </c>
      <c r="K4" s="153">
        <v>8500.0</v>
      </c>
      <c r="L4" s="89" t="s">
        <v>68</v>
      </c>
      <c r="M4" s="280">
        <v>45782.0</v>
      </c>
      <c r="N4" s="54" t="s">
        <v>17</v>
      </c>
      <c r="O4" s="54"/>
      <c r="P4" s="284"/>
      <c r="Q4" s="152"/>
      <c r="R4" s="193"/>
      <c r="S4" s="187" t="s">
        <v>18</v>
      </c>
      <c r="T4" s="188">
        <f>COUNTIFS(N:N,"análise",B:B,U2)</f>
        <v>2</v>
      </c>
      <c r="V4" s="187" t="s">
        <v>18</v>
      </c>
      <c r="W4" s="188">
        <f>COUNTIFS(N:N,"ANÁLISE")</f>
        <v>4</v>
      </c>
      <c r="X4" s="190"/>
    </row>
    <row r="5" ht="15.75" customHeight="1">
      <c r="A5" s="53">
        <v>45705.0</v>
      </c>
      <c r="B5" s="53">
        <v>45782.0</v>
      </c>
      <c r="C5" s="54">
        <v>225073.0</v>
      </c>
      <c r="D5" s="54" t="s">
        <v>112</v>
      </c>
      <c r="E5" s="320">
        <v>45505.0</v>
      </c>
      <c r="F5" s="56">
        <f t="shared" si="1"/>
        <v>9</v>
      </c>
      <c r="G5" s="321">
        <v>45756.0</v>
      </c>
      <c r="H5" s="56">
        <f t="shared" si="2"/>
        <v>0</v>
      </c>
      <c r="I5" s="54" t="s">
        <v>205</v>
      </c>
      <c r="J5" s="54">
        <v>903.0</v>
      </c>
      <c r="K5" s="57">
        <v>23000.0</v>
      </c>
      <c r="L5" s="54" t="s">
        <v>68</v>
      </c>
      <c r="M5" s="53">
        <v>45782.0</v>
      </c>
      <c r="N5" s="54" t="s">
        <v>17</v>
      </c>
      <c r="O5" s="54"/>
      <c r="P5" s="89" t="s">
        <v>61</v>
      </c>
      <c r="Q5" s="152"/>
      <c r="R5" s="193"/>
      <c r="S5" s="187" t="s">
        <v>19</v>
      </c>
      <c r="T5" s="188">
        <f>COUNTIFS(N:N,"pendente",B:B,U2)</f>
        <v>573</v>
      </c>
      <c r="V5" s="187" t="s">
        <v>19</v>
      </c>
      <c r="W5" s="188">
        <f>COUNTIFS(N:N,"PENDENTE")</f>
        <v>573</v>
      </c>
      <c r="X5" s="190"/>
    </row>
    <row r="6" ht="15.75" customHeight="1">
      <c r="A6" s="53">
        <v>45705.0</v>
      </c>
      <c r="B6" s="53">
        <v>45783.0</v>
      </c>
      <c r="C6" s="54">
        <v>229846.0</v>
      </c>
      <c r="D6" s="54" t="s">
        <v>99</v>
      </c>
      <c r="E6" s="320">
        <v>45536.0</v>
      </c>
      <c r="F6" s="56">
        <f t="shared" si="1"/>
        <v>8</v>
      </c>
      <c r="G6" s="303">
        <v>45568.0</v>
      </c>
      <c r="H6" s="56">
        <f t="shared" si="2"/>
        <v>7</v>
      </c>
      <c r="I6" s="54" t="s">
        <v>59</v>
      </c>
      <c r="J6" s="54">
        <v>104.0</v>
      </c>
      <c r="K6" s="57">
        <v>10800.0</v>
      </c>
      <c r="L6" s="54" t="s">
        <v>68</v>
      </c>
      <c r="M6" s="53">
        <v>45771.0</v>
      </c>
      <c r="N6" s="54" t="s">
        <v>19</v>
      </c>
      <c r="O6" s="54"/>
      <c r="P6" s="89" t="s">
        <v>66</v>
      </c>
      <c r="Q6" s="152"/>
      <c r="R6" s="193"/>
      <c r="S6" s="187" t="s">
        <v>20</v>
      </c>
      <c r="T6" s="188">
        <f>COUNTIFS(N:N,"prioridade",B:B,U2)</f>
        <v>0</v>
      </c>
      <c r="V6" s="187" t="s">
        <v>20</v>
      </c>
      <c r="W6" s="188">
        <f>COUNTIFS(N:N,"PRIORIDADE")</f>
        <v>0</v>
      </c>
      <c r="X6" s="190"/>
    </row>
    <row r="7" ht="15.75" customHeight="1">
      <c r="A7" s="53">
        <v>45705.0</v>
      </c>
      <c r="B7" s="53">
        <v>45783.0</v>
      </c>
      <c r="C7" s="54">
        <v>221005.0</v>
      </c>
      <c r="D7" s="54" t="s">
        <v>102</v>
      </c>
      <c r="E7" s="320">
        <v>45383.0</v>
      </c>
      <c r="F7" s="56">
        <f t="shared" si="1"/>
        <v>13</v>
      </c>
      <c r="G7" s="303">
        <v>45488.0</v>
      </c>
      <c r="H7" s="56">
        <f t="shared" si="2"/>
        <v>9</v>
      </c>
      <c r="I7" s="54" t="s">
        <v>74</v>
      </c>
      <c r="J7" s="54">
        <v>312.0</v>
      </c>
      <c r="K7" s="57">
        <v>6000.0</v>
      </c>
      <c r="L7" s="54" t="s">
        <v>68</v>
      </c>
      <c r="M7" s="53">
        <v>45754.0</v>
      </c>
      <c r="N7" s="54" t="s">
        <v>19</v>
      </c>
      <c r="O7" s="328"/>
      <c r="P7" s="89" t="s">
        <v>66</v>
      </c>
      <c r="Q7" s="152"/>
      <c r="R7" s="193"/>
      <c r="S7" s="187" t="s">
        <v>21</v>
      </c>
      <c r="T7" s="188">
        <f>COUNTIFS(N:N,"prioridade total",B:B,U2)</f>
        <v>0</v>
      </c>
      <c r="V7" s="187" t="s">
        <v>21</v>
      </c>
      <c r="W7" s="188">
        <f>COUNTIFS(N:N,"PRIORIDADE TOTAL")</f>
        <v>0</v>
      </c>
      <c r="X7" s="190"/>
    </row>
    <row r="8" ht="15.75" customHeight="1">
      <c r="A8" s="53">
        <v>45694.0</v>
      </c>
      <c r="B8" s="53">
        <v>45782.0</v>
      </c>
      <c r="C8" s="54">
        <v>215889.0</v>
      </c>
      <c r="D8" s="54" t="s">
        <v>70</v>
      </c>
      <c r="E8" s="320">
        <v>45413.0</v>
      </c>
      <c r="F8" s="56">
        <f t="shared" si="1"/>
        <v>12</v>
      </c>
      <c r="G8" s="303">
        <v>45436.0</v>
      </c>
      <c r="H8" s="56">
        <f t="shared" si="2"/>
        <v>11</v>
      </c>
      <c r="I8" s="54" t="s">
        <v>49</v>
      </c>
      <c r="J8" s="54">
        <v>502.0</v>
      </c>
      <c r="K8" s="57">
        <v>15000.0</v>
      </c>
      <c r="L8" s="54" t="s">
        <v>68</v>
      </c>
      <c r="M8" s="53">
        <v>45782.0</v>
      </c>
      <c r="N8" s="54" t="s">
        <v>22</v>
      </c>
      <c r="O8" s="54" t="s">
        <v>520</v>
      </c>
      <c r="P8" s="89" t="s">
        <v>66</v>
      </c>
      <c r="Q8" s="152"/>
      <c r="R8" s="193"/>
      <c r="S8" s="187" t="s">
        <v>22</v>
      </c>
      <c r="T8" s="188">
        <f>COUNTIFS(N:N,"aprovado",B:B,U2)</f>
        <v>3</v>
      </c>
      <c r="V8" s="187" t="s">
        <v>22</v>
      </c>
      <c r="W8" s="188">
        <f>COUNTIFS(N:N,"APROVADO")</f>
        <v>15</v>
      </c>
      <c r="X8" s="190"/>
    </row>
    <row r="9" ht="15.75" customHeight="1">
      <c r="A9" s="53">
        <v>45694.0</v>
      </c>
      <c r="B9" s="53">
        <v>45783.0</v>
      </c>
      <c r="C9" s="54">
        <v>152802.0</v>
      </c>
      <c r="D9" s="54" t="s">
        <v>104</v>
      </c>
      <c r="E9" s="320">
        <v>45444.0</v>
      </c>
      <c r="F9" s="56">
        <f t="shared" si="1"/>
        <v>11</v>
      </c>
      <c r="G9" s="303">
        <v>45464.0</v>
      </c>
      <c r="H9" s="56">
        <f t="shared" si="2"/>
        <v>10</v>
      </c>
      <c r="I9" s="54" t="s">
        <v>74</v>
      </c>
      <c r="J9" s="54">
        <v>314.0</v>
      </c>
      <c r="K9" s="57">
        <v>12000.0</v>
      </c>
      <c r="L9" s="54" t="s">
        <v>84</v>
      </c>
      <c r="M9" s="53">
        <v>45754.0</v>
      </c>
      <c r="N9" s="54" t="s">
        <v>19</v>
      </c>
      <c r="O9" s="328"/>
      <c r="P9" s="89" t="s">
        <v>66</v>
      </c>
      <c r="Q9" s="152"/>
      <c r="R9" s="193"/>
      <c r="S9" s="194" t="s">
        <v>23</v>
      </c>
      <c r="T9" s="188">
        <f>COUNTIFS(N:N,"quitado",B:B,U2)</f>
        <v>1</v>
      </c>
      <c r="V9" s="194" t="s">
        <v>23</v>
      </c>
      <c r="W9" s="188">
        <f>COUNTIFS(N:N,"QUITADO")</f>
        <v>2</v>
      </c>
      <c r="X9" s="190"/>
    </row>
    <row r="10" ht="15.75" customHeight="1">
      <c r="A10" s="53">
        <v>45705.0</v>
      </c>
      <c r="B10" s="53">
        <v>45783.0</v>
      </c>
      <c r="C10" s="54">
        <v>238790.0</v>
      </c>
      <c r="D10" s="54" t="s">
        <v>83</v>
      </c>
      <c r="E10" s="320">
        <v>45597.0</v>
      </c>
      <c r="F10" s="56">
        <f t="shared" si="1"/>
        <v>6</v>
      </c>
      <c r="G10" s="303">
        <v>45666.0</v>
      </c>
      <c r="H10" s="56">
        <f t="shared" si="2"/>
        <v>3</v>
      </c>
      <c r="I10" s="54" t="s">
        <v>74</v>
      </c>
      <c r="J10" s="54">
        <v>312.0</v>
      </c>
      <c r="K10" s="100"/>
      <c r="L10" s="58"/>
      <c r="M10" s="53">
        <v>45754.0</v>
      </c>
      <c r="N10" s="54" t="s">
        <v>19</v>
      </c>
      <c r="O10" s="58"/>
      <c r="P10" s="89" t="s">
        <v>66</v>
      </c>
      <c r="Q10" s="152"/>
      <c r="R10" s="193"/>
      <c r="S10" s="187" t="s">
        <v>24</v>
      </c>
      <c r="T10" s="188">
        <f>COUNTIFS(N:N,"apreendido",B:B,U2)</f>
        <v>0</v>
      </c>
      <c r="V10" s="187" t="s">
        <v>24</v>
      </c>
      <c r="W10" s="188">
        <f>COUNTIFS(N:N,"APREENDIDO")</f>
        <v>0</v>
      </c>
      <c r="X10" s="190"/>
    </row>
    <row r="11" ht="15.75" customHeight="1">
      <c r="A11" s="53">
        <v>45705.0</v>
      </c>
      <c r="B11" s="53">
        <v>45783.0</v>
      </c>
      <c r="C11" s="54">
        <v>193175.0</v>
      </c>
      <c r="D11" s="54" t="s">
        <v>41</v>
      </c>
      <c r="E11" s="320">
        <v>45261.0</v>
      </c>
      <c r="F11" s="56">
        <f t="shared" si="1"/>
        <v>17</v>
      </c>
      <c r="G11" s="303">
        <v>45302.0</v>
      </c>
      <c r="H11" s="56">
        <f t="shared" si="2"/>
        <v>15</v>
      </c>
      <c r="I11" s="54" t="s">
        <v>49</v>
      </c>
      <c r="J11" s="54">
        <v>534.0</v>
      </c>
      <c r="K11" s="57">
        <v>8000.0</v>
      </c>
      <c r="L11" s="54" t="s">
        <v>68</v>
      </c>
      <c r="M11" s="53">
        <v>45783.0</v>
      </c>
      <c r="N11" s="54" t="s">
        <v>22</v>
      </c>
      <c r="O11" s="54" t="s">
        <v>521</v>
      </c>
      <c r="P11" s="89" t="s">
        <v>66</v>
      </c>
      <c r="Q11" s="152"/>
      <c r="R11" s="193"/>
      <c r="S11" s="187" t="s">
        <v>25</v>
      </c>
      <c r="T11" s="188">
        <f>COUNTIFS(N:N,"cancelado",B:B,U2)</f>
        <v>0</v>
      </c>
      <c r="V11" s="187" t="s">
        <v>25</v>
      </c>
      <c r="W11" s="188">
        <f>COUNTIFS(N:N,"CANCELADO")</f>
        <v>0</v>
      </c>
      <c r="X11" s="190"/>
    </row>
    <row r="12" ht="15.75" customHeight="1">
      <c r="A12" s="53">
        <v>45705.0</v>
      </c>
      <c r="B12" s="53">
        <v>45783.0</v>
      </c>
      <c r="C12" s="54">
        <v>217265.0</v>
      </c>
      <c r="D12" s="54" t="s">
        <v>93</v>
      </c>
      <c r="E12" s="320">
        <v>45413.0</v>
      </c>
      <c r="F12" s="56">
        <f t="shared" si="1"/>
        <v>12</v>
      </c>
      <c r="G12" s="303">
        <v>45450.0</v>
      </c>
      <c r="H12" s="56">
        <f t="shared" si="2"/>
        <v>10</v>
      </c>
      <c r="I12" s="54" t="s">
        <v>63</v>
      </c>
      <c r="J12" s="54">
        <v>404.0</v>
      </c>
      <c r="K12" s="57">
        <v>13000.0</v>
      </c>
      <c r="L12" s="54" t="s">
        <v>68</v>
      </c>
      <c r="M12" s="53">
        <v>45761.0</v>
      </c>
      <c r="N12" s="54" t="s">
        <v>19</v>
      </c>
      <c r="O12" s="58"/>
      <c r="P12" s="89" t="s">
        <v>66</v>
      </c>
      <c r="Q12" s="152"/>
      <c r="R12" s="193"/>
      <c r="S12" s="195" t="s">
        <v>16</v>
      </c>
      <c r="T12" s="196">
        <f>SUM(T3,T4,T8)</f>
        <v>6</v>
      </c>
      <c r="U12" s="19"/>
      <c r="V12" s="195" t="s">
        <v>16</v>
      </c>
      <c r="W12" s="196">
        <f>SUM(W3:W11)</f>
        <v>600</v>
      </c>
      <c r="X12" s="197"/>
    </row>
    <row r="13">
      <c r="A13" s="53">
        <v>45705.0</v>
      </c>
      <c r="B13" s="53">
        <v>45783.0</v>
      </c>
      <c r="C13" s="54">
        <v>214829.0</v>
      </c>
      <c r="D13" s="54" t="s">
        <v>55</v>
      </c>
      <c r="E13" s="320">
        <v>45383.0</v>
      </c>
      <c r="F13" s="56">
        <f t="shared" si="1"/>
        <v>13</v>
      </c>
      <c r="G13" s="303">
        <v>45429.0</v>
      </c>
      <c r="H13" s="56">
        <f t="shared" si="2"/>
        <v>11</v>
      </c>
      <c r="I13" s="54" t="s">
        <v>63</v>
      </c>
      <c r="J13" s="54">
        <v>402.0</v>
      </c>
      <c r="K13" s="100"/>
      <c r="L13" s="54" t="s">
        <v>68</v>
      </c>
      <c r="M13" s="53">
        <v>45761.0</v>
      </c>
      <c r="N13" s="54" t="s">
        <v>19</v>
      </c>
      <c r="O13" s="328"/>
      <c r="P13" s="89" t="s">
        <v>66</v>
      </c>
      <c r="Q13" s="152"/>
      <c r="R13" s="199"/>
      <c r="S13" s="200"/>
      <c r="T13" s="200"/>
      <c r="U13" s="201"/>
      <c r="V13" s="200"/>
      <c r="W13" s="200"/>
      <c r="X13" s="202"/>
    </row>
    <row r="14">
      <c r="A14" s="53">
        <v>45705.0</v>
      </c>
      <c r="B14" s="53">
        <v>45783.0</v>
      </c>
      <c r="C14" s="54">
        <v>242179.0</v>
      </c>
      <c r="D14" s="54" t="s">
        <v>522</v>
      </c>
      <c r="E14" s="320">
        <v>45536.0</v>
      </c>
      <c r="F14" s="56">
        <f t="shared" si="1"/>
        <v>8</v>
      </c>
      <c r="G14" s="303">
        <v>45698.0</v>
      </c>
      <c r="H14" s="56">
        <f t="shared" si="2"/>
        <v>2</v>
      </c>
      <c r="I14" s="54" t="s">
        <v>49</v>
      </c>
      <c r="J14" s="54">
        <v>512.0</v>
      </c>
      <c r="K14" s="100"/>
      <c r="L14" s="58"/>
      <c r="M14" s="53">
        <v>45756.0</v>
      </c>
      <c r="N14" s="54" t="s">
        <v>19</v>
      </c>
      <c r="O14" s="328"/>
      <c r="P14" s="89" t="s">
        <v>66</v>
      </c>
      <c r="Q14" s="152"/>
      <c r="R14" s="204" t="s">
        <v>75</v>
      </c>
      <c r="S14" s="205"/>
      <c r="T14" s="180"/>
      <c r="U14" s="206"/>
      <c r="V14" s="292" t="s">
        <v>76</v>
      </c>
      <c r="W14" s="180"/>
      <c r="X14" s="209"/>
    </row>
    <row r="15">
      <c r="A15" s="53">
        <v>45705.0</v>
      </c>
      <c r="B15" s="53">
        <v>45783.0</v>
      </c>
      <c r="C15" s="54">
        <v>220876.0</v>
      </c>
      <c r="D15" s="54" t="s">
        <v>60</v>
      </c>
      <c r="E15" s="320">
        <v>44409.0</v>
      </c>
      <c r="F15" s="56">
        <f t="shared" si="1"/>
        <v>45</v>
      </c>
      <c r="G15" s="303">
        <v>45482.0</v>
      </c>
      <c r="H15" s="56">
        <f t="shared" si="2"/>
        <v>9</v>
      </c>
      <c r="I15" s="54" t="s">
        <v>49</v>
      </c>
      <c r="J15" s="54" t="s">
        <v>295</v>
      </c>
      <c r="K15" s="100"/>
      <c r="L15" s="54" t="s">
        <v>68</v>
      </c>
      <c r="M15" s="53">
        <v>45762.0</v>
      </c>
      <c r="N15" s="54" t="s">
        <v>19</v>
      </c>
      <c r="O15" s="328"/>
      <c r="P15" s="89" t="s">
        <v>66</v>
      </c>
      <c r="Q15" s="152"/>
      <c r="R15" s="209" t="s">
        <v>78</v>
      </c>
      <c r="S15" s="209" t="s">
        <v>79</v>
      </c>
      <c r="T15" s="209" t="s">
        <v>38</v>
      </c>
      <c r="U15" s="206"/>
      <c r="V15" s="293"/>
      <c r="W15" s="294"/>
      <c r="X15" s="213" t="str">
        <f t="shared" ref="X15:X20" si="3">100% -(W15/V15)</f>
        <v>#DIV/0!</v>
      </c>
    </row>
    <row r="16">
      <c r="A16" s="53">
        <v>45705.0</v>
      </c>
      <c r="B16" s="53">
        <v>45782.0</v>
      </c>
      <c r="C16" s="54">
        <v>232116.0</v>
      </c>
      <c r="D16" s="54" t="s">
        <v>48</v>
      </c>
      <c r="E16" s="320">
        <v>45566.0</v>
      </c>
      <c r="F16" s="56">
        <f t="shared" si="1"/>
        <v>7</v>
      </c>
      <c r="G16" s="321">
        <v>45591.0</v>
      </c>
      <c r="H16" s="56">
        <f t="shared" si="2"/>
        <v>6</v>
      </c>
      <c r="I16" s="54" t="s">
        <v>49</v>
      </c>
      <c r="J16" s="54">
        <v>510.0</v>
      </c>
      <c r="K16" s="57">
        <v>5000.0</v>
      </c>
      <c r="L16" s="54" t="s">
        <v>68</v>
      </c>
      <c r="M16" s="53">
        <v>45782.0</v>
      </c>
      <c r="N16" s="54" t="s">
        <v>22</v>
      </c>
      <c r="O16" s="54" t="s">
        <v>520</v>
      </c>
      <c r="P16" s="89" t="s">
        <v>66</v>
      </c>
      <c r="Q16" s="152"/>
      <c r="R16" s="348">
        <v>45779.0</v>
      </c>
      <c r="S16" s="349">
        <v>221292.0</v>
      </c>
      <c r="T16" s="169" t="s">
        <v>81</v>
      </c>
      <c r="U16" s="206"/>
      <c r="V16" s="325"/>
      <c r="W16" s="294"/>
      <c r="X16" s="213" t="str">
        <f t="shared" si="3"/>
        <v>#DIV/0!</v>
      </c>
    </row>
    <row r="17">
      <c r="A17" s="53">
        <v>45705.0</v>
      </c>
      <c r="B17" s="53">
        <v>45782.0</v>
      </c>
      <c r="C17" s="54">
        <v>202888.0</v>
      </c>
      <c r="D17" s="54" t="s">
        <v>48</v>
      </c>
      <c r="E17" s="320">
        <v>45231.0</v>
      </c>
      <c r="F17" s="56">
        <f t="shared" si="1"/>
        <v>18</v>
      </c>
      <c r="G17" s="303">
        <v>45346.0</v>
      </c>
      <c r="H17" s="56">
        <f t="shared" si="2"/>
        <v>14</v>
      </c>
      <c r="I17" s="54" t="s">
        <v>49</v>
      </c>
      <c r="J17" s="54">
        <v>502.0</v>
      </c>
      <c r="K17" s="57">
        <v>5000.0</v>
      </c>
      <c r="L17" s="54" t="s">
        <v>68</v>
      </c>
      <c r="M17" s="53">
        <v>45782.0</v>
      </c>
      <c r="N17" s="54" t="s">
        <v>23</v>
      </c>
      <c r="O17" s="54" t="s">
        <v>523</v>
      </c>
      <c r="P17" s="89" t="s">
        <v>66</v>
      </c>
      <c r="Q17" s="152"/>
      <c r="R17" s="348">
        <v>45782.0</v>
      </c>
      <c r="S17" s="349">
        <v>233806.0</v>
      </c>
      <c r="T17" s="169" t="s">
        <v>81</v>
      </c>
      <c r="U17" s="206"/>
      <c r="V17" s="297"/>
      <c r="W17" s="297"/>
      <c r="X17" s="213" t="str">
        <f t="shared" si="3"/>
        <v>#DIV/0!</v>
      </c>
    </row>
    <row r="18">
      <c r="A18" s="53">
        <v>45705.0</v>
      </c>
      <c r="B18" s="53">
        <v>45783.0</v>
      </c>
      <c r="C18" s="54">
        <v>214671.0</v>
      </c>
      <c r="D18" s="54" t="s">
        <v>48</v>
      </c>
      <c r="E18" s="320">
        <v>45261.0</v>
      </c>
      <c r="F18" s="56">
        <f t="shared" si="1"/>
        <v>17</v>
      </c>
      <c r="G18" s="303">
        <v>45429.0</v>
      </c>
      <c r="H18" s="56">
        <f t="shared" si="2"/>
        <v>11</v>
      </c>
      <c r="I18" s="54" t="s">
        <v>59</v>
      </c>
      <c r="J18" s="54">
        <v>104.0</v>
      </c>
      <c r="K18" s="100"/>
      <c r="L18" s="54" t="s">
        <v>68</v>
      </c>
      <c r="M18" s="53">
        <v>45750.0</v>
      </c>
      <c r="N18" s="54" t="s">
        <v>19</v>
      </c>
      <c r="O18" s="328"/>
      <c r="P18" s="89" t="s">
        <v>66</v>
      </c>
      <c r="Q18" s="152"/>
      <c r="R18" s="348">
        <v>45783.0</v>
      </c>
      <c r="S18" s="349">
        <v>201296.0</v>
      </c>
      <c r="T18" s="169" t="s">
        <v>81</v>
      </c>
      <c r="U18" s="206"/>
      <c r="V18" s="297"/>
      <c r="W18" s="297"/>
      <c r="X18" s="213" t="str">
        <f t="shared" si="3"/>
        <v>#DIV/0!</v>
      </c>
    </row>
    <row r="19">
      <c r="A19" s="53">
        <v>45694.0</v>
      </c>
      <c r="B19" s="53">
        <v>45782.0</v>
      </c>
      <c r="C19" s="54">
        <v>224004.0</v>
      </c>
      <c r="D19" s="54" t="s">
        <v>48</v>
      </c>
      <c r="E19" s="320">
        <v>45413.0</v>
      </c>
      <c r="F19" s="56">
        <f t="shared" si="1"/>
        <v>12</v>
      </c>
      <c r="G19" s="303">
        <v>45511.0</v>
      </c>
      <c r="H19" s="56">
        <f t="shared" si="2"/>
        <v>8</v>
      </c>
      <c r="I19" s="54" t="s">
        <v>49</v>
      </c>
      <c r="J19" s="54">
        <v>501.0</v>
      </c>
      <c r="K19" s="57">
        <v>9300.0</v>
      </c>
      <c r="L19" s="54" t="s">
        <v>68</v>
      </c>
      <c r="M19" s="53">
        <v>45782.0</v>
      </c>
      <c r="N19" s="54" t="s">
        <v>22</v>
      </c>
      <c r="O19" s="54" t="s">
        <v>520</v>
      </c>
      <c r="P19" s="89" t="s">
        <v>66</v>
      </c>
      <c r="Q19" s="152"/>
      <c r="R19" s="348">
        <v>45783.0</v>
      </c>
      <c r="S19" s="349">
        <v>193175.0</v>
      </c>
      <c r="T19" s="169" t="s">
        <v>101</v>
      </c>
      <c r="U19" s="206"/>
      <c r="V19" s="297"/>
      <c r="W19" s="297"/>
      <c r="X19" s="213" t="str">
        <f t="shared" si="3"/>
        <v>#DIV/0!</v>
      </c>
    </row>
    <row r="20">
      <c r="A20" s="53">
        <v>45705.0</v>
      </c>
      <c r="B20" s="53">
        <v>45783.0</v>
      </c>
      <c r="C20" s="54">
        <v>206724.0</v>
      </c>
      <c r="D20" s="54" t="s">
        <v>102</v>
      </c>
      <c r="E20" s="320">
        <v>45292.0</v>
      </c>
      <c r="F20" s="56">
        <f t="shared" si="1"/>
        <v>16</v>
      </c>
      <c r="G20" s="303">
        <v>45419.0</v>
      </c>
      <c r="H20" s="56">
        <f t="shared" si="2"/>
        <v>11</v>
      </c>
      <c r="I20" s="54" t="s">
        <v>49</v>
      </c>
      <c r="J20" s="54">
        <v>512.0</v>
      </c>
      <c r="K20" s="100"/>
      <c r="L20" s="54" t="s">
        <v>68</v>
      </c>
      <c r="M20" s="53">
        <v>45756.0</v>
      </c>
      <c r="N20" s="54" t="s">
        <v>19</v>
      </c>
      <c r="O20" s="58"/>
      <c r="P20" s="89" t="s">
        <v>66</v>
      </c>
      <c r="Q20" s="152"/>
      <c r="R20" s="348"/>
      <c r="S20" s="349"/>
      <c r="T20" s="169"/>
      <c r="U20" s="206"/>
      <c r="V20" s="297"/>
      <c r="W20" s="297"/>
      <c r="X20" s="213" t="str">
        <f t="shared" si="3"/>
        <v>#DIV/0!</v>
      </c>
    </row>
    <row r="21">
      <c r="A21" s="53">
        <v>45694.0</v>
      </c>
      <c r="B21" s="53">
        <v>45782.0</v>
      </c>
      <c r="C21" s="54">
        <v>201296.0</v>
      </c>
      <c r="D21" s="54" t="s">
        <v>102</v>
      </c>
      <c r="E21" s="320">
        <v>45536.0</v>
      </c>
      <c r="F21" s="56">
        <f t="shared" si="1"/>
        <v>8</v>
      </c>
      <c r="G21" s="321">
        <v>45575.0</v>
      </c>
      <c r="H21" s="56">
        <f t="shared" si="2"/>
        <v>6</v>
      </c>
      <c r="I21" s="54" t="s">
        <v>49</v>
      </c>
      <c r="J21" s="54">
        <v>514.0</v>
      </c>
      <c r="K21" s="57">
        <v>22473.84</v>
      </c>
      <c r="L21" s="54" t="s">
        <v>68</v>
      </c>
      <c r="M21" s="53">
        <v>45782.0</v>
      </c>
      <c r="N21" s="54" t="s">
        <v>22</v>
      </c>
      <c r="O21" s="54" t="s">
        <v>521</v>
      </c>
      <c r="P21" s="89" t="s">
        <v>66</v>
      </c>
      <c r="Q21" s="152"/>
      <c r="R21" s="348"/>
      <c r="S21" s="349"/>
      <c r="T21" s="169"/>
      <c r="U21" s="163"/>
      <c r="V21" s="163"/>
      <c r="W21" s="163"/>
      <c r="X21" s="221"/>
    </row>
    <row r="22">
      <c r="A22" s="53">
        <v>45705.0</v>
      </c>
      <c r="B22" s="53">
        <v>45782.0</v>
      </c>
      <c r="C22" s="54">
        <v>200271.0</v>
      </c>
      <c r="D22" s="54" t="s">
        <v>71</v>
      </c>
      <c r="E22" s="320">
        <v>45170.0</v>
      </c>
      <c r="F22" s="56">
        <f t="shared" si="1"/>
        <v>20</v>
      </c>
      <c r="G22" s="303">
        <v>45317.0</v>
      </c>
      <c r="H22" s="56">
        <f t="shared" si="2"/>
        <v>15</v>
      </c>
      <c r="I22" s="54" t="s">
        <v>49</v>
      </c>
      <c r="J22" s="54">
        <v>535.0</v>
      </c>
      <c r="K22" s="57">
        <v>9900.0</v>
      </c>
      <c r="L22" s="54" t="s">
        <v>68</v>
      </c>
      <c r="M22" s="53">
        <v>45782.0</v>
      </c>
      <c r="N22" s="54" t="s">
        <v>22</v>
      </c>
      <c r="O22" s="54" t="s">
        <v>520</v>
      </c>
      <c r="P22" s="89" t="s">
        <v>66</v>
      </c>
      <c r="Q22" s="152"/>
      <c r="R22" s="348"/>
      <c r="S22" s="349"/>
      <c r="T22" s="169"/>
      <c r="U22" s="163"/>
      <c r="V22" s="163"/>
      <c r="W22" s="163"/>
      <c r="X22" s="163"/>
    </row>
    <row r="23">
      <c r="A23" s="53">
        <v>45699.0</v>
      </c>
      <c r="B23" s="53">
        <v>45783.0</v>
      </c>
      <c r="C23" s="54">
        <v>223568.0</v>
      </c>
      <c r="D23" s="54" t="s">
        <v>71</v>
      </c>
      <c r="E23" s="320">
        <v>45474.0</v>
      </c>
      <c r="F23" s="56">
        <f t="shared" si="1"/>
        <v>10</v>
      </c>
      <c r="G23" s="303">
        <v>45505.0</v>
      </c>
      <c r="H23" s="56">
        <f t="shared" si="2"/>
        <v>9</v>
      </c>
      <c r="I23" s="54" t="s">
        <v>49</v>
      </c>
      <c r="J23" s="54">
        <v>501.0</v>
      </c>
      <c r="K23" s="57">
        <v>12000.0</v>
      </c>
      <c r="L23" s="54" t="s">
        <v>68</v>
      </c>
      <c r="M23" s="53">
        <v>45751.0</v>
      </c>
      <c r="N23" s="54" t="s">
        <v>19</v>
      </c>
      <c r="O23" s="58"/>
      <c r="P23" s="89" t="s">
        <v>66</v>
      </c>
      <c r="Q23" s="152"/>
      <c r="R23" s="348"/>
      <c r="S23" s="349"/>
      <c r="T23" s="169"/>
      <c r="U23" s="163"/>
      <c r="V23" s="163"/>
      <c r="W23" s="163"/>
      <c r="X23" s="163"/>
    </row>
    <row r="24">
      <c r="A24" s="53">
        <v>45705.0</v>
      </c>
      <c r="B24" s="53">
        <v>45783.0</v>
      </c>
      <c r="C24" s="54">
        <v>229011.0</v>
      </c>
      <c r="D24" s="54" t="s">
        <v>133</v>
      </c>
      <c r="E24" s="320">
        <v>45536.0</v>
      </c>
      <c r="F24" s="56">
        <f t="shared" si="1"/>
        <v>8</v>
      </c>
      <c r="G24" s="321">
        <v>45595.0</v>
      </c>
      <c r="H24" s="56">
        <f t="shared" si="2"/>
        <v>6</v>
      </c>
      <c r="I24" s="54" t="s">
        <v>49</v>
      </c>
      <c r="J24" s="54">
        <v>512.0</v>
      </c>
      <c r="K24" s="100"/>
      <c r="L24" s="58"/>
      <c r="M24" s="53">
        <v>45756.0</v>
      </c>
      <c r="N24" s="54" t="s">
        <v>19</v>
      </c>
      <c r="O24" s="58"/>
      <c r="P24" s="89" t="s">
        <v>66</v>
      </c>
      <c r="Q24" s="152"/>
      <c r="R24" s="348"/>
      <c r="S24" s="349"/>
      <c r="T24" s="169"/>
      <c r="U24" s="163"/>
      <c r="V24" s="306"/>
      <c r="W24" s="306"/>
      <c r="X24" s="163"/>
    </row>
    <row r="25">
      <c r="A25" s="53">
        <v>45705.0</v>
      </c>
      <c r="B25" s="53">
        <v>45783.0</v>
      </c>
      <c r="C25" s="54">
        <v>216243.0</v>
      </c>
      <c r="D25" s="54" t="s">
        <v>77</v>
      </c>
      <c r="E25" s="320">
        <v>45413.0</v>
      </c>
      <c r="F25" s="56">
        <f t="shared" si="1"/>
        <v>12</v>
      </c>
      <c r="G25" s="303">
        <v>45440.0</v>
      </c>
      <c r="H25" s="56">
        <f t="shared" si="2"/>
        <v>11</v>
      </c>
      <c r="I25" s="54" t="s">
        <v>49</v>
      </c>
      <c r="J25" s="54">
        <v>512.0</v>
      </c>
      <c r="K25" s="100"/>
      <c r="L25" s="54" t="s">
        <v>68</v>
      </c>
      <c r="M25" s="53">
        <v>45756.0</v>
      </c>
      <c r="N25" s="54" t="s">
        <v>19</v>
      </c>
      <c r="O25" s="58"/>
      <c r="P25" s="89" t="s">
        <v>66</v>
      </c>
      <c r="Q25" s="152"/>
      <c r="R25" s="215"/>
      <c r="S25" s="216"/>
      <c r="T25" s="169"/>
      <c r="U25" s="163"/>
      <c r="V25" s="306"/>
      <c r="W25" s="306"/>
      <c r="X25" s="163"/>
    </row>
    <row r="26">
      <c r="A26" s="53">
        <v>45705.0</v>
      </c>
      <c r="B26" s="53">
        <v>45783.0</v>
      </c>
      <c r="C26" s="54">
        <v>230941.0</v>
      </c>
      <c r="D26" s="54" t="s">
        <v>77</v>
      </c>
      <c r="E26" s="320">
        <v>45444.0</v>
      </c>
      <c r="F26" s="56">
        <f t="shared" si="1"/>
        <v>11</v>
      </c>
      <c r="G26" s="321">
        <v>45580.0</v>
      </c>
      <c r="H26" s="56">
        <f t="shared" si="2"/>
        <v>6</v>
      </c>
      <c r="I26" s="54" t="s">
        <v>49</v>
      </c>
      <c r="J26" s="54">
        <v>514.0</v>
      </c>
      <c r="K26" s="57">
        <v>7000.0</v>
      </c>
      <c r="L26" s="54" t="s">
        <v>68</v>
      </c>
      <c r="M26" s="53">
        <v>45771.0</v>
      </c>
      <c r="N26" s="54" t="s">
        <v>19</v>
      </c>
      <c r="O26" s="58"/>
      <c r="P26" s="89" t="s">
        <v>66</v>
      </c>
      <c r="Q26" s="152"/>
      <c r="R26" s="215"/>
      <c r="S26" s="216"/>
      <c r="T26" s="169"/>
      <c r="U26" s="163"/>
      <c r="V26" s="163"/>
      <c r="W26" s="163"/>
      <c r="X26" s="163"/>
    </row>
    <row r="27">
      <c r="A27" s="53">
        <v>45705.0</v>
      </c>
      <c r="B27" s="53">
        <v>45783.0</v>
      </c>
      <c r="C27" s="54">
        <v>218033.0</v>
      </c>
      <c r="D27" s="54" t="s">
        <v>77</v>
      </c>
      <c r="E27" s="320">
        <v>45413.0</v>
      </c>
      <c r="F27" s="56">
        <f t="shared" si="1"/>
        <v>12</v>
      </c>
      <c r="G27" s="303">
        <v>45457.0</v>
      </c>
      <c r="H27" s="56">
        <f t="shared" si="2"/>
        <v>10</v>
      </c>
      <c r="I27" s="54" t="s">
        <v>49</v>
      </c>
      <c r="J27" s="54">
        <v>501.0</v>
      </c>
      <c r="K27" s="57">
        <v>8000.0</v>
      </c>
      <c r="L27" s="54" t="s">
        <v>68</v>
      </c>
      <c r="M27" s="53">
        <v>45749.0</v>
      </c>
      <c r="N27" s="54" t="s">
        <v>19</v>
      </c>
      <c r="O27" s="58"/>
      <c r="P27" s="89" t="s">
        <v>66</v>
      </c>
      <c r="Q27" s="152"/>
      <c r="R27" s="215"/>
      <c r="S27" s="216"/>
      <c r="T27" s="169"/>
      <c r="U27" s="163"/>
      <c r="V27" s="163"/>
      <c r="W27" s="163"/>
      <c r="X27" s="163"/>
    </row>
    <row r="28">
      <c r="A28" s="53">
        <v>45737.0</v>
      </c>
      <c r="B28" s="53">
        <v>45782.0</v>
      </c>
      <c r="C28" s="54">
        <v>223226.0</v>
      </c>
      <c r="D28" s="54" t="s">
        <v>77</v>
      </c>
      <c r="E28" s="320">
        <v>45444.0</v>
      </c>
      <c r="F28" s="56">
        <f t="shared" si="1"/>
        <v>11</v>
      </c>
      <c r="G28" s="303">
        <v>45504.0</v>
      </c>
      <c r="H28" s="56">
        <f t="shared" si="2"/>
        <v>9</v>
      </c>
      <c r="I28" s="54" t="s">
        <v>49</v>
      </c>
      <c r="J28" s="54">
        <v>502.0</v>
      </c>
      <c r="K28" s="57">
        <v>6000.0</v>
      </c>
      <c r="L28" s="54" t="s">
        <v>68</v>
      </c>
      <c r="M28" s="53">
        <v>45782.0</v>
      </c>
      <c r="N28" s="54" t="s">
        <v>22</v>
      </c>
      <c r="O28" s="54" t="s">
        <v>520</v>
      </c>
      <c r="P28" s="89" t="s">
        <v>66</v>
      </c>
      <c r="Q28" s="152"/>
      <c r="R28" s="215"/>
      <c r="S28" s="216"/>
      <c r="T28" s="169"/>
      <c r="U28" s="163"/>
      <c r="V28" s="163"/>
      <c r="W28" s="163"/>
      <c r="X28" s="163"/>
    </row>
    <row r="29">
      <c r="A29" s="53">
        <v>45705.0</v>
      </c>
      <c r="B29" s="53">
        <v>45782.0</v>
      </c>
      <c r="C29" s="54">
        <v>226521.0</v>
      </c>
      <c r="D29" s="54" t="s">
        <v>77</v>
      </c>
      <c r="E29" s="320">
        <v>45505.0</v>
      </c>
      <c r="F29" s="56">
        <f t="shared" si="1"/>
        <v>9</v>
      </c>
      <c r="G29" s="303">
        <v>45533.0</v>
      </c>
      <c r="H29" s="56">
        <f t="shared" si="2"/>
        <v>8</v>
      </c>
      <c r="I29" s="54" t="s">
        <v>49</v>
      </c>
      <c r="J29" s="54" t="s">
        <v>524</v>
      </c>
      <c r="K29" s="57">
        <v>18000.0</v>
      </c>
      <c r="L29" s="54" t="s">
        <v>68</v>
      </c>
      <c r="M29" s="53">
        <v>45782.0</v>
      </c>
      <c r="N29" s="54" t="s">
        <v>22</v>
      </c>
      <c r="O29" s="54" t="s">
        <v>520</v>
      </c>
      <c r="P29" s="89" t="s">
        <v>66</v>
      </c>
      <c r="Q29" s="152"/>
      <c r="R29" s="215"/>
      <c r="S29" s="216"/>
      <c r="T29" s="169"/>
      <c r="U29" s="163"/>
      <c r="V29" s="163"/>
      <c r="W29" s="163"/>
      <c r="X29" s="163"/>
    </row>
    <row r="30">
      <c r="A30" s="53">
        <v>45705.0</v>
      </c>
      <c r="B30" s="53">
        <v>45783.0</v>
      </c>
      <c r="C30" s="54">
        <v>230109.0</v>
      </c>
      <c r="D30" s="54" t="s">
        <v>77</v>
      </c>
      <c r="E30" s="320">
        <v>45505.0</v>
      </c>
      <c r="F30" s="56">
        <f t="shared" si="1"/>
        <v>9</v>
      </c>
      <c r="G30" s="303">
        <v>45570.0</v>
      </c>
      <c r="H30" s="56">
        <f t="shared" si="2"/>
        <v>7</v>
      </c>
      <c r="I30" s="54" t="s">
        <v>49</v>
      </c>
      <c r="J30" s="54">
        <v>504.0</v>
      </c>
      <c r="K30" s="100"/>
      <c r="L30" s="54" t="s">
        <v>68</v>
      </c>
      <c r="M30" s="53">
        <v>45769.0</v>
      </c>
      <c r="N30" s="54" t="s">
        <v>19</v>
      </c>
      <c r="O30" s="58"/>
      <c r="P30" s="89" t="s">
        <v>66</v>
      </c>
      <c r="Q30" s="152"/>
      <c r="R30" s="215"/>
      <c r="S30" s="216"/>
      <c r="T30" s="169"/>
      <c r="U30" s="163"/>
      <c r="V30" s="163"/>
      <c r="W30" s="163"/>
      <c r="X30" s="163"/>
    </row>
    <row r="31">
      <c r="A31" s="53">
        <v>45705.0</v>
      </c>
      <c r="B31" s="53">
        <v>45783.0</v>
      </c>
      <c r="C31" s="54">
        <v>232108.0</v>
      </c>
      <c r="D31" s="54" t="s">
        <v>77</v>
      </c>
      <c r="E31" s="320">
        <v>45261.0</v>
      </c>
      <c r="F31" s="56">
        <f t="shared" si="1"/>
        <v>17</v>
      </c>
      <c r="G31" s="321">
        <v>45589.0</v>
      </c>
      <c r="H31" s="56">
        <f t="shared" si="2"/>
        <v>6</v>
      </c>
      <c r="I31" s="54" t="s">
        <v>49</v>
      </c>
      <c r="J31" s="54">
        <v>504.0</v>
      </c>
      <c r="K31" s="57" t="s">
        <v>525</v>
      </c>
      <c r="L31" s="54" t="s">
        <v>68</v>
      </c>
      <c r="M31" s="53">
        <v>45769.0</v>
      </c>
      <c r="N31" s="54" t="s">
        <v>19</v>
      </c>
      <c r="O31" s="54" t="s">
        <v>526</v>
      </c>
      <c r="P31" s="89" t="s">
        <v>66</v>
      </c>
      <c r="Q31" s="152"/>
      <c r="R31" s="215"/>
      <c r="S31" s="216"/>
      <c r="T31" s="169"/>
      <c r="U31" s="163"/>
      <c r="V31" s="163"/>
      <c r="W31" s="163"/>
      <c r="X31" s="163"/>
    </row>
    <row r="32">
      <c r="A32" s="53">
        <v>45705.0</v>
      </c>
      <c r="B32" s="53">
        <v>45783.0</v>
      </c>
      <c r="C32" s="54">
        <v>214056.0</v>
      </c>
      <c r="D32" s="54" t="s">
        <v>104</v>
      </c>
      <c r="E32" s="320">
        <v>45352.0</v>
      </c>
      <c r="F32" s="56">
        <f t="shared" si="1"/>
        <v>14</v>
      </c>
      <c r="G32" s="303">
        <v>45425.0</v>
      </c>
      <c r="H32" s="56">
        <f t="shared" si="2"/>
        <v>11</v>
      </c>
      <c r="I32" s="54" t="s">
        <v>49</v>
      </c>
      <c r="J32" s="54">
        <v>510.0</v>
      </c>
      <c r="K32" s="57">
        <v>14000.0</v>
      </c>
      <c r="L32" s="54" t="s">
        <v>68</v>
      </c>
      <c r="M32" s="53">
        <v>45764.0</v>
      </c>
      <c r="N32" s="54" t="s">
        <v>19</v>
      </c>
      <c r="O32" s="58"/>
      <c r="P32" s="89" t="s">
        <v>66</v>
      </c>
      <c r="Q32" s="152"/>
      <c r="R32" s="215"/>
      <c r="S32" s="216"/>
      <c r="T32" s="169"/>
      <c r="U32" s="163"/>
      <c r="V32" s="163"/>
      <c r="W32" s="163"/>
      <c r="X32" s="163"/>
    </row>
    <row r="33">
      <c r="A33" s="53">
        <v>45705.0</v>
      </c>
      <c r="B33" s="53">
        <v>45783.0</v>
      </c>
      <c r="C33" s="54">
        <v>189659.0</v>
      </c>
      <c r="D33" s="54" t="s">
        <v>104</v>
      </c>
      <c r="E33" s="320">
        <v>45200.0</v>
      </c>
      <c r="F33" s="56">
        <f t="shared" si="1"/>
        <v>19</v>
      </c>
      <c r="G33" s="321">
        <v>45217.0</v>
      </c>
      <c r="H33" s="56">
        <f t="shared" si="2"/>
        <v>18</v>
      </c>
      <c r="I33" s="54" t="s">
        <v>49</v>
      </c>
      <c r="J33" s="54">
        <v>502.0</v>
      </c>
      <c r="K33" s="100"/>
      <c r="L33" s="54" t="s">
        <v>68</v>
      </c>
      <c r="M33" s="53">
        <v>45763.0</v>
      </c>
      <c r="N33" s="54" t="s">
        <v>19</v>
      </c>
      <c r="O33" s="58"/>
      <c r="P33" s="89" t="s">
        <v>66</v>
      </c>
      <c r="Q33" s="152"/>
      <c r="R33" s="215"/>
      <c r="S33" s="216"/>
      <c r="T33" s="169"/>
      <c r="U33" s="163"/>
      <c r="V33" s="163"/>
      <c r="W33" s="163"/>
      <c r="X33" s="163"/>
    </row>
    <row r="34">
      <c r="A34" s="53">
        <v>45705.0</v>
      </c>
      <c r="B34" s="53">
        <v>45783.0</v>
      </c>
      <c r="C34" s="54">
        <v>219398.0</v>
      </c>
      <c r="D34" s="54" t="s">
        <v>104</v>
      </c>
      <c r="E34" s="320">
        <v>45444.0</v>
      </c>
      <c r="F34" s="56">
        <f t="shared" si="1"/>
        <v>11</v>
      </c>
      <c r="G34" s="303">
        <v>45470.0</v>
      </c>
      <c r="H34" s="56">
        <f t="shared" si="2"/>
        <v>10</v>
      </c>
      <c r="I34" s="54" t="s">
        <v>49</v>
      </c>
      <c r="J34" s="54">
        <v>510.0</v>
      </c>
      <c r="K34" s="100"/>
      <c r="L34" s="54" t="s">
        <v>68</v>
      </c>
      <c r="M34" s="53">
        <v>45748.0</v>
      </c>
      <c r="N34" s="54" t="s">
        <v>19</v>
      </c>
      <c r="O34" s="58"/>
      <c r="P34" s="89" t="s">
        <v>66</v>
      </c>
      <c r="Q34" s="152"/>
      <c r="R34" s="215"/>
      <c r="S34" s="216"/>
      <c r="T34" s="169"/>
      <c r="U34" s="163"/>
      <c r="V34" s="163"/>
      <c r="W34" s="163"/>
      <c r="X34" s="163"/>
    </row>
    <row r="35">
      <c r="A35" s="53">
        <v>45705.0</v>
      </c>
      <c r="B35" s="53">
        <v>45783.0</v>
      </c>
      <c r="C35" s="54">
        <v>212365.0</v>
      </c>
      <c r="D35" s="54" t="s">
        <v>83</v>
      </c>
      <c r="E35" s="320">
        <v>45383.0</v>
      </c>
      <c r="F35" s="56">
        <f t="shared" si="1"/>
        <v>13</v>
      </c>
      <c r="G35" s="303">
        <v>45412.0</v>
      </c>
      <c r="H35" s="56">
        <f t="shared" si="2"/>
        <v>12</v>
      </c>
      <c r="I35" s="54" t="s">
        <v>49</v>
      </c>
      <c r="J35" s="54">
        <v>504.0</v>
      </c>
      <c r="K35" s="57">
        <v>500.0</v>
      </c>
      <c r="L35" s="54" t="s">
        <v>68</v>
      </c>
      <c r="M35" s="53">
        <v>45769.0</v>
      </c>
      <c r="N35" s="54" t="s">
        <v>19</v>
      </c>
      <c r="O35" s="58"/>
      <c r="P35" s="89" t="s">
        <v>66</v>
      </c>
      <c r="Q35" s="152"/>
      <c r="R35" s="215"/>
      <c r="S35" s="216"/>
      <c r="T35" s="169"/>
      <c r="U35" s="163"/>
      <c r="V35" s="163"/>
      <c r="W35" s="163"/>
      <c r="X35" s="163"/>
    </row>
    <row r="36">
      <c r="A36" s="53">
        <v>45705.0</v>
      </c>
      <c r="B36" s="53">
        <v>45783.0</v>
      </c>
      <c r="C36" s="54">
        <v>222150.0</v>
      </c>
      <c r="D36" s="54" t="s">
        <v>83</v>
      </c>
      <c r="E36" s="320">
        <v>44835.0</v>
      </c>
      <c r="F36" s="56">
        <f t="shared" si="1"/>
        <v>31</v>
      </c>
      <c r="G36" s="303">
        <v>45492.0</v>
      </c>
      <c r="H36" s="56">
        <f t="shared" si="2"/>
        <v>9</v>
      </c>
      <c r="I36" s="54" t="s">
        <v>49</v>
      </c>
      <c r="J36" s="54">
        <v>502.0</v>
      </c>
      <c r="K36" s="100"/>
      <c r="L36" s="54" t="s">
        <v>68</v>
      </c>
      <c r="M36" s="53">
        <v>45763.0</v>
      </c>
      <c r="N36" s="54" t="s">
        <v>19</v>
      </c>
      <c r="O36" s="58"/>
      <c r="P36" s="89" t="s">
        <v>66</v>
      </c>
      <c r="Q36" s="152"/>
      <c r="R36" s="215"/>
      <c r="S36" s="216"/>
      <c r="T36" s="169"/>
      <c r="U36" s="163"/>
      <c r="V36" s="163"/>
      <c r="W36" s="163"/>
      <c r="X36" s="163"/>
    </row>
    <row r="37">
      <c r="A37" s="53">
        <v>45705.0</v>
      </c>
      <c r="B37" s="53">
        <v>45782.0</v>
      </c>
      <c r="C37" s="54">
        <v>224784.0</v>
      </c>
      <c r="D37" s="54" t="s">
        <v>83</v>
      </c>
      <c r="E37" s="320">
        <v>45474.0</v>
      </c>
      <c r="F37" s="56">
        <f t="shared" si="1"/>
        <v>10</v>
      </c>
      <c r="G37" s="303">
        <v>45527.0</v>
      </c>
      <c r="H37" s="56">
        <f t="shared" si="2"/>
        <v>8</v>
      </c>
      <c r="I37" s="54" t="s">
        <v>49</v>
      </c>
      <c r="J37" s="54">
        <v>504.0</v>
      </c>
      <c r="K37" s="57">
        <v>5000.0</v>
      </c>
      <c r="L37" s="54" t="s">
        <v>68</v>
      </c>
      <c r="M37" s="53">
        <v>45782.0</v>
      </c>
      <c r="N37" s="54" t="s">
        <v>22</v>
      </c>
      <c r="O37" s="54" t="s">
        <v>526</v>
      </c>
      <c r="P37" s="89" t="s">
        <v>66</v>
      </c>
      <c r="Q37" s="152"/>
      <c r="R37" s="215"/>
      <c r="S37" s="216"/>
      <c r="T37" s="169"/>
      <c r="U37" s="163"/>
      <c r="V37" s="163"/>
      <c r="W37" s="163"/>
      <c r="X37" s="163"/>
    </row>
    <row r="38">
      <c r="A38" s="53">
        <v>45705.0</v>
      </c>
      <c r="B38" s="53">
        <v>45783.0</v>
      </c>
      <c r="C38" s="54">
        <v>229507.0</v>
      </c>
      <c r="D38" s="54" t="s">
        <v>83</v>
      </c>
      <c r="E38" s="320">
        <v>45536.0</v>
      </c>
      <c r="F38" s="56">
        <f t="shared" si="1"/>
        <v>8</v>
      </c>
      <c r="G38" s="303">
        <v>45567.0</v>
      </c>
      <c r="H38" s="56">
        <f t="shared" si="2"/>
        <v>7</v>
      </c>
      <c r="I38" s="54" t="s">
        <v>49</v>
      </c>
      <c r="J38" s="54">
        <v>501.0</v>
      </c>
      <c r="K38" s="57">
        <v>5000.0</v>
      </c>
      <c r="L38" s="54" t="s">
        <v>68</v>
      </c>
      <c r="M38" s="53">
        <v>45771.0</v>
      </c>
      <c r="N38" s="54" t="s">
        <v>19</v>
      </c>
      <c r="O38" s="54" t="s">
        <v>526</v>
      </c>
      <c r="P38" s="89" t="s">
        <v>66</v>
      </c>
      <c r="Q38" s="152"/>
      <c r="R38" s="215"/>
      <c r="S38" s="216"/>
      <c r="T38" s="169"/>
      <c r="U38" s="163"/>
      <c r="V38" s="163"/>
      <c r="W38" s="163"/>
      <c r="X38" s="163"/>
    </row>
    <row r="39">
      <c r="A39" s="53">
        <v>45705.0</v>
      </c>
      <c r="B39" s="53">
        <v>45783.0</v>
      </c>
      <c r="C39" s="54">
        <v>231053.0</v>
      </c>
      <c r="D39" s="54" t="s">
        <v>83</v>
      </c>
      <c r="E39" s="320">
        <v>45536.0</v>
      </c>
      <c r="F39" s="56">
        <f t="shared" si="1"/>
        <v>8</v>
      </c>
      <c r="G39" s="321">
        <v>45590.0</v>
      </c>
      <c r="H39" s="56">
        <f t="shared" si="2"/>
        <v>6</v>
      </c>
      <c r="I39" s="54" t="s">
        <v>49</v>
      </c>
      <c r="J39" s="54">
        <v>502.0</v>
      </c>
      <c r="K39" s="100"/>
      <c r="L39" s="58"/>
      <c r="M39" s="53">
        <v>45762.0</v>
      </c>
      <c r="N39" s="54" t="s">
        <v>19</v>
      </c>
      <c r="O39" s="58"/>
      <c r="P39" s="89" t="s">
        <v>66</v>
      </c>
      <c r="Q39" s="152"/>
      <c r="R39" s="215"/>
      <c r="S39" s="216"/>
      <c r="T39" s="169"/>
      <c r="U39" s="163"/>
      <c r="V39" s="163"/>
      <c r="W39" s="163"/>
      <c r="X39" s="163"/>
    </row>
    <row r="40">
      <c r="A40" s="53">
        <v>45705.0</v>
      </c>
      <c r="B40" s="53">
        <v>45783.0</v>
      </c>
      <c r="C40" s="54">
        <v>233578.0</v>
      </c>
      <c r="D40" s="54" t="s">
        <v>83</v>
      </c>
      <c r="E40" s="320">
        <v>45536.0</v>
      </c>
      <c r="F40" s="56">
        <f t="shared" si="1"/>
        <v>8</v>
      </c>
      <c r="G40" s="303">
        <v>45543.0</v>
      </c>
      <c r="H40" s="56">
        <f t="shared" si="2"/>
        <v>7</v>
      </c>
      <c r="I40" s="54" t="s">
        <v>49</v>
      </c>
      <c r="J40" s="54">
        <v>512.0</v>
      </c>
      <c r="K40" s="100"/>
      <c r="L40" s="58"/>
      <c r="M40" s="53">
        <v>45757.0</v>
      </c>
      <c r="N40" s="54" t="s">
        <v>19</v>
      </c>
      <c r="O40" s="58"/>
      <c r="P40" s="89" t="s">
        <v>66</v>
      </c>
      <c r="Q40" s="152"/>
      <c r="R40" s="215"/>
      <c r="S40" s="216"/>
      <c r="T40" s="169"/>
      <c r="U40" s="163"/>
      <c r="V40" s="163"/>
      <c r="W40" s="163"/>
      <c r="X40" s="163"/>
    </row>
    <row r="41">
      <c r="A41" s="53">
        <v>45705.0</v>
      </c>
      <c r="B41" s="53">
        <v>45783.0</v>
      </c>
      <c r="C41" s="54">
        <v>229180.0</v>
      </c>
      <c r="D41" s="54" t="s">
        <v>83</v>
      </c>
      <c r="E41" s="320">
        <v>45566.0</v>
      </c>
      <c r="F41" s="56">
        <f t="shared" si="1"/>
        <v>7</v>
      </c>
      <c r="G41" s="321">
        <v>45609.0</v>
      </c>
      <c r="H41" s="56">
        <f t="shared" si="2"/>
        <v>5</v>
      </c>
      <c r="I41" s="54" t="s">
        <v>63</v>
      </c>
      <c r="J41" s="54">
        <v>402.0</v>
      </c>
      <c r="K41" s="57">
        <v>12000.0</v>
      </c>
      <c r="L41" s="58"/>
      <c r="M41" s="53">
        <v>45783.0</v>
      </c>
      <c r="N41" s="54" t="s">
        <v>22</v>
      </c>
      <c r="O41" s="58"/>
      <c r="P41" s="89" t="s">
        <v>66</v>
      </c>
      <c r="Q41" s="152"/>
      <c r="R41" s="215"/>
      <c r="S41" s="216"/>
      <c r="T41" s="169"/>
      <c r="U41" s="163"/>
      <c r="V41" s="163"/>
      <c r="W41" s="163"/>
      <c r="X41" s="163"/>
    </row>
    <row r="42">
      <c r="A42" s="53">
        <v>45705.0</v>
      </c>
      <c r="B42" s="53">
        <v>45783.0</v>
      </c>
      <c r="C42" s="54">
        <v>197203.0</v>
      </c>
      <c r="D42" s="54" t="s">
        <v>58</v>
      </c>
      <c r="E42" s="320">
        <v>43952.0</v>
      </c>
      <c r="F42" s="56">
        <f t="shared" si="1"/>
        <v>60</v>
      </c>
      <c r="G42" s="303">
        <v>45297.0</v>
      </c>
      <c r="H42" s="56">
        <f t="shared" si="2"/>
        <v>16</v>
      </c>
      <c r="I42" s="54" t="s">
        <v>59</v>
      </c>
      <c r="J42" s="54">
        <v>101.0</v>
      </c>
      <c r="K42" s="100"/>
      <c r="L42" s="54" t="s">
        <v>68</v>
      </c>
      <c r="M42" s="53">
        <v>45750.0</v>
      </c>
      <c r="N42" s="54" t="s">
        <v>19</v>
      </c>
      <c r="O42" s="58"/>
      <c r="P42" s="89" t="s">
        <v>66</v>
      </c>
      <c r="Q42" s="152"/>
      <c r="R42" s="215"/>
      <c r="S42" s="216"/>
      <c r="T42" s="169"/>
      <c r="U42" s="163"/>
      <c r="V42" s="163"/>
      <c r="W42" s="163"/>
      <c r="X42" s="163"/>
    </row>
    <row r="43">
      <c r="A43" s="53">
        <v>45705.0</v>
      </c>
      <c r="B43" s="53">
        <v>45783.0</v>
      </c>
      <c r="C43" s="54">
        <v>209660.0</v>
      </c>
      <c r="D43" s="54" t="s">
        <v>58</v>
      </c>
      <c r="E43" s="320">
        <v>45323.0</v>
      </c>
      <c r="F43" s="56">
        <f t="shared" si="1"/>
        <v>15</v>
      </c>
      <c r="G43" s="303">
        <v>45399.0</v>
      </c>
      <c r="H43" s="56">
        <f t="shared" si="2"/>
        <v>12</v>
      </c>
      <c r="I43" s="54" t="s">
        <v>59</v>
      </c>
      <c r="J43" s="54">
        <v>101.0</v>
      </c>
      <c r="K43" s="100"/>
      <c r="L43" s="54" t="s">
        <v>68</v>
      </c>
      <c r="M43" s="53">
        <v>45761.0</v>
      </c>
      <c r="N43" s="54" t="s">
        <v>19</v>
      </c>
      <c r="O43" s="58"/>
      <c r="P43" s="89" t="s">
        <v>66</v>
      </c>
      <c r="Q43" s="152"/>
      <c r="R43" s="215"/>
      <c r="S43" s="216"/>
      <c r="T43" s="169"/>
      <c r="U43" s="163"/>
      <c r="V43" s="163"/>
      <c r="W43" s="163"/>
      <c r="X43" s="163"/>
    </row>
    <row r="44">
      <c r="A44" s="53">
        <v>45705.0</v>
      </c>
      <c r="B44" s="53">
        <v>45783.0</v>
      </c>
      <c r="C44" s="54">
        <v>229325.0</v>
      </c>
      <c r="D44" s="54" t="s">
        <v>58</v>
      </c>
      <c r="E44" s="320">
        <v>45536.0</v>
      </c>
      <c r="F44" s="56">
        <f t="shared" si="1"/>
        <v>8</v>
      </c>
      <c r="G44" s="303">
        <v>45562.0</v>
      </c>
      <c r="H44" s="56">
        <f t="shared" si="2"/>
        <v>7</v>
      </c>
      <c r="I44" s="54" t="s">
        <v>63</v>
      </c>
      <c r="J44" s="54">
        <v>402.0</v>
      </c>
      <c r="K44" s="57">
        <v>2000.0</v>
      </c>
      <c r="L44" s="54" t="s">
        <v>68</v>
      </c>
      <c r="M44" s="53">
        <v>45761.0</v>
      </c>
      <c r="N44" s="54" t="s">
        <v>19</v>
      </c>
      <c r="O44" s="58"/>
      <c r="P44" s="89" t="s">
        <v>66</v>
      </c>
      <c r="Q44" s="152"/>
      <c r="R44" s="215"/>
      <c r="S44" s="216"/>
      <c r="T44" s="169"/>
      <c r="U44" s="163"/>
      <c r="V44" s="163"/>
      <c r="W44" s="163"/>
      <c r="X44" s="163"/>
    </row>
    <row r="45">
      <c r="A45" s="53">
        <v>45705.0</v>
      </c>
      <c r="B45" s="53">
        <v>45783.0</v>
      </c>
      <c r="C45" s="54">
        <v>234498.0</v>
      </c>
      <c r="D45" s="54" t="s">
        <v>58</v>
      </c>
      <c r="E45" s="320">
        <v>45444.0</v>
      </c>
      <c r="F45" s="56">
        <f t="shared" si="1"/>
        <v>11</v>
      </c>
      <c r="G45" s="321">
        <v>45615.0</v>
      </c>
      <c r="H45" s="56">
        <f t="shared" si="2"/>
        <v>5</v>
      </c>
      <c r="I45" s="54" t="s">
        <v>49</v>
      </c>
      <c r="J45" s="54">
        <v>502.0</v>
      </c>
      <c r="K45" s="100"/>
      <c r="L45" s="54" t="s">
        <v>68</v>
      </c>
      <c r="M45" s="53">
        <v>45763.0</v>
      </c>
      <c r="N45" s="54" t="s">
        <v>19</v>
      </c>
      <c r="O45" s="58"/>
      <c r="P45" s="89" t="s">
        <v>66</v>
      </c>
      <c r="Q45" s="152"/>
      <c r="R45" s="215"/>
      <c r="S45" s="216"/>
      <c r="T45" s="169"/>
      <c r="U45" s="163"/>
      <c r="V45" s="163"/>
      <c r="W45" s="163"/>
      <c r="X45" s="163"/>
    </row>
    <row r="46">
      <c r="A46" s="53">
        <v>45705.0</v>
      </c>
      <c r="B46" s="53">
        <v>45783.0</v>
      </c>
      <c r="C46" s="54">
        <v>191107.0</v>
      </c>
      <c r="D46" s="54" t="s">
        <v>58</v>
      </c>
      <c r="E46" s="320">
        <v>45170.0</v>
      </c>
      <c r="F46" s="56">
        <f t="shared" si="1"/>
        <v>20</v>
      </c>
      <c r="G46" s="321">
        <v>45271.0</v>
      </c>
      <c r="H46" s="56">
        <f t="shared" si="2"/>
        <v>16</v>
      </c>
      <c r="I46" s="54" t="s">
        <v>49</v>
      </c>
      <c r="J46" s="54">
        <v>535.0</v>
      </c>
      <c r="K46" s="100"/>
      <c r="L46" s="54" t="s">
        <v>68</v>
      </c>
      <c r="M46" s="53">
        <v>45755.0</v>
      </c>
      <c r="N46" s="54" t="s">
        <v>19</v>
      </c>
      <c r="O46" s="58"/>
      <c r="P46" s="89" t="s">
        <v>66</v>
      </c>
      <c r="Q46" s="152"/>
      <c r="R46" s="215"/>
      <c r="S46" s="216"/>
      <c r="T46" s="169"/>
      <c r="U46" s="163"/>
      <c r="V46" s="163"/>
      <c r="W46" s="163"/>
      <c r="X46" s="163"/>
    </row>
    <row r="47">
      <c r="A47" s="53">
        <v>45705.0</v>
      </c>
      <c r="B47" s="53">
        <v>45783.0</v>
      </c>
      <c r="C47" s="54">
        <v>242192.0</v>
      </c>
      <c r="D47" s="54" t="s">
        <v>58</v>
      </c>
      <c r="E47" s="320">
        <v>45474.0</v>
      </c>
      <c r="F47" s="56">
        <f t="shared" si="1"/>
        <v>10</v>
      </c>
      <c r="G47" s="303">
        <v>45695.0</v>
      </c>
      <c r="H47" s="56">
        <f t="shared" si="2"/>
        <v>2</v>
      </c>
      <c r="I47" s="54" t="s">
        <v>74</v>
      </c>
      <c r="J47" s="54">
        <v>302.0</v>
      </c>
      <c r="K47" s="57">
        <v>7000.0</v>
      </c>
      <c r="L47" s="54" t="s">
        <v>68</v>
      </c>
      <c r="M47" s="53">
        <v>45777.0</v>
      </c>
      <c r="N47" s="54" t="s">
        <v>19</v>
      </c>
      <c r="O47" s="54" t="s">
        <v>520</v>
      </c>
      <c r="P47" s="89" t="s">
        <v>66</v>
      </c>
      <c r="Q47" s="152"/>
      <c r="R47" s="215"/>
      <c r="S47" s="216"/>
      <c r="T47" s="169"/>
      <c r="U47" s="163"/>
      <c r="V47" s="163"/>
      <c r="W47" s="163"/>
      <c r="X47" s="163"/>
    </row>
    <row r="48">
      <c r="A48" s="53">
        <v>45705.0</v>
      </c>
      <c r="B48" s="53">
        <v>45783.0</v>
      </c>
      <c r="C48" s="54">
        <v>236348.0</v>
      </c>
      <c r="D48" s="54" t="s">
        <v>87</v>
      </c>
      <c r="E48" s="320">
        <v>45536.0</v>
      </c>
      <c r="F48" s="56">
        <f t="shared" si="1"/>
        <v>8</v>
      </c>
      <c r="G48" s="303">
        <v>45631.0</v>
      </c>
      <c r="H48" s="56">
        <f t="shared" si="2"/>
        <v>5</v>
      </c>
      <c r="I48" s="54" t="s">
        <v>63</v>
      </c>
      <c r="J48" s="54">
        <v>401.0</v>
      </c>
      <c r="K48" s="100"/>
      <c r="L48" s="54" t="s">
        <v>68</v>
      </c>
      <c r="M48" s="53">
        <v>45769.0</v>
      </c>
      <c r="N48" s="54" t="s">
        <v>19</v>
      </c>
      <c r="O48" s="58"/>
      <c r="P48" s="89" t="s">
        <v>66</v>
      </c>
      <c r="Q48" s="152"/>
      <c r="R48" s="297"/>
      <c r="S48" s="297"/>
      <c r="T48" s="297"/>
      <c r="U48" s="163"/>
      <c r="V48" s="163"/>
      <c r="W48" s="163"/>
      <c r="X48" s="163"/>
    </row>
    <row r="49">
      <c r="A49" s="53">
        <v>45705.0</v>
      </c>
      <c r="B49" s="53">
        <v>45783.0</v>
      </c>
      <c r="C49" s="54">
        <v>197463.0</v>
      </c>
      <c r="D49" s="54" t="s">
        <v>87</v>
      </c>
      <c r="E49" s="320">
        <v>45261.0</v>
      </c>
      <c r="F49" s="56">
        <f t="shared" si="1"/>
        <v>17</v>
      </c>
      <c r="G49" s="303">
        <v>45296.0</v>
      </c>
      <c r="H49" s="56">
        <f t="shared" si="2"/>
        <v>16</v>
      </c>
      <c r="I49" s="54" t="s">
        <v>49</v>
      </c>
      <c r="J49" s="54">
        <v>535.0</v>
      </c>
      <c r="K49" s="57">
        <v>7000.0</v>
      </c>
      <c r="L49" s="54" t="s">
        <v>68</v>
      </c>
      <c r="M49" s="53">
        <v>45751.0</v>
      </c>
      <c r="N49" s="54" t="s">
        <v>19</v>
      </c>
      <c r="O49" s="58"/>
      <c r="P49" s="89" t="s">
        <v>66</v>
      </c>
      <c r="Q49" s="152"/>
      <c r="R49" s="297"/>
      <c r="S49" s="297"/>
      <c r="T49" s="297"/>
      <c r="U49" s="163"/>
      <c r="V49" s="163"/>
      <c r="W49" s="163"/>
      <c r="X49" s="163"/>
    </row>
    <row r="50">
      <c r="A50" s="53">
        <v>45705.0</v>
      </c>
      <c r="B50" s="53">
        <v>45783.0</v>
      </c>
      <c r="C50" s="54">
        <v>241388.0</v>
      </c>
      <c r="D50" s="54" t="s">
        <v>107</v>
      </c>
      <c r="E50" s="320">
        <v>45474.0</v>
      </c>
      <c r="F50" s="56">
        <f t="shared" si="1"/>
        <v>10</v>
      </c>
      <c r="G50" s="303">
        <v>45688.0</v>
      </c>
      <c r="H50" s="56">
        <f t="shared" si="2"/>
        <v>3</v>
      </c>
      <c r="I50" s="54" t="s">
        <v>49</v>
      </c>
      <c r="J50" s="54">
        <v>510.0</v>
      </c>
      <c r="K50" s="57">
        <v>3000.0</v>
      </c>
      <c r="L50" s="54" t="s">
        <v>68</v>
      </c>
      <c r="M50" s="53">
        <v>45776.0</v>
      </c>
      <c r="N50" s="54" t="s">
        <v>19</v>
      </c>
      <c r="O50" s="54" t="s">
        <v>122</v>
      </c>
      <c r="P50" s="89" t="s">
        <v>66</v>
      </c>
      <c r="Q50" s="152"/>
      <c r="R50" s="350"/>
      <c r="S50" s="350"/>
      <c r="T50" s="350"/>
      <c r="U50" s="162"/>
      <c r="V50" s="163"/>
      <c r="W50" s="163"/>
      <c r="X50" s="163"/>
    </row>
    <row r="51">
      <c r="A51" s="53">
        <v>45705.0</v>
      </c>
      <c r="B51" s="53">
        <v>45783.0</v>
      </c>
      <c r="C51" s="54">
        <v>220523.0</v>
      </c>
      <c r="D51" s="54" t="s">
        <v>88</v>
      </c>
      <c r="E51" s="320">
        <v>45383.0</v>
      </c>
      <c r="F51" s="56">
        <f t="shared" si="1"/>
        <v>13</v>
      </c>
      <c r="G51" s="303">
        <v>45496.0</v>
      </c>
      <c r="H51" s="56">
        <f t="shared" si="2"/>
        <v>9</v>
      </c>
      <c r="I51" s="54" t="s">
        <v>49</v>
      </c>
      <c r="J51" s="54">
        <v>512.0</v>
      </c>
      <c r="K51" s="100"/>
      <c r="L51" s="58"/>
      <c r="M51" s="53">
        <v>45763.0</v>
      </c>
      <c r="N51" s="54" t="s">
        <v>19</v>
      </c>
      <c r="O51" s="58"/>
      <c r="P51" s="89" t="s">
        <v>66</v>
      </c>
      <c r="Q51" s="152"/>
      <c r="R51" s="162"/>
      <c r="S51" s="162"/>
      <c r="T51" s="162"/>
      <c r="U51" s="162"/>
      <c r="V51" s="163"/>
      <c r="W51" s="163"/>
      <c r="X51" s="163"/>
    </row>
    <row r="52">
      <c r="A52" s="53">
        <v>45705.0</v>
      </c>
      <c r="B52" s="53">
        <v>45782.0</v>
      </c>
      <c r="C52" s="54">
        <v>241849.0</v>
      </c>
      <c r="D52" s="54" t="s">
        <v>41</v>
      </c>
      <c r="E52" s="320">
        <v>45505.0</v>
      </c>
      <c r="F52" s="56">
        <f t="shared" si="1"/>
        <v>9</v>
      </c>
      <c r="G52" s="303">
        <v>45695.0</v>
      </c>
      <c r="H52" s="56">
        <f t="shared" si="2"/>
        <v>2</v>
      </c>
      <c r="I52" s="54" t="s">
        <v>63</v>
      </c>
      <c r="J52" s="54">
        <v>401.0</v>
      </c>
      <c r="K52" s="57">
        <v>5000.0</v>
      </c>
      <c r="L52" s="54" t="s">
        <v>68</v>
      </c>
      <c r="M52" s="53">
        <v>45782.0</v>
      </c>
      <c r="N52" s="54" t="s">
        <v>22</v>
      </c>
      <c r="O52" s="54" t="s">
        <v>520</v>
      </c>
      <c r="P52" s="89" t="s">
        <v>66</v>
      </c>
      <c r="Q52" s="152"/>
      <c r="R52" s="162"/>
      <c r="S52" s="162"/>
      <c r="T52" s="162"/>
      <c r="U52" s="162"/>
      <c r="V52" s="163"/>
      <c r="W52" s="163"/>
      <c r="X52" s="163"/>
    </row>
    <row r="53">
      <c r="A53" s="53">
        <v>45705.0</v>
      </c>
      <c r="B53" s="53">
        <v>45783.0</v>
      </c>
      <c r="C53" s="54">
        <v>223726.0</v>
      </c>
      <c r="D53" s="54" t="s">
        <v>89</v>
      </c>
      <c r="E53" s="320">
        <v>45474.0</v>
      </c>
      <c r="F53" s="56">
        <f t="shared" si="1"/>
        <v>10</v>
      </c>
      <c r="G53" s="303">
        <v>45510.0</v>
      </c>
      <c r="H53" s="347">
        <f t="shared" si="2"/>
        <v>9</v>
      </c>
      <c r="I53" s="54" t="s">
        <v>49</v>
      </c>
      <c r="J53" s="54">
        <v>502.0</v>
      </c>
      <c r="K53" s="57">
        <v>2500.0</v>
      </c>
      <c r="L53" s="54" t="s">
        <v>68</v>
      </c>
      <c r="M53" s="53">
        <v>45762.0</v>
      </c>
      <c r="N53" s="54" t="s">
        <v>19</v>
      </c>
      <c r="O53" s="58"/>
      <c r="P53" s="89" t="s">
        <v>66</v>
      </c>
      <c r="Q53" s="152"/>
      <c r="R53" s="162"/>
      <c r="S53" s="162"/>
      <c r="T53" s="162"/>
      <c r="U53" s="162"/>
      <c r="V53" s="163"/>
      <c r="W53" s="163"/>
      <c r="X53" s="163"/>
    </row>
    <row r="54">
      <c r="A54" s="53">
        <v>45705.0</v>
      </c>
      <c r="B54" s="53">
        <v>45783.0</v>
      </c>
      <c r="C54" s="54">
        <v>227928.0</v>
      </c>
      <c r="D54" s="54" t="s">
        <v>89</v>
      </c>
      <c r="E54" s="320">
        <v>45505.0</v>
      </c>
      <c r="F54" s="56">
        <f t="shared" si="1"/>
        <v>9</v>
      </c>
      <c r="G54" s="303">
        <v>45572.0</v>
      </c>
      <c r="H54" s="56">
        <f t="shared" si="2"/>
        <v>6</v>
      </c>
      <c r="I54" s="54" t="s">
        <v>49</v>
      </c>
      <c r="J54" s="54">
        <v>501.0</v>
      </c>
      <c r="K54" s="100"/>
      <c r="L54" s="54" t="s">
        <v>68</v>
      </c>
      <c r="M54" s="53">
        <v>45777.0</v>
      </c>
      <c r="N54" s="54" t="s">
        <v>19</v>
      </c>
      <c r="O54" s="58"/>
      <c r="P54" s="89" t="s">
        <v>66</v>
      </c>
      <c r="Q54" s="152"/>
      <c r="R54" s="162"/>
      <c r="S54" s="162"/>
      <c r="T54" s="162"/>
      <c r="U54" s="162"/>
      <c r="V54" s="163"/>
      <c r="W54" s="163"/>
      <c r="X54" s="163"/>
    </row>
    <row r="55">
      <c r="A55" s="53">
        <v>45705.0</v>
      </c>
      <c r="B55" s="53">
        <v>45783.0</v>
      </c>
      <c r="C55" s="54">
        <v>214029.0</v>
      </c>
      <c r="D55" s="54" t="s">
        <v>89</v>
      </c>
      <c r="E55" s="320">
        <v>45383.0</v>
      </c>
      <c r="F55" s="56">
        <f t="shared" si="1"/>
        <v>13</v>
      </c>
      <c r="G55" s="303">
        <v>45429.0</v>
      </c>
      <c r="H55" s="56">
        <f t="shared" si="2"/>
        <v>11</v>
      </c>
      <c r="I55" s="54" t="s">
        <v>49</v>
      </c>
      <c r="J55" s="54">
        <v>504.0</v>
      </c>
      <c r="K55" s="57">
        <v>18000.0</v>
      </c>
      <c r="L55" s="54" t="s">
        <v>68</v>
      </c>
      <c r="M55" s="53">
        <v>45754.0</v>
      </c>
      <c r="N55" s="54" t="s">
        <v>19</v>
      </c>
      <c r="O55" s="54"/>
      <c r="P55" s="89" t="s">
        <v>66</v>
      </c>
      <c r="Q55" s="152"/>
      <c r="R55" s="162"/>
      <c r="S55" s="162"/>
      <c r="T55" s="162"/>
      <c r="U55" s="162"/>
      <c r="V55" s="163"/>
      <c r="W55" s="163"/>
      <c r="X55" s="163"/>
    </row>
    <row r="56">
      <c r="A56" s="53">
        <v>45705.0</v>
      </c>
      <c r="B56" s="53">
        <v>45783.0</v>
      </c>
      <c r="C56" s="54">
        <v>221292.0</v>
      </c>
      <c r="D56" s="54" t="s">
        <v>89</v>
      </c>
      <c r="E56" s="320">
        <v>45474.0</v>
      </c>
      <c r="F56" s="56">
        <f t="shared" si="1"/>
        <v>10</v>
      </c>
      <c r="G56" s="303">
        <v>45489.0</v>
      </c>
      <c r="H56" s="56">
        <f t="shared" si="2"/>
        <v>9</v>
      </c>
      <c r="I56" s="54" t="s">
        <v>49</v>
      </c>
      <c r="J56" s="54">
        <v>501.0</v>
      </c>
      <c r="K56" s="57">
        <v>9500.0</v>
      </c>
      <c r="L56" s="54" t="s">
        <v>68</v>
      </c>
      <c r="M56" s="53">
        <v>45777.0</v>
      </c>
      <c r="N56" s="54" t="s">
        <v>19</v>
      </c>
      <c r="O56" s="54" t="s">
        <v>520</v>
      </c>
      <c r="P56" s="89" t="s">
        <v>66</v>
      </c>
      <c r="Q56" s="152"/>
      <c r="R56" s="162"/>
      <c r="S56" s="162"/>
      <c r="T56" s="162"/>
      <c r="U56" s="162"/>
      <c r="V56" s="163"/>
      <c r="W56" s="163"/>
      <c r="X56" s="163"/>
    </row>
    <row r="57">
      <c r="A57" s="53">
        <v>45705.0</v>
      </c>
      <c r="B57" s="53">
        <v>45783.0</v>
      </c>
      <c r="C57" s="54">
        <v>231296.0</v>
      </c>
      <c r="D57" s="54" t="s">
        <v>158</v>
      </c>
      <c r="E57" s="320">
        <v>45536.0</v>
      </c>
      <c r="F57" s="56">
        <f t="shared" si="1"/>
        <v>8</v>
      </c>
      <c r="G57" s="321">
        <v>45581.0</v>
      </c>
      <c r="H57" s="56">
        <f t="shared" si="2"/>
        <v>6</v>
      </c>
      <c r="I57" s="54" t="s">
        <v>49</v>
      </c>
      <c r="J57" s="54">
        <v>510.0</v>
      </c>
      <c r="K57" s="100"/>
      <c r="L57" s="54" t="s">
        <v>68</v>
      </c>
      <c r="M57" s="53">
        <v>45748.0</v>
      </c>
      <c r="N57" s="54" t="s">
        <v>19</v>
      </c>
      <c r="O57" s="58"/>
      <c r="P57" s="89" t="s">
        <v>66</v>
      </c>
      <c r="Q57" s="152"/>
      <c r="R57" s="162"/>
      <c r="S57" s="162"/>
      <c r="T57" s="162"/>
      <c r="U57" s="162"/>
      <c r="V57" s="163"/>
      <c r="W57" s="163"/>
      <c r="X57" s="163"/>
    </row>
    <row r="58">
      <c r="A58" s="53">
        <v>45705.0</v>
      </c>
      <c r="B58" s="53">
        <v>45783.0</v>
      </c>
      <c r="C58" s="54">
        <v>209263.0</v>
      </c>
      <c r="D58" s="54" t="s">
        <v>179</v>
      </c>
      <c r="E58" s="320">
        <v>45261.0</v>
      </c>
      <c r="F58" s="56">
        <f t="shared" si="1"/>
        <v>17</v>
      </c>
      <c r="G58" s="303">
        <v>45387.0</v>
      </c>
      <c r="H58" s="56">
        <f t="shared" si="2"/>
        <v>13</v>
      </c>
      <c r="I58" s="54" t="s">
        <v>49</v>
      </c>
      <c r="J58" s="54">
        <v>535.0</v>
      </c>
      <c r="K58" s="57">
        <v>5000.0</v>
      </c>
      <c r="L58" s="58"/>
      <c r="M58" s="53">
        <v>45751.0</v>
      </c>
      <c r="N58" s="54" t="s">
        <v>19</v>
      </c>
      <c r="O58" s="58"/>
      <c r="P58" s="89" t="s">
        <v>66</v>
      </c>
      <c r="Q58" s="152"/>
      <c r="R58" s="162"/>
      <c r="S58" s="162"/>
      <c r="T58" s="162"/>
      <c r="U58" s="162"/>
      <c r="V58" s="163"/>
      <c r="W58" s="163"/>
      <c r="X58" s="163"/>
    </row>
    <row r="59">
      <c r="A59" s="53">
        <v>45705.0</v>
      </c>
      <c r="B59" s="53">
        <v>45783.0</v>
      </c>
      <c r="C59" s="54">
        <v>195967.0</v>
      </c>
      <c r="D59" s="54" t="s">
        <v>91</v>
      </c>
      <c r="E59" s="320">
        <v>45261.0</v>
      </c>
      <c r="F59" s="56">
        <f t="shared" si="1"/>
        <v>17</v>
      </c>
      <c r="G59" s="321">
        <v>45274.0</v>
      </c>
      <c r="H59" s="56">
        <f t="shared" si="2"/>
        <v>16</v>
      </c>
      <c r="I59" s="54" t="s">
        <v>49</v>
      </c>
      <c r="J59" s="54">
        <v>502.0</v>
      </c>
      <c r="K59" s="100"/>
      <c r="L59" s="58"/>
      <c r="M59" s="53">
        <v>45762.0</v>
      </c>
      <c r="N59" s="54" t="s">
        <v>19</v>
      </c>
      <c r="O59" s="58"/>
      <c r="P59" s="89" t="s">
        <v>66</v>
      </c>
      <c r="Q59" s="152"/>
      <c r="R59" s="162"/>
      <c r="S59" s="162"/>
      <c r="T59" s="162"/>
      <c r="U59" s="162"/>
      <c r="V59" s="163"/>
      <c r="W59" s="163"/>
      <c r="X59" s="163"/>
    </row>
    <row r="60">
      <c r="A60" s="53">
        <v>45705.0</v>
      </c>
      <c r="B60" s="53">
        <v>45783.0</v>
      </c>
      <c r="C60" s="54">
        <v>210465.0</v>
      </c>
      <c r="D60" s="54" t="s">
        <v>114</v>
      </c>
      <c r="E60" s="320">
        <v>45383.0</v>
      </c>
      <c r="F60" s="56">
        <f t="shared" si="1"/>
        <v>13</v>
      </c>
      <c r="G60" s="303">
        <v>45405.0</v>
      </c>
      <c r="H60" s="56">
        <f t="shared" si="2"/>
        <v>12</v>
      </c>
      <c r="I60" s="54" t="s">
        <v>49</v>
      </c>
      <c r="J60" s="54" t="s">
        <v>295</v>
      </c>
      <c r="K60" s="57">
        <v>10000.0</v>
      </c>
      <c r="L60" s="54" t="s">
        <v>68</v>
      </c>
      <c r="M60" s="53">
        <v>45749.0</v>
      </c>
      <c r="N60" s="54" t="s">
        <v>19</v>
      </c>
      <c r="O60" s="58"/>
      <c r="P60" s="89" t="s">
        <v>66</v>
      </c>
      <c r="Q60" s="152"/>
      <c r="R60" s="162"/>
      <c r="S60" s="162"/>
      <c r="T60" s="162"/>
      <c r="U60" s="162"/>
      <c r="V60" s="163"/>
      <c r="W60" s="163"/>
      <c r="X60" s="163"/>
    </row>
    <row r="61">
      <c r="A61" s="53">
        <v>45705.0</v>
      </c>
      <c r="B61" s="53">
        <v>45783.0</v>
      </c>
      <c r="C61" s="54">
        <v>222510.0</v>
      </c>
      <c r="D61" s="54" t="s">
        <v>114</v>
      </c>
      <c r="E61" s="320">
        <v>45444.0</v>
      </c>
      <c r="F61" s="56">
        <f t="shared" si="1"/>
        <v>11</v>
      </c>
      <c r="G61" s="303">
        <v>45497.0</v>
      </c>
      <c r="H61" s="56">
        <f t="shared" si="2"/>
        <v>9</v>
      </c>
      <c r="I61" s="54" t="s">
        <v>49</v>
      </c>
      <c r="J61" s="54">
        <v>501.0</v>
      </c>
      <c r="K61" s="57">
        <v>8000.0</v>
      </c>
      <c r="L61" s="54" t="s">
        <v>68</v>
      </c>
      <c r="M61" s="53">
        <v>45777.0</v>
      </c>
      <c r="N61" s="54" t="s">
        <v>19</v>
      </c>
      <c r="O61" s="54" t="s">
        <v>520</v>
      </c>
      <c r="P61" s="89" t="s">
        <v>66</v>
      </c>
      <c r="Q61" s="152"/>
      <c r="R61" s="162"/>
      <c r="S61" s="162"/>
      <c r="T61" s="162"/>
      <c r="U61" s="162"/>
      <c r="V61" s="163"/>
      <c r="W61" s="163"/>
      <c r="X61" s="163"/>
    </row>
    <row r="62">
      <c r="A62" s="53">
        <v>45705.0</v>
      </c>
      <c r="B62" s="53">
        <v>45783.0</v>
      </c>
      <c r="C62" s="54">
        <v>212448.0</v>
      </c>
      <c r="D62" s="54" t="s">
        <v>93</v>
      </c>
      <c r="E62" s="320">
        <v>45383.0</v>
      </c>
      <c r="F62" s="56">
        <f t="shared" si="1"/>
        <v>13</v>
      </c>
      <c r="G62" s="303">
        <v>45412.0</v>
      </c>
      <c r="H62" s="56">
        <f t="shared" si="2"/>
        <v>12</v>
      </c>
      <c r="I62" s="54" t="s">
        <v>49</v>
      </c>
      <c r="J62" s="54">
        <v>504.0</v>
      </c>
      <c r="K62" s="57">
        <v>10000.0</v>
      </c>
      <c r="L62" s="54" t="s">
        <v>68</v>
      </c>
      <c r="M62" s="53">
        <v>45754.0</v>
      </c>
      <c r="N62" s="54" t="s">
        <v>19</v>
      </c>
      <c r="O62" s="58"/>
      <c r="P62" s="89" t="s">
        <v>66</v>
      </c>
      <c r="Q62" s="152"/>
      <c r="R62" s="162"/>
      <c r="S62" s="162"/>
      <c r="T62" s="162"/>
      <c r="U62" s="162"/>
      <c r="V62" s="163"/>
      <c r="W62" s="163"/>
      <c r="X62" s="163"/>
    </row>
    <row r="63">
      <c r="A63" s="53">
        <v>45705.0</v>
      </c>
      <c r="B63" s="53">
        <v>45783.0</v>
      </c>
      <c r="C63" s="54">
        <v>213797.0</v>
      </c>
      <c r="D63" s="54" t="s">
        <v>55</v>
      </c>
      <c r="E63" s="320">
        <v>45352.0</v>
      </c>
      <c r="F63" s="56">
        <f t="shared" si="1"/>
        <v>14</v>
      </c>
      <c r="G63" s="303">
        <v>45421.0</v>
      </c>
      <c r="H63" s="56">
        <f t="shared" si="2"/>
        <v>11</v>
      </c>
      <c r="I63" s="54" t="s">
        <v>59</v>
      </c>
      <c r="J63" s="54">
        <v>101.0</v>
      </c>
      <c r="K63" s="57">
        <v>10000.0</v>
      </c>
      <c r="L63" s="54" t="s">
        <v>68</v>
      </c>
      <c r="M63" s="53">
        <v>45763.0</v>
      </c>
      <c r="N63" s="54" t="s">
        <v>19</v>
      </c>
      <c r="O63" s="58"/>
      <c r="P63" s="89" t="s">
        <v>66</v>
      </c>
      <c r="Q63" s="152"/>
      <c r="R63" s="162"/>
      <c r="S63" s="162"/>
      <c r="T63" s="162"/>
      <c r="U63" s="162"/>
      <c r="V63" s="163"/>
      <c r="W63" s="163"/>
      <c r="X63" s="163"/>
    </row>
    <row r="64">
      <c r="A64" s="53">
        <v>45705.0</v>
      </c>
      <c r="B64" s="53">
        <v>45783.0</v>
      </c>
      <c r="C64" s="54">
        <v>241091.0</v>
      </c>
      <c r="D64" s="54" t="s">
        <v>95</v>
      </c>
      <c r="E64" s="320">
        <v>45566.0</v>
      </c>
      <c r="F64" s="56">
        <f t="shared" si="1"/>
        <v>7</v>
      </c>
      <c r="G64" s="303">
        <v>45686.0</v>
      </c>
      <c r="H64" s="56">
        <f t="shared" si="2"/>
        <v>3</v>
      </c>
      <c r="I64" s="54" t="s">
        <v>74</v>
      </c>
      <c r="J64" s="54">
        <v>312.0</v>
      </c>
      <c r="K64" s="57">
        <v>7000.0</v>
      </c>
      <c r="L64" s="58"/>
      <c r="M64" s="53">
        <v>45754.0</v>
      </c>
      <c r="N64" s="54" t="s">
        <v>19</v>
      </c>
      <c r="O64" s="58"/>
      <c r="P64" s="89" t="s">
        <v>66</v>
      </c>
      <c r="Q64" s="152"/>
      <c r="R64" s="162"/>
      <c r="S64" s="162"/>
      <c r="T64" s="162"/>
      <c r="U64" s="162"/>
      <c r="V64" s="163"/>
      <c r="W64" s="163"/>
      <c r="X64" s="163"/>
    </row>
    <row r="65">
      <c r="A65" s="53">
        <v>45705.0</v>
      </c>
      <c r="B65" s="53">
        <v>45783.0</v>
      </c>
      <c r="C65" s="54">
        <v>240442.0</v>
      </c>
      <c r="D65" s="54" t="s">
        <v>95</v>
      </c>
      <c r="E65" s="320">
        <v>45444.0</v>
      </c>
      <c r="F65" s="56">
        <f t="shared" si="1"/>
        <v>11</v>
      </c>
      <c r="G65" s="303">
        <v>45680.0</v>
      </c>
      <c r="H65" s="56">
        <f t="shared" si="2"/>
        <v>3</v>
      </c>
      <c r="I65" s="54" t="s">
        <v>49</v>
      </c>
      <c r="J65" s="54">
        <v>504.0</v>
      </c>
      <c r="K65" s="100"/>
      <c r="L65" s="54" t="s">
        <v>68</v>
      </c>
      <c r="M65" s="53">
        <v>45769.0</v>
      </c>
      <c r="N65" s="54" t="s">
        <v>19</v>
      </c>
      <c r="O65" s="58"/>
      <c r="P65" s="89" t="s">
        <v>66</v>
      </c>
      <c r="Q65" s="152"/>
      <c r="R65" s="162"/>
      <c r="S65" s="162"/>
      <c r="T65" s="162"/>
      <c r="U65" s="162"/>
      <c r="V65" s="163"/>
      <c r="W65" s="163"/>
      <c r="X65" s="163"/>
    </row>
    <row r="66">
      <c r="A66" s="53">
        <v>45705.0</v>
      </c>
      <c r="B66" s="53">
        <v>45783.0</v>
      </c>
      <c r="C66" s="54">
        <v>43730.0</v>
      </c>
      <c r="D66" s="54" t="s">
        <v>96</v>
      </c>
      <c r="E66" s="320">
        <v>45383.0</v>
      </c>
      <c r="F66" s="56">
        <f t="shared" si="1"/>
        <v>13</v>
      </c>
      <c r="G66" s="303">
        <v>45406.0</v>
      </c>
      <c r="H66" s="56">
        <f t="shared" si="2"/>
        <v>12</v>
      </c>
      <c r="I66" s="54" t="s">
        <v>49</v>
      </c>
      <c r="J66" s="54">
        <v>510.0</v>
      </c>
      <c r="K66" s="57">
        <v>17000.0</v>
      </c>
      <c r="L66" s="54" t="s">
        <v>68</v>
      </c>
      <c r="M66" s="53">
        <v>45749.0</v>
      </c>
      <c r="N66" s="54" t="s">
        <v>19</v>
      </c>
      <c r="O66" s="58"/>
      <c r="P66" s="89" t="s">
        <v>66</v>
      </c>
      <c r="Q66" s="152"/>
      <c r="R66" s="162"/>
      <c r="S66" s="162"/>
      <c r="T66" s="162"/>
      <c r="U66" s="162"/>
      <c r="V66" s="163"/>
      <c r="W66" s="163"/>
      <c r="X66" s="163"/>
    </row>
    <row r="67">
      <c r="A67" s="53">
        <v>45705.0</v>
      </c>
      <c r="B67" s="53">
        <v>45783.0</v>
      </c>
      <c r="C67" s="54">
        <v>238030.0</v>
      </c>
      <c r="D67" s="54" t="s">
        <v>96</v>
      </c>
      <c r="E67" s="320">
        <v>45597.0</v>
      </c>
      <c r="F67" s="56">
        <f t="shared" si="1"/>
        <v>6</v>
      </c>
      <c r="G67" s="303">
        <v>45659.0</v>
      </c>
      <c r="H67" s="56">
        <f t="shared" si="2"/>
        <v>4</v>
      </c>
      <c r="I67" s="54" t="s">
        <v>49</v>
      </c>
      <c r="J67" s="54">
        <v>502.0</v>
      </c>
      <c r="K67" s="100"/>
      <c r="L67" s="58"/>
      <c r="M67" s="53">
        <v>45764.0</v>
      </c>
      <c r="N67" s="54" t="s">
        <v>19</v>
      </c>
      <c r="O67" s="58"/>
      <c r="P67" s="89" t="s">
        <v>66</v>
      </c>
      <c r="Q67" s="152"/>
      <c r="R67" s="162"/>
      <c r="S67" s="162"/>
      <c r="T67" s="162"/>
      <c r="U67" s="162"/>
      <c r="V67" s="163"/>
      <c r="W67" s="163"/>
      <c r="X67" s="163"/>
    </row>
    <row r="68">
      <c r="A68" s="53">
        <v>45705.0</v>
      </c>
      <c r="B68" s="53">
        <v>45783.0</v>
      </c>
      <c r="C68" s="54">
        <v>196845.0</v>
      </c>
      <c r="D68" s="54" t="s">
        <v>62</v>
      </c>
      <c r="E68" s="320">
        <v>45139.0</v>
      </c>
      <c r="F68" s="56">
        <f t="shared" si="1"/>
        <v>21</v>
      </c>
      <c r="G68" s="303">
        <v>45293.0</v>
      </c>
      <c r="H68" s="56">
        <f t="shared" si="2"/>
        <v>16</v>
      </c>
      <c r="I68" s="54" t="s">
        <v>59</v>
      </c>
      <c r="J68" s="54">
        <v>106.0</v>
      </c>
      <c r="K68" s="100"/>
      <c r="L68" s="54" t="s">
        <v>68</v>
      </c>
      <c r="M68" s="53">
        <v>45754.0</v>
      </c>
      <c r="N68" s="54" t="s">
        <v>19</v>
      </c>
      <c r="O68" s="58"/>
      <c r="P68" s="89" t="s">
        <v>66</v>
      </c>
      <c r="Q68" s="152"/>
      <c r="R68" s="162"/>
      <c r="S68" s="162"/>
      <c r="T68" s="162"/>
      <c r="U68" s="162"/>
      <c r="V68" s="163"/>
      <c r="W68" s="163"/>
      <c r="X68" s="163"/>
    </row>
    <row r="69">
      <c r="A69" s="53">
        <v>45705.0</v>
      </c>
      <c r="B69" s="53">
        <v>45783.0</v>
      </c>
      <c r="C69" s="54">
        <v>237247.0</v>
      </c>
      <c r="D69" s="54" t="s">
        <v>62</v>
      </c>
      <c r="E69" s="320">
        <v>45536.0</v>
      </c>
      <c r="F69" s="56">
        <f t="shared" si="1"/>
        <v>8</v>
      </c>
      <c r="G69" s="321">
        <v>45642.0</v>
      </c>
      <c r="H69" s="56">
        <f t="shared" si="2"/>
        <v>4</v>
      </c>
      <c r="I69" s="54" t="s">
        <v>49</v>
      </c>
      <c r="J69" s="54">
        <v>510.0</v>
      </c>
      <c r="K69" s="100"/>
      <c r="L69" s="54" t="s">
        <v>68</v>
      </c>
      <c r="M69" s="53">
        <v>45764.0</v>
      </c>
      <c r="N69" s="54" t="s">
        <v>19</v>
      </c>
      <c r="O69" s="58"/>
      <c r="P69" s="89" t="s">
        <v>66</v>
      </c>
      <c r="Q69" s="152"/>
      <c r="R69" s="162"/>
      <c r="S69" s="162"/>
      <c r="T69" s="162"/>
      <c r="U69" s="162"/>
      <c r="V69" s="163"/>
      <c r="W69" s="163"/>
      <c r="X69" s="163"/>
    </row>
    <row r="70">
      <c r="A70" s="53">
        <v>45705.0</v>
      </c>
      <c r="B70" s="53">
        <v>45783.0</v>
      </c>
      <c r="C70" s="54">
        <v>192446.0</v>
      </c>
      <c r="D70" s="54" t="s">
        <v>62</v>
      </c>
      <c r="E70" s="320">
        <v>45139.0</v>
      </c>
      <c r="F70" s="56">
        <f t="shared" si="1"/>
        <v>21</v>
      </c>
      <c r="G70" s="321">
        <v>45240.0</v>
      </c>
      <c r="H70" s="56">
        <f t="shared" si="2"/>
        <v>17</v>
      </c>
      <c r="I70" s="54" t="s">
        <v>49</v>
      </c>
      <c r="J70" s="54">
        <v>535.0</v>
      </c>
      <c r="K70" s="57" t="s">
        <v>64</v>
      </c>
      <c r="L70" s="58"/>
      <c r="M70" s="53">
        <v>45755.0</v>
      </c>
      <c r="N70" s="54" t="s">
        <v>19</v>
      </c>
      <c r="O70" s="58"/>
      <c r="P70" s="89" t="s">
        <v>66</v>
      </c>
      <c r="Q70" s="152"/>
      <c r="R70" s="162"/>
      <c r="S70" s="162"/>
      <c r="T70" s="162"/>
      <c r="U70" s="162"/>
      <c r="V70" s="163"/>
      <c r="W70" s="163"/>
      <c r="X70" s="163"/>
    </row>
    <row r="71">
      <c r="A71" s="53">
        <v>45705.0</v>
      </c>
      <c r="B71" s="53">
        <v>45783.0</v>
      </c>
      <c r="C71" s="54">
        <v>226309.0</v>
      </c>
      <c r="D71" s="54" t="s">
        <v>62</v>
      </c>
      <c r="E71" s="320">
        <v>45383.0</v>
      </c>
      <c r="F71" s="56">
        <f t="shared" si="1"/>
        <v>13</v>
      </c>
      <c r="G71" s="303">
        <v>45532.0</v>
      </c>
      <c r="H71" s="56">
        <f t="shared" si="2"/>
        <v>8</v>
      </c>
      <c r="I71" s="54" t="s">
        <v>49</v>
      </c>
      <c r="J71" s="54">
        <v>502.0</v>
      </c>
      <c r="K71" s="100"/>
      <c r="L71" s="54" t="s">
        <v>68</v>
      </c>
      <c r="M71" s="53">
        <v>45755.0</v>
      </c>
      <c r="N71" s="54" t="s">
        <v>19</v>
      </c>
      <c r="O71" s="58"/>
      <c r="P71" s="89" t="s">
        <v>66</v>
      </c>
      <c r="Q71" s="152"/>
      <c r="R71" s="162"/>
      <c r="S71" s="162"/>
      <c r="T71" s="162"/>
      <c r="U71" s="162"/>
      <c r="V71" s="163"/>
      <c r="W71" s="163"/>
      <c r="X71" s="163"/>
    </row>
    <row r="72">
      <c r="A72" s="53">
        <v>45705.0</v>
      </c>
      <c r="B72" s="53">
        <v>45783.0</v>
      </c>
      <c r="C72" s="54">
        <v>200231.0</v>
      </c>
      <c r="D72" s="54" t="s">
        <v>98</v>
      </c>
      <c r="E72" s="320">
        <v>45047.0</v>
      </c>
      <c r="F72" s="56">
        <f t="shared" si="1"/>
        <v>24</v>
      </c>
      <c r="G72" s="303">
        <v>45317.0</v>
      </c>
      <c r="H72" s="56">
        <f t="shared" si="2"/>
        <v>15</v>
      </c>
      <c r="I72" s="54" t="s">
        <v>59</v>
      </c>
      <c r="J72" s="54">
        <v>106.0</v>
      </c>
      <c r="K72" s="100"/>
      <c r="L72" s="54" t="s">
        <v>68</v>
      </c>
      <c r="M72" s="53">
        <v>45754.0</v>
      </c>
      <c r="N72" s="54" t="s">
        <v>19</v>
      </c>
      <c r="O72" s="58"/>
      <c r="P72" s="89" t="s">
        <v>66</v>
      </c>
      <c r="Q72" s="152"/>
      <c r="R72" s="162"/>
      <c r="S72" s="162"/>
      <c r="T72" s="162"/>
      <c r="U72" s="162"/>
      <c r="V72" s="163"/>
      <c r="W72" s="163"/>
      <c r="X72" s="163"/>
    </row>
    <row r="73">
      <c r="A73" s="53">
        <v>45705.0</v>
      </c>
      <c r="B73" s="53">
        <v>45783.0</v>
      </c>
      <c r="C73" s="54">
        <v>216313.0</v>
      </c>
      <c r="D73" s="54" t="s">
        <v>98</v>
      </c>
      <c r="E73" s="320">
        <v>45323.0</v>
      </c>
      <c r="F73" s="56">
        <f t="shared" si="1"/>
        <v>15</v>
      </c>
      <c r="G73" s="303">
        <v>45441.0</v>
      </c>
      <c r="H73" s="56">
        <f t="shared" si="2"/>
        <v>11</v>
      </c>
      <c r="I73" s="54" t="s">
        <v>49</v>
      </c>
      <c r="J73" s="54">
        <v>512.0</v>
      </c>
      <c r="K73" s="57">
        <v>3000.0</v>
      </c>
      <c r="L73" s="54" t="s">
        <v>68</v>
      </c>
      <c r="M73" s="53">
        <v>45769.0</v>
      </c>
      <c r="N73" s="54" t="s">
        <v>19</v>
      </c>
      <c r="O73" s="54" t="s">
        <v>526</v>
      </c>
      <c r="P73" s="89" t="s">
        <v>66</v>
      </c>
      <c r="Q73" s="152"/>
      <c r="R73" s="162"/>
      <c r="S73" s="162"/>
      <c r="T73" s="162"/>
      <c r="U73" s="162"/>
      <c r="V73" s="163"/>
      <c r="W73" s="163"/>
      <c r="X73" s="163"/>
    </row>
    <row r="74">
      <c r="A74" s="53">
        <v>45705.0</v>
      </c>
      <c r="B74" s="53">
        <v>45783.0</v>
      </c>
      <c r="C74" s="54">
        <v>225826.0</v>
      </c>
      <c r="D74" s="54" t="s">
        <v>98</v>
      </c>
      <c r="E74" s="320">
        <v>45505.0</v>
      </c>
      <c r="F74" s="56">
        <f t="shared" si="1"/>
        <v>9</v>
      </c>
      <c r="G74" s="303">
        <v>45527.0</v>
      </c>
      <c r="H74" s="56">
        <f t="shared" si="2"/>
        <v>8</v>
      </c>
      <c r="I74" s="54" t="s">
        <v>49</v>
      </c>
      <c r="J74" s="54">
        <v>502.0</v>
      </c>
      <c r="K74" s="100"/>
      <c r="L74" s="54" t="s">
        <v>68</v>
      </c>
      <c r="M74" s="53">
        <v>45762.0</v>
      </c>
      <c r="N74" s="54" t="s">
        <v>19</v>
      </c>
      <c r="O74" s="58"/>
      <c r="P74" s="89" t="s">
        <v>66</v>
      </c>
      <c r="Q74" s="152"/>
      <c r="R74" s="162"/>
      <c r="S74" s="162"/>
      <c r="T74" s="162"/>
      <c r="U74" s="162"/>
      <c r="V74" s="163"/>
      <c r="W74" s="163"/>
      <c r="X74" s="163"/>
    </row>
    <row r="75">
      <c r="A75" s="53">
        <v>45705.0</v>
      </c>
      <c r="B75" s="53">
        <v>45783.0</v>
      </c>
      <c r="C75" s="54">
        <v>230105.0</v>
      </c>
      <c r="D75" s="54" t="s">
        <v>98</v>
      </c>
      <c r="E75" s="320">
        <v>45352.0</v>
      </c>
      <c r="F75" s="56">
        <f t="shared" si="1"/>
        <v>14</v>
      </c>
      <c r="G75" s="303">
        <v>45569.0</v>
      </c>
      <c r="H75" s="56">
        <f t="shared" si="2"/>
        <v>7</v>
      </c>
      <c r="I75" s="54" t="s">
        <v>49</v>
      </c>
      <c r="J75" s="54" t="s">
        <v>33</v>
      </c>
      <c r="K75" s="100"/>
      <c r="L75" s="54" t="s">
        <v>68</v>
      </c>
      <c r="M75" s="53">
        <v>45748.0</v>
      </c>
      <c r="N75" s="54" t="s">
        <v>19</v>
      </c>
      <c r="O75" s="58"/>
      <c r="P75" s="89" t="s">
        <v>66</v>
      </c>
      <c r="Q75" s="152"/>
      <c r="R75" s="162"/>
      <c r="S75" s="162"/>
      <c r="T75" s="162"/>
      <c r="U75" s="162"/>
      <c r="V75" s="163"/>
      <c r="W75" s="163"/>
      <c r="X75" s="163"/>
    </row>
    <row r="76">
      <c r="A76" s="53">
        <v>45705.0</v>
      </c>
      <c r="B76" s="53">
        <v>45783.0</v>
      </c>
      <c r="C76" s="54">
        <v>237636.0</v>
      </c>
      <c r="D76" s="54" t="s">
        <v>118</v>
      </c>
      <c r="E76" s="320">
        <v>45474.0</v>
      </c>
      <c r="F76" s="56">
        <f t="shared" si="1"/>
        <v>10</v>
      </c>
      <c r="G76" s="321">
        <v>45647.0</v>
      </c>
      <c r="H76" s="56">
        <f t="shared" si="2"/>
        <v>4</v>
      </c>
      <c r="I76" s="54" t="s">
        <v>49</v>
      </c>
      <c r="J76" s="54" t="s">
        <v>33</v>
      </c>
      <c r="K76" s="100"/>
      <c r="L76" s="54" t="s">
        <v>68</v>
      </c>
      <c r="M76" s="53">
        <v>45748.0</v>
      </c>
      <c r="N76" s="54" t="s">
        <v>19</v>
      </c>
      <c r="O76" s="58"/>
      <c r="P76" s="89" t="s">
        <v>66</v>
      </c>
      <c r="Q76" s="152"/>
      <c r="R76" s="162"/>
      <c r="S76" s="162"/>
      <c r="T76" s="162"/>
      <c r="U76" s="162"/>
      <c r="V76" s="163"/>
      <c r="W76" s="163"/>
      <c r="X76" s="163"/>
    </row>
    <row r="77">
      <c r="A77" s="53">
        <v>45705.0</v>
      </c>
      <c r="B77" s="53">
        <v>45783.0</v>
      </c>
      <c r="C77" s="54">
        <v>217622.0</v>
      </c>
      <c r="D77" s="54" t="s">
        <v>99</v>
      </c>
      <c r="E77" s="320">
        <v>45444.0</v>
      </c>
      <c r="F77" s="56">
        <f t="shared" si="1"/>
        <v>11</v>
      </c>
      <c r="G77" s="303">
        <v>45462.0</v>
      </c>
      <c r="H77" s="56">
        <f t="shared" si="2"/>
        <v>10</v>
      </c>
      <c r="I77" s="54" t="s">
        <v>49</v>
      </c>
      <c r="J77" s="54" t="s">
        <v>33</v>
      </c>
      <c r="K77" s="57">
        <v>15000.0</v>
      </c>
      <c r="L77" s="54" t="s">
        <v>68</v>
      </c>
      <c r="M77" s="53">
        <v>45748.0</v>
      </c>
      <c r="N77" s="54" t="s">
        <v>19</v>
      </c>
      <c r="O77" s="58"/>
      <c r="P77" s="89" t="s">
        <v>66</v>
      </c>
      <c r="Q77" s="152"/>
      <c r="R77" s="162"/>
      <c r="S77" s="162"/>
      <c r="T77" s="162"/>
      <c r="U77" s="162"/>
      <c r="V77" s="163"/>
      <c r="W77" s="163"/>
      <c r="X77" s="163"/>
    </row>
    <row r="78">
      <c r="A78" s="53">
        <v>45705.0</v>
      </c>
      <c r="B78" s="53">
        <v>45783.0</v>
      </c>
      <c r="C78" s="54">
        <v>224035.0</v>
      </c>
      <c r="D78" s="54" t="s">
        <v>99</v>
      </c>
      <c r="E78" s="320">
        <v>45505.0</v>
      </c>
      <c r="F78" s="56">
        <f t="shared" si="1"/>
        <v>9</v>
      </c>
      <c r="G78" s="303">
        <v>45510.0</v>
      </c>
      <c r="H78" s="56">
        <f t="shared" si="2"/>
        <v>9</v>
      </c>
      <c r="I78" s="54" t="s">
        <v>63</v>
      </c>
      <c r="J78" s="54">
        <v>402.0</v>
      </c>
      <c r="K78" s="57">
        <v>7000.0</v>
      </c>
      <c r="L78" s="54" t="s">
        <v>68</v>
      </c>
      <c r="M78" s="53">
        <v>45771.0</v>
      </c>
      <c r="N78" s="54" t="s">
        <v>19</v>
      </c>
      <c r="O78" s="58"/>
      <c r="P78" s="89" t="s">
        <v>66</v>
      </c>
      <c r="Q78" s="152"/>
      <c r="R78" s="162"/>
      <c r="S78" s="162"/>
      <c r="T78" s="162"/>
      <c r="U78" s="162"/>
      <c r="V78" s="163"/>
      <c r="W78" s="163"/>
      <c r="X78" s="163"/>
    </row>
    <row r="79">
      <c r="A79" s="53">
        <v>45705.0</v>
      </c>
      <c r="B79" s="53">
        <v>45783.0</v>
      </c>
      <c r="C79" s="54">
        <v>243651.0</v>
      </c>
      <c r="D79" s="54" t="s">
        <v>58</v>
      </c>
      <c r="E79" s="320">
        <v>45505.0</v>
      </c>
      <c r="F79" s="351">
        <f t="shared" si="1"/>
        <v>9</v>
      </c>
      <c r="G79" s="303">
        <v>45708.0</v>
      </c>
      <c r="H79" s="347">
        <f t="shared" si="2"/>
        <v>2</v>
      </c>
      <c r="I79" s="54" t="s">
        <v>49</v>
      </c>
      <c r="J79" s="54">
        <v>512.0</v>
      </c>
      <c r="K79" s="100"/>
      <c r="L79" s="106"/>
      <c r="M79" s="53">
        <v>45756.0</v>
      </c>
      <c r="N79" s="54" t="s">
        <v>19</v>
      </c>
      <c r="O79" s="134"/>
      <c r="P79" s="89" t="s">
        <v>66</v>
      </c>
      <c r="Q79" s="152"/>
      <c r="R79" s="162"/>
      <c r="S79" s="162"/>
      <c r="T79" s="162"/>
      <c r="U79" s="162"/>
      <c r="V79" s="163"/>
      <c r="W79" s="163"/>
      <c r="X79" s="163"/>
    </row>
    <row r="80">
      <c r="A80" s="105">
        <v>45705.0</v>
      </c>
      <c r="B80" s="53">
        <v>45783.0</v>
      </c>
      <c r="C80" s="106">
        <v>191621.0</v>
      </c>
      <c r="D80" s="54" t="s">
        <v>95</v>
      </c>
      <c r="E80" s="346">
        <v>45170.0</v>
      </c>
      <c r="F80" s="117">
        <f t="shared" si="1"/>
        <v>20</v>
      </c>
      <c r="G80" s="146">
        <v>45236.0</v>
      </c>
      <c r="H80" s="347">
        <f t="shared" si="2"/>
        <v>18</v>
      </c>
      <c r="I80" s="54" t="s">
        <v>49</v>
      </c>
      <c r="J80" s="106">
        <v>535.0</v>
      </c>
      <c r="K80" s="135"/>
      <c r="L80" s="106"/>
      <c r="M80" s="53">
        <v>45755.0</v>
      </c>
      <c r="N80" s="54" t="s">
        <v>19</v>
      </c>
      <c r="O80" s="134"/>
      <c r="P80" s="284" t="s">
        <v>66</v>
      </c>
      <c r="Q80" s="152"/>
      <c r="R80" s="162"/>
      <c r="S80" s="162"/>
      <c r="T80" s="162"/>
      <c r="U80" s="162"/>
      <c r="V80" s="163"/>
      <c r="W80" s="163"/>
      <c r="X80" s="163"/>
    </row>
    <row r="81">
      <c r="A81" s="53">
        <v>45747.0</v>
      </c>
      <c r="B81" s="53">
        <v>45783.0</v>
      </c>
      <c r="C81" s="89">
        <v>236919.0</v>
      </c>
      <c r="D81" s="89" t="s">
        <v>62</v>
      </c>
      <c r="E81" s="320">
        <v>45505.0</v>
      </c>
      <c r="F81" s="351">
        <f t="shared" si="1"/>
        <v>9</v>
      </c>
      <c r="G81" s="321">
        <v>45646.0</v>
      </c>
      <c r="H81" s="347">
        <f t="shared" si="2"/>
        <v>4</v>
      </c>
      <c r="I81" s="89" t="s">
        <v>49</v>
      </c>
      <c r="J81" s="89">
        <v>512.0</v>
      </c>
      <c r="K81" s="135"/>
      <c r="L81" s="89" t="s">
        <v>68</v>
      </c>
      <c r="M81" s="53">
        <v>45756.0</v>
      </c>
      <c r="N81" s="54" t="s">
        <v>19</v>
      </c>
      <c r="O81" s="134"/>
      <c r="P81" s="352" t="s">
        <v>66</v>
      </c>
      <c r="Q81" s="152"/>
      <c r="R81" s="162"/>
      <c r="S81" s="162"/>
      <c r="T81" s="162"/>
      <c r="U81" s="162"/>
      <c r="V81" s="163"/>
      <c r="W81" s="163"/>
      <c r="X81" s="163"/>
    </row>
    <row r="82">
      <c r="A82" s="105">
        <v>45705.0</v>
      </c>
      <c r="B82" s="53">
        <v>45783.0</v>
      </c>
      <c r="C82" s="106">
        <v>192734.0</v>
      </c>
      <c r="D82" s="54" t="s">
        <v>96</v>
      </c>
      <c r="E82" s="346">
        <v>45200.0</v>
      </c>
      <c r="F82" s="117">
        <f t="shared" si="1"/>
        <v>19</v>
      </c>
      <c r="G82" s="353">
        <v>45244.0</v>
      </c>
      <c r="H82" s="347">
        <f t="shared" si="2"/>
        <v>17</v>
      </c>
      <c r="I82" s="54" t="s">
        <v>49</v>
      </c>
      <c r="J82" s="106">
        <v>535.0</v>
      </c>
      <c r="K82" s="135"/>
      <c r="L82" s="106"/>
      <c r="M82" s="53">
        <v>45755.0</v>
      </c>
      <c r="N82" s="54" t="s">
        <v>19</v>
      </c>
      <c r="O82" s="134"/>
      <c r="P82" s="284" t="s">
        <v>66</v>
      </c>
      <c r="Q82" s="152"/>
      <c r="R82" s="162"/>
      <c r="S82" s="162"/>
      <c r="T82" s="162"/>
      <c r="U82" s="162"/>
      <c r="V82" s="163"/>
      <c r="W82" s="163"/>
      <c r="X82" s="163"/>
    </row>
    <row r="83">
      <c r="A83" s="105">
        <v>45705.0</v>
      </c>
      <c r="B83" s="53">
        <v>45783.0</v>
      </c>
      <c r="C83" s="106">
        <v>211096.0</v>
      </c>
      <c r="D83" s="54" t="s">
        <v>96</v>
      </c>
      <c r="E83" s="346">
        <v>45352.0</v>
      </c>
      <c r="F83" s="117">
        <f t="shared" si="1"/>
        <v>14</v>
      </c>
      <c r="G83" s="146">
        <v>45402.0</v>
      </c>
      <c r="H83" s="347">
        <f t="shared" si="2"/>
        <v>12</v>
      </c>
      <c r="I83" s="54" t="s">
        <v>49</v>
      </c>
      <c r="J83" s="106">
        <v>514.0</v>
      </c>
      <c r="K83" s="153">
        <v>11000.0</v>
      </c>
      <c r="L83" s="89" t="s">
        <v>68</v>
      </c>
      <c r="M83" s="280">
        <v>45783.0</v>
      </c>
      <c r="N83" s="54" t="s">
        <v>23</v>
      </c>
      <c r="O83" s="54" t="s">
        <v>527</v>
      </c>
      <c r="P83" s="352" t="s">
        <v>66</v>
      </c>
      <c r="Q83" s="152"/>
      <c r="R83" s="162"/>
      <c r="S83" s="162"/>
      <c r="T83" s="162"/>
      <c r="U83" s="162"/>
      <c r="V83" s="163"/>
      <c r="W83" s="163"/>
      <c r="X83" s="163"/>
    </row>
    <row r="84">
      <c r="A84" s="105">
        <v>45705.0</v>
      </c>
      <c r="B84" s="53">
        <v>45783.0</v>
      </c>
      <c r="C84" s="106">
        <v>214397.0</v>
      </c>
      <c r="D84" s="106" t="s">
        <v>62</v>
      </c>
      <c r="E84" s="346">
        <v>45383.0</v>
      </c>
      <c r="F84" s="117">
        <f t="shared" si="1"/>
        <v>13</v>
      </c>
      <c r="G84" s="146">
        <v>45426.0</v>
      </c>
      <c r="H84" s="347">
        <f t="shared" si="2"/>
        <v>11</v>
      </c>
      <c r="I84" s="54" t="s">
        <v>49</v>
      </c>
      <c r="J84" s="106">
        <v>512.0</v>
      </c>
      <c r="K84" s="135"/>
      <c r="L84" s="89" t="s">
        <v>68</v>
      </c>
      <c r="M84" s="53">
        <v>45751.0</v>
      </c>
      <c r="N84" s="54" t="s">
        <v>19</v>
      </c>
      <c r="O84" s="134" t="s">
        <v>528</v>
      </c>
      <c r="P84" s="284" t="s">
        <v>66</v>
      </c>
      <c r="Q84" s="152"/>
      <c r="R84" s="162"/>
      <c r="S84" s="162"/>
      <c r="T84" s="162"/>
      <c r="U84" s="162"/>
      <c r="V84" s="163"/>
      <c r="W84" s="163"/>
      <c r="X84" s="163"/>
    </row>
    <row r="85">
      <c r="A85" s="105">
        <v>45705.0</v>
      </c>
      <c r="B85" s="53">
        <v>45783.0</v>
      </c>
      <c r="C85" s="106">
        <v>219494.0</v>
      </c>
      <c r="D85" s="106" t="s">
        <v>62</v>
      </c>
      <c r="E85" s="346">
        <v>45444.0</v>
      </c>
      <c r="F85" s="354">
        <f t="shared" si="1"/>
        <v>11</v>
      </c>
      <c r="G85" s="146">
        <v>45470.0</v>
      </c>
      <c r="H85" s="347">
        <f t="shared" si="2"/>
        <v>10</v>
      </c>
      <c r="I85" s="54" t="s">
        <v>49</v>
      </c>
      <c r="J85" s="106">
        <v>512.0</v>
      </c>
      <c r="K85" s="135"/>
      <c r="L85" s="89" t="s">
        <v>68</v>
      </c>
      <c r="M85" s="53">
        <v>45751.0</v>
      </c>
      <c r="N85" s="54" t="s">
        <v>19</v>
      </c>
      <c r="O85" s="134" t="s">
        <v>529</v>
      </c>
      <c r="P85" s="284" t="s">
        <v>66</v>
      </c>
      <c r="Q85" s="152"/>
      <c r="R85" s="162"/>
      <c r="S85" s="162"/>
      <c r="T85" s="162"/>
      <c r="U85" s="162"/>
      <c r="V85" s="163"/>
      <c r="W85" s="163"/>
      <c r="X85" s="163"/>
    </row>
    <row r="86">
      <c r="A86" s="105">
        <v>45705.0</v>
      </c>
      <c r="B86" s="53">
        <v>45783.0</v>
      </c>
      <c r="C86" s="106">
        <v>224955.0</v>
      </c>
      <c r="D86" s="106" t="s">
        <v>62</v>
      </c>
      <c r="E86" s="346">
        <v>45474.0</v>
      </c>
      <c r="F86" s="354">
        <f t="shared" si="1"/>
        <v>10</v>
      </c>
      <c r="G86" s="146">
        <v>45519.0</v>
      </c>
      <c r="H86" s="347">
        <f t="shared" si="2"/>
        <v>8</v>
      </c>
      <c r="I86" s="54" t="s">
        <v>49</v>
      </c>
      <c r="J86" s="89">
        <v>510.0</v>
      </c>
      <c r="K86" s="153">
        <v>8469.6</v>
      </c>
      <c r="L86" s="89" t="s">
        <v>68</v>
      </c>
      <c r="M86" s="53">
        <v>45754.0</v>
      </c>
      <c r="N86" s="54" t="s">
        <v>19</v>
      </c>
      <c r="O86" s="89" t="s">
        <v>530</v>
      </c>
      <c r="P86" s="284" t="s">
        <v>66</v>
      </c>
      <c r="Q86" s="152"/>
      <c r="R86" s="162"/>
      <c r="S86" s="162"/>
      <c r="T86" s="162"/>
      <c r="U86" s="162"/>
      <c r="V86" s="163"/>
      <c r="W86" s="163"/>
      <c r="X86" s="163"/>
    </row>
    <row r="87">
      <c r="A87" s="53">
        <v>45747.0</v>
      </c>
      <c r="B87" s="53">
        <v>45783.0</v>
      </c>
      <c r="C87" s="106">
        <v>245747.0</v>
      </c>
      <c r="D87" s="355" t="s">
        <v>161</v>
      </c>
      <c r="E87" s="320">
        <v>44958.0</v>
      </c>
      <c r="F87" s="356">
        <f t="shared" si="1"/>
        <v>27</v>
      </c>
      <c r="G87" s="303">
        <v>45728.0</v>
      </c>
      <c r="H87" s="347">
        <f t="shared" si="2"/>
        <v>1</v>
      </c>
      <c r="I87" s="54" t="s">
        <v>49</v>
      </c>
      <c r="J87" s="54">
        <v>516.0</v>
      </c>
      <c r="K87" s="57" t="s">
        <v>50</v>
      </c>
      <c r="L87" s="89" t="s">
        <v>68</v>
      </c>
      <c r="M87" s="280">
        <v>45769.0</v>
      </c>
      <c r="N87" s="54" t="s">
        <v>19</v>
      </c>
      <c r="O87" s="54" t="s">
        <v>526</v>
      </c>
      <c r="P87" s="352" t="s">
        <v>66</v>
      </c>
      <c r="Q87" s="152"/>
      <c r="R87" s="162"/>
      <c r="S87" s="162"/>
      <c r="T87" s="162"/>
      <c r="U87" s="162"/>
      <c r="V87" s="163"/>
      <c r="W87" s="163"/>
      <c r="X87" s="163"/>
    </row>
    <row r="88">
      <c r="A88" s="53">
        <v>45747.0</v>
      </c>
      <c r="B88" s="53">
        <v>45783.0</v>
      </c>
      <c r="C88" s="106">
        <v>244310.0</v>
      </c>
      <c r="D88" s="54" t="s">
        <v>83</v>
      </c>
      <c r="E88" s="320">
        <v>45231.0</v>
      </c>
      <c r="F88" s="356">
        <f t="shared" si="1"/>
        <v>18</v>
      </c>
      <c r="G88" s="303">
        <v>45730.0</v>
      </c>
      <c r="H88" s="347">
        <f t="shared" si="2"/>
        <v>1</v>
      </c>
      <c r="I88" s="54" t="s">
        <v>49</v>
      </c>
      <c r="J88" s="54">
        <v>535.0</v>
      </c>
      <c r="K88" s="57">
        <v>6000.0</v>
      </c>
      <c r="L88" s="106"/>
      <c r="M88" s="280">
        <v>45761.0</v>
      </c>
      <c r="N88" s="54" t="s">
        <v>19</v>
      </c>
      <c r="O88" s="284"/>
      <c r="P88" s="352" t="s">
        <v>66</v>
      </c>
      <c r="Q88" s="152"/>
      <c r="R88" s="162"/>
      <c r="S88" s="162"/>
      <c r="T88" s="162"/>
      <c r="U88" s="162"/>
      <c r="V88" s="163"/>
      <c r="W88" s="163"/>
      <c r="X88" s="163"/>
    </row>
    <row r="89">
      <c r="A89" s="53">
        <v>45705.0</v>
      </c>
      <c r="B89" s="53">
        <v>45783.0</v>
      </c>
      <c r="C89" s="54">
        <v>234130.0</v>
      </c>
      <c r="D89" s="54" t="s">
        <v>83</v>
      </c>
      <c r="E89" s="320">
        <v>45474.0</v>
      </c>
      <c r="F89" s="56">
        <f t="shared" si="1"/>
        <v>10</v>
      </c>
      <c r="G89" s="303">
        <v>45674.0</v>
      </c>
      <c r="H89" s="56">
        <f t="shared" si="2"/>
        <v>3</v>
      </c>
      <c r="I89" s="54" t="s">
        <v>74</v>
      </c>
      <c r="J89" s="54">
        <v>302.0</v>
      </c>
      <c r="K89" s="57" t="s">
        <v>50</v>
      </c>
      <c r="L89" s="54" t="s">
        <v>68</v>
      </c>
      <c r="M89" s="53">
        <v>45776.0</v>
      </c>
      <c r="N89" s="54" t="s">
        <v>19</v>
      </c>
      <c r="O89" s="54" t="s">
        <v>520</v>
      </c>
      <c r="P89" s="134"/>
      <c r="Q89" s="152"/>
      <c r="R89" s="162"/>
      <c r="S89" s="162"/>
      <c r="T89" s="162"/>
      <c r="U89" s="162"/>
      <c r="V89" s="163"/>
      <c r="W89" s="163"/>
      <c r="X89" s="163"/>
    </row>
    <row r="90">
      <c r="A90" s="53">
        <v>45705.0</v>
      </c>
      <c r="B90" s="53">
        <v>45783.0</v>
      </c>
      <c r="C90" s="54">
        <v>224063.0</v>
      </c>
      <c r="D90" s="54" t="s">
        <v>48</v>
      </c>
      <c r="E90" s="320">
        <v>45474.0</v>
      </c>
      <c r="F90" s="56">
        <f t="shared" si="1"/>
        <v>10</v>
      </c>
      <c r="G90" s="303">
        <v>45569.0</v>
      </c>
      <c r="H90" s="56">
        <f t="shared" si="2"/>
        <v>7</v>
      </c>
      <c r="I90" s="54" t="s">
        <v>49</v>
      </c>
      <c r="J90" s="54">
        <v>512.0</v>
      </c>
      <c r="K90" s="57">
        <v>6000.0</v>
      </c>
      <c r="L90" s="54" t="s">
        <v>68</v>
      </c>
      <c r="M90" s="53">
        <v>45776.0</v>
      </c>
      <c r="N90" s="54" t="s">
        <v>19</v>
      </c>
      <c r="O90" s="54" t="s">
        <v>526</v>
      </c>
      <c r="P90" s="89" t="s">
        <v>66</v>
      </c>
      <c r="Q90" s="152"/>
      <c r="R90" s="162"/>
      <c r="S90" s="162"/>
      <c r="T90" s="162"/>
      <c r="U90" s="162"/>
      <c r="V90" s="163"/>
      <c r="W90" s="163"/>
      <c r="X90" s="163"/>
    </row>
    <row r="91">
      <c r="A91" s="53">
        <v>45705.0</v>
      </c>
      <c r="B91" s="53">
        <v>45782.0</v>
      </c>
      <c r="C91" s="54">
        <v>233806.0</v>
      </c>
      <c r="D91" s="54" t="s">
        <v>48</v>
      </c>
      <c r="E91" s="320">
        <v>45505.0</v>
      </c>
      <c r="F91" s="56">
        <f t="shared" si="1"/>
        <v>9</v>
      </c>
      <c r="G91" s="321">
        <v>45608.0</v>
      </c>
      <c r="H91" s="56">
        <f t="shared" si="2"/>
        <v>5</v>
      </c>
      <c r="I91" s="54" t="s">
        <v>59</v>
      </c>
      <c r="J91" s="54">
        <v>104.0</v>
      </c>
      <c r="K91" s="57">
        <v>4002.85</v>
      </c>
      <c r="L91" s="54" t="s">
        <v>68</v>
      </c>
      <c r="M91" s="53">
        <v>45782.0</v>
      </c>
      <c r="N91" s="54" t="s">
        <v>22</v>
      </c>
      <c r="O91" s="54" t="s">
        <v>521</v>
      </c>
      <c r="P91" s="89" t="s">
        <v>66</v>
      </c>
      <c r="Q91" s="152"/>
      <c r="R91" s="162"/>
      <c r="S91" s="162"/>
      <c r="T91" s="162"/>
      <c r="U91" s="162"/>
      <c r="V91" s="163"/>
      <c r="W91" s="163"/>
      <c r="X91" s="163"/>
    </row>
    <row r="92">
      <c r="A92" s="53">
        <v>45705.0</v>
      </c>
      <c r="B92" s="53">
        <v>45783.0</v>
      </c>
      <c r="C92" s="54">
        <v>230697.0</v>
      </c>
      <c r="D92" s="54" t="s">
        <v>102</v>
      </c>
      <c r="E92" s="320">
        <v>45505.0</v>
      </c>
      <c r="F92" s="56">
        <f t="shared" si="1"/>
        <v>9</v>
      </c>
      <c r="G92" s="303">
        <v>45680.0</v>
      </c>
      <c r="H92" s="56">
        <f t="shared" si="2"/>
        <v>3</v>
      </c>
      <c r="I92" s="54" t="s">
        <v>59</v>
      </c>
      <c r="J92" s="54" t="s">
        <v>465</v>
      </c>
      <c r="K92" s="57">
        <v>5000.0</v>
      </c>
      <c r="L92" s="54" t="s">
        <v>68</v>
      </c>
      <c r="M92" s="53">
        <v>45770.0</v>
      </c>
      <c r="N92" s="54" t="s">
        <v>19</v>
      </c>
      <c r="O92" s="54" t="s">
        <v>526</v>
      </c>
      <c r="P92" s="134"/>
      <c r="Q92" s="152"/>
      <c r="R92" s="162"/>
      <c r="S92" s="162"/>
      <c r="T92" s="162"/>
      <c r="U92" s="162"/>
      <c r="V92" s="163"/>
      <c r="W92" s="163"/>
      <c r="X92" s="163"/>
    </row>
    <row r="93">
      <c r="A93" s="53">
        <v>45705.0</v>
      </c>
      <c r="B93" s="53">
        <v>45783.0</v>
      </c>
      <c r="C93" s="54">
        <v>224179.0</v>
      </c>
      <c r="D93" s="54" t="s">
        <v>77</v>
      </c>
      <c r="E93" s="320">
        <v>45352.0</v>
      </c>
      <c r="F93" s="56">
        <f t="shared" si="1"/>
        <v>14</v>
      </c>
      <c r="G93" s="303">
        <v>45512.0</v>
      </c>
      <c r="H93" s="56">
        <f t="shared" si="2"/>
        <v>8</v>
      </c>
      <c r="I93" s="54" t="s">
        <v>59</v>
      </c>
      <c r="J93" s="54">
        <v>103.0</v>
      </c>
      <c r="K93" s="57">
        <v>4000.0</v>
      </c>
      <c r="L93" s="54" t="s">
        <v>68</v>
      </c>
      <c r="M93" s="53">
        <v>45770.0</v>
      </c>
      <c r="N93" s="54" t="s">
        <v>19</v>
      </c>
      <c r="O93" s="54" t="s">
        <v>526</v>
      </c>
      <c r="P93" s="134"/>
      <c r="Q93" s="152"/>
      <c r="R93" s="162"/>
      <c r="S93" s="162"/>
      <c r="T93" s="162"/>
      <c r="U93" s="162"/>
      <c r="V93" s="163"/>
      <c r="W93" s="163"/>
      <c r="X93" s="163"/>
    </row>
    <row r="94">
      <c r="A94" s="53">
        <v>45705.0</v>
      </c>
      <c r="B94" s="53">
        <v>45783.0</v>
      </c>
      <c r="C94" s="54">
        <v>204713.0</v>
      </c>
      <c r="D94" s="54" t="s">
        <v>104</v>
      </c>
      <c r="E94" s="320">
        <v>45292.0</v>
      </c>
      <c r="F94" s="56">
        <f t="shared" si="1"/>
        <v>16</v>
      </c>
      <c r="G94" s="303">
        <v>45359.0</v>
      </c>
      <c r="H94" s="56">
        <f t="shared" si="2"/>
        <v>13</v>
      </c>
      <c r="I94" s="54" t="s">
        <v>59</v>
      </c>
      <c r="J94" s="54" t="s">
        <v>531</v>
      </c>
      <c r="K94" s="57">
        <v>2320.4</v>
      </c>
      <c r="L94" s="54" t="s">
        <v>68</v>
      </c>
      <c r="M94" s="53">
        <v>45771.0</v>
      </c>
      <c r="N94" s="54" t="s">
        <v>19</v>
      </c>
      <c r="O94" s="54"/>
      <c r="P94" s="134"/>
      <c r="Q94" s="152"/>
      <c r="R94" s="162"/>
      <c r="S94" s="162"/>
      <c r="T94" s="162"/>
      <c r="U94" s="162"/>
      <c r="V94" s="163"/>
      <c r="W94" s="163"/>
      <c r="X94" s="163"/>
    </row>
    <row r="95">
      <c r="A95" s="53">
        <v>45705.0</v>
      </c>
      <c r="B95" s="53">
        <v>45783.0</v>
      </c>
      <c r="C95" s="54">
        <v>207619.0</v>
      </c>
      <c r="D95" s="54" t="s">
        <v>83</v>
      </c>
      <c r="E95" s="320">
        <v>45323.0</v>
      </c>
      <c r="F95" s="56">
        <f t="shared" si="1"/>
        <v>15</v>
      </c>
      <c r="G95" s="303">
        <v>45377.0</v>
      </c>
      <c r="H95" s="56">
        <f t="shared" si="2"/>
        <v>13</v>
      </c>
      <c r="I95" s="54" t="s">
        <v>49</v>
      </c>
      <c r="J95" s="54">
        <v>512.0</v>
      </c>
      <c r="K95" s="57" t="s">
        <v>50</v>
      </c>
      <c r="L95" s="54" t="s">
        <v>68</v>
      </c>
      <c r="M95" s="53">
        <v>45775.0</v>
      </c>
      <c r="N95" s="54" t="s">
        <v>19</v>
      </c>
      <c r="O95" s="54" t="s">
        <v>526</v>
      </c>
      <c r="P95" s="89" t="s">
        <v>66</v>
      </c>
      <c r="Q95" s="152"/>
      <c r="R95" s="162"/>
      <c r="S95" s="162"/>
      <c r="T95" s="162"/>
      <c r="U95" s="162"/>
      <c r="V95" s="163"/>
      <c r="W95" s="163"/>
      <c r="X95" s="163"/>
    </row>
    <row r="96">
      <c r="A96" s="53">
        <v>45705.0</v>
      </c>
      <c r="B96" s="53">
        <v>45783.0</v>
      </c>
      <c r="C96" s="54">
        <v>189211.0</v>
      </c>
      <c r="D96" s="54" t="s">
        <v>58</v>
      </c>
      <c r="E96" s="320">
        <v>44986.0</v>
      </c>
      <c r="F96" s="56">
        <f t="shared" si="1"/>
        <v>26</v>
      </c>
      <c r="G96" s="321">
        <v>45212.0</v>
      </c>
      <c r="H96" s="56">
        <f t="shared" si="2"/>
        <v>18</v>
      </c>
      <c r="I96" s="54" t="s">
        <v>49</v>
      </c>
      <c r="J96" s="54">
        <v>516.0</v>
      </c>
      <c r="K96" s="100"/>
      <c r="L96" s="54" t="s">
        <v>68</v>
      </c>
      <c r="M96" s="53">
        <v>45776.0</v>
      </c>
      <c r="N96" s="54" t="s">
        <v>19</v>
      </c>
      <c r="O96" s="54" t="s">
        <v>526</v>
      </c>
      <c r="P96" s="89" t="s">
        <v>66</v>
      </c>
      <c r="Q96" s="152"/>
      <c r="R96" s="162"/>
      <c r="S96" s="162"/>
      <c r="T96" s="162"/>
      <c r="U96" s="162"/>
      <c r="V96" s="163"/>
      <c r="W96" s="163"/>
      <c r="X96" s="163"/>
    </row>
    <row r="97">
      <c r="A97" s="53">
        <v>45705.0</v>
      </c>
      <c r="B97" s="53">
        <v>45783.0</v>
      </c>
      <c r="C97" s="54">
        <v>203031.0</v>
      </c>
      <c r="D97" s="54" t="s">
        <v>55</v>
      </c>
      <c r="E97" s="320">
        <v>45200.0</v>
      </c>
      <c r="F97" s="56">
        <f t="shared" si="1"/>
        <v>19</v>
      </c>
      <c r="G97" s="303">
        <v>45345.0</v>
      </c>
      <c r="H97" s="56">
        <f t="shared" si="2"/>
        <v>14</v>
      </c>
      <c r="I97" s="54" t="s">
        <v>49</v>
      </c>
      <c r="J97" s="54">
        <v>535.0</v>
      </c>
      <c r="K97" s="57">
        <v>7000.0</v>
      </c>
      <c r="L97" s="54" t="s">
        <v>68</v>
      </c>
      <c r="M97" s="53">
        <v>45776.0</v>
      </c>
      <c r="N97" s="54" t="s">
        <v>19</v>
      </c>
      <c r="O97" s="54"/>
      <c r="P97" s="89" t="s">
        <v>66</v>
      </c>
      <c r="Q97" s="152"/>
      <c r="R97" s="162"/>
      <c r="S97" s="162"/>
      <c r="T97" s="162"/>
      <c r="U97" s="162"/>
      <c r="V97" s="163"/>
      <c r="W97" s="163"/>
      <c r="X97" s="163"/>
    </row>
    <row r="98">
      <c r="A98" s="53">
        <v>45705.0</v>
      </c>
      <c r="B98" s="53">
        <v>45783.0</v>
      </c>
      <c r="C98" s="54">
        <v>243282.0</v>
      </c>
      <c r="D98" s="54" t="s">
        <v>58</v>
      </c>
      <c r="E98" s="320">
        <v>45658.0</v>
      </c>
      <c r="F98" s="351">
        <f t="shared" si="1"/>
        <v>4</v>
      </c>
      <c r="G98" s="146">
        <v>45706.0</v>
      </c>
      <c r="H98" s="347">
        <f t="shared" si="2"/>
        <v>2</v>
      </c>
      <c r="I98" s="54" t="s">
        <v>49</v>
      </c>
      <c r="J98" s="54">
        <v>512.0</v>
      </c>
      <c r="K98" s="100"/>
      <c r="L98" s="106"/>
      <c r="M98" s="53">
        <v>45771.0</v>
      </c>
      <c r="N98" s="54" t="s">
        <v>19</v>
      </c>
      <c r="O98" s="58"/>
      <c r="P98" s="134"/>
      <c r="Q98" s="152"/>
      <c r="R98" s="162"/>
      <c r="S98" s="162"/>
      <c r="T98" s="162"/>
      <c r="U98" s="162"/>
      <c r="V98" s="163"/>
      <c r="W98" s="163"/>
      <c r="X98" s="163"/>
    </row>
    <row r="99">
      <c r="A99" s="53">
        <v>45742.0</v>
      </c>
      <c r="B99" s="53">
        <v>45783.0</v>
      </c>
      <c r="C99" s="54">
        <v>243509.0</v>
      </c>
      <c r="D99" s="54" t="s">
        <v>116</v>
      </c>
      <c r="E99" s="320">
        <v>45505.0</v>
      </c>
      <c r="F99" s="351">
        <f t="shared" si="1"/>
        <v>9</v>
      </c>
      <c r="G99" s="303">
        <v>45707.0</v>
      </c>
      <c r="H99" s="347">
        <f t="shared" si="2"/>
        <v>2</v>
      </c>
      <c r="I99" s="54" t="s">
        <v>74</v>
      </c>
      <c r="J99" s="54">
        <v>302.0</v>
      </c>
      <c r="K99" s="57">
        <v>7000.0</v>
      </c>
      <c r="L99" s="106" t="s">
        <v>68</v>
      </c>
      <c r="M99" s="53">
        <v>45777.0</v>
      </c>
      <c r="N99" s="54" t="s">
        <v>19</v>
      </c>
      <c r="O99" s="54" t="s">
        <v>526</v>
      </c>
      <c r="P99" s="89" t="s">
        <v>66</v>
      </c>
      <c r="Q99" s="152"/>
      <c r="R99" s="162"/>
      <c r="S99" s="162"/>
      <c r="T99" s="162"/>
      <c r="U99" s="162"/>
      <c r="V99" s="163"/>
      <c r="W99" s="163"/>
      <c r="X99" s="163"/>
    </row>
    <row r="100">
      <c r="A100" s="105">
        <v>45705.0</v>
      </c>
      <c r="B100" s="53">
        <v>45783.0</v>
      </c>
      <c r="C100" s="106">
        <v>205007.0</v>
      </c>
      <c r="D100" s="106" t="s">
        <v>116</v>
      </c>
      <c r="E100" s="107">
        <v>45323.0</v>
      </c>
      <c r="F100" s="108">
        <f t="shared" si="1"/>
        <v>15</v>
      </c>
      <c r="G100" s="105">
        <v>45356.0</v>
      </c>
      <c r="H100" s="142">
        <f t="shared" si="2"/>
        <v>14</v>
      </c>
      <c r="I100" s="106" t="s">
        <v>63</v>
      </c>
      <c r="J100" s="106">
        <v>436.0</v>
      </c>
      <c r="K100" s="135" t="s">
        <v>121</v>
      </c>
      <c r="L100" s="273" t="s">
        <v>68</v>
      </c>
      <c r="M100" s="53">
        <v>45772.0</v>
      </c>
      <c r="N100" s="54" t="s">
        <v>19</v>
      </c>
      <c r="O100" s="267"/>
      <c r="P100" s="133"/>
      <c r="Q100" s="152"/>
      <c r="R100" s="162"/>
      <c r="S100" s="162"/>
      <c r="T100" s="162"/>
      <c r="U100" s="162"/>
      <c r="V100" s="163"/>
      <c r="W100" s="163"/>
      <c r="X100" s="163"/>
    </row>
    <row r="101">
      <c r="A101" s="53">
        <v>45705.0</v>
      </c>
      <c r="B101" s="53">
        <v>45783.0</v>
      </c>
      <c r="C101" s="54">
        <v>226731.0</v>
      </c>
      <c r="D101" s="54" t="s">
        <v>89</v>
      </c>
      <c r="E101" s="320">
        <v>45505.0</v>
      </c>
      <c r="F101" s="56">
        <f t="shared" si="1"/>
        <v>9</v>
      </c>
      <c r="G101" s="303">
        <v>45544.0</v>
      </c>
      <c r="H101" s="56">
        <f t="shared" si="2"/>
        <v>7</v>
      </c>
      <c r="I101" s="54" t="s">
        <v>74</v>
      </c>
      <c r="J101" s="54" t="s">
        <v>532</v>
      </c>
      <c r="K101" s="57">
        <v>7000.0</v>
      </c>
      <c r="L101" s="54" t="s">
        <v>68</v>
      </c>
      <c r="M101" s="53">
        <v>45771.0</v>
      </c>
      <c r="N101" s="54" t="s">
        <v>19</v>
      </c>
      <c r="O101" s="58"/>
      <c r="P101" s="134"/>
      <c r="Q101" s="152"/>
      <c r="R101" s="162"/>
      <c r="S101" s="162"/>
      <c r="T101" s="162"/>
      <c r="U101" s="162"/>
      <c r="V101" s="163"/>
      <c r="W101" s="163"/>
      <c r="X101" s="163"/>
    </row>
    <row r="102">
      <c r="A102" s="53">
        <v>45705.0</v>
      </c>
      <c r="B102" s="53">
        <v>45783.0</v>
      </c>
      <c r="C102" s="54">
        <v>231922.0</v>
      </c>
      <c r="D102" s="54" t="s">
        <v>89</v>
      </c>
      <c r="E102" s="320">
        <v>45505.0</v>
      </c>
      <c r="F102" s="56">
        <f t="shared" si="1"/>
        <v>9</v>
      </c>
      <c r="G102" s="321">
        <v>45587.0</v>
      </c>
      <c r="H102" s="56">
        <f t="shared" si="2"/>
        <v>6</v>
      </c>
      <c r="I102" s="54" t="s">
        <v>74</v>
      </c>
      <c r="J102" s="54">
        <v>302.0</v>
      </c>
      <c r="K102" s="57" t="s">
        <v>533</v>
      </c>
      <c r="L102" s="54" t="s">
        <v>68</v>
      </c>
      <c r="M102" s="53">
        <v>45777.0</v>
      </c>
      <c r="N102" s="54" t="s">
        <v>19</v>
      </c>
      <c r="O102" s="54" t="s">
        <v>520</v>
      </c>
      <c r="P102" s="89" t="s">
        <v>66</v>
      </c>
      <c r="Q102" s="152"/>
      <c r="R102" s="162"/>
      <c r="S102" s="162"/>
      <c r="T102" s="162"/>
      <c r="U102" s="162"/>
      <c r="V102" s="163"/>
      <c r="W102" s="163"/>
      <c r="X102" s="163"/>
    </row>
    <row r="103">
      <c r="A103" s="53">
        <v>45705.0</v>
      </c>
      <c r="B103" s="53">
        <v>45783.0</v>
      </c>
      <c r="C103" s="54">
        <v>235792.0</v>
      </c>
      <c r="D103" s="54" t="s">
        <v>70</v>
      </c>
      <c r="E103" s="320">
        <v>45597.0</v>
      </c>
      <c r="F103" s="56">
        <f t="shared" si="1"/>
        <v>6</v>
      </c>
      <c r="G103" s="321">
        <v>45625.0</v>
      </c>
      <c r="H103" s="56">
        <f t="shared" si="2"/>
        <v>5</v>
      </c>
      <c r="I103" s="54" t="s">
        <v>49</v>
      </c>
      <c r="J103" s="54" t="s">
        <v>160</v>
      </c>
      <c r="K103" s="100"/>
      <c r="L103" s="54" t="s">
        <v>51</v>
      </c>
      <c r="M103" s="53">
        <v>45771.0</v>
      </c>
      <c r="N103" s="54" t="s">
        <v>19</v>
      </c>
      <c r="O103" s="58"/>
      <c r="P103" s="134"/>
      <c r="Q103" s="152"/>
      <c r="R103" s="162"/>
      <c r="S103" s="162"/>
      <c r="T103" s="162"/>
      <c r="U103" s="162"/>
      <c r="V103" s="163"/>
      <c r="W103" s="163"/>
      <c r="X103" s="163"/>
    </row>
    <row r="104">
      <c r="A104" s="53">
        <v>45705.0</v>
      </c>
      <c r="B104" s="53">
        <v>45783.0</v>
      </c>
      <c r="C104" s="54">
        <v>206278.0</v>
      </c>
      <c r="D104" s="54" t="s">
        <v>48</v>
      </c>
      <c r="E104" s="55">
        <v>45323.0</v>
      </c>
      <c r="F104" s="56">
        <f t="shared" si="1"/>
        <v>15</v>
      </c>
      <c r="G104" s="53">
        <v>45364.0</v>
      </c>
      <c r="H104" s="56">
        <f t="shared" si="2"/>
        <v>13</v>
      </c>
      <c r="I104" s="54" t="s">
        <v>59</v>
      </c>
      <c r="J104" s="54" t="s">
        <v>534</v>
      </c>
      <c r="K104" s="57">
        <v>10000.0</v>
      </c>
      <c r="L104" s="54" t="s">
        <v>68</v>
      </c>
      <c r="M104" s="53">
        <v>45723.0</v>
      </c>
      <c r="N104" s="54" t="s">
        <v>19</v>
      </c>
      <c r="O104" s="54" t="s">
        <v>535</v>
      </c>
      <c r="P104" s="89" t="s">
        <v>61</v>
      </c>
      <c r="Q104" s="152"/>
      <c r="R104" s="162"/>
      <c r="S104" s="162"/>
      <c r="T104" s="162"/>
      <c r="U104" s="162"/>
      <c r="V104" s="163"/>
      <c r="W104" s="163"/>
      <c r="X104" s="163"/>
    </row>
    <row r="105">
      <c r="A105" s="53">
        <v>45694.0</v>
      </c>
      <c r="B105" s="53">
        <v>45783.0</v>
      </c>
      <c r="C105" s="54">
        <v>195863.0</v>
      </c>
      <c r="D105" s="54" t="s">
        <v>48</v>
      </c>
      <c r="E105" s="55">
        <v>45383.0</v>
      </c>
      <c r="F105" s="56">
        <f t="shared" si="1"/>
        <v>13</v>
      </c>
      <c r="G105" s="151">
        <v>45399.0</v>
      </c>
      <c r="H105" s="56">
        <f t="shared" si="2"/>
        <v>12</v>
      </c>
      <c r="I105" s="54" t="s">
        <v>74</v>
      </c>
      <c r="J105" s="54">
        <v>307.0</v>
      </c>
      <c r="K105" s="57">
        <v>9000.0</v>
      </c>
      <c r="L105" s="58"/>
      <c r="M105" s="53">
        <v>45726.0</v>
      </c>
      <c r="N105" s="54" t="s">
        <v>19</v>
      </c>
      <c r="O105" s="58"/>
      <c r="P105" s="89" t="s">
        <v>61</v>
      </c>
      <c r="Q105" s="152"/>
      <c r="R105" s="162"/>
      <c r="S105" s="162"/>
      <c r="T105" s="162"/>
      <c r="U105" s="162"/>
      <c r="V105" s="163"/>
      <c r="W105" s="163"/>
      <c r="X105" s="163"/>
    </row>
    <row r="106">
      <c r="A106" s="53">
        <v>45705.0</v>
      </c>
      <c r="B106" s="53">
        <v>45783.0</v>
      </c>
      <c r="C106" s="54">
        <v>174654.0</v>
      </c>
      <c r="D106" s="54" t="s">
        <v>48</v>
      </c>
      <c r="E106" s="320">
        <v>45413.0</v>
      </c>
      <c r="F106" s="56">
        <f t="shared" si="1"/>
        <v>12</v>
      </c>
      <c r="G106" s="303">
        <v>45448.0</v>
      </c>
      <c r="H106" s="56">
        <f t="shared" si="2"/>
        <v>11</v>
      </c>
      <c r="I106" s="54" t="s">
        <v>134</v>
      </c>
      <c r="J106" s="54">
        <v>1002.0</v>
      </c>
      <c r="K106" s="100"/>
      <c r="L106" s="58"/>
      <c r="M106" s="53">
        <v>45678.0</v>
      </c>
      <c r="N106" s="54" t="s">
        <v>19</v>
      </c>
      <c r="O106" s="58"/>
      <c r="P106" s="89" t="s">
        <v>66</v>
      </c>
      <c r="Q106" s="152"/>
      <c r="R106" s="162"/>
      <c r="S106" s="162"/>
      <c r="T106" s="162"/>
      <c r="U106" s="162"/>
      <c r="V106" s="163"/>
      <c r="W106" s="163"/>
      <c r="X106" s="163"/>
    </row>
    <row r="107">
      <c r="A107" s="53">
        <v>45705.0</v>
      </c>
      <c r="B107" s="53">
        <v>45783.0</v>
      </c>
      <c r="C107" s="54">
        <v>227860.0</v>
      </c>
      <c r="D107" s="54" t="s">
        <v>48</v>
      </c>
      <c r="E107" s="320">
        <v>45474.0</v>
      </c>
      <c r="F107" s="56">
        <f t="shared" si="1"/>
        <v>10</v>
      </c>
      <c r="G107" s="303">
        <v>45560.0</v>
      </c>
      <c r="H107" s="56">
        <f t="shared" si="2"/>
        <v>7</v>
      </c>
      <c r="I107" s="54" t="s">
        <v>74</v>
      </c>
      <c r="J107" s="54">
        <v>301.0</v>
      </c>
      <c r="K107" s="57" t="s">
        <v>536</v>
      </c>
      <c r="L107" s="58"/>
      <c r="M107" s="53">
        <v>45733.0</v>
      </c>
      <c r="N107" s="54" t="s">
        <v>19</v>
      </c>
      <c r="O107" s="58"/>
      <c r="P107" s="89" t="s">
        <v>61</v>
      </c>
      <c r="Q107" s="152"/>
      <c r="R107" s="162"/>
      <c r="S107" s="162"/>
      <c r="T107" s="162"/>
      <c r="U107" s="162"/>
      <c r="V107" s="163"/>
      <c r="W107" s="163"/>
      <c r="X107" s="163"/>
    </row>
    <row r="108">
      <c r="A108" s="53">
        <v>45705.0</v>
      </c>
      <c r="B108" s="53">
        <v>45783.0</v>
      </c>
      <c r="C108" s="54">
        <v>216265.0</v>
      </c>
      <c r="D108" s="54" t="s">
        <v>48</v>
      </c>
      <c r="E108" s="320">
        <v>45413.0</v>
      </c>
      <c r="F108" s="56">
        <f t="shared" si="1"/>
        <v>12</v>
      </c>
      <c r="G108" s="303">
        <v>45444.0</v>
      </c>
      <c r="H108" s="56">
        <f t="shared" si="2"/>
        <v>11</v>
      </c>
      <c r="I108" s="54" t="s">
        <v>73</v>
      </c>
      <c r="J108" s="54" t="s">
        <v>33</v>
      </c>
      <c r="K108" s="100"/>
      <c r="L108" s="58"/>
      <c r="M108" s="53">
        <v>45568.0</v>
      </c>
      <c r="N108" s="54" t="s">
        <v>19</v>
      </c>
      <c r="O108" s="58"/>
      <c r="P108" s="89" t="s">
        <v>61</v>
      </c>
      <c r="Q108" s="152"/>
      <c r="R108" s="162"/>
      <c r="S108" s="162"/>
      <c r="T108" s="162"/>
      <c r="U108" s="162"/>
      <c r="V108" s="163"/>
      <c r="W108" s="163"/>
      <c r="X108" s="163"/>
    </row>
    <row r="109">
      <c r="A109" s="53">
        <v>45705.0</v>
      </c>
      <c r="B109" s="53">
        <v>45783.0</v>
      </c>
      <c r="C109" s="54">
        <v>217249.0</v>
      </c>
      <c r="D109" s="54" t="s">
        <v>102</v>
      </c>
      <c r="E109" s="320">
        <v>45200.0</v>
      </c>
      <c r="F109" s="56">
        <f t="shared" si="1"/>
        <v>19</v>
      </c>
      <c r="G109" s="303">
        <v>45463.0</v>
      </c>
      <c r="H109" s="56">
        <f t="shared" si="2"/>
        <v>10</v>
      </c>
      <c r="I109" s="54" t="s">
        <v>49</v>
      </c>
      <c r="J109" s="54">
        <v>517.0</v>
      </c>
      <c r="K109" s="100"/>
      <c r="L109" s="58"/>
      <c r="M109" s="53">
        <v>45632.0</v>
      </c>
      <c r="N109" s="54" t="s">
        <v>19</v>
      </c>
      <c r="O109" s="54" t="s">
        <v>526</v>
      </c>
      <c r="P109" s="89" t="s">
        <v>66</v>
      </c>
      <c r="Q109" s="152"/>
      <c r="R109" s="162"/>
      <c r="S109" s="162"/>
      <c r="T109" s="162"/>
      <c r="U109" s="162"/>
      <c r="V109" s="163"/>
      <c r="W109" s="163"/>
      <c r="X109" s="163"/>
    </row>
    <row r="110">
      <c r="A110" s="53">
        <v>45705.0</v>
      </c>
      <c r="B110" s="53">
        <v>45783.0</v>
      </c>
      <c r="C110" s="54">
        <v>93428.0</v>
      </c>
      <c r="D110" s="54" t="s">
        <v>71</v>
      </c>
      <c r="E110" s="320">
        <v>44348.0</v>
      </c>
      <c r="F110" s="56">
        <f t="shared" si="1"/>
        <v>47</v>
      </c>
      <c r="G110" s="303">
        <v>44391.0</v>
      </c>
      <c r="H110" s="56">
        <f t="shared" si="2"/>
        <v>45</v>
      </c>
      <c r="I110" s="54" t="s">
        <v>74</v>
      </c>
      <c r="J110" s="54">
        <v>353.0</v>
      </c>
      <c r="K110" s="57">
        <v>5000.0</v>
      </c>
      <c r="L110" s="54" t="s">
        <v>68</v>
      </c>
      <c r="M110" s="53">
        <v>45733.0</v>
      </c>
      <c r="N110" s="54" t="s">
        <v>19</v>
      </c>
      <c r="O110" s="58"/>
      <c r="P110" s="89" t="s">
        <v>66</v>
      </c>
      <c r="Q110" s="152"/>
      <c r="R110" s="162"/>
      <c r="S110" s="162"/>
      <c r="T110" s="162"/>
      <c r="U110" s="162"/>
      <c r="V110" s="163"/>
      <c r="W110" s="163"/>
      <c r="X110" s="163"/>
    </row>
    <row r="111">
      <c r="A111" s="53">
        <v>45705.0</v>
      </c>
      <c r="B111" s="53">
        <v>45783.0</v>
      </c>
      <c r="C111" s="54">
        <v>198142.0</v>
      </c>
      <c r="D111" s="54" t="s">
        <v>71</v>
      </c>
      <c r="E111" s="320">
        <v>45078.0</v>
      </c>
      <c r="F111" s="56">
        <f t="shared" si="1"/>
        <v>23</v>
      </c>
      <c r="G111" s="303">
        <v>45302.0</v>
      </c>
      <c r="H111" s="56">
        <f t="shared" si="2"/>
        <v>15</v>
      </c>
      <c r="I111" s="54" t="s">
        <v>73</v>
      </c>
      <c r="J111" s="54">
        <v>201.0</v>
      </c>
      <c r="K111" s="357">
        <v>2500.0</v>
      </c>
      <c r="L111" s="54" t="s">
        <v>68</v>
      </c>
      <c r="M111" s="53">
        <v>45783.0</v>
      </c>
      <c r="N111" s="54" t="s">
        <v>22</v>
      </c>
      <c r="O111" s="54"/>
      <c r="P111" s="89" t="s">
        <v>66</v>
      </c>
      <c r="Q111" s="152"/>
      <c r="R111" s="162"/>
      <c r="S111" s="162"/>
      <c r="T111" s="162"/>
      <c r="U111" s="162"/>
      <c r="V111" s="163"/>
      <c r="W111" s="163"/>
      <c r="X111" s="163"/>
    </row>
    <row r="112">
      <c r="A112" s="53">
        <v>45705.0</v>
      </c>
      <c r="B112" s="53">
        <v>45783.0</v>
      </c>
      <c r="C112" s="54">
        <v>210215.0</v>
      </c>
      <c r="D112" s="54" t="s">
        <v>71</v>
      </c>
      <c r="E112" s="320">
        <v>45261.0</v>
      </c>
      <c r="F112" s="56">
        <f t="shared" si="1"/>
        <v>17</v>
      </c>
      <c r="G112" s="303">
        <v>45394.0</v>
      </c>
      <c r="H112" s="56">
        <f t="shared" si="2"/>
        <v>12</v>
      </c>
      <c r="I112" s="54" t="s">
        <v>74</v>
      </c>
      <c r="J112" s="54">
        <v>368.0</v>
      </c>
      <c r="K112" s="100"/>
      <c r="L112" s="58"/>
      <c r="M112" s="53">
        <v>45709.0</v>
      </c>
      <c r="N112" s="54" t="s">
        <v>19</v>
      </c>
      <c r="O112" s="58"/>
      <c r="P112" s="134"/>
      <c r="Q112" s="152"/>
      <c r="R112" s="162"/>
      <c r="S112" s="162"/>
      <c r="T112" s="162"/>
      <c r="U112" s="162"/>
      <c r="V112" s="163"/>
      <c r="W112" s="163"/>
      <c r="X112" s="163"/>
    </row>
    <row r="113">
      <c r="A113" s="53">
        <v>45705.0</v>
      </c>
      <c r="B113" s="53">
        <v>45783.0</v>
      </c>
      <c r="C113" s="54">
        <v>209300.0</v>
      </c>
      <c r="D113" s="54" t="s">
        <v>71</v>
      </c>
      <c r="E113" s="320">
        <v>45352.0</v>
      </c>
      <c r="F113" s="56">
        <f t="shared" si="1"/>
        <v>14</v>
      </c>
      <c r="G113" s="303">
        <v>45387.0</v>
      </c>
      <c r="H113" s="56">
        <f t="shared" si="2"/>
        <v>13</v>
      </c>
      <c r="I113" s="54" t="s">
        <v>141</v>
      </c>
      <c r="J113" s="54">
        <v>602.0</v>
      </c>
      <c r="K113" s="100"/>
      <c r="L113" s="58"/>
      <c r="M113" s="53">
        <v>45482.0</v>
      </c>
      <c r="N113" s="54" t="s">
        <v>19</v>
      </c>
      <c r="O113" s="58"/>
      <c r="P113" s="134"/>
      <c r="Q113" s="152"/>
      <c r="R113" s="162"/>
      <c r="S113" s="162"/>
      <c r="T113" s="162"/>
      <c r="U113" s="162"/>
      <c r="V113" s="163"/>
      <c r="W113" s="163"/>
      <c r="X113" s="163"/>
    </row>
    <row r="114">
      <c r="A114" s="53">
        <v>45705.0</v>
      </c>
      <c r="B114" s="53">
        <v>45783.0</v>
      </c>
      <c r="C114" s="54">
        <v>204703.0</v>
      </c>
      <c r="D114" s="54" t="s">
        <v>71</v>
      </c>
      <c r="E114" s="320">
        <v>45231.0</v>
      </c>
      <c r="F114" s="56">
        <f t="shared" si="1"/>
        <v>18</v>
      </c>
      <c r="G114" s="303">
        <v>45358.0</v>
      </c>
      <c r="H114" s="56">
        <f t="shared" si="2"/>
        <v>13</v>
      </c>
      <c r="I114" s="54" t="s">
        <v>49</v>
      </c>
      <c r="J114" s="54">
        <v>517.0</v>
      </c>
      <c r="K114" s="100"/>
      <c r="L114" s="58"/>
      <c r="M114" s="53">
        <v>45604.0</v>
      </c>
      <c r="N114" s="54" t="s">
        <v>19</v>
      </c>
      <c r="O114" s="54" t="s">
        <v>526</v>
      </c>
      <c r="P114" s="134"/>
      <c r="Q114" s="152"/>
      <c r="R114" s="162"/>
      <c r="S114" s="162"/>
      <c r="T114" s="162"/>
      <c r="U114" s="162"/>
      <c r="V114" s="163"/>
      <c r="W114" s="163"/>
      <c r="X114" s="163"/>
    </row>
    <row r="115">
      <c r="A115" s="53">
        <v>45705.0</v>
      </c>
      <c r="B115" s="53">
        <v>45783.0</v>
      </c>
      <c r="C115" s="54">
        <v>223945.0</v>
      </c>
      <c r="D115" s="54" t="s">
        <v>71</v>
      </c>
      <c r="E115" s="320">
        <v>45474.0</v>
      </c>
      <c r="F115" s="56">
        <f t="shared" si="1"/>
        <v>10</v>
      </c>
      <c r="G115" s="303">
        <v>45510.0</v>
      </c>
      <c r="H115" s="56">
        <f t="shared" si="2"/>
        <v>9</v>
      </c>
      <c r="I115" s="54" t="s">
        <v>42</v>
      </c>
      <c r="J115" s="322">
        <v>29.0</v>
      </c>
      <c r="K115" s="57">
        <v>5700.0</v>
      </c>
      <c r="L115" s="54" t="s">
        <v>68</v>
      </c>
      <c r="M115" s="53">
        <v>45747.0</v>
      </c>
      <c r="N115" s="54" t="s">
        <v>19</v>
      </c>
      <c r="O115" s="54"/>
      <c r="P115" s="134"/>
      <c r="Q115" s="152"/>
      <c r="R115" s="162"/>
      <c r="S115" s="162"/>
      <c r="T115" s="162"/>
      <c r="U115" s="162"/>
      <c r="V115" s="163"/>
      <c r="W115" s="163"/>
      <c r="X115" s="163"/>
    </row>
    <row r="116">
      <c r="A116" s="53">
        <v>45705.0</v>
      </c>
      <c r="B116" s="53">
        <v>45783.0</v>
      </c>
      <c r="C116" s="54">
        <v>229549.0</v>
      </c>
      <c r="D116" s="54" t="s">
        <v>71</v>
      </c>
      <c r="E116" s="320">
        <v>45536.0</v>
      </c>
      <c r="F116" s="56">
        <f t="shared" si="1"/>
        <v>8</v>
      </c>
      <c r="G116" s="303">
        <v>45566.0</v>
      </c>
      <c r="H116" s="56">
        <f t="shared" si="2"/>
        <v>7</v>
      </c>
      <c r="I116" s="54" t="s">
        <v>74</v>
      </c>
      <c r="J116" s="54" t="s">
        <v>210</v>
      </c>
      <c r="K116" s="57">
        <v>10000.0</v>
      </c>
      <c r="L116" s="58"/>
      <c r="M116" s="53">
        <v>45734.0</v>
      </c>
      <c r="N116" s="54" t="s">
        <v>19</v>
      </c>
      <c r="O116" s="58"/>
      <c r="P116" s="134"/>
      <c r="Q116" s="152"/>
      <c r="R116" s="162"/>
      <c r="S116" s="162"/>
      <c r="T116" s="162"/>
      <c r="U116" s="162"/>
      <c r="V116" s="163"/>
      <c r="W116" s="163"/>
      <c r="X116" s="163"/>
    </row>
    <row r="117">
      <c r="A117" s="53">
        <v>45707.0</v>
      </c>
      <c r="B117" s="53">
        <v>45783.0</v>
      </c>
      <c r="C117" s="54">
        <v>216232.0</v>
      </c>
      <c r="D117" s="54" t="s">
        <v>133</v>
      </c>
      <c r="E117" s="320">
        <v>45200.0</v>
      </c>
      <c r="F117" s="56">
        <f t="shared" si="1"/>
        <v>19</v>
      </c>
      <c r="G117" s="303">
        <v>45440.0</v>
      </c>
      <c r="H117" s="56">
        <f t="shared" si="2"/>
        <v>11</v>
      </c>
      <c r="I117" s="54" t="s">
        <v>63</v>
      </c>
      <c r="J117" s="54">
        <v>404.0</v>
      </c>
      <c r="K117" s="57">
        <v>27000.0</v>
      </c>
      <c r="L117" s="54" t="s">
        <v>68</v>
      </c>
      <c r="M117" s="53">
        <v>45783.0</v>
      </c>
      <c r="N117" s="54" t="s">
        <v>18</v>
      </c>
      <c r="O117" s="54" t="s">
        <v>537</v>
      </c>
      <c r="P117" s="89" t="s">
        <v>66</v>
      </c>
      <c r="Q117" s="152"/>
      <c r="R117" s="162"/>
      <c r="S117" s="162"/>
      <c r="T117" s="162"/>
      <c r="U117" s="162"/>
      <c r="V117" s="163"/>
      <c r="W117" s="163"/>
      <c r="X117" s="163"/>
    </row>
    <row r="118">
      <c r="A118" s="53">
        <v>45705.0</v>
      </c>
      <c r="B118" s="53">
        <v>45783.0</v>
      </c>
      <c r="C118" s="54">
        <v>230728.0</v>
      </c>
      <c r="D118" s="54" t="s">
        <v>133</v>
      </c>
      <c r="E118" s="320">
        <v>45536.0</v>
      </c>
      <c r="F118" s="56">
        <f t="shared" si="1"/>
        <v>8</v>
      </c>
      <c r="G118" s="321">
        <v>45575.0</v>
      </c>
      <c r="H118" s="56">
        <f t="shared" si="2"/>
        <v>6</v>
      </c>
      <c r="I118" s="54" t="s">
        <v>74</v>
      </c>
      <c r="J118" s="54">
        <v>360.0</v>
      </c>
      <c r="K118" s="100"/>
      <c r="L118" s="58"/>
      <c r="M118" s="53">
        <v>45744.0</v>
      </c>
      <c r="N118" s="54" t="s">
        <v>19</v>
      </c>
      <c r="O118" s="58"/>
      <c r="P118" s="134"/>
      <c r="Q118" s="152"/>
      <c r="R118" s="162"/>
      <c r="S118" s="162"/>
      <c r="T118" s="162"/>
      <c r="U118" s="162"/>
      <c r="V118" s="163"/>
      <c r="W118" s="163"/>
      <c r="X118" s="163"/>
    </row>
    <row r="119">
      <c r="A119" s="53">
        <v>45705.0</v>
      </c>
      <c r="B119" s="53">
        <v>45783.0</v>
      </c>
      <c r="C119" s="54">
        <v>164934.0</v>
      </c>
      <c r="D119" s="54" t="s">
        <v>77</v>
      </c>
      <c r="E119" s="320">
        <v>44927.0</v>
      </c>
      <c r="F119" s="56">
        <f t="shared" si="1"/>
        <v>28</v>
      </c>
      <c r="G119" s="303">
        <v>45007.0</v>
      </c>
      <c r="H119" s="56">
        <f t="shared" si="2"/>
        <v>25</v>
      </c>
      <c r="I119" s="54" t="s">
        <v>42</v>
      </c>
      <c r="J119" s="54" t="s">
        <v>33</v>
      </c>
      <c r="K119" s="100"/>
      <c r="L119" s="58"/>
      <c r="M119" s="53">
        <v>45554.0</v>
      </c>
      <c r="N119" s="54" t="s">
        <v>19</v>
      </c>
      <c r="O119" s="58"/>
      <c r="P119" s="134"/>
      <c r="Q119" s="152"/>
      <c r="R119" s="162"/>
      <c r="S119" s="162"/>
      <c r="T119" s="162"/>
      <c r="U119" s="162"/>
      <c r="V119" s="163"/>
      <c r="W119" s="163"/>
      <c r="X119" s="163"/>
    </row>
    <row r="120">
      <c r="A120" s="53">
        <v>45705.0</v>
      </c>
      <c r="B120" s="53">
        <v>45783.0</v>
      </c>
      <c r="C120" s="54">
        <v>190661.0</v>
      </c>
      <c r="D120" s="54" t="s">
        <v>77</v>
      </c>
      <c r="E120" s="320">
        <v>45139.0</v>
      </c>
      <c r="F120" s="56">
        <f t="shared" si="1"/>
        <v>21</v>
      </c>
      <c r="G120" s="321">
        <v>45224.0</v>
      </c>
      <c r="H120" s="56">
        <f t="shared" si="2"/>
        <v>18</v>
      </c>
      <c r="I120" s="54" t="s">
        <v>73</v>
      </c>
      <c r="J120" s="54">
        <v>201.0</v>
      </c>
      <c r="K120" s="57">
        <v>15000.0</v>
      </c>
      <c r="L120" s="54" t="s">
        <v>68</v>
      </c>
      <c r="M120" s="53">
        <v>45742.0</v>
      </c>
      <c r="N120" s="54" t="s">
        <v>19</v>
      </c>
      <c r="O120" s="58"/>
      <c r="P120" s="134"/>
      <c r="Q120" s="152"/>
      <c r="R120" s="162"/>
      <c r="S120" s="162"/>
      <c r="T120" s="162"/>
      <c r="U120" s="162"/>
      <c r="V120" s="163"/>
      <c r="W120" s="163"/>
      <c r="X120" s="163"/>
    </row>
    <row r="121">
      <c r="A121" s="53">
        <v>45705.0</v>
      </c>
      <c r="B121" s="53">
        <v>45783.0</v>
      </c>
      <c r="C121" s="54">
        <v>183296.0</v>
      </c>
      <c r="D121" s="54" t="s">
        <v>77</v>
      </c>
      <c r="E121" s="320">
        <v>44986.0</v>
      </c>
      <c r="F121" s="56">
        <f t="shared" si="1"/>
        <v>26</v>
      </c>
      <c r="G121" s="303">
        <v>45174.0</v>
      </c>
      <c r="H121" s="56">
        <f t="shared" si="2"/>
        <v>20</v>
      </c>
      <c r="I121" s="54" t="s">
        <v>42</v>
      </c>
      <c r="J121" s="54">
        <v>39.0</v>
      </c>
      <c r="K121" s="100"/>
      <c r="L121" s="58"/>
      <c r="M121" s="53">
        <v>45744.0</v>
      </c>
      <c r="N121" s="54" t="s">
        <v>19</v>
      </c>
      <c r="O121" s="54" t="s">
        <v>538</v>
      </c>
      <c r="P121" s="134"/>
      <c r="Q121" s="152"/>
      <c r="R121" s="162"/>
      <c r="S121" s="162"/>
      <c r="T121" s="162"/>
      <c r="U121" s="162"/>
      <c r="V121" s="163"/>
      <c r="W121" s="163"/>
      <c r="X121" s="163"/>
    </row>
    <row r="122">
      <c r="A122" s="53">
        <v>45705.0</v>
      </c>
      <c r="B122" s="53">
        <v>45783.0</v>
      </c>
      <c r="C122" s="54">
        <v>225385.0</v>
      </c>
      <c r="D122" s="54" t="s">
        <v>77</v>
      </c>
      <c r="E122" s="320">
        <v>45261.0</v>
      </c>
      <c r="F122" s="56">
        <f t="shared" si="1"/>
        <v>17</v>
      </c>
      <c r="G122" s="303">
        <v>45524.0</v>
      </c>
      <c r="H122" s="56">
        <f t="shared" si="2"/>
        <v>8</v>
      </c>
      <c r="I122" s="54" t="s">
        <v>73</v>
      </c>
      <c r="J122" s="54">
        <v>201.0</v>
      </c>
      <c r="K122" s="100"/>
      <c r="L122" s="58"/>
      <c r="M122" s="151">
        <v>45729.0</v>
      </c>
      <c r="N122" s="54" t="s">
        <v>19</v>
      </c>
      <c r="O122" s="58"/>
      <c r="P122" s="134"/>
      <c r="Q122" s="152"/>
      <c r="R122" s="162"/>
      <c r="S122" s="162"/>
      <c r="T122" s="162"/>
      <c r="U122" s="162"/>
      <c r="V122" s="163"/>
      <c r="W122" s="163"/>
      <c r="X122" s="163"/>
    </row>
    <row r="123">
      <c r="A123" s="53">
        <v>45705.0</v>
      </c>
      <c r="B123" s="53">
        <v>45783.0</v>
      </c>
      <c r="C123" s="54">
        <v>240563.0</v>
      </c>
      <c r="D123" s="54" t="s">
        <v>77</v>
      </c>
      <c r="E123" s="320">
        <v>45536.0</v>
      </c>
      <c r="F123" s="56">
        <f t="shared" si="1"/>
        <v>8</v>
      </c>
      <c r="G123" s="303">
        <v>45685.0</v>
      </c>
      <c r="H123" s="56">
        <f t="shared" si="2"/>
        <v>3</v>
      </c>
      <c r="I123" s="54" t="s">
        <v>74</v>
      </c>
      <c r="J123" s="54" t="s">
        <v>539</v>
      </c>
      <c r="K123" s="100"/>
      <c r="L123" s="58"/>
      <c r="M123" s="53">
        <v>45726.0</v>
      </c>
      <c r="N123" s="54" t="s">
        <v>19</v>
      </c>
      <c r="O123" s="54" t="s">
        <v>538</v>
      </c>
      <c r="P123" s="134"/>
      <c r="Q123" s="152"/>
      <c r="R123" s="162"/>
      <c r="S123" s="162"/>
      <c r="T123" s="162"/>
      <c r="U123" s="162"/>
      <c r="V123" s="163"/>
      <c r="W123" s="163"/>
      <c r="X123" s="163"/>
    </row>
    <row r="124">
      <c r="A124" s="53">
        <v>45705.0</v>
      </c>
      <c r="B124" s="53">
        <v>45783.0</v>
      </c>
      <c r="C124" s="54">
        <v>170799.0</v>
      </c>
      <c r="D124" s="54" t="s">
        <v>70</v>
      </c>
      <c r="E124" s="320">
        <v>45017.0</v>
      </c>
      <c r="F124" s="56">
        <f t="shared" si="1"/>
        <v>25</v>
      </c>
      <c r="G124" s="303">
        <v>45059.0</v>
      </c>
      <c r="H124" s="56">
        <f t="shared" si="2"/>
        <v>23</v>
      </c>
      <c r="I124" s="54" t="s">
        <v>73</v>
      </c>
      <c r="J124" s="54">
        <v>208.0</v>
      </c>
      <c r="K124" s="100"/>
      <c r="L124" s="54" t="s">
        <v>68</v>
      </c>
      <c r="M124" s="53">
        <v>45743.0</v>
      </c>
      <c r="N124" s="54" t="s">
        <v>19</v>
      </c>
      <c r="O124" s="328"/>
      <c r="P124" s="89" t="s">
        <v>66</v>
      </c>
      <c r="Q124" s="152"/>
      <c r="R124" s="162"/>
      <c r="S124" s="162"/>
      <c r="T124" s="162"/>
      <c r="U124" s="162"/>
      <c r="V124" s="163"/>
      <c r="W124" s="163"/>
      <c r="X124" s="163"/>
    </row>
    <row r="125">
      <c r="A125" s="53">
        <v>45705.0</v>
      </c>
      <c r="B125" s="53">
        <v>45783.0</v>
      </c>
      <c r="C125" s="54">
        <v>185734.0</v>
      </c>
      <c r="D125" s="54" t="s">
        <v>104</v>
      </c>
      <c r="E125" s="320">
        <v>45139.0</v>
      </c>
      <c r="F125" s="56">
        <f t="shared" si="1"/>
        <v>21</v>
      </c>
      <c r="G125" s="303">
        <v>45184.0</v>
      </c>
      <c r="H125" s="56">
        <f t="shared" si="2"/>
        <v>19</v>
      </c>
      <c r="I125" s="54" t="s">
        <v>141</v>
      </c>
      <c r="J125" s="54">
        <v>601.0</v>
      </c>
      <c r="K125" s="100"/>
      <c r="L125" s="58"/>
      <c r="M125" s="53">
        <v>45602.0</v>
      </c>
      <c r="N125" s="54" t="s">
        <v>19</v>
      </c>
      <c r="O125" s="58"/>
      <c r="P125" s="134"/>
      <c r="Q125" s="152"/>
      <c r="R125" s="162"/>
      <c r="S125" s="162"/>
      <c r="T125" s="162"/>
      <c r="U125" s="162"/>
      <c r="V125" s="163"/>
      <c r="W125" s="163"/>
      <c r="X125" s="163"/>
    </row>
    <row r="126">
      <c r="A126" s="53">
        <v>45705.0</v>
      </c>
      <c r="B126" s="53">
        <v>45783.0</v>
      </c>
      <c r="C126" s="54">
        <v>197592.0</v>
      </c>
      <c r="D126" s="54" t="s">
        <v>104</v>
      </c>
      <c r="E126" s="320">
        <v>45261.0</v>
      </c>
      <c r="F126" s="56">
        <f t="shared" si="1"/>
        <v>17</v>
      </c>
      <c r="G126" s="303">
        <v>45300.0</v>
      </c>
      <c r="H126" s="56">
        <f t="shared" si="2"/>
        <v>15</v>
      </c>
      <c r="I126" s="54" t="s">
        <v>73</v>
      </c>
      <c r="J126" s="54">
        <v>216.0</v>
      </c>
      <c r="K126" s="57">
        <v>6000.0</v>
      </c>
      <c r="L126" s="58"/>
      <c r="M126" s="53">
        <v>45603.0</v>
      </c>
      <c r="N126" s="54" t="s">
        <v>19</v>
      </c>
      <c r="O126" s="58"/>
      <c r="P126" s="134"/>
      <c r="Q126" s="152"/>
      <c r="R126" s="162"/>
      <c r="S126" s="162"/>
      <c r="T126" s="162"/>
      <c r="U126" s="162"/>
      <c r="V126" s="163"/>
      <c r="W126" s="163"/>
      <c r="X126" s="163"/>
    </row>
    <row r="127">
      <c r="A127" s="53">
        <v>45705.0</v>
      </c>
      <c r="B127" s="53">
        <v>45783.0</v>
      </c>
      <c r="C127" s="54">
        <v>240775.0</v>
      </c>
      <c r="D127" s="54" t="s">
        <v>104</v>
      </c>
      <c r="E127" s="320">
        <v>45383.0</v>
      </c>
      <c r="F127" s="56">
        <f t="shared" si="1"/>
        <v>13</v>
      </c>
      <c r="G127" s="303">
        <v>45684.0</v>
      </c>
      <c r="H127" s="56">
        <f t="shared" si="2"/>
        <v>3</v>
      </c>
      <c r="I127" s="54" t="s">
        <v>73</v>
      </c>
      <c r="J127" s="54">
        <v>222.0</v>
      </c>
      <c r="K127" s="100"/>
      <c r="L127" s="58"/>
      <c r="M127" s="53">
        <v>45742.0</v>
      </c>
      <c r="N127" s="54" t="s">
        <v>19</v>
      </c>
      <c r="O127" s="58"/>
      <c r="P127" s="134"/>
      <c r="Q127" s="152"/>
      <c r="R127" s="162"/>
      <c r="S127" s="162"/>
      <c r="T127" s="162"/>
      <c r="U127" s="162"/>
      <c r="V127" s="163"/>
      <c r="W127" s="163"/>
      <c r="X127" s="163"/>
    </row>
    <row r="128">
      <c r="A128" s="53">
        <v>45705.0</v>
      </c>
      <c r="B128" s="53">
        <v>45783.0</v>
      </c>
      <c r="C128" s="54">
        <v>175801.0</v>
      </c>
      <c r="D128" s="54" t="s">
        <v>83</v>
      </c>
      <c r="E128" s="320">
        <v>44986.0</v>
      </c>
      <c r="F128" s="56">
        <f t="shared" si="1"/>
        <v>26</v>
      </c>
      <c r="G128" s="303">
        <v>45100.0</v>
      </c>
      <c r="H128" s="56">
        <f t="shared" si="2"/>
        <v>22</v>
      </c>
      <c r="I128" s="54" t="s">
        <v>74</v>
      </c>
      <c r="J128" s="54">
        <v>310.0</v>
      </c>
      <c r="K128" s="100"/>
      <c r="L128" s="54" t="s">
        <v>68</v>
      </c>
      <c r="M128" s="53">
        <v>45709.0</v>
      </c>
      <c r="N128" s="54" t="s">
        <v>19</v>
      </c>
      <c r="O128" s="328"/>
      <c r="P128" s="89" t="s">
        <v>66</v>
      </c>
      <c r="Q128" s="152"/>
      <c r="R128" s="162"/>
      <c r="S128" s="162"/>
      <c r="T128" s="162"/>
      <c r="U128" s="162"/>
      <c r="V128" s="163"/>
      <c r="W128" s="163"/>
      <c r="X128" s="163"/>
    </row>
    <row r="129">
      <c r="A129" s="53">
        <v>45705.0</v>
      </c>
      <c r="B129" s="53">
        <v>45783.0</v>
      </c>
      <c r="C129" s="54">
        <v>190445.0</v>
      </c>
      <c r="D129" s="54" t="s">
        <v>83</v>
      </c>
      <c r="E129" s="320">
        <v>45170.0</v>
      </c>
      <c r="F129" s="56">
        <f t="shared" si="1"/>
        <v>20</v>
      </c>
      <c r="G129" s="321">
        <v>45223.0</v>
      </c>
      <c r="H129" s="56">
        <f t="shared" si="2"/>
        <v>18</v>
      </c>
      <c r="I129" s="54" t="s">
        <v>63</v>
      </c>
      <c r="J129" s="54">
        <v>404.0</v>
      </c>
      <c r="K129" s="100"/>
      <c r="L129" s="54" t="s">
        <v>68</v>
      </c>
      <c r="M129" s="53">
        <v>45723.0</v>
      </c>
      <c r="N129" s="54" t="s">
        <v>19</v>
      </c>
      <c r="O129" s="58"/>
      <c r="P129" s="134"/>
      <c r="Q129" s="152"/>
      <c r="R129" s="162"/>
      <c r="S129" s="162"/>
      <c r="T129" s="162"/>
      <c r="U129" s="162"/>
      <c r="V129" s="163"/>
      <c r="W129" s="163"/>
      <c r="X129" s="163"/>
    </row>
    <row r="130">
      <c r="A130" s="53">
        <v>45705.0</v>
      </c>
      <c r="B130" s="53">
        <v>45783.0</v>
      </c>
      <c r="C130" s="54">
        <v>189555.0</v>
      </c>
      <c r="D130" s="54" t="s">
        <v>83</v>
      </c>
      <c r="E130" s="320">
        <v>45200.0</v>
      </c>
      <c r="F130" s="56">
        <f t="shared" si="1"/>
        <v>19</v>
      </c>
      <c r="G130" s="321">
        <v>45216.0</v>
      </c>
      <c r="H130" s="56">
        <f t="shared" si="2"/>
        <v>18</v>
      </c>
      <c r="I130" s="54" t="s">
        <v>49</v>
      </c>
      <c r="J130" s="54" t="s">
        <v>540</v>
      </c>
      <c r="K130" s="100"/>
      <c r="L130" s="58"/>
      <c r="M130" s="53">
        <v>45681.0</v>
      </c>
      <c r="N130" s="54" t="s">
        <v>19</v>
      </c>
      <c r="O130" s="54" t="s">
        <v>541</v>
      </c>
      <c r="P130" s="134"/>
      <c r="Q130" s="152"/>
      <c r="R130" s="162"/>
      <c r="S130" s="162"/>
      <c r="T130" s="162"/>
      <c r="U130" s="162"/>
      <c r="V130" s="163"/>
      <c r="W130" s="163"/>
      <c r="X130" s="163"/>
    </row>
    <row r="131">
      <c r="A131" s="53">
        <v>45716.0</v>
      </c>
      <c r="B131" s="53">
        <v>45783.0</v>
      </c>
      <c r="C131" s="54">
        <v>216379.0</v>
      </c>
      <c r="D131" s="54" t="s">
        <v>83</v>
      </c>
      <c r="E131" s="320">
        <v>45292.0</v>
      </c>
      <c r="F131" s="56">
        <f t="shared" si="1"/>
        <v>16</v>
      </c>
      <c r="G131" s="303">
        <v>45456.0</v>
      </c>
      <c r="H131" s="56">
        <f t="shared" si="2"/>
        <v>10</v>
      </c>
      <c r="I131" s="54" t="s">
        <v>74</v>
      </c>
      <c r="J131" s="54" t="s">
        <v>108</v>
      </c>
      <c r="K131" s="57">
        <v>13000.0</v>
      </c>
      <c r="L131" s="58"/>
      <c r="M131" s="53">
        <v>45747.0</v>
      </c>
      <c r="N131" s="54" t="s">
        <v>19</v>
      </c>
      <c r="O131" s="328"/>
      <c r="P131" s="89" t="s">
        <v>66</v>
      </c>
      <c r="Q131" s="152"/>
      <c r="R131" s="162"/>
      <c r="S131" s="162"/>
      <c r="T131" s="162"/>
      <c r="U131" s="162"/>
      <c r="V131" s="163"/>
      <c r="W131" s="163"/>
      <c r="X131" s="163"/>
    </row>
    <row r="132">
      <c r="A132" s="53">
        <v>45705.0</v>
      </c>
      <c r="B132" s="53">
        <v>45783.0</v>
      </c>
      <c r="C132" s="54">
        <v>223634.0</v>
      </c>
      <c r="D132" s="54" t="s">
        <v>83</v>
      </c>
      <c r="E132" s="320">
        <v>45383.0</v>
      </c>
      <c r="F132" s="56">
        <f t="shared" si="1"/>
        <v>13</v>
      </c>
      <c r="G132" s="303">
        <v>45506.0</v>
      </c>
      <c r="H132" s="56">
        <f t="shared" si="2"/>
        <v>9</v>
      </c>
      <c r="I132" s="54" t="s">
        <v>74</v>
      </c>
      <c r="J132" s="54">
        <v>307.0</v>
      </c>
      <c r="K132" s="100"/>
      <c r="L132" s="58"/>
      <c r="M132" s="53">
        <v>45744.0</v>
      </c>
      <c r="N132" s="54" t="s">
        <v>19</v>
      </c>
      <c r="O132" s="58"/>
      <c r="P132" s="134"/>
      <c r="Q132" s="152"/>
      <c r="R132" s="162"/>
      <c r="S132" s="162"/>
      <c r="T132" s="162"/>
      <c r="U132" s="162"/>
      <c r="V132" s="163"/>
      <c r="W132" s="163"/>
      <c r="X132" s="163"/>
    </row>
    <row r="133">
      <c r="A133" s="53">
        <v>45713.0</v>
      </c>
      <c r="B133" s="53">
        <v>45783.0</v>
      </c>
      <c r="C133" s="54">
        <v>225736.0</v>
      </c>
      <c r="D133" s="54" t="s">
        <v>83</v>
      </c>
      <c r="E133" s="320">
        <v>45444.0</v>
      </c>
      <c r="F133" s="56">
        <f t="shared" si="1"/>
        <v>11</v>
      </c>
      <c r="G133" s="303">
        <v>45526.0</v>
      </c>
      <c r="H133" s="56">
        <f t="shared" si="2"/>
        <v>8</v>
      </c>
      <c r="I133" s="54" t="s">
        <v>74</v>
      </c>
      <c r="J133" s="54">
        <v>301.0</v>
      </c>
      <c r="K133" s="57">
        <v>10000.0</v>
      </c>
      <c r="L133" s="58"/>
      <c r="M133" s="53">
        <v>45713.0</v>
      </c>
      <c r="N133" s="54" t="s">
        <v>19</v>
      </c>
      <c r="O133" s="328"/>
      <c r="P133" s="89" t="s">
        <v>66</v>
      </c>
      <c r="Q133" s="152"/>
      <c r="R133" s="162"/>
      <c r="S133" s="162"/>
      <c r="T133" s="162"/>
      <c r="U133" s="162"/>
      <c r="V133" s="163"/>
      <c r="W133" s="163"/>
      <c r="X133" s="163"/>
    </row>
    <row r="134">
      <c r="A134" s="53">
        <v>45705.0</v>
      </c>
      <c r="B134" s="53">
        <v>45783.0</v>
      </c>
      <c r="C134" s="54">
        <v>155734.0</v>
      </c>
      <c r="D134" s="54" t="s">
        <v>83</v>
      </c>
      <c r="E134" s="320">
        <v>44866.0</v>
      </c>
      <c r="F134" s="56">
        <f t="shared" si="1"/>
        <v>30</v>
      </c>
      <c r="G134" s="303">
        <v>44935.0</v>
      </c>
      <c r="H134" s="56">
        <f t="shared" si="2"/>
        <v>27</v>
      </c>
      <c r="I134" s="54" t="s">
        <v>42</v>
      </c>
      <c r="J134" s="54">
        <v>50.0</v>
      </c>
      <c r="K134" s="100"/>
      <c r="L134" s="58"/>
      <c r="M134" s="151">
        <v>45607.0</v>
      </c>
      <c r="N134" s="54" t="s">
        <v>19</v>
      </c>
      <c r="O134" s="58"/>
      <c r="P134" s="134"/>
      <c r="Q134" s="152"/>
      <c r="R134" s="162"/>
      <c r="S134" s="162"/>
      <c r="T134" s="162"/>
      <c r="U134" s="162"/>
      <c r="V134" s="163"/>
      <c r="W134" s="163"/>
      <c r="X134" s="163"/>
    </row>
    <row r="135">
      <c r="A135" s="53">
        <v>45705.0</v>
      </c>
      <c r="B135" s="53">
        <v>45783.0</v>
      </c>
      <c r="C135" s="54">
        <v>193799.0</v>
      </c>
      <c r="D135" s="54" t="s">
        <v>83</v>
      </c>
      <c r="E135" s="320">
        <v>45292.0</v>
      </c>
      <c r="F135" s="56">
        <f t="shared" si="1"/>
        <v>16</v>
      </c>
      <c r="G135" s="303">
        <v>45433.0</v>
      </c>
      <c r="H135" s="56">
        <f t="shared" si="2"/>
        <v>11</v>
      </c>
      <c r="I135" s="54" t="s">
        <v>74</v>
      </c>
      <c r="J135" s="54" t="s">
        <v>127</v>
      </c>
      <c r="K135" s="57">
        <v>10000.0</v>
      </c>
      <c r="L135" s="54" t="s">
        <v>68</v>
      </c>
      <c r="M135" s="53">
        <v>45726.0</v>
      </c>
      <c r="N135" s="54" t="s">
        <v>19</v>
      </c>
      <c r="O135" s="328"/>
      <c r="P135" s="89" t="s">
        <v>66</v>
      </c>
      <c r="Q135" s="152"/>
      <c r="R135" s="162"/>
      <c r="S135" s="162"/>
      <c r="T135" s="162"/>
      <c r="U135" s="162"/>
      <c r="V135" s="163"/>
      <c r="W135" s="163"/>
      <c r="X135" s="163"/>
    </row>
    <row r="136">
      <c r="A136" s="53">
        <v>45705.0</v>
      </c>
      <c r="B136" s="53">
        <v>45783.0</v>
      </c>
      <c r="C136" s="54">
        <v>231722.0</v>
      </c>
      <c r="D136" s="54" t="s">
        <v>83</v>
      </c>
      <c r="E136" s="320">
        <v>45536.0</v>
      </c>
      <c r="F136" s="56">
        <f t="shared" si="1"/>
        <v>8</v>
      </c>
      <c r="G136" s="321">
        <v>45586.0</v>
      </c>
      <c r="H136" s="56">
        <f t="shared" si="2"/>
        <v>6</v>
      </c>
      <c r="I136" s="54" t="s">
        <v>74</v>
      </c>
      <c r="J136" s="54" t="s">
        <v>127</v>
      </c>
      <c r="K136" s="100"/>
      <c r="L136" s="58"/>
      <c r="M136" s="53">
        <v>45734.0</v>
      </c>
      <c r="N136" s="54" t="s">
        <v>19</v>
      </c>
      <c r="O136" s="58"/>
      <c r="P136" s="134"/>
      <c r="Q136" s="152"/>
      <c r="R136" s="162"/>
      <c r="S136" s="162"/>
      <c r="T136" s="162"/>
      <c r="U136" s="162"/>
      <c r="V136" s="163"/>
      <c r="W136" s="163"/>
      <c r="X136" s="163"/>
    </row>
    <row r="137">
      <c r="A137" s="53">
        <v>45705.0</v>
      </c>
      <c r="B137" s="53">
        <v>45783.0</v>
      </c>
      <c r="C137" s="54">
        <v>117575.0</v>
      </c>
      <c r="D137" s="54" t="s">
        <v>58</v>
      </c>
      <c r="E137" s="320">
        <v>44562.0</v>
      </c>
      <c r="F137" s="56">
        <f t="shared" si="1"/>
        <v>40</v>
      </c>
      <c r="G137" s="303">
        <v>44617.0</v>
      </c>
      <c r="H137" s="56">
        <f t="shared" si="2"/>
        <v>38</v>
      </c>
      <c r="I137" s="54" t="s">
        <v>74</v>
      </c>
      <c r="J137" s="54">
        <v>304.0</v>
      </c>
      <c r="K137" s="100"/>
      <c r="L137" s="58"/>
      <c r="M137" s="53">
        <v>45660.0</v>
      </c>
      <c r="N137" s="54" t="s">
        <v>19</v>
      </c>
      <c r="O137" s="58"/>
      <c r="P137" s="134"/>
      <c r="Q137" s="152"/>
      <c r="R137" s="162"/>
      <c r="S137" s="162"/>
      <c r="T137" s="162"/>
      <c r="U137" s="162"/>
      <c r="V137" s="163"/>
      <c r="W137" s="163"/>
      <c r="X137" s="163"/>
    </row>
    <row r="138">
      <c r="A138" s="53">
        <v>45705.0</v>
      </c>
      <c r="B138" s="53">
        <v>45783.0</v>
      </c>
      <c r="C138" s="54">
        <v>181868.0</v>
      </c>
      <c r="D138" s="54" t="s">
        <v>58</v>
      </c>
      <c r="E138" s="320">
        <v>45139.0</v>
      </c>
      <c r="F138" s="56">
        <f t="shared" si="1"/>
        <v>21</v>
      </c>
      <c r="G138" s="303">
        <v>45155.0</v>
      </c>
      <c r="H138" s="56">
        <f t="shared" si="2"/>
        <v>20</v>
      </c>
      <c r="I138" s="54" t="s">
        <v>141</v>
      </c>
      <c r="J138" s="54">
        <v>622.0</v>
      </c>
      <c r="K138" s="100"/>
      <c r="L138" s="58"/>
      <c r="M138" s="151">
        <v>45618.0</v>
      </c>
      <c r="N138" s="54" t="s">
        <v>19</v>
      </c>
      <c r="O138" s="58"/>
      <c r="P138" s="134"/>
      <c r="Q138" s="152"/>
      <c r="R138" s="162"/>
      <c r="S138" s="162"/>
      <c r="T138" s="162"/>
      <c r="U138" s="162"/>
      <c r="V138" s="163"/>
      <c r="W138" s="163"/>
      <c r="X138" s="163"/>
    </row>
    <row r="139">
      <c r="A139" s="53">
        <v>45705.0</v>
      </c>
      <c r="B139" s="53">
        <v>45783.0</v>
      </c>
      <c r="C139" s="54">
        <v>132559.0</v>
      </c>
      <c r="D139" s="54" t="s">
        <v>58</v>
      </c>
      <c r="E139" s="320">
        <v>44713.0</v>
      </c>
      <c r="F139" s="56">
        <f t="shared" si="1"/>
        <v>35</v>
      </c>
      <c r="G139" s="303">
        <v>44725.0</v>
      </c>
      <c r="H139" s="56">
        <f t="shared" si="2"/>
        <v>34</v>
      </c>
      <c r="I139" s="54" t="s">
        <v>141</v>
      </c>
      <c r="J139" s="54">
        <v>608.0</v>
      </c>
      <c r="K139" s="100"/>
      <c r="L139" s="58"/>
      <c r="M139" s="53">
        <v>45722.0</v>
      </c>
      <c r="N139" s="54" t="s">
        <v>19</v>
      </c>
      <c r="O139" s="58"/>
      <c r="P139" s="134"/>
      <c r="Q139" s="152"/>
      <c r="R139" s="162"/>
      <c r="S139" s="162"/>
      <c r="T139" s="162"/>
      <c r="U139" s="162"/>
      <c r="V139" s="163"/>
      <c r="W139" s="163"/>
      <c r="X139" s="163"/>
    </row>
    <row r="140">
      <c r="A140" s="53">
        <v>45705.0</v>
      </c>
      <c r="B140" s="53">
        <v>45783.0</v>
      </c>
      <c r="C140" s="54">
        <v>197628.0</v>
      </c>
      <c r="D140" s="54" t="s">
        <v>58</v>
      </c>
      <c r="E140" s="320">
        <v>45261.0</v>
      </c>
      <c r="F140" s="56">
        <f t="shared" si="1"/>
        <v>17</v>
      </c>
      <c r="G140" s="303">
        <v>45311.0</v>
      </c>
      <c r="H140" s="56">
        <f t="shared" si="2"/>
        <v>15</v>
      </c>
      <c r="I140" s="54" t="s">
        <v>73</v>
      </c>
      <c r="J140" s="54">
        <v>207.0</v>
      </c>
      <c r="K140" s="57" t="s">
        <v>56</v>
      </c>
      <c r="L140" s="58"/>
      <c r="M140" s="53">
        <v>45726.0</v>
      </c>
      <c r="N140" s="54" t="s">
        <v>19</v>
      </c>
      <c r="O140" s="58"/>
      <c r="P140" s="134"/>
      <c r="Q140" s="152"/>
      <c r="R140" s="162"/>
      <c r="S140" s="162"/>
      <c r="T140" s="162"/>
      <c r="U140" s="162"/>
      <c r="V140" s="163"/>
      <c r="W140" s="163"/>
      <c r="X140" s="163"/>
    </row>
    <row r="141">
      <c r="A141" s="53">
        <v>45705.0</v>
      </c>
      <c r="B141" s="53">
        <v>45783.0</v>
      </c>
      <c r="C141" s="54">
        <v>200020.0</v>
      </c>
      <c r="D141" s="54" t="s">
        <v>58</v>
      </c>
      <c r="E141" s="320">
        <v>45292.0</v>
      </c>
      <c r="F141" s="56">
        <f t="shared" si="1"/>
        <v>16</v>
      </c>
      <c r="G141" s="303">
        <v>45316.0</v>
      </c>
      <c r="H141" s="56">
        <f t="shared" si="2"/>
        <v>15</v>
      </c>
      <c r="I141" s="54" t="s">
        <v>74</v>
      </c>
      <c r="J141" s="54" t="s">
        <v>311</v>
      </c>
      <c r="K141" s="57" t="s">
        <v>64</v>
      </c>
      <c r="L141" s="58"/>
      <c r="M141" s="53">
        <v>45713.0</v>
      </c>
      <c r="N141" s="54" t="s">
        <v>19</v>
      </c>
      <c r="O141" s="58"/>
      <c r="P141" s="134"/>
      <c r="Q141" s="152"/>
      <c r="R141" s="162"/>
      <c r="S141" s="162"/>
      <c r="T141" s="162"/>
      <c r="U141" s="162"/>
      <c r="V141" s="163"/>
      <c r="W141" s="163"/>
      <c r="X141" s="163"/>
    </row>
    <row r="142">
      <c r="A142" s="53">
        <v>45705.0</v>
      </c>
      <c r="B142" s="53">
        <v>45783.0</v>
      </c>
      <c r="C142" s="54">
        <v>205416.0</v>
      </c>
      <c r="D142" s="54" t="s">
        <v>87</v>
      </c>
      <c r="E142" s="320">
        <v>45292.0</v>
      </c>
      <c r="F142" s="56">
        <f t="shared" si="1"/>
        <v>16</v>
      </c>
      <c r="G142" s="303">
        <v>45363.0</v>
      </c>
      <c r="H142" s="56">
        <f t="shared" si="2"/>
        <v>13</v>
      </c>
      <c r="I142" s="54" t="s">
        <v>73</v>
      </c>
      <c r="J142" s="54">
        <v>212.0</v>
      </c>
      <c r="K142" s="100"/>
      <c r="L142" s="58"/>
      <c r="M142" s="53">
        <v>45681.0</v>
      </c>
      <c r="N142" s="54" t="s">
        <v>19</v>
      </c>
      <c r="O142" s="58"/>
      <c r="P142" s="134"/>
      <c r="Q142" s="152"/>
      <c r="R142" s="162"/>
      <c r="S142" s="162"/>
      <c r="T142" s="162"/>
      <c r="U142" s="162"/>
      <c r="V142" s="163"/>
      <c r="W142" s="163"/>
      <c r="X142" s="163"/>
    </row>
    <row r="143">
      <c r="A143" s="53">
        <v>45705.0</v>
      </c>
      <c r="B143" s="53">
        <v>45783.0</v>
      </c>
      <c r="C143" s="54">
        <v>175581.0</v>
      </c>
      <c r="D143" s="54" t="s">
        <v>87</v>
      </c>
      <c r="E143" s="320">
        <v>45078.0</v>
      </c>
      <c r="F143" s="56">
        <f t="shared" si="1"/>
        <v>23</v>
      </c>
      <c r="G143" s="303">
        <v>45098.0</v>
      </c>
      <c r="H143" s="56">
        <f t="shared" si="2"/>
        <v>22</v>
      </c>
      <c r="I143" s="54" t="s">
        <v>73</v>
      </c>
      <c r="J143" s="54">
        <v>212.0</v>
      </c>
      <c r="K143" s="100"/>
      <c r="L143" s="58"/>
      <c r="M143" s="53">
        <v>45670.0</v>
      </c>
      <c r="N143" s="54" t="s">
        <v>19</v>
      </c>
      <c r="O143" s="58"/>
      <c r="P143" s="134"/>
      <c r="Q143" s="152"/>
      <c r="R143" s="162"/>
      <c r="S143" s="162"/>
      <c r="T143" s="162"/>
      <c r="U143" s="162"/>
      <c r="V143" s="163"/>
      <c r="W143" s="163"/>
      <c r="X143" s="163"/>
    </row>
    <row r="144">
      <c r="A144" s="53">
        <v>45705.0</v>
      </c>
      <c r="B144" s="53">
        <v>45783.0</v>
      </c>
      <c r="C144" s="54">
        <v>234806.0</v>
      </c>
      <c r="D144" s="54" t="s">
        <v>87</v>
      </c>
      <c r="E144" s="320">
        <v>45108.0</v>
      </c>
      <c r="F144" s="56">
        <f t="shared" si="1"/>
        <v>22</v>
      </c>
      <c r="G144" s="321">
        <v>45615.0</v>
      </c>
      <c r="H144" s="56">
        <f t="shared" si="2"/>
        <v>5</v>
      </c>
      <c r="I144" s="54" t="s">
        <v>42</v>
      </c>
      <c r="J144" s="54" t="s">
        <v>33</v>
      </c>
      <c r="K144" s="100"/>
      <c r="L144" s="58"/>
      <c r="M144" s="58"/>
      <c r="N144" s="54" t="s">
        <v>19</v>
      </c>
      <c r="O144" s="58"/>
      <c r="P144" s="134"/>
      <c r="Q144" s="152"/>
      <c r="R144" s="162"/>
      <c r="S144" s="162"/>
      <c r="T144" s="162"/>
      <c r="U144" s="162"/>
      <c r="V144" s="163"/>
      <c r="W144" s="163"/>
      <c r="X144" s="163"/>
    </row>
    <row r="145">
      <c r="A145" s="53">
        <v>45705.0</v>
      </c>
      <c r="B145" s="53">
        <v>45783.0</v>
      </c>
      <c r="C145" s="54">
        <v>226060.0</v>
      </c>
      <c r="D145" s="54" t="s">
        <v>107</v>
      </c>
      <c r="E145" s="320">
        <v>45231.0</v>
      </c>
      <c r="F145" s="56">
        <f t="shared" si="1"/>
        <v>18</v>
      </c>
      <c r="G145" s="303">
        <v>45530.0</v>
      </c>
      <c r="H145" s="56">
        <f t="shared" si="2"/>
        <v>8</v>
      </c>
      <c r="I145" s="54" t="s">
        <v>73</v>
      </c>
      <c r="J145" s="54" t="s">
        <v>33</v>
      </c>
      <c r="K145" s="100"/>
      <c r="L145" s="58"/>
      <c r="M145" s="58"/>
      <c r="N145" s="54" t="s">
        <v>19</v>
      </c>
      <c r="O145" s="58"/>
      <c r="P145" s="134"/>
      <c r="Q145" s="152"/>
      <c r="R145" s="162"/>
      <c r="S145" s="162"/>
      <c r="T145" s="162"/>
      <c r="U145" s="162"/>
      <c r="V145" s="163"/>
      <c r="W145" s="163"/>
      <c r="X145" s="163"/>
    </row>
    <row r="146">
      <c r="A146" s="53">
        <v>45705.0</v>
      </c>
      <c r="B146" s="53">
        <v>45783.0</v>
      </c>
      <c r="C146" s="54">
        <v>203800.0</v>
      </c>
      <c r="D146" s="54" t="s">
        <v>41</v>
      </c>
      <c r="E146" s="320">
        <v>45231.0</v>
      </c>
      <c r="F146" s="56">
        <f t="shared" si="1"/>
        <v>18</v>
      </c>
      <c r="G146" s="303">
        <v>45349.0</v>
      </c>
      <c r="H146" s="56">
        <f t="shared" si="2"/>
        <v>14</v>
      </c>
      <c r="I146" s="54" t="s">
        <v>73</v>
      </c>
      <c r="J146" s="54">
        <v>233.0</v>
      </c>
      <c r="K146" s="100"/>
      <c r="L146" s="58"/>
      <c r="M146" s="151">
        <v>45615.0</v>
      </c>
      <c r="N146" s="54" t="s">
        <v>19</v>
      </c>
      <c r="O146" s="58"/>
      <c r="P146" s="134"/>
      <c r="Q146" s="152"/>
      <c r="R146" s="162"/>
      <c r="S146" s="162"/>
      <c r="T146" s="162"/>
      <c r="U146" s="162"/>
      <c r="V146" s="163"/>
      <c r="W146" s="163"/>
      <c r="X146" s="163"/>
    </row>
    <row r="147">
      <c r="A147" s="53">
        <v>45705.0</v>
      </c>
      <c r="B147" s="53">
        <v>45783.0</v>
      </c>
      <c r="C147" s="54">
        <v>190728.0</v>
      </c>
      <c r="D147" s="54" t="s">
        <v>41</v>
      </c>
      <c r="E147" s="320">
        <v>45200.0</v>
      </c>
      <c r="F147" s="56">
        <f t="shared" si="1"/>
        <v>19</v>
      </c>
      <c r="G147" s="321">
        <v>45225.0</v>
      </c>
      <c r="H147" s="56">
        <f t="shared" si="2"/>
        <v>18</v>
      </c>
      <c r="I147" s="54" t="s">
        <v>73</v>
      </c>
      <c r="J147" s="54">
        <v>201.0</v>
      </c>
      <c r="K147" s="100"/>
      <c r="L147" s="58"/>
      <c r="M147" s="53">
        <v>45729.0</v>
      </c>
      <c r="N147" s="54" t="s">
        <v>19</v>
      </c>
      <c r="O147" s="58"/>
      <c r="P147" s="134"/>
      <c r="Q147" s="152"/>
      <c r="R147" s="162"/>
      <c r="S147" s="162"/>
      <c r="T147" s="162"/>
      <c r="U147" s="162"/>
      <c r="V147" s="163"/>
      <c r="W147" s="163"/>
      <c r="X147" s="163"/>
    </row>
    <row r="148">
      <c r="A148" s="53">
        <v>45742.0</v>
      </c>
      <c r="B148" s="53">
        <v>45783.0</v>
      </c>
      <c r="C148" s="54">
        <v>226720.0</v>
      </c>
      <c r="D148" s="54" t="s">
        <v>41</v>
      </c>
      <c r="E148" s="320">
        <v>45505.0</v>
      </c>
      <c r="F148" s="56">
        <f t="shared" si="1"/>
        <v>9</v>
      </c>
      <c r="G148" s="303">
        <v>45538.0</v>
      </c>
      <c r="H148" s="56">
        <f t="shared" si="2"/>
        <v>8</v>
      </c>
      <c r="I148" s="54" t="s">
        <v>74</v>
      </c>
      <c r="J148" s="54">
        <v>316.0</v>
      </c>
      <c r="K148" s="57">
        <v>5000.0</v>
      </c>
      <c r="L148" s="58"/>
      <c r="M148" s="53">
        <v>45742.0</v>
      </c>
      <c r="N148" s="54" t="s">
        <v>19</v>
      </c>
      <c r="O148" s="58"/>
      <c r="P148" s="134"/>
      <c r="Q148" s="152"/>
      <c r="R148" s="162"/>
      <c r="S148" s="162"/>
      <c r="T148" s="162"/>
      <c r="U148" s="162"/>
      <c r="V148" s="163"/>
      <c r="W148" s="163"/>
      <c r="X148" s="163"/>
    </row>
    <row r="149">
      <c r="A149" s="53">
        <v>45694.0</v>
      </c>
      <c r="B149" s="53">
        <v>45783.0</v>
      </c>
      <c r="C149" s="54">
        <v>236216.0</v>
      </c>
      <c r="D149" s="54" t="s">
        <v>89</v>
      </c>
      <c r="E149" s="320">
        <v>45536.0</v>
      </c>
      <c r="F149" s="56">
        <f t="shared" si="1"/>
        <v>8</v>
      </c>
      <c r="G149" s="303">
        <v>45630.0</v>
      </c>
      <c r="H149" s="56">
        <f t="shared" si="2"/>
        <v>5</v>
      </c>
      <c r="I149" s="54" t="s">
        <v>74</v>
      </c>
      <c r="J149" s="54">
        <v>360.0</v>
      </c>
      <c r="K149" s="57" t="s">
        <v>64</v>
      </c>
      <c r="L149" s="58"/>
      <c r="M149" s="53">
        <v>45707.0</v>
      </c>
      <c r="N149" s="54" t="s">
        <v>19</v>
      </c>
      <c r="O149" s="58"/>
      <c r="P149" s="134"/>
      <c r="Q149" s="152"/>
      <c r="R149" s="162"/>
      <c r="S149" s="162"/>
      <c r="T149" s="162"/>
      <c r="U149" s="162"/>
      <c r="V149" s="163"/>
      <c r="W149" s="163"/>
      <c r="X149" s="163"/>
    </row>
    <row r="150">
      <c r="A150" s="53">
        <v>45705.0</v>
      </c>
      <c r="B150" s="53">
        <v>45783.0</v>
      </c>
      <c r="C150" s="54">
        <v>63147.0</v>
      </c>
      <c r="D150" s="54" t="s">
        <v>158</v>
      </c>
      <c r="E150" s="320">
        <v>43862.0</v>
      </c>
      <c r="F150" s="56">
        <f t="shared" si="1"/>
        <v>63</v>
      </c>
      <c r="G150" s="303">
        <v>44076.0</v>
      </c>
      <c r="H150" s="56">
        <f t="shared" si="2"/>
        <v>56</v>
      </c>
      <c r="I150" s="54" t="s">
        <v>144</v>
      </c>
      <c r="J150" s="54">
        <v>714.0</v>
      </c>
      <c r="K150" s="100"/>
      <c r="L150" s="58"/>
      <c r="M150" s="151">
        <v>45617.0</v>
      </c>
      <c r="N150" s="54" t="s">
        <v>19</v>
      </c>
      <c r="O150" s="58"/>
      <c r="P150" s="134"/>
      <c r="Q150" s="152"/>
      <c r="R150" s="162"/>
      <c r="S150" s="162"/>
      <c r="T150" s="162"/>
      <c r="U150" s="162"/>
      <c r="V150" s="163"/>
      <c r="W150" s="163"/>
      <c r="X150" s="163"/>
    </row>
    <row r="151">
      <c r="A151" s="53">
        <v>45705.0</v>
      </c>
      <c r="B151" s="53">
        <v>45783.0</v>
      </c>
      <c r="C151" s="54">
        <v>205234.0</v>
      </c>
      <c r="D151" s="54" t="s">
        <v>158</v>
      </c>
      <c r="E151" s="320">
        <v>45292.0</v>
      </c>
      <c r="F151" s="56">
        <f t="shared" si="1"/>
        <v>16</v>
      </c>
      <c r="G151" s="303">
        <v>45377.0</v>
      </c>
      <c r="H151" s="56">
        <f t="shared" si="2"/>
        <v>13</v>
      </c>
      <c r="I151" s="54" t="s">
        <v>42</v>
      </c>
      <c r="J151" s="54">
        <v>23.0</v>
      </c>
      <c r="K151" s="100"/>
      <c r="L151" s="58"/>
      <c r="M151" s="151">
        <v>45610.0</v>
      </c>
      <c r="N151" s="54" t="s">
        <v>19</v>
      </c>
      <c r="O151" s="58"/>
      <c r="P151" s="134"/>
      <c r="Q151" s="152"/>
      <c r="R151" s="162"/>
      <c r="S151" s="162"/>
      <c r="T151" s="162"/>
      <c r="U151" s="162"/>
      <c r="V151" s="163"/>
      <c r="W151" s="163"/>
      <c r="X151" s="163"/>
    </row>
    <row r="152">
      <c r="A152" s="53">
        <v>45705.0</v>
      </c>
      <c r="B152" s="53">
        <v>45783.0</v>
      </c>
      <c r="C152" s="54">
        <v>218651.0</v>
      </c>
      <c r="D152" s="54" t="s">
        <v>111</v>
      </c>
      <c r="E152" s="320">
        <v>45383.0</v>
      </c>
      <c r="F152" s="56">
        <f t="shared" si="1"/>
        <v>13</v>
      </c>
      <c r="G152" s="303">
        <v>45463.0</v>
      </c>
      <c r="H152" s="56">
        <f t="shared" si="2"/>
        <v>10</v>
      </c>
      <c r="I152" s="54" t="s">
        <v>74</v>
      </c>
      <c r="J152" s="54" t="s">
        <v>237</v>
      </c>
      <c r="K152" s="100"/>
      <c r="L152" s="54" t="s">
        <v>68</v>
      </c>
      <c r="M152" s="53">
        <v>45726.0</v>
      </c>
      <c r="N152" s="54" t="s">
        <v>19</v>
      </c>
      <c r="O152" s="328"/>
      <c r="P152" s="89" t="s">
        <v>66</v>
      </c>
      <c r="Q152" s="152"/>
      <c r="R152" s="162"/>
      <c r="S152" s="162"/>
      <c r="T152" s="162"/>
      <c r="U152" s="162"/>
      <c r="V152" s="163"/>
      <c r="W152" s="163"/>
      <c r="X152" s="163"/>
    </row>
    <row r="153">
      <c r="A153" s="53">
        <v>45705.0</v>
      </c>
      <c r="B153" s="53">
        <v>45783.0</v>
      </c>
      <c r="C153" s="54">
        <v>196738.0</v>
      </c>
      <c r="D153" s="54" t="s">
        <v>91</v>
      </c>
      <c r="E153" s="320">
        <v>45261.0</v>
      </c>
      <c r="F153" s="56">
        <f t="shared" si="1"/>
        <v>17</v>
      </c>
      <c r="G153" s="321">
        <v>45287.0</v>
      </c>
      <c r="H153" s="56">
        <f t="shared" si="2"/>
        <v>16</v>
      </c>
      <c r="I153" s="54" t="s">
        <v>141</v>
      </c>
      <c r="J153" s="54">
        <v>607.0</v>
      </c>
      <c r="K153" s="100"/>
      <c r="L153" s="58"/>
      <c r="M153" s="53">
        <v>45687.0</v>
      </c>
      <c r="N153" s="54" t="s">
        <v>19</v>
      </c>
      <c r="O153" s="58"/>
      <c r="P153" s="134"/>
      <c r="Q153" s="152"/>
      <c r="R153" s="162"/>
      <c r="S153" s="162"/>
      <c r="T153" s="162"/>
      <c r="U153" s="162"/>
      <c r="V153" s="163"/>
      <c r="W153" s="163"/>
      <c r="X153" s="163"/>
    </row>
    <row r="154">
      <c r="A154" s="53">
        <v>45705.0</v>
      </c>
      <c r="B154" s="53">
        <v>45783.0</v>
      </c>
      <c r="C154" s="54">
        <v>151455.0</v>
      </c>
      <c r="D154" s="54" t="s">
        <v>112</v>
      </c>
      <c r="E154" s="320">
        <v>44866.0</v>
      </c>
      <c r="F154" s="56">
        <f t="shared" si="1"/>
        <v>30</v>
      </c>
      <c r="G154" s="321">
        <v>44883.0</v>
      </c>
      <c r="H154" s="56">
        <f t="shared" si="2"/>
        <v>29</v>
      </c>
      <c r="I154" s="54" t="s">
        <v>73</v>
      </c>
      <c r="J154" s="54" t="s">
        <v>275</v>
      </c>
      <c r="K154" s="100"/>
      <c r="L154" s="58"/>
      <c r="M154" s="53">
        <v>45728.0</v>
      </c>
      <c r="N154" s="54" t="s">
        <v>19</v>
      </c>
      <c r="O154" s="58"/>
      <c r="P154" s="134"/>
      <c r="Q154" s="152"/>
      <c r="R154" s="162"/>
      <c r="S154" s="162"/>
      <c r="T154" s="162"/>
      <c r="U154" s="162"/>
      <c r="V154" s="163"/>
      <c r="W154" s="163"/>
      <c r="X154" s="163"/>
    </row>
    <row r="155">
      <c r="A155" s="53">
        <v>45705.0</v>
      </c>
      <c r="B155" s="53">
        <v>45783.0</v>
      </c>
      <c r="C155" s="54">
        <v>240482.0</v>
      </c>
      <c r="D155" s="54" t="s">
        <v>93</v>
      </c>
      <c r="E155" s="320">
        <v>43678.0</v>
      </c>
      <c r="F155" s="56">
        <f t="shared" si="1"/>
        <v>69</v>
      </c>
      <c r="G155" s="303">
        <v>45680.0</v>
      </c>
      <c r="H155" s="56">
        <f t="shared" si="2"/>
        <v>3</v>
      </c>
      <c r="I155" s="54" t="s">
        <v>73</v>
      </c>
      <c r="J155" s="54" t="s">
        <v>33</v>
      </c>
      <c r="K155" s="100"/>
      <c r="L155" s="58"/>
      <c r="M155" s="58"/>
      <c r="N155" s="54" t="s">
        <v>19</v>
      </c>
      <c r="O155" s="58"/>
      <c r="P155" s="134"/>
      <c r="Q155" s="152"/>
      <c r="R155" s="162"/>
      <c r="S155" s="162"/>
      <c r="T155" s="162"/>
      <c r="U155" s="162"/>
      <c r="V155" s="163"/>
      <c r="W155" s="163"/>
      <c r="X155" s="163"/>
    </row>
    <row r="156">
      <c r="A156" s="53">
        <v>45705.0</v>
      </c>
      <c r="B156" s="53">
        <v>45783.0</v>
      </c>
      <c r="C156" s="54">
        <v>190513.0</v>
      </c>
      <c r="D156" s="54" t="s">
        <v>55</v>
      </c>
      <c r="E156" s="320">
        <v>45139.0</v>
      </c>
      <c r="F156" s="56">
        <f t="shared" si="1"/>
        <v>21</v>
      </c>
      <c r="G156" s="321">
        <v>45226.0</v>
      </c>
      <c r="H156" s="56">
        <f t="shared" si="2"/>
        <v>18</v>
      </c>
      <c r="I156" s="54" t="s">
        <v>42</v>
      </c>
      <c r="J156" s="54" t="s">
        <v>33</v>
      </c>
      <c r="K156" s="100"/>
      <c r="L156" s="58"/>
      <c r="M156" s="53">
        <v>45671.0</v>
      </c>
      <c r="N156" s="54" t="s">
        <v>19</v>
      </c>
      <c r="O156" s="58"/>
      <c r="P156" s="134"/>
      <c r="Q156" s="152"/>
      <c r="R156" s="162"/>
      <c r="S156" s="162"/>
      <c r="T156" s="162"/>
      <c r="U156" s="162"/>
      <c r="V156" s="163"/>
      <c r="W156" s="163"/>
      <c r="X156" s="163"/>
    </row>
    <row r="157">
      <c r="A157" s="53">
        <v>45705.0</v>
      </c>
      <c r="B157" s="53">
        <v>45783.0</v>
      </c>
      <c r="C157" s="54">
        <v>210863.0</v>
      </c>
      <c r="D157" s="54" t="s">
        <v>55</v>
      </c>
      <c r="E157" s="320">
        <v>45323.0</v>
      </c>
      <c r="F157" s="56">
        <f t="shared" si="1"/>
        <v>15</v>
      </c>
      <c r="G157" s="303">
        <v>45400.0</v>
      </c>
      <c r="H157" s="56">
        <f t="shared" si="2"/>
        <v>12</v>
      </c>
      <c r="I157" s="54" t="s">
        <v>72</v>
      </c>
      <c r="J157" s="54">
        <v>4028.0</v>
      </c>
      <c r="K157" s="100"/>
      <c r="L157" s="58"/>
      <c r="M157" s="53">
        <v>45730.0</v>
      </c>
      <c r="N157" s="54" t="s">
        <v>19</v>
      </c>
      <c r="O157" s="328"/>
      <c r="P157" s="89" t="s">
        <v>66</v>
      </c>
      <c r="Q157" s="152"/>
      <c r="R157" s="162"/>
      <c r="S157" s="162"/>
      <c r="T157" s="162"/>
      <c r="U157" s="162"/>
      <c r="V157" s="163"/>
      <c r="W157" s="163"/>
      <c r="X157" s="163"/>
    </row>
    <row r="158">
      <c r="A158" s="53">
        <v>45705.0</v>
      </c>
      <c r="B158" s="53">
        <v>45783.0</v>
      </c>
      <c r="C158" s="54">
        <v>199267.0</v>
      </c>
      <c r="D158" s="54" t="s">
        <v>95</v>
      </c>
      <c r="E158" s="320">
        <v>45200.0</v>
      </c>
      <c r="F158" s="56">
        <f t="shared" si="1"/>
        <v>19</v>
      </c>
      <c r="G158" s="303">
        <v>45311.0</v>
      </c>
      <c r="H158" s="56">
        <f t="shared" si="2"/>
        <v>15</v>
      </c>
      <c r="I158" s="54" t="s">
        <v>74</v>
      </c>
      <c r="J158" s="54">
        <v>301.0</v>
      </c>
      <c r="K158" s="100"/>
      <c r="L158" s="58"/>
      <c r="M158" s="53">
        <v>45468.0</v>
      </c>
      <c r="N158" s="54" t="s">
        <v>19</v>
      </c>
      <c r="O158" s="58"/>
      <c r="P158" s="134"/>
      <c r="Q158" s="152"/>
      <c r="R158" s="162"/>
      <c r="S158" s="162"/>
      <c r="T158" s="162"/>
      <c r="U158" s="162"/>
      <c r="V158" s="163"/>
      <c r="W158" s="163"/>
      <c r="X158" s="163"/>
    </row>
    <row r="159">
      <c r="A159" s="53">
        <v>45706.0</v>
      </c>
      <c r="B159" s="53">
        <v>45783.0</v>
      </c>
      <c r="C159" s="54">
        <v>126301.0</v>
      </c>
      <c r="D159" s="54" t="s">
        <v>95</v>
      </c>
      <c r="E159" s="320">
        <v>44378.0</v>
      </c>
      <c r="F159" s="56">
        <f t="shared" si="1"/>
        <v>46</v>
      </c>
      <c r="G159" s="303">
        <v>44652.0</v>
      </c>
      <c r="H159" s="56">
        <f t="shared" si="2"/>
        <v>37</v>
      </c>
      <c r="I159" s="54" t="s">
        <v>73</v>
      </c>
      <c r="J159" s="54">
        <v>335.0</v>
      </c>
      <c r="K159" s="57">
        <v>10000.0</v>
      </c>
      <c r="L159" s="54" t="s">
        <v>68</v>
      </c>
      <c r="M159" s="53">
        <v>45709.0</v>
      </c>
      <c r="N159" s="54" t="s">
        <v>19</v>
      </c>
      <c r="O159" s="58"/>
      <c r="P159" s="134"/>
      <c r="Q159" s="152"/>
      <c r="R159" s="162"/>
      <c r="S159" s="162"/>
      <c r="T159" s="162"/>
      <c r="U159" s="162"/>
      <c r="V159" s="163"/>
      <c r="W159" s="163"/>
      <c r="X159" s="163"/>
    </row>
    <row r="160">
      <c r="A160" s="53">
        <v>45705.0</v>
      </c>
      <c r="B160" s="53">
        <v>45783.0</v>
      </c>
      <c r="C160" s="54">
        <v>209071.0</v>
      </c>
      <c r="D160" s="54" t="s">
        <v>95</v>
      </c>
      <c r="E160" s="320">
        <v>45352.0</v>
      </c>
      <c r="F160" s="56">
        <f t="shared" si="1"/>
        <v>14</v>
      </c>
      <c r="G160" s="303">
        <v>45386.0</v>
      </c>
      <c r="H160" s="56">
        <f t="shared" si="2"/>
        <v>13</v>
      </c>
      <c r="I160" s="54" t="s">
        <v>63</v>
      </c>
      <c r="J160" s="54">
        <v>404.0</v>
      </c>
      <c r="K160" s="100"/>
      <c r="L160" s="58"/>
      <c r="M160" s="53">
        <v>45729.0</v>
      </c>
      <c r="N160" s="54" t="s">
        <v>19</v>
      </c>
      <c r="O160" s="58"/>
      <c r="P160" s="134"/>
      <c r="Q160" s="152"/>
      <c r="R160" s="162"/>
      <c r="S160" s="162"/>
      <c r="T160" s="162"/>
      <c r="U160" s="162"/>
      <c r="V160" s="163"/>
      <c r="W160" s="163"/>
      <c r="X160" s="163"/>
    </row>
    <row r="161">
      <c r="A161" s="53">
        <v>45705.0</v>
      </c>
      <c r="B161" s="53">
        <v>45783.0</v>
      </c>
      <c r="C161" s="54">
        <v>141528.0</v>
      </c>
      <c r="D161" s="54" t="s">
        <v>96</v>
      </c>
      <c r="E161" s="320">
        <v>44774.0</v>
      </c>
      <c r="F161" s="56">
        <f t="shared" si="1"/>
        <v>33</v>
      </c>
      <c r="G161" s="303">
        <v>44838.0</v>
      </c>
      <c r="H161" s="56">
        <f t="shared" si="2"/>
        <v>31</v>
      </c>
      <c r="I161" s="54" t="s">
        <v>74</v>
      </c>
      <c r="J161" s="54">
        <v>328.0</v>
      </c>
      <c r="K161" s="100"/>
      <c r="L161" s="58"/>
      <c r="M161" s="53">
        <v>45456.0</v>
      </c>
      <c r="N161" s="54" t="s">
        <v>19</v>
      </c>
      <c r="O161" s="58"/>
      <c r="P161" s="134"/>
      <c r="Q161" s="152"/>
      <c r="R161" s="162"/>
      <c r="S161" s="162"/>
      <c r="T161" s="162"/>
      <c r="U161" s="162"/>
      <c r="V161" s="163"/>
      <c r="W161" s="163"/>
      <c r="X161" s="163"/>
    </row>
    <row r="162">
      <c r="A162" s="53">
        <v>45705.0</v>
      </c>
      <c r="B162" s="53">
        <v>45783.0</v>
      </c>
      <c r="C162" s="54">
        <v>190973.0</v>
      </c>
      <c r="D162" s="54" t="s">
        <v>96</v>
      </c>
      <c r="E162" s="320">
        <v>45078.0</v>
      </c>
      <c r="F162" s="56">
        <f t="shared" si="1"/>
        <v>23</v>
      </c>
      <c r="G162" s="303">
        <v>45159.0</v>
      </c>
      <c r="H162" s="56">
        <f t="shared" si="2"/>
        <v>20</v>
      </c>
      <c r="I162" s="54" t="s">
        <v>141</v>
      </c>
      <c r="J162" s="54" t="s">
        <v>542</v>
      </c>
      <c r="K162" s="100"/>
      <c r="L162" s="58"/>
      <c r="M162" s="53">
        <v>45691.0</v>
      </c>
      <c r="N162" s="54" t="s">
        <v>19</v>
      </c>
      <c r="O162" s="58"/>
      <c r="P162" s="134"/>
      <c r="Q162" s="152"/>
      <c r="R162" s="162"/>
      <c r="S162" s="162"/>
      <c r="T162" s="162"/>
      <c r="U162" s="162"/>
      <c r="V162" s="163"/>
      <c r="W162" s="163"/>
      <c r="X162" s="163"/>
    </row>
    <row r="163">
      <c r="A163" s="53">
        <v>45705.0</v>
      </c>
      <c r="B163" s="53">
        <v>45783.0</v>
      </c>
      <c r="C163" s="54">
        <v>200927.0</v>
      </c>
      <c r="D163" s="54" t="s">
        <v>96</v>
      </c>
      <c r="E163" s="320">
        <v>45261.0</v>
      </c>
      <c r="F163" s="56">
        <f t="shared" si="1"/>
        <v>17</v>
      </c>
      <c r="G163" s="303">
        <v>45323.0</v>
      </c>
      <c r="H163" s="56">
        <f t="shared" si="2"/>
        <v>15</v>
      </c>
      <c r="I163" s="54" t="s">
        <v>42</v>
      </c>
      <c r="J163" s="54">
        <v>60.0</v>
      </c>
      <c r="K163" s="100"/>
      <c r="L163" s="58"/>
      <c r="M163" s="53">
        <v>45524.0</v>
      </c>
      <c r="N163" s="54" t="s">
        <v>19</v>
      </c>
      <c r="O163" s="58"/>
      <c r="P163" s="134"/>
      <c r="Q163" s="152"/>
      <c r="R163" s="162"/>
      <c r="S163" s="162"/>
      <c r="T163" s="162"/>
      <c r="U163" s="162"/>
      <c r="V163" s="163"/>
      <c r="W163" s="163"/>
      <c r="X163" s="163"/>
    </row>
    <row r="164">
      <c r="A164" s="53">
        <v>45705.0</v>
      </c>
      <c r="B164" s="53">
        <v>45783.0</v>
      </c>
      <c r="C164" s="54">
        <v>6172.0</v>
      </c>
      <c r="D164" s="54" t="s">
        <v>96</v>
      </c>
      <c r="E164" s="320">
        <v>43252.0</v>
      </c>
      <c r="F164" s="56">
        <f t="shared" si="1"/>
        <v>83</v>
      </c>
      <c r="G164" s="303">
        <v>43374.0</v>
      </c>
      <c r="H164" s="56">
        <f t="shared" si="2"/>
        <v>79</v>
      </c>
      <c r="I164" s="54" t="s">
        <v>42</v>
      </c>
      <c r="J164" s="54" t="s">
        <v>543</v>
      </c>
      <c r="K164" s="100"/>
      <c r="L164" s="58"/>
      <c r="M164" s="58"/>
      <c r="N164" s="54" t="s">
        <v>19</v>
      </c>
      <c r="O164" s="58"/>
      <c r="P164" s="134"/>
      <c r="Q164" s="152"/>
      <c r="R164" s="162"/>
      <c r="S164" s="162"/>
      <c r="T164" s="162"/>
      <c r="U164" s="162"/>
      <c r="V164" s="163"/>
      <c r="W164" s="163"/>
      <c r="X164" s="163"/>
    </row>
    <row r="165">
      <c r="A165" s="53">
        <v>45705.0</v>
      </c>
      <c r="B165" s="53">
        <v>45783.0</v>
      </c>
      <c r="C165" s="54">
        <v>66012.0</v>
      </c>
      <c r="D165" s="54" t="s">
        <v>60</v>
      </c>
      <c r="E165" s="320">
        <v>43983.0</v>
      </c>
      <c r="F165" s="56">
        <f t="shared" si="1"/>
        <v>59</v>
      </c>
      <c r="G165" s="303">
        <v>44103.0</v>
      </c>
      <c r="H165" s="56">
        <f t="shared" si="2"/>
        <v>55</v>
      </c>
      <c r="I165" s="54" t="s">
        <v>42</v>
      </c>
      <c r="J165" s="54">
        <v>20.0</v>
      </c>
      <c r="K165" s="100"/>
      <c r="L165" s="58"/>
      <c r="M165" s="53">
        <v>45530.0</v>
      </c>
      <c r="N165" s="54" t="s">
        <v>19</v>
      </c>
      <c r="O165" s="58"/>
      <c r="P165" s="134"/>
      <c r="Q165" s="152"/>
      <c r="R165" s="162"/>
      <c r="S165" s="162"/>
      <c r="T165" s="162"/>
      <c r="U165" s="162"/>
      <c r="V165" s="163"/>
      <c r="W165" s="163"/>
      <c r="X165" s="163"/>
    </row>
    <row r="166">
      <c r="A166" s="53">
        <v>45705.0</v>
      </c>
      <c r="B166" s="53">
        <v>45783.0</v>
      </c>
      <c r="C166" s="54">
        <v>229822.0</v>
      </c>
      <c r="D166" s="54" t="s">
        <v>60</v>
      </c>
      <c r="E166" s="320">
        <v>45383.0</v>
      </c>
      <c r="F166" s="56">
        <f t="shared" si="1"/>
        <v>13</v>
      </c>
      <c r="G166" s="303">
        <v>45567.0</v>
      </c>
      <c r="H166" s="56">
        <f t="shared" si="2"/>
        <v>7</v>
      </c>
      <c r="I166" s="54" t="s">
        <v>73</v>
      </c>
      <c r="J166" s="54" t="s">
        <v>33</v>
      </c>
      <c r="K166" s="100"/>
      <c r="L166" s="58"/>
      <c r="M166" s="58"/>
      <c r="N166" s="54" t="s">
        <v>19</v>
      </c>
      <c r="O166" s="58"/>
      <c r="P166" s="134"/>
      <c r="Q166" s="152"/>
      <c r="R166" s="162"/>
      <c r="S166" s="162"/>
      <c r="T166" s="162"/>
      <c r="U166" s="162"/>
      <c r="V166" s="163"/>
      <c r="W166" s="163"/>
      <c r="X166" s="163"/>
    </row>
    <row r="167">
      <c r="A167" s="53">
        <v>45705.0</v>
      </c>
      <c r="B167" s="53">
        <v>45783.0</v>
      </c>
      <c r="C167" s="54">
        <v>241858.0</v>
      </c>
      <c r="D167" s="54" t="s">
        <v>60</v>
      </c>
      <c r="E167" s="320">
        <v>45627.0</v>
      </c>
      <c r="F167" s="56">
        <f t="shared" si="1"/>
        <v>5</v>
      </c>
      <c r="G167" s="303">
        <v>45692.0</v>
      </c>
      <c r="H167" s="56">
        <f t="shared" si="2"/>
        <v>3</v>
      </c>
      <c r="I167" s="54" t="s">
        <v>74</v>
      </c>
      <c r="J167" s="54" t="s">
        <v>33</v>
      </c>
      <c r="K167" s="100"/>
      <c r="L167" s="58"/>
      <c r="M167" s="58"/>
      <c r="N167" s="54" t="s">
        <v>19</v>
      </c>
      <c r="O167" s="58"/>
      <c r="P167" s="134"/>
      <c r="Q167" s="152"/>
      <c r="R167" s="162"/>
      <c r="S167" s="162"/>
      <c r="T167" s="162"/>
      <c r="U167" s="162"/>
      <c r="V167" s="163"/>
      <c r="W167" s="163"/>
      <c r="X167" s="163"/>
    </row>
    <row r="168">
      <c r="A168" s="53">
        <v>45705.0</v>
      </c>
      <c r="B168" s="53">
        <v>45783.0</v>
      </c>
      <c r="C168" s="54">
        <v>202054.0</v>
      </c>
      <c r="D168" s="54" t="s">
        <v>48</v>
      </c>
      <c r="E168" s="320">
        <v>45139.0</v>
      </c>
      <c r="F168" s="56">
        <f t="shared" si="1"/>
        <v>21</v>
      </c>
      <c r="G168" s="303">
        <v>45332.0</v>
      </c>
      <c r="H168" s="56">
        <f t="shared" si="2"/>
        <v>14</v>
      </c>
      <c r="I168" s="54" t="s">
        <v>73</v>
      </c>
      <c r="J168" s="54">
        <v>206.0</v>
      </c>
      <c r="K168" s="100"/>
      <c r="L168" s="58"/>
      <c r="M168" s="53">
        <v>45348.0</v>
      </c>
      <c r="N168" s="54" t="s">
        <v>19</v>
      </c>
      <c r="O168" s="58"/>
      <c r="P168" s="134"/>
      <c r="Q168" s="152"/>
      <c r="R168" s="162"/>
      <c r="S168" s="162"/>
      <c r="T168" s="162"/>
      <c r="U168" s="162"/>
      <c r="V168" s="163"/>
      <c r="W168" s="163"/>
      <c r="X168" s="163"/>
    </row>
    <row r="169">
      <c r="A169" s="53">
        <v>45705.0</v>
      </c>
      <c r="B169" s="53">
        <v>45783.0</v>
      </c>
      <c r="C169" s="54">
        <v>237025.0</v>
      </c>
      <c r="D169" s="54" t="s">
        <v>48</v>
      </c>
      <c r="E169" s="320">
        <v>45597.0</v>
      </c>
      <c r="F169" s="56">
        <f t="shared" si="1"/>
        <v>6</v>
      </c>
      <c r="G169" s="321">
        <v>45639.0</v>
      </c>
      <c r="H169" s="56">
        <f t="shared" si="2"/>
        <v>4</v>
      </c>
      <c r="I169" s="54" t="s">
        <v>74</v>
      </c>
      <c r="J169" s="54" t="s">
        <v>259</v>
      </c>
      <c r="K169" s="100"/>
      <c r="L169" s="58"/>
      <c r="M169" s="58"/>
      <c r="N169" s="54" t="s">
        <v>19</v>
      </c>
      <c r="O169" s="58"/>
      <c r="P169" s="134"/>
      <c r="Q169" s="152"/>
      <c r="R169" s="162"/>
      <c r="S169" s="162"/>
      <c r="T169" s="162"/>
      <c r="U169" s="162"/>
      <c r="V169" s="163"/>
      <c r="W169" s="163"/>
      <c r="X169" s="163"/>
    </row>
    <row r="170">
      <c r="A170" s="53">
        <v>45705.0</v>
      </c>
      <c r="B170" s="53">
        <v>45783.0</v>
      </c>
      <c r="C170" s="54">
        <v>238344.0</v>
      </c>
      <c r="D170" s="54" t="s">
        <v>48</v>
      </c>
      <c r="E170" s="320">
        <v>45627.0</v>
      </c>
      <c r="F170" s="56">
        <f t="shared" si="1"/>
        <v>5</v>
      </c>
      <c r="G170" s="303">
        <v>45663.0</v>
      </c>
      <c r="H170" s="56">
        <f t="shared" si="2"/>
        <v>4</v>
      </c>
      <c r="I170" s="54" t="s">
        <v>59</v>
      </c>
      <c r="J170" s="54">
        <v>115.0</v>
      </c>
      <c r="K170" s="100"/>
      <c r="L170" s="58"/>
      <c r="M170" s="53">
        <v>45735.0</v>
      </c>
      <c r="N170" s="54" t="s">
        <v>19</v>
      </c>
      <c r="O170" s="58"/>
      <c r="P170" s="134"/>
      <c r="Q170" s="152"/>
      <c r="R170" s="162"/>
      <c r="S170" s="162"/>
      <c r="T170" s="162"/>
      <c r="U170" s="162"/>
      <c r="V170" s="163"/>
      <c r="W170" s="163"/>
      <c r="X170" s="163"/>
    </row>
    <row r="171">
      <c r="A171" s="53">
        <v>45705.0</v>
      </c>
      <c r="B171" s="53">
        <v>45783.0</v>
      </c>
      <c r="C171" s="54">
        <v>239436.0</v>
      </c>
      <c r="D171" s="54" t="s">
        <v>48</v>
      </c>
      <c r="E171" s="320">
        <v>45597.0</v>
      </c>
      <c r="F171" s="56">
        <f t="shared" si="1"/>
        <v>6</v>
      </c>
      <c r="G171" s="303">
        <v>45673.0</v>
      </c>
      <c r="H171" s="56">
        <f t="shared" si="2"/>
        <v>3</v>
      </c>
      <c r="I171" s="54" t="s">
        <v>59</v>
      </c>
      <c r="J171" s="54">
        <v>102.0</v>
      </c>
      <c r="K171" s="100"/>
      <c r="L171" s="58"/>
      <c r="M171" s="53">
        <v>45735.0</v>
      </c>
      <c r="N171" s="54" t="s">
        <v>19</v>
      </c>
      <c r="O171" s="58"/>
      <c r="P171" s="134"/>
      <c r="Q171" s="152"/>
      <c r="R171" s="162"/>
      <c r="S171" s="162"/>
      <c r="T171" s="162"/>
      <c r="U171" s="162"/>
      <c r="V171" s="163"/>
      <c r="W171" s="163"/>
      <c r="X171" s="163"/>
    </row>
    <row r="172">
      <c r="A172" s="53">
        <v>45705.0</v>
      </c>
      <c r="B172" s="53">
        <v>45783.0</v>
      </c>
      <c r="C172" s="54">
        <v>240939.0</v>
      </c>
      <c r="D172" s="54" t="s">
        <v>48</v>
      </c>
      <c r="E172" s="320">
        <v>45658.0</v>
      </c>
      <c r="F172" s="56">
        <f t="shared" si="1"/>
        <v>4</v>
      </c>
      <c r="G172" s="303">
        <v>45688.0</v>
      </c>
      <c r="H172" s="56">
        <f t="shared" si="2"/>
        <v>3</v>
      </c>
      <c r="I172" s="54" t="s">
        <v>59</v>
      </c>
      <c r="J172" s="54">
        <v>115.0</v>
      </c>
      <c r="K172" s="100"/>
      <c r="L172" s="58"/>
      <c r="M172" s="53">
        <v>45735.0</v>
      </c>
      <c r="N172" s="54" t="s">
        <v>19</v>
      </c>
      <c r="O172" s="58"/>
      <c r="P172" s="134"/>
      <c r="Q172" s="152"/>
      <c r="R172" s="162"/>
      <c r="S172" s="162"/>
      <c r="T172" s="162"/>
      <c r="U172" s="162"/>
      <c r="V172" s="163"/>
      <c r="W172" s="163"/>
      <c r="X172" s="163"/>
    </row>
    <row r="173">
      <c r="A173" s="53">
        <v>45705.0</v>
      </c>
      <c r="B173" s="53">
        <v>45783.0</v>
      </c>
      <c r="C173" s="54">
        <v>201993.0</v>
      </c>
      <c r="D173" s="54" t="s">
        <v>48</v>
      </c>
      <c r="E173" s="320">
        <v>45323.0</v>
      </c>
      <c r="F173" s="56">
        <f t="shared" si="1"/>
        <v>15</v>
      </c>
      <c r="G173" s="303">
        <v>45365.0</v>
      </c>
      <c r="H173" s="56">
        <f t="shared" si="2"/>
        <v>13</v>
      </c>
      <c r="I173" s="54" t="s">
        <v>73</v>
      </c>
      <c r="J173" s="54" t="s">
        <v>142</v>
      </c>
      <c r="K173" s="100"/>
      <c r="L173" s="58"/>
      <c r="M173" s="53">
        <v>45699.0</v>
      </c>
      <c r="N173" s="54" t="s">
        <v>19</v>
      </c>
      <c r="O173" s="58"/>
      <c r="P173" s="134"/>
      <c r="Q173" s="152"/>
      <c r="R173" s="162"/>
      <c r="S173" s="162"/>
      <c r="T173" s="162"/>
      <c r="U173" s="162"/>
      <c r="V173" s="163"/>
      <c r="W173" s="163"/>
      <c r="X173" s="163"/>
    </row>
    <row r="174">
      <c r="A174" s="53">
        <v>45694.0</v>
      </c>
      <c r="B174" s="53">
        <v>45783.0</v>
      </c>
      <c r="C174" s="54">
        <v>205881.0</v>
      </c>
      <c r="D174" s="54" t="s">
        <v>48</v>
      </c>
      <c r="E174" s="320">
        <v>45292.0</v>
      </c>
      <c r="F174" s="56">
        <f t="shared" si="1"/>
        <v>16</v>
      </c>
      <c r="G174" s="303">
        <v>45364.0</v>
      </c>
      <c r="H174" s="56">
        <f t="shared" si="2"/>
        <v>13</v>
      </c>
      <c r="I174" s="54" t="s">
        <v>59</v>
      </c>
      <c r="J174" s="54" t="s">
        <v>531</v>
      </c>
      <c r="K174" s="57">
        <v>2900.0</v>
      </c>
      <c r="L174" s="54" t="s">
        <v>68</v>
      </c>
      <c r="M174" s="53">
        <v>45742.0</v>
      </c>
      <c r="N174" s="54" t="s">
        <v>19</v>
      </c>
      <c r="O174" s="54" t="s">
        <v>526</v>
      </c>
      <c r="P174" s="134"/>
      <c r="Q174" s="152"/>
      <c r="R174" s="162"/>
      <c r="S174" s="162"/>
      <c r="T174" s="162"/>
      <c r="U174" s="162"/>
      <c r="V174" s="163"/>
      <c r="W174" s="163"/>
      <c r="X174" s="163"/>
    </row>
    <row r="175">
      <c r="A175" s="53">
        <v>45705.0</v>
      </c>
      <c r="B175" s="53">
        <v>45783.0</v>
      </c>
      <c r="C175" s="54">
        <v>212575.0</v>
      </c>
      <c r="D175" s="54" t="s">
        <v>102</v>
      </c>
      <c r="E175" s="320">
        <v>43952.0</v>
      </c>
      <c r="F175" s="56">
        <f t="shared" si="1"/>
        <v>60</v>
      </c>
      <c r="G175" s="303">
        <v>45414.0</v>
      </c>
      <c r="H175" s="56">
        <f t="shared" si="2"/>
        <v>12</v>
      </c>
      <c r="I175" s="54" t="s">
        <v>72</v>
      </c>
      <c r="J175" s="54">
        <v>23.0</v>
      </c>
      <c r="K175" s="100"/>
      <c r="L175" s="54" t="s">
        <v>51</v>
      </c>
      <c r="M175" s="53">
        <v>45737.0</v>
      </c>
      <c r="N175" s="54" t="s">
        <v>19</v>
      </c>
      <c r="O175" s="328"/>
      <c r="P175" s="89" t="s">
        <v>66</v>
      </c>
      <c r="Q175" s="152"/>
      <c r="R175" s="162"/>
      <c r="S175" s="162"/>
      <c r="T175" s="162"/>
      <c r="U175" s="162"/>
      <c r="V175" s="163"/>
      <c r="W175" s="163"/>
      <c r="X175" s="163"/>
    </row>
    <row r="176">
      <c r="A176" s="53">
        <v>45705.0</v>
      </c>
      <c r="B176" s="53">
        <v>45783.0</v>
      </c>
      <c r="C176" s="54">
        <v>114744.0</v>
      </c>
      <c r="D176" s="54" t="s">
        <v>71</v>
      </c>
      <c r="E176" s="320">
        <v>44470.0</v>
      </c>
      <c r="F176" s="56">
        <f t="shared" si="1"/>
        <v>43</v>
      </c>
      <c r="G176" s="303">
        <v>44599.0</v>
      </c>
      <c r="H176" s="56">
        <f t="shared" si="2"/>
        <v>38</v>
      </c>
      <c r="I176" s="54" t="s">
        <v>74</v>
      </c>
      <c r="J176" s="54">
        <v>354.0</v>
      </c>
      <c r="K176" s="100"/>
      <c r="L176" s="58"/>
      <c r="M176" s="53">
        <v>45376.0</v>
      </c>
      <c r="N176" s="54" t="s">
        <v>19</v>
      </c>
      <c r="O176" s="58"/>
      <c r="P176" s="134"/>
      <c r="Q176" s="152"/>
      <c r="R176" s="162"/>
      <c r="S176" s="162"/>
      <c r="T176" s="162"/>
      <c r="U176" s="162"/>
      <c r="V176" s="163"/>
      <c r="W176" s="163"/>
      <c r="X176" s="163"/>
    </row>
    <row r="177">
      <c r="A177" s="53">
        <v>45735.0</v>
      </c>
      <c r="B177" s="53">
        <v>45783.0</v>
      </c>
      <c r="C177" s="54">
        <v>244324.0</v>
      </c>
      <c r="D177" s="54" t="s">
        <v>133</v>
      </c>
      <c r="E177" s="320">
        <v>45413.0</v>
      </c>
      <c r="F177" s="56">
        <f t="shared" si="1"/>
        <v>12</v>
      </c>
      <c r="G177" s="303">
        <v>45726.0</v>
      </c>
      <c r="H177" s="56">
        <f t="shared" si="2"/>
        <v>1</v>
      </c>
      <c r="I177" s="54" t="s">
        <v>73</v>
      </c>
      <c r="J177" s="54" t="s">
        <v>544</v>
      </c>
      <c r="K177" s="57">
        <v>12000.0</v>
      </c>
      <c r="L177" s="54" t="s">
        <v>68</v>
      </c>
      <c r="M177" s="53">
        <v>45742.0</v>
      </c>
      <c r="N177" s="54" t="s">
        <v>19</v>
      </c>
      <c r="O177" s="58"/>
      <c r="P177" s="134"/>
      <c r="Q177" s="152"/>
      <c r="R177" s="162"/>
      <c r="S177" s="162"/>
      <c r="T177" s="162"/>
      <c r="U177" s="162"/>
      <c r="V177" s="163"/>
      <c r="W177" s="163"/>
      <c r="X177" s="163"/>
    </row>
    <row r="178">
      <c r="A178" s="53">
        <v>45705.0</v>
      </c>
      <c r="B178" s="53">
        <v>45783.0</v>
      </c>
      <c r="C178" s="54">
        <v>238715.0</v>
      </c>
      <c r="D178" s="54" t="s">
        <v>70</v>
      </c>
      <c r="E178" s="320">
        <v>45658.0</v>
      </c>
      <c r="F178" s="56">
        <f t="shared" si="1"/>
        <v>4</v>
      </c>
      <c r="G178" s="303">
        <v>45666.0</v>
      </c>
      <c r="H178" s="56">
        <f t="shared" si="2"/>
        <v>3</v>
      </c>
      <c r="I178" s="54" t="s">
        <v>74</v>
      </c>
      <c r="J178" s="54" t="s">
        <v>33</v>
      </c>
      <c r="K178" s="100"/>
      <c r="L178" s="58"/>
      <c r="M178" s="53">
        <v>45747.0</v>
      </c>
      <c r="N178" s="54" t="s">
        <v>19</v>
      </c>
      <c r="O178" s="58"/>
      <c r="P178" s="134"/>
      <c r="Q178" s="152"/>
      <c r="R178" s="162"/>
      <c r="S178" s="162"/>
      <c r="T178" s="162"/>
      <c r="U178" s="162"/>
      <c r="V178" s="163"/>
      <c r="W178" s="163"/>
      <c r="X178" s="163"/>
    </row>
    <row r="179">
      <c r="A179" s="53">
        <v>45705.0</v>
      </c>
      <c r="B179" s="53">
        <v>45783.0</v>
      </c>
      <c r="C179" s="54">
        <v>239730.0</v>
      </c>
      <c r="D179" s="54" t="s">
        <v>70</v>
      </c>
      <c r="E179" s="320">
        <v>45658.0</v>
      </c>
      <c r="F179" s="56">
        <f t="shared" si="1"/>
        <v>4</v>
      </c>
      <c r="G179" s="303">
        <v>45674.0</v>
      </c>
      <c r="H179" s="56">
        <f t="shared" si="2"/>
        <v>3</v>
      </c>
      <c r="I179" s="54" t="s">
        <v>74</v>
      </c>
      <c r="J179" s="54" t="s">
        <v>33</v>
      </c>
      <c r="K179" s="100"/>
      <c r="L179" s="58"/>
      <c r="M179" s="53">
        <v>45747.0</v>
      </c>
      <c r="N179" s="54" t="s">
        <v>19</v>
      </c>
      <c r="O179" s="58"/>
      <c r="P179" s="134"/>
      <c r="Q179" s="152"/>
      <c r="R179" s="162"/>
      <c r="S179" s="162"/>
      <c r="T179" s="162"/>
      <c r="U179" s="162"/>
      <c r="V179" s="163"/>
      <c r="W179" s="163"/>
      <c r="X179" s="163"/>
    </row>
    <row r="180">
      <c r="A180" s="53">
        <v>45705.0</v>
      </c>
      <c r="B180" s="53">
        <v>45783.0</v>
      </c>
      <c r="C180" s="54">
        <v>211381.0</v>
      </c>
      <c r="D180" s="54" t="s">
        <v>70</v>
      </c>
      <c r="E180" s="320">
        <v>45292.0</v>
      </c>
      <c r="F180" s="56">
        <f t="shared" si="1"/>
        <v>16</v>
      </c>
      <c r="G180" s="321">
        <v>45373.0</v>
      </c>
      <c r="H180" s="56">
        <f t="shared" si="2"/>
        <v>13</v>
      </c>
      <c r="I180" s="54" t="s">
        <v>59</v>
      </c>
      <c r="J180" s="54" t="s">
        <v>203</v>
      </c>
      <c r="K180" s="57" t="s">
        <v>545</v>
      </c>
      <c r="L180" s="54" t="s">
        <v>68</v>
      </c>
      <c r="M180" s="53">
        <v>45712.0</v>
      </c>
      <c r="N180" s="54" t="s">
        <v>19</v>
      </c>
      <c r="O180" s="54" t="s">
        <v>526</v>
      </c>
      <c r="P180" s="89" t="s">
        <v>66</v>
      </c>
      <c r="Q180" s="152"/>
      <c r="R180" s="162"/>
      <c r="S180" s="162"/>
      <c r="T180" s="162"/>
      <c r="U180" s="162"/>
      <c r="V180" s="163"/>
      <c r="W180" s="163"/>
      <c r="X180" s="163"/>
    </row>
    <row r="181">
      <c r="A181" s="53">
        <v>45705.0</v>
      </c>
      <c r="B181" s="53">
        <v>45783.0</v>
      </c>
      <c r="C181" s="54">
        <v>232871.0</v>
      </c>
      <c r="D181" s="54" t="s">
        <v>70</v>
      </c>
      <c r="E181" s="320">
        <v>45597.0</v>
      </c>
      <c r="F181" s="56">
        <f t="shared" si="1"/>
        <v>6</v>
      </c>
      <c r="G181" s="303">
        <v>45631.0</v>
      </c>
      <c r="H181" s="56">
        <f t="shared" si="2"/>
        <v>5</v>
      </c>
      <c r="I181" s="54" t="s">
        <v>74</v>
      </c>
      <c r="J181" s="54" t="s">
        <v>259</v>
      </c>
      <c r="K181" s="100"/>
      <c r="L181" s="58"/>
      <c r="M181" s="58"/>
      <c r="N181" s="54" t="s">
        <v>19</v>
      </c>
      <c r="O181" s="58"/>
      <c r="P181" s="134"/>
      <c r="Q181" s="152"/>
      <c r="R181" s="162"/>
      <c r="S181" s="162"/>
      <c r="T181" s="162"/>
      <c r="U181" s="162"/>
      <c r="V181" s="163"/>
      <c r="W181" s="163"/>
      <c r="X181" s="163"/>
    </row>
    <row r="182">
      <c r="A182" s="53">
        <v>45705.0</v>
      </c>
      <c r="B182" s="53">
        <v>45783.0</v>
      </c>
      <c r="C182" s="54">
        <v>211747.0</v>
      </c>
      <c r="D182" s="54" t="s">
        <v>70</v>
      </c>
      <c r="E182" s="320">
        <v>45323.0</v>
      </c>
      <c r="F182" s="56">
        <f t="shared" si="1"/>
        <v>15</v>
      </c>
      <c r="G182" s="303">
        <v>45405.0</v>
      </c>
      <c r="H182" s="56">
        <f t="shared" si="2"/>
        <v>12</v>
      </c>
      <c r="I182" s="54" t="s">
        <v>59</v>
      </c>
      <c r="J182" s="54" t="s">
        <v>546</v>
      </c>
      <c r="K182" s="100"/>
      <c r="L182" s="54" t="s">
        <v>68</v>
      </c>
      <c r="M182" s="53">
        <v>45716.0</v>
      </c>
      <c r="N182" s="54" t="s">
        <v>19</v>
      </c>
      <c r="O182" s="54" t="s">
        <v>526</v>
      </c>
      <c r="P182" s="89" t="s">
        <v>66</v>
      </c>
      <c r="Q182" s="152"/>
      <c r="R182" s="162"/>
      <c r="S182" s="162"/>
      <c r="T182" s="162"/>
      <c r="U182" s="162"/>
      <c r="V182" s="163"/>
      <c r="W182" s="163"/>
      <c r="X182" s="163"/>
    </row>
    <row r="183">
      <c r="A183" s="53">
        <v>45705.0</v>
      </c>
      <c r="B183" s="53">
        <v>45783.0</v>
      </c>
      <c r="C183" s="54">
        <v>226895.0</v>
      </c>
      <c r="D183" s="54" t="s">
        <v>70</v>
      </c>
      <c r="E183" s="320">
        <v>45383.0</v>
      </c>
      <c r="F183" s="56">
        <f t="shared" si="1"/>
        <v>13</v>
      </c>
      <c r="G183" s="303">
        <v>45565.0</v>
      </c>
      <c r="H183" s="56">
        <f t="shared" si="2"/>
        <v>7</v>
      </c>
      <c r="I183" s="54" t="s">
        <v>59</v>
      </c>
      <c r="J183" s="54">
        <v>102.0</v>
      </c>
      <c r="K183" s="100"/>
      <c r="L183" s="54" t="s">
        <v>68</v>
      </c>
      <c r="M183" s="58"/>
      <c r="N183" s="54" t="s">
        <v>19</v>
      </c>
      <c r="O183" s="54" t="s">
        <v>526</v>
      </c>
      <c r="P183" s="134"/>
      <c r="Q183" s="152"/>
      <c r="R183" s="162"/>
      <c r="S183" s="162"/>
      <c r="T183" s="162"/>
      <c r="U183" s="162"/>
      <c r="V183" s="163"/>
      <c r="W183" s="163"/>
      <c r="X183" s="163"/>
    </row>
    <row r="184">
      <c r="A184" s="53">
        <v>45705.0</v>
      </c>
      <c r="B184" s="53">
        <v>45783.0</v>
      </c>
      <c r="C184" s="54">
        <v>232428.0</v>
      </c>
      <c r="D184" s="54" t="s">
        <v>70</v>
      </c>
      <c r="E184" s="320">
        <v>45536.0</v>
      </c>
      <c r="F184" s="56">
        <f t="shared" si="1"/>
        <v>8</v>
      </c>
      <c r="G184" s="321">
        <v>45590.0</v>
      </c>
      <c r="H184" s="56">
        <f t="shared" si="2"/>
        <v>6</v>
      </c>
      <c r="I184" s="54" t="s">
        <v>74</v>
      </c>
      <c r="J184" s="54" t="s">
        <v>259</v>
      </c>
      <c r="K184" s="100"/>
      <c r="L184" s="58"/>
      <c r="M184" s="58"/>
      <c r="N184" s="54" t="s">
        <v>19</v>
      </c>
      <c r="O184" s="58"/>
      <c r="P184" s="134"/>
      <c r="Q184" s="152"/>
      <c r="R184" s="162"/>
      <c r="S184" s="162"/>
      <c r="T184" s="162"/>
      <c r="U184" s="162"/>
      <c r="V184" s="163"/>
      <c r="W184" s="163"/>
      <c r="X184" s="163"/>
    </row>
    <row r="185">
      <c r="A185" s="53">
        <v>45705.0</v>
      </c>
      <c r="B185" s="53">
        <v>45783.0</v>
      </c>
      <c r="C185" s="54">
        <v>227565.0</v>
      </c>
      <c r="D185" s="54" t="s">
        <v>70</v>
      </c>
      <c r="E185" s="320">
        <v>45536.0</v>
      </c>
      <c r="F185" s="56">
        <f t="shared" si="1"/>
        <v>8</v>
      </c>
      <c r="G185" s="303">
        <v>45545.0</v>
      </c>
      <c r="H185" s="56">
        <f t="shared" si="2"/>
        <v>7</v>
      </c>
      <c r="I185" s="54" t="s">
        <v>74</v>
      </c>
      <c r="J185" s="54" t="s">
        <v>259</v>
      </c>
      <c r="K185" s="100"/>
      <c r="L185" s="58"/>
      <c r="M185" s="58"/>
      <c r="N185" s="54" t="s">
        <v>19</v>
      </c>
      <c r="O185" s="58"/>
      <c r="P185" s="134"/>
      <c r="Q185" s="152"/>
      <c r="R185" s="162"/>
      <c r="S185" s="162"/>
      <c r="T185" s="162"/>
      <c r="U185" s="162"/>
      <c r="V185" s="163"/>
      <c r="W185" s="163"/>
      <c r="X185" s="163"/>
    </row>
    <row r="186">
      <c r="A186" s="53">
        <v>45705.0</v>
      </c>
      <c r="B186" s="53">
        <v>45783.0</v>
      </c>
      <c r="C186" s="54">
        <v>239220.0</v>
      </c>
      <c r="D186" s="54" t="s">
        <v>70</v>
      </c>
      <c r="E186" s="320">
        <v>45474.0</v>
      </c>
      <c r="F186" s="56">
        <f t="shared" si="1"/>
        <v>10</v>
      </c>
      <c r="G186" s="303">
        <v>45670.0</v>
      </c>
      <c r="H186" s="56">
        <f t="shared" si="2"/>
        <v>3</v>
      </c>
      <c r="I186" s="54" t="s">
        <v>73</v>
      </c>
      <c r="J186" s="54" t="s">
        <v>210</v>
      </c>
      <c r="K186" s="100"/>
      <c r="L186" s="58"/>
      <c r="M186" s="53">
        <v>45688.0</v>
      </c>
      <c r="N186" s="54" t="s">
        <v>19</v>
      </c>
      <c r="O186" s="58"/>
      <c r="P186" s="134"/>
      <c r="Q186" s="152"/>
      <c r="R186" s="162"/>
      <c r="S186" s="162"/>
      <c r="T186" s="162"/>
      <c r="U186" s="162"/>
      <c r="V186" s="163"/>
      <c r="W186" s="163"/>
      <c r="X186" s="163"/>
    </row>
    <row r="187">
      <c r="A187" s="53">
        <v>45705.0</v>
      </c>
      <c r="B187" s="53">
        <v>45783.0</v>
      </c>
      <c r="C187" s="54">
        <v>239190.0</v>
      </c>
      <c r="D187" s="54" t="s">
        <v>70</v>
      </c>
      <c r="E187" s="320">
        <v>45566.0</v>
      </c>
      <c r="F187" s="56">
        <f t="shared" si="1"/>
        <v>7</v>
      </c>
      <c r="G187" s="303">
        <v>45670.0</v>
      </c>
      <c r="H187" s="56">
        <f t="shared" si="2"/>
        <v>3</v>
      </c>
      <c r="I187" s="54" t="s">
        <v>73</v>
      </c>
      <c r="J187" s="54" t="s">
        <v>33</v>
      </c>
      <c r="K187" s="100"/>
      <c r="L187" s="58"/>
      <c r="M187" s="58"/>
      <c r="N187" s="54" t="s">
        <v>19</v>
      </c>
      <c r="O187" s="58"/>
      <c r="P187" s="134"/>
      <c r="Q187" s="152"/>
      <c r="R187" s="162"/>
      <c r="S187" s="162"/>
      <c r="T187" s="162"/>
      <c r="U187" s="162"/>
      <c r="V187" s="163"/>
      <c r="W187" s="163"/>
      <c r="X187" s="163"/>
    </row>
    <row r="188">
      <c r="A188" s="53">
        <v>45705.0</v>
      </c>
      <c r="B188" s="53">
        <v>45783.0</v>
      </c>
      <c r="C188" s="54">
        <v>235909.0</v>
      </c>
      <c r="D188" s="54" t="s">
        <v>77</v>
      </c>
      <c r="E188" s="320">
        <v>45566.0</v>
      </c>
      <c r="F188" s="56">
        <f t="shared" si="1"/>
        <v>7</v>
      </c>
      <c r="G188" s="321">
        <v>45625.0</v>
      </c>
      <c r="H188" s="56">
        <f t="shared" si="2"/>
        <v>5</v>
      </c>
      <c r="I188" s="54" t="s">
        <v>74</v>
      </c>
      <c r="J188" s="54">
        <v>312.0</v>
      </c>
      <c r="K188" s="100"/>
      <c r="L188" s="58"/>
      <c r="M188" s="53">
        <v>45723.0</v>
      </c>
      <c r="N188" s="54" t="s">
        <v>19</v>
      </c>
      <c r="O188" s="58"/>
      <c r="P188" s="134"/>
      <c r="Q188" s="152"/>
      <c r="R188" s="162"/>
      <c r="S188" s="162"/>
      <c r="T188" s="162"/>
      <c r="U188" s="162"/>
      <c r="V188" s="163"/>
      <c r="W188" s="163"/>
      <c r="X188" s="163"/>
    </row>
    <row r="189">
      <c r="A189" s="53">
        <v>45705.0</v>
      </c>
      <c r="B189" s="53">
        <v>45783.0</v>
      </c>
      <c r="C189" s="54">
        <v>239491.0</v>
      </c>
      <c r="D189" s="54" t="s">
        <v>77</v>
      </c>
      <c r="E189" s="320">
        <v>45536.0</v>
      </c>
      <c r="F189" s="56">
        <f t="shared" si="1"/>
        <v>8</v>
      </c>
      <c r="G189" s="303">
        <v>45672.0</v>
      </c>
      <c r="H189" s="56">
        <f t="shared" si="2"/>
        <v>3</v>
      </c>
      <c r="I189" s="54" t="s">
        <v>49</v>
      </c>
      <c r="J189" s="54" t="s">
        <v>33</v>
      </c>
      <c r="K189" s="57">
        <v>3500.0</v>
      </c>
      <c r="L189" s="58"/>
      <c r="M189" s="58"/>
      <c r="N189" s="54" t="s">
        <v>19</v>
      </c>
      <c r="O189" s="54" t="s">
        <v>526</v>
      </c>
      <c r="P189" s="134"/>
      <c r="Q189" s="152"/>
      <c r="R189" s="162"/>
      <c r="S189" s="162"/>
      <c r="T189" s="162"/>
      <c r="U189" s="162"/>
      <c r="V189" s="163"/>
      <c r="W189" s="163"/>
      <c r="X189" s="163"/>
    </row>
    <row r="190">
      <c r="A190" s="53">
        <v>45705.0</v>
      </c>
      <c r="B190" s="53">
        <v>45783.0</v>
      </c>
      <c r="C190" s="54">
        <v>240747.0</v>
      </c>
      <c r="D190" s="54" t="s">
        <v>77</v>
      </c>
      <c r="E190" s="320">
        <v>45536.0</v>
      </c>
      <c r="F190" s="56">
        <f t="shared" si="1"/>
        <v>8</v>
      </c>
      <c r="G190" s="303">
        <v>45688.0</v>
      </c>
      <c r="H190" s="56">
        <f t="shared" si="2"/>
        <v>3</v>
      </c>
      <c r="I190" s="54" t="s">
        <v>73</v>
      </c>
      <c r="J190" s="54" t="s">
        <v>33</v>
      </c>
      <c r="K190" s="100"/>
      <c r="L190" s="58"/>
      <c r="M190" s="58"/>
      <c r="N190" s="54" t="s">
        <v>19</v>
      </c>
      <c r="O190" s="58"/>
      <c r="P190" s="134"/>
      <c r="Q190" s="152"/>
      <c r="R190" s="162"/>
      <c r="S190" s="162"/>
      <c r="T190" s="162"/>
      <c r="U190" s="162"/>
      <c r="V190" s="163"/>
      <c r="W190" s="163"/>
      <c r="X190" s="163"/>
    </row>
    <row r="191">
      <c r="A191" s="53">
        <v>45705.0</v>
      </c>
      <c r="B191" s="53">
        <v>45783.0</v>
      </c>
      <c r="C191" s="54">
        <v>120248.0</v>
      </c>
      <c r="D191" s="54" t="s">
        <v>77</v>
      </c>
      <c r="E191" s="320">
        <v>44409.0</v>
      </c>
      <c r="F191" s="56">
        <f t="shared" si="1"/>
        <v>45</v>
      </c>
      <c r="G191" s="303">
        <v>44636.0</v>
      </c>
      <c r="H191" s="56">
        <f t="shared" si="2"/>
        <v>37</v>
      </c>
      <c r="I191" s="54" t="s">
        <v>74</v>
      </c>
      <c r="J191" s="54">
        <v>304.0</v>
      </c>
      <c r="K191" s="100"/>
      <c r="L191" s="58"/>
      <c r="M191" s="53">
        <v>45699.0</v>
      </c>
      <c r="N191" s="54" t="s">
        <v>19</v>
      </c>
      <c r="O191" s="58"/>
      <c r="P191" s="134"/>
      <c r="Q191" s="152"/>
      <c r="R191" s="162"/>
      <c r="S191" s="162"/>
      <c r="T191" s="162"/>
      <c r="U191" s="162"/>
      <c r="V191" s="163"/>
      <c r="W191" s="163"/>
      <c r="X191" s="163"/>
    </row>
    <row r="192">
      <c r="A192" s="53">
        <v>45705.0</v>
      </c>
      <c r="B192" s="53">
        <v>45783.0</v>
      </c>
      <c r="C192" s="54">
        <v>215449.0</v>
      </c>
      <c r="D192" s="54" t="s">
        <v>77</v>
      </c>
      <c r="E192" s="320">
        <v>45323.0</v>
      </c>
      <c r="F192" s="56">
        <f t="shared" si="1"/>
        <v>15</v>
      </c>
      <c r="G192" s="303">
        <v>45434.0</v>
      </c>
      <c r="H192" s="56">
        <f t="shared" si="2"/>
        <v>11</v>
      </c>
      <c r="I192" s="54" t="s">
        <v>73</v>
      </c>
      <c r="J192" s="54">
        <v>326.0</v>
      </c>
      <c r="K192" s="100"/>
      <c r="L192" s="58"/>
      <c r="M192" s="151">
        <v>45622.0</v>
      </c>
      <c r="N192" s="54" t="s">
        <v>19</v>
      </c>
      <c r="O192" s="58"/>
      <c r="P192" s="134"/>
      <c r="Q192" s="152"/>
      <c r="R192" s="162"/>
      <c r="S192" s="162"/>
      <c r="T192" s="162"/>
      <c r="U192" s="162"/>
      <c r="V192" s="163"/>
      <c r="W192" s="163"/>
      <c r="X192" s="163"/>
    </row>
    <row r="193">
      <c r="A193" s="53">
        <v>45723.0</v>
      </c>
      <c r="B193" s="53">
        <v>45783.0</v>
      </c>
      <c r="C193" s="54">
        <v>225840.0</v>
      </c>
      <c r="D193" s="54" t="s">
        <v>77</v>
      </c>
      <c r="E193" s="320">
        <v>45505.0</v>
      </c>
      <c r="F193" s="56">
        <f t="shared" si="1"/>
        <v>9</v>
      </c>
      <c r="G193" s="303">
        <v>45527.0</v>
      </c>
      <c r="H193" s="56">
        <f t="shared" si="2"/>
        <v>8</v>
      </c>
      <c r="I193" s="54" t="s">
        <v>59</v>
      </c>
      <c r="J193" s="54">
        <v>101.0</v>
      </c>
      <c r="K193" s="57">
        <v>8000.0</v>
      </c>
      <c r="L193" s="54" t="s">
        <v>68</v>
      </c>
      <c r="M193" s="53">
        <v>45730.0</v>
      </c>
      <c r="N193" s="54" t="s">
        <v>19</v>
      </c>
      <c r="O193" s="54" t="s">
        <v>526</v>
      </c>
      <c r="P193" s="134"/>
      <c r="Q193" s="152"/>
      <c r="R193" s="162"/>
      <c r="S193" s="162"/>
      <c r="T193" s="162"/>
      <c r="U193" s="162"/>
      <c r="V193" s="163"/>
      <c r="W193" s="163"/>
      <c r="X193" s="163"/>
    </row>
    <row r="194">
      <c r="A194" s="53">
        <v>45705.0</v>
      </c>
      <c r="B194" s="53">
        <v>45783.0</v>
      </c>
      <c r="C194" s="54">
        <v>231652.0</v>
      </c>
      <c r="D194" s="54" t="s">
        <v>104</v>
      </c>
      <c r="E194" s="320">
        <v>45566.0</v>
      </c>
      <c r="F194" s="56">
        <f t="shared" si="1"/>
        <v>7</v>
      </c>
      <c r="G194" s="321">
        <v>45583.0</v>
      </c>
      <c r="H194" s="56">
        <f t="shared" si="2"/>
        <v>6</v>
      </c>
      <c r="I194" s="54" t="s">
        <v>59</v>
      </c>
      <c r="J194" s="54">
        <v>105.0</v>
      </c>
      <c r="K194" s="57">
        <v>2200.0</v>
      </c>
      <c r="L194" s="54" t="s">
        <v>68</v>
      </c>
      <c r="M194" s="53">
        <v>45747.0</v>
      </c>
      <c r="N194" s="54" t="s">
        <v>19</v>
      </c>
      <c r="O194" s="54" t="s">
        <v>526</v>
      </c>
      <c r="P194" s="134"/>
      <c r="Q194" s="152"/>
      <c r="R194" s="162"/>
      <c r="S194" s="162"/>
      <c r="T194" s="162"/>
      <c r="U194" s="162"/>
      <c r="V194" s="163"/>
      <c r="W194" s="163"/>
      <c r="X194" s="163"/>
    </row>
    <row r="195">
      <c r="A195" s="53">
        <v>45705.0</v>
      </c>
      <c r="B195" s="53">
        <v>45783.0</v>
      </c>
      <c r="C195" s="54">
        <v>213998.0</v>
      </c>
      <c r="D195" s="54" t="s">
        <v>104</v>
      </c>
      <c r="E195" s="320">
        <v>45413.0</v>
      </c>
      <c r="F195" s="56">
        <f t="shared" si="1"/>
        <v>12</v>
      </c>
      <c r="G195" s="303">
        <v>45422.0</v>
      </c>
      <c r="H195" s="56">
        <f t="shared" si="2"/>
        <v>11</v>
      </c>
      <c r="I195" s="54" t="s">
        <v>74</v>
      </c>
      <c r="J195" s="54" t="s">
        <v>94</v>
      </c>
      <c r="K195" s="100"/>
      <c r="L195" s="58"/>
      <c r="M195" s="53">
        <v>45698.0</v>
      </c>
      <c r="N195" s="54" t="s">
        <v>19</v>
      </c>
      <c r="O195" s="58"/>
      <c r="P195" s="134"/>
      <c r="Q195" s="152"/>
      <c r="R195" s="162"/>
      <c r="S195" s="162"/>
      <c r="T195" s="162"/>
      <c r="U195" s="162"/>
      <c r="V195" s="163"/>
      <c r="W195" s="163"/>
      <c r="X195" s="163"/>
    </row>
    <row r="196">
      <c r="A196" s="53">
        <v>45705.0</v>
      </c>
      <c r="B196" s="53">
        <v>45783.0</v>
      </c>
      <c r="C196" s="54">
        <v>192775.0</v>
      </c>
      <c r="D196" s="54" t="s">
        <v>104</v>
      </c>
      <c r="E196" s="320">
        <v>43922.0</v>
      </c>
      <c r="F196" s="56">
        <f t="shared" si="1"/>
        <v>61</v>
      </c>
      <c r="G196" s="321">
        <v>45244.0</v>
      </c>
      <c r="H196" s="56">
        <f t="shared" si="2"/>
        <v>17</v>
      </c>
      <c r="I196" s="54" t="s">
        <v>72</v>
      </c>
      <c r="J196" s="54" t="s">
        <v>547</v>
      </c>
      <c r="K196" s="100"/>
      <c r="L196" s="58"/>
      <c r="M196" s="53">
        <v>45680.0</v>
      </c>
      <c r="N196" s="54" t="s">
        <v>19</v>
      </c>
      <c r="O196" s="58"/>
      <c r="P196" s="134"/>
      <c r="Q196" s="152"/>
      <c r="R196" s="162"/>
      <c r="S196" s="162"/>
      <c r="T196" s="162"/>
      <c r="U196" s="162"/>
      <c r="V196" s="163"/>
      <c r="W196" s="163"/>
      <c r="X196" s="163"/>
    </row>
    <row r="197">
      <c r="A197" s="53">
        <v>45705.0</v>
      </c>
      <c r="B197" s="53">
        <v>45783.0</v>
      </c>
      <c r="C197" s="54">
        <v>197550.0</v>
      </c>
      <c r="D197" s="54" t="s">
        <v>104</v>
      </c>
      <c r="E197" s="320">
        <v>45352.0</v>
      </c>
      <c r="F197" s="56">
        <f t="shared" si="1"/>
        <v>14</v>
      </c>
      <c r="G197" s="303">
        <v>45407.0</v>
      </c>
      <c r="H197" s="56">
        <f t="shared" si="2"/>
        <v>12</v>
      </c>
      <c r="I197" s="54" t="s">
        <v>49</v>
      </c>
      <c r="J197" s="54">
        <v>514.0</v>
      </c>
      <c r="K197" s="57" t="s">
        <v>50</v>
      </c>
      <c r="L197" s="54" t="s">
        <v>68</v>
      </c>
      <c r="M197" s="53">
        <v>45730.0</v>
      </c>
      <c r="N197" s="54" t="s">
        <v>19</v>
      </c>
      <c r="O197" s="54" t="s">
        <v>526</v>
      </c>
      <c r="P197" s="89" t="s">
        <v>66</v>
      </c>
      <c r="Q197" s="152"/>
      <c r="R197" s="162"/>
      <c r="S197" s="162"/>
      <c r="T197" s="162"/>
      <c r="U197" s="162"/>
      <c r="V197" s="163"/>
      <c r="W197" s="163"/>
      <c r="X197" s="163"/>
    </row>
    <row r="198">
      <c r="A198" s="53">
        <v>45705.0</v>
      </c>
      <c r="B198" s="53">
        <v>45783.0</v>
      </c>
      <c r="C198" s="54">
        <v>239723.0</v>
      </c>
      <c r="D198" s="54" t="s">
        <v>104</v>
      </c>
      <c r="E198" s="320">
        <v>45627.0</v>
      </c>
      <c r="F198" s="56">
        <f t="shared" si="1"/>
        <v>5</v>
      </c>
      <c r="G198" s="303">
        <v>45674.0</v>
      </c>
      <c r="H198" s="56">
        <f t="shared" si="2"/>
        <v>3</v>
      </c>
      <c r="I198" s="54" t="s">
        <v>59</v>
      </c>
      <c r="J198" s="54" t="s">
        <v>259</v>
      </c>
      <c r="K198" s="100"/>
      <c r="L198" s="58"/>
      <c r="M198" s="58"/>
      <c r="N198" s="54" t="s">
        <v>19</v>
      </c>
      <c r="O198" s="58"/>
      <c r="P198" s="134"/>
      <c r="Q198" s="152"/>
      <c r="R198" s="162"/>
      <c r="S198" s="162"/>
      <c r="T198" s="162"/>
      <c r="U198" s="162"/>
      <c r="V198" s="163"/>
      <c r="W198" s="163"/>
      <c r="X198" s="163"/>
    </row>
    <row r="199">
      <c r="A199" s="53">
        <v>45705.0</v>
      </c>
      <c r="B199" s="53">
        <v>45783.0</v>
      </c>
      <c r="C199" s="54">
        <v>229249.0</v>
      </c>
      <c r="D199" s="54" t="s">
        <v>104</v>
      </c>
      <c r="E199" s="320">
        <v>45658.0</v>
      </c>
      <c r="F199" s="56">
        <f t="shared" si="1"/>
        <v>4</v>
      </c>
      <c r="G199" s="303">
        <v>45695.0</v>
      </c>
      <c r="H199" s="56">
        <f t="shared" si="2"/>
        <v>2</v>
      </c>
      <c r="I199" s="54" t="s">
        <v>74</v>
      </c>
      <c r="J199" s="54" t="s">
        <v>33</v>
      </c>
      <c r="K199" s="100"/>
      <c r="L199" s="58"/>
      <c r="M199" s="53">
        <v>45747.0</v>
      </c>
      <c r="N199" s="54" t="s">
        <v>19</v>
      </c>
      <c r="O199" s="58"/>
      <c r="P199" s="134"/>
      <c r="Q199" s="152"/>
      <c r="R199" s="162"/>
      <c r="S199" s="162"/>
      <c r="T199" s="162"/>
      <c r="U199" s="162"/>
      <c r="V199" s="163"/>
      <c r="W199" s="163"/>
      <c r="X199" s="163"/>
    </row>
    <row r="200">
      <c r="A200" s="53">
        <v>45705.0</v>
      </c>
      <c r="B200" s="53">
        <v>45783.0</v>
      </c>
      <c r="C200" s="54">
        <v>98353.0</v>
      </c>
      <c r="D200" s="54" t="s">
        <v>83</v>
      </c>
      <c r="E200" s="320">
        <v>44256.0</v>
      </c>
      <c r="F200" s="56">
        <f t="shared" si="1"/>
        <v>50</v>
      </c>
      <c r="G200" s="303">
        <v>44433.0</v>
      </c>
      <c r="H200" s="56">
        <f t="shared" si="2"/>
        <v>44</v>
      </c>
      <c r="I200" s="54" t="s">
        <v>134</v>
      </c>
      <c r="J200" s="54">
        <v>1011.0</v>
      </c>
      <c r="K200" s="100"/>
      <c r="L200" s="54" t="s">
        <v>51</v>
      </c>
      <c r="M200" s="53">
        <v>45729.0</v>
      </c>
      <c r="N200" s="54" t="s">
        <v>19</v>
      </c>
      <c r="O200" s="58"/>
      <c r="P200" s="134"/>
      <c r="Q200" s="152"/>
      <c r="R200" s="162"/>
      <c r="S200" s="162"/>
      <c r="T200" s="162"/>
      <c r="U200" s="162"/>
      <c r="V200" s="163"/>
      <c r="W200" s="163"/>
      <c r="X200" s="163"/>
    </row>
    <row r="201">
      <c r="A201" s="53">
        <v>45705.0</v>
      </c>
      <c r="B201" s="53">
        <v>45783.0</v>
      </c>
      <c r="C201" s="54">
        <v>195429.0</v>
      </c>
      <c r="D201" s="54" t="s">
        <v>83</v>
      </c>
      <c r="E201" s="320">
        <v>45261.0</v>
      </c>
      <c r="F201" s="56">
        <f t="shared" si="1"/>
        <v>17</v>
      </c>
      <c r="G201" s="321">
        <v>45271.0</v>
      </c>
      <c r="H201" s="56">
        <f t="shared" si="2"/>
        <v>16</v>
      </c>
      <c r="I201" s="54" t="s">
        <v>72</v>
      </c>
      <c r="J201" s="54">
        <v>4012.0</v>
      </c>
      <c r="K201" s="100"/>
      <c r="L201" s="58"/>
      <c r="M201" s="53">
        <v>45737.0</v>
      </c>
      <c r="N201" s="54" t="s">
        <v>19</v>
      </c>
      <c r="O201" s="58"/>
      <c r="P201" s="89" t="s">
        <v>66</v>
      </c>
      <c r="Q201" s="152"/>
      <c r="R201" s="162"/>
      <c r="S201" s="162"/>
      <c r="T201" s="162"/>
      <c r="U201" s="162"/>
      <c r="V201" s="163"/>
      <c r="W201" s="163"/>
      <c r="X201" s="163"/>
    </row>
    <row r="202">
      <c r="A202" s="53">
        <v>45705.0</v>
      </c>
      <c r="B202" s="53">
        <v>45783.0</v>
      </c>
      <c r="C202" s="54">
        <v>198570.0</v>
      </c>
      <c r="D202" s="54" t="s">
        <v>83</v>
      </c>
      <c r="E202" s="320">
        <v>44440.0</v>
      </c>
      <c r="F202" s="56">
        <f t="shared" si="1"/>
        <v>44</v>
      </c>
      <c r="G202" s="303">
        <v>45303.0</v>
      </c>
      <c r="H202" s="56">
        <f t="shared" si="2"/>
        <v>15</v>
      </c>
      <c r="I202" s="54" t="s">
        <v>72</v>
      </c>
      <c r="J202" s="54">
        <v>4030.0</v>
      </c>
      <c r="K202" s="100"/>
      <c r="L202" s="58"/>
      <c r="M202" s="53">
        <v>45670.0</v>
      </c>
      <c r="N202" s="54" t="s">
        <v>19</v>
      </c>
      <c r="O202" s="58"/>
      <c r="P202" s="134"/>
      <c r="Q202" s="152"/>
      <c r="R202" s="162"/>
      <c r="S202" s="162"/>
      <c r="T202" s="162"/>
      <c r="U202" s="162"/>
      <c r="V202" s="163"/>
      <c r="W202" s="163"/>
      <c r="X202" s="163"/>
    </row>
    <row r="203">
      <c r="A203" s="53">
        <v>45705.0</v>
      </c>
      <c r="B203" s="53">
        <v>45783.0</v>
      </c>
      <c r="C203" s="54">
        <v>208322.0</v>
      </c>
      <c r="D203" s="54" t="s">
        <v>83</v>
      </c>
      <c r="E203" s="320">
        <v>45352.0</v>
      </c>
      <c r="F203" s="56">
        <f t="shared" si="1"/>
        <v>14</v>
      </c>
      <c r="G203" s="303">
        <v>45379.0</v>
      </c>
      <c r="H203" s="56">
        <f t="shared" si="2"/>
        <v>13</v>
      </c>
      <c r="I203" s="54" t="s">
        <v>49</v>
      </c>
      <c r="J203" s="54">
        <v>512.0</v>
      </c>
      <c r="K203" s="100"/>
      <c r="L203" s="58"/>
      <c r="M203" s="151">
        <v>45608.0</v>
      </c>
      <c r="N203" s="54" t="s">
        <v>19</v>
      </c>
      <c r="O203" s="54" t="s">
        <v>526</v>
      </c>
      <c r="P203" s="134"/>
      <c r="Q203" s="152"/>
      <c r="R203" s="162"/>
      <c r="S203" s="162"/>
      <c r="T203" s="162"/>
      <c r="U203" s="162"/>
      <c r="V203" s="163"/>
      <c r="W203" s="163"/>
      <c r="X203" s="163"/>
    </row>
    <row r="204">
      <c r="A204" s="53">
        <v>45705.0</v>
      </c>
      <c r="B204" s="53">
        <v>45783.0</v>
      </c>
      <c r="C204" s="54">
        <v>227666.0</v>
      </c>
      <c r="D204" s="54" t="s">
        <v>83</v>
      </c>
      <c r="E204" s="320">
        <v>45444.0</v>
      </c>
      <c r="F204" s="56">
        <f t="shared" si="1"/>
        <v>11</v>
      </c>
      <c r="G204" s="303">
        <v>45547.0</v>
      </c>
      <c r="H204" s="56">
        <f t="shared" si="2"/>
        <v>7</v>
      </c>
      <c r="I204" s="54" t="s">
        <v>49</v>
      </c>
      <c r="J204" s="54" t="s">
        <v>548</v>
      </c>
      <c r="K204" s="100"/>
      <c r="L204" s="58"/>
      <c r="M204" s="53">
        <v>45721.0</v>
      </c>
      <c r="N204" s="54" t="s">
        <v>19</v>
      </c>
      <c r="O204" s="54" t="s">
        <v>526</v>
      </c>
      <c r="P204" s="89" t="s">
        <v>66</v>
      </c>
      <c r="Q204" s="152"/>
      <c r="R204" s="162"/>
      <c r="S204" s="162"/>
      <c r="T204" s="162"/>
      <c r="U204" s="162"/>
      <c r="V204" s="163"/>
      <c r="W204" s="163"/>
      <c r="X204" s="163"/>
    </row>
    <row r="205">
      <c r="A205" s="53">
        <v>45705.0</v>
      </c>
      <c r="B205" s="53">
        <v>45783.0</v>
      </c>
      <c r="C205" s="54">
        <v>239655.0</v>
      </c>
      <c r="D205" s="54" t="s">
        <v>83</v>
      </c>
      <c r="E205" s="320">
        <v>45627.0</v>
      </c>
      <c r="F205" s="56">
        <f t="shared" si="1"/>
        <v>5</v>
      </c>
      <c r="G205" s="303">
        <v>45680.0</v>
      </c>
      <c r="H205" s="56">
        <f t="shared" si="2"/>
        <v>3</v>
      </c>
      <c r="I205" s="54" t="s">
        <v>73</v>
      </c>
      <c r="J205" s="54" t="s">
        <v>33</v>
      </c>
      <c r="K205" s="100"/>
      <c r="L205" s="58"/>
      <c r="M205" s="58"/>
      <c r="N205" s="54" t="s">
        <v>19</v>
      </c>
      <c r="O205" s="58"/>
      <c r="P205" s="134"/>
      <c r="Q205" s="152"/>
      <c r="R205" s="162"/>
      <c r="S205" s="162"/>
      <c r="T205" s="162"/>
      <c r="U205" s="162"/>
      <c r="V205" s="163"/>
      <c r="W205" s="163"/>
      <c r="X205" s="163"/>
    </row>
    <row r="206">
      <c r="A206" s="53">
        <v>45705.0</v>
      </c>
      <c r="B206" s="53">
        <v>45783.0</v>
      </c>
      <c r="C206" s="54">
        <v>234904.0</v>
      </c>
      <c r="D206" s="54" t="s">
        <v>83</v>
      </c>
      <c r="E206" s="320">
        <v>45597.0</v>
      </c>
      <c r="F206" s="56">
        <f t="shared" si="1"/>
        <v>6</v>
      </c>
      <c r="G206" s="303">
        <v>45631.0</v>
      </c>
      <c r="H206" s="56">
        <f t="shared" si="2"/>
        <v>5</v>
      </c>
      <c r="I206" s="54" t="s">
        <v>59</v>
      </c>
      <c r="J206" s="54" t="s">
        <v>259</v>
      </c>
      <c r="K206" s="100"/>
      <c r="L206" s="58"/>
      <c r="M206" s="58"/>
      <c r="N206" s="54" t="s">
        <v>19</v>
      </c>
      <c r="O206" s="58"/>
      <c r="P206" s="134"/>
      <c r="Q206" s="152"/>
      <c r="R206" s="162"/>
      <c r="S206" s="162"/>
      <c r="T206" s="162"/>
      <c r="U206" s="162"/>
      <c r="V206" s="163"/>
      <c r="W206" s="163"/>
      <c r="X206" s="163"/>
    </row>
    <row r="207">
      <c r="A207" s="53">
        <v>45705.0</v>
      </c>
      <c r="B207" s="53">
        <v>45783.0</v>
      </c>
      <c r="C207" s="54">
        <v>241751.0</v>
      </c>
      <c r="D207" s="54" t="s">
        <v>83</v>
      </c>
      <c r="E207" s="320">
        <v>45566.0</v>
      </c>
      <c r="F207" s="56">
        <f t="shared" si="1"/>
        <v>7</v>
      </c>
      <c r="G207" s="303">
        <v>45692.0</v>
      </c>
      <c r="H207" s="56">
        <f t="shared" si="2"/>
        <v>3</v>
      </c>
      <c r="I207" s="54" t="s">
        <v>74</v>
      </c>
      <c r="J207" s="54" t="s">
        <v>33</v>
      </c>
      <c r="K207" s="100"/>
      <c r="L207" s="58"/>
      <c r="M207" s="53">
        <v>45747.0</v>
      </c>
      <c r="N207" s="54" t="s">
        <v>19</v>
      </c>
      <c r="O207" s="58"/>
      <c r="P207" s="134"/>
      <c r="Q207" s="152"/>
      <c r="R207" s="162"/>
      <c r="S207" s="162"/>
      <c r="T207" s="162"/>
      <c r="U207" s="162"/>
      <c r="V207" s="163"/>
      <c r="W207" s="163"/>
      <c r="X207" s="163"/>
    </row>
    <row r="208">
      <c r="A208" s="53">
        <v>45705.0</v>
      </c>
      <c r="B208" s="53">
        <v>45783.0</v>
      </c>
      <c r="C208" s="54">
        <v>242010.0</v>
      </c>
      <c r="D208" s="54" t="s">
        <v>83</v>
      </c>
      <c r="E208" s="320">
        <v>45323.0</v>
      </c>
      <c r="F208" s="56">
        <f t="shared" si="1"/>
        <v>15</v>
      </c>
      <c r="G208" s="303">
        <v>45698.0</v>
      </c>
      <c r="H208" s="56">
        <f t="shared" si="2"/>
        <v>2</v>
      </c>
      <c r="I208" s="54" t="s">
        <v>42</v>
      </c>
      <c r="J208" s="54" t="s">
        <v>33</v>
      </c>
      <c r="K208" s="100"/>
      <c r="L208" s="58"/>
      <c r="M208" s="58"/>
      <c r="N208" s="54" t="s">
        <v>19</v>
      </c>
      <c r="O208" s="58"/>
      <c r="P208" s="134"/>
      <c r="Q208" s="152"/>
      <c r="R208" s="162"/>
      <c r="S208" s="162"/>
      <c r="T208" s="162"/>
      <c r="U208" s="162"/>
      <c r="V208" s="163"/>
      <c r="W208" s="163"/>
      <c r="X208" s="163"/>
    </row>
    <row r="209">
      <c r="A209" s="53">
        <v>45705.0</v>
      </c>
      <c r="B209" s="53">
        <v>45783.0</v>
      </c>
      <c r="C209" s="54">
        <v>207930.0</v>
      </c>
      <c r="D209" s="54" t="s">
        <v>83</v>
      </c>
      <c r="E209" s="320">
        <v>45231.0</v>
      </c>
      <c r="F209" s="56">
        <f t="shared" si="1"/>
        <v>18</v>
      </c>
      <c r="G209" s="303">
        <v>45378.0</v>
      </c>
      <c r="H209" s="56">
        <f t="shared" si="2"/>
        <v>13</v>
      </c>
      <c r="I209" s="54" t="s">
        <v>42</v>
      </c>
      <c r="J209" s="54" t="s">
        <v>549</v>
      </c>
      <c r="K209" s="100"/>
      <c r="L209" s="58"/>
      <c r="M209" s="151">
        <v>45614.0</v>
      </c>
      <c r="N209" s="54" t="s">
        <v>19</v>
      </c>
      <c r="O209" s="58"/>
      <c r="P209" s="134"/>
      <c r="Q209" s="152"/>
      <c r="R209" s="162"/>
      <c r="S209" s="162"/>
      <c r="T209" s="162"/>
      <c r="U209" s="162"/>
      <c r="V209" s="163"/>
      <c r="W209" s="163"/>
      <c r="X209" s="163"/>
    </row>
    <row r="210">
      <c r="A210" s="53">
        <v>45705.0</v>
      </c>
      <c r="B210" s="53">
        <v>45783.0</v>
      </c>
      <c r="C210" s="54">
        <v>188095.0</v>
      </c>
      <c r="D210" s="54" t="s">
        <v>83</v>
      </c>
      <c r="E210" s="320">
        <v>45078.0</v>
      </c>
      <c r="F210" s="56">
        <f t="shared" si="1"/>
        <v>23</v>
      </c>
      <c r="G210" s="321">
        <v>45209.0</v>
      </c>
      <c r="H210" s="56">
        <f t="shared" si="2"/>
        <v>18</v>
      </c>
      <c r="I210" s="54" t="s">
        <v>73</v>
      </c>
      <c r="J210" s="54" t="s">
        <v>33</v>
      </c>
      <c r="K210" s="100"/>
      <c r="L210" s="58"/>
      <c r="M210" s="58"/>
      <c r="N210" s="54" t="s">
        <v>19</v>
      </c>
      <c r="O210" s="58"/>
      <c r="P210" s="134"/>
      <c r="Q210" s="152"/>
      <c r="R210" s="162"/>
      <c r="S210" s="162"/>
      <c r="T210" s="162"/>
      <c r="U210" s="162"/>
      <c r="V210" s="163"/>
      <c r="W210" s="163"/>
      <c r="X210" s="163"/>
    </row>
    <row r="211">
      <c r="A211" s="53">
        <v>45705.0</v>
      </c>
      <c r="B211" s="53">
        <v>45783.0</v>
      </c>
      <c r="C211" s="54">
        <v>189523.0</v>
      </c>
      <c r="D211" s="54" t="s">
        <v>83</v>
      </c>
      <c r="E211" s="320">
        <v>45200.0</v>
      </c>
      <c r="F211" s="56">
        <f t="shared" si="1"/>
        <v>19</v>
      </c>
      <c r="G211" s="321">
        <v>45222.0</v>
      </c>
      <c r="H211" s="56">
        <f t="shared" si="2"/>
        <v>18</v>
      </c>
      <c r="I211" s="54" t="s">
        <v>74</v>
      </c>
      <c r="J211" s="54">
        <v>316.0</v>
      </c>
      <c r="K211" s="100"/>
      <c r="L211" s="58"/>
      <c r="M211" s="58"/>
      <c r="N211" s="54" t="s">
        <v>19</v>
      </c>
      <c r="O211" s="58"/>
      <c r="P211" s="134"/>
      <c r="Q211" s="152"/>
      <c r="R211" s="162"/>
      <c r="S211" s="162"/>
      <c r="T211" s="162"/>
      <c r="U211" s="162"/>
      <c r="V211" s="163"/>
      <c r="W211" s="163"/>
      <c r="X211" s="163"/>
    </row>
    <row r="212">
      <c r="A212" s="53">
        <v>45705.0</v>
      </c>
      <c r="B212" s="53">
        <v>45783.0</v>
      </c>
      <c r="C212" s="54">
        <v>212028.0</v>
      </c>
      <c r="D212" s="54" t="s">
        <v>83</v>
      </c>
      <c r="E212" s="320">
        <v>45323.0</v>
      </c>
      <c r="F212" s="56">
        <f t="shared" si="1"/>
        <v>15</v>
      </c>
      <c r="G212" s="303">
        <v>45408.0</v>
      </c>
      <c r="H212" s="56">
        <f t="shared" si="2"/>
        <v>12</v>
      </c>
      <c r="I212" s="54" t="s">
        <v>59</v>
      </c>
      <c r="J212" s="54">
        <v>102.0</v>
      </c>
      <c r="K212" s="57" t="s">
        <v>50</v>
      </c>
      <c r="L212" s="54" t="s">
        <v>68</v>
      </c>
      <c r="M212" s="151">
        <v>45733.0</v>
      </c>
      <c r="N212" s="54" t="s">
        <v>19</v>
      </c>
      <c r="O212" s="54" t="s">
        <v>50</v>
      </c>
      <c r="P212" s="134"/>
      <c r="Q212" s="152"/>
      <c r="R212" s="162"/>
      <c r="S212" s="162"/>
      <c r="T212" s="162"/>
      <c r="U212" s="162"/>
      <c r="V212" s="163"/>
      <c r="W212" s="163"/>
      <c r="X212" s="163"/>
    </row>
    <row r="213">
      <c r="A213" s="53">
        <v>45705.0</v>
      </c>
      <c r="B213" s="53">
        <v>45783.0</v>
      </c>
      <c r="C213" s="54">
        <v>212322.0</v>
      </c>
      <c r="D213" s="54" t="s">
        <v>83</v>
      </c>
      <c r="E213" s="320">
        <v>45352.0</v>
      </c>
      <c r="F213" s="56">
        <f t="shared" si="1"/>
        <v>14</v>
      </c>
      <c r="G213" s="303">
        <v>45408.0</v>
      </c>
      <c r="H213" s="56">
        <f t="shared" si="2"/>
        <v>12</v>
      </c>
      <c r="I213" s="54" t="s">
        <v>59</v>
      </c>
      <c r="J213" s="54">
        <v>105.0</v>
      </c>
      <c r="K213" s="57" t="s">
        <v>50</v>
      </c>
      <c r="L213" s="54" t="s">
        <v>68</v>
      </c>
      <c r="M213" s="151">
        <v>45712.0</v>
      </c>
      <c r="N213" s="54" t="s">
        <v>19</v>
      </c>
      <c r="O213" s="57" t="s">
        <v>50</v>
      </c>
      <c r="P213" s="89" t="s">
        <v>66</v>
      </c>
      <c r="Q213" s="152"/>
      <c r="R213" s="162"/>
      <c r="S213" s="162"/>
      <c r="T213" s="162"/>
      <c r="U213" s="162"/>
      <c r="V213" s="163"/>
      <c r="W213" s="163"/>
      <c r="X213" s="163"/>
    </row>
    <row r="214">
      <c r="A214" s="53">
        <v>45722.0</v>
      </c>
      <c r="B214" s="53">
        <v>45783.0</v>
      </c>
      <c r="C214" s="54">
        <v>226514.0</v>
      </c>
      <c r="D214" s="54" t="s">
        <v>83</v>
      </c>
      <c r="E214" s="320">
        <v>45474.0</v>
      </c>
      <c r="F214" s="56">
        <f t="shared" si="1"/>
        <v>10</v>
      </c>
      <c r="G214" s="303">
        <v>45537.0</v>
      </c>
      <c r="H214" s="56">
        <f t="shared" si="2"/>
        <v>8</v>
      </c>
      <c r="I214" s="54" t="s">
        <v>63</v>
      </c>
      <c r="J214" s="54">
        <v>410.0</v>
      </c>
      <c r="K214" s="57">
        <v>12400.0</v>
      </c>
      <c r="L214" s="54" t="s">
        <v>68</v>
      </c>
      <c r="M214" s="53">
        <v>45726.0</v>
      </c>
      <c r="N214" s="54" t="s">
        <v>19</v>
      </c>
      <c r="O214" s="58"/>
      <c r="P214" s="134"/>
      <c r="Q214" s="152"/>
      <c r="R214" s="162"/>
      <c r="S214" s="162"/>
      <c r="T214" s="162"/>
      <c r="U214" s="162"/>
      <c r="V214" s="163"/>
      <c r="W214" s="163"/>
      <c r="X214" s="163"/>
    </row>
    <row r="215">
      <c r="A215" s="53">
        <v>45733.0</v>
      </c>
      <c r="B215" s="53">
        <v>45783.0</v>
      </c>
      <c r="C215" s="54">
        <v>223307.0</v>
      </c>
      <c r="D215" s="54" t="s">
        <v>83</v>
      </c>
      <c r="E215" s="320">
        <v>45474.0</v>
      </c>
      <c r="F215" s="56">
        <f t="shared" si="1"/>
        <v>10</v>
      </c>
      <c r="G215" s="303">
        <v>45504.0</v>
      </c>
      <c r="H215" s="56">
        <f t="shared" si="2"/>
        <v>9</v>
      </c>
      <c r="I215" s="54" t="s">
        <v>59</v>
      </c>
      <c r="J215" s="54">
        <v>106.0</v>
      </c>
      <c r="K215" s="57">
        <v>2250.0</v>
      </c>
      <c r="L215" s="54" t="s">
        <v>68</v>
      </c>
      <c r="M215" s="53">
        <v>45737.0</v>
      </c>
      <c r="N215" s="54" t="s">
        <v>19</v>
      </c>
      <c r="O215" s="54" t="s">
        <v>526</v>
      </c>
      <c r="P215" s="134"/>
      <c r="Q215" s="152"/>
      <c r="R215" s="162"/>
      <c r="S215" s="162"/>
      <c r="T215" s="162"/>
      <c r="U215" s="162"/>
      <c r="V215" s="163"/>
      <c r="W215" s="163"/>
      <c r="X215" s="163"/>
    </row>
    <row r="216">
      <c r="A216" s="53">
        <v>45705.0</v>
      </c>
      <c r="B216" s="53">
        <v>45783.0</v>
      </c>
      <c r="C216" s="54">
        <v>233567.0</v>
      </c>
      <c r="D216" s="54" t="s">
        <v>83</v>
      </c>
      <c r="E216" s="320">
        <v>45413.0</v>
      </c>
      <c r="F216" s="56">
        <f t="shared" si="1"/>
        <v>12</v>
      </c>
      <c r="G216" s="303">
        <v>45543.0</v>
      </c>
      <c r="H216" s="56">
        <f t="shared" si="2"/>
        <v>7</v>
      </c>
      <c r="I216" s="54" t="s">
        <v>59</v>
      </c>
      <c r="J216" s="54">
        <v>105.0</v>
      </c>
      <c r="K216" s="100"/>
      <c r="L216" s="58"/>
      <c r="M216" s="151">
        <v>45747.0</v>
      </c>
      <c r="N216" s="54" t="s">
        <v>19</v>
      </c>
      <c r="O216" s="54" t="s">
        <v>550</v>
      </c>
      <c r="P216" s="89" t="s">
        <v>66</v>
      </c>
      <c r="Q216" s="152"/>
      <c r="R216" s="162"/>
      <c r="S216" s="162"/>
      <c r="T216" s="162"/>
      <c r="U216" s="162"/>
      <c r="V216" s="163"/>
      <c r="W216" s="163"/>
      <c r="X216" s="163"/>
    </row>
    <row r="217">
      <c r="A217" s="53">
        <v>45705.0</v>
      </c>
      <c r="B217" s="53">
        <v>45783.0</v>
      </c>
      <c r="C217" s="54">
        <v>234516.0</v>
      </c>
      <c r="D217" s="54" t="s">
        <v>83</v>
      </c>
      <c r="E217" s="320">
        <v>45536.0</v>
      </c>
      <c r="F217" s="56">
        <f t="shared" si="1"/>
        <v>8</v>
      </c>
      <c r="G217" s="321">
        <v>45614.0</v>
      </c>
      <c r="H217" s="56">
        <f t="shared" si="2"/>
        <v>5</v>
      </c>
      <c r="I217" s="54" t="s">
        <v>42</v>
      </c>
      <c r="J217" s="54" t="s">
        <v>33</v>
      </c>
      <c r="K217" s="100"/>
      <c r="L217" s="58"/>
      <c r="M217" s="58"/>
      <c r="N217" s="54" t="s">
        <v>19</v>
      </c>
      <c r="O217" s="58"/>
      <c r="P217" s="134"/>
      <c r="Q217" s="152"/>
      <c r="R217" s="162"/>
      <c r="S217" s="162"/>
      <c r="T217" s="162"/>
      <c r="U217" s="162"/>
      <c r="V217" s="163"/>
      <c r="W217" s="163"/>
      <c r="X217" s="163"/>
    </row>
    <row r="218">
      <c r="A218" s="53">
        <v>45705.0</v>
      </c>
      <c r="B218" s="53">
        <v>45783.0</v>
      </c>
      <c r="C218" s="54">
        <v>236838.0</v>
      </c>
      <c r="D218" s="54" t="s">
        <v>83</v>
      </c>
      <c r="E218" s="320">
        <v>45536.0</v>
      </c>
      <c r="F218" s="56">
        <f t="shared" si="1"/>
        <v>8</v>
      </c>
      <c r="G218" s="303">
        <v>45670.0</v>
      </c>
      <c r="H218" s="56">
        <f t="shared" si="2"/>
        <v>3</v>
      </c>
      <c r="I218" s="54" t="s">
        <v>59</v>
      </c>
      <c r="J218" s="54" t="s">
        <v>259</v>
      </c>
      <c r="K218" s="100"/>
      <c r="L218" s="58"/>
      <c r="M218" s="58"/>
      <c r="N218" s="54" t="s">
        <v>19</v>
      </c>
      <c r="O218" s="54" t="s">
        <v>526</v>
      </c>
      <c r="P218" s="134"/>
      <c r="Q218" s="152"/>
      <c r="R218" s="162"/>
      <c r="S218" s="162"/>
      <c r="T218" s="162"/>
      <c r="U218" s="162"/>
      <c r="V218" s="163"/>
      <c r="W218" s="163"/>
      <c r="X218" s="163"/>
    </row>
    <row r="219">
      <c r="A219" s="53">
        <v>45705.0</v>
      </c>
      <c r="B219" s="53">
        <v>45783.0</v>
      </c>
      <c r="C219" s="54">
        <v>30745.0</v>
      </c>
      <c r="D219" s="54" t="s">
        <v>58</v>
      </c>
      <c r="E219" s="320">
        <v>43709.0</v>
      </c>
      <c r="F219" s="56">
        <f t="shared" si="1"/>
        <v>68</v>
      </c>
      <c r="G219" s="321">
        <v>43794.0</v>
      </c>
      <c r="H219" s="56">
        <f t="shared" si="2"/>
        <v>65</v>
      </c>
      <c r="I219" s="54" t="s">
        <v>141</v>
      </c>
      <c r="J219" s="54" t="s">
        <v>33</v>
      </c>
      <c r="K219" s="100"/>
      <c r="L219" s="58"/>
      <c r="M219" s="58"/>
      <c r="N219" s="54" t="s">
        <v>19</v>
      </c>
      <c r="O219" s="58"/>
      <c r="P219" s="134"/>
      <c r="Q219" s="152"/>
      <c r="R219" s="162"/>
      <c r="S219" s="162"/>
      <c r="T219" s="162"/>
      <c r="U219" s="162"/>
      <c r="V219" s="163"/>
      <c r="W219" s="163"/>
      <c r="X219" s="163"/>
    </row>
    <row r="220">
      <c r="A220" s="53">
        <v>45705.0</v>
      </c>
      <c r="B220" s="53">
        <v>45783.0</v>
      </c>
      <c r="C220" s="54">
        <v>79970.0</v>
      </c>
      <c r="D220" s="54" t="s">
        <v>58</v>
      </c>
      <c r="E220" s="320">
        <v>44378.0</v>
      </c>
      <c r="F220" s="56">
        <f t="shared" si="1"/>
        <v>46</v>
      </c>
      <c r="G220" s="303">
        <v>44434.0</v>
      </c>
      <c r="H220" s="56">
        <f t="shared" si="2"/>
        <v>44</v>
      </c>
      <c r="I220" s="54" t="s">
        <v>49</v>
      </c>
      <c r="J220" s="54" t="s">
        <v>123</v>
      </c>
      <c r="K220" s="100"/>
      <c r="L220" s="58"/>
      <c r="M220" s="53">
        <v>45735.0</v>
      </c>
      <c r="N220" s="54" t="s">
        <v>19</v>
      </c>
      <c r="O220" s="54" t="s">
        <v>526</v>
      </c>
      <c r="P220" s="134"/>
      <c r="Q220" s="152"/>
      <c r="R220" s="162"/>
      <c r="S220" s="162"/>
      <c r="T220" s="162"/>
      <c r="U220" s="162"/>
      <c r="V220" s="163"/>
      <c r="W220" s="163"/>
      <c r="X220" s="163"/>
    </row>
    <row r="221">
      <c r="A221" s="53">
        <v>45705.0</v>
      </c>
      <c r="B221" s="53">
        <v>45783.0</v>
      </c>
      <c r="C221" s="54">
        <v>205932.0</v>
      </c>
      <c r="D221" s="54" t="s">
        <v>58</v>
      </c>
      <c r="E221" s="320">
        <v>45323.0</v>
      </c>
      <c r="F221" s="56">
        <f t="shared" si="1"/>
        <v>15</v>
      </c>
      <c r="G221" s="303">
        <v>45365.0</v>
      </c>
      <c r="H221" s="56">
        <f t="shared" si="2"/>
        <v>13</v>
      </c>
      <c r="I221" s="54" t="s">
        <v>59</v>
      </c>
      <c r="J221" s="54">
        <v>102.0</v>
      </c>
      <c r="K221" s="100"/>
      <c r="L221" s="54" t="s">
        <v>68</v>
      </c>
      <c r="M221" s="53">
        <v>45715.0</v>
      </c>
      <c r="N221" s="54" t="s">
        <v>19</v>
      </c>
      <c r="O221" s="54" t="s">
        <v>526</v>
      </c>
      <c r="P221" s="89" t="s">
        <v>66</v>
      </c>
      <c r="Q221" s="152"/>
      <c r="R221" s="162"/>
      <c r="S221" s="162"/>
      <c r="T221" s="162"/>
      <c r="U221" s="162"/>
      <c r="V221" s="163"/>
      <c r="W221" s="163"/>
      <c r="X221" s="163"/>
    </row>
    <row r="222">
      <c r="A222" s="53">
        <v>45705.0</v>
      </c>
      <c r="B222" s="53">
        <v>45783.0</v>
      </c>
      <c r="C222" s="54">
        <v>238399.0</v>
      </c>
      <c r="D222" s="54" t="s">
        <v>58</v>
      </c>
      <c r="E222" s="320">
        <v>45566.0</v>
      </c>
      <c r="F222" s="56">
        <f t="shared" si="1"/>
        <v>7</v>
      </c>
      <c r="G222" s="303">
        <v>45664.0</v>
      </c>
      <c r="H222" s="56">
        <f t="shared" si="2"/>
        <v>3</v>
      </c>
      <c r="I222" s="54" t="s">
        <v>59</v>
      </c>
      <c r="J222" s="54" t="s">
        <v>259</v>
      </c>
      <c r="K222" s="100"/>
      <c r="L222" s="58"/>
      <c r="M222" s="58"/>
      <c r="N222" s="54" t="s">
        <v>19</v>
      </c>
      <c r="O222" s="54" t="s">
        <v>526</v>
      </c>
      <c r="P222" s="134"/>
      <c r="Q222" s="152"/>
      <c r="R222" s="162"/>
      <c r="S222" s="162"/>
      <c r="T222" s="162"/>
      <c r="U222" s="162"/>
      <c r="V222" s="163"/>
      <c r="W222" s="163"/>
      <c r="X222" s="163"/>
    </row>
    <row r="223">
      <c r="A223" s="53">
        <v>45721.0</v>
      </c>
      <c r="B223" s="53">
        <v>45783.0</v>
      </c>
      <c r="C223" s="54">
        <v>223001.0</v>
      </c>
      <c r="D223" s="54" t="s">
        <v>58</v>
      </c>
      <c r="E223" s="320">
        <v>45474.0</v>
      </c>
      <c r="F223" s="56">
        <f t="shared" si="1"/>
        <v>10</v>
      </c>
      <c r="G223" s="303">
        <v>45511.0</v>
      </c>
      <c r="H223" s="56">
        <f t="shared" si="2"/>
        <v>8</v>
      </c>
      <c r="I223" s="54" t="s">
        <v>49</v>
      </c>
      <c r="J223" s="54">
        <v>514.0</v>
      </c>
      <c r="K223" s="57" t="s">
        <v>50</v>
      </c>
      <c r="L223" s="54" t="s">
        <v>68</v>
      </c>
      <c r="M223" s="53">
        <v>45723.0</v>
      </c>
      <c r="N223" s="54" t="s">
        <v>19</v>
      </c>
      <c r="O223" s="54" t="s">
        <v>526</v>
      </c>
      <c r="P223" s="89" t="s">
        <v>66</v>
      </c>
      <c r="Q223" s="152"/>
      <c r="R223" s="162"/>
      <c r="S223" s="162"/>
      <c r="T223" s="162"/>
      <c r="U223" s="162"/>
      <c r="V223" s="163"/>
      <c r="W223" s="163"/>
      <c r="X223" s="163"/>
    </row>
    <row r="224">
      <c r="A224" s="53">
        <v>45705.0</v>
      </c>
      <c r="B224" s="53">
        <v>45783.0</v>
      </c>
      <c r="C224" s="54">
        <v>219860.0</v>
      </c>
      <c r="D224" s="54" t="s">
        <v>58</v>
      </c>
      <c r="E224" s="320">
        <v>44682.0</v>
      </c>
      <c r="F224" s="56">
        <f t="shared" si="1"/>
        <v>36</v>
      </c>
      <c r="G224" s="303">
        <v>45474.0</v>
      </c>
      <c r="H224" s="56">
        <f t="shared" si="2"/>
        <v>10</v>
      </c>
      <c r="I224" s="54" t="s">
        <v>73</v>
      </c>
      <c r="J224" s="54" t="s">
        <v>33</v>
      </c>
      <c r="K224" s="100"/>
      <c r="L224" s="58"/>
      <c r="M224" s="58"/>
      <c r="N224" s="54" t="s">
        <v>19</v>
      </c>
      <c r="O224" s="58"/>
      <c r="P224" s="134"/>
      <c r="Q224" s="152"/>
      <c r="R224" s="162"/>
      <c r="S224" s="162"/>
      <c r="T224" s="162"/>
      <c r="U224" s="162"/>
      <c r="V224" s="163"/>
      <c r="W224" s="163"/>
      <c r="X224" s="163"/>
    </row>
    <row r="225">
      <c r="A225" s="53">
        <v>45705.0</v>
      </c>
      <c r="B225" s="53">
        <v>45783.0</v>
      </c>
      <c r="C225" s="54">
        <v>226358.0</v>
      </c>
      <c r="D225" s="54" t="s">
        <v>58</v>
      </c>
      <c r="E225" s="320">
        <v>45444.0</v>
      </c>
      <c r="F225" s="56">
        <f t="shared" si="1"/>
        <v>11</v>
      </c>
      <c r="G225" s="303">
        <v>45534.0</v>
      </c>
      <c r="H225" s="56">
        <f t="shared" si="2"/>
        <v>8</v>
      </c>
      <c r="I225" s="54" t="s">
        <v>49</v>
      </c>
      <c r="J225" s="54" t="s">
        <v>551</v>
      </c>
      <c r="K225" s="100"/>
      <c r="L225" s="54" t="s">
        <v>68</v>
      </c>
      <c r="M225" s="53">
        <v>45736.0</v>
      </c>
      <c r="N225" s="54" t="s">
        <v>19</v>
      </c>
      <c r="O225" s="54" t="s">
        <v>526</v>
      </c>
      <c r="P225" s="89" t="s">
        <v>66</v>
      </c>
      <c r="Q225" s="152"/>
      <c r="R225" s="162"/>
      <c r="S225" s="162"/>
      <c r="T225" s="162"/>
      <c r="U225" s="162"/>
      <c r="V225" s="163"/>
      <c r="W225" s="163"/>
      <c r="X225" s="163"/>
    </row>
    <row r="226">
      <c r="A226" s="53">
        <v>45694.0</v>
      </c>
      <c r="B226" s="53">
        <v>45783.0</v>
      </c>
      <c r="C226" s="54">
        <v>227930.0</v>
      </c>
      <c r="D226" s="54" t="s">
        <v>58</v>
      </c>
      <c r="E226" s="320">
        <v>44774.0</v>
      </c>
      <c r="F226" s="56">
        <f t="shared" si="1"/>
        <v>33</v>
      </c>
      <c r="G226" s="303">
        <v>45548.0</v>
      </c>
      <c r="H226" s="56">
        <f t="shared" si="2"/>
        <v>7</v>
      </c>
      <c r="I226" s="54" t="s">
        <v>73</v>
      </c>
      <c r="J226" s="54" t="s">
        <v>436</v>
      </c>
      <c r="K226" s="57">
        <v>5000.0</v>
      </c>
      <c r="L226" s="54" t="s">
        <v>68</v>
      </c>
      <c r="M226" s="53">
        <v>45733.0</v>
      </c>
      <c r="N226" s="54" t="s">
        <v>19</v>
      </c>
      <c r="O226" s="58"/>
      <c r="P226" s="134"/>
      <c r="Q226" s="152"/>
      <c r="R226" s="162"/>
      <c r="S226" s="162"/>
      <c r="T226" s="162"/>
      <c r="U226" s="162"/>
      <c r="V226" s="163"/>
      <c r="W226" s="163"/>
      <c r="X226" s="163"/>
    </row>
    <row r="227">
      <c r="A227" s="53">
        <v>45705.0</v>
      </c>
      <c r="B227" s="53">
        <v>45783.0</v>
      </c>
      <c r="C227" s="54">
        <v>215053.0</v>
      </c>
      <c r="D227" s="54" t="s">
        <v>58</v>
      </c>
      <c r="E227" s="320">
        <v>45413.0</v>
      </c>
      <c r="F227" s="56">
        <f t="shared" si="1"/>
        <v>12</v>
      </c>
      <c r="G227" s="303">
        <v>45442.0</v>
      </c>
      <c r="H227" s="56">
        <f t="shared" si="2"/>
        <v>11</v>
      </c>
      <c r="I227" s="54" t="s">
        <v>74</v>
      </c>
      <c r="J227" s="54" t="s">
        <v>532</v>
      </c>
      <c r="K227" s="57">
        <v>11000.0</v>
      </c>
      <c r="L227" s="58"/>
      <c r="M227" s="53">
        <v>45733.0</v>
      </c>
      <c r="N227" s="54" t="s">
        <v>19</v>
      </c>
      <c r="O227" s="58"/>
      <c r="P227" s="134"/>
      <c r="Q227" s="152"/>
      <c r="R227" s="162"/>
      <c r="S227" s="162"/>
      <c r="T227" s="162"/>
      <c r="U227" s="162"/>
      <c r="V227" s="163"/>
      <c r="W227" s="163"/>
      <c r="X227" s="163"/>
    </row>
    <row r="228">
      <c r="A228" s="53">
        <v>45705.0</v>
      </c>
      <c r="B228" s="53">
        <v>45783.0</v>
      </c>
      <c r="C228" s="54">
        <v>233740.0</v>
      </c>
      <c r="D228" s="54" t="s">
        <v>58</v>
      </c>
      <c r="E228" s="320">
        <v>45566.0</v>
      </c>
      <c r="F228" s="56">
        <f t="shared" si="1"/>
        <v>7</v>
      </c>
      <c r="G228" s="321">
        <v>45607.0</v>
      </c>
      <c r="H228" s="56">
        <f t="shared" si="2"/>
        <v>5</v>
      </c>
      <c r="I228" s="54" t="s">
        <v>49</v>
      </c>
      <c r="J228" s="54" t="s">
        <v>548</v>
      </c>
      <c r="K228" s="100"/>
      <c r="L228" s="58"/>
      <c r="M228" s="58"/>
      <c r="N228" s="54" t="s">
        <v>19</v>
      </c>
      <c r="O228" s="58"/>
      <c r="P228" s="134"/>
      <c r="Q228" s="152"/>
      <c r="R228" s="162"/>
      <c r="S228" s="162"/>
      <c r="T228" s="162"/>
      <c r="U228" s="162"/>
      <c r="V228" s="163"/>
      <c r="W228" s="163"/>
      <c r="X228" s="163"/>
    </row>
    <row r="229">
      <c r="A229" s="53">
        <v>45705.0</v>
      </c>
      <c r="B229" s="53">
        <v>45783.0</v>
      </c>
      <c r="C229" s="54">
        <v>236066.0</v>
      </c>
      <c r="D229" s="54" t="s">
        <v>58</v>
      </c>
      <c r="E229" s="320">
        <v>45597.0</v>
      </c>
      <c r="F229" s="56">
        <f t="shared" si="1"/>
        <v>6</v>
      </c>
      <c r="G229" s="303">
        <v>45629.0</v>
      </c>
      <c r="H229" s="56">
        <f t="shared" si="2"/>
        <v>5</v>
      </c>
      <c r="I229" s="54" t="s">
        <v>59</v>
      </c>
      <c r="J229" s="54" t="s">
        <v>259</v>
      </c>
      <c r="K229" s="100"/>
      <c r="L229" s="58"/>
      <c r="M229" s="58"/>
      <c r="N229" s="54" t="s">
        <v>19</v>
      </c>
      <c r="O229" s="58"/>
      <c r="P229" s="134"/>
      <c r="Q229" s="152"/>
      <c r="R229" s="162"/>
      <c r="S229" s="162"/>
      <c r="T229" s="162"/>
      <c r="U229" s="162"/>
      <c r="V229" s="163"/>
      <c r="W229" s="163"/>
      <c r="X229" s="163"/>
    </row>
    <row r="230">
      <c r="A230" s="53">
        <v>45705.0</v>
      </c>
      <c r="B230" s="53">
        <v>45783.0</v>
      </c>
      <c r="C230" s="54">
        <v>238424.0</v>
      </c>
      <c r="D230" s="54" t="s">
        <v>58</v>
      </c>
      <c r="E230" s="320">
        <v>45627.0</v>
      </c>
      <c r="F230" s="56">
        <f t="shared" si="1"/>
        <v>5</v>
      </c>
      <c r="G230" s="303">
        <v>45664.0</v>
      </c>
      <c r="H230" s="56">
        <f t="shared" si="2"/>
        <v>3</v>
      </c>
      <c r="I230" s="54" t="s">
        <v>59</v>
      </c>
      <c r="J230" s="54" t="s">
        <v>259</v>
      </c>
      <c r="K230" s="100"/>
      <c r="L230" s="58"/>
      <c r="M230" s="58"/>
      <c r="N230" s="54" t="s">
        <v>19</v>
      </c>
      <c r="O230" s="58"/>
      <c r="P230" s="134"/>
      <c r="Q230" s="152"/>
      <c r="R230" s="162"/>
      <c r="S230" s="162"/>
      <c r="T230" s="162"/>
      <c r="U230" s="162"/>
      <c r="V230" s="163"/>
      <c r="W230" s="163"/>
      <c r="X230" s="163"/>
    </row>
    <row r="231">
      <c r="A231" s="53">
        <v>45705.0</v>
      </c>
      <c r="B231" s="53">
        <v>45783.0</v>
      </c>
      <c r="C231" s="54">
        <v>175376.0</v>
      </c>
      <c r="D231" s="54" t="s">
        <v>58</v>
      </c>
      <c r="E231" s="320">
        <v>45047.0</v>
      </c>
      <c r="F231" s="56">
        <f t="shared" si="1"/>
        <v>24</v>
      </c>
      <c r="G231" s="303">
        <v>45099.0</v>
      </c>
      <c r="H231" s="56">
        <f t="shared" si="2"/>
        <v>22</v>
      </c>
      <c r="I231" s="54" t="s">
        <v>73</v>
      </c>
      <c r="J231" s="54">
        <v>318.0</v>
      </c>
      <c r="K231" s="100"/>
      <c r="L231" s="58"/>
      <c r="M231" s="53">
        <v>45670.0</v>
      </c>
      <c r="N231" s="54" t="s">
        <v>19</v>
      </c>
      <c r="O231" s="58"/>
      <c r="P231" s="134"/>
      <c r="Q231" s="152"/>
      <c r="R231" s="162"/>
      <c r="S231" s="162"/>
      <c r="T231" s="162"/>
      <c r="U231" s="162"/>
      <c r="V231" s="163"/>
      <c r="W231" s="163"/>
      <c r="X231" s="163"/>
    </row>
    <row r="232">
      <c r="A232" s="53">
        <v>45705.0</v>
      </c>
      <c r="B232" s="53">
        <v>45783.0</v>
      </c>
      <c r="C232" s="54">
        <v>240467.0</v>
      </c>
      <c r="D232" s="54" t="s">
        <v>58</v>
      </c>
      <c r="E232" s="320">
        <v>45566.0</v>
      </c>
      <c r="F232" s="56">
        <f t="shared" si="1"/>
        <v>7</v>
      </c>
      <c r="G232" s="303">
        <v>45688.0</v>
      </c>
      <c r="H232" s="56">
        <f t="shared" si="2"/>
        <v>3</v>
      </c>
      <c r="I232" s="54" t="s">
        <v>74</v>
      </c>
      <c r="J232" s="54"/>
      <c r="K232" s="100"/>
      <c r="L232" s="58"/>
      <c r="M232" s="58"/>
      <c r="N232" s="54" t="s">
        <v>19</v>
      </c>
      <c r="O232" s="58"/>
      <c r="P232" s="134"/>
      <c r="Q232" s="152"/>
      <c r="R232" s="162"/>
      <c r="S232" s="162"/>
      <c r="T232" s="162"/>
      <c r="U232" s="162"/>
      <c r="V232" s="163"/>
      <c r="W232" s="163"/>
      <c r="X232" s="163"/>
    </row>
    <row r="233">
      <c r="A233" s="53">
        <v>45705.0</v>
      </c>
      <c r="B233" s="53">
        <v>45783.0</v>
      </c>
      <c r="C233" s="54">
        <v>137207.0</v>
      </c>
      <c r="D233" s="54" t="s">
        <v>87</v>
      </c>
      <c r="E233" s="320">
        <v>44682.0</v>
      </c>
      <c r="F233" s="56">
        <f t="shared" si="1"/>
        <v>36</v>
      </c>
      <c r="G233" s="303">
        <v>44758.0</v>
      </c>
      <c r="H233" s="56">
        <f t="shared" si="2"/>
        <v>33</v>
      </c>
      <c r="I233" s="54" t="s">
        <v>59</v>
      </c>
      <c r="J233" s="54" t="s">
        <v>259</v>
      </c>
      <c r="K233" s="100"/>
      <c r="L233" s="58"/>
      <c r="M233" s="53">
        <v>45736.0</v>
      </c>
      <c r="N233" s="54" t="s">
        <v>19</v>
      </c>
      <c r="O233" s="54" t="s">
        <v>526</v>
      </c>
      <c r="P233" s="134"/>
      <c r="Q233" s="152"/>
      <c r="R233" s="162"/>
      <c r="S233" s="162"/>
      <c r="T233" s="162"/>
      <c r="U233" s="162"/>
      <c r="V233" s="163"/>
      <c r="W233" s="163"/>
      <c r="X233" s="163"/>
    </row>
    <row r="234">
      <c r="A234" s="53">
        <v>45705.0</v>
      </c>
      <c r="B234" s="53">
        <v>45783.0</v>
      </c>
      <c r="C234" s="54">
        <v>189194.0</v>
      </c>
      <c r="D234" s="54" t="s">
        <v>87</v>
      </c>
      <c r="E234" s="320">
        <v>45200.0</v>
      </c>
      <c r="F234" s="56">
        <f t="shared" si="1"/>
        <v>19</v>
      </c>
      <c r="G234" s="321">
        <v>45210.0</v>
      </c>
      <c r="H234" s="56">
        <f t="shared" si="2"/>
        <v>18</v>
      </c>
      <c r="I234" s="54" t="s">
        <v>59</v>
      </c>
      <c r="J234" s="54">
        <v>101.0</v>
      </c>
      <c r="K234" s="100"/>
      <c r="L234" s="58"/>
      <c r="M234" s="53">
        <v>45418.0</v>
      </c>
      <c r="N234" s="54" t="s">
        <v>19</v>
      </c>
      <c r="O234" s="54" t="s">
        <v>526</v>
      </c>
      <c r="P234" s="134"/>
      <c r="Q234" s="152"/>
      <c r="R234" s="162"/>
      <c r="S234" s="162"/>
      <c r="T234" s="162"/>
      <c r="U234" s="162"/>
      <c r="V234" s="163"/>
      <c r="W234" s="163"/>
      <c r="X234" s="163"/>
    </row>
    <row r="235">
      <c r="A235" s="53">
        <v>45705.0</v>
      </c>
      <c r="B235" s="53">
        <v>45783.0</v>
      </c>
      <c r="C235" s="54">
        <v>214956.0</v>
      </c>
      <c r="D235" s="54" t="s">
        <v>87</v>
      </c>
      <c r="E235" s="320">
        <v>45352.0</v>
      </c>
      <c r="F235" s="56">
        <f t="shared" si="1"/>
        <v>14</v>
      </c>
      <c r="G235" s="303">
        <v>45429.0</v>
      </c>
      <c r="H235" s="56">
        <f t="shared" si="2"/>
        <v>11</v>
      </c>
      <c r="I235" s="54" t="s">
        <v>42</v>
      </c>
      <c r="J235" s="54" t="s">
        <v>33</v>
      </c>
      <c r="K235" s="100"/>
      <c r="L235" s="58"/>
      <c r="M235" s="58"/>
      <c r="N235" s="54" t="s">
        <v>19</v>
      </c>
      <c r="O235" s="58"/>
      <c r="P235" s="134"/>
      <c r="Q235" s="152"/>
      <c r="R235" s="162"/>
      <c r="S235" s="162"/>
      <c r="T235" s="162"/>
      <c r="U235" s="162"/>
      <c r="V235" s="163"/>
      <c r="W235" s="163"/>
      <c r="X235" s="163"/>
    </row>
    <row r="236">
      <c r="A236" s="53">
        <v>45705.0</v>
      </c>
      <c r="B236" s="53">
        <v>45783.0</v>
      </c>
      <c r="C236" s="54">
        <v>220982.0</v>
      </c>
      <c r="D236" s="54" t="s">
        <v>87</v>
      </c>
      <c r="E236" s="320">
        <v>45474.0</v>
      </c>
      <c r="F236" s="56">
        <f t="shared" si="1"/>
        <v>10</v>
      </c>
      <c r="G236" s="303">
        <v>45483.0</v>
      </c>
      <c r="H236" s="56">
        <f t="shared" si="2"/>
        <v>9</v>
      </c>
      <c r="I236" s="54" t="s">
        <v>73</v>
      </c>
      <c r="J236" s="54">
        <v>201.0</v>
      </c>
      <c r="K236" s="100"/>
      <c r="L236" s="58"/>
      <c r="M236" s="53">
        <v>45729.0</v>
      </c>
      <c r="N236" s="54" t="s">
        <v>19</v>
      </c>
      <c r="O236" s="58"/>
      <c r="P236" s="134"/>
      <c r="Q236" s="152"/>
      <c r="R236" s="162"/>
      <c r="S236" s="162"/>
      <c r="T236" s="162"/>
      <c r="U236" s="162"/>
      <c r="V236" s="163"/>
      <c r="W236" s="163"/>
      <c r="X236" s="163"/>
    </row>
    <row r="237">
      <c r="A237" s="53">
        <v>45705.0</v>
      </c>
      <c r="B237" s="53">
        <v>45783.0</v>
      </c>
      <c r="C237" s="54">
        <v>236524.0</v>
      </c>
      <c r="D237" s="54" t="s">
        <v>87</v>
      </c>
      <c r="E237" s="320">
        <v>45566.0</v>
      </c>
      <c r="F237" s="56">
        <f t="shared" si="1"/>
        <v>7</v>
      </c>
      <c r="G237" s="303">
        <v>45632.0</v>
      </c>
      <c r="H237" s="56">
        <f t="shared" si="2"/>
        <v>5</v>
      </c>
      <c r="I237" s="54" t="s">
        <v>59</v>
      </c>
      <c r="J237" s="54" t="s">
        <v>259</v>
      </c>
      <c r="K237" s="100"/>
      <c r="L237" s="58"/>
      <c r="M237" s="58"/>
      <c r="N237" s="54" t="s">
        <v>19</v>
      </c>
      <c r="O237" s="54" t="s">
        <v>526</v>
      </c>
      <c r="P237" s="134"/>
      <c r="Q237" s="152"/>
      <c r="R237" s="162"/>
      <c r="S237" s="162"/>
      <c r="T237" s="162"/>
      <c r="U237" s="162"/>
      <c r="V237" s="163"/>
      <c r="W237" s="163"/>
      <c r="X237" s="163"/>
    </row>
    <row r="238">
      <c r="A238" s="53">
        <v>45705.0</v>
      </c>
      <c r="B238" s="53">
        <v>45783.0</v>
      </c>
      <c r="C238" s="54">
        <v>162277.0</v>
      </c>
      <c r="D238" s="54" t="s">
        <v>87</v>
      </c>
      <c r="E238" s="320">
        <v>44958.0</v>
      </c>
      <c r="F238" s="56">
        <f t="shared" si="1"/>
        <v>27</v>
      </c>
      <c r="G238" s="303">
        <v>44986.0</v>
      </c>
      <c r="H238" s="56">
        <f t="shared" si="2"/>
        <v>26</v>
      </c>
      <c r="I238" s="54" t="s">
        <v>72</v>
      </c>
      <c r="J238" s="54">
        <v>4012.0</v>
      </c>
      <c r="K238" s="100"/>
      <c r="L238" s="58"/>
      <c r="M238" s="53">
        <v>45737.0</v>
      </c>
      <c r="N238" s="54" t="s">
        <v>19</v>
      </c>
      <c r="O238" s="58"/>
      <c r="P238" s="134"/>
      <c r="Q238" s="152"/>
      <c r="R238" s="162"/>
      <c r="S238" s="162"/>
      <c r="T238" s="162"/>
      <c r="U238" s="162"/>
      <c r="V238" s="163"/>
      <c r="W238" s="163"/>
      <c r="X238" s="163"/>
    </row>
    <row r="239">
      <c r="A239" s="53">
        <v>45705.0</v>
      </c>
      <c r="B239" s="53">
        <v>45783.0</v>
      </c>
      <c r="C239" s="54">
        <v>109704.0</v>
      </c>
      <c r="D239" s="54" t="s">
        <v>107</v>
      </c>
      <c r="E239" s="320">
        <v>44501.0</v>
      </c>
      <c r="F239" s="56">
        <f t="shared" si="1"/>
        <v>42</v>
      </c>
      <c r="G239" s="303">
        <v>44531.0</v>
      </c>
      <c r="H239" s="56">
        <f t="shared" si="2"/>
        <v>41</v>
      </c>
      <c r="I239" s="54" t="s">
        <v>59</v>
      </c>
      <c r="J239" s="54" t="s">
        <v>188</v>
      </c>
      <c r="K239" s="100"/>
      <c r="L239" s="58"/>
      <c r="M239" s="53">
        <v>44937.0</v>
      </c>
      <c r="N239" s="54" t="s">
        <v>19</v>
      </c>
      <c r="O239" s="54" t="s">
        <v>526</v>
      </c>
      <c r="P239" s="134"/>
      <c r="Q239" s="152"/>
      <c r="R239" s="162"/>
      <c r="S239" s="162"/>
      <c r="T239" s="162"/>
      <c r="U239" s="162"/>
      <c r="V239" s="163"/>
      <c r="W239" s="163"/>
      <c r="X239" s="163"/>
    </row>
    <row r="240">
      <c r="A240" s="53">
        <v>45705.0</v>
      </c>
      <c r="B240" s="53">
        <v>45783.0</v>
      </c>
      <c r="C240" s="54">
        <v>211951.0</v>
      </c>
      <c r="D240" s="54" t="s">
        <v>107</v>
      </c>
      <c r="E240" s="320">
        <v>45352.0</v>
      </c>
      <c r="F240" s="56">
        <f t="shared" si="1"/>
        <v>14</v>
      </c>
      <c r="G240" s="303">
        <v>45407.0</v>
      </c>
      <c r="H240" s="56">
        <f t="shared" si="2"/>
        <v>12</v>
      </c>
      <c r="I240" s="54" t="s">
        <v>59</v>
      </c>
      <c r="J240" s="54">
        <v>120.0</v>
      </c>
      <c r="K240" s="100"/>
      <c r="L240" s="58"/>
      <c r="M240" s="53">
        <v>45686.0</v>
      </c>
      <c r="N240" s="54" t="s">
        <v>19</v>
      </c>
      <c r="O240" s="54" t="s">
        <v>526</v>
      </c>
      <c r="P240" s="134"/>
      <c r="Q240" s="152"/>
      <c r="R240" s="162"/>
      <c r="S240" s="162"/>
      <c r="T240" s="162"/>
      <c r="U240" s="162"/>
      <c r="V240" s="163"/>
      <c r="W240" s="163"/>
      <c r="X240" s="163"/>
    </row>
    <row r="241">
      <c r="A241" s="53">
        <v>45705.0</v>
      </c>
      <c r="B241" s="53">
        <v>45783.0</v>
      </c>
      <c r="C241" s="54">
        <v>239391.0</v>
      </c>
      <c r="D241" s="54" t="s">
        <v>107</v>
      </c>
      <c r="E241" s="320">
        <v>45658.0</v>
      </c>
      <c r="F241" s="56">
        <f t="shared" si="1"/>
        <v>4</v>
      </c>
      <c r="G241" s="303">
        <v>45671.0</v>
      </c>
      <c r="H241" s="56">
        <f t="shared" si="2"/>
        <v>3</v>
      </c>
      <c r="I241" s="54" t="s">
        <v>49</v>
      </c>
      <c r="J241" s="54">
        <v>504.0</v>
      </c>
      <c r="K241" s="100"/>
      <c r="L241" s="54"/>
      <c r="M241" s="53">
        <v>45722.0</v>
      </c>
      <c r="N241" s="54" t="s">
        <v>19</v>
      </c>
      <c r="O241" s="58"/>
      <c r="P241" s="89" t="s">
        <v>66</v>
      </c>
      <c r="Q241" s="152"/>
      <c r="R241" s="162"/>
      <c r="S241" s="162"/>
      <c r="T241" s="162"/>
      <c r="U241" s="162"/>
      <c r="V241" s="163"/>
      <c r="W241" s="163"/>
      <c r="X241" s="163"/>
    </row>
    <row r="242">
      <c r="A242" s="53">
        <v>45705.0</v>
      </c>
      <c r="B242" s="53">
        <v>45783.0</v>
      </c>
      <c r="C242" s="54">
        <v>50723.0</v>
      </c>
      <c r="D242" s="54" t="s">
        <v>494</v>
      </c>
      <c r="E242" s="320">
        <v>43952.0</v>
      </c>
      <c r="F242" s="56">
        <f t="shared" si="1"/>
        <v>60</v>
      </c>
      <c r="G242" s="303">
        <v>43992.0</v>
      </c>
      <c r="H242" s="56">
        <f t="shared" si="2"/>
        <v>58</v>
      </c>
      <c r="I242" s="54" t="s">
        <v>73</v>
      </c>
      <c r="J242" s="54" t="s">
        <v>33</v>
      </c>
      <c r="K242" s="100"/>
      <c r="L242" s="58"/>
      <c r="M242" s="53">
        <v>45736.0</v>
      </c>
      <c r="N242" s="54" t="s">
        <v>19</v>
      </c>
      <c r="O242" s="58"/>
      <c r="P242" s="134"/>
      <c r="Q242" s="152"/>
      <c r="R242" s="162"/>
      <c r="S242" s="162"/>
      <c r="T242" s="162"/>
      <c r="U242" s="162"/>
      <c r="V242" s="163"/>
      <c r="W242" s="163"/>
      <c r="X242" s="163"/>
    </row>
    <row r="243">
      <c r="A243" s="53">
        <v>45705.0</v>
      </c>
      <c r="B243" s="53">
        <v>45783.0</v>
      </c>
      <c r="C243" s="54">
        <v>82683.0</v>
      </c>
      <c r="D243" s="54" t="s">
        <v>41</v>
      </c>
      <c r="E243" s="320">
        <v>44256.0</v>
      </c>
      <c r="F243" s="56">
        <f t="shared" si="1"/>
        <v>50</v>
      </c>
      <c r="G243" s="303">
        <v>44294.0</v>
      </c>
      <c r="H243" s="56">
        <f t="shared" si="2"/>
        <v>48</v>
      </c>
      <c r="I243" s="54" t="s">
        <v>72</v>
      </c>
      <c r="J243" s="54" t="s">
        <v>33</v>
      </c>
      <c r="K243" s="100"/>
      <c r="L243" s="58"/>
      <c r="M243" s="58"/>
      <c r="N243" s="54" t="s">
        <v>19</v>
      </c>
      <c r="O243" s="58"/>
      <c r="P243" s="134"/>
      <c r="Q243" s="152"/>
      <c r="R243" s="162"/>
      <c r="S243" s="162"/>
      <c r="T243" s="162"/>
      <c r="U243" s="162"/>
      <c r="V243" s="163"/>
      <c r="W243" s="163"/>
      <c r="X243" s="163"/>
    </row>
    <row r="244">
      <c r="A244" s="53">
        <v>45705.0</v>
      </c>
      <c r="B244" s="53">
        <v>45783.0</v>
      </c>
      <c r="C244" s="54">
        <v>223523.0</v>
      </c>
      <c r="D244" s="54" t="s">
        <v>41</v>
      </c>
      <c r="E244" s="320">
        <v>45474.0</v>
      </c>
      <c r="F244" s="56">
        <f t="shared" si="1"/>
        <v>10</v>
      </c>
      <c r="G244" s="303">
        <v>45505.0</v>
      </c>
      <c r="H244" s="56">
        <f t="shared" si="2"/>
        <v>9</v>
      </c>
      <c r="I244" s="54" t="s">
        <v>49</v>
      </c>
      <c r="J244" s="54">
        <v>514.0</v>
      </c>
      <c r="K244" s="57" t="s">
        <v>50</v>
      </c>
      <c r="L244" s="54" t="s">
        <v>68</v>
      </c>
      <c r="M244" s="53">
        <v>45715.0</v>
      </c>
      <c r="N244" s="54" t="s">
        <v>19</v>
      </c>
      <c r="O244" s="54" t="s">
        <v>526</v>
      </c>
      <c r="P244" s="89" t="s">
        <v>66</v>
      </c>
      <c r="Q244" s="152"/>
      <c r="R244" s="162"/>
      <c r="S244" s="162"/>
      <c r="T244" s="162"/>
      <c r="U244" s="162"/>
      <c r="V244" s="163"/>
      <c r="W244" s="163"/>
      <c r="X244" s="163"/>
    </row>
    <row r="245">
      <c r="A245" s="53">
        <v>45705.0</v>
      </c>
      <c r="B245" s="53">
        <v>45783.0</v>
      </c>
      <c r="C245" s="54">
        <v>239173.0</v>
      </c>
      <c r="D245" s="54" t="s">
        <v>41</v>
      </c>
      <c r="E245" s="320">
        <v>45627.0</v>
      </c>
      <c r="F245" s="56">
        <f t="shared" si="1"/>
        <v>5</v>
      </c>
      <c r="G245" s="303">
        <v>45670.0</v>
      </c>
      <c r="H245" s="56">
        <f t="shared" si="2"/>
        <v>3</v>
      </c>
      <c r="I245" s="54" t="s">
        <v>74</v>
      </c>
      <c r="J245" s="54" t="s">
        <v>33</v>
      </c>
      <c r="K245" s="100"/>
      <c r="L245" s="58"/>
      <c r="M245" s="53">
        <v>45747.0</v>
      </c>
      <c r="N245" s="54" t="s">
        <v>19</v>
      </c>
      <c r="O245" s="58"/>
      <c r="P245" s="134"/>
      <c r="Q245" s="152"/>
      <c r="R245" s="162"/>
      <c r="S245" s="162"/>
      <c r="T245" s="162"/>
      <c r="U245" s="162"/>
      <c r="V245" s="163"/>
      <c r="W245" s="163"/>
      <c r="X245" s="163"/>
    </row>
    <row r="246">
      <c r="A246" s="53">
        <v>45705.0</v>
      </c>
      <c r="B246" s="53">
        <v>45783.0</v>
      </c>
      <c r="C246" s="54">
        <v>61087.0</v>
      </c>
      <c r="D246" s="54" t="s">
        <v>89</v>
      </c>
      <c r="E246" s="320">
        <v>43770.0</v>
      </c>
      <c r="F246" s="56">
        <f t="shared" si="1"/>
        <v>66</v>
      </c>
      <c r="G246" s="303">
        <v>44057.0</v>
      </c>
      <c r="H246" s="56">
        <f t="shared" si="2"/>
        <v>56</v>
      </c>
      <c r="I246" s="54" t="s">
        <v>141</v>
      </c>
      <c r="J246" s="54" t="s">
        <v>303</v>
      </c>
      <c r="K246" s="100"/>
      <c r="L246" s="58"/>
      <c r="M246" s="53">
        <v>45534.0</v>
      </c>
      <c r="N246" s="54" t="s">
        <v>19</v>
      </c>
      <c r="O246" s="58"/>
      <c r="P246" s="134"/>
      <c r="Q246" s="152"/>
      <c r="R246" s="162"/>
      <c r="S246" s="162"/>
      <c r="T246" s="162"/>
      <c r="U246" s="162"/>
      <c r="V246" s="163"/>
      <c r="W246" s="163"/>
      <c r="X246" s="163"/>
    </row>
    <row r="247">
      <c r="A247" s="53">
        <v>45742.0</v>
      </c>
      <c r="B247" s="53">
        <v>45783.0</v>
      </c>
      <c r="C247" s="54">
        <v>245397.0</v>
      </c>
      <c r="D247" s="54" t="s">
        <v>48</v>
      </c>
      <c r="E247" s="320">
        <v>45597.0</v>
      </c>
      <c r="F247" s="351">
        <f t="shared" si="1"/>
        <v>6</v>
      </c>
      <c r="G247" s="303">
        <v>45727.0</v>
      </c>
      <c r="H247" s="347">
        <f t="shared" si="2"/>
        <v>1</v>
      </c>
      <c r="I247" s="54" t="s">
        <v>74</v>
      </c>
      <c r="J247" s="54">
        <v>307.0</v>
      </c>
      <c r="K247" s="57">
        <v>5000.0</v>
      </c>
      <c r="L247" s="54" t="s">
        <v>68</v>
      </c>
      <c r="M247" s="53">
        <v>45742.0</v>
      </c>
      <c r="N247" s="54" t="s">
        <v>19</v>
      </c>
      <c r="O247" s="58"/>
      <c r="P247" s="134"/>
      <c r="Q247" s="152"/>
      <c r="R247" s="162"/>
      <c r="S247" s="162"/>
      <c r="T247" s="162"/>
      <c r="U247" s="162"/>
      <c r="V247" s="163"/>
      <c r="W247" s="163"/>
      <c r="X247" s="163"/>
    </row>
    <row r="248">
      <c r="A248" s="53">
        <v>45705.0</v>
      </c>
      <c r="B248" s="53">
        <v>45783.0</v>
      </c>
      <c r="C248" s="54">
        <v>236849.0</v>
      </c>
      <c r="D248" s="54" t="s">
        <v>89</v>
      </c>
      <c r="E248" s="320">
        <v>45627.0</v>
      </c>
      <c r="F248" s="56">
        <f t="shared" si="1"/>
        <v>5</v>
      </c>
      <c r="G248" s="321">
        <v>45644.0</v>
      </c>
      <c r="H248" s="56">
        <f t="shared" si="2"/>
        <v>4</v>
      </c>
      <c r="I248" s="54" t="s">
        <v>73</v>
      </c>
      <c r="J248" s="54" t="s">
        <v>33</v>
      </c>
      <c r="K248" s="100"/>
      <c r="L248" s="58"/>
      <c r="M248" s="58"/>
      <c r="N248" s="54" t="s">
        <v>19</v>
      </c>
      <c r="O248" s="58"/>
      <c r="P248" s="134"/>
      <c r="Q248" s="152"/>
      <c r="R248" s="162"/>
      <c r="S248" s="162"/>
      <c r="T248" s="162"/>
      <c r="U248" s="162"/>
      <c r="V248" s="163"/>
      <c r="W248" s="163"/>
      <c r="X248" s="163"/>
    </row>
    <row r="249">
      <c r="A249" s="53">
        <v>45705.0</v>
      </c>
      <c r="B249" s="53">
        <v>45783.0</v>
      </c>
      <c r="C249" s="54">
        <v>227181.0</v>
      </c>
      <c r="D249" s="54" t="s">
        <v>89</v>
      </c>
      <c r="E249" s="320">
        <v>45413.0</v>
      </c>
      <c r="F249" s="56">
        <f t="shared" si="1"/>
        <v>12</v>
      </c>
      <c r="G249" s="303">
        <v>45544.0</v>
      </c>
      <c r="H249" s="56">
        <f t="shared" si="2"/>
        <v>7</v>
      </c>
      <c r="I249" s="54" t="s">
        <v>49</v>
      </c>
      <c r="J249" s="54">
        <v>504.0</v>
      </c>
      <c r="K249" s="100"/>
      <c r="L249" s="54" t="s">
        <v>68</v>
      </c>
      <c r="M249" s="53">
        <v>45722.0</v>
      </c>
      <c r="N249" s="54" t="s">
        <v>19</v>
      </c>
      <c r="O249" s="54" t="s">
        <v>526</v>
      </c>
      <c r="P249" s="89" t="s">
        <v>66</v>
      </c>
      <c r="Q249" s="152"/>
      <c r="R249" s="162"/>
      <c r="S249" s="162"/>
      <c r="T249" s="162"/>
      <c r="U249" s="162"/>
      <c r="V249" s="163"/>
      <c r="W249" s="163"/>
      <c r="X249" s="163"/>
    </row>
    <row r="250">
      <c r="A250" s="53">
        <v>45705.0</v>
      </c>
      <c r="B250" s="53">
        <v>45783.0</v>
      </c>
      <c r="C250" s="54">
        <v>179606.0</v>
      </c>
      <c r="D250" s="54" t="s">
        <v>89</v>
      </c>
      <c r="E250" s="320">
        <v>45078.0</v>
      </c>
      <c r="F250" s="56">
        <f t="shared" si="1"/>
        <v>23</v>
      </c>
      <c r="G250" s="303">
        <v>45150.0</v>
      </c>
      <c r="H250" s="56">
        <f t="shared" si="2"/>
        <v>20</v>
      </c>
      <c r="I250" s="54" t="s">
        <v>73</v>
      </c>
      <c r="J250" s="54" t="s">
        <v>552</v>
      </c>
      <c r="K250" s="100"/>
      <c r="L250" s="58"/>
      <c r="M250" s="151">
        <v>45609.0</v>
      </c>
      <c r="N250" s="54" t="s">
        <v>19</v>
      </c>
      <c r="O250" s="58"/>
      <c r="P250" s="134"/>
      <c r="Q250" s="152"/>
      <c r="R250" s="162"/>
      <c r="S250" s="162"/>
      <c r="T250" s="162"/>
      <c r="U250" s="162"/>
      <c r="V250" s="163"/>
      <c r="W250" s="163"/>
      <c r="X250" s="163"/>
    </row>
    <row r="251">
      <c r="A251" s="53">
        <v>45722.0</v>
      </c>
      <c r="B251" s="53">
        <v>45783.0</v>
      </c>
      <c r="C251" s="54">
        <v>226134.0</v>
      </c>
      <c r="D251" s="54" t="s">
        <v>89</v>
      </c>
      <c r="E251" s="320">
        <v>45474.0</v>
      </c>
      <c r="F251" s="56">
        <f t="shared" si="1"/>
        <v>10</v>
      </c>
      <c r="G251" s="303">
        <v>45531.0</v>
      </c>
      <c r="H251" s="56">
        <f t="shared" si="2"/>
        <v>8</v>
      </c>
      <c r="I251" s="54" t="s">
        <v>73</v>
      </c>
      <c r="J251" s="58"/>
      <c r="K251" s="57">
        <v>15000.0</v>
      </c>
      <c r="L251" s="58"/>
      <c r="M251" s="53">
        <v>45734.0</v>
      </c>
      <c r="N251" s="54" t="s">
        <v>19</v>
      </c>
      <c r="O251" s="58"/>
      <c r="P251" s="134"/>
      <c r="Q251" s="152"/>
      <c r="R251" s="162"/>
      <c r="S251" s="162"/>
      <c r="T251" s="162"/>
      <c r="U251" s="162"/>
      <c r="V251" s="163"/>
      <c r="W251" s="163"/>
      <c r="X251" s="163"/>
    </row>
    <row r="252">
      <c r="A252" s="53">
        <v>45705.0</v>
      </c>
      <c r="B252" s="53">
        <v>45783.0</v>
      </c>
      <c r="C252" s="54">
        <v>240844.0</v>
      </c>
      <c r="D252" s="54" t="s">
        <v>158</v>
      </c>
      <c r="E252" s="320">
        <v>45658.0</v>
      </c>
      <c r="F252" s="56">
        <f t="shared" si="1"/>
        <v>4</v>
      </c>
      <c r="G252" s="303">
        <v>45684.0</v>
      </c>
      <c r="H252" s="56">
        <f t="shared" si="2"/>
        <v>3</v>
      </c>
      <c r="I252" s="54" t="s">
        <v>59</v>
      </c>
      <c r="J252" s="54" t="s">
        <v>33</v>
      </c>
      <c r="K252" s="100"/>
      <c r="L252" s="58"/>
      <c r="M252" s="53">
        <v>45742.0</v>
      </c>
      <c r="N252" s="54" t="s">
        <v>19</v>
      </c>
      <c r="O252" s="58"/>
      <c r="P252" s="134"/>
      <c r="Q252" s="152"/>
      <c r="R252" s="162"/>
      <c r="S252" s="162"/>
      <c r="T252" s="162"/>
      <c r="U252" s="162"/>
      <c r="V252" s="163"/>
      <c r="W252" s="163"/>
      <c r="X252" s="163"/>
    </row>
    <row r="253">
      <c r="A253" s="53">
        <v>45705.0</v>
      </c>
      <c r="B253" s="53">
        <v>45783.0</v>
      </c>
      <c r="C253" s="54">
        <v>195718.0</v>
      </c>
      <c r="D253" s="54" t="s">
        <v>111</v>
      </c>
      <c r="E253" s="320">
        <v>45078.0</v>
      </c>
      <c r="F253" s="56">
        <f t="shared" si="1"/>
        <v>23</v>
      </c>
      <c r="G253" s="321">
        <v>45272.0</v>
      </c>
      <c r="H253" s="56">
        <f t="shared" si="2"/>
        <v>16</v>
      </c>
      <c r="I253" s="54" t="s">
        <v>49</v>
      </c>
      <c r="J253" s="54" t="s">
        <v>553</v>
      </c>
      <c r="K253" s="57">
        <v>13000.0</v>
      </c>
      <c r="L253" s="54" t="s">
        <v>68</v>
      </c>
      <c r="M253" s="53">
        <v>45635.0</v>
      </c>
      <c r="N253" s="54" t="s">
        <v>19</v>
      </c>
      <c r="O253" s="54" t="s">
        <v>554</v>
      </c>
      <c r="P253" s="134"/>
      <c r="Q253" s="152"/>
      <c r="R253" s="162"/>
      <c r="S253" s="162"/>
      <c r="T253" s="162"/>
      <c r="U253" s="162"/>
      <c r="V253" s="163"/>
      <c r="W253" s="163"/>
      <c r="X253" s="163"/>
    </row>
    <row r="254">
      <c r="A254" s="53">
        <v>45705.0</v>
      </c>
      <c r="B254" s="53">
        <v>45783.0</v>
      </c>
      <c r="C254" s="54">
        <v>215595.0</v>
      </c>
      <c r="D254" s="54" t="s">
        <v>111</v>
      </c>
      <c r="E254" s="320">
        <v>45413.0</v>
      </c>
      <c r="F254" s="56">
        <f t="shared" si="1"/>
        <v>12</v>
      </c>
      <c r="G254" s="303">
        <v>45435.0</v>
      </c>
      <c r="H254" s="56">
        <f t="shared" si="2"/>
        <v>11</v>
      </c>
      <c r="I254" s="54" t="s">
        <v>42</v>
      </c>
      <c r="J254" s="54">
        <v>30.0</v>
      </c>
      <c r="K254" s="100"/>
      <c r="L254" s="58"/>
      <c r="M254" s="151">
        <v>45624.0</v>
      </c>
      <c r="N254" s="54" t="s">
        <v>19</v>
      </c>
      <c r="O254" s="58"/>
      <c r="P254" s="134"/>
      <c r="Q254" s="152"/>
      <c r="R254" s="162"/>
      <c r="S254" s="162"/>
      <c r="T254" s="162"/>
      <c r="U254" s="162"/>
      <c r="V254" s="163"/>
      <c r="W254" s="163"/>
      <c r="X254" s="163"/>
    </row>
    <row r="255">
      <c r="A255" s="53">
        <v>45705.0</v>
      </c>
      <c r="B255" s="53">
        <v>45783.0</v>
      </c>
      <c r="C255" s="54">
        <v>229356.0</v>
      </c>
      <c r="D255" s="54" t="s">
        <v>111</v>
      </c>
      <c r="E255" s="320">
        <v>45536.0</v>
      </c>
      <c r="F255" s="56">
        <f t="shared" si="1"/>
        <v>8</v>
      </c>
      <c r="G255" s="303">
        <v>45565.0</v>
      </c>
      <c r="H255" s="56">
        <f t="shared" si="2"/>
        <v>7</v>
      </c>
      <c r="I255" s="54" t="s">
        <v>59</v>
      </c>
      <c r="J255" s="54" t="s">
        <v>33</v>
      </c>
      <c r="K255" s="100"/>
      <c r="L255" s="54" t="s">
        <v>68</v>
      </c>
      <c r="M255" s="58"/>
      <c r="N255" s="54" t="s">
        <v>19</v>
      </c>
      <c r="O255" s="54" t="s">
        <v>229</v>
      </c>
      <c r="P255" s="134"/>
      <c r="Q255" s="152"/>
      <c r="R255" s="162"/>
      <c r="S255" s="162"/>
      <c r="T255" s="162"/>
      <c r="U255" s="162"/>
      <c r="V255" s="163"/>
      <c r="W255" s="163"/>
      <c r="X255" s="163"/>
    </row>
    <row r="256">
      <c r="A256" s="53">
        <v>45705.0</v>
      </c>
      <c r="B256" s="53">
        <v>45783.0</v>
      </c>
      <c r="C256" s="54">
        <v>231635.0</v>
      </c>
      <c r="D256" s="54" t="s">
        <v>111</v>
      </c>
      <c r="E256" s="320">
        <v>45566.0</v>
      </c>
      <c r="F256" s="56">
        <f t="shared" si="1"/>
        <v>7</v>
      </c>
      <c r="G256" s="321">
        <v>45589.0</v>
      </c>
      <c r="H256" s="56">
        <f t="shared" si="2"/>
        <v>6</v>
      </c>
      <c r="I256" s="54" t="s">
        <v>63</v>
      </c>
      <c r="J256" s="54" t="s">
        <v>33</v>
      </c>
      <c r="K256" s="100"/>
      <c r="L256" s="58"/>
      <c r="M256" s="58"/>
      <c r="N256" s="54" t="s">
        <v>19</v>
      </c>
      <c r="O256" s="58"/>
      <c r="P256" s="134"/>
      <c r="Q256" s="152"/>
      <c r="R256" s="162"/>
      <c r="S256" s="162"/>
      <c r="T256" s="162"/>
      <c r="U256" s="162"/>
      <c r="V256" s="163"/>
      <c r="W256" s="163"/>
      <c r="X256" s="163"/>
    </row>
    <row r="257">
      <c r="A257" s="53">
        <v>45705.0</v>
      </c>
      <c r="B257" s="53">
        <v>45783.0</v>
      </c>
      <c r="C257" s="54">
        <v>234368.0</v>
      </c>
      <c r="D257" s="54" t="s">
        <v>111</v>
      </c>
      <c r="E257" s="320">
        <v>45597.0</v>
      </c>
      <c r="F257" s="56">
        <f t="shared" si="1"/>
        <v>6</v>
      </c>
      <c r="G257" s="321">
        <v>45615.0</v>
      </c>
      <c r="H257" s="56">
        <f t="shared" si="2"/>
        <v>5</v>
      </c>
      <c r="I257" s="54" t="s">
        <v>59</v>
      </c>
      <c r="J257" s="54" t="s">
        <v>33</v>
      </c>
      <c r="K257" s="100"/>
      <c r="L257" s="58"/>
      <c r="M257" s="58"/>
      <c r="N257" s="54" t="s">
        <v>19</v>
      </c>
      <c r="O257" s="58"/>
      <c r="P257" s="134"/>
      <c r="Q257" s="152"/>
      <c r="R257" s="162"/>
      <c r="S257" s="162"/>
      <c r="T257" s="162"/>
      <c r="U257" s="162"/>
      <c r="V257" s="163"/>
      <c r="W257" s="163"/>
      <c r="X257" s="163"/>
    </row>
    <row r="258">
      <c r="A258" s="53">
        <v>45705.0</v>
      </c>
      <c r="B258" s="53">
        <v>45783.0</v>
      </c>
      <c r="C258" s="54">
        <v>241319.0</v>
      </c>
      <c r="D258" s="54" t="s">
        <v>111</v>
      </c>
      <c r="E258" s="320">
        <v>45536.0</v>
      </c>
      <c r="F258" s="56">
        <f t="shared" si="1"/>
        <v>8</v>
      </c>
      <c r="G258" s="303">
        <v>45688.0</v>
      </c>
      <c r="H258" s="56">
        <f t="shared" si="2"/>
        <v>3</v>
      </c>
      <c r="I258" s="54" t="s">
        <v>74</v>
      </c>
      <c r="J258" s="54" t="s">
        <v>33</v>
      </c>
      <c r="K258" s="100"/>
      <c r="L258" s="58"/>
      <c r="M258" s="58"/>
      <c r="N258" s="54" t="s">
        <v>19</v>
      </c>
      <c r="O258" s="58"/>
      <c r="P258" s="134"/>
      <c r="Q258" s="152"/>
      <c r="R258" s="162"/>
      <c r="S258" s="162"/>
      <c r="T258" s="162"/>
      <c r="U258" s="162"/>
      <c r="V258" s="163"/>
      <c r="W258" s="163"/>
      <c r="X258" s="163"/>
    </row>
    <row r="259">
      <c r="A259" s="53">
        <v>45705.0</v>
      </c>
      <c r="B259" s="53">
        <v>45783.0</v>
      </c>
      <c r="C259" s="54">
        <v>242247.0</v>
      </c>
      <c r="D259" s="54" t="s">
        <v>111</v>
      </c>
      <c r="E259" s="320">
        <v>45658.0</v>
      </c>
      <c r="F259" s="56">
        <f t="shared" si="1"/>
        <v>4</v>
      </c>
      <c r="G259" s="303">
        <v>45333.0</v>
      </c>
      <c r="H259" s="56">
        <f t="shared" si="2"/>
        <v>14</v>
      </c>
      <c r="I259" s="54" t="s">
        <v>49</v>
      </c>
      <c r="J259" s="54">
        <v>503.0</v>
      </c>
      <c r="K259" s="100"/>
      <c r="L259" s="58"/>
      <c r="M259" s="53">
        <v>45740.0</v>
      </c>
      <c r="N259" s="54" t="s">
        <v>19</v>
      </c>
      <c r="O259" s="58"/>
      <c r="P259" s="134"/>
      <c r="Q259" s="152"/>
      <c r="R259" s="162"/>
      <c r="S259" s="162"/>
      <c r="T259" s="162"/>
      <c r="U259" s="162"/>
      <c r="V259" s="163"/>
      <c r="W259" s="163"/>
      <c r="X259" s="163"/>
    </row>
    <row r="260">
      <c r="A260" s="53">
        <v>45705.0</v>
      </c>
      <c r="B260" s="53">
        <v>45783.0</v>
      </c>
      <c r="C260" s="54">
        <v>135788.0</v>
      </c>
      <c r="D260" s="54" t="s">
        <v>112</v>
      </c>
      <c r="E260" s="320">
        <v>44896.0</v>
      </c>
      <c r="F260" s="56">
        <f t="shared" si="1"/>
        <v>29</v>
      </c>
      <c r="G260" s="303">
        <v>44935.0</v>
      </c>
      <c r="H260" s="56">
        <f t="shared" si="2"/>
        <v>27</v>
      </c>
      <c r="I260" s="54" t="s">
        <v>73</v>
      </c>
      <c r="J260" s="54">
        <v>258.0</v>
      </c>
      <c r="K260" s="100"/>
      <c r="L260" s="58"/>
      <c r="M260" s="151">
        <v>45225.0</v>
      </c>
      <c r="N260" s="54" t="s">
        <v>19</v>
      </c>
      <c r="O260" s="58"/>
      <c r="P260" s="134"/>
      <c r="Q260" s="152"/>
      <c r="R260" s="162"/>
      <c r="S260" s="162"/>
      <c r="T260" s="162"/>
      <c r="U260" s="162"/>
      <c r="V260" s="163"/>
      <c r="W260" s="163"/>
      <c r="X260" s="163"/>
    </row>
    <row r="261">
      <c r="A261" s="53">
        <v>45705.0</v>
      </c>
      <c r="B261" s="53">
        <v>45783.0</v>
      </c>
      <c r="C261" s="54">
        <v>187603.0</v>
      </c>
      <c r="D261" s="54" t="s">
        <v>112</v>
      </c>
      <c r="E261" s="320">
        <v>45170.0</v>
      </c>
      <c r="F261" s="56">
        <f t="shared" si="1"/>
        <v>20</v>
      </c>
      <c r="G261" s="303">
        <v>45198.0</v>
      </c>
      <c r="H261" s="56">
        <f t="shared" si="2"/>
        <v>19</v>
      </c>
      <c r="I261" s="54" t="s">
        <v>73</v>
      </c>
      <c r="J261" s="54" t="s">
        <v>33</v>
      </c>
      <c r="K261" s="100"/>
      <c r="L261" s="58"/>
      <c r="M261" s="58"/>
      <c r="N261" s="54" t="s">
        <v>19</v>
      </c>
      <c r="O261" s="58"/>
      <c r="P261" s="134"/>
      <c r="Q261" s="152"/>
      <c r="R261" s="162"/>
      <c r="S261" s="162"/>
      <c r="T261" s="162"/>
      <c r="U261" s="162"/>
      <c r="V261" s="163"/>
      <c r="W261" s="163"/>
      <c r="X261" s="163"/>
    </row>
    <row r="262">
      <c r="A262" s="53">
        <v>45705.0</v>
      </c>
      <c r="B262" s="53">
        <v>45783.0</v>
      </c>
      <c r="C262" s="54">
        <v>232624.0</v>
      </c>
      <c r="D262" s="54" t="s">
        <v>112</v>
      </c>
      <c r="E262" s="320">
        <v>45413.0</v>
      </c>
      <c r="F262" s="56">
        <f t="shared" si="1"/>
        <v>12</v>
      </c>
      <c r="G262" s="321">
        <v>45594.0</v>
      </c>
      <c r="H262" s="56">
        <f t="shared" si="2"/>
        <v>6</v>
      </c>
      <c r="I262" s="54" t="s">
        <v>74</v>
      </c>
      <c r="J262" s="54" t="s">
        <v>33</v>
      </c>
      <c r="K262" s="100"/>
      <c r="L262" s="58"/>
      <c r="M262" s="58"/>
      <c r="N262" s="54" t="s">
        <v>19</v>
      </c>
      <c r="O262" s="58"/>
      <c r="P262" s="134"/>
      <c r="Q262" s="152"/>
      <c r="R262" s="162"/>
      <c r="S262" s="162"/>
      <c r="T262" s="162"/>
      <c r="U262" s="162"/>
      <c r="V262" s="163"/>
      <c r="W262" s="163"/>
      <c r="X262" s="163"/>
    </row>
    <row r="263">
      <c r="A263" s="53">
        <v>45705.0</v>
      </c>
      <c r="B263" s="53">
        <v>45783.0</v>
      </c>
      <c r="C263" s="54">
        <v>191287.0</v>
      </c>
      <c r="D263" s="54" t="s">
        <v>112</v>
      </c>
      <c r="E263" s="320">
        <v>45170.0</v>
      </c>
      <c r="F263" s="56">
        <f t="shared" si="1"/>
        <v>20</v>
      </c>
      <c r="G263" s="303">
        <v>45236.0</v>
      </c>
      <c r="H263" s="56">
        <f t="shared" si="2"/>
        <v>18</v>
      </c>
      <c r="I263" s="54" t="s">
        <v>140</v>
      </c>
      <c r="J263" s="54" t="s">
        <v>33</v>
      </c>
      <c r="K263" s="100"/>
      <c r="L263" s="58"/>
      <c r="M263" s="58"/>
      <c r="N263" s="54" t="s">
        <v>19</v>
      </c>
      <c r="O263" s="58"/>
      <c r="P263" s="134"/>
      <c r="Q263" s="152"/>
      <c r="R263" s="162"/>
      <c r="S263" s="162"/>
      <c r="T263" s="162"/>
      <c r="U263" s="162"/>
      <c r="V263" s="163"/>
      <c r="W263" s="163"/>
      <c r="X263" s="163"/>
    </row>
    <row r="264">
      <c r="A264" s="53">
        <v>45705.0</v>
      </c>
      <c r="B264" s="53">
        <v>45783.0</v>
      </c>
      <c r="C264" s="54">
        <v>225572.0</v>
      </c>
      <c r="D264" s="54" t="s">
        <v>114</v>
      </c>
      <c r="E264" s="320">
        <v>45474.0</v>
      </c>
      <c r="F264" s="56">
        <f t="shared" si="1"/>
        <v>10</v>
      </c>
      <c r="G264" s="303">
        <v>45555.0</v>
      </c>
      <c r="H264" s="56">
        <f t="shared" si="2"/>
        <v>7</v>
      </c>
      <c r="I264" s="54" t="s">
        <v>59</v>
      </c>
      <c r="J264" s="54">
        <v>102.0</v>
      </c>
      <c r="K264" s="100"/>
      <c r="L264" s="58"/>
      <c r="M264" s="53">
        <v>45677.0</v>
      </c>
      <c r="N264" s="54" t="s">
        <v>19</v>
      </c>
      <c r="O264" s="54" t="s">
        <v>526</v>
      </c>
      <c r="P264" s="134"/>
      <c r="Q264" s="152"/>
      <c r="R264" s="162"/>
      <c r="S264" s="162"/>
      <c r="T264" s="162"/>
      <c r="U264" s="162"/>
      <c r="V264" s="163"/>
      <c r="W264" s="163"/>
      <c r="X264" s="163"/>
    </row>
    <row r="265">
      <c r="A265" s="53">
        <v>45705.0</v>
      </c>
      <c r="B265" s="53">
        <v>45783.0</v>
      </c>
      <c r="C265" s="54">
        <v>221743.0</v>
      </c>
      <c r="D265" s="54" t="s">
        <v>93</v>
      </c>
      <c r="E265" s="320">
        <v>45413.0</v>
      </c>
      <c r="F265" s="56">
        <f t="shared" si="1"/>
        <v>12</v>
      </c>
      <c r="G265" s="303">
        <v>45489.0</v>
      </c>
      <c r="H265" s="56">
        <f t="shared" si="2"/>
        <v>9</v>
      </c>
      <c r="I265" s="54" t="s">
        <v>73</v>
      </c>
      <c r="J265" s="54" t="s">
        <v>33</v>
      </c>
      <c r="K265" s="100"/>
      <c r="L265" s="58"/>
      <c r="M265" s="58"/>
      <c r="N265" s="54" t="s">
        <v>19</v>
      </c>
      <c r="O265" s="58"/>
      <c r="P265" s="134"/>
      <c r="Q265" s="152"/>
      <c r="R265" s="162"/>
      <c r="S265" s="162"/>
      <c r="T265" s="162"/>
      <c r="U265" s="162"/>
      <c r="V265" s="163"/>
      <c r="W265" s="163"/>
      <c r="X265" s="163"/>
    </row>
    <row r="266">
      <c r="A266" s="53">
        <v>45705.0</v>
      </c>
      <c r="B266" s="53">
        <v>45783.0</v>
      </c>
      <c r="C266" s="54">
        <v>238541.0</v>
      </c>
      <c r="D266" s="54" t="s">
        <v>93</v>
      </c>
      <c r="E266" s="320">
        <v>45627.0</v>
      </c>
      <c r="F266" s="56">
        <f t="shared" si="1"/>
        <v>5</v>
      </c>
      <c r="G266" s="303">
        <v>45664.0</v>
      </c>
      <c r="H266" s="56">
        <f t="shared" si="2"/>
        <v>3</v>
      </c>
      <c r="I266" s="54" t="s">
        <v>49</v>
      </c>
      <c r="J266" s="54">
        <v>501.0</v>
      </c>
      <c r="K266" s="100"/>
      <c r="L266" s="58"/>
      <c r="M266" s="53">
        <v>45722.0</v>
      </c>
      <c r="N266" s="54" t="s">
        <v>19</v>
      </c>
      <c r="O266" s="58"/>
      <c r="P266" s="134"/>
      <c r="Q266" s="152"/>
      <c r="R266" s="162"/>
      <c r="S266" s="162"/>
      <c r="T266" s="162"/>
      <c r="U266" s="162"/>
      <c r="V266" s="163"/>
      <c r="W266" s="163"/>
      <c r="X266" s="163"/>
    </row>
    <row r="267">
      <c r="A267" s="53">
        <v>45705.0</v>
      </c>
      <c r="B267" s="53">
        <v>45783.0</v>
      </c>
      <c r="C267" s="54">
        <v>234518.0</v>
      </c>
      <c r="D267" s="54" t="s">
        <v>55</v>
      </c>
      <c r="E267" s="320">
        <v>45566.0</v>
      </c>
      <c r="F267" s="56">
        <f t="shared" si="1"/>
        <v>7</v>
      </c>
      <c r="G267" s="321">
        <v>45615.0</v>
      </c>
      <c r="H267" s="56">
        <f t="shared" si="2"/>
        <v>5</v>
      </c>
      <c r="I267" s="54" t="s">
        <v>49</v>
      </c>
      <c r="J267" s="54" t="s">
        <v>33</v>
      </c>
      <c r="K267" s="100"/>
      <c r="L267" s="58"/>
      <c r="M267" s="53">
        <v>45744.0</v>
      </c>
      <c r="N267" s="54" t="s">
        <v>19</v>
      </c>
      <c r="O267" s="58"/>
      <c r="P267" s="134"/>
      <c r="Q267" s="152"/>
      <c r="R267" s="162"/>
      <c r="S267" s="162"/>
      <c r="T267" s="162"/>
      <c r="U267" s="162"/>
      <c r="V267" s="163"/>
      <c r="W267" s="163"/>
      <c r="X267" s="163"/>
    </row>
    <row r="268">
      <c r="A268" s="53">
        <v>45705.0</v>
      </c>
      <c r="B268" s="53">
        <v>45783.0</v>
      </c>
      <c r="C268" s="54">
        <v>199275.0</v>
      </c>
      <c r="D268" s="54" t="s">
        <v>95</v>
      </c>
      <c r="E268" s="320">
        <v>45231.0</v>
      </c>
      <c r="F268" s="56">
        <f t="shared" si="1"/>
        <v>18</v>
      </c>
      <c r="G268" s="303">
        <v>45311.0</v>
      </c>
      <c r="H268" s="56">
        <f t="shared" si="2"/>
        <v>15</v>
      </c>
      <c r="I268" s="54" t="s">
        <v>59</v>
      </c>
      <c r="J268" s="54" t="s">
        <v>33</v>
      </c>
      <c r="K268" s="100"/>
      <c r="L268" s="58"/>
      <c r="M268" s="53">
        <v>45736.0</v>
      </c>
      <c r="N268" s="54" t="s">
        <v>19</v>
      </c>
      <c r="O268" s="54" t="s">
        <v>526</v>
      </c>
      <c r="P268" s="89" t="s">
        <v>66</v>
      </c>
      <c r="Q268" s="152"/>
      <c r="R268" s="162"/>
      <c r="S268" s="162"/>
      <c r="T268" s="162"/>
      <c r="U268" s="162"/>
      <c r="V268" s="163"/>
      <c r="W268" s="163"/>
      <c r="X268" s="163"/>
    </row>
    <row r="269">
      <c r="A269" s="53">
        <v>45705.0</v>
      </c>
      <c r="B269" s="53">
        <v>45783.0</v>
      </c>
      <c r="C269" s="54">
        <v>53559.0</v>
      </c>
      <c r="D269" s="54" t="s">
        <v>95</v>
      </c>
      <c r="E269" s="320">
        <v>43891.0</v>
      </c>
      <c r="F269" s="56">
        <f t="shared" si="1"/>
        <v>62</v>
      </c>
      <c r="G269" s="303">
        <v>43997.0</v>
      </c>
      <c r="H269" s="56">
        <f t="shared" si="2"/>
        <v>58</v>
      </c>
      <c r="I269" s="54" t="s">
        <v>49</v>
      </c>
      <c r="J269" s="54" t="s">
        <v>33</v>
      </c>
      <c r="K269" s="100"/>
      <c r="L269" s="58"/>
      <c r="M269" s="58"/>
      <c r="N269" s="54" t="s">
        <v>19</v>
      </c>
      <c r="O269" s="54" t="s">
        <v>526</v>
      </c>
      <c r="P269" s="134"/>
      <c r="Q269" s="152"/>
      <c r="R269" s="162"/>
      <c r="S269" s="162"/>
      <c r="T269" s="162"/>
      <c r="U269" s="162"/>
      <c r="V269" s="163"/>
      <c r="W269" s="163"/>
      <c r="X269" s="163"/>
    </row>
    <row r="270">
      <c r="A270" s="53">
        <v>45705.0</v>
      </c>
      <c r="B270" s="53">
        <v>45783.0</v>
      </c>
      <c r="C270" s="54">
        <v>137271.0</v>
      </c>
      <c r="D270" s="54" t="s">
        <v>95</v>
      </c>
      <c r="E270" s="320">
        <v>44440.0</v>
      </c>
      <c r="F270" s="56">
        <f t="shared" si="1"/>
        <v>44</v>
      </c>
      <c r="G270" s="303">
        <v>44758.0</v>
      </c>
      <c r="H270" s="56">
        <f t="shared" si="2"/>
        <v>33</v>
      </c>
      <c r="I270" s="54" t="s">
        <v>49</v>
      </c>
      <c r="J270" s="54">
        <v>512.0</v>
      </c>
      <c r="K270" s="100"/>
      <c r="L270" s="58"/>
      <c r="M270" s="53">
        <v>45294.0</v>
      </c>
      <c r="N270" s="54" t="s">
        <v>19</v>
      </c>
      <c r="O270" s="54" t="s">
        <v>526</v>
      </c>
      <c r="P270" s="134"/>
      <c r="Q270" s="152"/>
      <c r="R270" s="162"/>
      <c r="S270" s="162"/>
      <c r="T270" s="162"/>
      <c r="U270" s="162"/>
      <c r="V270" s="163"/>
      <c r="W270" s="163"/>
      <c r="X270" s="163"/>
    </row>
    <row r="271">
      <c r="A271" s="53">
        <v>45705.0</v>
      </c>
      <c r="B271" s="53">
        <v>45783.0</v>
      </c>
      <c r="C271" s="54">
        <v>196911.0</v>
      </c>
      <c r="D271" s="54" t="s">
        <v>95</v>
      </c>
      <c r="E271" s="320">
        <v>45231.0</v>
      </c>
      <c r="F271" s="56">
        <f t="shared" si="1"/>
        <v>18</v>
      </c>
      <c r="G271" s="303">
        <v>45295.0</v>
      </c>
      <c r="H271" s="56">
        <f t="shared" si="2"/>
        <v>16</v>
      </c>
      <c r="I271" s="54" t="s">
        <v>49</v>
      </c>
      <c r="J271" s="54" t="s">
        <v>33</v>
      </c>
      <c r="K271" s="100"/>
      <c r="L271" s="58"/>
      <c r="M271" s="58"/>
      <c r="N271" s="54" t="s">
        <v>19</v>
      </c>
      <c r="O271" s="54" t="s">
        <v>526</v>
      </c>
      <c r="P271" s="134"/>
      <c r="Q271" s="152"/>
      <c r="R271" s="162"/>
      <c r="S271" s="162"/>
      <c r="T271" s="162"/>
      <c r="U271" s="162"/>
      <c r="V271" s="163"/>
      <c r="W271" s="163"/>
      <c r="X271" s="163"/>
    </row>
    <row r="272">
      <c r="A272" s="53">
        <v>45705.0</v>
      </c>
      <c r="B272" s="53">
        <v>45783.0</v>
      </c>
      <c r="C272" s="54">
        <v>207241.0</v>
      </c>
      <c r="D272" s="54" t="s">
        <v>96</v>
      </c>
      <c r="E272" s="320">
        <v>45261.0</v>
      </c>
      <c r="F272" s="56">
        <f t="shared" si="1"/>
        <v>17</v>
      </c>
      <c r="G272" s="303">
        <v>45372.0</v>
      </c>
      <c r="H272" s="56">
        <f t="shared" si="2"/>
        <v>13</v>
      </c>
      <c r="I272" s="54" t="s">
        <v>73</v>
      </c>
      <c r="J272" s="54">
        <v>300.0</v>
      </c>
      <c r="K272" s="100"/>
      <c r="L272" s="58"/>
      <c r="M272" s="151">
        <v>45588.0</v>
      </c>
      <c r="N272" s="54" t="s">
        <v>19</v>
      </c>
      <c r="O272" s="58"/>
      <c r="P272" s="134"/>
      <c r="Q272" s="152"/>
      <c r="R272" s="162"/>
      <c r="S272" s="162"/>
      <c r="T272" s="162"/>
      <c r="U272" s="162"/>
      <c r="V272" s="163"/>
      <c r="W272" s="163"/>
      <c r="X272" s="163"/>
    </row>
    <row r="273">
      <c r="A273" s="53">
        <v>45705.0</v>
      </c>
      <c r="B273" s="53">
        <v>45783.0</v>
      </c>
      <c r="C273" s="54">
        <v>128186.0</v>
      </c>
      <c r="D273" s="54" t="s">
        <v>96</v>
      </c>
      <c r="E273" s="320">
        <v>44866.0</v>
      </c>
      <c r="F273" s="56">
        <f t="shared" si="1"/>
        <v>30</v>
      </c>
      <c r="G273" s="303">
        <v>44952.0</v>
      </c>
      <c r="H273" s="56">
        <f t="shared" si="2"/>
        <v>27</v>
      </c>
      <c r="I273" s="54" t="s">
        <v>73</v>
      </c>
      <c r="J273" s="54">
        <v>232.0</v>
      </c>
      <c r="K273" s="100"/>
      <c r="L273" s="58"/>
      <c r="M273" s="151">
        <v>45580.0</v>
      </c>
      <c r="N273" s="54" t="s">
        <v>19</v>
      </c>
      <c r="O273" s="58"/>
      <c r="P273" s="134"/>
      <c r="Q273" s="152"/>
      <c r="R273" s="162"/>
      <c r="S273" s="162"/>
      <c r="T273" s="162"/>
      <c r="U273" s="162"/>
      <c r="V273" s="163"/>
      <c r="W273" s="163"/>
      <c r="X273" s="163"/>
    </row>
    <row r="274">
      <c r="A274" s="53">
        <v>45705.0</v>
      </c>
      <c r="B274" s="53">
        <v>45783.0</v>
      </c>
      <c r="C274" s="54">
        <v>155275.0</v>
      </c>
      <c r="D274" s="54" t="s">
        <v>96</v>
      </c>
      <c r="E274" s="320">
        <v>44835.0</v>
      </c>
      <c r="F274" s="56">
        <f t="shared" si="1"/>
        <v>31</v>
      </c>
      <c r="G274" s="303">
        <v>44938.0</v>
      </c>
      <c r="H274" s="56">
        <f t="shared" si="2"/>
        <v>27</v>
      </c>
      <c r="I274" s="54" t="s">
        <v>137</v>
      </c>
      <c r="J274" s="54" t="s">
        <v>555</v>
      </c>
      <c r="K274" s="100"/>
      <c r="L274" s="58"/>
      <c r="M274" s="53">
        <v>45447.0</v>
      </c>
      <c r="N274" s="54" t="s">
        <v>19</v>
      </c>
      <c r="O274" s="58"/>
      <c r="P274" s="134"/>
      <c r="Q274" s="152"/>
      <c r="R274" s="162"/>
      <c r="S274" s="162"/>
      <c r="T274" s="162"/>
      <c r="U274" s="162"/>
      <c r="V274" s="163"/>
      <c r="W274" s="163"/>
      <c r="X274" s="163"/>
    </row>
    <row r="275">
      <c r="A275" s="53">
        <v>45705.0</v>
      </c>
      <c r="B275" s="53">
        <v>45783.0</v>
      </c>
      <c r="C275" s="54">
        <v>203393.0</v>
      </c>
      <c r="D275" s="54" t="s">
        <v>96</v>
      </c>
      <c r="E275" s="320">
        <v>45261.0</v>
      </c>
      <c r="F275" s="56">
        <f t="shared" si="1"/>
        <v>17</v>
      </c>
      <c r="G275" s="303">
        <v>45343.0</v>
      </c>
      <c r="H275" s="56">
        <f t="shared" si="2"/>
        <v>14</v>
      </c>
      <c r="I275" s="54" t="s">
        <v>59</v>
      </c>
      <c r="J275" s="54">
        <v>120.0</v>
      </c>
      <c r="K275" s="100"/>
      <c r="L275" s="58"/>
      <c r="M275" s="53">
        <v>45555.0</v>
      </c>
      <c r="N275" s="54" t="s">
        <v>19</v>
      </c>
      <c r="O275" s="54" t="s">
        <v>526</v>
      </c>
      <c r="P275" s="134"/>
      <c r="Q275" s="152"/>
      <c r="R275" s="162"/>
      <c r="S275" s="162"/>
      <c r="T275" s="162"/>
      <c r="U275" s="162"/>
      <c r="V275" s="163"/>
      <c r="W275" s="163"/>
      <c r="X275" s="163"/>
    </row>
    <row r="276">
      <c r="A276" s="53">
        <v>45705.0</v>
      </c>
      <c r="B276" s="53">
        <v>45783.0</v>
      </c>
      <c r="C276" s="54">
        <v>206820.0</v>
      </c>
      <c r="D276" s="54" t="s">
        <v>96</v>
      </c>
      <c r="E276" s="320">
        <v>45170.0</v>
      </c>
      <c r="F276" s="56">
        <f t="shared" si="1"/>
        <v>20</v>
      </c>
      <c r="G276" s="303">
        <v>45365.0</v>
      </c>
      <c r="H276" s="56">
        <f t="shared" si="2"/>
        <v>13</v>
      </c>
      <c r="I276" s="54" t="s">
        <v>137</v>
      </c>
      <c r="J276" s="54" t="s">
        <v>556</v>
      </c>
      <c r="K276" s="100"/>
      <c r="L276" s="58"/>
      <c r="M276" s="53">
        <v>45552.0</v>
      </c>
      <c r="N276" s="54" t="s">
        <v>19</v>
      </c>
      <c r="O276" s="58"/>
      <c r="P276" s="134"/>
      <c r="Q276" s="152"/>
      <c r="R276" s="162"/>
      <c r="S276" s="162"/>
      <c r="T276" s="162"/>
      <c r="U276" s="162"/>
      <c r="V276" s="163"/>
      <c r="W276" s="163"/>
      <c r="X276" s="163"/>
    </row>
    <row r="277">
      <c r="A277" s="53">
        <v>45705.0</v>
      </c>
      <c r="B277" s="53">
        <v>45783.0</v>
      </c>
      <c r="C277" s="54">
        <v>221199.0</v>
      </c>
      <c r="D277" s="54" t="s">
        <v>96</v>
      </c>
      <c r="E277" s="320">
        <v>45352.0</v>
      </c>
      <c r="F277" s="56">
        <f t="shared" si="1"/>
        <v>14</v>
      </c>
      <c r="G277" s="303">
        <v>45485.0</v>
      </c>
      <c r="H277" s="56">
        <f t="shared" si="2"/>
        <v>9</v>
      </c>
      <c r="I277" s="54" t="s">
        <v>73</v>
      </c>
      <c r="J277" s="54" t="s">
        <v>351</v>
      </c>
      <c r="K277" s="100"/>
      <c r="L277" s="58"/>
      <c r="M277" s="53">
        <v>45664.0</v>
      </c>
      <c r="N277" s="54" t="s">
        <v>19</v>
      </c>
      <c r="O277" s="58"/>
      <c r="P277" s="134"/>
      <c r="Q277" s="152"/>
      <c r="R277" s="162"/>
      <c r="S277" s="162"/>
      <c r="T277" s="162"/>
      <c r="U277" s="162"/>
      <c r="V277" s="163"/>
      <c r="W277" s="163"/>
      <c r="X277" s="163"/>
    </row>
    <row r="278">
      <c r="A278" s="53">
        <v>45705.0</v>
      </c>
      <c r="B278" s="53">
        <v>45783.0</v>
      </c>
      <c r="C278" s="54">
        <v>230401.0</v>
      </c>
      <c r="D278" s="54" t="s">
        <v>96</v>
      </c>
      <c r="E278" s="320">
        <v>45536.0</v>
      </c>
      <c r="F278" s="56">
        <f t="shared" si="1"/>
        <v>8</v>
      </c>
      <c r="G278" s="303">
        <v>45573.0</v>
      </c>
      <c r="H278" s="56">
        <f t="shared" si="2"/>
        <v>6</v>
      </c>
      <c r="I278" s="54" t="s">
        <v>74</v>
      </c>
      <c r="J278" s="54">
        <v>314.0</v>
      </c>
      <c r="K278" s="100"/>
      <c r="L278" s="58"/>
      <c r="M278" s="53">
        <v>45723.0</v>
      </c>
      <c r="N278" s="54" t="s">
        <v>19</v>
      </c>
      <c r="O278" s="58"/>
      <c r="P278" s="134"/>
      <c r="Q278" s="152"/>
      <c r="R278" s="162"/>
      <c r="S278" s="162"/>
      <c r="T278" s="162"/>
      <c r="U278" s="162"/>
      <c r="V278" s="163"/>
      <c r="W278" s="163"/>
      <c r="X278" s="163"/>
    </row>
    <row r="279">
      <c r="A279" s="53">
        <v>45706.0</v>
      </c>
      <c r="B279" s="53">
        <v>45783.0</v>
      </c>
      <c r="C279" s="54">
        <v>241846.0</v>
      </c>
      <c r="D279" s="54" t="s">
        <v>96</v>
      </c>
      <c r="E279" s="320">
        <v>45170.0</v>
      </c>
      <c r="F279" s="56">
        <f t="shared" si="1"/>
        <v>20</v>
      </c>
      <c r="G279" s="303">
        <v>45693.0</v>
      </c>
      <c r="H279" s="56">
        <f t="shared" si="2"/>
        <v>3</v>
      </c>
      <c r="I279" s="54" t="s">
        <v>42</v>
      </c>
      <c r="J279" s="54" t="s">
        <v>557</v>
      </c>
      <c r="K279" s="57" t="s">
        <v>64</v>
      </c>
      <c r="L279" s="54" t="s">
        <v>51</v>
      </c>
      <c r="M279" s="53">
        <v>45714.0</v>
      </c>
      <c r="N279" s="54" t="s">
        <v>19</v>
      </c>
      <c r="O279" s="58"/>
      <c r="P279" s="134"/>
      <c r="Q279" s="152"/>
      <c r="R279" s="162"/>
      <c r="S279" s="162"/>
      <c r="T279" s="162"/>
      <c r="U279" s="162"/>
      <c r="V279" s="163"/>
      <c r="W279" s="163"/>
      <c r="X279" s="163"/>
    </row>
    <row r="280">
      <c r="A280" s="53">
        <v>45705.0</v>
      </c>
      <c r="B280" s="53">
        <v>45783.0</v>
      </c>
      <c r="C280" s="54">
        <v>92993.0</v>
      </c>
      <c r="D280" s="54" t="s">
        <v>62</v>
      </c>
      <c r="E280" s="320">
        <v>44256.0</v>
      </c>
      <c r="F280" s="56">
        <f t="shared" si="1"/>
        <v>50</v>
      </c>
      <c r="G280" s="303">
        <v>44378.0</v>
      </c>
      <c r="H280" s="56">
        <f t="shared" si="2"/>
        <v>46</v>
      </c>
      <c r="I280" s="54" t="s">
        <v>73</v>
      </c>
      <c r="J280" s="54" t="s">
        <v>558</v>
      </c>
      <c r="K280" s="100"/>
      <c r="L280" s="58"/>
      <c r="M280" s="151">
        <v>45581.0</v>
      </c>
      <c r="N280" s="54" t="s">
        <v>19</v>
      </c>
      <c r="O280" s="58"/>
      <c r="P280" s="134"/>
      <c r="Q280" s="152"/>
      <c r="R280" s="162"/>
      <c r="S280" s="162"/>
      <c r="T280" s="162"/>
      <c r="U280" s="162"/>
      <c r="V280" s="163"/>
      <c r="W280" s="163"/>
      <c r="X280" s="163"/>
    </row>
    <row r="281">
      <c r="A281" s="53">
        <v>45705.0</v>
      </c>
      <c r="B281" s="53">
        <v>45783.0</v>
      </c>
      <c r="C281" s="54">
        <v>218154.0</v>
      </c>
      <c r="D281" s="54" t="s">
        <v>62</v>
      </c>
      <c r="E281" s="320">
        <v>45383.0</v>
      </c>
      <c r="F281" s="56">
        <f t="shared" si="1"/>
        <v>13</v>
      </c>
      <c r="G281" s="303">
        <v>45457.0</v>
      </c>
      <c r="H281" s="56">
        <f t="shared" si="2"/>
        <v>10</v>
      </c>
      <c r="I281" s="54" t="s">
        <v>74</v>
      </c>
      <c r="J281" s="54" t="s">
        <v>94</v>
      </c>
      <c r="K281" s="57">
        <v>10000.0</v>
      </c>
      <c r="L281" s="58"/>
      <c r="M281" s="151">
        <v>45586.0</v>
      </c>
      <c r="N281" s="54" t="s">
        <v>19</v>
      </c>
      <c r="O281" s="54" t="s">
        <v>559</v>
      </c>
      <c r="P281" s="134"/>
      <c r="Q281" s="152"/>
      <c r="R281" s="162"/>
      <c r="S281" s="162"/>
      <c r="T281" s="162"/>
      <c r="U281" s="162"/>
      <c r="V281" s="163"/>
      <c r="W281" s="163"/>
      <c r="X281" s="163"/>
    </row>
    <row r="282">
      <c r="A282" s="53">
        <v>45705.0</v>
      </c>
      <c r="B282" s="53">
        <v>45783.0</v>
      </c>
      <c r="C282" s="54">
        <v>209215.0</v>
      </c>
      <c r="D282" s="54" t="s">
        <v>62</v>
      </c>
      <c r="E282" s="320">
        <v>45352.0</v>
      </c>
      <c r="F282" s="56">
        <f t="shared" si="1"/>
        <v>14</v>
      </c>
      <c r="G282" s="303">
        <v>45387.0</v>
      </c>
      <c r="H282" s="56">
        <f t="shared" si="2"/>
        <v>13</v>
      </c>
      <c r="I282" s="54" t="s">
        <v>73</v>
      </c>
      <c r="J282" s="54" t="s">
        <v>442</v>
      </c>
      <c r="K282" s="100"/>
      <c r="L282" s="58"/>
      <c r="M282" s="53">
        <v>45667.0</v>
      </c>
      <c r="N282" s="54" t="s">
        <v>19</v>
      </c>
      <c r="O282" s="58"/>
      <c r="P282" s="134"/>
      <c r="Q282" s="152"/>
      <c r="R282" s="162"/>
      <c r="S282" s="162"/>
      <c r="T282" s="162"/>
      <c r="U282" s="162"/>
      <c r="V282" s="163"/>
      <c r="W282" s="163"/>
      <c r="X282" s="163"/>
    </row>
    <row r="283">
      <c r="A283" s="53">
        <v>45705.0</v>
      </c>
      <c r="B283" s="53">
        <v>45783.0</v>
      </c>
      <c r="C283" s="54">
        <v>237581.0</v>
      </c>
      <c r="D283" s="54" t="s">
        <v>62</v>
      </c>
      <c r="E283" s="320">
        <v>45536.0</v>
      </c>
      <c r="F283" s="56">
        <f t="shared" si="1"/>
        <v>8</v>
      </c>
      <c r="G283" s="321">
        <v>45651.0</v>
      </c>
      <c r="H283" s="56">
        <f t="shared" si="2"/>
        <v>4</v>
      </c>
      <c r="I283" s="54" t="s">
        <v>59</v>
      </c>
      <c r="J283" s="54" t="s">
        <v>33</v>
      </c>
      <c r="K283" s="100"/>
      <c r="L283" s="58"/>
      <c r="M283" s="58"/>
      <c r="N283" s="54" t="s">
        <v>19</v>
      </c>
      <c r="O283" s="54" t="s">
        <v>526</v>
      </c>
      <c r="P283" s="134"/>
      <c r="Q283" s="152"/>
      <c r="R283" s="162"/>
      <c r="S283" s="162"/>
      <c r="T283" s="162"/>
      <c r="U283" s="162"/>
      <c r="V283" s="163"/>
      <c r="W283" s="163"/>
      <c r="X283" s="163"/>
    </row>
    <row r="284">
      <c r="A284" s="53">
        <v>45705.0</v>
      </c>
      <c r="B284" s="53">
        <v>45783.0</v>
      </c>
      <c r="C284" s="54">
        <v>100454.0</v>
      </c>
      <c r="D284" s="54" t="s">
        <v>62</v>
      </c>
      <c r="E284" s="320">
        <v>43739.0</v>
      </c>
      <c r="F284" s="56">
        <f t="shared" si="1"/>
        <v>67</v>
      </c>
      <c r="G284" s="303">
        <v>44456.0</v>
      </c>
      <c r="H284" s="56">
        <f t="shared" si="2"/>
        <v>43</v>
      </c>
      <c r="I284" s="54" t="s">
        <v>63</v>
      </c>
      <c r="J284" s="54" t="s">
        <v>33</v>
      </c>
      <c r="K284" s="100"/>
      <c r="L284" s="58"/>
      <c r="M284" s="151">
        <v>45656.0</v>
      </c>
      <c r="N284" s="54" t="s">
        <v>19</v>
      </c>
      <c r="O284" s="58"/>
      <c r="P284" s="134"/>
      <c r="Q284" s="152"/>
      <c r="R284" s="162"/>
      <c r="S284" s="162"/>
      <c r="T284" s="162"/>
      <c r="U284" s="162"/>
      <c r="V284" s="163"/>
      <c r="W284" s="163"/>
      <c r="X284" s="163"/>
    </row>
    <row r="285">
      <c r="A285" s="53">
        <v>45705.0</v>
      </c>
      <c r="B285" s="53">
        <v>45783.0</v>
      </c>
      <c r="C285" s="54">
        <v>203125.0</v>
      </c>
      <c r="D285" s="54" t="s">
        <v>62</v>
      </c>
      <c r="E285" s="320">
        <v>45200.0</v>
      </c>
      <c r="F285" s="56">
        <f t="shared" si="1"/>
        <v>19</v>
      </c>
      <c r="G285" s="303">
        <v>45342.0</v>
      </c>
      <c r="H285" s="56">
        <f t="shared" si="2"/>
        <v>14</v>
      </c>
      <c r="I285" s="54" t="s">
        <v>49</v>
      </c>
      <c r="J285" s="54" t="s">
        <v>33</v>
      </c>
      <c r="K285" s="100"/>
      <c r="L285" s="58"/>
      <c r="M285" s="151">
        <v>45588.0</v>
      </c>
      <c r="N285" s="54" t="s">
        <v>19</v>
      </c>
      <c r="O285" s="54" t="s">
        <v>526</v>
      </c>
      <c r="P285" s="134"/>
      <c r="Q285" s="152"/>
      <c r="R285" s="162"/>
      <c r="S285" s="162"/>
      <c r="T285" s="162"/>
      <c r="U285" s="162"/>
      <c r="V285" s="163"/>
      <c r="W285" s="163"/>
      <c r="X285" s="163"/>
    </row>
    <row r="286">
      <c r="A286" s="53">
        <v>45705.0</v>
      </c>
      <c r="B286" s="53">
        <v>45783.0</v>
      </c>
      <c r="C286" s="54">
        <v>208597.0</v>
      </c>
      <c r="D286" s="54" t="s">
        <v>62</v>
      </c>
      <c r="E286" s="320">
        <v>44136.0</v>
      </c>
      <c r="F286" s="56">
        <f t="shared" si="1"/>
        <v>54</v>
      </c>
      <c r="G286" s="303">
        <v>45419.0</v>
      </c>
      <c r="H286" s="56">
        <f t="shared" si="2"/>
        <v>11</v>
      </c>
      <c r="I286" s="54" t="s">
        <v>49</v>
      </c>
      <c r="J286" s="54">
        <v>505.0</v>
      </c>
      <c r="K286" s="57">
        <v>2500.0</v>
      </c>
      <c r="L286" s="54" t="s">
        <v>68</v>
      </c>
      <c r="M286" s="53">
        <v>45714.0</v>
      </c>
      <c r="N286" s="54" t="s">
        <v>19</v>
      </c>
      <c r="O286" s="54" t="s">
        <v>526</v>
      </c>
      <c r="P286" s="89" t="s">
        <v>66</v>
      </c>
      <c r="Q286" s="152"/>
      <c r="R286" s="162"/>
      <c r="S286" s="162"/>
      <c r="T286" s="162"/>
      <c r="U286" s="162"/>
      <c r="V286" s="163"/>
      <c r="W286" s="163"/>
      <c r="X286" s="163"/>
    </row>
    <row r="287">
      <c r="A287" s="53">
        <v>45705.0</v>
      </c>
      <c r="B287" s="53">
        <v>45783.0</v>
      </c>
      <c r="C287" s="54">
        <v>231420.0</v>
      </c>
      <c r="D287" s="54" t="s">
        <v>62</v>
      </c>
      <c r="E287" s="320">
        <v>45566.0</v>
      </c>
      <c r="F287" s="56">
        <f t="shared" si="1"/>
        <v>7</v>
      </c>
      <c r="G287" s="321">
        <v>45582.0</v>
      </c>
      <c r="H287" s="56">
        <f t="shared" si="2"/>
        <v>6</v>
      </c>
      <c r="I287" s="54" t="s">
        <v>282</v>
      </c>
      <c r="J287" s="54" t="s">
        <v>33</v>
      </c>
      <c r="K287" s="100"/>
      <c r="L287" s="58"/>
      <c r="M287" s="58"/>
      <c r="N287" s="54" t="s">
        <v>19</v>
      </c>
      <c r="O287" s="58"/>
      <c r="P287" s="134"/>
      <c r="Q287" s="152"/>
      <c r="R287" s="162"/>
      <c r="S287" s="162"/>
      <c r="T287" s="162"/>
      <c r="U287" s="162"/>
      <c r="V287" s="163"/>
      <c r="W287" s="163"/>
      <c r="X287" s="163"/>
    </row>
    <row r="288">
      <c r="A288" s="53">
        <v>45705.0</v>
      </c>
      <c r="B288" s="53">
        <v>45783.0</v>
      </c>
      <c r="C288" s="54">
        <v>45196.0</v>
      </c>
      <c r="D288" s="54" t="s">
        <v>116</v>
      </c>
      <c r="E288" s="320">
        <v>43831.0</v>
      </c>
      <c r="F288" s="56">
        <f t="shared" si="1"/>
        <v>64</v>
      </c>
      <c r="G288" s="303">
        <v>43941.0</v>
      </c>
      <c r="H288" s="56">
        <f t="shared" si="2"/>
        <v>60</v>
      </c>
      <c r="I288" s="54" t="s">
        <v>49</v>
      </c>
      <c r="J288" s="54">
        <v>505.0</v>
      </c>
      <c r="K288" s="100"/>
      <c r="L288" s="54" t="s">
        <v>51</v>
      </c>
      <c r="M288" s="151">
        <v>45734.0</v>
      </c>
      <c r="N288" s="54" t="s">
        <v>19</v>
      </c>
      <c r="O288" s="54" t="s">
        <v>229</v>
      </c>
      <c r="P288" s="134"/>
      <c r="Q288" s="152"/>
      <c r="R288" s="162"/>
      <c r="S288" s="162"/>
      <c r="T288" s="162"/>
      <c r="U288" s="162"/>
      <c r="V288" s="163"/>
      <c r="W288" s="163"/>
      <c r="X288" s="163"/>
    </row>
    <row r="289">
      <c r="A289" s="53">
        <v>45705.0</v>
      </c>
      <c r="B289" s="53">
        <v>45783.0</v>
      </c>
      <c r="C289" s="54">
        <v>233496.0</v>
      </c>
      <c r="D289" s="54" t="s">
        <v>116</v>
      </c>
      <c r="E289" s="320">
        <v>45566.0</v>
      </c>
      <c r="F289" s="56">
        <f t="shared" si="1"/>
        <v>7</v>
      </c>
      <c r="G289" s="303">
        <v>45543.0</v>
      </c>
      <c r="H289" s="56">
        <f t="shared" si="2"/>
        <v>7</v>
      </c>
      <c r="I289" s="54" t="s">
        <v>49</v>
      </c>
      <c r="J289" s="54" t="s">
        <v>33</v>
      </c>
      <c r="K289" s="100"/>
      <c r="L289" s="58"/>
      <c r="M289" s="53">
        <v>45744.0</v>
      </c>
      <c r="N289" s="54" t="s">
        <v>19</v>
      </c>
      <c r="O289" s="58"/>
      <c r="P289" s="134"/>
      <c r="Q289" s="152"/>
      <c r="R289" s="162"/>
      <c r="S289" s="162"/>
      <c r="T289" s="162"/>
      <c r="U289" s="162"/>
      <c r="V289" s="163"/>
      <c r="W289" s="163"/>
      <c r="X289" s="163"/>
    </row>
    <row r="290">
      <c r="A290" s="53">
        <v>45659.0</v>
      </c>
      <c r="B290" s="53">
        <v>45783.0</v>
      </c>
      <c r="C290" s="54">
        <v>196847.0</v>
      </c>
      <c r="D290" s="54" t="s">
        <v>116</v>
      </c>
      <c r="E290" s="320">
        <v>45261.0</v>
      </c>
      <c r="F290" s="56">
        <f t="shared" si="1"/>
        <v>17</v>
      </c>
      <c r="G290" s="303">
        <v>45300.0</v>
      </c>
      <c r="H290" s="56">
        <f t="shared" si="2"/>
        <v>15</v>
      </c>
      <c r="I290" s="54" t="s">
        <v>59</v>
      </c>
      <c r="J290" s="54" t="s">
        <v>33</v>
      </c>
      <c r="K290" s="57" t="s">
        <v>64</v>
      </c>
      <c r="L290" s="58"/>
      <c r="M290" s="53">
        <v>45729.0</v>
      </c>
      <c r="N290" s="54" t="s">
        <v>19</v>
      </c>
      <c r="O290" s="54" t="s">
        <v>526</v>
      </c>
      <c r="P290" s="89" t="s">
        <v>66</v>
      </c>
      <c r="Q290" s="152"/>
      <c r="R290" s="162"/>
      <c r="S290" s="162"/>
      <c r="T290" s="162"/>
      <c r="U290" s="162"/>
      <c r="V290" s="163"/>
      <c r="W290" s="163"/>
      <c r="X290" s="163"/>
    </row>
    <row r="291">
      <c r="A291" s="53">
        <v>45705.0</v>
      </c>
      <c r="B291" s="53">
        <v>45783.0</v>
      </c>
      <c r="C291" s="54">
        <v>141002.0</v>
      </c>
      <c r="D291" s="54" t="s">
        <v>116</v>
      </c>
      <c r="E291" s="320">
        <v>45323.0</v>
      </c>
      <c r="F291" s="56">
        <f t="shared" si="1"/>
        <v>15</v>
      </c>
      <c r="G291" s="303">
        <v>45345.0</v>
      </c>
      <c r="H291" s="56">
        <f t="shared" si="2"/>
        <v>14</v>
      </c>
      <c r="I291" s="54" t="s">
        <v>73</v>
      </c>
      <c r="J291" s="54" t="s">
        <v>275</v>
      </c>
      <c r="K291" s="100"/>
      <c r="L291" s="58"/>
      <c r="M291" s="53">
        <v>45680.0</v>
      </c>
      <c r="N291" s="54" t="s">
        <v>19</v>
      </c>
      <c r="O291" s="58"/>
      <c r="P291" s="134"/>
      <c r="Q291" s="152"/>
      <c r="R291" s="162"/>
      <c r="S291" s="162"/>
      <c r="T291" s="162"/>
      <c r="U291" s="162"/>
      <c r="V291" s="163"/>
      <c r="W291" s="163"/>
      <c r="X291" s="163"/>
    </row>
    <row r="292">
      <c r="A292" s="53">
        <v>45705.0</v>
      </c>
      <c r="B292" s="53">
        <v>45783.0</v>
      </c>
      <c r="C292" s="54">
        <v>219139.0</v>
      </c>
      <c r="D292" s="54" t="s">
        <v>116</v>
      </c>
      <c r="E292" s="320">
        <v>45231.0</v>
      </c>
      <c r="F292" s="56">
        <f t="shared" si="1"/>
        <v>18</v>
      </c>
      <c r="G292" s="303">
        <v>45468.0</v>
      </c>
      <c r="H292" s="56">
        <f t="shared" si="2"/>
        <v>10</v>
      </c>
      <c r="I292" s="54" t="s">
        <v>74</v>
      </c>
      <c r="J292" s="54" t="s">
        <v>556</v>
      </c>
      <c r="K292" s="100"/>
      <c r="L292" s="58"/>
      <c r="M292" s="53">
        <v>45663.0</v>
      </c>
      <c r="N292" s="54" t="s">
        <v>19</v>
      </c>
      <c r="O292" s="58"/>
      <c r="P292" s="134"/>
      <c r="Q292" s="152"/>
      <c r="R292" s="162"/>
      <c r="S292" s="162"/>
      <c r="T292" s="162"/>
      <c r="U292" s="162"/>
      <c r="V292" s="163"/>
      <c r="W292" s="163"/>
      <c r="X292" s="163"/>
    </row>
    <row r="293">
      <c r="A293" s="53">
        <v>45705.0</v>
      </c>
      <c r="B293" s="53">
        <v>45783.0</v>
      </c>
      <c r="C293" s="54">
        <v>207771.0</v>
      </c>
      <c r="D293" s="54" t="s">
        <v>116</v>
      </c>
      <c r="E293" s="320">
        <v>44866.0</v>
      </c>
      <c r="F293" s="56">
        <f t="shared" si="1"/>
        <v>30</v>
      </c>
      <c r="G293" s="303">
        <v>45392.0</v>
      </c>
      <c r="H293" s="56">
        <f t="shared" si="2"/>
        <v>12</v>
      </c>
      <c r="I293" s="54" t="s">
        <v>73</v>
      </c>
      <c r="J293" s="54" t="s">
        <v>186</v>
      </c>
      <c r="K293" s="100"/>
      <c r="L293" s="54" t="s">
        <v>68</v>
      </c>
      <c r="M293" s="53">
        <v>45734.0</v>
      </c>
      <c r="N293" s="54" t="s">
        <v>19</v>
      </c>
      <c r="O293" s="58"/>
      <c r="P293" s="89" t="s">
        <v>66</v>
      </c>
      <c r="Q293" s="152"/>
      <c r="R293" s="162"/>
      <c r="S293" s="162"/>
      <c r="T293" s="162"/>
      <c r="U293" s="162"/>
      <c r="V293" s="163"/>
      <c r="W293" s="163"/>
      <c r="X293" s="163"/>
    </row>
    <row r="294">
      <c r="A294" s="53">
        <v>45705.0</v>
      </c>
      <c r="B294" s="53">
        <v>45783.0</v>
      </c>
      <c r="C294" s="54">
        <v>231567.0</v>
      </c>
      <c r="D294" s="54" t="s">
        <v>116</v>
      </c>
      <c r="E294" s="320">
        <v>45536.0</v>
      </c>
      <c r="F294" s="56">
        <f t="shared" si="1"/>
        <v>8</v>
      </c>
      <c r="G294" s="321">
        <v>45587.0</v>
      </c>
      <c r="H294" s="56">
        <f t="shared" si="2"/>
        <v>6</v>
      </c>
      <c r="I294" s="54" t="s">
        <v>49</v>
      </c>
      <c r="J294" s="54" t="s">
        <v>33</v>
      </c>
      <c r="K294" s="100"/>
      <c r="L294" s="58"/>
      <c r="M294" s="53">
        <v>45730.0</v>
      </c>
      <c r="N294" s="54" t="s">
        <v>19</v>
      </c>
      <c r="O294" s="54" t="s">
        <v>526</v>
      </c>
      <c r="P294" s="89" t="s">
        <v>66</v>
      </c>
      <c r="Q294" s="152"/>
      <c r="R294" s="162"/>
      <c r="S294" s="162"/>
      <c r="T294" s="162"/>
      <c r="U294" s="162"/>
      <c r="V294" s="163"/>
      <c r="W294" s="163"/>
      <c r="X294" s="163"/>
    </row>
    <row r="295">
      <c r="A295" s="53">
        <v>45705.0</v>
      </c>
      <c r="B295" s="53">
        <v>45783.0</v>
      </c>
      <c r="C295" s="54">
        <v>233508.0</v>
      </c>
      <c r="D295" s="54" t="s">
        <v>116</v>
      </c>
      <c r="E295" s="320">
        <v>45566.0</v>
      </c>
      <c r="F295" s="56">
        <f t="shared" si="1"/>
        <v>7</v>
      </c>
      <c r="G295" s="321">
        <v>45617.0</v>
      </c>
      <c r="H295" s="56">
        <f t="shared" si="2"/>
        <v>5</v>
      </c>
      <c r="I295" s="54" t="s">
        <v>73</v>
      </c>
      <c r="J295" s="54" t="s">
        <v>33</v>
      </c>
      <c r="K295" s="100"/>
      <c r="L295" s="58"/>
      <c r="M295" s="58"/>
      <c r="N295" s="54" t="s">
        <v>19</v>
      </c>
      <c r="O295" s="58"/>
      <c r="P295" s="134"/>
      <c r="Q295" s="152"/>
      <c r="R295" s="162"/>
      <c r="S295" s="162"/>
      <c r="T295" s="162"/>
      <c r="U295" s="162"/>
      <c r="V295" s="163"/>
      <c r="W295" s="163"/>
      <c r="X295" s="163"/>
    </row>
    <row r="296">
      <c r="A296" s="53">
        <v>45705.0</v>
      </c>
      <c r="B296" s="53">
        <v>45783.0</v>
      </c>
      <c r="C296" s="54">
        <v>237938.0</v>
      </c>
      <c r="D296" s="54" t="s">
        <v>98</v>
      </c>
      <c r="E296" s="320">
        <v>45627.0</v>
      </c>
      <c r="F296" s="56">
        <f t="shared" si="1"/>
        <v>5</v>
      </c>
      <c r="G296" s="321">
        <v>45656.0</v>
      </c>
      <c r="H296" s="56">
        <f t="shared" si="2"/>
        <v>4</v>
      </c>
      <c r="I296" s="54" t="s">
        <v>59</v>
      </c>
      <c r="J296" s="54" t="s">
        <v>33</v>
      </c>
      <c r="K296" s="100"/>
      <c r="L296" s="58"/>
      <c r="M296" s="53">
        <v>45742.0</v>
      </c>
      <c r="N296" s="54" t="s">
        <v>19</v>
      </c>
      <c r="O296" s="58"/>
      <c r="P296" s="134"/>
      <c r="Q296" s="152"/>
      <c r="R296" s="162"/>
      <c r="S296" s="162"/>
      <c r="T296" s="162"/>
      <c r="U296" s="162"/>
      <c r="V296" s="163"/>
      <c r="W296" s="163"/>
      <c r="X296" s="163"/>
    </row>
    <row r="297">
      <c r="A297" s="53">
        <v>45705.0</v>
      </c>
      <c r="B297" s="53">
        <v>45783.0</v>
      </c>
      <c r="C297" s="54">
        <v>200715.0</v>
      </c>
      <c r="D297" s="54" t="s">
        <v>98</v>
      </c>
      <c r="E297" s="320">
        <v>45292.0</v>
      </c>
      <c r="F297" s="56">
        <f t="shared" si="1"/>
        <v>16</v>
      </c>
      <c r="G297" s="303">
        <v>45323.0</v>
      </c>
      <c r="H297" s="56">
        <f t="shared" si="2"/>
        <v>15</v>
      </c>
      <c r="I297" s="54" t="s">
        <v>59</v>
      </c>
      <c r="J297" s="54">
        <v>106.0</v>
      </c>
      <c r="K297" s="57">
        <v>7000.0</v>
      </c>
      <c r="L297" s="54" t="s">
        <v>68</v>
      </c>
      <c r="M297" s="53">
        <v>45714.0</v>
      </c>
      <c r="N297" s="54" t="s">
        <v>19</v>
      </c>
      <c r="O297" s="54" t="s">
        <v>526</v>
      </c>
      <c r="P297" s="89" t="s">
        <v>66</v>
      </c>
      <c r="Q297" s="152"/>
      <c r="R297" s="162"/>
      <c r="S297" s="162"/>
      <c r="T297" s="162"/>
      <c r="U297" s="162"/>
      <c r="V297" s="163"/>
      <c r="W297" s="163"/>
      <c r="X297" s="163"/>
    </row>
    <row r="298">
      <c r="A298" s="53">
        <v>45705.0</v>
      </c>
      <c r="B298" s="53">
        <v>45783.0</v>
      </c>
      <c r="C298" s="54">
        <v>206623.0</v>
      </c>
      <c r="D298" s="54" t="s">
        <v>98</v>
      </c>
      <c r="E298" s="320">
        <v>45323.0</v>
      </c>
      <c r="F298" s="56">
        <f t="shared" si="1"/>
        <v>15</v>
      </c>
      <c r="G298" s="303">
        <v>45366.0</v>
      </c>
      <c r="H298" s="56">
        <f t="shared" si="2"/>
        <v>13</v>
      </c>
      <c r="I298" s="54" t="s">
        <v>72</v>
      </c>
      <c r="J298" s="54">
        <v>4012.0</v>
      </c>
      <c r="K298" s="100"/>
      <c r="L298" s="58"/>
      <c r="M298" s="53">
        <v>45737.0</v>
      </c>
      <c r="N298" s="54" t="s">
        <v>19</v>
      </c>
      <c r="O298" s="58"/>
      <c r="P298" s="89" t="s">
        <v>66</v>
      </c>
      <c r="Q298" s="152"/>
      <c r="R298" s="162"/>
      <c r="S298" s="162"/>
      <c r="T298" s="162"/>
      <c r="U298" s="162"/>
      <c r="V298" s="163"/>
      <c r="W298" s="163"/>
      <c r="X298" s="163"/>
    </row>
    <row r="299">
      <c r="A299" s="53">
        <v>45705.0</v>
      </c>
      <c r="B299" s="53">
        <v>45783.0</v>
      </c>
      <c r="C299" s="54">
        <v>197599.0</v>
      </c>
      <c r="D299" s="54" t="s">
        <v>118</v>
      </c>
      <c r="E299" s="320">
        <v>44621.0</v>
      </c>
      <c r="F299" s="56">
        <f t="shared" si="1"/>
        <v>38</v>
      </c>
      <c r="G299" s="303">
        <v>45300.0</v>
      </c>
      <c r="H299" s="56">
        <f t="shared" si="2"/>
        <v>15</v>
      </c>
      <c r="I299" s="54" t="s">
        <v>59</v>
      </c>
      <c r="J299" s="54">
        <v>129.0</v>
      </c>
      <c r="K299" s="57">
        <v>5000.0</v>
      </c>
      <c r="L299" s="54" t="s">
        <v>68</v>
      </c>
      <c r="M299" s="53">
        <v>45737.0</v>
      </c>
      <c r="N299" s="54" t="s">
        <v>19</v>
      </c>
      <c r="O299" s="54" t="s">
        <v>526</v>
      </c>
      <c r="P299" s="89" t="s">
        <v>66</v>
      </c>
      <c r="Q299" s="152"/>
      <c r="R299" s="162"/>
      <c r="S299" s="162"/>
      <c r="T299" s="162"/>
      <c r="U299" s="162"/>
      <c r="V299" s="163"/>
      <c r="W299" s="163"/>
      <c r="X299" s="163"/>
    </row>
    <row r="300">
      <c r="A300" s="53">
        <v>45705.0</v>
      </c>
      <c r="B300" s="53">
        <v>45783.0</v>
      </c>
      <c r="C300" s="54">
        <v>197939.0</v>
      </c>
      <c r="D300" s="54" t="s">
        <v>99</v>
      </c>
      <c r="E300" s="320">
        <v>45292.0</v>
      </c>
      <c r="F300" s="56">
        <f t="shared" si="1"/>
        <v>16</v>
      </c>
      <c r="G300" s="303">
        <v>45303.0</v>
      </c>
      <c r="H300" s="56">
        <f t="shared" si="2"/>
        <v>15</v>
      </c>
      <c r="I300" s="54" t="s">
        <v>72</v>
      </c>
      <c r="J300" s="54">
        <v>4012.0</v>
      </c>
      <c r="K300" s="100"/>
      <c r="L300" s="58"/>
      <c r="M300" s="53">
        <v>45737.0</v>
      </c>
      <c r="N300" s="54" t="s">
        <v>19</v>
      </c>
      <c r="O300" s="58"/>
      <c r="P300" s="89" t="s">
        <v>66</v>
      </c>
      <c r="Q300" s="152"/>
      <c r="R300" s="162"/>
      <c r="S300" s="162"/>
      <c r="T300" s="162"/>
      <c r="U300" s="162"/>
      <c r="V300" s="163"/>
      <c r="W300" s="163"/>
      <c r="X300" s="163"/>
    </row>
    <row r="301">
      <c r="A301" s="53">
        <v>45705.0</v>
      </c>
      <c r="B301" s="53">
        <v>45783.0</v>
      </c>
      <c r="C301" s="54">
        <v>236936.0</v>
      </c>
      <c r="D301" s="54" t="s">
        <v>99</v>
      </c>
      <c r="E301" s="320">
        <v>45627.0</v>
      </c>
      <c r="F301" s="56">
        <f t="shared" si="1"/>
        <v>5</v>
      </c>
      <c r="G301" s="321">
        <v>45637.0</v>
      </c>
      <c r="H301" s="56">
        <f t="shared" si="2"/>
        <v>4</v>
      </c>
      <c r="I301" s="54" t="s">
        <v>59</v>
      </c>
      <c r="J301" s="54" t="s">
        <v>33</v>
      </c>
      <c r="K301" s="100"/>
      <c r="L301" s="58"/>
      <c r="M301" s="53">
        <v>45742.0</v>
      </c>
      <c r="N301" s="54" t="s">
        <v>19</v>
      </c>
      <c r="O301" s="58"/>
      <c r="P301" s="134"/>
      <c r="Q301" s="152"/>
      <c r="R301" s="162"/>
      <c r="S301" s="162"/>
      <c r="T301" s="162"/>
      <c r="U301" s="162"/>
      <c r="V301" s="163"/>
      <c r="W301" s="163"/>
      <c r="X301" s="163"/>
    </row>
    <row r="302">
      <c r="A302" s="53">
        <v>45705.0</v>
      </c>
      <c r="B302" s="53">
        <v>45783.0</v>
      </c>
      <c r="C302" s="54">
        <v>239635.0</v>
      </c>
      <c r="D302" s="54" t="s">
        <v>99</v>
      </c>
      <c r="E302" s="320">
        <v>45627.0</v>
      </c>
      <c r="F302" s="56">
        <f t="shared" si="1"/>
        <v>5</v>
      </c>
      <c r="G302" s="303">
        <v>45678.0</v>
      </c>
      <c r="H302" s="56">
        <f t="shared" si="2"/>
        <v>3</v>
      </c>
      <c r="I302" s="54" t="s">
        <v>59</v>
      </c>
      <c r="J302" s="54" t="s">
        <v>33</v>
      </c>
      <c r="K302" s="100"/>
      <c r="L302" s="58"/>
      <c r="M302" s="53">
        <v>45742.0</v>
      </c>
      <c r="N302" s="54" t="s">
        <v>19</v>
      </c>
      <c r="O302" s="58"/>
      <c r="P302" s="134"/>
      <c r="Q302" s="152"/>
      <c r="R302" s="162"/>
      <c r="S302" s="162"/>
      <c r="T302" s="162"/>
      <c r="U302" s="162"/>
      <c r="V302" s="163"/>
      <c r="W302" s="163"/>
      <c r="X302" s="163"/>
    </row>
    <row r="303">
      <c r="A303" s="53">
        <v>45698.0</v>
      </c>
      <c r="B303" s="53">
        <v>45783.0</v>
      </c>
      <c r="C303" s="54">
        <v>214899.0</v>
      </c>
      <c r="D303" s="54" t="s">
        <v>99</v>
      </c>
      <c r="E303" s="320">
        <v>45413.0</v>
      </c>
      <c r="F303" s="56">
        <f t="shared" si="1"/>
        <v>12</v>
      </c>
      <c r="G303" s="303">
        <v>45447.0</v>
      </c>
      <c r="H303" s="56">
        <f t="shared" si="2"/>
        <v>11</v>
      </c>
      <c r="I303" s="54" t="s">
        <v>63</v>
      </c>
      <c r="J303" s="54" t="s">
        <v>33</v>
      </c>
      <c r="K303" s="57" t="s">
        <v>56</v>
      </c>
      <c r="L303" s="58"/>
      <c r="M303" s="151">
        <v>45713.0</v>
      </c>
      <c r="N303" s="54" t="s">
        <v>19</v>
      </c>
      <c r="O303" s="58"/>
      <c r="P303" s="134"/>
      <c r="Q303" s="152"/>
      <c r="R303" s="162"/>
      <c r="S303" s="162"/>
      <c r="T303" s="162"/>
      <c r="U303" s="162"/>
      <c r="V303" s="163"/>
      <c r="W303" s="163"/>
      <c r="X303" s="163"/>
    </row>
    <row r="304">
      <c r="A304" s="53">
        <v>45667.0</v>
      </c>
      <c r="B304" s="53">
        <v>45783.0</v>
      </c>
      <c r="C304" s="54">
        <v>237039.0</v>
      </c>
      <c r="D304" s="54" t="s">
        <v>71</v>
      </c>
      <c r="E304" s="320">
        <v>45597.0</v>
      </c>
      <c r="F304" s="56">
        <f t="shared" si="1"/>
        <v>6</v>
      </c>
      <c r="G304" s="321">
        <v>45639.0</v>
      </c>
      <c r="H304" s="56">
        <f t="shared" si="2"/>
        <v>4</v>
      </c>
      <c r="I304" s="54" t="s">
        <v>73</v>
      </c>
      <c r="J304" s="54">
        <v>207.0</v>
      </c>
      <c r="K304" s="57">
        <v>7000.0</v>
      </c>
      <c r="L304" s="54"/>
      <c r="M304" s="53">
        <v>45740.0</v>
      </c>
      <c r="N304" s="54" t="s">
        <v>19</v>
      </c>
      <c r="O304" s="58"/>
      <c r="P304" s="134"/>
      <c r="Q304" s="152"/>
      <c r="R304" s="162"/>
      <c r="S304" s="162"/>
      <c r="T304" s="162"/>
      <c r="U304" s="162"/>
      <c r="V304" s="163"/>
      <c r="W304" s="163"/>
      <c r="X304" s="163"/>
    </row>
    <row r="305">
      <c r="A305" s="53">
        <v>45705.0</v>
      </c>
      <c r="B305" s="53">
        <v>45783.0</v>
      </c>
      <c r="C305" s="54">
        <v>242529.0</v>
      </c>
      <c r="D305" s="54" t="s">
        <v>71</v>
      </c>
      <c r="E305" s="320">
        <v>45658.0</v>
      </c>
      <c r="F305" s="351">
        <f t="shared" si="1"/>
        <v>4</v>
      </c>
      <c r="G305" s="303">
        <v>45706.0</v>
      </c>
      <c r="H305" s="347">
        <f t="shared" si="2"/>
        <v>2</v>
      </c>
      <c r="I305" s="54" t="s">
        <v>59</v>
      </c>
      <c r="J305" s="54" t="s">
        <v>33</v>
      </c>
      <c r="K305" s="100"/>
      <c r="L305" s="58"/>
      <c r="M305" s="53">
        <v>45743.0</v>
      </c>
      <c r="N305" s="54" t="s">
        <v>19</v>
      </c>
      <c r="O305" s="58"/>
      <c r="P305" s="134"/>
      <c r="Q305" s="152"/>
      <c r="R305" s="162"/>
      <c r="S305" s="162"/>
      <c r="T305" s="162"/>
      <c r="U305" s="162"/>
      <c r="V305" s="163"/>
      <c r="W305" s="163"/>
      <c r="X305" s="163"/>
    </row>
    <row r="306">
      <c r="A306" s="53">
        <v>45705.0</v>
      </c>
      <c r="B306" s="53">
        <v>45783.0</v>
      </c>
      <c r="C306" s="54">
        <v>242905.0</v>
      </c>
      <c r="D306" s="54" t="s">
        <v>107</v>
      </c>
      <c r="E306" s="320">
        <v>45627.0</v>
      </c>
      <c r="F306" s="351">
        <f t="shared" si="1"/>
        <v>5</v>
      </c>
      <c r="G306" s="303">
        <v>45706.0</v>
      </c>
      <c r="H306" s="347">
        <f t="shared" si="2"/>
        <v>2</v>
      </c>
      <c r="I306" s="54" t="s">
        <v>59</v>
      </c>
      <c r="J306" s="54">
        <v>108.0</v>
      </c>
      <c r="K306" s="57" t="s">
        <v>64</v>
      </c>
      <c r="L306" s="58"/>
      <c r="M306" s="53">
        <v>45740.0</v>
      </c>
      <c r="N306" s="54" t="s">
        <v>19</v>
      </c>
      <c r="O306" s="54"/>
      <c r="P306" s="134"/>
      <c r="Q306" s="152"/>
      <c r="R306" s="162"/>
      <c r="S306" s="162"/>
      <c r="T306" s="162"/>
      <c r="U306" s="162"/>
      <c r="V306" s="163"/>
      <c r="W306" s="163"/>
      <c r="X306" s="163"/>
    </row>
    <row r="307">
      <c r="A307" s="53">
        <v>45705.0</v>
      </c>
      <c r="B307" s="53">
        <v>45783.0</v>
      </c>
      <c r="C307" s="54">
        <v>243265.0</v>
      </c>
      <c r="D307" s="54" t="s">
        <v>77</v>
      </c>
      <c r="E307" s="320">
        <v>45658.0</v>
      </c>
      <c r="F307" s="351">
        <f t="shared" si="1"/>
        <v>4</v>
      </c>
      <c r="G307" s="146">
        <v>45706.0</v>
      </c>
      <c r="H307" s="347">
        <f t="shared" si="2"/>
        <v>2</v>
      </c>
      <c r="I307" s="54" t="s">
        <v>73</v>
      </c>
      <c r="J307" s="106" t="s">
        <v>33</v>
      </c>
      <c r="K307" s="100"/>
      <c r="L307" s="106"/>
      <c r="M307" s="53">
        <v>45743.0</v>
      </c>
      <c r="N307" s="54" t="s">
        <v>19</v>
      </c>
      <c r="O307" s="58"/>
      <c r="P307" s="134"/>
      <c r="Q307" s="152"/>
      <c r="R307" s="162"/>
      <c r="S307" s="162"/>
      <c r="T307" s="162"/>
      <c r="U307" s="162"/>
      <c r="V307" s="163"/>
      <c r="W307" s="163"/>
      <c r="X307" s="163"/>
    </row>
    <row r="308">
      <c r="A308" s="53">
        <v>45705.0</v>
      </c>
      <c r="B308" s="53">
        <v>45783.0</v>
      </c>
      <c r="C308" s="54">
        <v>243330.0</v>
      </c>
      <c r="D308" s="54" t="s">
        <v>70</v>
      </c>
      <c r="E308" s="320">
        <v>45658.0</v>
      </c>
      <c r="F308" s="351">
        <f t="shared" si="1"/>
        <v>4</v>
      </c>
      <c r="G308" s="146">
        <v>45706.0</v>
      </c>
      <c r="H308" s="347">
        <f t="shared" si="2"/>
        <v>2</v>
      </c>
      <c r="I308" s="54" t="s">
        <v>59</v>
      </c>
      <c r="J308" s="106" t="s">
        <v>33</v>
      </c>
      <c r="K308" s="100"/>
      <c r="L308" s="106"/>
      <c r="M308" s="53">
        <v>45743.0</v>
      </c>
      <c r="N308" s="54" t="s">
        <v>19</v>
      </c>
      <c r="O308" s="58"/>
      <c r="P308" s="134"/>
      <c r="Q308" s="152"/>
      <c r="R308" s="162"/>
      <c r="S308" s="162"/>
      <c r="T308" s="162"/>
      <c r="U308" s="162"/>
      <c r="V308" s="163"/>
      <c r="W308" s="163"/>
      <c r="X308" s="163"/>
    </row>
    <row r="309">
      <c r="A309" s="53">
        <v>45705.0</v>
      </c>
      <c r="B309" s="53">
        <v>45783.0</v>
      </c>
      <c r="C309" s="54">
        <v>243350.0</v>
      </c>
      <c r="D309" s="54" t="s">
        <v>99</v>
      </c>
      <c r="E309" s="320">
        <v>45597.0</v>
      </c>
      <c r="F309" s="351">
        <f t="shared" si="1"/>
        <v>6</v>
      </c>
      <c r="G309" s="146">
        <v>45706.0</v>
      </c>
      <c r="H309" s="347">
        <f t="shared" si="2"/>
        <v>2</v>
      </c>
      <c r="I309" s="54" t="s">
        <v>42</v>
      </c>
      <c r="J309" s="54">
        <v>88.0</v>
      </c>
      <c r="K309" s="100"/>
      <c r="L309" s="106" t="s">
        <v>68</v>
      </c>
      <c r="M309" s="53">
        <v>45730.0</v>
      </c>
      <c r="N309" s="54" t="s">
        <v>19</v>
      </c>
      <c r="O309" s="58"/>
      <c r="P309" s="134"/>
      <c r="Q309" s="152"/>
      <c r="R309" s="162"/>
      <c r="S309" s="162"/>
      <c r="T309" s="162"/>
      <c r="U309" s="162"/>
      <c r="V309" s="163"/>
      <c r="W309" s="163"/>
      <c r="X309" s="163"/>
    </row>
    <row r="310">
      <c r="A310" s="53">
        <v>45705.0</v>
      </c>
      <c r="B310" s="53">
        <v>45783.0</v>
      </c>
      <c r="C310" s="54">
        <v>221735.0</v>
      </c>
      <c r="D310" s="54" t="s">
        <v>102</v>
      </c>
      <c r="E310" s="320">
        <v>45658.0</v>
      </c>
      <c r="F310" s="351">
        <f t="shared" si="1"/>
        <v>4</v>
      </c>
      <c r="G310" s="303">
        <v>45707.0</v>
      </c>
      <c r="H310" s="347">
        <f t="shared" si="2"/>
        <v>2</v>
      </c>
      <c r="I310" s="54" t="s">
        <v>282</v>
      </c>
      <c r="J310" s="106" t="s">
        <v>33</v>
      </c>
      <c r="K310" s="100"/>
      <c r="L310" s="106"/>
      <c r="M310" s="53">
        <v>45743.0</v>
      </c>
      <c r="N310" s="54" t="s">
        <v>19</v>
      </c>
      <c r="O310" s="58"/>
      <c r="P310" s="134"/>
      <c r="Q310" s="152"/>
      <c r="R310" s="162"/>
      <c r="S310" s="162"/>
      <c r="T310" s="162"/>
      <c r="U310" s="162"/>
      <c r="V310" s="163"/>
      <c r="W310" s="163"/>
      <c r="X310" s="163"/>
    </row>
    <row r="311">
      <c r="A311" s="53">
        <v>45705.0</v>
      </c>
      <c r="B311" s="53">
        <v>45783.0</v>
      </c>
      <c r="C311" s="54">
        <v>243067.0</v>
      </c>
      <c r="D311" s="54" t="s">
        <v>99</v>
      </c>
      <c r="E311" s="320">
        <v>45658.0</v>
      </c>
      <c r="F311" s="351">
        <f t="shared" si="1"/>
        <v>4</v>
      </c>
      <c r="G311" s="303">
        <v>45707.0</v>
      </c>
      <c r="H311" s="347">
        <f t="shared" si="2"/>
        <v>2</v>
      </c>
      <c r="I311" s="54" t="s">
        <v>59</v>
      </c>
      <c r="J311" s="54"/>
      <c r="K311" s="100"/>
      <c r="L311" s="106" t="s">
        <v>68</v>
      </c>
      <c r="M311" s="53">
        <v>45741.0</v>
      </c>
      <c r="N311" s="54" t="s">
        <v>19</v>
      </c>
      <c r="O311" s="58"/>
      <c r="P311" s="134"/>
      <c r="Q311" s="152"/>
      <c r="R311" s="162"/>
      <c r="S311" s="162"/>
      <c r="T311" s="162"/>
      <c r="U311" s="162"/>
      <c r="V311" s="163"/>
      <c r="W311" s="163"/>
      <c r="X311" s="163"/>
    </row>
    <row r="312">
      <c r="A312" s="53">
        <v>45705.0</v>
      </c>
      <c r="B312" s="53">
        <v>45783.0</v>
      </c>
      <c r="C312" s="54">
        <v>243326.0</v>
      </c>
      <c r="D312" s="54" t="s">
        <v>102</v>
      </c>
      <c r="E312" s="320">
        <v>45627.0</v>
      </c>
      <c r="F312" s="351">
        <f t="shared" si="1"/>
        <v>5</v>
      </c>
      <c r="G312" s="303">
        <v>45707.0</v>
      </c>
      <c r="H312" s="347">
        <f t="shared" si="2"/>
        <v>2</v>
      </c>
      <c r="I312" s="54" t="s">
        <v>59</v>
      </c>
      <c r="J312" s="54"/>
      <c r="K312" s="100"/>
      <c r="L312" s="106" t="s">
        <v>68</v>
      </c>
      <c r="M312" s="53">
        <v>45741.0</v>
      </c>
      <c r="N312" s="54" t="s">
        <v>19</v>
      </c>
      <c r="O312" s="58"/>
      <c r="P312" s="134"/>
      <c r="Q312" s="152"/>
      <c r="R312" s="162"/>
      <c r="S312" s="162"/>
      <c r="T312" s="162"/>
      <c r="U312" s="162"/>
      <c r="V312" s="163"/>
      <c r="W312" s="163"/>
      <c r="X312" s="163"/>
    </row>
    <row r="313">
      <c r="A313" s="53">
        <v>45705.0</v>
      </c>
      <c r="B313" s="53">
        <v>45783.0</v>
      </c>
      <c r="C313" s="54">
        <v>243531.0</v>
      </c>
      <c r="D313" s="54" t="s">
        <v>116</v>
      </c>
      <c r="E313" s="320">
        <v>45658.0</v>
      </c>
      <c r="F313" s="351">
        <f t="shared" si="1"/>
        <v>4</v>
      </c>
      <c r="G313" s="303">
        <v>45707.0</v>
      </c>
      <c r="H313" s="347">
        <f t="shared" si="2"/>
        <v>2</v>
      </c>
      <c r="I313" s="54" t="s">
        <v>59</v>
      </c>
      <c r="J313" s="54"/>
      <c r="K313" s="100"/>
      <c r="L313" s="106" t="s">
        <v>68</v>
      </c>
      <c r="M313" s="53">
        <v>45741.0</v>
      </c>
      <c r="N313" s="54" t="s">
        <v>19</v>
      </c>
      <c r="O313" s="58"/>
      <c r="P313" s="134"/>
      <c r="Q313" s="152"/>
      <c r="R313" s="162"/>
      <c r="S313" s="162"/>
      <c r="T313" s="162"/>
      <c r="U313" s="162"/>
      <c r="V313" s="163"/>
      <c r="W313" s="163"/>
      <c r="X313" s="163"/>
    </row>
    <row r="314">
      <c r="A314" s="53">
        <v>45705.0</v>
      </c>
      <c r="B314" s="53">
        <v>45783.0</v>
      </c>
      <c r="C314" s="54">
        <v>243555.0</v>
      </c>
      <c r="D314" s="54" t="s">
        <v>87</v>
      </c>
      <c r="E314" s="320">
        <v>45658.0</v>
      </c>
      <c r="F314" s="351">
        <f t="shared" si="1"/>
        <v>4</v>
      </c>
      <c r="G314" s="303">
        <v>45707.0</v>
      </c>
      <c r="H314" s="347">
        <f t="shared" si="2"/>
        <v>2</v>
      </c>
      <c r="I314" s="54" t="s">
        <v>73</v>
      </c>
      <c r="J314" s="54" t="s">
        <v>33</v>
      </c>
      <c r="K314" s="100"/>
      <c r="L314" s="106" t="s">
        <v>68</v>
      </c>
      <c r="M314" s="53">
        <v>45743.0</v>
      </c>
      <c r="N314" s="54" t="s">
        <v>19</v>
      </c>
      <c r="O314" s="58"/>
      <c r="P314" s="134"/>
      <c r="Q314" s="152"/>
      <c r="R314" s="162"/>
      <c r="S314" s="162"/>
      <c r="T314" s="162"/>
      <c r="U314" s="162"/>
      <c r="V314" s="163"/>
      <c r="W314" s="163"/>
      <c r="X314" s="163"/>
    </row>
    <row r="315">
      <c r="A315" s="53">
        <v>45705.0</v>
      </c>
      <c r="B315" s="53">
        <v>45783.0</v>
      </c>
      <c r="C315" s="54">
        <v>243557.0</v>
      </c>
      <c r="D315" s="54" t="s">
        <v>93</v>
      </c>
      <c r="E315" s="320">
        <v>45658.0</v>
      </c>
      <c r="F315" s="351">
        <f t="shared" si="1"/>
        <v>4</v>
      </c>
      <c r="G315" s="303">
        <v>45707.0</v>
      </c>
      <c r="H315" s="347">
        <f t="shared" si="2"/>
        <v>2</v>
      </c>
      <c r="I315" s="54" t="s">
        <v>205</v>
      </c>
      <c r="J315" s="54" t="s">
        <v>33</v>
      </c>
      <c r="K315" s="100"/>
      <c r="L315" s="106" t="s">
        <v>68</v>
      </c>
      <c r="M315" s="53">
        <v>45743.0</v>
      </c>
      <c r="N315" s="54" t="s">
        <v>19</v>
      </c>
      <c r="O315" s="58"/>
      <c r="P315" s="134"/>
      <c r="Q315" s="152"/>
      <c r="R315" s="162"/>
      <c r="S315" s="162"/>
      <c r="T315" s="162"/>
      <c r="U315" s="162"/>
      <c r="V315" s="163"/>
      <c r="W315" s="163"/>
      <c r="X315" s="163"/>
    </row>
    <row r="316">
      <c r="A316" s="53">
        <v>45705.0</v>
      </c>
      <c r="B316" s="53">
        <v>45783.0</v>
      </c>
      <c r="C316" s="54">
        <v>243567.0</v>
      </c>
      <c r="D316" s="54" t="s">
        <v>77</v>
      </c>
      <c r="E316" s="320">
        <v>45627.0</v>
      </c>
      <c r="F316" s="351">
        <f t="shared" si="1"/>
        <v>5</v>
      </c>
      <c r="G316" s="303">
        <v>45707.0</v>
      </c>
      <c r="H316" s="347">
        <f t="shared" si="2"/>
        <v>2</v>
      </c>
      <c r="I316" s="54" t="s">
        <v>74</v>
      </c>
      <c r="J316" s="54" t="s">
        <v>33</v>
      </c>
      <c r="K316" s="100"/>
      <c r="L316" s="106" t="s">
        <v>68</v>
      </c>
      <c r="M316" s="53">
        <v>45742.0</v>
      </c>
      <c r="N316" s="54" t="s">
        <v>19</v>
      </c>
      <c r="O316" s="58"/>
      <c r="P316" s="134"/>
      <c r="Q316" s="152"/>
      <c r="R316" s="162"/>
      <c r="S316" s="162"/>
      <c r="T316" s="162"/>
      <c r="U316" s="162"/>
      <c r="V316" s="163"/>
      <c r="W316" s="163"/>
      <c r="X316" s="163"/>
    </row>
    <row r="317">
      <c r="A317" s="53">
        <v>45705.0</v>
      </c>
      <c r="B317" s="53">
        <v>45783.0</v>
      </c>
      <c r="C317" s="54">
        <v>242131.0</v>
      </c>
      <c r="D317" s="54" t="s">
        <v>89</v>
      </c>
      <c r="E317" s="320">
        <v>45566.0</v>
      </c>
      <c r="F317" s="351">
        <f t="shared" si="1"/>
        <v>7</v>
      </c>
      <c r="G317" s="303">
        <v>45708.0</v>
      </c>
      <c r="H317" s="347">
        <f t="shared" si="2"/>
        <v>2</v>
      </c>
      <c r="I317" s="54" t="s">
        <v>49</v>
      </c>
      <c r="J317" s="54" t="s">
        <v>33</v>
      </c>
      <c r="K317" s="100"/>
      <c r="L317" s="106"/>
      <c r="M317" s="53">
        <v>45744.0</v>
      </c>
      <c r="N317" s="54" t="s">
        <v>19</v>
      </c>
      <c r="O317" s="58"/>
      <c r="P317" s="134"/>
      <c r="Q317" s="152"/>
      <c r="R317" s="162"/>
      <c r="S317" s="162"/>
      <c r="T317" s="162"/>
      <c r="U317" s="162"/>
      <c r="V317" s="163"/>
      <c r="W317" s="163"/>
      <c r="X317" s="163"/>
    </row>
    <row r="318">
      <c r="A318" s="53">
        <v>45705.0</v>
      </c>
      <c r="B318" s="53">
        <v>45783.0</v>
      </c>
      <c r="C318" s="54">
        <v>243287.0</v>
      </c>
      <c r="D318" s="54" t="s">
        <v>71</v>
      </c>
      <c r="E318" s="320">
        <v>45566.0</v>
      </c>
      <c r="F318" s="351">
        <f t="shared" si="1"/>
        <v>7</v>
      </c>
      <c r="G318" s="303">
        <v>45708.0</v>
      </c>
      <c r="H318" s="347">
        <f t="shared" si="2"/>
        <v>2</v>
      </c>
      <c r="I318" s="54" t="s">
        <v>74</v>
      </c>
      <c r="J318" s="54" t="s">
        <v>33</v>
      </c>
      <c r="K318" s="100"/>
      <c r="L318" s="106" t="s">
        <v>68</v>
      </c>
      <c r="M318" s="53">
        <v>45743.0</v>
      </c>
      <c r="N318" s="54" t="s">
        <v>19</v>
      </c>
      <c r="O318" s="58"/>
      <c r="P318" s="134"/>
      <c r="Q318" s="152"/>
      <c r="R318" s="162"/>
      <c r="S318" s="162"/>
      <c r="T318" s="162"/>
      <c r="U318" s="162"/>
      <c r="V318" s="163"/>
      <c r="W318" s="163"/>
      <c r="X318" s="163"/>
    </row>
    <row r="319">
      <c r="A319" s="53">
        <v>45705.0</v>
      </c>
      <c r="B319" s="53">
        <v>45783.0</v>
      </c>
      <c r="C319" s="54">
        <v>243305.0</v>
      </c>
      <c r="D319" s="54" t="s">
        <v>58</v>
      </c>
      <c r="E319" s="320">
        <v>45658.0</v>
      </c>
      <c r="F319" s="351">
        <f t="shared" si="1"/>
        <v>4</v>
      </c>
      <c r="G319" s="303">
        <v>45708.0</v>
      </c>
      <c r="H319" s="347">
        <f t="shared" si="2"/>
        <v>2</v>
      </c>
      <c r="I319" s="54" t="s">
        <v>59</v>
      </c>
      <c r="J319" s="54"/>
      <c r="K319" s="100"/>
      <c r="L319" s="106" t="s">
        <v>68</v>
      </c>
      <c r="M319" s="53">
        <v>45741.0</v>
      </c>
      <c r="N319" s="54" t="s">
        <v>19</v>
      </c>
      <c r="O319" s="58"/>
      <c r="P319" s="134"/>
      <c r="Q319" s="152"/>
      <c r="R319" s="162"/>
      <c r="S319" s="162"/>
      <c r="T319" s="162"/>
      <c r="U319" s="162"/>
      <c r="V319" s="163"/>
      <c r="W319" s="163"/>
      <c r="X319" s="163"/>
    </row>
    <row r="320">
      <c r="A320" s="53">
        <v>45705.0</v>
      </c>
      <c r="B320" s="53">
        <v>45783.0</v>
      </c>
      <c r="C320" s="54">
        <v>243352.0</v>
      </c>
      <c r="D320" s="54" t="s">
        <v>58</v>
      </c>
      <c r="E320" s="320">
        <v>45566.0</v>
      </c>
      <c r="F320" s="351">
        <f t="shared" si="1"/>
        <v>7</v>
      </c>
      <c r="G320" s="303">
        <v>45708.0</v>
      </c>
      <c r="H320" s="347">
        <f t="shared" si="2"/>
        <v>2</v>
      </c>
      <c r="I320" s="54" t="s">
        <v>74</v>
      </c>
      <c r="J320" s="54" t="s">
        <v>33</v>
      </c>
      <c r="K320" s="100"/>
      <c r="L320" s="106" t="s">
        <v>68</v>
      </c>
      <c r="M320" s="53">
        <v>45743.0</v>
      </c>
      <c r="N320" s="54" t="s">
        <v>19</v>
      </c>
      <c r="O320" s="58"/>
      <c r="P320" s="134"/>
      <c r="Q320" s="152"/>
      <c r="R320" s="162"/>
      <c r="S320" s="162"/>
      <c r="T320" s="162"/>
      <c r="U320" s="162"/>
      <c r="V320" s="163"/>
      <c r="W320" s="163"/>
      <c r="X320" s="163"/>
    </row>
    <row r="321">
      <c r="A321" s="53">
        <v>45705.0</v>
      </c>
      <c r="B321" s="53">
        <v>45783.0</v>
      </c>
      <c r="C321" s="54">
        <v>243353.0</v>
      </c>
      <c r="D321" s="54" t="s">
        <v>111</v>
      </c>
      <c r="E321" s="303">
        <v>45658.0</v>
      </c>
      <c r="F321" s="351">
        <f t="shared" si="1"/>
        <v>4</v>
      </c>
      <c r="G321" s="303">
        <v>45708.0</v>
      </c>
      <c r="H321" s="347">
        <f t="shared" si="2"/>
        <v>2</v>
      </c>
      <c r="I321" s="54" t="s">
        <v>49</v>
      </c>
      <c r="J321" s="54" t="s">
        <v>33</v>
      </c>
      <c r="K321" s="100"/>
      <c r="L321" s="106"/>
      <c r="M321" s="53">
        <v>45744.0</v>
      </c>
      <c r="N321" s="54" t="s">
        <v>19</v>
      </c>
      <c r="O321" s="58"/>
      <c r="P321" s="134"/>
      <c r="Q321" s="152"/>
      <c r="R321" s="162"/>
      <c r="S321" s="162"/>
      <c r="T321" s="162"/>
      <c r="U321" s="162"/>
      <c r="V321" s="163"/>
      <c r="W321" s="163"/>
      <c r="X321" s="163"/>
    </row>
    <row r="322">
      <c r="A322" s="53">
        <v>45705.0</v>
      </c>
      <c r="B322" s="53">
        <v>45783.0</v>
      </c>
      <c r="C322" s="54">
        <v>243445.0</v>
      </c>
      <c r="D322" s="54" t="s">
        <v>158</v>
      </c>
      <c r="E322" s="320">
        <v>45658.0</v>
      </c>
      <c r="F322" s="351">
        <f t="shared" si="1"/>
        <v>4</v>
      </c>
      <c r="G322" s="303">
        <v>45708.0</v>
      </c>
      <c r="H322" s="347">
        <f t="shared" si="2"/>
        <v>2</v>
      </c>
      <c r="I322" s="54" t="s">
        <v>59</v>
      </c>
      <c r="J322" s="54"/>
      <c r="K322" s="100"/>
      <c r="L322" s="106" t="s">
        <v>68</v>
      </c>
      <c r="M322" s="53">
        <v>45741.0</v>
      </c>
      <c r="N322" s="54" t="s">
        <v>19</v>
      </c>
      <c r="O322" s="58"/>
      <c r="P322" s="134"/>
      <c r="Q322" s="152"/>
      <c r="R322" s="162"/>
      <c r="S322" s="162"/>
      <c r="T322" s="162"/>
      <c r="U322" s="162"/>
      <c r="V322" s="163"/>
      <c r="W322" s="163"/>
      <c r="X322" s="163"/>
    </row>
    <row r="323">
      <c r="A323" s="53">
        <v>45705.0</v>
      </c>
      <c r="B323" s="53">
        <v>45783.0</v>
      </c>
      <c r="C323" s="54">
        <v>243472.0</v>
      </c>
      <c r="D323" s="54" t="s">
        <v>116</v>
      </c>
      <c r="E323" s="320">
        <v>45474.0</v>
      </c>
      <c r="F323" s="351">
        <f t="shared" si="1"/>
        <v>10</v>
      </c>
      <c r="G323" s="303">
        <v>45708.0</v>
      </c>
      <c r="H323" s="347">
        <f t="shared" si="2"/>
        <v>2</v>
      </c>
      <c r="I323" s="54" t="s">
        <v>74</v>
      </c>
      <c r="J323" s="54" t="s">
        <v>33</v>
      </c>
      <c r="K323" s="100"/>
      <c r="L323" s="106" t="s">
        <v>68</v>
      </c>
      <c r="M323" s="53">
        <v>45743.0</v>
      </c>
      <c r="N323" s="54" t="s">
        <v>19</v>
      </c>
      <c r="O323" s="58"/>
      <c r="P323" s="134"/>
      <c r="Q323" s="152"/>
      <c r="R323" s="162"/>
      <c r="S323" s="162"/>
      <c r="T323" s="162"/>
      <c r="U323" s="162"/>
      <c r="V323" s="163"/>
      <c r="W323" s="163"/>
      <c r="X323" s="163"/>
    </row>
    <row r="324">
      <c r="A324" s="53">
        <v>45705.0</v>
      </c>
      <c r="B324" s="53">
        <v>45783.0</v>
      </c>
      <c r="C324" s="54">
        <v>243625.0</v>
      </c>
      <c r="D324" s="54" t="s">
        <v>60</v>
      </c>
      <c r="E324" s="320">
        <v>45597.0</v>
      </c>
      <c r="F324" s="351">
        <f t="shared" si="1"/>
        <v>6</v>
      </c>
      <c r="G324" s="303">
        <v>45708.0</v>
      </c>
      <c r="H324" s="347">
        <f t="shared" si="2"/>
        <v>2</v>
      </c>
      <c r="I324" s="54" t="s">
        <v>73</v>
      </c>
      <c r="J324" s="54"/>
      <c r="K324" s="100"/>
      <c r="L324" s="106" t="s">
        <v>68</v>
      </c>
      <c r="M324" s="53">
        <v>45741.0</v>
      </c>
      <c r="N324" s="54" t="s">
        <v>19</v>
      </c>
      <c r="O324" s="58"/>
      <c r="P324" s="134"/>
      <c r="Q324" s="152"/>
      <c r="R324" s="162"/>
      <c r="S324" s="162"/>
      <c r="T324" s="162"/>
      <c r="U324" s="162"/>
      <c r="V324" s="163"/>
      <c r="W324" s="163"/>
      <c r="X324" s="163"/>
    </row>
    <row r="325">
      <c r="A325" s="53">
        <v>45747.0</v>
      </c>
      <c r="B325" s="53">
        <v>45783.0</v>
      </c>
      <c r="C325" s="54">
        <v>245591.0</v>
      </c>
      <c r="D325" s="54" t="s">
        <v>95</v>
      </c>
      <c r="E325" s="320">
        <v>45658.0</v>
      </c>
      <c r="F325" s="351">
        <f t="shared" si="1"/>
        <v>4</v>
      </c>
      <c r="G325" s="303">
        <v>45728.0</v>
      </c>
      <c r="H325" s="347">
        <f t="shared" si="2"/>
        <v>1</v>
      </c>
      <c r="I325" s="54" t="s">
        <v>42</v>
      </c>
      <c r="J325" s="54"/>
      <c r="K325" s="100"/>
      <c r="L325" s="106"/>
      <c r="M325" s="53"/>
      <c r="N325" s="54" t="s">
        <v>19</v>
      </c>
      <c r="O325" s="134"/>
      <c r="P325" s="134"/>
      <c r="Q325" s="152"/>
      <c r="R325" s="162"/>
      <c r="S325" s="162"/>
      <c r="T325" s="162"/>
      <c r="U325" s="162"/>
      <c r="V325" s="163"/>
      <c r="W325" s="163"/>
      <c r="X325" s="163"/>
    </row>
    <row r="326">
      <c r="A326" s="53">
        <v>45747.0</v>
      </c>
      <c r="B326" s="53">
        <v>45783.0</v>
      </c>
      <c r="C326" s="54">
        <v>245759.0</v>
      </c>
      <c r="D326" s="54" t="s">
        <v>70</v>
      </c>
      <c r="E326" s="320">
        <v>45658.0</v>
      </c>
      <c r="F326" s="351">
        <f t="shared" si="1"/>
        <v>4</v>
      </c>
      <c r="G326" s="303">
        <v>45728.0</v>
      </c>
      <c r="H326" s="347">
        <f t="shared" si="2"/>
        <v>1</v>
      </c>
      <c r="I326" s="54" t="s">
        <v>59</v>
      </c>
      <c r="J326" s="54"/>
      <c r="K326" s="100"/>
      <c r="L326" s="106"/>
      <c r="M326" s="53"/>
      <c r="N326" s="54" t="s">
        <v>19</v>
      </c>
      <c r="O326" s="134"/>
      <c r="P326" s="134"/>
      <c r="Q326" s="152"/>
      <c r="R326" s="162"/>
      <c r="S326" s="162"/>
      <c r="T326" s="162"/>
      <c r="U326" s="162"/>
      <c r="V326" s="163"/>
      <c r="W326" s="163"/>
      <c r="X326" s="163"/>
    </row>
    <row r="327">
      <c r="A327" s="53">
        <v>45747.0</v>
      </c>
      <c r="B327" s="53">
        <v>45783.0</v>
      </c>
      <c r="C327" s="54">
        <v>245812.0</v>
      </c>
      <c r="D327" s="54" t="s">
        <v>96</v>
      </c>
      <c r="E327" s="320">
        <v>45658.0</v>
      </c>
      <c r="F327" s="351">
        <f t="shared" si="1"/>
        <v>4</v>
      </c>
      <c r="G327" s="303">
        <v>45728.0</v>
      </c>
      <c r="H327" s="347">
        <f t="shared" si="2"/>
        <v>1</v>
      </c>
      <c r="I327" s="54" t="s">
        <v>73</v>
      </c>
      <c r="J327" s="54"/>
      <c r="K327" s="100"/>
      <c r="L327" s="106"/>
      <c r="M327" s="53"/>
      <c r="N327" s="54" t="s">
        <v>19</v>
      </c>
      <c r="O327" s="134"/>
      <c r="P327" s="134"/>
      <c r="Q327" s="152"/>
      <c r="R327" s="162"/>
      <c r="S327" s="162"/>
      <c r="T327" s="162"/>
      <c r="U327" s="162"/>
      <c r="V327" s="163"/>
      <c r="W327" s="163"/>
      <c r="X327" s="163"/>
    </row>
    <row r="328">
      <c r="A328" s="53">
        <v>45747.0</v>
      </c>
      <c r="B328" s="53">
        <v>45783.0</v>
      </c>
      <c r="C328" s="54">
        <v>245855.0</v>
      </c>
      <c r="D328" s="54" t="s">
        <v>58</v>
      </c>
      <c r="E328" s="320">
        <v>45658.0</v>
      </c>
      <c r="F328" s="351">
        <f t="shared" si="1"/>
        <v>4</v>
      </c>
      <c r="G328" s="303">
        <v>45728.0</v>
      </c>
      <c r="H328" s="347">
        <f t="shared" si="2"/>
        <v>1</v>
      </c>
      <c r="I328" s="54" t="s">
        <v>59</v>
      </c>
      <c r="J328" s="54"/>
      <c r="K328" s="100"/>
      <c r="L328" s="106"/>
      <c r="M328" s="53"/>
      <c r="N328" s="54" t="s">
        <v>19</v>
      </c>
      <c r="O328" s="134"/>
      <c r="P328" s="134"/>
      <c r="Q328" s="152"/>
      <c r="R328" s="162"/>
      <c r="S328" s="162"/>
      <c r="T328" s="162"/>
      <c r="U328" s="162"/>
      <c r="V328" s="163"/>
      <c r="W328" s="163"/>
      <c r="X328" s="163"/>
    </row>
    <row r="329">
      <c r="A329" s="53">
        <v>45747.0</v>
      </c>
      <c r="B329" s="53">
        <v>45783.0</v>
      </c>
      <c r="C329" s="54">
        <v>245871.0</v>
      </c>
      <c r="D329" s="54" t="s">
        <v>96</v>
      </c>
      <c r="E329" s="320">
        <v>45658.0</v>
      </c>
      <c r="F329" s="351">
        <f t="shared" si="1"/>
        <v>4</v>
      </c>
      <c r="G329" s="303">
        <v>45728.0</v>
      </c>
      <c r="H329" s="347">
        <f t="shared" si="2"/>
        <v>1</v>
      </c>
      <c r="I329" s="54" t="s">
        <v>73</v>
      </c>
      <c r="J329" s="54"/>
      <c r="K329" s="100"/>
      <c r="L329" s="106"/>
      <c r="M329" s="53"/>
      <c r="N329" s="54" t="s">
        <v>19</v>
      </c>
      <c r="O329" s="134"/>
      <c r="P329" s="134"/>
      <c r="Q329" s="152"/>
      <c r="R329" s="162"/>
      <c r="S329" s="162"/>
      <c r="T329" s="162"/>
      <c r="U329" s="162"/>
      <c r="V329" s="163"/>
      <c r="W329" s="163"/>
      <c r="X329" s="163"/>
    </row>
    <row r="330">
      <c r="A330" s="53">
        <v>45747.0</v>
      </c>
      <c r="B330" s="53">
        <v>45783.0</v>
      </c>
      <c r="C330" s="54">
        <v>245874.0</v>
      </c>
      <c r="D330" s="54" t="s">
        <v>133</v>
      </c>
      <c r="E330" s="320">
        <v>45658.0</v>
      </c>
      <c r="F330" s="351">
        <f t="shared" si="1"/>
        <v>4</v>
      </c>
      <c r="G330" s="303">
        <v>45728.0</v>
      </c>
      <c r="H330" s="347">
        <f t="shared" si="2"/>
        <v>1</v>
      </c>
      <c r="I330" s="54" t="s">
        <v>73</v>
      </c>
      <c r="J330" s="54"/>
      <c r="K330" s="100"/>
      <c r="L330" s="106"/>
      <c r="M330" s="53"/>
      <c r="N330" s="54" t="s">
        <v>19</v>
      </c>
      <c r="O330" s="134"/>
      <c r="P330" s="134"/>
      <c r="Q330" s="152"/>
      <c r="R330" s="162"/>
      <c r="S330" s="162"/>
      <c r="T330" s="162"/>
      <c r="U330" s="162"/>
      <c r="V330" s="163"/>
      <c r="W330" s="163"/>
      <c r="X330" s="163"/>
    </row>
    <row r="331">
      <c r="A331" s="53">
        <v>45747.0</v>
      </c>
      <c r="B331" s="53">
        <v>45783.0</v>
      </c>
      <c r="C331" s="54">
        <v>245890.0</v>
      </c>
      <c r="D331" s="54" t="s">
        <v>96</v>
      </c>
      <c r="E331" s="320">
        <v>45536.0</v>
      </c>
      <c r="F331" s="351">
        <f t="shared" si="1"/>
        <v>8</v>
      </c>
      <c r="G331" s="303">
        <v>45728.0</v>
      </c>
      <c r="H331" s="347">
        <f t="shared" si="2"/>
        <v>1</v>
      </c>
      <c r="I331" s="54" t="s">
        <v>42</v>
      </c>
      <c r="J331" s="54" t="s">
        <v>560</v>
      </c>
      <c r="K331" s="100"/>
      <c r="L331" s="106"/>
      <c r="M331" s="53">
        <v>45783.0</v>
      </c>
      <c r="N331" s="54" t="s">
        <v>18</v>
      </c>
      <c r="O331" s="89" t="s">
        <v>57</v>
      </c>
      <c r="P331" s="134"/>
      <c r="Q331" s="152"/>
      <c r="R331" s="162"/>
      <c r="S331" s="162"/>
      <c r="T331" s="162"/>
      <c r="U331" s="162"/>
      <c r="V331" s="163"/>
      <c r="W331" s="163"/>
      <c r="X331" s="163"/>
    </row>
    <row r="332">
      <c r="A332" s="53">
        <v>45747.0</v>
      </c>
      <c r="B332" s="53">
        <v>45783.0</v>
      </c>
      <c r="C332" s="54">
        <v>164346.0</v>
      </c>
      <c r="D332" s="54" t="s">
        <v>60</v>
      </c>
      <c r="E332" s="320">
        <v>45658.0</v>
      </c>
      <c r="F332" s="351">
        <f t="shared" si="1"/>
        <v>4</v>
      </c>
      <c r="G332" s="303">
        <v>45729.0</v>
      </c>
      <c r="H332" s="347">
        <f t="shared" si="2"/>
        <v>1</v>
      </c>
      <c r="I332" s="54" t="s">
        <v>59</v>
      </c>
      <c r="J332" s="54"/>
      <c r="K332" s="100"/>
      <c r="L332" s="106"/>
      <c r="M332" s="53"/>
      <c r="N332" s="54" t="s">
        <v>19</v>
      </c>
      <c r="O332" s="134"/>
      <c r="P332" s="134"/>
      <c r="Q332" s="152"/>
      <c r="R332" s="162"/>
      <c r="S332" s="162"/>
      <c r="T332" s="162"/>
      <c r="U332" s="162"/>
      <c r="V332" s="163"/>
      <c r="W332" s="163"/>
      <c r="X332" s="163"/>
    </row>
    <row r="333">
      <c r="A333" s="53">
        <v>45747.0</v>
      </c>
      <c r="B333" s="53">
        <v>45783.0</v>
      </c>
      <c r="C333" s="54">
        <v>242725.0</v>
      </c>
      <c r="D333" s="54" t="s">
        <v>99</v>
      </c>
      <c r="E333" s="320">
        <v>45597.0</v>
      </c>
      <c r="F333" s="351">
        <f t="shared" si="1"/>
        <v>6</v>
      </c>
      <c r="G333" s="303">
        <v>45729.0</v>
      </c>
      <c r="H333" s="347">
        <f t="shared" si="2"/>
        <v>1</v>
      </c>
      <c r="I333" s="54" t="s">
        <v>59</v>
      </c>
      <c r="J333" s="54"/>
      <c r="K333" s="57"/>
      <c r="L333" s="106"/>
      <c r="M333" s="134"/>
      <c r="N333" s="54" t="s">
        <v>19</v>
      </c>
      <c r="O333" s="134"/>
      <c r="P333" s="134"/>
      <c r="Q333" s="152"/>
      <c r="R333" s="162"/>
      <c r="S333" s="162"/>
      <c r="T333" s="162"/>
      <c r="U333" s="162"/>
      <c r="V333" s="163"/>
      <c r="W333" s="163"/>
      <c r="X333" s="163"/>
    </row>
    <row r="334">
      <c r="A334" s="105">
        <v>45705.0</v>
      </c>
      <c r="B334" s="53">
        <v>45783.0</v>
      </c>
      <c r="C334" s="106">
        <v>240595.0</v>
      </c>
      <c r="D334" s="54" t="s">
        <v>95</v>
      </c>
      <c r="E334" s="346">
        <v>45597.0</v>
      </c>
      <c r="F334" s="117">
        <f t="shared" si="1"/>
        <v>6</v>
      </c>
      <c r="G334" s="146">
        <v>45681.0</v>
      </c>
      <c r="H334" s="347">
        <f t="shared" si="2"/>
        <v>3</v>
      </c>
      <c r="I334" s="54" t="s">
        <v>42</v>
      </c>
      <c r="J334" s="106"/>
      <c r="K334" s="135"/>
      <c r="L334" s="106"/>
      <c r="M334" s="134"/>
      <c r="N334" s="131" t="s">
        <v>19</v>
      </c>
      <c r="O334" s="134"/>
      <c r="P334" s="284"/>
      <c r="Q334" s="152"/>
      <c r="R334" s="162"/>
      <c r="S334" s="162"/>
      <c r="T334" s="162"/>
      <c r="U334" s="162"/>
      <c r="V334" s="163"/>
      <c r="W334" s="163"/>
      <c r="X334" s="163"/>
    </row>
    <row r="335">
      <c r="A335" s="105">
        <v>45705.0</v>
      </c>
      <c r="B335" s="53">
        <v>45783.0</v>
      </c>
      <c r="C335" s="106">
        <v>211827.0</v>
      </c>
      <c r="D335" s="54" t="s">
        <v>95</v>
      </c>
      <c r="E335" s="346">
        <v>44378.0</v>
      </c>
      <c r="F335" s="117">
        <f t="shared" si="1"/>
        <v>46</v>
      </c>
      <c r="G335" s="146">
        <v>45406.0</v>
      </c>
      <c r="H335" s="347">
        <f t="shared" si="2"/>
        <v>12</v>
      </c>
      <c r="I335" s="106" t="s">
        <v>72</v>
      </c>
      <c r="J335" s="106"/>
      <c r="K335" s="135"/>
      <c r="L335" s="106"/>
      <c r="M335" s="134"/>
      <c r="N335" s="131" t="s">
        <v>19</v>
      </c>
      <c r="O335" s="134"/>
      <c r="P335" s="284"/>
      <c r="Q335" s="152"/>
      <c r="R335" s="162"/>
      <c r="S335" s="162"/>
      <c r="T335" s="162"/>
      <c r="U335" s="162"/>
      <c r="V335" s="163"/>
      <c r="W335" s="163"/>
      <c r="X335" s="163"/>
    </row>
    <row r="336">
      <c r="A336" s="105">
        <v>45705.0</v>
      </c>
      <c r="B336" s="53">
        <v>45783.0</v>
      </c>
      <c r="C336" s="106">
        <v>212245.0</v>
      </c>
      <c r="D336" s="54" t="s">
        <v>95</v>
      </c>
      <c r="E336" s="346">
        <v>45352.0</v>
      </c>
      <c r="F336" s="117">
        <f t="shared" si="1"/>
        <v>14</v>
      </c>
      <c r="G336" s="146">
        <v>45412.0</v>
      </c>
      <c r="H336" s="347">
        <f t="shared" si="2"/>
        <v>12</v>
      </c>
      <c r="I336" s="54" t="s">
        <v>49</v>
      </c>
      <c r="J336" s="106" t="s">
        <v>143</v>
      </c>
      <c r="K336" s="153" t="s">
        <v>50</v>
      </c>
      <c r="L336" s="89" t="s">
        <v>68</v>
      </c>
      <c r="M336" s="134"/>
      <c r="N336" s="131" t="s">
        <v>19</v>
      </c>
      <c r="O336" s="54" t="s">
        <v>526</v>
      </c>
      <c r="P336" s="284"/>
      <c r="Q336" s="152"/>
      <c r="R336" s="162"/>
      <c r="S336" s="162"/>
      <c r="T336" s="162"/>
      <c r="U336" s="162"/>
      <c r="V336" s="163"/>
      <c r="W336" s="163"/>
      <c r="X336" s="163"/>
    </row>
    <row r="337">
      <c r="A337" s="105">
        <v>45705.0</v>
      </c>
      <c r="B337" s="53">
        <v>45783.0</v>
      </c>
      <c r="C337" s="106">
        <v>233245.0</v>
      </c>
      <c r="D337" s="54" t="s">
        <v>95</v>
      </c>
      <c r="E337" s="346">
        <v>44621.0</v>
      </c>
      <c r="F337" s="117">
        <f t="shared" si="1"/>
        <v>38</v>
      </c>
      <c r="G337" s="146">
        <v>45601.0</v>
      </c>
      <c r="H337" s="347">
        <f t="shared" si="2"/>
        <v>6</v>
      </c>
      <c r="I337" s="54" t="s">
        <v>49</v>
      </c>
      <c r="J337" s="106" t="s">
        <v>143</v>
      </c>
      <c r="K337" s="153" t="s">
        <v>50</v>
      </c>
      <c r="L337" s="89" t="s">
        <v>68</v>
      </c>
      <c r="M337" s="134"/>
      <c r="N337" s="131" t="s">
        <v>19</v>
      </c>
      <c r="O337" s="54" t="s">
        <v>526</v>
      </c>
      <c r="P337" s="284"/>
      <c r="Q337" s="152"/>
      <c r="R337" s="162"/>
      <c r="S337" s="162"/>
      <c r="T337" s="162"/>
      <c r="U337" s="162"/>
      <c r="V337" s="163"/>
      <c r="W337" s="163"/>
      <c r="X337" s="163"/>
    </row>
    <row r="338">
      <c r="A338" s="105">
        <v>45705.0</v>
      </c>
      <c r="B338" s="53">
        <v>45783.0</v>
      </c>
      <c r="C338" s="106">
        <v>240354.0</v>
      </c>
      <c r="D338" s="54" t="s">
        <v>95</v>
      </c>
      <c r="E338" s="346">
        <v>45627.0</v>
      </c>
      <c r="F338" s="117">
        <f t="shared" si="1"/>
        <v>5</v>
      </c>
      <c r="G338" s="146">
        <v>45679.0</v>
      </c>
      <c r="H338" s="347">
        <f t="shared" si="2"/>
        <v>3</v>
      </c>
      <c r="I338" s="89" t="s">
        <v>59</v>
      </c>
      <c r="J338" s="106"/>
      <c r="K338" s="135"/>
      <c r="L338" s="106"/>
      <c r="M338" s="134"/>
      <c r="N338" s="131" t="s">
        <v>19</v>
      </c>
      <c r="O338" s="134"/>
      <c r="P338" s="284"/>
      <c r="Q338" s="152"/>
      <c r="R338" s="162"/>
      <c r="S338" s="162"/>
      <c r="T338" s="162"/>
      <c r="U338" s="162"/>
      <c r="V338" s="163"/>
      <c r="W338" s="163"/>
      <c r="X338" s="163"/>
    </row>
    <row r="339">
      <c r="A339" s="105">
        <v>45705.0</v>
      </c>
      <c r="B339" s="53">
        <v>45783.0</v>
      </c>
      <c r="C339" s="106">
        <v>213877.0</v>
      </c>
      <c r="D339" s="54" t="s">
        <v>96</v>
      </c>
      <c r="E339" s="346">
        <v>45383.0</v>
      </c>
      <c r="F339" s="117">
        <f t="shared" si="1"/>
        <v>13</v>
      </c>
      <c r="G339" s="146">
        <v>45422.0</v>
      </c>
      <c r="H339" s="347">
        <f t="shared" si="2"/>
        <v>11</v>
      </c>
      <c r="I339" s="54" t="s">
        <v>49</v>
      </c>
      <c r="J339" s="106">
        <v>510.0</v>
      </c>
      <c r="K339" s="135"/>
      <c r="L339" s="106"/>
      <c r="M339" s="134"/>
      <c r="N339" s="131" t="s">
        <v>19</v>
      </c>
      <c r="O339" s="54" t="s">
        <v>526</v>
      </c>
      <c r="P339" s="284"/>
      <c r="Q339" s="152"/>
      <c r="R339" s="162"/>
      <c r="S339" s="162"/>
      <c r="T339" s="162"/>
      <c r="U339" s="162"/>
      <c r="V339" s="163"/>
      <c r="W339" s="163"/>
      <c r="X339" s="163"/>
    </row>
    <row r="340">
      <c r="A340" s="105">
        <v>45705.0</v>
      </c>
      <c r="B340" s="53">
        <v>45783.0</v>
      </c>
      <c r="C340" s="106">
        <v>202280.0</v>
      </c>
      <c r="D340" s="54" t="s">
        <v>96</v>
      </c>
      <c r="E340" s="346">
        <v>45292.0</v>
      </c>
      <c r="F340" s="117">
        <f t="shared" si="1"/>
        <v>16</v>
      </c>
      <c r="G340" s="146">
        <v>45336.0</v>
      </c>
      <c r="H340" s="347">
        <f t="shared" si="2"/>
        <v>14</v>
      </c>
      <c r="I340" s="89" t="s">
        <v>73</v>
      </c>
      <c r="J340" s="106">
        <v>210.0</v>
      </c>
      <c r="K340" s="135"/>
      <c r="L340" s="106"/>
      <c r="M340" s="134"/>
      <c r="N340" s="131" t="s">
        <v>19</v>
      </c>
      <c r="O340" s="134"/>
      <c r="P340" s="284"/>
      <c r="Q340" s="152"/>
      <c r="R340" s="162"/>
      <c r="S340" s="162"/>
      <c r="T340" s="162"/>
      <c r="U340" s="162"/>
      <c r="V340" s="163"/>
      <c r="W340" s="163"/>
      <c r="X340" s="163"/>
    </row>
    <row r="341">
      <c r="A341" s="105">
        <v>45705.0</v>
      </c>
      <c r="B341" s="53">
        <v>45783.0</v>
      </c>
      <c r="C341" s="106">
        <v>228987.0</v>
      </c>
      <c r="D341" s="106" t="s">
        <v>96</v>
      </c>
      <c r="E341" s="346">
        <v>45474.0</v>
      </c>
      <c r="F341" s="117">
        <f t="shared" si="1"/>
        <v>10</v>
      </c>
      <c r="G341" s="146">
        <v>45559.0</v>
      </c>
      <c r="H341" s="347">
        <f t="shared" si="2"/>
        <v>7</v>
      </c>
      <c r="I341" s="54" t="s">
        <v>49</v>
      </c>
      <c r="J341" s="106">
        <v>512.0</v>
      </c>
      <c r="K341" s="135"/>
      <c r="L341" s="106" t="s">
        <v>51</v>
      </c>
      <c r="M341" s="105">
        <v>45726.0</v>
      </c>
      <c r="N341" s="54" t="s">
        <v>19</v>
      </c>
      <c r="O341" s="54" t="s">
        <v>526</v>
      </c>
      <c r="P341" s="284" t="s">
        <v>66</v>
      </c>
      <c r="Q341" s="152"/>
      <c r="R341" s="162"/>
      <c r="S341" s="162"/>
      <c r="T341" s="162"/>
      <c r="U341" s="162"/>
      <c r="V341" s="163"/>
      <c r="W341" s="163"/>
      <c r="X341" s="163"/>
    </row>
    <row r="342">
      <c r="A342" s="105">
        <v>45705.0</v>
      </c>
      <c r="B342" s="53">
        <v>45783.0</v>
      </c>
      <c r="C342" s="106">
        <v>239214.0</v>
      </c>
      <c r="D342" s="106" t="s">
        <v>96</v>
      </c>
      <c r="E342" s="346">
        <v>45597.0</v>
      </c>
      <c r="F342" s="117">
        <f t="shared" si="1"/>
        <v>6</v>
      </c>
      <c r="G342" s="146">
        <v>45670.0</v>
      </c>
      <c r="H342" s="347">
        <f t="shared" si="2"/>
        <v>3</v>
      </c>
      <c r="I342" s="54" t="s">
        <v>74</v>
      </c>
      <c r="J342" s="54" t="s">
        <v>33</v>
      </c>
      <c r="K342" s="135"/>
      <c r="L342" s="106"/>
      <c r="M342" s="134"/>
      <c r="N342" s="131" t="s">
        <v>19</v>
      </c>
      <c r="O342" s="134"/>
      <c r="P342" s="284"/>
      <c r="Q342" s="152"/>
      <c r="R342" s="162"/>
      <c r="S342" s="162"/>
      <c r="T342" s="162"/>
      <c r="U342" s="162"/>
      <c r="V342" s="163"/>
      <c r="W342" s="163"/>
      <c r="X342" s="163"/>
    </row>
    <row r="343">
      <c r="A343" s="105">
        <v>45705.0</v>
      </c>
      <c r="B343" s="53">
        <v>45783.0</v>
      </c>
      <c r="C343" s="106">
        <v>202487.0</v>
      </c>
      <c r="D343" s="106" t="s">
        <v>62</v>
      </c>
      <c r="E343" s="346">
        <v>45292.0</v>
      </c>
      <c r="F343" s="117">
        <f t="shared" si="1"/>
        <v>16</v>
      </c>
      <c r="G343" s="146">
        <v>45337.0</v>
      </c>
      <c r="H343" s="347">
        <f t="shared" si="2"/>
        <v>14</v>
      </c>
      <c r="I343" s="106" t="s">
        <v>141</v>
      </c>
      <c r="J343" s="106"/>
      <c r="K343" s="135"/>
      <c r="L343" s="106"/>
      <c r="M343" s="134"/>
      <c r="N343" s="131" t="s">
        <v>19</v>
      </c>
      <c r="O343" s="134"/>
      <c r="P343" s="284"/>
      <c r="Q343" s="152"/>
      <c r="R343" s="162"/>
      <c r="S343" s="162"/>
      <c r="T343" s="162"/>
      <c r="U343" s="162"/>
      <c r="V343" s="163"/>
      <c r="W343" s="163"/>
      <c r="X343" s="163"/>
    </row>
    <row r="344">
      <c r="A344" s="105">
        <v>45705.0</v>
      </c>
      <c r="B344" s="53">
        <v>45783.0</v>
      </c>
      <c r="C344" s="106">
        <v>217960.0</v>
      </c>
      <c r="D344" s="106" t="s">
        <v>62</v>
      </c>
      <c r="E344" s="346">
        <v>45413.0</v>
      </c>
      <c r="F344" s="117">
        <f t="shared" si="1"/>
        <v>12</v>
      </c>
      <c r="G344" s="146">
        <v>45457.0</v>
      </c>
      <c r="H344" s="347">
        <f t="shared" si="2"/>
        <v>10</v>
      </c>
      <c r="I344" s="89" t="s">
        <v>59</v>
      </c>
      <c r="J344" s="106">
        <v>108.0</v>
      </c>
      <c r="K344" s="135"/>
      <c r="L344" s="106"/>
      <c r="M344" s="134"/>
      <c r="N344" s="131" t="s">
        <v>19</v>
      </c>
      <c r="O344" s="54" t="s">
        <v>526</v>
      </c>
      <c r="P344" s="284"/>
      <c r="Q344" s="152"/>
      <c r="R344" s="162"/>
      <c r="S344" s="162"/>
      <c r="T344" s="162"/>
      <c r="U344" s="162"/>
      <c r="V344" s="163"/>
      <c r="W344" s="163"/>
      <c r="X344" s="163"/>
    </row>
    <row r="345">
      <c r="A345" s="105">
        <v>45705.0</v>
      </c>
      <c r="B345" s="53">
        <v>45783.0</v>
      </c>
      <c r="C345" s="106">
        <v>237904.0</v>
      </c>
      <c r="D345" s="106" t="s">
        <v>62</v>
      </c>
      <c r="E345" s="346">
        <v>45536.0</v>
      </c>
      <c r="F345" s="117">
        <f t="shared" si="1"/>
        <v>8</v>
      </c>
      <c r="G345" s="353">
        <v>45656.0</v>
      </c>
      <c r="H345" s="347">
        <f t="shared" si="2"/>
        <v>4</v>
      </c>
      <c r="I345" s="54" t="s">
        <v>74</v>
      </c>
      <c r="J345" s="106" t="s">
        <v>210</v>
      </c>
      <c r="K345" s="135">
        <v>20000.0</v>
      </c>
      <c r="L345" s="106"/>
      <c r="M345" s="105">
        <v>45714.0</v>
      </c>
      <c r="N345" s="54" t="s">
        <v>19</v>
      </c>
      <c r="O345" s="134" t="s">
        <v>65</v>
      </c>
      <c r="P345" s="284"/>
      <c r="Q345" s="152"/>
      <c r="R345" s="162"/>
      <c r="S345" s="162"/>
      <c r="T345" s="162"/>
      <c r="U345" s="162"/>
      <c r="V345" s="163"/>
      <c r="W345" s="163"/>
      <c r="X345" s="163"/>
    </row>
    <row r="346">
      <c r="A346" s="105">
        <v>45705.0</v>
      </c>
      <c r="B346" s="53">
        <v>45783.0</v>
      </c>
      <c r="C346" s="106">
        <v>236445.0</v>
      </c>
      <c r="D346" s="106" t="s">
        <v>62</v>
      </c>
      <c r="E346" s="346">
        <v>45566.0</v>
      </c>
      <c r="F346" s="117">
        <f t="shared" si="1"/>
        <v>7</v>
      </c>
      <c r="G346" s="146">
        <v>45632.0</v>
      </c>
      <c r="H346" s="347">
        <f t="shared" si="2"/>
        <v>5</v>
      </c>
      <c r="I346" s="89" t="s">
        <v>59</v>
      </c>
      <c r="J346" s="106"/>
      <c r="K346" s="135"/>
      <c r="L346" s="106"/>
      <c r="M346" s="134"/>
      <c r="N346" s="131" t="s">
        <v>19</v>
      </c>
      <c r="O346" s="54" t="s">
        <v>526</v>
      </c>
      <c r="P346" s="284"/>
      <c r="Q346" s="152"/>
      <c r="R346" s="162"/>
      <c r="S346" s="162"/>
      <c r="T346" s="162"/>
      <c r="U346" s="162"/>
      <c r="V346" s="163"/>
      <c r="W346" s="163"/>
      <c r="X346" s="163"/>
    </row>
    <row r="347">
      <c r="A347" s="105">
        <v>45705.0</v>
      </c>
      <c r="B347" s="53">
        <v>45783.0</v>
      </c>
      <c r="C347" s="106">
        <v>201681.0</v>
      </c>
      <c r="D347" s="106" t="s">
        <v>62</v>
      </c>
      <c r="E347" s="346">
        <v>45323.0</v>
      </c>
      <c r="F347" s="117">
        <f t="shared" si="1"/>
        <v>15</v>
      </c>
      <c r="G347" s="146">
        <v>45329.0</v>
      </c>
      <c r="H347" s="347">
        <f t="shared" si="2"/>
        <v>14</v>
      </c>
      <c r="I347" s="54" t="s">
        <v>63</v>
      </c>
      <c r="J347" s="54" t="s">
        <v>33</v>
      </c>
      <c r="K347" s="135"/>
      <c r="L347" s="106"/>
      <c r="M347" s="134"/>
      <c r="N347" s="131" t="s">
        <v>19</v>
      </c>
      <c r="O347" s="134"/>
      <c r="P347" s="284"/>
      <c r="Q347" s="152"/>
      <c r="R347" s="162"/>
      <c r="S347" s="162"/>
      <c r="T347" s="162"/>
      <c r="U347" s="162"/>
      <c r="V347" s="163"/>
      <c r="W347" s="163"/>
      <c r="X347" s="163"/>
    </row>
    <row r="348">
      <c r="A348" s="105">
        <v>45747.0</v>
      </c>
      <c r="B348" s="53">
        <v>45783.0</v>
      </c>
      <c r="C348" s="106">
        <v>244714.0</v>
      </c>
      <c r="D348" s="54" t="s">
        <v>158</v>
      </c>
      <c r="E348" s="320">
        <v>45566.0</v>
      </c>
      <c r="F348" s="356">
        <f t="shared" si="1"/>
        <v>7</v>
      </c>
      <c r="G348" s="303">
        <v>45717.0</v>
      </c>
      <c r="H348" s="347">
        <f t="shared" si="2"/>
        <v>2</v>
      </c>
      <c r="I348" s="54" t="s">
        <v>42</v>
      </c>
      <c r="J348" s="106"/>
      <c r="K348" s="135"/>
      <c r="L348" s="106"/>
      <c r="M348" s="134"/>
      <c r="N348" s="131" t="s">
        <v>19</v>
      </c>
      <c r="O348" s="284"/>
      <c r="P348" s="284"/>
      <c r="Q348" s="152"/>
      <c r="R348" s="162"/>
      <c r="S348" s="162"/>
      <c r="T348" s="162"/>
      <c r="U348" s="162"/>
      <c r="V348" s="163"/>
      <c r="W348" s="163"/>
      <c r="X348" s="163"/>
    </row>
    <row r="349">
      <c r="A349" s="105">
        <v>45747.0</v>
      </c>
      <c r="B349" s="53">
        <v>45783.0</v>
      </c>
      <c r="C349" s="106">
        <v>244715.0</v>
      </c>
      <c r="D349" s="54" t="s">
        <v>158</v>
      </c>
      <c r="E349" s="320">
        <v>45566.0</v>
      </c>
      <c r="F349" s="356">
        <f t="shared" si="1"/>
        <v>7</v>
      </c>
      <c r="G349" s="303">
        <v>45717.0</v>
      </c>
      <c r="H349" s="347">
        <f t="shared" si="2"/>
        <v>2</v>
      </c>
      <c r="I349" s="54" t="s">
        <v>42</v>
      </c>
      <c r="J349" s="106"/>
      <c r="K349" s="135"/>
      <c r="L349" s="106"/>
      <c r="M349" s="134"/>
      <c r="N349" s="131" t="s">
        <v>19</v>
      </c>
      <c r="O349" s="284"/>
      <c r="P349" s="284"/>
      <c r="Q349" s="152"/>
      <c r="R349" s="162"/>
      <c r="S349" s="162"/>
      <c r="T349" s="162"/>
      <c r="U349" s="162"/>
      <c r="V349" s="163"/>
      <c r="W349" s="163"/>
      <c r="X349" s="163"/>
    </row>
    <row r="350">
      <c r="A350" s="105">
        <v>45747.0</v>
      </c>
      <c r="B350" s="53">
        <v>45783.0</v>
      </c>
      <c r="C350" s="106">
        <v>244673.0</v>
      </c>
      <c r="D350" s="54" t="s">
        <v>70</v>
      </c>
      <c r="E350" s="320">
        <v>45658.0</v>
      </c>
      <c r="F350" s="356">
        <f t="shared" si="1"/>
        <v>4</v>
      </c>
      <c r="G350" s="303">
        <v>45719.0</v>
      </c>
      <c r="H350" s="347">
        <f t="shared" si="2"/>
        <v>2</v>
      </c>
      <c r="I350" s="54" t="s">
        <v>42</v>
      </c>
      <c r="J350" s="106"/>
      <c r="K350" s="135"/>
      <c r="L350" s="106"/>
      <c r="M350" s="134"/>
      <c r="N350" s="131" t="s">
        <v>19</v>
      </c>
      <c r="O350" s="284"/>
      <c r="P350" s="284"/>
      <c r="Q350" s="152"/>
      <c r="R350" s="162"/>
      <c r="S350" s="162"/>
      <c r="T350" s="162"/>
      <c r="U350" s="162"/>
      <c r="V350" s="163"/>
      <c r="W350" s="163"/>
      <c r="X350" s="163"/>
    </row>
    <row r="351">
      <c r="A351" s="105">
        <v>45747.0</v>
      </c>
      <c r="B351" s="53">
        <v>45783.0</v>
      </c>
      <c r="C351" s="106">
        <v>239645.0</v>
      </c>
      <c r="D351" s="54" t="s">
        <v>58</v>
      </c>
      <c r="E351" s="320">
        <v>45597.0</v>
      </c>
      <c r="F351" s="356">
        <f t="shared" si="1"/>
        <v>6</v>
      </c>
      <c r="G351" s="303">
        <v>45721.0</v>
      </c>
      <c r="H351" s="347">
        <f t="shared" si="2"/>
        <v>2</v>
      </c>
      <c r="I351" s="54" t="s">
        <v>74</v>
      </c>
      <c r="J351" s="54" t="s">
        <v>33</v>
      </c>
      <c r="K351" s="135"/>
      <c r="L351" s="106"/>
      <c r="M351" s="134"/>
      <c r="N351" s="131" t="s">
        <v>19</v>
      </c>
      <c r="O351" s="284"/>
      <c r="P351" s="284"/>
      <c r="Q351" s="152"/>
      <c r="R351" s="162"/>
      <c r="S351" s="162"/>
      <c r="T351" s="162"/>
      <c r="U351" s="162"/>
      <c r="V351" s="163"/>
      <c r="W351" s="163"/>
      <c r="X351" s="163"/>
    </row>
    <row r="352">
      <c r="A352" s="53">
        <v>45747.0</v>
      </c>
      <c r="B352" s="53">
        <v>45783.0</v>
      </c>
      <c r="C352" s="106">
        <v>245774.0</v>
      </c>
      <c r="D352" s="355" t="s">
        <v>161</v>
      </c>
      <c r="E352" s="320">
        <v>45200.0</v>
      </c>
      <c r="F352" s="356">
        <f t="shared" si="1"/>
        <v>19</v>
      </c>
      <c r="G352" s="303">
        <v>45728.0</v>
      </c>
      <c r="H352" s="347">
        <f t="shared" si="2"/>
        <v>1</v>
      </c>
      <c r="I352" s="54" t="s">
        <v>63</v>
      </c>
      <c r="J352" s="54" t="s">
        <v>33</v>
      </c>
      <c r="K352" s="100"/>
      <c r="L352" s="106"/>
      <c r="M352" s="134"/>
      <c r="N352" s="131" t="s">
        <v>19</v>
      </c>
      <c r="O352" s="284"/>
      <c r="P352" s="284"/>
      <c r="Q352" s="152"/>
      <c r="R352" s="162"/>
      <c r="S352" s="162"/>
      <c r="T352" s="162"/>
      <c r="U352" s="162"/>
      <c r="V352" s="163"/>
      <c r="W352" s="163"/>
      <c r="X352" s="163"/>
    </row>
    <row r="353">
      <c r="A353" s="53">
        <v>45747.0</v>
      </c>
      <c r="B353" s="53">
        <v>45783.0</v>
      </c>
      <c r="C353" s="106">
        <v>245825.0</v>
      </c>
      <c r="D353" s="355" t="s">
        <v>161</v>
      </c>
      <c r="E353" s="320">
        <v>45078.0</v>
      </c>
      <c r="F353" s="356">
        <f t="shared" si="1"/>
        <v>23</v>
      </c>
      <c r="G353" s="303">
        <v>45728.0</v>
      </c>
      <c r="H353" s="347">
        <f t="shared" si="2"/>
        <v>1</v>
      </c>
      <c r="I353" s="355" t="s">
        <v>73</v>
      </c>
      <c r="J353" s="54"/>
      <c r="K353" s="100"/>
      <c r="L353" s="106"/>
      <c r="M353" s="134"/>
      <c r="N353" s="131" t="s">
        <v>19</v>
      </c>
      <c r="O353" s="284"/>
      <c r="P353" s="284"/>
      <c r="Q353" s="152"/>
      <c r="R353" s="162"/>
      <c r="S353" s="162"/>
      <c r="T353" s="162"/>
      <c r="U353" s="162"/>
      <c r="V353" s="163"/>
      <c r="W353" s="163"/>
      <c r="X353" s="163"/>
    </row>
    <row r="354">
      <c r="A354" s="53">
        <v>45747.0</v>
      </c>
      <c r="B354" s="53">
        <v>45783.0</v>
      </c>
      <c r="C354" s="106">
        <v>245188.0</v>
      </c>
      <c r="D354" s="355" t="s">
        <v>161</v>
      </c>
      <c r="E354" s="320">
        <v>45017.0</v>
      </c>
      <c r="F354" s="356">
        <f t="shared" si="1"/>
        <v>25</v>
      </c>
      <c r="G354" s="303">
        <v>45729.0</v>
      </c>
      <c r="H354" s="347">
        <f t="shared" si="2"/>
        <v>1</v>
      </c>
      <c r="I354" s="54" t="s">
        <v>74</v>
      </c>
      <c r="J354" s="54" t="s">
        <v>33</v>
      </c>
      <c r="K354" s="100"/>
      <c r="L354" s="106"/>
      <c r="M354" s="134"/>
      <c r="N354" s="131" t="s">
        <v>19</v>
      </c>
      <c r="O354" s="284"/>
      <c r="P354" s="284"/>
      <c r="Q354" s="152"/>
      <c r="R354" s="162"/>
      <c r="S354" s="162"/>
      <c r="T354" s="162"/>
      <c r="U354" s="162"/>
      <c r="V354" s="163"/>
      <c r="W354" s="163"/>
      <c r="X354" s="163"/>
    </row>
    <row r="355">
      <c r="A355" s="53">
        <v>45747.0</v>
      </c>
      <c r="B355" s="53">
        <v>45783.0</v>
      </c>
      <c r="C355" s="106">
        <v>245894.0</v>
      </c>
      <c r="D355" s="355" t="s">
        <v>161</v>
      </c>
      <c r="E355" s="320">
        <v>45505.0</v>
      </c>
      <c r="F355" s="356">
        <f t="shared" si="1"/>
        <v>9</v>
      </c>
      <c r="G355" s="303">
        <v>45729.0</v>
      </c>
      <c r="H355" s="347">
        <f t="shared" si="2"/>
        <v>1</v>
      </c>
      <c r="I355" s="54" t="s">
        <v>74</v>
      </c>
      <c r="J355" s="54" t="s">
        <v>33</v>
      </c>
      <c r="K355" s="100"/>
      <c r="L355" s="106"/>
      <c r="M355" s="134"/>
      <c r="N355" s="131" t="s">
        <v>19</v>
      </c>
      <c r="O355" s="284"/>
      <c r="P355" s="284"/>
      <c r="Q355" s="152"/>
      <c r="R355" s="162"/>
      <c r="S355" s="162"/>
      <c r="T355" s="162"/>
      <c r="U355" s="162"/>
      <c r="V355" s="163"/>
      <c r="W355" s="163"/>
      <c r="X355" s="163"/>
    </row>
    <row r="356">
      <c r="A356" s="53">
        <v>45747.0</v>
      </c>
      <c r="B356" s="53">
        <v>45783.0</v>
      </c>
      <c r="C356" s="106">
        <v>245919.0</v>
      </c>
      <c r="D356" s="54" t="s">
        <v>83</v>
      </c>
      <c r="E356" s="320">
        <v>45658.0</v>
      </c>
      <c r="F356" s="356">
        <f t="shared" si="1"/>
        <v>4</v>
      </c>
      <c r="G356" s="303">
        <v>45729.0</v>
      </c>
      <c r="H356" s="347">
        <f t="shared" si="2"/>
        <v>1</v>
      </c>
      <c r="I356" s="54" t="s">
        <v>74</v>
      </c>
      <c r="J356" s="54" t="s">
        <v>33</v>
      </c>
      <c r="K356" s="100"/>
      <c r="L356" s="106"/>
      <c r="M356" s="134"/>
      <c r="N356" s="131" t="s">
        <v>19</v>
      </c>
      <c r="O356" s="284"/>
      <c r="P356" s="284"/>
      <c r="Q356" s="152"/>
      <c r="R356" s="162"/>
      <c r="S356" s="162"/>
      <c r="T356" s="162"/>
      <c r="U356" s="162"/>
      <c r="V356" s="163"/>
      <c r="W356" s="163"/>
      <c r="X356" s="163"/>
    </row>
    <row r="357">
      <c r="A357" s="53">
        <v>45747.0</v>
      </c>
      <c r="B357" s="53">
        <v>45783.0</v>
      </c>
      <c r="C357" s="106">
        <v>245966.0</v>
      </c>
      <c r="D357" s="355" t="s">
        <v>161</v>
      </c>
      <c r="E357" s="320">
        <v>45078.0</v>
      </c>
      <c r="F357" s="356">
        <f t="shared" si="1"/>
        <v>23</v>
      </c>
      <c r="G357" s="303">
        <v>45729.0</v>
      </c>
      <c r="H357" s="347">
        <f t="shared" si="2"/>
        <v>1</v>
      </c>
      <c r="I357" s="54" t="s">
        <v>49</v>
      </c>
      <c r="J357" s="54" t="s">
        <v>33</v>
      </c>
      <c r="K357" s="57">
        <v>8000.0</v>
      </c>
      <c r="L357" s="89" t="s">
        <v>68</v>
      </c>
      <c r="M357" s="134"/>
      <c r="N357" s="131" t="s">
        <v>19</v>
      </c>
      <c r="O357" s="54" t="s">
        <v>526</v>
      </c>
      <c r="P357" s="284"/>
      <c r="Q357" s="152"/>
      <c r="R357" s="162"/>
      <c r="S357" s="162"/>
      <c r="T357" s="162"/>
      <c r="U357" s="162"/>
      <c r="V357" s="163"/>
      <c r="W357" s="163"/>
      <c r="X357" s="163"/>
    </row>
    <row r="358">
      <c r="A358" s="53">
        <v>45747.0</v>
      </c>
      <c r="B358" s="53">
        <v>45783.0</v>
      </c>
      <c r="C358" s="106">
        <v>245978.0</v>
      </c>
      <c r="D358" s="355" t="s">
        <v>161</v>
      </c>
      <c r="E358" s="320">
        <v>45108.0</v>
      </c>
      <c r="F358" s="356">
        <f t="shared" si="1"/>
        <v>22</v>
      </c>
      <c r="G358" s="303">
        <v>45729.0</v>
      </c>
      <c r="H358" s="347">
        <f t="shared" si="2"/>
        <v>1</v>
      </c>
      <c r="I358" s="54" t="s">
        <v>49</v>
      </c>
      <c r="J358" s="54" t="s">
        <v>33</v>
      </c>
      <c r="K358" s="100"/>
      <c r="L358" s="106"/>
      <c r="M358" s="134"/>
      <c r="N358" s="131" t="s">
        <v>19</v>
      </c>
      <c r="O358" s="54" t="s">
        <v>526</v>
      </c>
      <c r="P358" s="284"/>
      <c r="Q358" s="152"/>
      <c r="R358" s="162"/>
      <c r="S358" s="162"/>
      <c r="T358" s="162"/>
      <c r="U358" s="162"/>
      <c r="V358" s="163"/>
      <c r="W358" s="163"/>
      <c r="X358" s="163"/>
    </row>
    <row r="359">
      <c r="A359" s="53">
        <v>45747.0</v>
      </c>
      <c r="B359" s="53">
        <v>45783.0</v>
      </c>
      <c r="C359" s="106">
        <v>237925.0</v>
      </c>
      <c r="D359" s="54" t="s">
        <v>83</v>
      </c>
      <c r="E359" s="320">
        <v>45627.0</v>
      </c>
      <c r="F359" s="356">
        <f t="shared" si="1"/>
        <v>5</v>
      </c>
      <c r="G359" s="303">
        <v>45730.0</v>
      </c>
      <c r="H359" s="347">
        <f t="shared" si="2"/>
        <v>1</v>
      </c>
      <c r="I359" s="355" t="s">
        <v>59</v>
      </c>
      <c r="J359" s="54"/>
      <c r="K359" s="100"/>
      <c r="L359" s="106"/>
      <c r="M359" s="134"/>
      <c r="N359" s="131" t="s">
        <v>19</v>
      </c>
      <c r="O359" s="284"/>
      <c r="P359" s="284"/>
      <c r="Q359" s="152"/>
      <c r="R359" s="162"/>
      <c r="S359" s="162"/>
      <c r="T359" s="162"/>
      <c r="U359" s="162"/>
      <c r="V359" s="163"/>
      <c r="W359" s="163"/>
      <c r="X359" s="163"/>
    </row>
    <row r="360">
      <c r="A360" s="53">
        <v>45747.0</v>
      </c>
      <c r="B360" s="53">
        <v>45783.0</v>
      </c>
      <c r="C360" s="106">
        <v>246093.0</v>
      </c>
      <c r="D360" s="355" t="s">
        <v>161</v>
      </c>
      <c r="E360" s="320">
        <v>45505.0</v>
      </c>
      <c r="F360" s="356">
        <f t="shared" si="1"/>
        <v>9</v>
      </c>
      <c r="G360" s="303">
        <v>45730.0</v>
      </c>
      <c r="H360" s="347">
        <f t="shared" si="2"/>
        <v>1</v>
      </c>
      <c r="I360" s="355" t="s">
        <v>59</v>
      </c>
      <c r="J360" s="54" t="s">
        <v>33</v>
      </c>
      <c r="K360" s="100"/>
      <c r="L360" s="106"/>
      <c r="M360" s="134"/>
      <c r="N360" s="131" t="s">
        <v>19</v>
      </c>
      <c r="O360" s="54" t="s">
        <v>526</v>
      </c>
      <c r="P360" s="284"/>
      <c r="Q360" s="152"/>
      <c r="R360" s="162"/>
      <c r="S360" s="162"/>
      <c r="T360" s="162"/>
      <c r="U360" s="162"/>
      <c r="V360" s="163"/>
      <c r="W360" s="163"/>
      <c r="X360" s="163"/>
    </row>
    <row r="361">
      <c r="A361" s="105">
        <v>45705.0</v>
      </c>
      <c r="B361" s="53">
        <v>45783.0</v>
      </c>
      <c r="C361" s="106">
        <v>8635.0</v>
      </c>
      <c r="D361" s="106" t="s">
        <v>98</v>
      </c>
      <c r="E361" s="107">
        <v>43475.0</v>
      </c>
      <c r="F361" s="108">
        <f t="shared" si="1"/>
        <v>75</v>
      </c>
      <c r="G361" s="105">
        <v>43572.0</v>
      </c>
      <c r="H361" s="118">
        <f t="shared" si="2"/>
        <v>72</v>
      </c>
      <c r="I361" s="106" t="s">
        <v>74</v>
      </c>
      <c r="J361" s="106" t="s">
        <v>33</v>
      </c>
      <c r="K361" s="265"/>
      <c r="L361" s="266"/>
      <c r="M361" s="267"/>
      <c r="N361" s="131" t="s">
        <v>19</v>
      </c>
      <c r="O361" s="267"/>
      <c r="P361" s="133"/>
      <c r="Q361" s="152"/>
      <c r="R361" s="162"/>
      <c r="S361" s="162"/>
      <c r="T361" s="162"/>
      <c r="U361" s="162"/>
      <c r="V361" s="163"/>
      <c r="W361" s="163"/>
      <c r="X361" s="163"/>
    </row>
    <row r="362">
      <c r="A362" s="105">
        <v>45705.0</v>
      </c>
      <c r="B362" s="53">
        <v>45783.0</v>
      </c>
      <c r="C362" s="106">
        <v>30893.0</v>
      </c>
      <c r="D362" s="106" t="s">
        <v>71</v>
      </c>
      <c r="E362" s="107">
        <v>43678.0</v>
      </c>
      <c r="F362" s="108">
        <f t="shared" si="1"/>
        <v>69</v>
      </c>
      <c r="G362" s="112">
        <v>43766.0</v>
      </c>
      <c r="H362" s="118">
        <f t="shared" si="2"/>
        <v>66</v>
      </c>
      <c r="I362" s="106" t="s">
        <v>73</v>
      </c>
      <c r="J362" s="106" t="s">
        <v>33</v>
      </c>
      <c r="K362" s="265"/>
      <c r="L362" s="266"/>
      <c r="M362" s="267"/>
      <c r="N362" s="131" t="s">
        <v>19</v>
      </c>
      <c r="O362" s="267"/>
      <c r="P362" s="133"/>
      <c r="Q362" s="152"/>
      <c r="R362" s="162"/>
      <c r="S362" s="162"/>
      <c r="T362" s="162"/>
      <c r="U362" s="162"/>
      <c r="V362" s="163"/>
      <c r="W362" s="163"/>
      <c r="X362" s="163"/>
    </row>
    <row r="363">
      <c r="A363" s="105">
        <v>45705.0</v>
      </c>
      <c r="B363" s="53">
        <v>45783.0</v>
      </c>
      <c r="C363" s="106">
        <v>224192.0</v>
      </c>
      <c r="D363" s="106" t="s">
        <v>55</v>
      </c>
      <c r="E363" s="107">
        <v>45474.0</v>
      </c>
      <c r="F363" s="108">
        <f t="shared" si="1"/>
        <v>10</v>
      </c>
      <c r="G363" s="105">
        <v>45516.0</v>
      </c>
      <c r="H363" s="140">
        <f t="shared" si="2"/>
        <v>8</v>
      </c>
      <c r="I363" s="106" t="s">
        <v>74</v>
      </c>
      <c r="J363" s="106" t="s">
        <v>33</v>
      </c>
      <c r="K363" s="265"/>
      <c r="L363" s="266"/>
      <c r="M363" s="267"/>
      <c r="N363" s="131" t="s">
        <v>19</v>
      </c>
      <c r="O363" s="267"/>
      <c r="P363" s="133"/>
      <c r="Q363" s="152"/>
      <c r="R363" s="162"/>
      <c r="S363" s="162"/>
      <c r="T363" s="162"/>
      <c r="U363" s="162"/>
      <c r="V363" s="163"/>
      <c r="W363" s="163"/>
      <c r="X363" s="163"/>
    </row>
    <row r="364">
      <c r="A364" s="105">
        <v>45705.0</v>
      </c>
      <c r="B364" s="53">
        <v>45783.0</v>
      </c>
      <c r="C364" s="106">
        <v>85217.0</v>
      </c>
      <c r="D364" s="106" t="s">
        <v>96</v>
      </c>
      <c r="E364" s="107">
        <v>44136.0</v>
      </c>
      <c r="F364" s="108">
        <f t="shared" si="1"/>
        <v>54</v>
      </c>
      <c r="G364" s="105">
        <v>44314.0</v>
      </c>
      <c r="H364" s="118">
        <f t="shared" si="2"/>
        <v>48</v>
      </c>
      <c r="I364" s="106" t="s">
        <v>73</v>
      </c>
      <c r="J364" s="106" t="s">
        <v>33</v>
      </c>
      <c r="K364" s="265"/>
      <c r="L364" s="266"/>
      <c r="M364" s="267"/>
      <c r="N364" s="131" t="s">
        <v>19</v>
      </c>
      <c r="O364" s="267"/>
      <c r="P364" s="133"/>
      <c r="Q364" s="152"/>
      <c r="R364" s="162"/>
      <c r="S364" s="162"/>
      <c r="T364" s="162"/>
      <c r="U364" s="162"/>
      <c r="V364" s="163"/>
      <c r="W364" s="163"/>
      <c r="X364" s="163"/>
    </row>
    <row r="365">
      <c r="A365" s="105">
        <v>45705.0</v>
      </c>
      <c r="B365" s="53">
        <v>45783.0</v>
      </c>
      <c r="C365" s="106">
        <v>32364.0</v>
      </c>
      <c r="D365" s="106" t="s">
        <v>158</v>
      </c>
      <c r="E365" s="107">
        <v>43739.0</v>
      </c>
      <c r="F365" s="108">
        <f t="shared" si="1"/>
        <v>67</v>
      </c>
      <c r="G365" s="112">
        <v>43780.0</v>
      </c>
      <c r="H365" s="118">
        <f t="shared" si="2"/>
        <v>65</v>
      </c>
      <c r="I365" s="106" t="s">
        <v>73</v>
      </c>
      <c r="J365" s="106" t="s">
        <v>33</v>
      </c>
      <c r="K365" s="265"/>
      <c r="L365" s="266"/>
      <c r="M365" s="267"/>
      <c r="N365" s="131" t="s">
        <v>19</v>
      </c>
      <c r="O365" s="267"/>
      <c r="P365" s="133"/>
      <c r="Q365" s="152"/>
      <c r="R365" s="162"/>
      <c r="S365" s="162"/>
      <c r="T365" s="162"/>
      <c r="U365" s="162"/>
      <c r="V365" s="163"/>
      <c r="W365" s="163"/>
      <c r="X365" s="163"/>
    </row>
    <row r="366">
      <c r="A366" s="105">
        <v>45705.0</v>
      </c>
      <c r="B366" s="53">
        <v>45783.0</v>
      </c>
      <c r="C366" s="106">
        <v>210321.0</v>
      </c>
      <c r="D366" s="106" t="s">
        <v>102</v>
      </c>
      <c r="E366" s="107">
        <v>45352.0</v>
      </c>
      <c r="F366" s="108">
        <f t="shared" si="1"/>
        <v>14</v>
      </c>
      <c r="G366" s="105">
        <v>45394.0</v>
      </c>
      <c r="H366" s="358">
        <f t="shared" si="2"/>
        <v>12</v>
      </c>
      <c r="I366" s="106" t="s">
        <v>74</v>
      </c>
      <c r="J366" s="106" t="s">
        <v>33</v>
      </c>
      <c r="K366" s="265"/>
      <c r="L366" s="266"/>
      <c r="M366" s="267"/>
      <c r="N366" s="131" t="s">
        <v>19</v>
      </c>
      <c r="O366" s="267"/>
      <c r="P366" s="133"/>
      <c r="Q366" s="152"/>
      <c r="R366" s="162"/>
      <c r="S366" s="162"/>
      <c r="T366" s="162"/>
      <c r="U366" s="162"/>
      <c r="V366" s="163"/>
      <c r="W366" s="163"/>
      <c r="X366" s="163"/>
    </row>
    <row r="367">
      <c r="A367" s="105">
        <v>45705.0</v>
      </c>
      <c r="B367" s="53">
        <v>45783.0</v>
      </c>
      <c r="C367" s="106">
        <v>203330.0</v>
      </c>
      <c r="D367" s="106" t="s">
        <v>41</v>
      </c>
      <c r="E367" s="107">
        <v>44866.0</v>
      </c>
      <c r="F367" s="108">
        <f t="shared" si="1"/>
        <v>30</v>
      </c>
      <c r="G367" s="105">
        <v>45359.0</v>
      </c>
      <c r="H367" s="142">
        <f t="shared" si="2"/>
        <v>13</v>
      </c>
      <c r="I367" s="106" t="s">
        <v>73</v>
      </c>
      <c r="J367" s="106" t="s">
        <v>33</v>
      </c>
      <c r="K367" s="265"/>
      <c r="L367" s="266"/>
      <c r="M367" s="267"/>
      <c r="N367" s="131" t="s">
        <v>19</v>
      </c>
      <c r="O367" s="267"/>
      <c r="P367" s="133"/>
      <c r="Q367" s="152"/>
      <c r="R367" s="162"/>
      <c r="S367" s="162"/>
      <c r="T367" s="162"/>
      <c r="U367" s="162"/>
      <c r="V367" s="163"/>
      <c r="W367" s="163"/>
      <c r="X367" s="163"/>
    </row>
    <row r="368">
      <c r="A368" s="105">
        <v>45705.0</v>
      </c>
      <c r="B368" s="53">
        <v>45783.0</v>
      </c>
      <c r="C368" s="106">
        <v>38830.0</v>
      </c>
      <c r="D368" s="106" t="s">
        <v>158</v>
      </c>
      <c r="E368" s="107">
        <v>43831.0</v>
      </c>
      <c r="F368" s="108">
        <f t="shared" si="1"/>
        <v>64</v>
      </c>
      <c r="G368" s="105">
        <v>43865.0</v>
      </c>
      <c r="H368" s="118">
        <f t="shared" si="2"/>
        <v>63</v>
      </c>
      <c r="I368" s="106" t="s">
        <v>63</v>
      </c>
      <c r="J368" s="106" t="s">
        <v>33</v>
      </c>
      <c r="K368" s="135" t="s">
        <v>561</v>
      </c>
      <c r="L368" s="266"/>
      <c r="M368" s="267"/>
      <c r="N368" s="131" t="s">
        <v>19</v>
      </c>
      <c r="O368" s="267"/>
      <c r="P368" s="133"/>
      <c r="Q368" s="152"/>
      <c r="R368" s="162"/>
      <c r="S368" s="162"/>
      <c r="T368" s="162"/>
      <c r="U368" s="162"/>
      <c r="V368" s="163"/>
      <c r="W368" s="163"/>
      <c r="X368" s="163"/>
    </row>
    <row r="369">
      <c r="A369" s="105">
        <v>45705.0</v>
      </c>
      <c r="B369" s="53">
        <v>45783.0</v>
      </c>
      <c r="C369" s="106">
        <v>182336.0</v>
      </c>
      <c r="D369" s="106" t="s">
        <v>87</v>
      </c>
      <c r="E369" s="107">
        <v>45108.0</v>
      </c>
      <c r="F369" s="108">
        <f t="shared" si="1"/>
        <v>22</v>
      </c>
      <c r="G369" s="105">
        <v>45153.0</v>
      </c>
      <c r="H369" s="118">
        <f t="shared" si="2"/>
        <v>20</v>
      </c>
      <c r="I369" s="106" t="s">
        <v>73</v>
      </c>
      <c r="J369" s="106" t="s">
        <v>33</v>
      </c>
      <c r="K369" s="265"/>
      <c r="L369" s="266"/>
      <c r="M369" s="267"/>
      <c r="N369" s="131" t="s">
        <v>19</v>
      </c>
      <c r="O369" s="267"/>
      <c r="P369" s="133"/>
      <c r="Q369" s="152"/>
      <c r="R369" s="162"/>
      <c r="S369" s="162"/>
      <c r="T369" s="162"/>
      <c r="U369" s="162"/>
      <c r="V369" s="163"/>
      <c r="W369" s="163"/>
      <c r="X369" s="163"/>
    </row>
    <row r="370">
      <c r="A370" s="105">
        <v>45705.0</v>
      </c>
      <c r="B370" s="53">
        <v>45783.0</v>
      </c>
      <c r="C370" s="106">
        <v>224244.0</v>
      </c>
      <c r="D370" s="106" t="s">
        <v>70</v>
      </c>
      <c r="E370" s="107">
        <v>45474.0</v>
      </c>
      <c r="F370" s="108">
        <f t="shared" si="1"/>
        <v>10</v>
      </c>
      <c r="G370" s="105">
        <v>45519.0</v>
      </c>
      <c r="H370" s="359">
        <f t="shared" si="2"/>
        <v>8</v>
      </c>
      <c r="I370" s="106" t="s">
        <v>73</v>
      </c>
      <c r="J370" s="106" t="s">
        <v>33</v>
      </c>
      <c r="K370" s="265"/>
      <c r="L370" s="266"/>
      <c r="M370" s="267"/>
      <c r="N370" s="131" t="s">
        <v>19</v>
      </c>
      <c r="O370" s="267"/>
      <c r="P370" s="133"/>
      <c r="Q370" s="152"/>
      <c r="R370" s="162"/>
      <c r="S370" s="162"/>
      <c r="T370" s="162"/>
      <c r="U370" s="162"/>
      <c r="V370" s="163"/>
      <c r="W370" s="163"/>
      <c r="X370" s="163"/>
    </row>
    <row r="371">
      <c r="A371" s="105">
        <v>45705.0</v>
      </c>
      <c r="B371" s="53">
        <v>45783.0</v>
      </c>
      <c r="C371" s="106">
        <v>162803.0</v>
      </c>
      <c r="D371" s="106" t="s">
        <v>71</v>
      </c>
      <c r="E371" s="107">
        <v>44958.0</v>
      </c>
      <c r="F371" s="108">
        <f t="shared" si="1"/>
        <v>27</v>
      </c>
      <c r="G371" s="105">
        <v>44991.0</v>
      </c>
      <c r="H371" s="118">
        <f t="shared" si="2"/>
        <v>26</v>
      </c>
      <c r="I371" s="106" t="s">
        <v>63</v>
      </c>
      <c r="J371" s="106" t="s">
        <v>33</v>
      </c>
      <c r="K371" s="135" t="s">
        <v>561</v>
      </c>
      <c r="L371" s="266"/>
      <c r="M371" s="267"/>
      <c r="N371" s="131" t="s">
        <v>19</v>
      </c>
      <c r="O371" s="267"/>
      <c r="P371" s="133"/>
      <c r="Q371" s="152"/>
      <c r="R371" s="162"/>
      <c r="S371" s="162"/>
      <c r="T371" s="162"/>
      <c r="U371" s="162"/>
      <c r="V371" s="163"/>
      <c r="W371" s="163"/>
      <c r="X371" s="163"/>
    </row>
    <row r="372">
      <c r="A372" s="105">
        <v>45705.0</v>
      </c>
      <c r="B372" s="53">
        <v>45783.0</v>
      </c>
      <c r="C372" s="106">
        <v>176002.0</v>
      </c>
      <c r="D372" s="106" t="s">
        <v>55</v>
      </c>
      <c r="E372" s="107">
        <v>45106.0</v>
      </c>
      <c r="F372" s="108">
        <f t="shared" si="1"/>
        <v>22</v>
      </c>
      <c r="G372" s="105">
        <v>45047.0</v>
      </c>
      <c r="H372" s="118">
        <f t="shared" si="2"/>
        <v>24</v>
      </c>
      <c r="I372" s="106" t="s">
        <v>73</v>
      </c>
      <c r="J372" s="106" t="s">
        <v>33</v>
      </c>
      <c r="K372" s="265"/>
      <c r="L372" s="266"/>
      <c r="M372" s="267"/>
      <c r="N372" s="131" t="s">
        <v>19</v>
      </c>
      <c r="O372" s="267"/>
      <c r="P372" s="133"/>
      <c r="Q372" s="152"/>
      <c r="R372" s="162"/>
      <c r="S372" s="162"/>
      <c r="T372" s="162"/>
      <c r="U372" s="162"/>
      <c r="V372" s="163"/>
      <c r="W372" s="163"/>
      <c r="X372" s="163"/>
    </row>
    <row r="373">
      <c r="A373" s="105">
        <v>45705.0</v>
      </c>
      <c r="B373" s="53">
        <v>45783.0</v>
      </c>
      <c r="C373" s="106">
        <v>210035.0</v>
      </c>
      <c r="D373" s="106" t="s">
        <v>116</v>
      </c>
      <c r="E373" s="107">
        <v>45352.0</v>
      </c>
      <c r="F373" s="108">
        <f t="shared" si="1"/>
        <v>14</v>
      </c>
      <c r="G373" s="105">
        <v>45393.0</v>
      </c>
      <c r="H373" s="358">
        <f t="shared" si="2"/>
        <v>12</v>
      </c>
      <c r="I373" s="106" t="s">
        <v>73</v>
      </c>
      <c r="J373" s="106" t="s">
        <v>33</v>
      </c>
      <c r="K373" s="265"/>
      <c r="L373" s="266"/>
      <c r="M373" s="267"/>
      <c r="N373" s="131" t="s">
        <v>19</v>
      </c>
      <c r="O373" s="267"/>
      <c r="P373" s="133"/>
      <c r="Q373" s="152"/>
      <c r="R373" s="162"/>
      <c r="S373" s="162"/>
      <c r="T373" s="162"/>
      <c r="U373" s="162"/>
      <c r="V373" s="163"/>
      <c r="W373" s="163"/>
      <c r="X373" s="163"/>
    </row>
    <row r="374">
      <c r="A374" s="105">
        <v>45705.0</v>
      </c>
      <c r="B374" s="53">
        <v>45783.0</v>
      </c>
      <c r="C374" s="106">
        <v>154204.0</v>
      </c>
      <c r="D374" s="106" t="s">
        <v>99</v>
      </c>
      <c r="E374" s="107">
        <v>44896.0</v>
      </c>
      <c r="F374" s="108">
        <f t="shared" si="1"/>
        <v>29</v>
      </c>
      <c r="G374" s="105">
        <v>44928.0</v>
      </c>
      <c r="H374" s="118">
        <f t="shared" si="2"/>
        <v>28</v>
      </c>
      <c r="I374" s="106" t="s">
        <v>74</v>
      </c>
      <c r="J374" s="106" t="s">
        <v>33</v>
      </c>
      <c r="K374" s="265"/>
      <c r="L374" s="266"/>
      <c r="M374" s="267"/>
      <c r="N374" s="131" t="s">
        <v>19</v>
      </c>
      <c r="O374" s="267"/>
      <c r="P374" s="133"/>
      <c r="Q374" s="152"/>
      <c r="R374" s="162"/>
      <c r="S374" s="162"/>
      <c r="T374" s="162"/>
      <c r="U374" s="162"/>
      <c r="V374" s="163"/>
      <c r="W374" s="163"/>
      <c r="X374" s="163"/>
    </row>
    <row r="375">
      <c r="A375" s="105">
        <v>45705.0</v>
      </c>
      <c r="B375" s="53">
        <v>45783.0</v>
      </c>
      <c r="C375" s="106">
        <v>233795.0</v>
      </c>
      <c r="D375" s="106" t="s">
        <v>48</v>
      </c>
      <c r="E375" s="107">
        <v>45566.0</v>
      </c>
      <c r="F375" s="108">
        <f t="shared" si="1"/>
        <v>7</v>
      </c>
      <c r="G375" s="105">
        <v>45543.0</v>
      </c>
      <c r="H375" s="359">
        <f t="shared" si="2"/>
        <v>7</v>
      </c>
      <c r="I375" s="106" t="s">
        <v>73</v>
      </c>
      <c r="J375" s="106" t="s">
        <v>33</v>
      </c>
      <c r="K375" s="265"/>
      <c r="L375" s="266"/>
      <c r="M375" s="267"/>
      <c r="N375" s="131" t="s">
        <v>19</v>
      </c>
      <c r="O375" s="267"/>
      <c r="P375" s="133"/>
      <c r="Q375" s="152"/>
      <c r="R375" s="162"/>
      <c r="S375" s="162"/>
      <c r="T375" s="162"/>
      <c r="U375" s="162"/>
      <c r="V375" s="163"/>
      <c r="W375" s="163"/>
      <c r="X375" s="163"/>
    </row>
    <row r="376">
      <c r="A376" s="105">
        <v>45705.0</v>
      </c>
      <c r="B376" s="53">
        <v>45783.0</v>
      </c>
      <c r="C376" s="106">
        <v>242100.0</v>
      </c>
      <c r="D376" s="106" t="s">
        <v>89</v>
      </c>
      <c r="E376" s="107">
        <v>45597.0</v>
      </c>
      <c r="F376" s="108">
        <f t="shared" si="1"/>
        <v>6</v>
      </c>
      <c r="G376" s="105">
        <v>45694.0</v>
      </c>
      <c r="H376" s="360">
        <f t="shared" si="2"/>
        <v>3</v>
      </c>
      <c r="I376" s="106" t="s">
        <v>74</v>
      </c>
      <c r="J376" s="106" t="s">
        <v>33</v>
      </c>
      <c r="K376" s="265"/>
      <c r="L376" s="266"/>
      <c r="M376" s="267"/>
      <c r="N376" s="131" t="s">
        <v>19</v>
      </c>
      <c r="O376" s="267"/>
      <c r="P376" s="133"/>
      <c r="Q376" s="152"/>
      <c r="R376" s="162"/>
      <c r="S376" s="162"/>
      <c r="T376" s="162"/>
      <c r="U376" s="162"/>
      <c r="V376" s="163"/>
      <c r="W376" s="163"/>
      <c r="X376" s="163"/>
    </row>
    <row r="377">
      <c r="A377" s="105">
        <v>45705.0</v>
      </c>
      <c r="B377" s="53">
        <v>45783.0</v>
      </c>
      <c r="C377" s="106">
        <v>21262.0</v>
      </c>
      <c r="D377" s="106" t="s">
        <v>158</v>
      </c>
      <c r="E377" s="107">
        <v>43586.0</v>
      </c>
      <c r="F377" s="108">
        <f t="shared" si="1"/>
        <v>72</v>
      </c>
      <c r="G377" s="105">
        <v>43661.0</v>
      </c>
      <c r="H377" s="118">
        <f t="shared" si="2"/>
        <v>69</v>
      </c>
      <c r="I377" s="106" t="s">
        <v>42</v>
      </c>
      <c r="J377" s="106" t="s">
        <v>33</v>
      </c>
      <c r="K377" s="135" t="s">
        <v>50</v>
      </c>
      <c r="L377" s="106" t="s">
        <v>51</v>
      </c>
      <c r="M377" s="267"/>
      <c r="N377" s="131" t="s">
        <v>19</v>
      </c>
      <c r="O377" s="267"/>
      <c r="P377" s="133"/>
      <c r="Q377" s="152"/>
      <c r="R377" s="162"/>
      <c r="S377" s="162"/>
      <c r="T377" s="162"/>
      <c r="U377" s="162"/>
      <c r="V377" s="163"/>
      <c r="W377" s="163"/>
      <c r="X377" s="163"/>
    </row>
    <row r="378">
      <c r="A378" s="105">
        <v>45705.0</v>
      </c>
      <c r="B378" s="53">
        <v>45783.0</v>
      </c>
      <c r="C378" s="106">
        <v>118801.0</v>
      </c>
      <c r="D378" s="106" t="s">
        <v>158</v>
      </c>
      <c r="E378" s="107">
        <v>44593.0</v>
      </c>
      <c r="F378" s="108">
        <f t="shared" si="1"/>
        <v>39</v>
      </c>
      <c r="G378" s="105">
        <v>44628.0</v>
      </c>
      <c r="H378" s="118">
        <f t="shared" si="2"/>
        <v>37</v>
      </c>
      <c r="I378" s="106" t="s">
        <v>137</v>
      </c>
      <c r="J378" s="106" t="s">
        <v>33</v>
      </c>
      <c r="K378" s="135" t="s">
        <v>50</v>
      </c>
      <c r="L378" s="106" t="s">
        <v>51</v>
      </c>
      <c r="M378" s="267"/>
      <c r="N378" s="131" t="s">
        <v>19</v>
      </c>
      <c r="O378" s="267"/>
      <c r="P378" s="133"/>
      <c r="Q378" s="152"/>
      <c r="R378" s="162"/>
      <c r="S378" s="162"/>
      <c r="T378" s="162"/>
      <c r="U378" s="162"/>
      <c r="V378" s="163"/>
      <c r="W378" s="163"/>
      <c r="X378" s="163"/>
    </row>
    <row r="379">
      <c r="A379" s="105">
        <v>45705.0</v>
      </c>
      <c r="B379" s="53">
        <v>45783.0</v>
      </c>
      <c r="C379" s="106">
        <v>235363.0</v>
      </c>
      <c r="D379" s="106" t="s">
        <v>158</v>
      </c>
      <c r="E379" s="107">
        <v>45536.0</v>
      </c>
      <c r="F379" s="108">
        <f t="shared" si="1"/>
        <v>8</v>
      </c>
      <c r="G379" s="112">
        <v>45622.0</v>
      </c>
      <c r="H379" s="340">
        <f t="shared" si="2"/>
        <v>5</v>
      </c>
      <c r="I379" s="106" t="s">
        <v>74</v>
      </c>
      <c r="J379" s="106" t="s">
        <v>33</v>
      </c>
      <c r="K379" s="265"/>
      <c r="L379" s="266"/>
      <c r="M379" s="267"/>
      <c r="N379" s="131" t="s">
        <v>19</v>
      </c>
      <c r="O379" s="267"/>
      <c r="P379" s="133"/>
      <c r="Q379" s="152"/>
      <c r="R379" s="162"/>
      <c r="S379" s="162"/>
      <c r="T379" s="162"/>
      <c r="U379" s="162"/>
      <c r="V379" s="163"/>
      <c r="W379" s="163"/>
      <c r="X379" s="163"/>
    </row>
    <row r="380">
      <c r="A380" s="105">
        <v>45705.0</v>
      </c>
      <c r="B380" s="53">
        <v>45783.0</v>
      </c>
      <c r="C380" s="106">
        <v>185177.0</v>
      </c>
      <c r="D380" s="106" t="s">
        <v>104</v>
      </c>
      <c r="E380" s="107">
        <v>45108.0</v>
      </c>
      <c r="F380" s="108">
        <f t="shared" si="1"/>
        <v>22</v>
      </c>
      <c r="G380" s="105">
        <v>45176.0</v>
      </c>
      <c r="H380" s="118">
        <f t="shared" si="2"/>
        <v>19</v>
      </c>
      <c r="I380" s="106" t="s">
        <v>72</v>
      </c>
      <c r="J380" s="106" t="s">
        <v>33</v>
      </c>
      <c r="K380" s="135">
        <v>5000.0</v>
      </c>
      <c r="L380" s="106" t="s">
        <v>51</v>
      </c>
      <c r="M380" s="134" t="s">
        <v>217</v>
      </c>
      <c r="N380" s="131" t="s">
        <v>19</v>
      </c>
      <c r="O380" s="267"/>
      <c r="P380" s="133"/>
      <c r="Q380" s="152"/>
      <c r="R380" s="162"/>
      <c r="S380" s="162"/>
      <c r="T380" s="162"/>
      <c r="U380" s="162"/>
      <c r="V380" s="163"/>
      <c r="W380" s="163"/>
      <c r="X380" s="163"/>
    </row>
    <row r="381">
      <c r="A381" s="105">
        <v>45705.0</v>
      </c>
      <c r="B381" s="53">
        <v>45783.0</v>
      </c>
      <c r="C381" s="106">
        <v>94795.0</v>
      </c>
      <c r="D381" s="106" t="s">
        <v>83</v>
      </c>
      <c r="E381" s="107">
        <v>44378.0</v>
      </c>
      <c r="F381" s="108">
        <f t="shared" si="1"/>
        <v>46</v>
      </c>
      <c r="G381" s="105">
        <v>44408.0</v>
      </c>
      <c r="H381" s="118">
        <f t="shared" si="2"/>
        <v>45</v>
      </c>
      <c r="I381" s="106" t="s">
        <v>72</v>
      </c>
      <c r="J381" s="106" t="s">
        <v>33</v>
      </c>
      <c r="K381" s="265"/>
      <c r="L381" s="266"/>
      <c r="M381" s="267"/>
      <c r="N381" s="131" t="s">
        <v>19</v>
      </c>
      <c r="O381" s="267"/>
      <c r="P381" s="133"/>
      <c r="Q381" s="152"/>
      <c r="R381" s="162"/>
      <c r="S381" s="162"/>
      <c r="T381" s="162"/>
      <c r="U381" s="162"/>
      <c r="V381" s="163"/>
      <c r="W381" s="163"/>
      <c r="X381" s="163"/>
    </row>
    <row r="382">
      <c r="A382" s="105">
        <v>45705.0</v>
      </c>
      <c r="B382" s="53">
        <v>45783.0</v>
      </c>
      <c r="C382" s="106">
        <v>158635.0</v>
      </c>
      <c r="D382" s="106" t="s">
        <v>83</v>
      </c>
      <c r="E382" s="107">
        <v>44986.0</v>
      </c>
      <c r="F382" s="108">
        <f t="shared" si="1"/>
        <v>26</v>
      </c>
      <c r="G382" s="105">
        <v>44956.0</v>
      </c>
      <c r="H382" s="118">
        <f t="shared" si="2"/>
        <v>27</v>
      </c>
      <c r="I382" s="106" t="s">
        <v>72</v>
      </c>
      <c r="J382" s="106" t="s">
        <v>562</v>
      </c>
      <c r="K382" s="135" t="s">
        <v>227</v>
      </c>
      <c r="L382" s="106" t="s">
        <v>51</v>
      </c>
      <c r="M382" s="134" t="s">
        <v>217</v>
      </c>
      <c r="N382" s="131" t="s">
        <v>19</v>
      </c>
      <c r="O382" s="267"/>
      <c r="P382" s="133"/>
      <c r="Q382" s="152"/>
      <c r="R382" s="162"/>
      <c r="S382" s="162"/>
      <c r="T382" s="162"/>
      <c r="U382" s="162"/>
      <c r="V382" s="163"/>
      <c r="W382" s="163"/>
      <c r="X382" s="163"/>
    </row>
    <row r="383">
      <c r="A383" s="53">
        <v>45694.0</v>
      </c>
      <c r="B383" s="53">
        <v>45782.0</v>
      </c>
      <c r="C383" s="54">
        <v>224399.0</v>
      </c>
      <c r="D383" s="54" t="s">
        <v>48</v>
      </c>
      <c r="E383" s="320">
        <v>45444.0</v>
      </c>
      <c r="F383" s="56">
        <f t="shared" si="1"/>
        <v>11</v>
      </c>
      <c r="G383" s="303">
        <v>45534.0</v>
      </c>
      <c r="H383" s="56">
        <f t="shared" si="2"/>
        <v>8</v>
      </c>
      <c r="I383" s="54" t="s">
        <v>49</v>
      </c>
      <c r="J383" s="54">
        <v>510.0</v>
      </c>
      <c r="K383" s="57">
        <v>15000.0</v>
      </c>
      <c r="L383" s="54" t="s">
        <v>68</v>
      </c>
      <c r="M383" s="53">
        <v>45782.0</v>
      </c>
      <c r="N383" s="54" t="s">
        <v>22</v>
      </c>
      <c r="O383" s="54" t="s">
        <v>526</v>
      </c>
      <c r="P383" s="89" t="s">
        <v>66</v>
      </c>
      <c r="Q383" s="152"/>
      <c r="R383" s="162"/>
      <c r="S383" s="162"/>
      <c r="T383" s="162"/>
      <c r="U383" s="162"/>
      <c r="V383" s="163"/>
      <c r="W383" s="163"/>
      <c r="X383" s="163"/>
    </row>
    <row r="384">
      <c r="A384" s="53">
        <v>45705.0</v>
      </c>
      <c r="B384" s="53">
        <v>45782.0</v>
      </c>
      <c r="C384" s="54">
        <v>215720.0</v>
      </c>
      <c r="D384" s="54" t="s">
        <v>133</v>
      </c>
      <c r="E384" s="320">
        <v>45383.0</v>
      </c>
      <c r="F384" s="56">
        <f t="shared" si="1"/>
        <v>13</v>
      </c>
      <c r="G384" s="303">
        <v>45437.0</v>
      </c>
      <c r="H384" s="56">
        <f t="shared" si="2"/>
        <v>11</v>
      </c>
      <c r="I384" s="54" t="s">
        <v>59</v>
      </c>
      <c r="J384" s="54">
        <v>141.0</v>
      </c>
      <c r="K384" s="57">
        <v>5000.0</v>
      </c>
      <c r="L384" s="54" t="s">
        <v>68</v>
      </c>
      <c r="M384" s="53">
        <v>45782.0</v>
      </c>
      <c r="N384" s="54" t="s">
        <v>22</v>
      </c>
      <c r="O384" s="54" t="s">
        <v>526</v>
      </c>
      <c r="P384" s="89" t="s">
        <v>66</v>
      </c>
      <c r="Q384" s="152"/>
      <c r="R384" s="162"/>
      <c r="S384" s="162"/>
      <c r="T384" s="162"/>
      <c r="U384" s="162"/>
      <c r="V384" s="163"/>
      <c r="W384" s="163"/>
      <c r="X384" s="163"/>
    </row>
    <row r="385">
      <c r="A385" s="53">
        <v>45705.0</v>
      </c>
      <c r="B385" s="53">
        <v>45783.0</v>
      </c>
      <c r="C385" s="54">
        <v>229156.0</v>
      </c>
      <c r="D385" s="54" t="s">
        <v>83</v>
      </c>
      <c r="E385" s="320">
        <v>45536.0</v>
      </c>
      <c r="F385" s="56">
        <f t="shared" si="1"/>
        <v>8</v>
      </c>
      <c r="G385" s="303">
        <v>45561.0</v>
      </c>
      <c r="H385" s="56">
        <f t="shared" si="2"/>
        <v>7</v>
      </c>
      <c r="I385" s="54" t="s">
        <v>74</v>
      </c>
      <c r="J385" s="54">
        <v>302.0</v>
      </c>
      <c r="K385" s="100"/>
      <c r="L385" s="54" t="s">
        <v>68</v>
      </c>
      <c r="M385" s="53">
        <v>45776.0</v>
      </c>
      <c r="N385" s="54" t="s">
        <v>19</v>
      </c>
      <c r="O385" s="54" t="s">
        <v>520</v>
      </c>
      <c r="P385" s="134"/>
      <c r="Q385" s="152"/>
      <c r="R385" s="162"/>
      <c r="S385" s="162"/>
      <c r="T385" s="162"/>
      <c r="U385" s="162"/>
      <c r="V385" s="163"/>
      <c r="W385" s="163"/>
      <c r="X385" s="163"/>
    </row>
    <row r="386">
      <c r="A386" s="53">
        <v>45705.0</v>
      </c>
      <c r="B386" s="53">
        <v>45783.0</v>
      </c>
      <c r="C386" s="54">
        <v>237054.0</v>
      </c>
      <c r="D386" s="54" t="s">
        <v>60</v>
      </c>
      <c r="E386" s="320">
        <v>45627.0</v>
      </c>
      <c r="F386" s="56">
        <f t="shared" si="1"/>
        <v>5</v>
      </c>
      <c r="G386" s="321">
        <v>45639.0</v>
      </c>
      <c r="H386" s="56">
        <f t="shared" si="2"/>
        <v>4</v>
      </c>
      <c r="I386" s="54" t="s">
        <v>59</v>
      </c>
      <c r="J386" s="54" t="s">
        <v>33</v>
      </c>
      <c r="K386" s="100"/>
      <c r="L386" s="58"/>
      <c r="M386" s="53">
        <v>45776.0</v>
      </c>
      <c r="N386" s="54" t="s">
        <v>19</v>
      </c>
      <c r="O386" s="58"/>
      <c r="P386" s="134"/>
      <c r="Q386" s="152"/>
      <c r="R386" s="162"/>
      <c r="S386" s="162"/>
      <c r="T386" s="162"/>
      <c r="U386" s="162"/>
      <c r="V386" s="163"/>
      <c r="W386" s="163"/>
      <c r="X386" s="163"/>
    </row>
    <row r="387">
      <c r="A387" s="53">
        <v>45705.0</v>
      </c>
      <c r="B387" s="53">
        <v>45783.0</v>
      </c>
      <c r="C387" s="54">
        <v>235320.0</v>
      </c>
      <c r="D387" s="54" t="s">
        <v>48</v>
      </c>
      <c r="E387" s="320">
        <v>45597.0</v>
      </c>
      <c r="F387" s="56">
        <f t="shared" si="1"/>
        <v>6</v>
      </c>
      <c r="G387" s="303">
        <v>45630.0</v>
      </c>
      <c r="H387" s="56">
        <f t="shared" si="2"/>
        <v>5</v>
      </c>
      <c r="I387" s="54" t="s">
        <v>134</v>
      </c>
      <c r="J387" s="54">
        <v>1011.0</v>
      </c>
      <c r="K387" s="57">
        <v>18000.0</v>
      </c>
      <c r="L387" s="54" t="s">
        <v>68</v>
      </c>
      <c r="M387" s="53">
        <v>45771.0</v>
      </c>
      <c r="N387" s="54" t="s">
        <v>19</v>
      </c>
      <c r="O387" s="54"/>
      <c r="P387" s="134"/>
      <c r="Q387" s="152"/>
      <c r="R387" s="162"/>
      <c r="S387" s="162"/>
      <c r="T387" s="162"/>
      <c r="U387" s="162"/>
      <c r="V387" s="163"/>
      <c r="W387" s="163"/>
      <c r="X387" s="163"/>
    </row>
    <row r="388">
      <c r="A388" s="53">
        <v>45705.0</v>
      </c>
      <c r="B388" s="53">
        <v>45783.0</v>
      </c>
      <c r="C388" s="54">
        <v>188379.0</v>
      </c>
      <c r="D388" s="54" t="s">
        <v>48</v>
      </c>
      <c r="E388" s="320">
        <v>45017.0</v>
      </c>
      <c r="F388" s="56">
        <f t="shared" si="1"/>
        <v>25</v>
      </c>
      <c r="G388" s="321">
        <v>45212.0</v>
      </c>
      <c r="H388" s="56">
        <f t="shared" si="2"/>
        <v>18</v>
      </c>
      <c r="I388" s="54" t="s">
        <v>59</v>
      </c>
      <c r="J388" s="54" t="s">
        <v>259</v>
      </c>
      <c r="K388" s="100"/>
      <c r="L388" s="58"/>
      <c r="M388" s="53">
        <v>45776.0</v>
      </c>
      <c r="N388" s="54" t="s">
        <v>19</v>
      </c>
      <c r="O388" s="54" t="s">
        <v>526</v>
      </c>
      <c r="P388" s="134"/>
      <c r="Q388" s="152"/>
      <c r="R388" s="162"/>
      <c r="S388" s="162"/>
      <c r="T388" s="162"/>
      <c r="U388" s="162"/>
      <c r="V388" s="163"/>
      <c r="W388" s="163"/>
      <c r="X388" s="163"/>
    </row>
    <row r="389">
      <c r="A389" s="53">
        <v>45705.0</v>
      </c>
      <c r="B389" s="53">
        <v>45783.0</v>
      </c>
      <c r="C389" s="54">
        <v>237145.0</v>
      </c>
      <c r="D389" s="54" t="s">
        <v>77</v>
      </c>
      <c r="E389" s="320">
        <v>45597.0</v>
      </c>
      <c r="F389" s="56">
        <f t="shared" si="1"/>
        <v>6</v>
      </c>
      <c r="G389" s="321">
        <v>45639.0</v>
      </c>
      <c r="H389" s="56">
        <f t="shared" si="2"/>
        <v>4</v>
      </c>
      <c r="I389" s="54" t="s">
        <v>49</v>
      </c>
      <c r="J389" s="54">
        <v>512.0</v>
      </c>
      <c r="K389" s="100"/>
      <c r="L389" s="54" t="s">
        <v>68</v>
      </c>
      <c r="M389" s="53">
        <v>45771.0</v>
      </c>
      <c r="N389" s="54" t="s">
        <v>19</v>
      </c>
      <c r="O389" s="58"/>
      <c r="P389" s="134"/>
      <c r="Q389" s="152"/>
      <c r="R389" s="162"/>
      <c r="S389" s="162"/>
      <c r="T389" s="162"/>
      <c r="U389" s="162"/>
      <c r="V389" s="163"/>
      <c r="W389" s="163"/>
      <c r="X389" s="163"/>
    </row>
    <row r="390">
      <c r="A390" s="53">
        <v>45705.0</v>
      </c>
      <c r="B390" s="53">
        <v>45783.0</v>
      </c>
      <c r="C390" s="54">
        <v>238527.0</v>
      </c>
      <c r="D390" s="54" t="s">
        <v>83</v>
      </c>
      <c r="E390" s="320">
        <v>45597.0</v>
      </c>
      <c r="F390" s="56">
        <f t="shared" si="1"/>
        <v>6</v>
      </c>
      <c r="G390" s="303">
        <v>45664.0</v>
      </c>
      <c r="H390" s="56">
        <f t="shared" si="2"/>
        <v>3</v>
      </c>
      <c r="I390" s="54" t="s">
        <v>49</v>
      </c>
      <c r="J390" s="54">
        <v>512.0</v>
      </c>
      <c r="K390" s="100"/>
      <c r="L390" s="58"/>
      <c r="M390" s="53">
        <v>45771.0</v>
      </c>
      <c r="N390" s="54" t="s">
        <v>19</v>
      </c>
      <c r="O390" s="58"/>
      <c r="P390" s="134"/>
      <c r="Q390" s="152"/>
      <c r="R390" s="162"/>
      <c r="S390" s="162"/>
      <c r="T390" s="162"/>
      <c r="U390" s="162"/>
      <c r="V390" s="163"/>
      <c r="W390" s="163"/>
      <c r="X390" s="163"/>
    </row>
    <row r="391">
      <c r="A391" s="53">
        <v>45705.0</v>
      </c>
      <c r="B391" s="53">
        <v>45783.0</v>
      </c>
      <c r="C391" s="54">
        <v>235300.0</v>
      </c>
      <c r="D391" s="54" t="s">
        <v>107</v>
      </c>
      <c r="E391" s="320">
        <v>45566.0</v>
      </c>
      <c r="F391" s="56">
        <f t="shared" si="1"/>
        <v>7</v>
      </c>
      <c r="G391" s="321">
        <v>45625.0</v>
      </c>
      <c r="H391" s="56">
        <f t="shared" si="2"/>
        <v>5</v>
      </c>
      <c r="I391" s="54" t="s">
        <v>49</v>
      </c>
      <c r="J391" s="54">
        <v>512.0</v>
      </c>
      <c r="K391" s="100"/>
      <c r="L391" s="58"/>
      <c r="M391" s="53">
        <v>45775.0</v>
      </c>
      <c r="N391" s="54" t="s">
        <v>19</v>
      </c>
      <c r="O391" s="58"/>
      <c r="P391" s="134"/>
      <c r="Q391" s="152"/>
      <c r="R391" s="162"/>
      <c r="S391" s="162"/>
      <c r="T391" s="162"/>
      <c r="U391" s="162"/>
      <c r="V391" s="163"/>
      <c r="W391" s="163"/>
      <c r="X391" s="163"/>
    </row>
    <row r="392">
      <c r="A392" s="53">
        <v>45705.0</v>
      </c>
      <c r="B392" s="53">
        <v>45783.0</v>
      </c>
      <c r="C392" s="54">
        <v>228126.0</v>
      </c>
      <c r="D392" s="54" t="s">
        <v>41</v>
      </c>
      <c r="E392" s="320">
        <v>45444.0</v>
      </c>
      <c r="F392" s="56">
        <f t="shared" si="1"/>
        <v>11</v>
      </c>
      <c r="G392" s="303">
        <v>45552.0</v>
      </c>
      <c r="H392" s="56">
        <f t="shared" si="2"/>
        <v>7</v>
      </c>
      <c r="I392" s="54" t="s">
        <v>59</v>
      </c>
      <c r="J392" s="54" t="s">
        <v>259</v>
      </c>
      <c r="K392" s="100"/>
      <c r="L392" s="58"/>
      <c r="M392" s="53">
        <v>45777.0</v>
      </c>
      <c r="N392" s="54" t="s">
        <v>19</v>
      </c>
      <c r="O392" s="54" t="s">
        <v>526</v>
      </c>
      <c r="P392" s="134"/>
      <c r="Q392" s="152"/>
      <c r="R392" s="162"/>
      <c r="S392" s="162"/>
      <c r="T392" s="162"/>
      <c r="U392" s="162"/>
      <c r="V392" s="163"/>
      <c r="W392" s="163"/>
      <c r="X392" s="163"/>
    </row>
    <row r="393">
      <c r="A393" s="53">
        <v>45705.0</v>
      </c>
      <c r="B393" s="53">
        <v>45783.0</v>
      </c>
      <c r="C393" s="54">
        <v>235520.0</v>
      </c>
      <c r="D393" s="54" t="s">
        <v>89</v>
      </c>
      <c r="E393" s="320">
        <v>45597.0</v>
      </c>
      <c r="F393" s="56">
        <f t="shared" si="1"/>
        <v>6</v>
      </c>
      <c r="G393" s="321">
        <v>45623.0</v>
      </c>
      <c r="H393" s="56">
        <f t="shared" si="2"/>
        <v>5</v>
      </c>
      <c r="I393" s="54" t="s">
        <v>49</v>
      </c>
      <c r="J393" s="54">
        <v>520.0</v>
      </c>
      <c r="K393" s="100"/>
      <c r="L393" s="58"/>
      <c r="M393" s="53">
        <v>45772.0</v>
      </c>
      <c r="N393" s="54" t="s">
        <v>19</v>
      </c>
      <c r="O393" s="58"/>
      <c r="P393" s="134"/>
      <c r="Q393" s="152"/>
      <c r="R393" s="162"/>
      <c r="S393" s="162"/>
      <c r="T393" s="162"/>
      <c r="U393" s="162"/>
      <c r="V393" s="163"/>
      <c r="W393" s="163"/>
      <c r="X393" s="163"/>
    </row>
    <row r="394">
      <c r="A394" s="53">
        <v>45705.0</v>
      </c>
      <c r="B394" s="53">
        <v>45783.0</v>
      </c>
      <c r="C394" s="54">
        <v>219285.0</v>
      </c>
      <c r="D394" s="54" t="s">
        <v>111</v>
      </c>
      <c r="E394" s="320">
        <v>45444.0</v>
      </c>
      <c r="F394" s="56">
        <f t="shared" si="1"/>
        <v>11</v>
      </c>
      <c r="G394" s="303">
        <v>45470.0</v>
      </c>
      <c r="H394" s="56">
        <f t="shared" si="2"/>
        <v>10</v>
      </c>
      <c r="I394" s="54" t="s">
        <v>59</v>
      </c>
      <c r="J394" s="54" t="s">
        <v>188</v>
      </c>
      <c r="K394" s="57">
        <v>4432.0</v>
      </c>
      <c r="L394" s="54" t="s">
        <v>68</v>
      </c>
      <c r="M394" s="53">
        <v>45772.0</v>
      </c>
      <c r="N394" s="54" t="s">
        <v>19</v>
      </c>
      <c r="O394" s="54" t="s">
        <v>526</v>
      </c>
      <c r="P394" s="134"/>
      <c r="Q394" s="152"/>
      <c r="R394" s="162"/>
      <c r="S394" s="162"/>
      <c r="T394" s="162"/>
      <c r="U394" s="162"/>
      <c r="V394" s="163"/>
      <c r="W394" s="163"/>
      <c r="X394" s="163"/>
    </row>
    <row r="395">
      <c r="A395" s="53">
        <v>45705.0</v>
      </c>
      <c r="B395" s="53">
        <v>45782.0</v>
      </c>
      <c r="C395" s="54">
        <v>235998.0</v>
      </c>
      <c r="D395" s="54" t="s">
        <v>112</v>
      </c>
      <c r="E395" s="320">
        <v>45597.0</v>
      </c>
      <c r="F395" s="56">
        <f t="shared" si="1"/>
        <v>6</v>
      </c>
      <c r="G395" s="303">
        <v>45629.0</v>
      </c>
      <c r="H395" s="56">
        <f t="shared" si="2"/>
        <v>5</v>
      </c>
      <c r="I395" s="54" t="s">
        <v>49</v>
      </c>
      <c r="J395" s="54">
        <v>512.0</v>
      </c>
      <c r="K395" s="57">
        <v>2000.0</v>
      </c>
      <c r="L395" s="54" t="s">
        <v>68</v>
      </c>
      <c r="M395" s="53">
        <v>45782.0</v>
      </c>
      <c r="N395" s="54" t="s">
        <v>17</v>
      </c>
      <c r="O395" s="54" t="s">
        <v>526</v>
      </c>
      <c r="P395" s="89" t="s">
        <v>61</v>
      </c>
      <c r="Q395" s="152"/>
      <c r="R395" s="162"/>
      <c r="S395" s="162"/>
      <c r="T395" s="162"/>
      <c r="U395" s="162"/>
      <c r="V395" s="163"/>
      <c r="W395" s="163"/>
      <c r="X395" s="163"/>
    </row>
    <row r="396">
      <c r="A396" s="53">
        <v>45705.0</v>
      </c>
      <c r="B396" s="53">
        <v>45783.0</v>
      </c>
      <c r="C396" s="54">
        <v>240907.0</v>
      </c>
      <c r="D396" s="54" t="s">
        <v>112</v>
      </c>
      <c r="E396" s="320">
        <v>45658.0</v>
      </c>
      <c r="F396" s="56">
        <f t="shared" si="1"/>
        <v>4</v>
      </c>
      <c r="G396" s="303">
        <v>45686.0</v>
      </c>
      <c r="H396" s="56">
        <f t="shared" si="2"/>
        <v>3</v>
      </c>
      <c r="I396" s="54" t="s">
        <v>49</v>
      </c>
      <c r="J396" s="54">
        <v>512.0</v>
      </c>
      <c r="K396" s="100"/>
      <c r="L396" s="58"/>
      <c r="M396" s="53">
        <v>45771.0</v>
      </c>
      <c r="N396" s="54" t="s">
        <v>19</v>
      </c>
      <c r="O396" s="58"/>
      <c r="P396" s="134"/>
      <c r="Q396" s="152"/>
      <c r="R396" s="162"/>
      <c r="S396" s="162"/>
      <c r="T396" s="162"/>
      <c r="U396" s="162"/>
      <c r="V396" s="163"/>
      <c r="W396" s="163"/>
      <c r="X396" s="163"/>
    </row>
    <row r="397">
      <c r="A397" s="53">
        <v>45737.0</v>
      </c>
      <c r="B397" s="53">
        <v>45782.0</v>
      </c>
      <c r="C397" s="54">
        <v>240944.0</v>
      </c>
      <c r="D397" s="54" t="s">
        <v>98</v>
      </c>
      <c r="E397" s="320">
        <v>45658.0</v>
      </c>
      <c r="F397" s="56">
        <f t="shared" si="1"/>
        <v>4</v>
      </c>
      <c r="G397" s="303">
        <v>45686.0</v>
      </c>
      <c r="H397" s="56">
        <f t="shared" si="2"/>
        <v>3</v>
      </c>
      <c r="I397" s="54" t="s">
        <v>74</v>
      </c>
      <c r="J397" s="54" t="s">
        <v>33</v>
      </c>
      <c r="K397" s="57">
        <v>8000.0</v>
      </c>
      <c r="L397" s="58"/>
      <c r="M397" s="53">
        <v>45782.0</v>
      </c>
      <c r="N397" s="54" t="s">
        <v>17</v>
      </c>
      <c r="O397" s="54" t="s">
        <v>563</v>
      </c>
      <c r="P397" s="89" t="s">
        <v>61</v>
      </c>
      <c r="Q397" s="152"/>
      <c r="R397" s="162"/>
      <c r="S397" s="162"/>
      <c r="T397" s="162"/>
      <c r="U397" s="162"/>
      <c r="V397" s="163"/>
      <c r="W397" s="163"/>
      <c r="X397" s="163"/>
    </row>
    <row r="398">
      <c r="A398" s="53">
        <v>45705.0</v>
      </c>
      <c r="B398" s="53">
        <v>45783.0</v>
      </c>
      <c r="C398" s="54">
        <v>243397.0</v>
      </c>
      <c r="D398" s="54" t="s">
        <v>60</v>
      </c>
      <c r="E398" s="320">
        <v>45689.0</v>
      </c>
      <c r="F398" s="351">
        <f t="shared" si="1"/>
        <v>3</v>
      </c>
      <c r="G398" s="146">
        <v>45706.0</v>
      </c>
      <c r="H398" s="347">
        <f t="shared" si="2"/>
        <v>2</v>
      </c>
      <c r="I398" s="54" t="s">
        <v>49</v>
      </c>
      <c r="J398" s="54">
        <v>520.0</v>
      </c>
      <c r="K398" s="100"/>
      <c r="L398" s="54" t="s">
        <v>51</v>
      </c>
      <c r="M398" s="53">
        <v>45772.0</v>
      </c>
      <c r="N398" s="54" t="s">
        <v>19</v>
      </c>
      <c r="O398" s="58"/>
      <c r="P398" s="134"/>
      <c r="Q398" s="152"/>
      <c r="R398" s="162"/>
      <c r="S398" s="162"/>
      <c r="T398" s="162"/>
      <c r="U398" s="162"/>
      <c r="V398" s="163"/>
      <c r="W398" s="163"/>
      <c r="X398" s="163"/>
    </row>
    <row r="399">
      <c r="A399" s="53">
        <v>45705.0</v>
      </c>
      <c r="B399" s="53">
        <v>45783.0</v>
      </c>
      <c r="C399" s="54">
        <v>243536.0</v>
      </c>
      <c r="D399" s="54" t="s">
        <v>71</v>
      </c>
      <c r="E399" s="320">
        <v>45658.0</v>
      </c>
      <c r="F399" s="351">
        <f t="shared" si="1"/>
        <v>4</v>
      </c>
      <c r="G399" s="303">
        <v>45707.0</v>
      </c>
      <c r="H399" s="347">
        <f t="shared" si="2"/>
        <v>2</v>
      </c>
      <c r="I399" s="54" t="s">
        <v>59</v>
      </c>
      <c r="J399" s="54">
        <v>102.0</v>
      </c>
      <c r="K399" s="57">
        <v>30000.0</v>
      </c>
      <c r="L399" s="106" t="s">
        <v>68</v>
      </c>
      <c r="M399" s="53">
        <v>45775.0</v>
      </c>
      <c r="N399" s="54" t="s">
        <v>19</v>
      </c>
      <c r="O399" s="58"/>
      <c r="P399" s="134"/>
      <c r="Q399" s="152"/>
      <c r="R399" s="162"/>
      <c r="S399" s="162"/>
      <c r="T399" s="162"/>
      <c r="U399" s="162"/>
      <c r="V399" s="163"/>
      <c r="W399" s="163"/>
      <c r="X399" s="163"/>
    </row>
    <row r="400">
      <c r="A400" s="53">
        <v>45705.0</v>
      </c>
      <c r="B400" s="53">
        <v>45783.0</v>
      </c>
      <c r="C400" s="54">
        <v>243573.0</v>
      </c>
      <c r="D400" s="54" t="s">
        <v>70</v>
      </c>
      <c r="E400" s="320">
        <v>45627.0</v>
      </c>
      <c r="F400" s="351">
        <f t="shared" si="1"/>
        <v>5</v>
      </c>
      <c r="G400" s="303">
        <v>45707.0</v>
      </c>
      <c r="H400" s="347">
        <f t="shared" si="2"/>
        <v>2</v>
      </c>
      <c r="I400" s="54" t="s">
        <v>49</v>
      </c>
      <c r="J400" s="54">
        <v>512.0</v>
      </c>
      <c r="K400" s="100"/>
      <c r="L400" s="106"/>
      <c r="M400" s="53">
        <v>45771.0</v>
      </c>
      <c r="N400" s="54" t="s">
        <v>19</v>
      </c>
      <c r="O400" s="58"/>
      <c r="P400" s="134"/>
      <c r="Q400" s="152"/>
      <c r="R400" s="162"/>
      <c r="S400" s="162"/>
      <c r="T400" s="162"/>
      <c r="U400" s="162"/>
      <c r="V400" s="163"/>
      <c r="W400" s="163"/>
      <c r="X400" s="163"/>
    </row>
    <row r="401">
      <c r="A401" s="53">
        <v>45747.0</v>
      </c>
      <c r="B401" s="53">
        <v>45783.0</v>
      </c>
      <c r="C401" s="54">
        <v>245805.0</v>
      </c>
      <c r="D401" s="54" t="s">
        <v>71</v>
      </c>
      <c r="E401" s="320">
        <v>45658.0</v>
      </c>
      <c r="F401" s="351">
        <f t="shared" si="1"/>
        <v>4</v>
      </c>
      <c r="G401" s="303">
        <v>45728.0</v>
      </c>
      <c r="H401" s="347">
        <f t="shared" si="2"/>
        <v>1</v>
      </c>
      <c r="I401" s="54" t="s">
        <v>49</v>
      </c>
      <c r="J401" s="54">
        <v>512.0</v>
      </c>
      <c r="K401" s="100"/>
      <c r="L401" s="106"/>
      <c r="M401" s="53">
        <v>45771.0</v>
      </c>
      <c r="N401" s="54" t="s">
        <v>19</v>
      </c>
      <c r="O401" s="134"/>
      <c r="P401" s="134"/>
      <c r="Q401" s="152"/>
      <c r="R401" s="162"/>
      <c r="S401" s="162"/>
      <c r="T401" s="162"/>
      <c r="U401" s="162"/>
      <c r="V401" s="163"/>
      <c r="W401" s="163"/>
      <c r="X401" s="163"/>
    </row>
    <row r="402">
      <c r="A402" s="53">
        <v>45769.0</v>
      </c>
      <c r="B402" s="53">
        <v>45783.0</v>
      </c>
      <c r="C402" s="54">
        <v>215104.0</v>
      </c>
      <c r="D402" s="54" t="s">
        <v>48</v>
      </c>
      <c r="E402" s="320">
        <v>45413.0</v>
      </c>
      <c r="F402" s="56">
        <f t="shared" si="1"/>
        <v>12</v>
      </c>
      <c r="G402" s="303">
        <v>45432.0</v>
      </c>
      <c r="H402" s="56">
        <f t="shared" si="2"/>
        <v>11</v>
      </c>
      <c r="I402" s="54" t="s">
        <v>73</v>
      </c>
      <c r="J402" s="54">
        <v>208.0</v>
      </c>
      <c r="K402" s="57">
        <v>10000.0</v>
      </c>
      <c r="L402" s="54" t="s">
        <v>68</v>
      </c>
      <c r="M402" s="53">
        <v>45771.0</v>
      </c>
      <c r="N402" s="54" t="s">
        <v>19</v>
      </c>
      <c r="O402" s="54"/>
      <c r="P402" s="134"/>
      <c r="Q402" s="152"/>
      <c r="R402" s="162"/>
      <c r="S402" s="162"/>
      <c r="T402" s="162"/>
      <c r="U402" s="162"/>
      <c r="V402" s="163"/>
      <c r="W402" s="163"/>
      <c r="X402" s="163"/>
    </row>
    <row r="403">
      <c r="A403" s="53">
        <v>45721.0</v>
      </c>
      <c r="B403" s="53">
        <v>45783.0</v>
      </c>
      <c r="C403" s="54">
        <v>229969.0</v>
      </c>
      <c r="D403" s="54" t="s">
        <v>95</v>
      </c>
      <c r="E403" s="320">
        <v>45536.0</v>
      </c>
      <c r="F403" s="56">
        <f t="shared" si="1"/>
        <v>8</v>
      </c>
      <c r="G403" s="303">
        <v>45569.0</v>
      </c>
      <c r="H403" s="56">
        <f t="shared" si="2"/>
        <v>7</v>
      </c>
      <c r="I403" s="54" t="s">
        <v>74</v>
      </c>
      <c r="J403" s="54">
        <v>310.0</v>
      </c>
      <c r="K403" s="57">
        <v>7000.0</v>
      </c>
      <c r="L403" s="54" t="s">
        <v>68</v>
      </c>
      <c r="M403" s="53">
        <v>45775.0</v>
      </c>
      <c r="N403" s="54" t="s">
        <v>19</v>
      </c>
      <c r="O403" s="58"/>
      <c r="P403" s="134"/>
      <c r="Q403" s="152"/>
      <c r="R403" s="162"/>
      <c r="S403" s="162"/>
      <c r="T403" s="162"/>
      <c r="U403" s="162"/>
      <c r="V403" s="163"/>
      <c r="W403" s="163"/>
      <c r="X403" s="163"/>
    </row>
    <row r="404">
      <c r="A404" s="105">
        <v>45705.0</v>
      </c>
      <c r="B404" s="53">
        <v>45783.0</v>
      </c>
      <c r="C404" s="106">
        <v>236984.0</v>
      </c>
      <c r="D404" s="106" t="s">
        <v>96</v>
      </c>
      <c r="E404" s="346">
        <v>45627.0</v>
      </c>
      <c r="F404" s="117">
        <f t="shared" si="1"/>
        <v>5</v>
      </c>
      <c r="G404" s="353">
        <v>45639.0</v>
      </c>
      <c r="H404" s="347">
        <f t="shared" si="2"/>
        <v>4</v>
      </c>
      <c r="I404" s="54" t="s">
        <v>74</v>
      </c>
      <c r="J404" s="54">
        <v>307.0</v>
      </c>
      <c r="K404" s="153">
        <v>3000.0</v>
      </c>
      <c r="L404" s="89" t="s">
        <v>68</v>
      </c>
      <c r="M404" s="53">
        <v>45775.0</v>
      </c>
      <c r="N404" s="54" t="s">
        <v>19</v>
      </c>
      <c r="O404" s="134"/>
      <c r="P404" s="284"/>
      <c r="Q404" s="152"/>
      <c r="R404" s="162"/>
      <c r="S404" s="162"/>
      <c r="T404" s="162"/>
      <c r="U404" s="162"/>
      <c r="V404" s="163"/>
      <c r="W404" s="163"/>
      <c r="X404" s="163"/>
    </row>
    <row r="405">
      <c r="A405" s="105">
        <v>45705.0</v>
      </c>
      <c r="B405" s="53">
        <v>45783.0</v>
      </c>
      <c r="C405" s="106">
        <v>244099.0</v>
      </c>
      <c r="D405" s="106" t="s">
        <v>104</v>
      </c>
      <c r="E405" s="107">
        <v>45597.0</v>
      </c>
      <c r="F405" s="108">
        <f t="shared" si="1"/>
        <v>6</v>
      </c>
      <c r="G405" s="105">
        <v>45713.0</v>
      </c>
      <c r="H405" s="147">
        <f t="shared" si="2"/>
        <v>2</v>
      </c>
      <c r="I405" s="106" t="s">
        <v>59</v>
      </c>
      <c r="J405" s="106">
        <v>104.0</v>
      </c>
      <c r="K405" s="361">
        <v>12000.0</v>
      </c>
      <c r="L405" s="106" t="s">
        <v>68</v>
      </c>
      <c r="M405" s="280">
        <v>45771.0</v>
      </c>
      <c r="N405" s="54" t="s">
        <v>19</v>
      </c>
      <c r="O405" s="134" t="s">
        <v>564</v>
      </c>
      <c r="P405" s="133"/>
      <c r="Q405" s="152"/>
      <c r="R405" s="162"/>
      <c r="S405" s="162"/>
      <c r="T405" s="162"/>
      <c r="U405" s="162"/>
      <c r="V405" s="163"/>
      <c r="W405" s="163"/>
      <c r="X405" s="163"/>
    </row>
    <row r="406">
      <c r="A406" s="53">
        <v>45705.0</v>
      </c>
      <c r="B406" s="53">
        <v>45783.0</v>
      </c>
      <c r="C406" s="54">
        <v>237160.0</v>
      </c>
      <c r="D406" s="54" t="s">
        <v>48</v>
      </c>
      <c r="E406" s="320">
        <v>45505.0</v>
      </c>
      <c r="F406" s="56">
        <f t="shared" si="1"/>
        <v>9</v>
      </c>
      <c r="G406" s="321">
        <v>45642.0</v>
      </c>
      <c r="H406" s="56">
        <f t="shared" si="2"/>
        <v>4</v>
      </c>
      <c r="I406" s="54" t="s">
        <v>74</v>
      </c>
      <c r="J406" s="54">
        <v>312.0</v>
      </c>
      <c r="K406" s="100"/>
      <c r="L406" s="58"/>
      <c r="M406" s="53">
        <v>45754.0</v>
      </c>
      <c r="N406" s="54" t="s">
        <v>19</v>
      </c>
      <c r="O406" s="58"/>
      <c r="P406" s="134"/>
      <c r="Q406" s="152"/>
      <c r="R406" s="162"/>
      <c r="S406" s="162"/>
      <c r="T406" s="162"/>
      <c r="U406" s="162"/>
      <c r="V406" s="163"/>
      <c r="W406" s="163"/>
      <c r="X406" s="163"/>
    </row>
    <row r="407">
      <c r="A407" s="53">
        <v>45705.0</v>
      </c>
      <c r="B407" s="53">
        <v>45783.0</v>
      </c>
      <c r="C407" s="54">
        <v>214422.0</v>
      </c>
      <c r="D407" s="54" t="s">
        <v>71</v>
      </c>
      <c r="E407" s="320">
        <v>45383.0</v>
      </c>
      <c r="F407" s="56">
        <f t="shared" si="1"/>
        <v>13</v>
      </c>
      <c r="G407" s="303">
        <v>45426.0</v>
      </c>
      <c r="H407" s="56">
        <f t="shared" si="2"/>
        <v>11</v>
      </c>
      <c r="I407" s="54" t="s">
        <v>74</v>
      </c>
      <c r="J407" s="54" t="s">
        <v>210</v>
      </c>
      <c r="K407" s="57">
        <v>3000.0</v>
      </c>
      <c r="L407" s="54" t="s">
        <v>51</v>
      </c>
      <c r="M407" s="53">
        <v>45761.0</v>
      </c>
      <c r="N407" s="54" t="s">
        <v>19</v>
      </c>
      <c r="O407" s="58"/>
      <c r="P407" s="134"/>
      <c r="Q407" s="152"/>
      <c r="R407" s="162"/>
      <c r="S407" s="162"/>
      <c r="T407" s="162"/>
      <c r="U407" s="162"/>
      <c r="V407" s="163"/>
      <c r="W407" s="163"/>
      <c r="X407" s="163"/>
    </row>
    <row r="408">
      <c r="A408" s="53">
        <v>45705.0</v>
      </c>
      <c r="B408" s="53">
        <v>45783.0</v>
      </c>
      <c r="C408" s="54">
        <v>192013.0</v>
      </c>
      <c r="D408" s="54" t="s">
        <v>77</v>
      </c>
      <c r="E408" s="320">
        <v>45170.0</v>
      </c>
      <c r="F408" s="56">
        <f t="shared" si="1"/>
        <v>20</v>
      </c>
      <c r="G408" s="303">
        <v>45237.0</v>
      </c>
      <c r="H408" s="56">
        <f t="shared" si="2"/>
        <v>17</v>
      </c>
      <c r="I408" s="54" t="s">
        <v>42</v>
      </c>
      <c r="J408" s="54">
        <v>69.0</v>
      </c>
      <c r="K408" s="57">
        <v>4000.0</v>
      </c>
      <c r="L408" s="54" t="s">
        <v>68</v>
      </c>
      <c r="M408" s="53">
        <v>45748.0</v>
      </c>
      <c r="N408" s="54" t="s">
        <v>19</v>
      </c>
      <c r="O408" s="54"/>
      <c r="P408" s="134"/>
      <c r="Q408" s="152"/>
      <c r="R408" s="162"/>
      <c r="S408" s="162"/>
      <c r="T408" s="162"/>
      <c r="U408" s="162"/>
      <c r="V408" s="163"/>
      <c r="W408" s="163"/>
      <c r="X408" s="163"/>
    </row>
    <row r="409">
      <c r="A409" s="53">
        <v>45723.0</v>
      </c>
      <c r="B409" s="53">
        <v>45783.0</v>
      </c>
      <c r="C409" s="54">
        <v>226655.0</v>
      </c>
      <c r="D409" s="54" t="s">
        <v>77</v>
      </c>
      <c r="E409" s="320">
        <v>45505.0</v>
      </c>
      <c r="F409" s="56">
        <f t="shared" si="1"/>
        <v>9</v>
      </c>
      <c r="G409" s="303">
        <v>45535.0</v>
      </c>
      <c r="H409" s="56">
        <f t="shared" si="2"/>
        <v>8</v>
      </c>
      <c r="I409" s="54" t="s">
        <v>74</v>
      </c>
      <c r="J409" s="54">
        <v>301.0</v>
      </c>
      <c r="K409" s="57">
        <v>4000.0</v>
      </c>
      <c r="L409" s="54" t="s">
        <v>68</v>
      </c>
      <c r="M409" s="53">
        <v>45749.0</v>
      </c>
      <c r="N409" s="54" t="s">
        <v>19</v>
      </c>
      <c r="O409" s="58"/>
      <c r="P409" s="134"/>
      <c r="Q409" s="152"/>
      <c r="R409" s="162"/>
      <c r="S409" s="162"/>
      <c r="T409" s="162"/>
      <c r="U409" s="162"/>
      <c r="V409" s="163"/>
      <c r="W409" s="163"/>
      <c r="X409" s="163"/>
    </row>
    <row r="410">
      <c r="A410" s="97">
        <v>45705.0</v>
      </c>
      <c r="B410" s="53">
        <v>45783.0</v>
      </c>
      <c r="C410" s="98">
        <v>207859.0</v>
      </c>
      <c r="D410" s="54" t="s">
        <v>102</v>
      </c>
      <c r="E410" s="362">
        <v>45323.0</v>
      </c>
      <c r="F410" s="56">
        <f t="shared" si="1"/>
        <v>15</v>
      </c>
      <c r="G410" s="363">
        <v>45377.0</v>
      </c>
      <c r="H410" s="56">
        <f t="shared" si="2"/>
        <v>13</v>
      </c>
      <c r="I410" s="54" t="s">
        <v>59</v>
      </c>
      <c r="J410" s="54" t="s">
        <v>33</v>
      </c>
      <c r="K410" s="57">
        <v>34000.0</v>
      </c>
      <c r="L410" s="58"/>
      <c r="M410" s="53">
        <v>45748.0</v>
      </c>
      <c r="N410" s="54" t="s">
        <v>19</v>
      </c>
      <c r="O410" s="54"/>
      <c r="P410" s="134"/>
      <c r="Q410" s="152"/>
      <c r="R410" s="162"/>
      <c r="S410" s="162"/>
      <c r="T410" s="162"/>
      <c r="U410" s="162"/>
      <c r="V410" s="163"/>
      <c r="W410" s="163"/>
      <c r="X410" s="163"/>
    </row>
    <row r="411">
      <c r="A411" s="53">
        <v>45705.0</v>
      </c>
      <c r="B411" s="53">
        <v>45783.0</v>
      </c>
      <c r="C411" s="54">
        <v>214637.0</v>
      </c>
      <c r="D411" s="54" t="s">
        <v>70</v>
      </c>
      <c r="E411" s="320">
        <v>45413.0</v>
      </c>
      <c r="F411" s="56">
        <f t="shared" si="1"/>
        <v>12</v>
      </c>
      <c r="G411" s="303">
        <v>45428.0</v>
      </c>
      <c r="H411" s="56">
        <f t="shared" si="2"/>
        <v>11</v>
      </c>
      <c r="I411" s="54" t="s">
        <v>59</v>
      </c>
      <c r="J411" s="54">
        <v>102.0</v>
      </c>
      <c r="K411" s="57" t="s">
        <v>565</v>
      </c>
      <c r="L411" s="54" t="s">
        <v>68</v>
      </c>
      <c r="M411" s="53">
        <v>45748.0</v>
      </c>
      <c r="N411" s="54" t="s">
        <v>19</v>
      </c>
      <c r="O411" s="54"/>
      <c r="P411" s="134"/>
      <c r="Q411" s="152"/>
      <c r="R411" s="162"/>
      <c r="S411" s="162"/>
      <c r="T411" s="162"/>
      <c r="U411" s="162"/>
      <c r="V411" s="163"/>
      <c r="W411" s="163"/>
      <c r="X411" s="163"/>
    </row>
    <row r="412">
      <c r="A412" s="53">
        <v>45705.0</v>
      </c>
      <c r="B412" s="53">
        <v>45783.0</v>
      </c>
      <c r="C412" s="54">
        <v>221582.0</v>
      </c>
      <c r="D412" s="54" t="s">
        <v>83</v>
      </c>
      <c r="E412" s="320">
        <v>45444.0</v>
      </c>
      <c r="F412" s="56">
        <f t="shared" si="1"/>
        <v>11</v>
      </c>
      <c r="G412" s="303">
        <v>45488.0</v>
      </c>
      <c r="H412" s="56">
        <f t="shared" si="2"/>
        <v>9</v>
      </c>
      <c r="I412" s="54" t="s">
        <v>59</v>
      </c>
      <c r="J412" s="54">
        <v>106.0</v>
      </c>
      <c r="K412" s="57">
        <v>20000.0</v>
      </c>
      <c r="L412" s="54" t="s">
        <v>68</v>
      </c>
      <c r="M412" s="53">
        <v>45762.0</v>
      </c>
      <c r="N412" s="54" t="s">
        <v>19</v>
      </c>
      <c r="O412" s="54"/>
      <c r="P412" s="134"/>
      <c r="Q412" s="152"/>
      <c r="R412" s="162"/>
      <c r="S412" s="162"/>
      <c r="T412" s="162"/>
      <c r="U412" s="162"/>
      <c r="V412" s="163"/>
      <c r="W412" s="163"/>
      <c r="X412" s="163"/>
    </row>
    <row r="413">
      <c r="A413" s="53">
        <v>45727.0</v>
      </c>
      <c r="B413" s="53">
        <v>45783.0</v>
      </c>
      <c r="C413" s="54">
        <v>222115.0</v>
      </c>
      <c r="D413" s="54" t="s">
        <v>58</v>
      </c>
      <c r="E413" s="320">
        <v>45474.0</v>
      </c>
      <c r="F413" s="56">
        <f t="shared" si="1"/>
        <v>10</v>
      </c>
      <c r="G413" s="303">
        <v>45502.0</v>
      </c>
      <c r="H413" s="56">
        <f t="shared" si="2"/>
        <v>9</v>
      </c>
      <c r="I413" s="54" t="s">
        <v>74</v>
      </c>
      <c r="J413" s="54">
        <v>308.0</v>
      </c>
      <c r="K413" s="57">
        <v>12000.0</v>
      </c>
      <c r="L413" s="58"/>
      <c r="M413" s="53">
        <v>45764.0</v>
      </c>
      <c r="N413" s="54" t="s">
        <v>19</v>
      </c>
      <c r="O413" s="328"/>
      <c r="P413" s="89" t="s">
        <v>66</v>
      </c>
      <c r="Q413" s="152"/>
      <c r="R413" s="162"/>
      <c r="S413" s="162"/>
      <c r="T413" s="162"/>
      <c r="U413" s="162"/>
      <c r="V413" s="163"/>
      <c r="W413" s="163"/>
      <c r="X413" s="163"/>
    </row>
    <row r="414">
      <c r="A414" s="53">
        <v>45705.0</v>
      </c>
      <c r="B414" s="53">
        <v>45783.0</v>
      </c>
      <c r="C414" s="54">
        <v>231966.0</v>
      </c>
      <c r="D414" s="54" t="s">
        <v>87</v>
      </c>
      <c r="E414" s="320">
        <v>45566.0</v>
      </c>
      <c r="F414" s="56">
        <f t="shared" si="1"/>
        <v>7</v>
      </c>
      <c r="G414" s="321">
        <v>45587.0</v>
      </c>
      <c r="H414" s="56">
        <f t="shared" si="2"/>
        <v>6</v>
      </c>
      <c r="I414" s="54" t="s">
        <v>74</v>
      </c>
      <c r="J414" s="54">
        <v>316.0</v>
      </c>
      <c r="K414" s="100"/>
      <c r="L414" s="58"/>
      <c r="M414" s="53">
        <v>45761.0</v>
      </c>
      <c r="N414" s="54" t="s">
        <v>19</v>
      </c>
      <c r="O414" s="58"/>
      <c r="P414" s="134"/>
      <c r="Q414" s="152"/>
      <c r="R414" s="162"/>
      <c r="S414" s="162"/>
      <c r="T414" s="162"/>
      <c r="U414" s="162"/>
      <c r="V414" s="163"/>
      <c r="W414" s="163"/>
      <c r="X414" s="163"/>
    </row>
    <row r="415">
      <c r="A415" s="53">
        <v>45705.0</v>
      </c>
      <c r="B415" s="53">
        <v>45783.0</v>
      </c>
      <c r="C415" s="54">
        <v>192476.0</v>
      </c>
      <c r="D415" s="54" t="s">
        <v>89</v>
      </c>
      <c r="E415" s="320">
        <v>45231.0</v>
      </c>
      <c r="F415" s="56">
        <f t="shared" si="1"/>
        <v>18</v>
      </c>
      <c r="G415" s="321">
        <v>45240.0</v>
      </c>
      <c r="H415" s="56">
        <f t="shared" si="2"/>
        <v>17</v>
      </c>
      <c r="I415" s="54" t="s">
        <v>59</v>
      </c>
      <c r="J415" s="54">
        <v>139.0</v>
      </c>
      <c r="K415" s="57">
        <v>2000.0</v>
      </c>
      <c r="L415" s="58"/>
      <c r="M415" s="53">
        <v>45757.0</v>
      </c>
      <c r="N415" s="54" t="s">
        <v>19</v>
      </c>
      <c r="O415" s="58"/>
      <c r="P415" s="134"/>
      <c r="Q415" s="152"/>
      <c r="R415" s="162"/>
      <c r="S415" s="162"/>
      <c r="T415" s="162"/>
      <c r="U415" s="162"/>
      <c r="V415" s="163"/>
      <c r="W415" s="163"/>
      <c r="X415" s="163"/>
    </row>
    <row r="416">
      <c r="A416" s="53">
        <v>45692.0</v>
      </c>
      <c r="B416" s="53">
        <v>45783.0</v>
      </c>
      <c r="C416" s="54">
        <v>204081.0</v>
      </c>
      <c r="D416" s="54" t="s">
        <v>89</v>
      </c>
      <c r="E416" s="320">
        <v>45323.0</v>
      </c>
      <c r="F416" s="56">
        <f t="shared" si="1"/>
        <v>15</v>
      </c>
      <c r="G416" s="303">
        <v>45349.0</v>
      </c>
      <c r="H416" s="56">
        <f t="shared" si="2"/>
        <v>14</v>
      </c>
      <c r="I416" s="54" t="s">
        <v>73</v>
      </c>
      <c r="J416" s="54">
        <v>214.0</v>
      </c>
      <c r="K416" s="57">
        <v>35000.0</v>
      </c>
      <c r="L416" s="54" t="s">
        <v>68</v>
      </c>
      <c r="M416" s="53">
        <v>45764.0</v>
      </c>
      <c r="N416" s="54" t="s">
        <v>19</v>
      </c>
      <c r="O416" s="54"/>
      <c r="P416" s="134"/>
      <c r="Q416" s="152"/>
      <c r="R416" s="162"/>
      <c r="S416" s="162"/>
      <c r="T416" s="162"/>
      <c r="U416" s="162"/>
      <c r="V416" s="163"/>
      <c r="W416" s="163"/>
      <c r="X416" s="163"/>
    </row>
    <row r="417">
      <c r="A417" s="53">
        <v>45705.0</v>
      </c>
      <c r="B417" s="53">
        <v>45783.0</v>
      </c>
      <c r="C417" s="54">
        <v>225901.0</v>
      </c>
      <c r="D417" s="54" t="s">
        <v>158</v>
      </c>
      <c r="E417" s="320">
        <v>45505.0</v>
      </c>
      <c r="F417" s="56">
        <f t="shared" si="1"/>
        <v>9</v>
      </c>
      <c r="G417" s="303">
        <v>45527.0</v>
      </c>
      <c r="H417" s="56">
        <f t="shared" si="2"/>
        <v>8</v>
      </c>
      <c r="I417" s="54" t="s">
        <v>74</v>
      </c>
      <c r="J417" s="54">
        <v>316.0</v>
      </c>
      <c r="K417" s="100"/>
      <c r="L417" s="58"/>
      <c r="M417" s="53">
        <v>45761.0</v>
      </c>
      <c r="N417" s="54" t="s">
        <v>19</v>
      </c>
      <c r="O417" s="58"/>
      <c r="P417" s="134"/>
      <c r="Q417" s="152"/>
      <c r="R417" s="162"/>
      <c r="S417" s="162"/>
      <c r="T417" s="162"/>
      <c r="U417" s="162"/>
      <c r="V417" s="163"/>
      <c r="W417" s="163"/>
      <c r="X417" s="163"/>
    </row>
    <row r="418">
      <c r="A418" s="53">
        <v>45705.0</v>
      </c>
      <c r="B418" s="53">
        <v>45783.0</v>
      </c>
      <c r="C418" s="54">
        <v>215395.0</v>
      </c>
      <c r="D418" s="54" t="s">
        <v>112</v>
      </c>
      <c r="E418" s="320">
        <v>45413.0</v>
      </c>
      <c r="F418" s="56">
        <f t="shared" si="1"/>
        <v>12</v>
      </c>
      <c r="G418" s="303">
        <v>45440.0</v>
      </c>
      <c r="H418" s="56">
        <f t="shared" si="2"/>
        <v>11</v>
      </c>
      <c r="I418" s="54" t="s">
        <v>73</v>
      </c>
      <c r="J418" s="54">
        <v>215.0</v>
      </c>
      <c r="K418" s="57">
        <v>28900.0</v>
      </c>
      <c r="L418" s="58"/>
      <c r="M418" s="53">
        <v>45750.0</v>
      </c>
      <c r="N418" s="54" t="s">
        <v>19</v>
      </c>
      <c r="O418" s="58"/>
      <c r="P418" s="134"/>
      <c r="Q418" s="152"/>
      <c r="R418" s="162"/>
      <c r="S418" s="162"/>
      <c r="T418" s="162"/>
      <c r="U418" s="162"/>
      <c r="V418" s="163"/>
      <c r="W418" s="163"/>
      <c r="X418" s="163"/>
    </row>
    <row r="419">
      <c r="A419" s="53">
        <v>45705.0</v>
      </c>
      <c r="B419" s="53">
        <v>45783.0</v>
      </c>
      <c r="C419" s="54">
        <v>236892.0</v>
      </c>
      <c r="D419" s="54" t="s">
        <v>95</v>
      </c>
      <c r="E419" s="320">
        <v>45536.0</v>
      </c>
      <c r="F419" s="56">
        <f t="shared" si="1"/>
        <v>8</v>
      </c>
      <c r="G419" s="321">
        <v>45637.0</v>
      </c>
      <c r="H419" s="56">
        <f t="shared" si="2"/>
        <v>4</v>
      </c>
      <c r="I419" s="54" t="s">
        <v>74</v>
      </c>
      <c r="J419" s="54">
        <v>308.0</v>
      </c>
      <c r="K419" s="100"/>
      <c r="L419" s="58"/>
      <c r="M419" s="53">
        <v>45761.0</v>
      </c>
      <c r="N419" s="54" t="s">
        <v>19</v>
      </c>
      <c r="O419" s="58"/>
      <c r="P419" s="134"/>
      <c r="Q419" s="152"/>
      <c r="R419" s="162"/>
      <c r="S419" s="162"/>
      <c r="T419" s="162"/>
      <c r="U419" s="162"/>
      <c r="V419" s="163"/>
      <c r="W419" s="163"/>
      <c r="X419" s="163"/>
    </row>
    <row r="420">
      <c r="A420" s="53">
        <v>45705.0</v>
      </c>
      <c r="B420" s="53">
        <v>45783.0</v>
      </c>
      <c r="C420" s="54">
        <v>194710.0</v>
      </c>
      <c r="D420" s="54" t="s">
        <v>60</v>
      </c>
      <c r="E420" s="320">
        <v>45139.0</v>
      </c>
      <c r="F420" s="56">
        <f t="shared" si="1"/>
        <v>21</v>
      </c>
      <c r="G420" s="303">
        <v>45265.0</v>
      </c>
      <c r="H420" s="56">
        <f t="shared" si="2"/>
        <v>17</v>
      </c>
      <c r="I420" s="54" t="s">
        <v>49</v>
      </c>
      <c r="J420" s="54">
        <v>535.0</v>
      </c>
      <c r="K420" s="100"/>
      <c r="L420" s="58"/>
      <c r="M420" s="53">
        <v>45772.0</v>
      </c>
      <c r="N420" s="54" t="s">
        <v>19</v>
      </c>
      <c r="O420" s="58"/>
      <c r="P420" s="134"/>
      <c r="Q420" s="152"/>
      <c r="R420" s="162"/>
      <c r="S420" s="162"/>
      <c r="T420" s="162"/>
      <c r="U420" s="162"/>
      <c r="V420" s="163"/>
      <c r="W420" s="163"/>
      <c r="X420" s="163"/>
    </row>
    <row r="421">
      <c r="A421" s="53">
        <v>45705.0</v>
      </c>
      <c r="B421" s="53">
        <v>45783.0</v>
      </c>
      <c r="C421" s="54">
        <v>239700.0</v>
      </c>
      <c r="D421" s="54" t="s">
        <v>60</v>
      </c>
      <c r="E421" s="320">
        <v>45597.0</v>
      </c>
      <c r="F421" s="56">
        <f t="shared" si="1"/>
        <v>6</v>
      </c>
      <c r="G421" s="303">
        <v>45673.0</v>
      </c>
      <c r="H421" s="56">
        <f t="shared" si="2"/>
        <v>3</v>
      </c>
      <c r="I421" s="54" t="s">
        <v>63</v>
      </c>
      <c r="J421" s="54">
        <v>401.0</v>
      </c>
      <c r="K421" s="100"/>
      <c r="L421" s="58"/>
      <c r="M421" s="53">
        <v>45769.0</v>
      </c>
      <c r="N421" s="54" t="s">
        <v>19</v>
      </c>
      <c r="O421" s="58"/>
      <c r="P421" s="134"/>
      <c r="Q421" s="152"/>
      <c r="R421" s="162"/>
      <c r="S421" s="162"/>
      <c r="T421" s="162"/>
      <c r="U421" s="162"/>
      <c r="V421" s="163"/>
      <c r="W421" s="163"/>
      <c r="X421" s="163"/>
    </row>
    <row r="422">
      <c r="A422" s="53">
        <v>45705.0</v>
      </c>
      <c r="B422" s="53">
        <v>45783.0</v>
      </c>
      <c r="C422" s="54">
        <v>220143.0</v>
      </c>
      <c r="D422" s="54" t="s">
        <v>48</v>
      </c>
      <c r="E422" s="320">
        <v>45444.0</v>
      </c>
      <c r="F422" s="56">
        <f t="shared" si="1"/>
        <v>11</v>
      </c>
      <c r="G422" s="303">
        <v>45485.0</v>
      </c>
      <c r="H422" s="56">
        <f t="shared" si="2"/>
        <v>9</v>
      </c>
      <c r="I422" s="54" t="s">
        <v>49</v>
      </c>
      <c r="J422" s="54">
        <v>512.0</v>
      </c>
      <c r="K422" s="57">
        <v>15000.0</v>
      </c>
      <c r="L422" s="58"/>
      <c r="M422" s="53">
        <v>45762.0</v>
      </c>
      <c r="N422" s="54" t="s">
        <v>19</v>
      </c>
      <c r="O422" s="58"/>
      <c r="P422" s="134"/>
      <c r="Q422" s="152"/>
      <c r="R422" s="162"/>
      <c r="S422" s="162"/>
      <c r="T422" s="162"/>
      <c r="U422" s="162"/>
      <c r="V422" s="163"/>
      <c r="W422" s="163"/>
      <c r="X422" s="163"/>
    </row>
    <row r="423">
      <c r="A423" s="53">
        <v>45694.0</v>
      </c>
      <c r="B423" s="53">
        <v>45783.0</v>
      </c>
      <c r="C423" s="54">
        <v>221394.0</v>
      </c>
      <c r="D423" s="54" t="s">
        <v>48</v>
      </c>
      <c r="E423" s="320">
        <v>45383.0</v>
      </c>
      <c r="F423" s="56">
        <f t="shared" si="1"/>
        <v>13</v>
      </c>
      <c r="G423" s="303">
        <v>45485.0</v>
      </c>
      <c r="H423" s="56">
        <f t="shared" si="2"/>
        <v>9</v>
      </c>
      <c r="I423" s="54" t="s">
        <v>59</v>
      </c>
      <c r="J423" s="54">
        <v>139.0</v>
      </c>
      <c r="K423" s="57">
        <v>2000.0</v>
      </c>
      <c r="L423" s="58"/>
      <c r="M423" s="53">
        <v>45757.0</v>
      </c>
      <c r="N423" s="54" t="s">
        <v>19</v>
      </c>
      <c r="O423" s="58"/>
      <c r="P423" s="134"/>
      <c r="Q423" s="152"/>
      <c r="R423" s="162"/>
      <c r="S423" s="162"/>
      <c r="T423" s="162"/>
      <c r="U423" s="162"/>
      <c r="V423" s="163"/>
      <c r="W423" s="163"/>
      <c r="X423" s="163"/>
    </row>
    <row r="424">
      <c r="A424" s="53">
        <v>45705.0</v>
      </c>
      <c r="B424" s="53">
        <v>45783.0</v>
      </c>
      <c r="C424" s="54">
        <v>217839.0</v>
      </c>
      <c r="D424" s="54" t="s">
        <v>48</v>
      </c>
      <c r="E424" s="320">
        <v>45323.0</v>
      </c>
      <c r="F424" s="56">
        <f t="shared" si="1"/>
        <v>15</v>
      </c>
      <c r="G424" s="303">
        <v>45460.0</v>
      </c>
      <c r="H424" s="56">
        <f t="shared" si="2"/>
        <v>10</v>
      </c>
      <c r="I424" s="54" t="s">
        <v>59</v>
      </c>
      <c r="J424" s="54">
        <v>139.0</v>
      </c>
      <c r="K424" s="100"/>
      <c r="L424" s="58"/>
      <c r="M424" s="53">
        <v>45757.0</v>
      </c>
      <c r="N424" s="54" t="s">
        <v>19</v>
      </c>
      <c r="O424" s="58"/>
      <c r="P424" s="134"/>
      <c r="Q424" s="152"/>
      <c r="R424" s="162"/>
      <c r="S424" s="162"/>
      <c r="T424" s="162"/>
      <c r="U424" s="162"/>
      <c r="V424" s="163"/>
      <c r="W424" s="163"/>
      <c r="X424" s="163"/>
    </row>
    <row r="425">
      <c r="A425" s="53">
        <v>45705.0</v>
      </c>
      <c r="B425" s="53">
        <v>45783.0</v>
      </c>
      <c r="C425" s="54">
        <v>232679.0</v>
      </c>
      <c r="D425" s="54" t="s">
        <v>48</v>
      </c>
      <c r="E425" s="320">
        <v>45566.0</v>
      </c>
      <c r="F425" s="56">
        <f t="shared" si="1"/>
        <v>7</v>
      </c>
      <c r="G425" s="303">
        <v>45602.0</v>
      </c>
      <c r="H425" s="56">
        <f t="shared" si="2"/>
        <v>6</v>
      </c>
      <c r="I425" s="54" t="s">
        <v>59</v>
      </c>
      <c r="J425" s="54">
        <v>104.0</v>
      </c>
      <c r="K425" s="100"/>
      <c r="L425" s="58"/>
      <c r="M425" s="53">
        <v>45750.0</v>
      </c>
      <c r="N425" s="54" t="s">
        <v>19</v>
      </c>
      <c r="O425" s="58"/>
      <c r="P425" s="134"/>
      <c r="Q425" s="152"/>
      <c r="R425" s="162"/>
      <c r="S425" s="162"/>
      <c r="T425" s="162"/>
      <c r="U425" s="162"/>
      <c r="V425" s="163"/>
      <c r="W425" s="163"/>
      <c r="X425" s="163"/>
    </row>
    <row r="426">
      <c r="A426" s="53">
        <v>45705.0</v>
      </c>
      <c r="B426" s="53">
        <v>45783.0</v>
      </c>
      <c r="C426" s="54">
        <v>221871.0</v>
      </c>
      <c r="D426" s="54" t="s">
        <v>102</v>
      </c>
      <c r="E426" s="320">
        <v>45261.0</v>
      </c>
      <c r="F426" s="56">
        <f t="shared" si="1"/>
        <v>17</v>
      </c>
      <c r="G426" s="303">
        <v>45492.0</v>
      </c>
      <c r="H426" s="56">
        <f t="shared" si="2"/>
        <v>9</v>
      </c>
      <c r="I426" s="54" t="s">
        <v>73</v>
      </c>
      <c r="J426" s="54" t="s">
        <v>210</v>
      </c>
      <c r="K426" s="100"/>
      <c r="L426" s="54" t="s">
        <v>68</v>
      </c>
      <c r="M426" s="53">
        <v>45754.0</v>
      </c>
      <c r="N426" s="54" t="s">
        <v>19</v>
      </c>
      <c r="O426" s="58"/>
      <c r="P426" s="134"/>
      <c r="Q426" s="152"/>
      <c r="R426" s="162"/>
      <c r="S426" s="162"/>
      <c r="T426" s="162"/>
      <c r="U426" s="162"/>
      <c r="V426" s="163"/>
      <c r="W426" s="163"/>
      <c r="X426" s="163"/>
    </row>
    <row r="427">
      <c r="A427" s="53">
        <v>45705.0</v>
      </c>
      <c r="B427" s="53">
        <v>45783.0</v>
      </c>
      <c r="C427" s="54">
        <v>201484.0</v>
      </c>
      <c r="D427" s="54" t="s">
        <v>102</v>
      </c>
      <c r="E427" s="320">
        <v>45200.0</v>
      </c>
      <c r="F427" s="56">
        <f t="shared" si="1"/>
        <v>19</v>
      </c>
      <c r="G427" s="303">
        <v>45328.0</v>
      </c>
      <c r="H427" s="56">
        <f t="shared" si="2"/>
        <v>15</v>
      </c>
      <c r="I427" s="54" t="s">
        <v>49</v>
      </c>
      <c r="J427" s="54">
        <v>535.0</v>
      </c>
      <c r="K427" s="100"/>
      <c r="L427" s="58"/>
      <c r="M427" s="53">
        <v>45772.0</v>
      </c>
      <c r="N427" s="54" t="s">
        <v>19</v>
      </c>
      <c r="O427" s="58"/>
      <c r="P427" s="134"/>
      <c r="Q427" s="152"/>
      <c r="R427" s="162"/>
      <c r="S427" s="162"/>
      <c r="T427" s="162"/>
      <c r="U427" s="162"/>
      <c r="V427" s="163"/>
      <c r="W427" s="163"/>
      <c r="X427" s="163"/>
    </row>
    <row r="428">
      <c r="A428" s="53">
        <v>45705.0</v>
      </c>
      <c r="B428" s="53">
        <v>45783.0</v>
      </c>
      <c r="C428" s="54">
        <v>223708.0</v>
      </c>
      <c r="D428" s="54" t="s">
        <v>102</v>
      </c>
      <c r="E428" s="320">
        <v>45444.0</v>
      </c>
      <c r="F428" s="56">
        <f t="shared" si="1"/>
        <v>11</v>
      </c>
      <c r="G428" s="303">
        <v>45507.0</v>
      </c>
      <c r="H428" s="56">
        <f t="shared" si="2"/>
        <v>9</v>
      </c>
      <c r="I428" s="54" t="s">
        <v>49</v>
      </c>
      <c r="J428" s="54">
        <v>514.0</v>
      </c>
      <c r="K428" s="57">
        <v>3000.0</v>
      </c>
      <c r="L428" s="58"/>
      <c r="M428" s="53">
        <v>45748.0</v>
      </c>
      <c r="N428" s="54" t="s">
        <v>19</v>
      </c>
      <c r="O428" s="58"/>
      <c r="P428" s="89" t="s">
        <v>66</v>
      </c>
      <c r="Q428" s="152"/>
      <c r="R428" s="162"/>
      <c r="S428" s="162"/>
      <c r="T428" s="162"/>
      <c r="U428" s="162"/>
      <c r="V428" s="163"/>
      <c r="W428" s="163"/>
      <c r="X428" s="163"/>
    </row>
    <row r="429">
      <c r="A429" s="53">
        <v>45705.0</v>
      </c>
      <c r="B429" s="53">
        <v>45783.0</v>
      </c>
      <c r="C429" s="54">
        <v>239915.0</v>
      </c>
      <c r="D429" s="54" t="s">
        <v>71</v>
      </c>
      <c r="E429" s="320">
        <v>45627.0</v>
      </c>
      <c r="F429" s="56">
        <f t="shared" si="1"/>
        <v>5</v>
      </c>
      <c r="G429" s="303">
        <v>45674.0</v>
      </c>
      <c r="H429" s="56">
        <f t="shared" si="2"/>
        <v>3</v>
      </c>
      <c r="I429" s="54" t="s">
        <v>49</v>
      </c>
      <c r="J429" s="54">
        <v>512.0</v>
      </c>
      <c r="K429" s="100"/>
      <c r="L429" s="58"/>
      <c r="M429" s="53">
        <v>45763.0</v>
      </c>
      <c r="N429" s="54" t="s">
        <v>19</v>
      </c>
      <c r="O429" s="58"/>
      <c r="P429" s="134"/>
      <c r="Q429" s="152"/>
      <c r="R429" s="162"/>
      <c r="S429" s="162"/>
      <c r="T429" s="162"/>
      <c r="U429" s="162"/>
      <c r="V429" s="163"/>
      <c r="W429" s="163"/>
      <c r="X429" s="163"/>
    </row>
    <row r="430">
      <c r="A430" s="53">
        <v>45726.0</v>
      </c>
      <c r="B430" s="53">
        <v>45782.0</v>
      </c>
      <c r="C430" s="54">
        <v>194565.0</v>
      </c>
      <c r="D430" s="54" t="s">
        <v>71</v>
      </c>
      <c r="E430" s="320">
        <v>45170.0</v>
      </c>
      <c r="F430" s="56">
        <f t="shared" si="1"/>
        <v>20</v>
      </c>
      <c r="G430" s="321">
        <v>45260.0</v>
      </c>
      <c r="H430" s="56">
        <f t="shared" si="2"/>
        <v>17</v>
      </c>
      <c r="I430" s="54" t="s">
        <v>49</v>
      </c>
      <c r="J430" s="54">
        <v>535.0</v>
      </c>
      <c r="K430" s="57">
        <v>17500.0</v>
      </c>
      <c r="L430" s="54" t="s">
        <v>68</v>
      </c>
      <c r="M430" s="53">
        <v>45782.0</v>
      </c>
      <c r="N430" s="54" t="s">
        <v>17</v>
      </c>
      <c r="O430" s="54"/>
      <c r="P430" s="89" t="s">
        <v>61</v>
      </c>
      <c r="Q430" s="152"/>
      <c r="R430" s="162"/>
      <c r="S430" s="162"/>
      <c r="T430" s="162"/>
      <c r="U430" s="162"/>
      <c r="V430" s="163"/>
      <c r="W430" s="163"/>
      <c r="X430" s="163"/>
    </row>
    <row r="431">
      <c r="A431" s="53">
        <v>45705.0</v>
      </c>
      <c r="B431" s="53">
        <v>45783.0</v>
      </c>
      <c r="C431" s="54">
        <v>202245.0</v>
      </c>
      <c r="D431" s="54" t="s">
        <v>71</v>
      </c>
      <c r="E431" s="320">
        <v>45108.0</v>
      </c>
      <c r="F431" s="56">
        <f t="shared" si="1"/>
        <v>22</v>
      </c>
      <c r="G431" s="303">
        <v>45336.0</v>
      </c>
      <c r="H431" s="56">
        <f t="shared" si="2"/>
        <v>14</v>
      </c>
      <c r="I431" s="54" t="s">
        <v>49</v>
      </c>
      <c r="J431" s="54">
        <v>535.0</v>
      </c>
      <c r="K431" s="100"/>
      <c r="L431" s="58"/>
      <c r="M431" s="53">
        <v>45772.0</v>
      </c>
      <c r="N431" s="54" t="s">
        <v>19</v>
      </c>
      <c r="O431" s="58"/>
      <c r="P431" s="134"/>
      <c r="Q431" s="152"/>
      <c r="R431" s="162"/>
      <c r="S431" s="162"/>
      <c r="T431" s="162"/>
      <c r="U431" s="162"/>
      <c r="V431" s="163"/>
      <c r="W431" s="163"/>
      <c r="X431" s="163"/>
    </row>
    <row r="432">
      <c r="A432" s="53">
        <v>45705.0</v>
      </c>
      <c r="B432" s="53">
        <v>45783.0</v>
      </c>
      <c r="C432" s="54">
        <v>217053.0</v>
      </c>
      <c r="D432" s="54" t="s">
        <v>71</v>
      </c>
      <c r="E432" s="320">
        <v>43831.0</v>
      </c>
      <c r="F432" s="56">
        <f t="shared" si="1"/>
        <v>64</v>
      </c>
      <c r="G432" s="303">
        <v>45448.0</v>
      </c>
      <c r="H432" s="56">
        <f t="shared" si="2"/>
        <v>11</v>
      </c>
      <c r="I432" s="54" t="s">
        <v>49</v>
      </c>
      <c r="J432" s="54">
        <v>505.0</v>
      </c>
      <c r="K432" s="57">
        <v>5000.0</v>
      </c>
      <c r="L432" s="58"/>
      <c r="M432" s="53">
        <v>45750.0</v>
      </c>
      <c r="N432" s="54" t="s">
        <v>19</v>
      </c>
      <c r="O432" s="58"/>
      <c r="P432" s="134"/>
      <c r="Q432" s="152"/>
      <c r="R432" s="162"/>
      <c r="S432" s="162"/>
      <c r="T432" s="162"/>
      <c r="U432" s="162"/>
      <c r="V432" s="163"/>
      <c r="W432" s="163"/>
      <c r="X432" s="163"/>
    </row>
    <row r="433">
      <c r="A433" s="53">
        <v>45705.0</v>
      </c>
      <c r="B433" s="53">
        <v>45783.0</v>
      </c>
      <c r="C433" s="54">
        <v>233419.0</v>
      </c>
      <c r="D433" s="54" t="s">
        <v>71</v>
      </c>
      <c r="E433" s="320">
        <v>45566.0</v>
      </c>
      <c r="F433" s="56">
        <f t="shared" si="1"/>
        <v>7</v>
      </c>
      <c r="G433" s="303">
        <v>45602.0</v>
      </c>
      <c r="H433" s="56">
        <f t="shared" si="2"/>
        <v>6</v>
      </c>
      <c r="I433" s="54" t="s">
        <v>59</v>
      </c>
      <c r="J433" s="54">
        <v>108.0</v>
      </c>
      <c r="K433" s="57">
        <v>11000.0</v>
      </c>
      <c r="L433" s="54" t="s">
        <v>68</v>
      </c>
      <c r="M433" s="53">
        <v>45775.0</v>
      </c>
      <c r="N433" s="54" t="s">
        <v>19</v>
      </c>
      <c r="O433" s="58"/>
      <c r="P433" s="134"/>
      <c r="Q433" s="152"/>
      <c r="R433" s="162"/>
      <c r="S433" s="162"/>
      <c r="T433" s="162"/>
      <c r="U433" s="162"/>
      <c r="V433" s="163"/>
      <c r="W433" s="163"/>
      <c r="X433" s="163"/>
    </row>
    <row r="434">
      <c r="A434" s="53">
        <v>45705.0</v>
      </c>
      <c r="B434" s="53">
        <v>45783.0</v>
      </c>
      <c r="C434" s="54">
        <v>236464.0</v>
      </c>
      <c r="D434" s="54" t="s">
        <v>71</v>
      </c>
      <c r="E434" s="320">
        <v>45566.0</v>
      </c>
      <c r="F434" s="56">
        <f t="shared" si="1"/>
        <v>7</v>
      </c>
      <c r="G434" s="303">
        <v>45632.0</v>
      </c>
      <c r="H434" s="56">
        <f t="shared" si="2"/>
        <v>5</v>
      </c>
      <c r="I434" s="54" t="s">
        <v>49</v>
      </c>
      <c r="J434" s="54">
        <v>512.0</v>
      </c>
      <c r="K434" s="100"/>
      <c r="L434" s="58"/>
      <c r="M434" s="53">
        <v>45763.0</v>
      </c>
      <c r="N434" s="54" t="s">
        <v>19</v>
      </c>
      <c r="O434" s="58"/>
      <c r="P434" s="134"/>
      <c r="Q434" s="152"/>
      <c r="R434" s="162"/>
      <c r="S434" s="162"/>
      <c r="T434" s="162"/>
      <c r="U434" s="162"/>
      <c r="V434" s="163"/>
      <c r="W434" s="163"/>
      <c r="X434" s="163"/>
    </row>
    <row r="435">
      <c r="A435" s="53">
        <v>45705.0</v>
      </c>
      <c r="B435" s="53">
        <v>45783.0</v>
      </c>
      <c r="C435" s="54">
        <v>239903.0</v>
      </c>
      <c r="D435" s="54" t="s">
        <v>71</v>
      </c>
      <c r="E435" s="320">
        <v>45597.0</v>
      </c>
      <c r="F435" s="56">
        <f t="shared" si="1"/>
        <v>6</v>
      </c>
      <c r="G435" s="303">
        <v>45674.0</v>
      </c>
      <c r="H435" s="56">
        <f t="shared" si="2"/>
        <v>3</v>
      </c>
      <c r="I435" s="54" t="s">
        <v>49</v>
      </c>
      <c r="J435" s="54">
        <v>510.0</v>
      </c>
      <c r="K435" s="100"/>
      <c r="L435" s="58"/>
      <c r="M435" s="53">
        <v>45764.0</v>
      </c>
      <c r="N435" s="54" t="s">
        <v>19</v>
      </c>
      <c r="O435" s="58"/>
      <c r="P435" s="134"/>
      <c r="Q435" s="152"/>
      <c r="R435" s="162"/>
      <c r="S435" s="162"/>
      <c r="T435" s="162"/>
      <c r="U435" s="162"/>
      <c r="V435" s="163"/>
      <c r="W435" s="163"/>
      <c r="X435" s="163"/>
    </row>
    <row r="436">
      <c r="A436" s="53">
        <v>45705.0</v>
      </c>
      <c r="B436" s="53">
        <v>45783.0</v>
      </c>
      <c r="C436" s="54">
        <v>240992.0</v>
      </c>
      <c r="D436" s="54" t="s">
        <v>71</v>
      </c>
      <c r="E436" s="320">
        <v>45658.0</v>
      </c>
      <c r="F436" s="56">
        <f t="shared" si="1"/>
        <v>4</v>
      </c>
      <c r="G436" s="303">
        <v>45685.0</v>
      </c>
      <c r="H436" s="56">
        <f t="shared" si="2"/>
        <v>3</v>
      </c>
      <c r="I436" s="54" t="s">
        <v>49</v>
      </c>
      <c r="J436" s="54">
        <v>504.0</v>
      </c>
      <c r="K436" s="100"/>
      <c r="L436" s="58"/>
      <c r="M436" s="53">
        <v>45769.0</v>
      </c>
      <c r="N436" s="54" t="s">
        <v>19</v>
      </c>
      <c r="O436" s="58"/>
      <c r="P436" s="134"/>
      <c r="Q436" s="152"/>
      <c r="R436" s="162"/>
      <c r="S436" s="162"/>
      <c r="T436" s="162"/>
      <c r="U436" s="162"/>
      <c r="V436" s="163"/>
      <c r="W436" s="163"/>
      <c r="X436" s="163"/>
    </row>
    <row r="437">
      <c r="A437" s="53">
        <v>45743.0</v>
      </c>
      <c r="B437" s="53">
        <v>45783.0</v>
      </c>
      <c r="C437" s="54">
        <v>240129.0</v>
      </c>
      <c r="D437" s="54" t="s">
        <v>133</v>
      </c>
      <c r="E437" s="320">
        <v>45566.0</v>
      </c>
      <c r="F437" s="56">
        <f t="shared" si="1"/>
        <v>7</v>
      </c>
      <c r="G437" s="303">
        <v>45678.0</v>
      </c>
      <c r="H437" s="56">
        <f t="shared" si="2"/>
        <v>3</v>
      </c>
      <c r="I437" s="54" t="s">
        <v>74</v>
      </c>
      <c r="J437" s="54">
        <v>306.0</v>
      </c>
      <c r="K437" s="100"/>
      <c r="L437" s="54" t="s">
        <v>68</v>
      </c>
      <c r="M437" s="53">
        <v>45758.0</v>
      </c>
      <c r="N437" s="54" t="s">
        <v>19</v>
      </c>
      <c r="O437" s="58"/>
      <c r="P437" s="134"/>
      <c r="Q437" s="152"/>
      <c r="R437" s="162"/>
      <c r="S437" s="162"/>
      <c r="T437" s="162"/>
      <c r="U437" s="162"/>
      <c r="V437" s="163"/>
      <c r="W437" s="163"/>
      <c r="X437" s="163"/>
    </row>
    <row r="438">
      <c r="A438" s="53">
        <v>45705.0</v>
      </c>
      <c r="B438" s="53">
        <v>45783.0</v>
      </c>
      <c r="C438" s="54">
        <v>205349.0</v>
      </c>
      <c r="D438" s="54" t="s">
        <v>70</v>
      </c>
      <c r="E438" s="320">
        <v>45323.0</v>
      </c>
      <c r="F438" s="56">
        <f t="shared" si="1"/>
        <v>15</v>
      </c>
      <c r="G438" s="303">
        <v>45723.0</v>
      </c>
      <c r="H438" s="56">
        <f t="shared" si="2"/>
        <v>1</v>
      </c>
      <c r="I438" s="54" t="s">
        <v>49</v>
      </c>
      <c r="J438" s="54">
        <v>535.0</v>
      </c>
      <c r="K438" s="57">
        <v>25000.0</v>
      </c>
      <c r="L438" s="54" t="s">
        <v>68</v>
      </c>
      <c r="M438" s="53">
        <v>45772.0</v>
      </c>
      <c r="N438" s="54" t="s">
        <v>19</v>
      </c>
      <c r="O438" s="54"/>
      <c r="P438" s="134"/>
      <c r="Q438" s="152"/>
      <c r="R438" s="162"/>
      <c r="S438" s="162"/>
      <c r="T438" s="162"/>
      <c r="U438" s="162"/>
      <c r="V438" s="163"/>
      <c r="W438" s="163"/>
      <c r="X438" s="163"/>
    </row>
    <row r="439">
      <c r="A439" s="53">
        <v>45705.0</v>
      </c>
      <c r="B439" s="53">
        <v>45783.0</v>
      </c>
      <c r="C439" s="54">
        <v>214779.0</v>
      </c>
      <c r="D439" s="54" t="s">
        <v>70</v>
      </c>
      <c r="E439" s="320">
        <v>45352.0</v>
      </c>
      <c r="F439" s="56">
        <f t="shared" si="1"/>
        <v>14</v>
      </c>
      <c r="G439" s="303">
        <v>45428.0</v>
      </c>
      <c r="H439" s="56">
        <f t="shared" si="2"/>
        <v>11</v>
      </c>
      <c r="I439" s="54" t="s">
        <v>49</v>
      </c>
      <c r="J439" s="54">
        <v>535.0</v>
      </c>
      <c r="K439" s="100"/>
      <c r="L439" s="54" t="s">
        <v>68</v>
      </c>
      <c r="M439" s="53">
        <v>45755.0</v>
      </c>
      <c r="N439" s="54" t="s">
        <v>19</v>
      </c>
      <c r="O439" s="58"/>
      <c r="P439" s="134"/>
      <c r="Q439" s="152"/>
      <c r="R439" s="162"/>
      <c r="S439" s="162"/>
      <c r="T439" s="162"/>
      <c r="U439" s="162"/>
      <c r="V439" s="163"/>
      <c r="W439" s="163"/>
      <c r="X439" s="163"/>
    </row>
    <row r="440">
      <c r="A440" s="53">
        <v>45705.0</v>
      </c>
      <c r="B440" s="53">
        <v>45783.0</v>
      </c>
      <c r="C440" s="54">
        <v>230346.0</v>
      </c>
      <c r="D440" s="54" t="s">
        <v>70</v>
      </c>
      <c r="E440" s="320">
        <v>45536.0</v>
      </c>
      <c r="F440" s="56">
        <f t="shared" si="1"/>
        <v>8</v>
      </c>
      <c r="G440" s="303">
        <v>45573.0</v>
      </c>
      <c r="H440" s="56">
        <f t="shared" si="2"/>
        <v>6</v>
      </c>
      <c r="I440" s="54" t="s">
        <v>49</v>
      </c>
      <c r="J440" s="54">
        <v>502.0</v>
      </c>
      <c r="K440" s="100"/>
      <c r="L440" s="58"/>
      <c r="M440" s="53">
        <v>45757.0</v>
      </c>
      <c r="N440" s="54" t="s">
        <v>19</v>
      </c>
      <c r="O440" s="58"/>
      <c r="P440" s="134"/>
      <c r="Q440" s="152"/>
      <c r="R440" s="162"/>
      <c r="S440" s="162"/>
      <c r="T440" s="162"/>
      <c r="U440" s="162"/>
      <c r="V440" s="163"/>
      <c r="W440" s="163"/>
      <c r="X440" s="163"/>
    </row>
    <row r="441">
      <c r="A441" s="53">
        <v>45705.0</v>
      </c>
      <c r="B441" s="53">
        <v>45783.0</v>
      </c>
      <c r="C441" s="54">
        <v>222863.0</v>
      </c>
      <c r="D441" s="54" t="s">
        <v>70</v>
      </c>
      <c r="E441" s="320">
        <v>45474.0</v>
      </c>
      <c r="F441" s="56">
        <f t="shared" si="1"/>
        <v>10</v>
      </c>
      <c r="G441" s="303">
        <v>45499.0</v>
      </c>
      <c r="H441" s="56">
        <f t="shared" si="2"/>
        <v>9</v>
      </c>
      <c r="I441" s="54" t="s">
        <v>59</v>
      </c>
      <c r="J441" s="54">
        <v>101.0</v>
      </c>
      <c r="K441" s="57">
        <v>10000.0</v>
      </c>
      <c r="L441" s="58"/>
      <c r="M441" s="53">
        <v>45763.0</v>
      </c>
      <c r="N441" s="54" t="s">
        <v>19</v>
      </c>
      <c r="O441" s="58"/>
      <c r="P441" s="134"/>
      <c r="Q441" s="152"/>
      <c r="R441" s="162"/>
      <c r="S441" s="162"/>
      <c r="T441" s="162"/>
      <c r="U441" s="162"/>
      <c r="V441" s="163"/>
      <c r="W441" s="163"/>
      <c r="X441" s="163"/>
    </row>
    <row r="442">
      <c r="A442" s="53">
        <v>45705.0</v>
      </c>
      <c r="B442" s="53">
        <v>45783.0</v>
      </c>
      <c r="C442" s="54">
        <v>205120.0</v>
      </c>
      <c r="D442" s="54" t="s">
        <v>77</v>
      </c>
      <c r="E442" s="320">
        <v>45292.0</v>
      </c>
      <c r="F442" s="56">
        <f t="shared" si="1"/>
        <v>16</v>
      </c>
      <c r="G442" s="303">
        <v>45356.0</v>
      </c>
      <c r="H442" s="56">
        <f t="shared" si="2"/>
        <v>14</v>
      </c>
      <c r="I442" s="54" t="s">
        <v>49</v>
      </c>
      <c r="J442" s="54">
        <v>535.0</v>
      </c>
      <c r="K442" s="100"/>
      <c r="L442" s="58"/>
      <c r="M442" s="53">
        <v>45755.0</v>
      </c>
      <c r="N442" s="54" t="s">
        <v>19</v>
      </c>
      <c r="O442" s="58"/>
      <c r="P442" s="134"/>
      <c r="Q442" s="152"/>
      <c r="R442" s="162"/>
      <c r="S442" s="162"/>
      <c r="T442" s="162"/>
      <c r="U442" s="162"/>
      <c r="V442" s="163"/>
      <c r="W442" s="163"/>
      <c r="X442" s="163"/>
    </row>
    <row r="443">
      <c r="A443" s="53">
        <v>45705.0</v>
      </c>
      <c r="B443" s="53">
        <v>45783.0</v>
      </c>
      <c r="C443" s="54">
        <v>240557.0</v>
      </c>
      <c r="D443" s="54" t="s">
        <v>77</v>
      </c>
      <c r="E443" s="320">
        <v>45658.0</v>
      </c>
      <c r="F443" s="56">
        <f t="shared" si="1"/>
        <v>4</v>
      </c>
      <c r="G443" s="303">
        <v>45681.0</v>
      </c>
      <c r="H443" s="56">
        <f t="shared" si="2"/>
        <v>3</v>
      </c>
      <c r="I443" s="54" t="s">
        <v>49</v>
      </c>
      <c r="J443" s="54">
        <v>504.0</v>
      </c>
      <c r="K443" s="100"/>
      <c r="L443" s="58"/>
      <c r="M443" s="53">
        <v>45769.0</v>
      </c>
      <c r="N443" s="54" t="s">
        <v>19</v>
      </c>
      <c r="O443" s="58"/>
      <c r="P443" s="134"/>
      <c r="Q443" s="152"/>
      <c r="R443" s="162"/>
      <c r="S443" s="162"/>
      <c r="T443" s="162"/>
      <c r="U443" s="162"/>
      <c r="V443" s="163"/>
      <c r="W443" s="163"/>
      <c r="X443" s="163"/>
    </row>
    <row r="444">
      <c r="A444" s="53">
        <v>45705.0</v>
      </c>
      <c r="B444" s="53">
        <v>45783.0</v>
      </c>
      <c r="C444" s="54">
        <v>221756.0</v>
      </c>
      <c r="D444" s="54" t="s">
        <v>77</v>
      </c>
      <c r="E444" s="320">
        <v>45444.0</v>
      </c>
      <c r="F444" s="56">
        <f t="shared" si="1"/>
        <v>11</v>
      </c>
      <c r="G444" s="303">
        <v>45490.0</v>
      </c>
      <c r="H444" s="56">
        <f t="shared" si="2"/>
        <v>9</v>
      </c>
      <c r="I444" s="54" t="s">
        <v>63</v>
      </c>
      <c r="J444" s="54">
        <v>404.0</v>
      </c>
      <c r="K444" s="57">
        <v>35000.0</v>
      </c>
      <c r="L444" s="54" t="s">
        <v>68</v>
      </c>
      <c r="M444" s="53">
        <v>45749.0</v>
      </c>
      <c r="N444" s="54" t="s">
        <v>19</v>
      </c>
      <c r="O444" s="58"/>
      <c r="P444" s="134"/>
      <c r="Q444" s="152"/>
      <c r="R444" s="162"/>
      <c r="S444" s="162"/>
      <c r="T444" s="162"/>
      <c r="U444" s="162"/>
      <c r="V444" s="163"/>
      <c r="W444" s="163"/>
      <c r="X444" s="163"/>
    </row>
    <row r="445">
      <c r="A445" s="53">
        <v>45705.0</v>
      </c>
      <c r="B445" s="53">
        <v>45783.0</v>
      </c>
      <c r="C445" s="54">
        <v>218957.0</v>
      </c>
      <c r="D445" s="54" t="s">
        <v>77</v>
      </c>
      <c r="E445" s="320">
        <v>45444.0</v>
      </c>
      <c r="F445" s="56">
        <f t="shared" si="1"/>
        <v>11</v>
      </c>
      <c r="G445" s="303">
        <v>45467.0</v>
      </c>
      <c r="H445" s="56">
        <f t="shared" si="2"/>
        <v>10</v>
      </c>
      <c r="I445" s="54" t="s">
        <v>59</v>
      </c>
      <c r="J445" s="54">
        <v>101.0</v>
      </c>
      <c r="K445" s="57">
        <v>13000.0</v>
      </c>
      <c r="L445" s="54" t="s">
        <v>68</v>
      </c>
      <c r="M445" s="53">
        <v>45763.0</v>
      </c>
      <c r="N445" s="54" t="s">
        <v>19</v>
      </c>
      <c r="O445" s="54"/>
      <c r="P445" s="134"/>
      <c r="Q445" s="152"/>
      <c r="R445" s="269"/>
      <c r="S445" s="269"/>
      <c r="T445" s="269"/>
      <c r="U445" s="269"/>
      <c r="V445" s="268"/>
      <c r="W445" s="268"/>
      <c r="X445" s="268"/>
    </row>
    <row r="446">
      <c r="A446" s="53">
        <v>45705.0</v>
      </c>
      <c r="B446" s="53">
        <v>45783.0</v>
      </c>
      <c r="C446" s="54">
        <v>236427.0</v>
      </c>
      <c r="D446" s="54" t="s">
        <v>77</v>
      </c>
      <c r="E446" s="320">
        <v>45566.0</v>
      </c>
      <c r="F446" s="56">
        <f t="shared" si="1"/>
        <v>7</v>
      </c>
      <c r="G446" s="303">
        <v>45632.0</v>
      </c>
      <c r="H446" s="56">
        <f t="shared" si="2"/>
        <v>5</v>
      </c>
      <c r="I446" s="54" t="s">
        <v>74</v>
      </c>
      <c r="J446" s="54">
        <v>314.0</v>
      </c>
      <c r="K446" s="57">
        <v>5000.0</v>
      </c>
      <c r="L446" s="58"/>
      <c r="M446" s="53">
        <v>45754.0</v>
      </c>
      <c r="N446" s="54" t="s">
        <v>19</v>
      </c>
      <c r="O446" s="58"/>
      <c r="P446" s="134"/>
      <c r="Q446" s="152"/>
      <c r="R446" s="269"/>
      <c r="S446" s="269"/>
      <c r="T446" s="269"/>
      <c r="U446" s="269"/>
      <c r="V446" s="268"/>
      <c r="W446" s="268"/>
      <c r="X446" s="268"/>
    </row>
    <row r="447">
      <c r="A447" s="53">
        <v>45705.0</v>
      </c>
      <c r="B447" s="53">
        <v>45783.0</v>
      </c>
      <c r="C447" s="54">
        <v>235898.0</v>
      </c>
      <c r="D447" s="54" t="s">
        <v>104</v>
      </c>
      <c r="E447" s="320">
        <v>45474.0</v>
      </c>
      <c r="F447" s="56">
        <f t="shared" si="1"/>
        <v>10</v>
      </c>
      <c r="G447" s="321">
        <v>45625.0</v>
      </c>
      <c r="H447" s="56">
        <f t="shared" si="2"/>
        <v>5</v>
      </c>
      <c r="I447" s="54" t="s">
        <v>73</v>
      </c>
      <c r="J447" s="54" t="s">
        <v>142</v>
      </c>
      <c r="K447" s="57">
        <v>4500.0</v>
      </c>
      <c r="L447" s="58"/>
      <c r="M447" s="53">
        <v>45763.0</v>
      </c>
      <c r="N447" s="54" t="s">
        <v>19</v>
      </c>
      <c r="O447" s="58"/>
      <c r="P447" s="134"/>
      <c r="Q447" s="152"/>
      <c r="R447" s="269"/>
      <c r="S447" s="269"/>
      <c r="T447" s="269"/>
      <c r="U447" s="269"/>
      <c r="V447" s="268"/>
      <c r="W447" s="268"/>
      <c r="X447" s="268"/>
    </row>
    <row r="448">
      <c r="A448" s="53">
        <v>45705.0</v>
      </c>
      <c r="B448" s="53">
        <v>45783.0</v>
      </c>
      <c r="C448" s="54">
        <v>238181.0</v>
      </c>
      <c r="D448" s="54" t="s">
        <v>104</v>
      </c>
      <c r="E448" s="320">
        <v>45627.0</v>
      </c>
      <c r="F448" s="56">
        <f t="shared" si="1"/>
        <v>5</v>
      </c>
      <c r="G448" s="303">
        <v>45663.0</v>
      </c>
      <c r="H448" s="56">
        <f t="shared" si="2"/>
        <v>4</v>
      </c>
      <c r="I448" s="54" t="s">
        <v>49</v>
      </c>
      <c r="J448" s="54">
        <v>502.0</v>
      </c>
      <c r="K448" s="100"/>
      <c r="L448" s="58"/>
      <c r="M448" s="53">
        <v>45764.0</v>
      </c>
      <c r="N448" s="54" t="s">
        <v>19</v>
      </c>
      <c r="O448" s="58"/>
      <c r="P448" s="134"/>
      <c r="Q448" s="152"/>
      <c r="R448" s="269"/>
      <c r="S448" s="269"/>
      <c r="T448" s="269"/>
      <c r="U448" s="269"/>
      <c r="V448" s="268"/>
      <c r="W448" s="268"/>
      <c r="X448" s="268"/>
    </row>
    <row r="449">
      <c r="A449" s="53">
        <v>45705.0</v>
      </c>
      <c r="B449" s="53">
        <v>45783.0</v>
      </c>
      <c r="C449" s="54">
        <v>240071.0</v>
      </c>
      <c r="D449" s="54" t="s">
        <v>104</v>
      </c>
      <c r="E449" s="320">
        <v>45536.0</v>
      </c>
      <c r="F449" s="56">
        <f t="shared" si="1"/>
        <v>8</v>
      </c>
      <c r="G449" s="303">
        <v>45688.0</v>
      </c>
      <c r="H449" s="56">
        <f t="shared" si="2"/>
        <v>3</v>
      </c>
      <c r="I449" s="54" t="s">
        <v>74</v>
      </c>
      <c r="J449" s="54">
        <v>301.0</v>
      </c>
      <c r="K449" s="57" t="s">
        <v>64</v>
      </c>
      <c r="L449" s="58"/>
      <c r="M449" s="53">
        <v>45758.0</v>
      </c>
      <c r="N449" s="54" t="s">
        <v>19</v>
      </c>
      <c r="O449" s="58"/>
      <c r="P449" s="134"/>
      <c r="Q449" s="152"/>
      <c r="R449" s="269"/>
      <c r="S449" s="269"/>
      <c r="T449" s="269"/>
      <c r="U449" s="269"/>
      <c r="V449" s="268"/>
      <c r="W449" s="268"/>
      <c r="X449" s="268"/>
    </row>
    <row r="450">
      <c r="A450" s="53">
        <v>45705.0</v>
      </c>
      <c r="B450" s="53">
        <v>45783.0</v>
      </c>
      <c r="C450" s="54">
        <v>188103.0</v>
      </c>
      <c r="D450" s="54" t="s">
        <v>83</v>
      </c>
      <c r="E450" s="320">
        <v>45108.0</v>
      </c>
      <c r="F450" s="56">
        <f t="shared" si="1"/>
        <v>22</v>
      </c>
      <c r="G450" s="303">
        <v>45113.0</v>
      </c>
      <c r="H450" s="56">
        <f t="shared" si="2"/>
        <v>22</v>
      </c>
      <c r="I450" s="54" t="s">
        <v>49</v>
      </c>
      <c r="J450" s="54">
        <v>535.0</v>
      </c>
      <c r="K450" s="57" t="s">
        <v>64</v>
      </c>
      <c r="L450" s="58"/>
      <c r="M450" s="53">
        <v>45761.0</v>
      </c>
      <c r="N450" s="54" t="s">
        <v>19</v>
      </c>
      <c r="O450" s="58"/>
      <c r="P450" s="134"/>
      <c r="Q450" s="152"/>
      <c r="R450" s="269"/>
      <c r="S450" s="269"/>
      <c r="T450" s="269"/>
      <c r="U450" s="269"/>
      <c r="V450" s="268"/>
      <c r="W450" s="268"/>
      <c r="X450" s="268"/>
    </row>
    <row r="451">
      <c r="A451" s="53">
        <v>45705.0</v>
      </c>
      <c r="B451" s="53">
        <v>45783.0</v>
      </c>
      <c r="C451" s="54">
        <v>191386.0</v>
      </c>
      <c r="D451" s="54" t="s">
        <v>83</v>
      </c>
      <c r="E451" s="320">
        <v>45139.0</v>
      </c>
      <c r="F451" s="56">
        <f t="shared" si="1"/>
        <v>21</v>
      </c>
      <c r="G451" s="303">
        <v>45236.0</v>
      </c>
      <c r="H451" s="56">
        <f t="shared" si="2"/>
        <v>18</v>
      </c>
      <c r="I451" s="54" t="s">
        <v>49</v>
      </c>
      <c r="J451" s="54">
        <v>535.0</v>
      </c>
      <c r="K451" s="100"/>
      <c r="L451" s="58"/>
      <c r="M451" s="53">
        <v>45755.0</v>
      </c>
      <c r="N451" s="54" t="s">
        <v>19</v>
      </c>
      <c r="O451" s="58"/>
      <c r="P451" s="134"/>
      <c r="Q451" s="152"/>
      <c r="R451" s="269"/>
      <c r="S451" s="269"/>
      <c r="T451" s="269"/>
      <c r="U451" s="269"/>
      <c r="V451" s="268"/>
      <c r="W451" s="268"/>
      <c r="X451" s="268"/>
    </row>
    <row r="452">
      <c r="A452" s="53">
        <v>45705.0</v>
      </c>
      <c r="B452" s="53">
        <v>45783.0</v>
      </c>
      <c r="C452" s="54">
        <v>201567.0</v>
      </c>
      <c r="D452" s="54" t="s">
        <v>83</v>
      </c>
      <c r="E452" s="320">
        <v>45261.0</v>
      </c>
      <c r="F452" s="56">
        <f t="shared" si="1"/>
        <v>17</v>
      </c>
      <c r="G452" s="303">
        <v>45329.0</v>
      </c>
      <c r="H452" s="56">
        <f t="shared" si="2"/>
        <v>14</v>
      </c>
      <c r="I452" s="54" t="s">
        <v>49</v>
      </c>
      <c r="J452" s="54">
        <v>535.0</v>
      </c>
      <c r="K452" s="57">
        <v>3000.0</v>
      </c>
      <c r="L452" s="54" t="s">
        <v>68</v>
      </c>
      <c r="M452" s="53">
        <v>45772.0</v>
      </c>
      <c r="N452" s="54" t="s">
        <v>19</v>
      </c>
      <c r="O452" s="54"/>
      <c r="P452" s="134"/>
      <c r="Q452" s="152"/>
      <c r="R452" s="269"/>
      <c r="S452" s="269"/>
      <c r="T452" s="269"/>
      <c r="U452" s="269"/>
      <c r="V452" s="268"/>
      <c r="W452" s="268"/>
      <c r="X452" s="268"/>
    </row>
    <row r="453">
      <c r="A453" s="53">
        <v>45705.0</v>
      </c>
      <c r="B453" s="53">
        <v>45783.0</v>
      </c>
      <c r="C453" s="54">
        <v>236355.0</v>
      </c>
      <c r="D453" s="54" t="s">
        <v>83</v>
      </c>
      <c r="E453" s="320">
        <v>45566.0</v>
      </c>
      <c r="F453" s="56">
        <f t="shared" si="1"/>
        <v>7</v>
      </c>
      <c r="G453" s="321">
        <v>45636.0</v>
      </c>
      <c r="H453" s="56">
        <f t="shared" si="2"/>
        <v>4</v>
      </c>
      <c r="I453" s="54" t="s">
        <v>49</v>
      </c>
      <c r="J453" s="54">
        <v>510.0</v>
      </c>
      <c r="K453" s="100"/>
      <c r="L453" s="58"/>
      <c r="M453" s="53">
        <v>45764.0</v>
      </c>
      <c r="N453" s="54" t="s">
        <v>19</v>
      </c>
      <c r="O453" s="58"/>
      <c r="P453" s="134"/>
      <c r="Q453" s="152"/>
      <c r="R453" s="269"/>
      <c r="S453" s="269"/>
      <c r="T453" s="269"/>
      <c r="U453" s="269"/>
      <c r="V453" s="268"/>
      <c r="W453" s="268"/>
      <c r="X453" s="268"/>
    </row>
    <row r="454">
      <c r="A454" s="53">
        <v>45705.0</v>
      </c>
      <c r="B454" s="53">
        <v>45783.0</v>
      </c>
      <c r="C454" s="54">
        <v>218893.0</v>
      </c>
      <c r="D454" s="54" t="s">
        <v>83</v>
      </c>
      <c r="E454" s="320">
        <v>45261.0</v>
      </c>
      <c r="F454" s="56">
        <f t="shared" si="1"/>
        <v>17</v>
      </c>
      <c r="G454" s="303">
        <v>45464.0</v>
      </c>
      <c r="H454" s="56">
        <f t="shared" si="2"/>
        <v>10</v>
      </c>
      <c r="I454" s="54" t="s">
        <v>49</v>
      </c>
      <c r="J454" s="54">
        <v>535.0</v>
      </c>
      <c r="K454" s="57">
        <v>4000.0</v>
      </c>
      <c r="L454" s="54" t="s">
        <v>68</v>
      </c>
      <c r="M454" s="53">
        <v>45772.0</v>
      </c>
      <c r="N454" s="54" t="s">
        <v>19</v>
      </c>
      <c r="O454" s="58"/>
      <c r="P454" s="134"/>
      <c r="Q454" s="152"/>
      <c r="R454" s="269"/>
      <c r="S454" s="269"/>
      <c r="T454" s="269"/>
      <c r="U454" s="269"/>
      <c r="V454" s="268"/>
      <c r="W454" s="268"/>
      <c r="X454" s="268"/>
    </row>
    <row r="455">
      <c r="A455" s="53">
        <v>45705.0</v>
      </c>
      <c r="B455" s="53">
        <v>45783.0</v>
      </c>
      <c r="C455" s="54">
        <v>235186.0</v>
      </c>
      <c r="D455" s="54" t="s">
        <v>83</v>
      </c>
      <c r="E455" s="320">
        <v>45597.0</v>
      </c>
      <c r="F455" s="56">
        <f t="shared" si="1"/>
        <v>6</v>
      </c>
      <c r="G455" s="321">
        <v>45621.0</v>
      </c>
      <c r="H455" s="56">
        <f t="shared" si="2"/>
        <v>5</v>
      </c>
      <c r="I455" s="54" t="s">
        <v>49</v>
      </c>
      <c r="J455" s="54">
        <v>501.0</v>
      </c>
      <c r="K455" s="100"/>
      <c r="L455" s="58"/>
      <c r="M455" s="53">
        <v>45764.0</v>
      </c>
      <c r="N455" s="54" t="s">
        <v>19</v>
      </c>
      <c r="O455" s="58"/>
      <c r="P455" s="134"/>
      <c r="Q455" s="152"/>
      <c r="R455" s="269"/>
      <c r="S455" s="269"/>
      <c r="T455" s="269"/>
      <c r="U455" s="269"/>
      <c r="V455" s="268"/>
      <c r="W455" s="268"/>
      <c r="X455" s="268"/>
    </row>
    <row r="456">
      <c r="A456" s="53">
        <v>45705.0</v>
      </c>
      <c r="B456" s="53">
        <v>45783.0</v>
      </c>
      <c r="C456" s="54">
        <v>237180.0</v>
      </c>
      <c r="D456" s="54" t="s">
        <v>83</v>
      </c>
      <c r="E456" s="320">
        <v>45627.0</v>
      </c>
      <c r="F456" s="56">
        <f t="shared" si="1"/>
        <v>5</v>
      </c>
      <c r="G456" s="321">
        <v>45642.0</v>
      </c>
      <c r="H456" s="56">
        <f t="shared" si="2"/>
        <v>4</v>
      </c>
      <c r="I456" s="54" t="s">
        <v>74</v>
      </c>
      <c r="J456" s="54">
        <v>328.0</v>
      </c>
      <c r="K456" s="100"/>
      <c r="L456" s="58"/>
      <c r="M456" s="53">
        <v>45764.0</v>
      </c>
      <c r="N456" s="54" t="s">
        <v>19</v>
      </c>
      <c r="O456" s="58"/>
      <c r="P456" s="134"/>
      <c r="Q456" s="152"/>
      <c r="R456" s="269"/>
      <c r="S456" s="269"/>
      <c r="T456" s="269"/>
      <c r="U456" s="269"/>
      <c r="V456" s="268"/>
      <c r="W456" s="268"/>
      <c r="X456" s="268"/>
    </row>
    <row r="457">
      <c r="A457" s="53">
        <v>45705.0</v>
      </c>
      <c r="B457" s="53">
        <v>45783.0</v>
      </c>
      <c r="C457" s="54">
        <v>240850.0</v>
      </c>
      <c r="D457" s="54" t="s">
        <v>83</v>
      </c>
      <c r="E457" s="320">
        <v>45627.0</v>
      </c>
      <c r="F457" s="56">
        <f t="shared" si="1"/>
        <v>5</v>
      </c>
      <c r="G457" s="303">
        <v>45686.0</v>
      </c>
      <c r="H457" s="56">
        <f t="shared" si="2"/>
        <v>3</v>
      </c>
      <c r="I457" s="54" t="s">
        <v>63</v>
      </c>
      <c r="J457" s="54">
        <v>402.0</v>
      </c>
      <c r="K457" s="100"/>
      <c r="L457" s="58"/>
      <c r="M457" s="53">
        <v>45761.0</v>
      </c>
      <c r="N457" s="54" t="s">
        <v>19</v>
      </c>
      <c r="O457" s="58"/>
      <c r="P457" s="134"/>
      <c r="Q457" s="152"/>
      <c r="R457" s="269"/>
      <c r="S457" s="269"/>
      <c r="T457" s="269"/>
      <c r="U457" s="269"/>
      <c r="V457" s="268"/>
      <c r="W457" s="268"/>
      <c r="X457" s="268"/>
    </row>
    <row r="458">
      <c r="A458" s="53">
        <v>45705.0</v>
      </c>
      <c r="B458" s="53">
        <v>45783.0</v>
      </c>
      <c r="C458" s="54">
        <v>235147.0</v>
      </c>
      <c r="D458" s="54" t="s">
        <v>83</v>
      </c>
      <c r="E458" s="320">
        <v>45444.0</v>
      </c>
      <c r="F458" s="56">
        <f t="shared" si="1"/>
        <v>11</v>
      </c>
      <c r="G458" s="321">
        <v>45625.0</v>
      </c>
      <c r="H458" s="56">
        <f t="shared" si="2"/>
        <v>5</v>
      </c>
      <c r="I458" s="54" t="s">
        <v>63</v>
      </c>
      <c r="J458" s="54">
        <v>401.0</v>
      </c>
      <c r="K458" s="100"/>
      <c r="L458" s="58"/>
      <c r="M458" s="53">
        <v>45769.0</v>
      </c>
      <c r="N458" s="54" t="s">
        <v>19</v>
      </c>
      <c r="O458" s="58"/>
      <c r="P458" s="134"/>
      <c r="Q458" s="152"/>
      <c r="R458" s="269"/>
      <c r="S458" s="269"/>
      <c r="T458" s="269"/>
      <c r="U458" s="269"/>
      <c r="V458" s="268"/>
      <c r="W458" s="268"/>
      <c r="X458" s="268"/>
    </row>
    <row r="459">
      <c r="A459" s="53">
        <v>45705.0</v>
      </c>
      <c r="B459" s="53">
        <v>45783.0</v>
      </c>
      <c r="C459" s="54">
        <v>189453.0</v>
      </c>
      <c r="D459" s="54" t="s">
        <v>58</v>
      </c>
      <c r="E459" s="320">
        <v>45108.0</v>
      </c>
      <c r="F459" s="56">
        <f t="shared" si="1"/>
        <v>22</v>
      </c>
      <c r="G459" s="303">
        <v>45264.0</v>
      </c>
      <c r="H459" s="56">
        <f t="shared" si="2"/>
        <v>17</v>
      </c>
      <c r="I459" s="54" t="s">
        <v>49</v>
      </c>
      <c r="J459" s="54">
        <v>535.0</v>
      </c>
      <c r="K459" s="100"/>
      <c r="L459" s="58"/>
      <c r="M459" s="53">
        <v>45755.0</v>
      </c>
      <c r="N459" s="54" t="s">
        <v>19</v>
      </c>
      <c r="O459" s="58"/>
      <c r="P459" s="134"/>
      <c r="Q459" s="152"/>
      <c r="R459" s="269"/>
      <c r="S459" s="269"/>
      <c r="T459" s="269"/>
      <c r="U459" s="269"/>
      <c r="V459" s="268"/>
      <c r="W459" s="268"/>
      <c r="X459" s="268"/>
    </row>
    <row r="460">
      <c r="A460" s="53">
        <v>45705.0</v>
      </c>
      <c r="B460" s="53">
        <v>45783.0</v>
      </c>
      <c r="C460" s="54">
        <v>201446.0</v>
      </c>
      <c r="D460" s="54" t="s">
        <v>58</v>
      </c>
      <c r="E460" s="320">
        <v>45261.0</v>
      </c>
      <c r="F460" s="56">
        <f t="shared" si="1"/>
        <v>17</v>
      </c>
      <c r="G460" s="303">
        <v>45329.0</v>
      </c>
      <c r="H460" s="56">
        <f t="shared" si="2"/>
        <v>14</v>
      </c>
      <c r="I460" s="54" t="s">
        <v>59</v>
      </c>
      <c r="J460" s="54">
        <v>139.0</v>
      </c>
      <c r="K460" s="100"/>
      <c r="L460" s="58"/>
      <c r="M460" s="53">
        <v>45757.0</v>
      </c>
      <c r="N460" s="54" t="s">
        <v>19</v>
      </c>
      <c r="O460" s="58"/>
      <c r="P460" s="134"/>
      <c r="Q460" s="152"/>
      <c r="R460" s="269"/>
      <c r="S460" s="269"/>
      <c r="T460" s="269"/>
      <c r="U460" s="269"/>
      <c r="V460" s="268"/>
      <c r="W460" s="268"/>
      <c r="X460" s="268"/>
    </row>
    <row r="461">
      <c r="A461" s="53">
        <v>45705.0</v>
      </c>
      <c r="B461" s="53">
        <v>45783.0</v>
      </c>
      <c r="C461" s="54">
        <v>206109.0</v>
      </c>
      <c r="D461" s="54" t="s">
        <v>58</v>
      </c>
      <c r="E461" s="320">
        <v>45474.0</v>
      </c>
      <c r="F461" s="56">
        <f t="shared" si="1"/>
        <v>10</v>
      </c>
      <c r="G461" s="303">
        <v>45492.0</v>
      </c>
      <c r="H461" s="56">
        <f t="shared" si="2"/>
        <v>9</v>
      </c>
      <c r="I461" s="54" t="s">
        <v>59</v>
      </c>
      <c r="J461" s="54">
        <v>101.0</v>
      </c>
      <c r="K461" s="100"/>
      <c r="L461" s="58"/>
      <c r="M461" s="53">
        <v>45763.0</v>
      </c>
      <c r="N461" s="54" t="s">
        <v>19</v>
      </c>
      <c r="O461" s="58"/>
      <c r="P461" s="134"/>
      <c r="Q461" s="152"/>
      <c r="R461" s="269"/>
      <c r="S461" s="269"/>
      <c r="T461" s="269"/>
      <c r="U461" s="269"/>
      <c r="V461" s="268"/>
      <c r="W461" s="268"/>
      <c r="X461" s="268"/>
    </row>
    <row r="462">
      <c r="A462" s="53">
        <v>45705.0</v>
      </c>
      <c r="B462" s="53">
        <v>45783.0</v>
      </c>
      <c r="C462" s="54">
        <v>236668.0</v>
      </c>
      <c r="D462" s="54" t="s">
        <v>58</v>
      </c>
      <c r="E462" s="320">
        <v>45474.0</v>
      </c>
      <c r="F462" s="56">
        <f t="shared" si="1"/>
        <v>10</v>
      </c>
      <c r="G462" s="321">
        <v>45636.0</v>
      </c>
      <c r="H462" s="56">
        <f t="shared" si="2"/>
        <v>4</v>
      </c>
      <c r="I462" s="54" t="s">
        <v>73</v>
      </c>
      <c r="J462" s="54">
        <v>210.0</v>
      </c>
      <c r="K462" s="57" t="s">
        <v>110</v>
      </c>
      <c r="L462" s="58"/>
      <c r="M462" s="53">
        <v>45762.0</v>
      </c>
      <c r="N462" s="54" t="s">
        <v>19</v>
      </c>
      <c r="O462" s="58"/>
      <c r="P462" s="134"/>
      <c r="Q462" s="152"/>
      <c r="R462" s="269"/>
      <c r="S462" s="269"/>
      <c r="T462" s="269"/>
      <c r="U462" s="269"/>
      <c r="V462" s="268"/>
      <c r="W462" s="268"/>
      <c r="X462" s="268"/>
    </row>
    <row r="463">
      <c r="A463" s="53">
        <v>45705.0</v>
      </c>
      <c r="B463" s="53">
        <v>45783.0</v>
      </c>
      <c r="C463" s="54">
        <v>238159.0</v>
      </c>
      <c r="D463" s="54" t="s">
        <v>58</v>
      </c>
      <c r="E463" s="320">
        <v>45627.0</v>
      </c>
      <c r="F463" s="56">
        <f t="shared" si="1"/>
        <v>5</v>
      </c>
      <c r="G463" s="303">
        <v>45661.0</v>
      </c>
      <c r="H463" s="56">
        <f t="shared" si="2"/>
        <v>4</v>
      </c>
      <c r="I463" s="54" t="s">
        <v>63</v>
      </c>
      <c r="J463" s="54">
        <v>401.0</v>
      </c>
      <c r="K463" s="100"/>
      <c r="L463" s="58"/>
      <c r="M463" s="53">
        <v>45769.0</v>
      </c>
      <c r="N463" s="54" t="s">
        <v>19</v>
      </c>
      <c r="O463" s="58"/>
      <c r="P463" s="134"/>
      <c r="Q463" s="152"/>
      <c r="R463" s="269"/>
      <c r="S463" s="269"/>
      <c r="T463" s="269"/>
      <c r="U463" s="269"/>
      <c r="V463" s="268"/>
      <c r="W463" s="268"/>
      <c r="X463" s="268"/>
    </row>
    <row r="464">
      <c r="A464" s="53">
        <v>45726.0</v>
      </c>
      <c r="B464" s="53">
        <v>45783.0</v>
      </c>
      <c r="C464" s="54">
        <v>238081.0</v>
      </c>
      <c r="D464" s="54" t="s">
        <v>58</v>
      </c>
      <c r="E464" s="320">
        <v>45627.0</v>
      </c>
      <c r="F464" s="56">
        <f t="shared" si="1"/>
        <v>5</v>
      </c>
      <c r="G464" s="303">
        <v>45667.0</v>
      </c>
      <c r="H464" s="56">
        <f t="shared" si="2"/>
        <v>3</v>
      </c>
      <c r="I464" s="54" t="s">
        <v>49</v>
      </c>
      <c r="J464" s="54">
        <v>510.0</v>
      </c>
      <c r="K464" s="57">
        <v>25000.0</v>
      </c>
      <c r="L464" s="54" t="s">
        <v>68</v>
      </c>
      <c r="M464" s="53">
        <v>45783.0</v>
      </c>
      <c r="N464" s="54" t="s">
        <v>17</v>
      </c>
      <c r="O464" s="58"/>
      <c r="P464" s="134"/>
      <c r="Q464" s="152"/>
      <c r="R464" s="269"/>
      <c r="S464" s="269"/>
      <c r="T464" s="269"/>
      <c r="U464" s="269"/>
      <c r="V464" s="268"/>
      <c r="W464" s="268"/>
      <c r="X464" s="268"/>
    </row>
    <row r="465">
      <c r="A465" s="53">
        <v>45705.0</v>
      </c>
      <c r="B465" s="53">
        <v>45783.0</v>
      </c>
      <c r="C465" s="54">
        <v>196729.0</v>
      </c>
      <c r="D465" s="54" t="s">
        <v>58</v>
      </c>
      <c r="E465" s="320">
        <v>45627.0</v>
      </c>
      <c r="F465" s="56">
        <f t="shared" si="1"/>
        <v>5</v>
      </c>
      <c r="G465" s="303">
        <v>45686.0</v>
      </c>
      <c r="H465" s="56">
        <f t="shared" si="2"/>
        <v>3</v>
      </c>
      <c r="I465" s="54" t="s">
        <v>49</v>
      </c>
      <c r="J465" s="54">
        <v>502.0</v>
      </c>
      <c r="K465" s="100"/>
      <c r="L465" s="58"/>
      <c r="M465" s="53">
        <v>45763.0</v>
      </c>
      <c r="N465" s="54" t="s">
        <v>19</v>
      </c>
      <c r="O465" s="58"/>
      <c r="P465" s="134"/>
      <c r="Q465" s="152"/>
      <c r="R465" s="269"/>
      <c r="S465" s="269"/>
      <c r="T465" s="269"/>
      <c r="U465" s="269"/>
      <c r="V465" s="268"/>
      <c r="W465" s="268"/>
      <c r="X465" s="268"/>
    </row>
    <row r="466">
      <c r="A466" s="53">
        <v>45705.0</v>
      </c>
      <c r="B466" s="53">
        <v>45783.0</v>
      </c>
      <c r="C466" s="54">
        <v>190942.0</v>
      </c>
      <c r="D466" s="54" t="s">
        <v>87</v>
      </c>
      <c r="E466" s="320">
        <v>45108.0</v>
      </c>
      <c r="F466" s="56">
        <f t="shared" si="1"/>
        <v>22</v>
      </c>
      <c r="G466" s="321">
        <v>45226.0</v>
      </c>
      <c r="H466" s="56">
        <f t="shared" si="2"/>
        <v>18</v>
      </c>
      <c r="I466" s="54" t="s">
        <v>42</v>
      </c>
      <c r="J466" s="54" t="s">
        <v>566</v>
      </c>
      <c r="K466" s="57">
        <v>6000.0</v>
      </c>
      <c r="L466" s="54" t="s">
        <v>68</v>
      </c>
      <c r="M466" s="53">
        <v>45775.0</v>
      </c>
      <c r="N466" s="54" t="s">
        <v>19</v>
      </c>
      <c r="O466" s="54" t="s">
        <v>567</v>
      </c>
      <c r="P466" s="89" t="s">
        <v>61</v>
      </c>
      <c r="Q466" s="152"/>
      <c r="R466" s="269"/>
      <c r="S466" s="269"/>
      <c r="T466" s="269"/>
      <c r="U466" s="269"/>
      <c r="V466" s="268"/>
      <c r="W466" s="268"/>
      <c r="X466" s="268"/>
    </row>
    <row r="467">
      <c r="A467" s="53">
        <v>45705.0</v>
      </c>
      <c r="B467" s="53">
        <v>45783.0</v>
      </c>
      <c r="C467" s="54">
        <v>238909.0</v>
      </c>
      <c r="D467" s="54" t="s">
        <v>87</v>
      </c>
      <c r="E467" s="320">
        <v>45658.0</v>
      </c>
      <c r="F467" s="56">
        <f t="shared" si="1"/>
        <v>4</v>
      </c>
      <c r="G467" s="303">
        <v>45667.0</v>
      </c>
      <c r="H467" s="56">
        <f t="shared" si="2"/>
        <v>3</v>
      </c>
      <c r="I467" s="54" t="s">
        <v>74</v>
      </c>
      <c r="J467" s="54">
        <v>306.0</v>
      </c>
      <c r="K467" s="57">
        <v>16000.0</v>
      </c>
      <c r="L467" s="58"/>
      <c r="M467" s="53">
        <v>45762.0</v>
      </c>
      <c r="N467" s="54" t="s">
        <v>19</v>
      </c>
      <c r="O467" s="58"/>
      <c r="P467" s="134"/>
      <c r="Q467" s="115"/>
      <c r="R467" s="165"/>
      <c r="S467" s="165"/>
      <c r="T467" s="165"/>
      <c r="U467" s="165"/>
      <c r="V467" s="166"/>
      <c r="W467" s="166"/>
      <c r="X467" s="166"/>
    </row>
    <row r="468">
      <c r="A468" s="53">
        <v>45705.0</v>
      </c>
      <c r="B468" s="53">
        <v>45783.0</v>
      </c>
      <c r="C468" s="54">
        <v>240715.0</v>
      </c>
      <c r="D468" s="54" t="s">
        <v>87</v>
      </c>
      <c r="E468" s="320">
        <v>45689.0</v>
      </c>
      <c r="F468" s="56">
        <f t="shared" si="1"/>
        <v>3</v>
      </c>
      <c r="G468" s="303">
        <v>45695.0</v>
      </c>
      <c r="H468" s="56">
        <f t="shared" si="2"/>
        <v>2</v>
      </c>
      <c r="I468" s="54" t="s">
        <v>74</v>
      </c>
      <c r="J468" s="54" t="s">
        <v>33</v>
      </c>
      <c r="K468" s="100"/>
      <c r="L468" s="54" t="s">
        <v>51</v>
      </c>
      <c r="M468" s="364">
        <v>45750.0</v>
      </c>
      <c r="N468" s="54" t="s">
        <v>19</v>
      </c>
      <c r="O468" s="284" t="s">
        <v>208</v>
      </c>
      <c r="P468" s="134"/>
      <c r="Q468" s="115"/>
      <c r="R468" s="165"/>
      <c r="S468" s="165"/>
      <c r="T468" s="165"/>
      <c r="U468" s="165"/>
      <c r="V468" s="166"/>
      <c r="W468" s="166"/>
      <c r="X468" s="166"/>
    </row>
    <row r="469">
      <c r="A469" s="53">
        <v>45705.0</v>
      </c>
      <c r="B469" s="53">
        <v>45783.0</v>
      </c>
      <c r="C469" s="54">
        <v>231222.0</v>
      </c>
      <c r="D469" s="54" t="s">
        <v>107</v>
      </c>
      <c r="E469" s="320">
        <v>45505.0</v>
      </c>
      <c r="F469" s="56">
        <f t="shared" si="1"/>
        <v>9</v>
      </c>
      <c r="G469" s="321">
        <v>45581.0</v>
      </c>
      <c r="H469" s="56">
        <f t="shared" si="2"/>
        <v>6</v>
      </c>
      <c r="I469" s="54" t="s">
        <v>73</v>
      </c>
      <c r="J469" s="54" t="s">
        <v>186</v>
      </c>
      <c r="K469" s="100"/>
      <c r="L469" s="58"/>
      <c r="M469" s="53">
        <v>45755.0</v>
      </c>
      <c r="N469" s="54" t="s">
        <v>19</v>
      </c>
      <c r="O469" s="58"/>
      <c r="P469" s="134"/>
      <c r="Q469" s="115"/>
      <c r="R469" s="165"/>
      <c r="S469" s="165"/>
      <c r="T469" s="165"/>
      <c r="U469" s="165"/>
      <c r="V469" s="166"/>
      <c r="W469" s="166"/>
      <c r="X469" s="166"/>
    </row>
    <row r="470">
      <c r="A470" s="53">
        <v>45705.0</v>
      </c>
      <c r="B470" s="53">
        <v>45783.0</v>
      </c>
      <c r="C470" s="54">
        <v>233534.0</v>
      </c>
      <c r="D470" s="54" t="s">
        <v>88</v>
      </c>
      <c r="E470" s="320">
        <v>45566.0</v>
      </c>
      <c r="F470" s="56">
        <f t="shared" si="1"/>
        <v>7</v>
      </c>
      <c r="G470" s="321">
        <v>45608.0</v>
      </c>
      <c r="H470" s="56">
        <f t="shared" si="2"/>
        <v>5</v>
      </c>
      <c r="I470" s="54" t="s">
        <v>59</v>
      </c>
      <c r="J470" s="54">
        <v>101.0</v>
      </c>
      <c r="K470" s="57">
        <v>7500.0</v>
      </c>
      <c r="L470" s="58"/>
      <c r="M470" s="53">
        <v>45757.0</v>
      </c>
      <c r="N470" s="54" t="s">
        <v>19</v>
      </c>
      <c r="O470" s="58"/>
      <c r="P470" s="134"/>
      <c r="Q470" s="115"/>
      <c r="R470" s="165"/>
      <c r="S470" s="165"/>
      <c r="T470" s="165"/>
      <c r="U470" s="165"/>
      <c r="V470" s="166"/>
      <c r="W470" s="166"/>
      <c r="X470" s="166"/>
    </row>
    <row r="471">
      <c r="A471" s="53">
        <v>45705.0</v>
      </c>
      <c r="B471" s="53">
        <v>45783.0</v>
      </c>
      <c r="C471" s="54">
        <v>225745.0</v>
      </c>
      <c r="D471" s="54" t="s">
        <v>41</v>
      </c>
      <c r="E471" s="320">
        <v>45505.0</v>
      </c>
      <c r="F471" s="56">
        <f t="shared" si="1"/>
        <v>9</v>
      </c>
      <c r="G471" s="303">
        <v>45526.0</v>
      </c>
      <c r="H471" s="56">
        <f t="shared" si="2"/>
        <v>8</v>
      </c>
      <c r="I471" s="54" t="s">
        <v>73</v>
      </c>
      <c r="J471" s="54" t="s">
        <v>275</v>
      </c>
      <c r="K471" s="57">
        <v>13500.0</v>
      </c>
      <c r="L471" s="54" t="s">
        <v>68</v>
      </c>
      <c r="M471" s="53">
        <v>45769.0</v>
      </c>
      <c r="N471" s="54" t="s">
        <v>19</v>
      </c>
      <c r="O471" s="54"/>
      <c r="P471" s="134"/>
      <c r="Q471" s="115"/>
      <c r="R471" s="165"/>
      <c r="S471" s="165"/>
      <c r="T471" s="165"/>
      <c r="U471" s="165"/>
      <c r="V471" s="166"/>
      <c r="W471" s="166"/>
      <c r="X471" s="166"/>
    </row>
    <row r="472">
      <c r="A472" s="53">
        <v>45705.0</v>
      </c>
      <c r="B472" s="53">
        <v>45783.0</v>
      </c>
      <c r="C472" s="54">
        <v>235858.0</v>
      </c>
      <c r="D472" s="54" t="s">
        <v>41</v>
      </c>
      <c r="E472" s="320">
        <v>45597.0</v>
      </c>
      <c r="F472" s="56">
        <f t="shared" si="1"/>
        <v>6</v>
      </c>
      <c r="G472" s="321">
        <v>45625.0</v>
      </c>
      <c r="H472" s="56">
        <f t="shared" si="2"/>
        <v>5</v>
      </c>
      <c r="I472" s="54" t="s">
        <v>49</v>
      </c>
      <c r="J472" s="54">
        <v>510.0</v>
      </c>
      <c r="K472" s="100"/>
      <c r="L472" s="58"/>
      <c r="M472" s="53">
        <v>45763.0</v>
      </c>
      <c r="N472" s="54" t="s">
        <v>19</v>
      </c>
      <c r="O472" s="58"/>
      <c r="P472" s="134"/>
      <c r="Q472" s="115"/>
      <c r="R472" s="165"/>
      <c r="S472" s="165"/>
      <c r="T472" s="165"/>
      <c r="U472" s="165"/>
      <c r="V472" s="166"/>
      <c r="W472" s="166"/>
      <c r="X472" s="166"/>
    </row>
    <row r="473">
      <c r="A473" s="53">
        <v>45705.0</v>
      </c>
      <c r="B473" s="53">
        <v>45783.0</v>
      </c>
      <c r="C473" s="54">
        <v>229739.0</v>
      </c>
      <c r="D473" s="54" t="s">
        <v>89</v>
      </c>
      <c r="E473" s="320">
        <v>45536.0</v>
      </c>
      <c r="F473" s="56">
        <f t="shared" si="1"/>
        <v>8</v>
      </c>
      <c r="G473" s="321">
        <v>45576.0</v>
      </c>
      <c r="H473" s="56">
        <f t="shared" si="2"/>
        <v>6</v>
      </c>
      <c r="I473" s="54" t="s">
        <v>73</v>
      </c>
      <c r="J473" s="54" t="s">
        <v>254</v>
      </c>
      <c r="K473" s="57">
        <v>3800.0</v>
      </c>
      <c r="L473" s="58"/>
      <c r="M473" s="280">
        <v>45758.0</v>
      </c>
      <c r="N473" s="54" t="s">
        <v>19</v>
      </c>
      <c r="O473" s="58"/>
      <c r="P473" s="134"/>
      <c r="Q473" s="115"/>
      <c r="R473" s="165"/>
      <c r="S473" s="165"/>
      <c r="T473" s="165"/>
      <c r="U473" s="165"/>
      <c r="V473" s="166"/>
      <c r="W473" s="166"/>
      <c r="X473" s="166"/>
    </row>
    <row r="474">
      <c r="A474" s="53">
        <v>45705.0</v>
      </c>
      <c r="B474" s="53">
        <v>45783.0</v>
      </c>
      <c r="C474" s="54">
        <v>238008.0</v>
      </c>
      <c r="D474" s="54" t="s">
        <v>89</v>
      </c>
      <c r="E474" s="320">
        <v>45627.0</v>
      </c>
      <c r="F474" s="56">
        <f t="shared" si="1"/>
        <v>5</v>
      </c>
      <c r="G474" s="303">
        <v>45659.0</v>
      </c>
      <c r="H474" s="56">
        <f t="shared" si="2"/>
        <v>4</v>
      </c>
      <c r="I474" s="54" t="s">
        <v>59</v>
      </c>
      <c r="J474" s="54">
        <v>141.0</v>
      </c>
      <c r="K474" s="57">
        <v>21500.0</v>
      </c>
      <c r="L474" s="58"/>
      <c r="M474" s="53">
        <v>45769.0</v>
      </c>
      <c r="N474" s="54" t="s">
        <v>19</v>
      </c>
      <c r="O474" s="58"/>
      <c r="P474" s="134"/>
      <c r="Q474" s="115"/>
      <c r="R474" s="165"/>
      <c r="S474" s="165"/>
      <c r="T474" s="165"/>
      <c r="U474" s="165"/>
      <c r="V474" s="166"/>
      <c r="W474" s="166"/>
      <c r="X474" s="166"/>
    </row>
    <row r="475">
      <c r="A475" s="53">
        <v>45705.0</v>
      </c>
      <c r="B475" s="53">
        <v>45783.0</v>
      </c>
      <c r="C475" s="54">
        <v>236704.0</v>
      </c>
      <c r="D475" s="54" t="s">
        <v>89</v>
      </c>
      <c r="E475" s="320">
        <v>45566.0</v>
      </c>
      <c r="F475" s="56">
        <f t="shared" si="1"/>
        <v>7</v>
      </c>
      <c r="G475" s="321">
        <v>45642.0</v>
      </c>
      <c r="H475" s="56">
        <f t="shared" si="2"/>
        <v>4</v>
      </c>
      <c r="I475" s="54" t="s">
        <v>63</v>
      </c>
      <c r="J475" s="54">
        <v>401.0</v>
      </c>
      <c r="K475" s="100"/>
      <c r="L475" s="58"/>
      <c r="M475" s="53">
        <v>45769.0</v>
      </c>
      <c r="N475" s="54" t="s">
        <v>19</v>
      </c>
      <c r="O475" s="58"/>
      <c r="P475" s="134"/>
      <c r="Q475" s="115"/>
      <c r="R475" s="165"/>
      <c r="S475" s="165"/>
      <c r="T475" s="165"/>
      <c r="U475" s="165"/>
      <c r="V475" s="166"/>
      <c r="W475" s="166"/>
      <c r="X475" s="166"/>
    </row>
    <row r="476">
      <c r="A476" s="53">
        <v>45705.0</v>
      </c>
      <c r="B476" s="53">
        <v>45783.0</v>
      </c>
      <c r="C476" s="54">
        <v>238755.0</v>
      </c>
      <c r="D476" s="54" t="s">
        <v>158</v>
      </c>
      <c r="E476" s="320">
        <v>45658.0</v>
      </c>
      <c r="F476" s="56">
        <f t="shared" si="1"/>
        <v>4</v>
      </c>
      <c r="G476" s="303">
        <v>45665.0</v>
      </c>
      <c r="H476" s="56">
        <f t="shared" si="2"/>
        <v>3</v>
      </c>
      <c r="I476" s="54" t="s">
        <v>59</v>
      </c>
      <c r="J476" s="54">
        <v>102.0</v>
      </c>
      <c r="K476" s="57" t="s">
        <v>64</v>
      </c>
      <c r="L476" s="58"/>
      <c r="M476" s="53">
        <v>45757.0</v>
      </c>
      <c r="N476" s="54" t="s">
        <v>19</v>
      </c>
      <c r="O476" s="58"/>
      <c r="P476" s="134"/>
      <c r="Q476" s="115"/>
      <c r="R476" s="165"/>
      <c r="S476" s="165"/>
      <c r="T476" s="165"/>
      <c r="U476" s="165"/>
      <c r="V476" s="166"/>
      <c r="W476" s="166"/>
      <c r="X476" s="166"/>
    </row>
    <row r="477">
      <c r="A477" s="53">
        <v>45751.0</v>
      </c>
      <c r="B477" s="53">
        <v>45783.0</v>
      </c>
      <c r="C477" s="54">
        <v>239914.0</v>
      </c>
      <c r="D477" s="54" t="s">
        <v>158</v>
      </c>
      <c r="E477" s="320">
        <v>45627.0</v>
      </c>
      <c r="F477" s="56">
        <f t="shared" si="1"/>
        <v>5</v>
      </c>
      <c r="G477" s="303">
        <v>45674.0</v>
      </c>
      <c r="H477" s="56">
        <f t="shared" si="2"/>
        <v>3</v>
      </c>
      <c r="I477" s="54" t="s">
        <v>59</v>
      </c>
      <c r="J477" s="54">
        <v>104.0</v>
      </c>
      <c r="K477" s="57">
        <v>5500.0</v>
      </c>
      <c r="L477" s="58"/>
      <c r="M477" s="53">
        <v>45755.0</v>
      </c>
      <c r="N477" s="54" t="s">
        <v>19</v>
      </c>
      <c r="O477" s="58"/>
      <c r="P477" s="134"/>
      <c r="Q477" s="115"/>
      <c r="R477" s="165"/>
      <c r="S477" s="165"/>
      <c r="T477" s="165"/>
      <c r="U477" s="165"/>
      <c r="V477" s="166"/>
      <c r="W477" s="166"/>
      <c r="X477" s="166"/>
    </row>
    <row r="478">
      <c r="A478" s="53">
        <v>45705.0</v>
      </c>
      <c r="B478" s="53">
        <v>45783.0</v>
      </c>
      <c r="C478" s="54">
        <v>225009.0</v>
      </c>
      <c r="D478" s="54" t="s">
        <v>111</v>
      </c>
      <c r="E478" s="320">
        <v>45444.0</v>
      </c>
      <c r="F478" s="56">
        <f t="shared" si="1"/>
        <v>11</v>
      </c>
      <c r="G478" s="303">
        <v>45519.0</v>
      </c>
      <c r="H478" s="56">
        <f t="shared" si="2"/>
        <v>8</v>
      </c>
      <c r="I478" s="54" t="s">
        <v>42</v>
      </c>
      <c r="J478" s="58"/>
      <c r="K478" s="57">
        <v>4500.0</v>
      </c>
      <c r="L478" s="54" t="s">
        <v>68</v>
      </c>
      <c r="M478" s="53">
        <v>45748.0</v>
      </c>
      <c r="N478" s="54" t="s">
        <v>19</v>
      </c>
      <c r="O478" s="58"/>
      <c r="P478" s="134"/>
      <c r="Q478" s="115"/>
      <c r="R478" s="165"/>
      <c r="S478" s="165"/>
      <c r="T478" s="165"/>
      <c r="U478" s="165"/>
      <c r="V478" s="166"/>
      <c r="W478" s="166"/>
      <c r="X478" s="166"/>
    </row>
    <row r="479">
      <c r="A479" s="53">
        <v>45705.0</v>
      </c>
      <c r="B479" s="53">
        <v>45783.0</v>
      </c>
      <c r="C479" s="54">
        <v>237170.0</v>
      </c>
      <c r="D479" s="54" t="s">
        <v>111</v>
      </c>
      <c r="E479" s="320">
        <v>45566.0</v>
      </c>
      <c r="F479" s="56">
        <f t="shared" si="1"/>
        <v>7</v>
      </c>
      <c r="G479" s="321">
        <v>45639.0</v>
      </c>
      <c r="H479" s="56">
        <f t="shared" si="2"/>
        <v>4</v>
      </c>
      <c r="I479" s="54" t="s">
        <v>49</v>
      </c>
      <c r="J479" s="54">
        <v>502.0</v>
      </c>
      <c r="K479" s="57" t="s">
        <v>525</v>
      </c>
      <c r="L479" s="58"/>
      <c r="M479" s="53">
        <v>45763.0</v>
      </c>
      <c r="N479" s="54" t="s">
        <v>19</v>
      </c>
      <c r="O479" s="58"/>
      <c r="P479" s="134"/>
      <c r="Q479" s="115"/>
      <c r="R479" s="165"/>
      <c r="S479" s="165"/>
      <c r="T479" s="165"/>
      <c r="U479" s="165"/>
      <c r="V479" s="166"/>
      <c r="W479" s="166"/>
      <c r="X479" s="166"/>
    </row>
    <row r="480">
      <c r="A480" s="53">
        <v>45705.0</v>
      </c>
      <c r="B480" s="53">
        <v>45783.0</v>
      </c>
      <c r="C480" s="54">
        <v>239181.0</v>
      </c>
      <c r="D480" s="54" t="s">
        <v>111</v>
      </c>
      <c r="E480" s="320">
        <v>45566.0</v>
      </c>
      <c r="F480" s="56">
        <f t="shared" si="1"/>
        <v>7</v>
      </c>
      <c r="G480" s="303">
        <v>45672.0</v>
      </c>
      <c r="H480" s="56">
        <f t="shared" si="2"/>
        <v>3</v>
      </c>
      <c r="I480" s="54" t="s">
        <v>63</v>
      </c>
      <c r="J480" s="54">
        <v>401.0</v>
      </c>
      <c r="K480" s="100"/>
      <c r="L480" s="58"/>
      <c r="M480" s="53">
        <v>45769.0</v>
      </c>
      <c r="N480" s="54" t="s">
        <v>19</v>
      </c>
      <c r="O480" s="58"/>
      <c r="P480" s="134"/>
      <c r="Q480" s="115"/>
      <c r="R480" s="165"/>
      <c r="S480" s="165"/>
      <c r="T480" s="165"/>
      <c r="U480" s="165"/>
      <c r="V480" s="166"/>
      <c r="W480" s="166"/>
      <c r="X480" s="166"/>
    </row>
    <row r="481">
      <c r="A481" s="53">
        <v>45705.0</v>
      </c>
      <c r="B481" s="53">
        <v>45783.0</v>
      </c>
      <c r="C481" s="54">
        <v>231358.0</v>
      </c>
      <c r="D481" s="54" t="s">
        <v>93</v>
      </c>
      <c r="E481" s="320">
        <v>45536.0</v>
      </c>
      <c r="F481" s="56">
        <f t="shared" si="1"/>
        <v>8</v>
      </c>
      <c r="G481" s="321">
        <v>45582.0</v>
      </c>
      <c r="H481" s="56">
        <f t="shared" si="2"/>
        <v>6</v>
      </c>
      <c r="I481" s="54" t="s">
        <v>49</v>
      </c>
      <c r="J481" s="54">
        <v>502.0</v>
      </c>
      <c r="K481" s="100"/>
      <c r="L481" s="58"/>
      <c r="M481" s="53">
        <v>45762.0</v>
      </c>
      <c r="N481" s="54" t="s">
        <v>19</v>
      </c>
      <c r="O481" s="58"/>
      <c r="P481" s="134"/>
      <c r="Q481" s="115"/>
      <c r="R481" s="165"/>
      <c r="S481" s="165"/>
      <c r="T481" s="165"/>
      <c r="U481" s="165"/>
      <c r="V481" s="166"/>
      <c r="W481" s="166"/>
      <c r="X481" s="166"/>
    </row>
    <row r="482">
      <c r="A482" s="53">
        <v>45705.0</v>
      </c>
      <c r="B482" s="53">
        <v>45783.0</v>
      </c>
      <c r="C482" s="54">
        <v>182726.0</v>
      </c>
      <c r="D482" s="54" t="s">
        <v>55</v>
      </c>
      <c r="E482" s="320">
        <v>45078.0</v>
      </c>
      <c r="F482" s="56">
        <f t="shared" si="1"/>
        <v>23</v>
      </c>
      <c r="G482" s="303">
        <v>45156.0</v>
      </c>
      <c r="H482" s="56">
        <f t="shared" si="2"/>
        <v>20</v>
      </c>
      <c r="I482" s="54" t="s">
        <v>49</v>
      </c>
      <c r="J482" s="54">
        <v>535.0</v>
      </c>
      <c r="K482" s="100"/>
      <c r="L482" s="58"/>
      <c r="M482" s="53">
        <v>45761.0</v>
      </c>
      <c r="N482" s="54" t="s">
        <v>19</v>
      </c>
      <c r="O482" s="58"/>
      <c r="P482" s="134"/>
      <c r="Q482" s="115"/>
      <c r="R482" s="165"/>
      <c r="S482" s="165"/>
      <c r="T482" s="165"/>
      <c r="U482" s="165"/>
      <c r="V482" s="166"/>
      <c r="W482" s="166"/>
      <c r="X482" s="166"/>
    </row>
    <row r="483">
      <c r="A483" s="53">
        <v>45728.0</v>
      </c>
      <c r="B483" s="53">
        <v>45783.0</v>
      </c>
      <c r="C483" s="54">
        <v>218889.0</v>
      </c>
      <c r="D483" s="54" t="s">
        <v>55</v>
      </c>
      <c r="E483" s="320">
        <v>45323.0</v>
      </c>
      <c r="F483" s="56">
        <f t="shared" si="1"/>
        <v>15</v>
      </c>
      <c r="G483" s="303">
        <v>45464.0</v>
      </c>
      <c r="H483" s="56">
        <f t="shared" si="2"/>
        <v>10</v>
      </c>
      <c r="I483" s="54" t="s">
        <v>59</v>
      </c>
      <c r="J483" s="54">
        <v>101.0</v>
      </c>
      <c r="K483" s="57">
        <v>2300.0</v>
      </c>
      <c r="L483" s="54" t="s">
        <v>68</v>
      </c>
      <c r="M483" s="53">
        <v>45761.0</v>
      </c>
      <c r="N483" s="54" t="s">
        <v>19</v>
      </c>
      <c r="O483" s="58"/>
      <c r="P483" s="89" t="s">
        <v>66</v>
      </c>
      <c r="Q483" s="115"/>
      <c r="R483" s="165"/>
      <c r="S483" s="165"/>
      <c r="T483" s="165"/>
      <c r="U483" s="165"/>
      <c r="V483" s="166"/>
      <c r="W483" s="166"/>
      <c r="X483" s="166"/>
    </row>
    <row r="484">
      <c r="A484" s="53">
        <v>45705.0</v>
      </c>
      <c r="B484" s="53">
        <v>45783.0</v>
      </c>
      <c r="C484" s="54">
        <v>231826.0</v>
      </c>
      <c r="D484" s="54" t="s">
        <v>95</v>
      </c>
      <c r="E484" s="320">
        <v>45536.0</v>
      </c>
      <c r="F484" s="56">
        <f t="shared" si="1"/>
        <v>8</v>
      </c>
      <c r="G484" s="321">
        <v>45586.0</v>
      </c>
      <c r="H484" s="56">
        <f t="shared" si="2"/>
        <v>6</v>
      </c>
      <c r="I484" s="54" t="s">
        <v>49</v>
      </c>
      <c r="J484" s="54">
        <v>510.0</v>
      </c>
      <c r="K484" s="100"/>
      <c r="L484" s="58"/>
      <c r="M484" s="53">
        <v>45764.0</v>
      </c>
      <c r="N484" s="54" t="s">
        <v>19</v>
      </c>
      <c r="O484" s="58"/>
      <c r="P484" s="134"/>
      <c r="Q484" s="115"/>
      <c r="R484" s="165"/>
      <c r="S484" s="165"/>
      <c r="T484" s="165"/>
      <c r="U484" s="165"/>
      <c r="V484" s="166"/>
      <c r="W484" s="166"/>
      <c r="X484" s="166"/>
    </row>
    <row r="485">
      <c r="A485" s="53">
        <v>45705.0</v>
      </c>
      <c r="B485" s="53">
        <v>45783.0</v>
      </c>
      <c r="C485" s="54">
        <v>237732.0</v>
      </c>
      <c r="D485" s="54" t="s">
        <v>95</v>
      </c>
      <c r="E485" s="320">
        <v>45597.0</v>
      </c>
      <c r="F485" s="56">
        <f t="shared" si="1"/>
        <v>6</v>
      </c>
      <c r="G485" s="321">
        <v>45651.0</v>
      </c>
      <c r="H485" s="56">
        <f t="shared" si="2"/>
        <v>4</v>
      </c>
      <c r="I485" s="54" t="s">
        <v>49</v>
      </c>
      <c r="J485" s="54">
        <v>501.0</v>
      </c>
      <c r="K485" s="100"/>
      <c r="L485" s="58"/>
      <c r="M485" s="53">
        <v>45764.0</v>
      </c>
      <c r="N485" s="54" t="s">
        <v>19</v>
      </c>
      <c r="O485" s="58"/>
      <c r="P485" s="134"/>
      <c r="Q485" s="115"/>
      <c r="R485" s="165"/>
      <c r="S485" s="165"/>
      <c r="T485" s="165"/>
      <c r="U485" s="165"/>
      <c r="V485" s="166"/>
      <c r="W485" s="166"/>
      <c r="X485" s="166"/>
    </row>
    <row r="486">
      <c r="A486" s="53">
        <v>45705.0</v>
      </c>
      <c r="B486" s="53">
        <v>45783.0</v>
      </c>
      <c r="C486" s="54">
        <v>199149.0</v>
      </c>
      <c r="D486" s="54" t="s">
        <v>96</v>
      </c>
      <c r="E486" s="320">
        <v>45200.0</v>
      </c>
      <c r="F486" s="56">
        <f t="shared" si="1"/>
        <v>19</v>
      </c>
      <c r="G486" s="303">
        <v>45309.0</v>
      </c>
      <c r="H486" s="56">
        <f t="shared" si="2"/>
        <v>15</v>
      </c>
      <c r="I486" s="54" t="s">
        <v>49</v>
      </c>
      <c r="J486" s="54">
        <v>535.0</v>
      </c>
      <c r="K486" s="100"/>
      <c r="L486" s="58"/>
      <c r="M486" s="53">
        <v>45755.0</v>
      </c>
      <c r="N486" s="54" t="s">
        <v>19</v>
      </c>
      <c r="O486" s="58"/>
      <c r="P486" s="134"/>
      <c r="Q486" s="115"/>
      <c r="R486" s="165"/>
      <c r="S486" s="165"/>
      <c r="T486" s="165"/>
      <c r="U486" s="165"/>
      <c r="V486" s="166"/>
      <c r="W486" s="166"/>
      <c r="X486" s="166"/>
    </row>
    <row r="487">
      <c r="A487" s="53">
        <v>45705.0</v>
      </c>
      <c r="B487" s="53">
        <v>45783.0</v>
      </c>
      <c r="C487" s="54">
        <v>218692.0</v>
      </c>
      <c r="D487" s="54" t="s">
        <v>62</v>
      </c>
      <c r="E487" s="320">
        <v>45352.0</v>
      </c>
      <c r="F487" s="56">
        <f t="shared" si="1"/>
        <v>14</v>
      </c>
      <c r="G487" s="303">
        <v>45463.0</v>
      </c>
      <c r="H487" s="56">
        <f t="shared" si="2"/>
        <v>10</v>
      </c>
      <c r="I487" s="54" t="s">
        <v>59</v>
      </c>
      <c r="J487" s="54">
        <v>104.0</v>
      </c>
      <c r="K487" s="57">
        <v>4000.0</v>
      </c>
      <c r="L487" s="54" t="s">
        <v>68</v>
      </c>
      <c r="M487" s="53">
        <v>45750.0</v>
      </c>
      <c r="N487" s="54" t="s">
        <v>19</v>
      </c>
      <c r="O487" s="58"/>
      <c r="P487" s="134"/>
      <c r="Q487" s="115"/>
      <c r="R487" s="165"/>
      <c r="S487" s="165"/>
      <c r="T487" s="165"/>
      <c r="U487" s="165"/>
      <c r="V487" s="166"/>
      <c r="W487" s="166"/>
      <c r="X487" s="166"/>
    </row>
    <row r="488">
      <c r="A488" s="53">
        <v>45755.0</v>
      </c>
      <c r="B488" s="53">
        <v>45783.0</v>
      </c>
      <c r="C488" s="54">
        <v>236633.0</v>
      </c>
      <c r="D488" s="54" t="s">
        <v>62</v>
      </c>
      <c r="E488" s="320">
        <v>45566.0</v>
      </c>
      <c r="F488" s="56">
        <f t="shared" si="1"/>
        <v>7</v>
      </c>
      <c r="G488" s="303">
        <v>45686.0</v>
      </c>
      <c r="H488" s="56">
        <f t="shared" si="2"/>
        <v>3</v>
      </c>
      <c r="I488" s="54" t="s">
        <v>74</v>
      </c>
      <c r="J488" s="54">
        <v>328.0</v>
      </c>
      <c r="K488" s="57">
        <v>11000.0</v>
      </c>
      <c r="L488" s="58"/>
      <c r="M488" s="53">
        <v>45764.0</v>
      </c>
      <c r="N488" s="54" t="s">
        <v>19</v>
      </c>
      <c r="O488" s="58"/>
      <c r="P488" s="134"/>
      <c r="Q488" s="115"/>
      <c r="R488" s="165"/>
      <c r="S488" s="165"/>
      <c r="T488" s="165"/>
      <c r="U488" s="165"/>
      <c r="V488" s="166"/>
      <c r="W488" s="166"/>
      <c r="X488" s="166"/>
    </row>
    <row r="489">
      <c r="A489" s="53">
        <v>45705.0</v>
      </c>
      <c r="B489" s="53">
        <v>45783.0</v>
      </c>
      <c r="C489" s="54">
        <v>178370.0</v>
      </c>
      <c r="D489" s="54" t="s">
        <v>62</v>
      </c>
      <c r="E489" s="320">
        <v>45078.0</v>
      </c>
      <c r="F489" s="56">
        <f t="shared" si="1"/>
        <v>23</v>
      </c>
      <c r="G489" s="303">
        <v>45119.0</v>
      </c>
      <c r="H489" s="56">
        <f t="shared" si="2"/>
        <v>21</v>
      </c>
      <c r="I489" s="54" t="s">
        <v>49</v>
      </c>
      <c r="J489" s="54">
        <v>535.0</v>
      </c>
      <c r="K489" s="100"/>
      <c r="L489" s="58"/>
      <c r="M489" s="53">
        <v>45757.0</v>
      </c>
      <c r="N489" s="54" t="s">
        <v>19</v>
      </c>
      <c r="O489" s="54"/>
      <c r="P489" s="134"/>
      <c r="Q489" s="115"/>
      <c r="R489" s="165"/>
      <c r="S489" s="165"/>
      <c r="T489" s="165"/>
      <c r="U489" s="165"/>
      <c r="V489" s="166"/>
      <c r="W489" s="166"/>
      <c r="X489" s="166"/>
    </row>
    <row r="490">
      <c r="A490" s="53">
        <v>45705.0</v>
      </c>
      <c r="B490" s="53">
        <v>45783.0</v>
      </c>
      <c r="C490" s="54">
        <v>212388.0</v>
      </c>
      <c r="D490" s="54" t="s">
        <v>116</v>
      </c>
      <c r="E490" s="320">
        <v>45413.0</v>
      </c>
      <c r="F490" s="56">
        <f t="shared" si="1"/>
        <v>12</v>
      </c>
      <c r="G490" s="303">
        <v>45434.0</v>
      </c>
      <c r="H490" s="56">
        <f t="shared" si="2"/>
        <v>11</v>
      </c>
      <c r="I490" s="54" t="s">
        <v>73</v>
      </c>
      <c r="J490" s="54" t="s">
        <v>436</v>
      </c>
      <c r="K490" s="57">
        <v>4000.0</v>
      </c>
      <c r="L490" s="54" t="s">
        <v>68</v>
      </c>
      <c r="M490" s="53">
        <v>45761.0</v>
      </c>
      <c r="N490" s="54" t="s">
        <v>19</v>
      </c>
      <c r="O490" s="58"/>
      <c r="P490" s="134"/>
      <c r="Q490" s="115"/>
      <c r="R490" s="165"/>
      <c r="S490" s="165"/>
      <c r="T490" s="165"/>
      <c r="U490" s="165"/>
      <c r="V490" s="166"/>
      <c r="W490" s="166"/>
      <c r="X490" s="166"/>
    </row>
    <row r="491">
      <c r="A491" s="53">
        <v>45705.0</v>
      </c>
      <c r="B491" s="53">
        <v>45783.0</v>
      </c>
      <c r="C491" s="54">
        <v>230220.0</v>
      </c>
      <c r="D491" s="54" t="s">
        <v>118</v>
      </c>
      <c r="E491" s="320">
        <v>45505.0</v>
      </c>
      <c r="F491" s="56">
        <f t="shared" si="1"/>
        <v>9</v>
      </c>
      <c r="G491" s="303">
        <v>45572.0</v>
      </c>
      <c r="H491" s="56">
        <f t="shared" si="2"/>
        <v>6</v>
      </c>
      <c r="I491" s="54" t="s">
        <v>49</v>
      </c>
      <c r="J491" s="54">
        <v>501.0</v>
      </c>
      <c r="K491" s="100"/>
      <c r="L491" s="54" t="s">
        <v>68</v>
      </c>
      <c r="M491" s="53">
        <v>45764.0</v>
      </c>
      <c r="N491" s="54" t="s">
        <v>19</v>
      </c>
      <c r="O491" s="58"/>
      <c r="P491" s="134"/>
      <c r="Q491" s="115"/>
      <c r="R491" s="165"/>
      <c r="S491" s="165"/>
      <c r="T491" s="165"/>
      <c r="U491" s="165"/>
      <c r="V491" s="166"/>
      <c r="W491" s="166"/>
      <c r="X491" s="166"/>
    </row>
    <row r="492">
      <c r="A492" s="53">
        <v>45705.0</v>
      </c>
      <c r="B492" s="53">
        <v>45783.0</v>
      </c>
      <c r="C492" s="54">
        <v>242650.0</v>
      </c>
      <c r="D492" s="54" t="s">
        <v>99</v>
      </c>
      <c r="E492" s="320">
        <v>45658.0</v>
      </c>
      <c r="F492" s="56">
        <f t="shared" si="1"/>
        <v>4</v>
      </c>
      <c r="G492" s="303">
        <v>45333.0</v>
      </c>
      <c r="H492" s="56">
        <f t="shared" si="2"/>
        <v>14</v>
      </c>
      <c r="I492" s="54" t="s">
        <v>49</v>
      </c>
      <c r="J492" s="54">
        <v>502.0</v>
      </c>
      <c r="K492" s="100"/>
      <c r="L492" s="58"/>
      <c r="M492" s="53">
        <v>45762.0</v>
      </c>
      <c r="N492" s="54" t="s">
        <v>19</v>
      </c>
      <c r="O492" s="58"/>
      <c r="P492" s="134"/>
      <c r="Q492" s="115"/>
      <c r="R492" s="165"/>
      <c r="S492" s="165"/>
      <c r="T492" s="165"/>
      <c r="U492" s="165"/>
      <c r="V492" s="166"/>
      <c r="W492" s="166"/>
      <c r="X492" s="166"/>
    </row>
    <row r="493">
      <c r="A493" s="53">
        <v>45701.0</v>
      </c>
      <c r="B493" s="53">
        <v>45783.0</v>
      </c>
      <c r="C493" s="54">
        <v>159980.0</v>
      </c>
      <c r="D493" s="54" t="s">
        <v>71</v>
      </c>
      <c r="E493" s="320">
        <v>44927.0</v>
      </c>
      <c r="F493" s="56">
        <f t="shared" si="1"/>
        <v>28</v>
      </c>
      <c r="G493" s="303">
        <v>44965.0</v>
      </c>
      <c r="H493" s="56">
        <f t="shared" si="2"/>
        <v>26</v>
      </c>
      <c r="I493" s="54" t="s">
        <v>49</v>
      </c>
      <c r="J493" s="54">
        <v>535.0</v>
      </c>
      <c r="K493" s="100"/>
      <c r="L493" s="58"/>
      <c r="M493" s="53">
        <v>45761.0</v>
      </c>
      <c r="N493" s="54" t="s">
        <v>19</v>
      </c>
      <c r="O493" s="58"/>
      <c r="P493" s="134"/>
      <c r="Q493" s="115"/>
      <c r="R493" s="165"/>
      <c r="S493" s="165"/>
      <c r="T493" s="165"/>
      <c r="U493" s="165"/>
      <c r="V493" s="166"/>
      <c r="W493" s="166"/>
      <c r="X493" s="166"/>
    </row>
    <row r="494">
      <c r="A494" s="53">
        <v>45705.0</v>
      </c>
      <c r="B494" s="53">
        <v>45783.0</v>
      </c>
      <c r="C494" s="54">
        <v>242933.0</v>
      </c>
      <c r="D494" s="54" t="s">
        <v>98</v>
      </c>
      <c r="E494" s="320">
        <v>45689.0</v>
      </c>
      <c r="F494" s="351">
        <f t="shared" si="1"/>
        <v>3</v>
      </c>
      <c r="G494" s="303">
        <v>45702.0</v>
      </c>
      <c r="H494" s="347">
        <f t="shared" si="2"/>
        <v>2</v>
      </c>
      <c r="I494" s="54" t="s">
        <v>63</v>
      </c>
      <c r="J494" s="54" t="s">
        <v>33</v>
      </c>
      <c r="K494" s="100"/>
      <c r="L494" s="54" t="s">
        <v>51</v>
      </c>
      <c r="M494" s="364">
        <v>45750.0</v>
      </c>
      <c r="N494" s="54" t="s">
        <v>19</v>
      </c>
      <c r="O494" s="284" t="s">
        <v>208</v>
      </c>
      <c r="P494" s="134"/>
      <c r="Q494" s="115"/>
      <c r="R494" s="165"/>
      <c r="S494" s="165"/>
      <c r="T494" s="165"/>
      <c r="U494" s="165"/>
      <c r="V494" s="166"/>
      <c r="W494" s="166"/>
      <c r="X494" s="166"/>
    </row>
    <row r="495">
      <c r="A495" s="53">
        <v>45705.0</v>
      </c>
      <c r="B495" s="53">
        <v>45783.0</v>
      </c>
      <c r="C495" s="54">
        <v>243233.0</v>
      </c>
      <c r="D495" s="54" t="s">
        <v>89</v>
      </c>
      <c r="E495" s="320">
        <v>45689.0</v>
      </c>
      <c r="F495" s="351">
        <f t="shared" si="1"/>
        <v>3</v>
      </c>
      <c r="G495" s="146">
        <v>45706.0</v>
      </c>
      <c r="H495" s="347">
        <f t="shared" si="2"/>
        <v>2</v>
      </c>
      <c r="I495" s="54" t="s">
        <v>74</v>
      </c>
      <c r="J495" s="89">
        <v>306.0</v>
      </c>
      <c r="K495" s="57">
        <v>8500.0</v>
      </c>
      <c r="L495" s="54" t="s">
        <v>51</v>
      </c>
      <c r="M495" s="365">
        <v>45758.0</v>
      </c>
      <c r="N495" s="54" t="s">
        <v>19</v>
      </c>
      <c r="O495" s="284" t="s">
        <v>208</v>
      </c>
      <c r="P495" s="134"/>
      <c r="Q495" s="115"/>
      <c r="R495" s="165"/>
      <c r="S495" s="165"/>
      <c r="T495" s="165"/>
      <c r="U495" s="165"/>
      <c r="V495" s="166"/>
      <c r="W495" s="166"/>
      <c r="X495" s="166"/>
    </row>
    <row r="496">
      <c r="A496" s="53">
        <v>45705.0</v>
      </c>
      <c r="B496" s="53">
        <v>45783.0</v>
      </c>
      <c r="C496" s="54">
        <v>240374.0</v>
      </c>
      <c r="D496" s="54" t="s">
        <v>48</v>
      </c>
      <c r="E496" s="320">
        <v>45689.0</v>
      </c>
      <c r="F496" s="351">
        <f t="shared" si="1"/>
        <v>3</v>
      </c>
      <c r="G496" s="303">
        <v>45707.0</v>
      </c>
      <c r="H496" s="347">
        <f t="shared" si="2"/>
        <v>2</v>
      </c>
      <c r="I496" s="54" t="s">
        <v>49</v>
      </c>
      <c r="J496" s="54" t="s">
        <v>33</v>
      </c>
      <c r="K496" s="100"/>
      <c r="L496" s="54"/>
      <c r="M496" s="364">
        <v>45750.0</v>
      </c>
      <c r="N496" s="54" t="s">
        <v>19</v>
      </c>
      <c r="O496" s="284" t="s">
        <v>208</v>
      </c>
      <c r="P496" s="134"/>
      <c r="Q496" s="115"/>
      <c r="R496" s="165"/>
      <c r="S496" s="165"/>
      <c r="T496" s="165"/>
      <c r="U496" s="165"/>
      <c r="V496" s="166"/>
      <c r="W496" s="166"/>
      <c r="X496" s="166"/>
    </row>
    <row r="497">
      <c r="A497" s="53">
        <v>45705.0</v>
      </c>
      <c r="B497" s="53">
        <v>45783.0</v>
      </c>
      <c r="C497" s="54">
        <v>242522.0</v>
      </c>
      <c r="D497" s="54" t="s">
        <v>48</v>
      </c>
      <c r="E497" s="320">
        <v>45689.0</v>
      </c>
      <c r="F497" s="351">
        <f t="shared" si="1"/>
        <v>3</v>
      </c>
      <c r="G497" s="303">
        <v>45707.0</v>
      </c>
      <c r="H497" s="347">
        <f t="shared" si="2"/>
        <v>2</v>
      </c>
      <c r="I497" s="54" t="s">
        <v>59</v>
      </c>
      <c r="J497" s="54" t="s">
        <v>33</v>
      </c>
      <c r="K497" s="100"/>
      <c r="L497" s="54" t="s">
        <v>51</v>
      </c>
      <c r="M497" s="364">
        <v>45750.0</v>
      </c>
      <c r="N497" s="54" t="s">
        <v>19</v>
      </c>
      <c r="O497" s="284" t="s">
        <v>208</v>
      </c>
      <c r="P497" s="134"/>
      <c r="Q497" s="115"/>
      <c r="R497" s="165"/>
      <c r="S497" s="165"/>
      <c r="T497" s="165"/>
      <c r="U497" s="165"/>
      <c r="V497" s="166"/>
      <c r="W497" s="166"/>
      <c r="X497" s="166"/>
    </row>
    <row r="498">
      <c r="A498" s="53">
        <v>45705.0</v>
      </c>
      <c r="B498" s="53">
        <v>45783.0</v>
      </c>
      <c r="C498" s="54">
        <v>243493.0</v>
      </c>
      <c r="D498" s="54" t="s">
        <v>71</v>
      </c>
      <c r="E498" s="320">
        <v>45689.0</v>
      </c>
      <c r="F498" s="351">
        <f t="shared" si="1"/>
        <v>3</v>
      </c>
      <c r="G498" s="303">
        <v>45707.0</v>
      </c>
      <c r="H498" s="347">
        <f t="shared" si="2"/>
        <v>2</v>
      </c>
      <c r="I498" s="54" t="s">
        <v>63</v>
      </c>
      <c r="J498" s="54" t="s">
        <v>33</v>
      </c>
      <c r="K498" s="100"/>
      <c r="L498" s="54" t="s">
        <v>51</v>
      </c>
      <c r="M498" s="364">
        <v>45750.0</v>
      </c>
      <c r="N498" s="54" t="s">
        <v>19</v>
      </c>
      <c r="O498" s="284" t="s">
        <v>208</v>
      </c>
      <c r="P498" s="134"/>
      <c r="Q498" s="115"/>
      <c r="R498" s="165"/>
      <c r="S498" s="165"/>
      <c r="T498" s="165"/>
      <c r="U498" s="165"/>
      <c r="V498" s="166"/>
      <c r="W498" s="166"/>
      <c r="X498" s="166"/>
    </row>
    <row r="499">
      <c r="A499" s="53">
        <v>45705.0</v>
      </c>
      <c r="B499" s="53">
        <v>45783.0</v>
      </c>
      <c r="C499" s="54">
        <v>243495.0</v>
      </c>
      <c r="D499" s="54" t="s">
        <v>70</v>
      </c>
      <c r="E499" s="320">
        <v>45689.0</v>
      </c>
      <c r="F499" s="351">
        <f t="shared" si="1"/>
        <v>3</v>
      </c>
      <c r="G499" s="303">
        <v>45707.0</v>
      </c>
      <c r="H499" s="347">
        <f t="shared" si="2"/>
        <v>2</v>
      </c>
      <c r="I499" s="54" t="s">
        <v>59</v>
      </c>
      <c r="J499" s="54"/>
      <c r="K499" s="100"/>
      <c r="L499" s="54" t="s">
        <v>51</v>
      </c>
      <c r="M499" s="364">
        <v>45750.0</v>
      </c>
      <c r="N499" s="54" t="s">
        <v>19</v>
      </c>
      <c r="O499" s="284" t="s">
        <v>208</v>
      </c>
      <c r="P499" s="134"/>
      <c r="Q499" s="115"/>
      <c r="R499" s="165"/>
      <c r="S499" s="165"/>
      <c r="T499" s="165"/>
      <c r="U499" s="165"/>
      <c r="V499" s="166"/>
      <c r="W499" s="166"/>
      <c r="X499" s="166"/>
    </row>
    <row r="500">
      <c r="A500" s="53">
        <v>45705.0</v>
      </c>
      <c r="B500" s="53">
        <v>45783.0</v>
      </c>
      <c r="C500" s="54">
        <v>243528.0</v>
      </c>
      <c r="D500" s="54" t="s">
        <v>99</v>
      </c>
      <c r="E500" s="320">
        <v>45658.0</v>
      </c>
      <c r="F500" s="351">
        <f t="shared" si="1"/>
        <v>4</v>
      </c>
      <c r="G500" s="303">
        <v>45707.0</v>
      </c>
      <c r="H500" s="347">
        <f t="shared" si="2"/>
        <v>2</v>
      </c>
      <c r="I500" s="54" t="s">
        <v>49</v>
      </c>
      <c r="J500" s="54">
        <v>510.0</v>
      </c>
      <c r="K500" s="100"/>
      <c r="L500" s="106"/>
      <c r="M500" s="53">
        <v>45764.0</v>
      </c>
      <c r="N500" s="54" t="s">
        <v>19</v>
      </c>
      <c r="O500" s="58"/>
      <c r="P500" s="134"/>
      <c r="Q500" s="115"/>
      <c r="R500" s="165"/>
      <c r="S500" s="165"/>
      <c r="T500" s="165"/>
      <c r="U500" s="165"/>
      <c r="V500" s="166"/>
      <c r="W500" s="166"/>
      <c r="X500" s="166"/>
    </row>
    <row r="501">
      <c r="A501" s="53">
        <v>45705.0</v>
      </c>
      <c r="B501" s="53">
        <v>45783.0</v>
      </c>
      <c r="C501" s="54">
        <v>243550.0</v>
      </c>
      <c r="D501" s="54" t="s">
        <v>41</v>
      </c>
      <c r="E501" s="320">
        <v>45689.0</v>
      </c>
      <c r="F501" s="351">
        <f t="shared" si="1"/>
        <v>3</v>
      </c>
      <c r="G501" s="303">
        <v>45707.0</v>
      </c>
      <c r="H501" s="347">
        <f t="shared" si="2"/>
        <v>2</v>
      </c>
      <c r="I501" s="54" t="s">
        <v>59</v>
      </c>
      <c r="J501" s="54"/>
      <c r="K501" s="100"/>
      <c r="L501" s="54" t="s">
        <v>51</v>
      </c>
      <c r="M501" s="364">
        <v>45750.0</v>
      </c>
      <c r="N501" s="54" t="s">
        <v>19</v>
      </c>
      <c r="O501" s="284" t="s">
        <v>208</v>
      </c>
      <c r="P501" s="134"/>
      <c r="Q501" s="115"/>
      <c r="R501" s="165"/>
      <c r="S501" s="165"/>
      <c r="T501" s="165"/>
      <c r="U501" s="165"/>
      <c r="V501" s="166"/>
      <c r="W501" s="166"/>
      <c r="X501" s="166"/>
    </row>
    <row r="502">
      <c r="A502" s="53">
        <v>45705.0</v>
      </c>
      <c r="B502" s="53">
        <v>45783.0</v>
      </c>
      <c r="C502" s="54">
        <v>242280.0</v>
      </c>
      <c r="D502" s="54" t="s">
        <v>77</v>
      </c>
      <c r="E502" s="320">
        <v>45689.0</v>
      </c>
      <c r="F502" s="351">
        <f t="shared" si="1"/>
        <v>3</v>
      </c>
      <c r="G502" s="303">
        <v>45708.0</v>
      </c>
      <c r="H502" s="347">
        <f t="shared" si="2"/>
        <v>2</v>
      </c>
      <c r="I502" s="54" t="s">
        <v>74</v>
      </c>
      <c r="J502" s="54" t="s">
        <v>33</v>
      </c>
      <c r="K502" s="100"/>
      <c r="L502" s="54" t="s">
        <v>51</v>
      </c>
      <c r="M502" s="364">
        <v>45750.0</v>
      </c>
      <c r="N502" s="54" t="s">
        <v>19</v>
      </c>
      <c r="O502" s="284" t="s">
        <v>208</v>
      </c>
      <c r="P502" s="134"/>
      <c r="Q502" s="342"/>
      <c r="R502" s="165"/>
      <c r="S502" s="165"/>
      <c r="T502" s="165"/>
      <c r="U502" s="165"/>
      <c r="V502" s="166"/>
      <c r="W502" s="166"/>
      <c r="X502" s="166"/>
    </row>
    <row r="503">
      <c r="A503" s="53">
        <v>45705.0</v>
      </c>
      <c r="B503" s="53">
        <v>45783.0</v>
      </c>
      <c r="C503" s="54">
        <v>242458.0</v>
      </c>
      <c r="D503" s="54" t="s">
        <v>104</v>
      </c>
      <c r="E503" s="320">
        <v>45689.0</v>
      </c>
      <c r="F503" s="351">
        <f t="shared" si="1"/>
        <v>3</v>
      </c>
      <c r="G503" s="303">
        <v>45707.0</v>
      </c>
      <c r="H503" s="347">
        <f t="shared" si="2"/>
        <v>2</v>
      </c>
      <c r="I503" s="54" t="s">
        <v>74</v>
      </c>
      <c r="J503" s="54"/>
      <c r="K503" s="100"/>
      <c r="L503" s="54" t="s">
        <v>51</v>
      </c>
      <c r="M503" s="364">
        <v>45750.0</v>
      </c>
      <c r="N503" s="54" t="s">
        <v>19</v>
      </c>
      <c r="O503" s="284" t="s">
        <v>208</v>
      </c>
      <c r="P503" s="134"/>
      <c r="Q503" s="342"/>
      <c r="R503" s="165"/>
      <c r="S503" s="165"/>
      <c r="T503" s="165"/>
      <c r="U503" s="165"/>
      <c r="V503" s="166"/>
      <c r="W503" s="166"/>
      <c r="X503" s="166"/>
    </row>
    <row r="504">
      <c r="A504" s="53">
        <v>45705.0</v>
      </c>
      <c r="B504" s="53">
        <v>45783.0</v>
      </c>
      <c r="C504" s="54">
        <v>243343.0</v>
      </c>
      <c r="D504" s="54" t="s">
        <v>111</v>
      </c>
      <c r="E504" s="320">
        <v>45689.0</v>
      </c>
      <c r="F504" s="351">
        <f t="shared" si="1"/>
        <v>3</v>
      </c>
      <c r="G504" s="303">
        <v>45708.0</v>
      </c>
      <c r="H504" s="347">
        <f t="shared" si="2"/>
        <v>2</v>
      </c>
      <c r="I504" s="54" t="s">
        <v>63</v>
      </c>
      <c r="J504" s="54" t="s">
        <v>33</v>
      </c>
      <c r="K504" s="100"/>
      <c r="L504" s="54" t="s">
        <v>51</v>
      </c>
      <c r="M504" s="364">
        <v>45750.0</v>
      </c>
      <c r="N504" s="54" t="s">
        <v>19</v>
      </c>
      <c r="O504" s="284" t="s">
        <v>208</v>
      </c>
      <c r="P504" s="134"/>
      <c r="Q504" s="342"/>
      <c r="R504" s="165"/>
      <c r="S504" s="165"/>
      <c r="T504" s="165"/>
      <c r="U504" s="165"/>
      <c r="V504" s="166"/>
      <c r="W504" s="166"/>
      <c r="X504" s="166"/>
    </row>
    <row r="505">
      <c r="A505" s="53">
        <v>45705.0</v>
      </c>
      <c r="B505" s="53">
        <v>45783.0</v>
      </c>
      <c r="C505" s="54">
        <v>243425.0</v>
      </c>
      <c r="D505" s="54" t="s">
        <v>107</v>
      </c>
      <c r="E505" s="320">
        <v>45689.0</v>
      </c>
      <c r="F505" s="351">
        <f t="shared" si="1"/>
        <v>3</v>
      </c>
      <c r="G505" s="303">
        <v>45708.0</v>
      </c>
      <c r="H505" s="347">
        <f t="shared" si="2"/>
        <v>2</v>
      </c>
      <c r="I505" s="54" t="s">
        <v>59</v>
      </c>
      <c r="J505" s="54"/>
      <c r="K505" s="100"/>
      <c r="L505" s="54" t="s">
        <v>51</v>
      </c>
      <c r="M505" s="364">
        <v>45750.0</v>
      </c>
      <c r="N505" s="54" t="s">
        <v>19</v>
      </c>
      <c r="O505" s="284" t="s">
        <v>208</v>
      </c>
      <c r="P505" s="134"/>
      <c r="Q505" s="152"/>
      <c r="R505" s="152"/>
      <c r="S505" s="152"/>
      <c r="T505" s="152"/>
      <c r="U505" s="152"/>
      <c r="V505" s="115"/>
      <c r="W505" s="115"/>
      <c r="X505" s="115"/>
    </row>
    <row r="506">
      <c r="A506" s="53">
        <v>45705.0</v>
      </c>
      <c r="B506" s="53">
        <v>45783.0</v>
      </c>
      <c r="C506" s="54">
        <v>243623.0</v>
      </c>
      <c r="D506" s="54" t="s">
        <v>158</v>
      </c>
      <c r="E506" s="320">
        <v>45689.0</v>
      </c>
      <c r="F506" s="351">
        <f t="shared" si="1"/>
        <v>3</v>
      </c>
      <c r="G506" s="303">
        <v>45708.0</v>
      </c>
      <c r="H506" s="347">
        <f t="shared" si="2"/>
        <v>2</v>
      </c>
      <c r="I506" s="54" t="s">
        <v>42</v>
      </c>
      <c r="J506" s="54"/>
      <c r="K506" s="100"/>
      <c r="L506" s="54" t="s">
        <v>51</v>
      </c>
      <c r="M506" s="364">
        <v>45750.0</v>
      </c>
      <c r="N506" s="54" t="s">
        <v>19</v>
      </c>
      <c r="O506" s="284" t="s">
        <v>208</v>
      </c>
      <c r="P506" s="134"/>
      <c r="Q506" s="152"/>
      <c r="R506" s="152"/>
      <c r="S506" s="152"/>
      <c r="T506" s="152"/>
      <c r="U506" s="152"/>
      <c r="V506" s="115"/>
      <c r="W506" s="115"/>
      <c r="X506" s="115"/>
    </row>
    <row r="507">
      <c r="A507" s="53">
        <v>45705.0</v>
      </c>
      <c r="B507" s="53">
        <v>45783.0</v>
      </c>
      <c r="C507" s="54">
        <v>243627.0</v>
      </c>
      <c r="D507" s="54" t="s">
        <v>104</v>
      </c>
      <c r="E507" s="320">
        <v>45689.0</v>
      </c>
      <c r="F507" s="351">
        <f t="shared" si="1"/>
        <v>3</v>
      </c>
      <c r="G507" s="303">
        <v>45708.0</v>
      </c>
      <c r="H507" s="347">
        <f t="shared" si="2"/>
        <v>2</v>
      </c>
      <c r="I507" s="54" t="s">
        <v>59</v>
      </c>
      <c r="J507" s="54"/>
      <c r="K507" s="100"/>
      <c r="L507" s="54" t="s">
        <v>51</v>
      </c>
      <c r="M507" s="364">
        <v>45750.0</v>
      </c>
      <c r="N507" s="54" t="s">
        <v>19</v>
      </c>
      <c r="O507" s="284" t="s">
        <v>208</v>
      </c>
      <c r="P507" s="134"/>
      <c r="Q507" s="152"/>
      <c r="R507" s="152"/>
      <c r="S507" s="152"/>
      <c r="T507" s="152"/>
      <c r="U507" s="152"/>
      <c r="V507" s="115"/>
      <c r="W507" s="115"/>
      <c r="X507" s="115"/>
    </row>
    <row r="508">
      <c r="A508" s="53">
        <v>45747.0</v>
      </c>
      <c r="B508" s="53">
        <v>45783.0</v>
      </c>
      <c r="C508" s="54">
        <v>245116.0</v>
      </c>
      <c r="D508" s="54" t="s">
        <v>116</v>
      </c>
      <c r="E508" s="320">
        <v>45536.0</v>
      </c>
      <c r="F508" s="351">
        <f t="shared" si="1"/>
        <v>8</v>
      </c>
      <c r="G508" s="303">
        <v>45728.0</v>
      </c>
      <c r="H508" s="347">
        <f t="shared" si="2"/>
        <v>1</v>
      </c>
      <c r="I508" s="54" t="s">
        <v>49</v>
      </c>
      <c r="J508" s="54" t="s">
        <v>33</v>
      </c>
      <c r="K508" s="100"/>
      <c r="L508" s="106"/>
      <c r="M508" s="53">
        <v>45748.0</v>
      </c>
      <c r="N508" s="54" t="s">
        <v>19</v>
      </c>
      <c r="O508" s="134"/>
      <c r="P508" s="134"/>
      <c r="Q508" s="152"/>
      <c r="R508" s="152"/>
      <c r="S508" s="152"/>
      <c r="T508" s="152"/>
      <c r="U508" s="152"/>
      <c r="V508" s="115"/>
      <c r="W508" s="115"/>
      <c r="X508" s="115"/>
    </row>
    <row r="509">
      <c r="A509" s="53">
        <v>45747.0</v>
      </c>
      <c r="B509" s="53">
        <v>45783.0</v>
      </c>
      <c r="C509" s="54">
        <v>245150.0</v>
      </c>
      <c r="D509" s="54" t="s">
        <v>95</v>
      </c>
      <c r="E509" s="320">
        <v>45689.0</v>
      </c>
      <c r="F509" s="351">
        <f t="shared" si="1"/>
        <v>3</v>
      </c>
      <c r="G509" s="303">
        <v>45728.0</v>
      </c>
      <c r="H509" s="347">
        <f t="shared" si="2"/>
        <v>1</v>
      </c>
      <c r="I509" s="54" t="s">
        <v>49</v>
      </c>
      <c r="J509" s="54" t="s">
        <v>33</v>
      </c>
      <c r="K509" s="100"/>
      <c r="L509" s="54"/>
      <c r="M509" s="53">
        <v>45748.0</v>
      </c>
      <c r="N509" s="54" t="s">
        <v>19</v>
      </c>
      <c r="O509" s="134"/>
      <c r="P509" s="134"/>
      <c r="Q509" s="152"/>
      <c r="R509" s="152"/>
      <c r="S509" s="152"/>
      <c r="T509" s="152"/>
      <c r="U509" s="152"/>
      <c r="V509" s="115"/>
      <c r="W509" s="115"/>
      <c r="X509" s="115"/>
    </row>
    <row r="510">
      <c r="A510" s="53">
        <v>45747.0</v>
      </c>
      <c r="B510" s="53">
        <v>45783.0</v>
      </c>
      <c r="C510" s="54">
        <v>245217.0</v>
      </c>
      <c r="D510" s="54" t="s">
        <v>133</v>
      </c>
      <c r="E510" s="320">
        <v>45658.0</v>
      </c>
      <c r="F510" s="351">
        <f t="shared" si="1"/>
        <v>4</v>
      </c>
      <c r="G510" s="303">
        <v>45728.0</v>
      </c>
      <c r="H510" s="347">
        <f t="shared" si="2"/>
        <v>1</v>
      </c>
      <c r="I510" s="54" t="s">
        <v>49</v>
      </c>
      <c r="J510" s="54" t="s">
        <v>33</v>
      </c>
      <c r="K510" s="100"/>
      <c r="L510" s="106"/>
      <c r="M510" s="53">
        <v>45748.0</v>
      </c>
      <c r="N510" s="54" t="s">
        <v>19</v>
      </c>
      <c r="O510" s="134"/>
      <c r="P510" s="134"/>
      <c r="Q510" s="152"/>
      <c r="R510" s="152"/>
      <c r="S510" s="152"/>
      <c r="T510" s="152"/>
      <c r="U510" s="152"/>
      <c r="V510" s="115"/>
      <c r="W510" s="115"/>
      <c r="X510" s="115"/>
    </row>
    <row r="511">
      <c r="A511" s="53">
        <v>45747.0</v>
      </c>
      <c r="B511" s="53">
        <v>45783.0</v>
      </c>
      <c r="C511" s="54">
        <v>245433.0</v>
      </c>
      <c r="D511" s="54" t="s">
        <v>58</v>
      </c>
      <c r="E511" s="320">
        <v>45689.0</v>
      </c>
      <c r="F511" s="351">
        <f t="shared" si="1"/>
        <v>3</v>
      </c>
      <c r="G511" s="303">
        <v>45728.0</v>
      </c>
      <c r="H511" s="347">
        <f t="shared" si="2"/>
        <v>1</v>
      </c>
      <c r="I511" s="54" t="s">
        <v>49</v>
      </c>
      <c r="J511" s="54" t="s">
        <v>33</v>
      </c>
      <c r="K511" s="100"/>
      <c r="L511" s="54"/>
      <c r="M511" s="53">
        <v>45748.0</v>
      </c>
      <c r="N511" s="54" t="s">
        <v>19</v>
      </c>
      <c r="O511" s="134"/>
      <c r="P511" s="134"/>
      <c r="Q511" s="152"/>
      <c r="R511" s="152"/>
      <c r="S511" s="152"/>
      <c r="T511" s="152"/>
      <c r="U511" s="152"/>
      <c r="V511" s="115"/>
      <c r="W511" s="115"/>
      <c r="X511" s="115"/>
    </row>
    <row r="512">
      <c r="A512" s="53">
        <v>45747.0</v>
      </c>
      <c r="B512" s="53">
        <v>45783.0</v>
      </c>
      <c r="C512" s="54">
        <v>245485.0</v>
      </c>
      <c r="D512" s="54" t="s">
        <v>77</v>
      </c>
      <c r="E512" s="320">
        <v>45689.0</v>
      </c>
      <c r="F512" s="351">
        <f t="shared" si="1"/>
        <v>3</v>
      </c>
      <c r="G512" s="303">
        <v>45728.0</v>
      </c>
      <c r="H512" s="347">
        <f t="shared" si="2"/>
        <v>1</v>
      </c>
      <c r="I512" s="54" t="s">
        <v>59</v>
      </c>
      <c r="J512" s="54"/>
      <c r="K512" s="100"/>
      <c r="L512" s="54" t="s">
        <v>51</v>
      </c>
      <c r="M512" s="364">
        <v>45750.0</v>
      </c>
      <c r="N512" s="54" t="s">
        <v>19</v>
      </c>
      <c r="O512" s="284" t="s">
        <v>208</v>
      </c>
      <c r="P512" s="134"/>
      <c r="Q512" s="152"/>
      <c r="R512" s="152"/>
      <c r="S512" s="152"/>
      <c r="T512" s="152"/>
      <c r="U512" s="152"/>
      <c r="V512" s="115"/>
      <c r="W512" s="115"/>
      <c r="X512" s="115"/>
    </row>
    <row r="513">
      <c r="A513" s="53">
        <v>45747.0</v>
      </c>
      <c r="B513" s="53">
        <v>45783.0</v>
      </c>
      <c r="C513" s="54">
        <v>245493.0</v>
      </c>
      <c r="D513" s="54" t="s">
        <v>48</v>
      </c>
      <c r="E513" s="320">
        <v>45689.0</v>
      </c>
      <c r="F513" s="351">
        <f t="shared" si="1"/>
        <v>3</v>
      </c>
      <c r="G513" s="303">
        <v>45727.0</v>
      </c>
      <c r="H513" s="347">
        <f t="shared" si="2"/>
        <v>1</v>
      </c>
      <c r="I513" s="54" t="s">
        <v>59</v>
      </c>
      <c r="J513" s="54"/>
      <c r="K513" s="100"/>
      <c r="L513" s="54" t="s">
        <v>51</v>
      </c>
      <c r="M513" s="364">
        <v>45750.0</v>
      </c>
      <c r="N513" s="54" t="s">
        <v>19</v>
      </c>
      <c r="O513" s="284" t="s">
        <v>208</v>
      </c>
      <c r="P513" s="134"/>
      <c r="Q513" s="152"/>
      <c r="R513" s="152"/>
      <c r="S513" s="152"/>
      <c r="T513" s="152"/>
      <c r="U513" s="152"/>
      <c r="V513" s="115"/>
      <c r="W513" s="115"/>
      <c r="X513" s="115"/>
    </row>
    <row r="514">
      <c r="A514" s="53">
        <v>45747.0</v>
      </c>
      <c r="B514" s="53">
        <v>45783.0</v>
      </c>
      <c r="C514" s="54">
        <v>245524.0</v>
      </c>
      <c r="D514" s="54" t="s">
        <v>58</v>
      </c>
      <c r="E514" s="320">
        <v>45717.0</v>
      </c>
      <c r="F514" s="351">
        <f t="shared" si="1"/>
        <v>2</v>
      </c>
      <c r="G514" s="303">
        <v>45728.0</v>
      </c>
      <c r="H514" s="347">
        <f t="shared" si="2"/>
        <v>1</v>
      </c>
      <c r="I514" s="54" t="s">
        <v>49</v>
      </c>
      <c r="J514" s="54" t="s">
        <v>33</v>
      </c>
      <c r="K514" s="100"/>
      <c r="L514" s="106"/>
      <c r="M514" s="53">
        <v>45749.0</v>
      </c>
      <c r="N514" s="54" t="s">
        <v>19</v>
      </c>
      <c r="O514" s="89" t="s">
        <v>209</v>
      </c>
      <c r="P514" s="134"/>
      <c r="Q514" s="152"/>
      <c r="R514" s="152"/>
      <c r="S514" s="152"/>
      <c r="T514" s="152"/>
      <c r="U514" s="152"/>
      <c r="V514" s="115"/>
      <c r="W514" s="115"/>
      <c r="X514" s="115"/>
    </row>
    <row r="515">
      <c r="A515" s="53">
        <v>45747.0</v>
      </c>
      <c r="B515" s="53">
        <v>45783.0</v>
      </c>
      <c r="C515" s="54">
        <v>245570.0</v>
      </c>
      <c r="D515" s="54" t="s">
        <v>58</v>
      </c>
      <c r="E515" s="320">
        <v>45689.0</v>
      </c>
      <c r="F515" s="351">
        <f t="shared" si="1"/>
        <v>3</v>
      </c>
      <c r="G515" s="303">
        <v>45728.0</v>
      </c>
      <c r="H515" s="347">
        <f t="shared" si="2"/>
        <v>1</v>
      </c>
      <c r="I515" s="54" t="s">
        <v>59</v>
      </c>
      <c r="J515" s="54"/>
      <c r="K515" s="100"/>
      <c r="L515" s="54" t="s">
        <v>51</v>
      </c>
      <c r="M515" s="364">
        <v>45750.0</v>
      </c>
      <c r="N515" s="54" t="s">
        <v>19</v>
      </c>
      <c r="O515" s="284" t="s">
        <v>208</v>
      </c>
      <c r="P515" s="134"/>
      <c r="Q515" s="152"/>
      <c r="R515" s="269"/>
      <c r="S515" s="269"/>
      <c r="T515" s="269"/>
      <c r="U515" s="269"/>
      <c r="V515" s="268"/>
      <c r="W515" s="268"/>
      <c r="X515" s="268"/>
    </row>
    <row r="516">
      <c r="A516" s="53">
        <v>45747.0</v>
      </c>
      <c r="B516" s="53">
        <v>45783.0</v>
      </c>
      <c r="C516" s="54">
        <v>245632.0</v>
      </c>
      <c r="D516" s="54" t="s">
        <v>58</v>
      </c>
      <c r="E516" s="320">
        <v>45689.0</v>
      </c>
      <c r="F516" s="351">
        <f t="shared" si="1"/>
        <v>3</v>
      </c>
      <c r="G516" s="303">
        <v>45728.0</v>
      </c>
      <c r="H516" s="347">
        <f t="shared" si="2"/>
        <v>1</v>
      </c>
      <c r="I516" s="54" t="s">
        <v>59</v>
      </c>
      <c r="J516" s="54"/>
      <c r="K516" s="100"/>
      <c r="L516" s="54" t="s">
        <v>51</v>
      </c>
      <c r="M516" s="364">
        <v>45750.0</v>
      </c>
      <c r="N516" s="54" t="s">
        <v>19</v>
      </c>
      <c r="O516" s="284" t="s">
        <v>208</v>
      </c>
      <c r="P516" s="134"/>
      <c r="Q516" s="152"/>
      <c r="R516" s="269"/>
      <c r="S516" s="269"/>
      <c r="T516" s="269"/>
      <c r="U516" s="269"/>
      <c r="V516" s="268"/>
      <c r="W516" s="268"/>
      <c r="X516" s="268"/>
    </row>
    <row r="517">
      <c r="A517" s="53">
        <v>45747.0</v>
      </c>
      <c r="B517" s="53">
        <v>45783.0</v>
      </c>
      <c r="C517" s="54">
        <v>245730.0</v>
      </c>
      <c r="D517" s="54" t="s">
        <v>77</v>
      </c>
      <c r="E517" s="320">
        <v>45689.0</v>
      </c>
      <c r="F517" s="351">
        <f t="shared" si="1"/>
        <v>3</v>
      </c>
      <c r="G517" s="303">
        <v>45728.0</v>
      </c>
      <c r="H517" s="347">
        <f t="shared" si="2"/>
        <v>1</v>
      </c>
      <c r="I517" s="54" t="s">
        <v>59</v>
      </c>
      <c r="J517" s="54"/>
      <c r="K517" s="100"/>
      <c r="L517" s="54" t="s">
        <v>51</v>
      </c>
      <c r="M517" s="364">
        <v>45750.0</v>
      </c>
      <c r="N517" s="54" t="s">
        <v>19</v>
      </c>
      <c r="O517" s="284" t="s">
        <v>208</v>
      </c>
      <c r="P517" s="134"/>
      <c r="Q517" s="152"/>
      <c r="R517" s="269"/>
      <c r="S517" s="269"/>
      <c r="T517" s="269"/>
      <c r="U517" s="269"/>
      <c r="V517" s="268"/>
      <c r="W517" s="268"/>
      <c r="X517" s="268"/>
    </row>
    <row r="518">
      <c r="A518" s="53">
        <v>45747.0</v>
      </c>
      <c r="B518" s="53">
        <v>45783.0</v>
      </c>
      <c r="C518" s="54">
        <v>245749.0</v>
      </c>
      <c r="D518" s="54" t="s">
        <v>116</v>
      </c>
      <c r="E518" s="320">
        <v>45689.0</v>
      </c>
      <c r="F518" s="351">
        <f t="shared" si="1"/>
        <v>3</v>
      </c>
      <c r="G518" s="303">
        <v>45728.0</v>
      </c>
      <c r="H518" s="347">
        <f t="shared" si="2"/>
        <v>1</v>
      </c>
      <c r="I518" s="54" t="s">
        <v>63</v>
      </c>
      <c r="J518" s="54" t="s">
        <v>33</v>
      </c>
      <c r="K518" s="100"/>
      <c r="L518" s="54" t="s">
        <v>51</v>
      </c>
      <c r="M518" s="364">
        <v>45750.0</v>
      </c>
      <c r="N518" s="54" t="s">
        <v>19</v>
      </c>
      <c r="O518" s="284" t="s">
        <v>208</v>
      </c>
      <c r="P518" s="134"/>
      <c r="Q518" s="152"/>
      <c r="R518" s="269"/>
      <c r="S518" s="269"/>
      <c r="T518" s="269"/>
      <c r="U518" s="269"/>
      <c r="V518" s="268"/>
      <c r="W518" s="268"/>
      <c r="X518" s="268"/>
    </row>
    <row r="519">
      <c r="A519" s="53">
        <v>45747.0</v>
      </c>
      <c r="B519" s="53">
        <v>45783.0</v>
      </c>
      <c r="C519" s="54">
        <v>245760.0</v>
      </c>
      <c r="D519" s="54" t="s">
        <v>133</v>
      </c>
      <c r="E519" s="320">
        <v>45689.0</v>
      </c>
      <c r="F519" s="351">
        <f t="shared" si="1"/>
        <v>3</v>
      </c>
      <c r="G519" s="303">
        <v>45728.0</v>
      </c>
      <c r="H519" s="347">
        <f t="shared" si="2"/>
        <v>1</v>
      </c>
      <c r="I519" s="54" t="s">
        <v>73</v>
      </c>
      <c r="J519" s="54"/>
      <c r="K519" s="100"/>
      <c r="L519" s="54" t="s">
        <v>51</v>
      </c>
      <c r="M519" s="364">
        <v>45750.0</v>
      </c>
      <c r="N519" s="54" t="s">
        <v>19</v>
      </c>
      <c r="O519" s="284" t="s">
        <v>208</v>
      </c>
      <c r="P519" s="134"/>
      <c r="Q519" s="152"/>
      <c r="R519" s="269"/>
      <c r="S519" s="269"/>
      <c r="T519" s="269"/>
      <c r="U519" s="269"/>
      <c r="V519" s="268"/>
      <c r="W519" s="268"/>
      <c r="X519" s="268"/>
    </row>
    <row r="520">
      <c r="A520" s="53">
        <v>45747.0</v>
      </c>
      <c r="B520" s="53">
        <v>45783.0</v>
      </c>
      <c r="C520" s="54">
        <v>245762.0</v>
      </c>
      <c r="D520" s="54" t="s">
        <v>93</v>
      </c>
      <c r="E520" s="320">
        <v>45689.0</v>
      </c>
      <c r="F520" s="351">
        <f t="shared" si="1"/>
        <v>3</v>
      </c>
      <c r="G520" s="303">
        <v>45728.0</v>
      </c>
      <c r="H520" s="347">
        <f t="shared" si="2"/>
        <v>1</v>
      </c>
      <c r="I520" s="54" t="s">
        <v>59</v>
      </c>
      <c r="J520" s="54"/>
      <c r="K520" s="100"/>
      <c r="L520" s="54" t="s">
        <v>51</v>
      </c>
      <c r="M520" s="364">
        <v>45750.0</v>
      </c>
      <c r="N520" s="54" t="s">
        <v>19</v>
      </c>
      <c r="O520" s="284" t="s">
        <v>208</v>
      </c>
      <c r="P520" s="134"/>
      <c r="Q520" s="152"/>
      <c r="R520" s="269"/>
      <c r="S520" s="269"/>
      <c r="T520" s="269"/>
      <c r="U520" s="269"/>
      <c r="V520" s="268"/>
      <c r="W520" s="268"/>
      <c r="X520" s="268"/>
    </row>
    <row r="521">
      <c r="A521" s="53">
        <v>45747.0</v>
      </c>
      <c r="B521" s="53">
        <v>45783.0</v>
      </c>
      <c r="C521" s="54">
        <v>245767.0</v>
      </c>
      <c r="D521" s="54" t="s">
        <v>70</v>
      </c>
      <c r="E521" s="320">
        <v>45689.0</v>
      </c>
      <c r="F521" s="351">
        <f t="shared" si="1"/>
        <v>3</v>
      </c>
      <c r="G521" s="303">
        <v>45728.0</v>
      </c>
      <c r="H521" s="347">
        <f t="shared" si="2"/>
        <v>1</v>
      </c>
      <c r="I521" s="54" t="s">
        <v>49</v>
      </c>
      <c r="J521" s="54" t="s">
        <v>33</v>
      </c>
      <c r="K521" s="100"/>
      <c r="L521" s="54"/>
      <c r="M521" s="280">
        <v>45750.0</v>
      </c>
      <c r="N521" s="54" t="s">
        <v>19</v>
      </c>
      <c r="O521" s="352" t="s">
        <v>208</v>
      </c>
      <c r="P521" s="134"/>
      <c r="Q521" s="152"/>
      <c r="R521" s="269"/>
      <c r="S521" s="269"/>
      <c r="T521" s="269"/>
      <c r="U521" s="269"/>
      <c r="V521" s="268"/>
      <c r="W521" s="268"/>
      <c r="X521" s="268"/>
    </row>
    <row r="522">
      <c r="A522" s="53">
        <v>45747.0</v>
      </c>
      <c r="B522" s="53">
        <v>45783.0</v>
      </c>
      <c r="C522" s="54">
        <v>245783.0</v>
      </c>
      <c r="D522" s="54" t="s">
        <v>41</v>
      </c>
      <c r="E522" s="320">
        <v>45658.0</v>
      </c>
      <c r="F522" s="351">
        <f t="shared" si="1"/>
        <v>4</v>
      </c>
      <c r="G522" s="303">
        <v>45728.0</v>
      </c>
      <c r="H522" s="347">
        <f t="shared" si="2"/>
        <v>1</v>
      </c>
      <c r="I522" s="54" t="s">
        <v>49</v>
      </c>
      <c r="J522" s="54" t="s">
        <v>33</v>
      </c>
      <c r="K522" s="100"/>
      <c r="L522" s="106"/>
      <c r="M522" s="53">
        <v>45749.0</v>
      </c>
      <c r="N522" s="54" t="s">
        <v>19</v>
      </c>
      <c r="O522" s="134"/>
      <c r="P522" s="134"/>
      <c r="Q522" s="152"/>
      <c r="R522" s="269"/>
      <c r="S522" s="269"/>
      <c r="T522" s="269"/>
      <c r="U522" s="269"/>
      <c r="V522" s="268"/>
      <c r="W522" s="268"/>
      <c r="X522" s="268"/>
    </row>
    <row r="523">
      <c r="A523" s="53">
        <v>45747.0</v>
      </c>
      <c r="B523" s="53">
        <v>45783.0</v>
      </c>
      <c r="C523" s="54">
        <v>245786.0</v>
      </c>
      <c r="D523" s="54" t="s">
        <v>158</v>
      </c>
      <c r="E523" s="320">
        <v>45658.0</v>
      </c>
      <c r="F523" s="351">
        <f t="shared" si="1"/>
        <v>4</v>
      </c>
      <c r="G523" s="303">
        <v>45728.0</v>
      </c>
      <c r="H523" s="347">
        <f t="shared" si="2"/>
        <v>1</v>
      </c>
      <c r="I523" s="54" t="s">
        <v>49</v>
      </c>
      <c r="J523" s="54" t="s">
        <v>33</v>
      </c>
      <c r="K523" s="100"/>
      <c r="L523" s="106"/>
      <c r="M523" s="53">
        <v>45749.0</v>
      </c>
      <c r="N523" s="54" t="s">
        <v>19</v>
      </c>
      <c r="O523" s="134"/>
      <c r="P523" s="134"/>
      <c r="Q523" s="152"/>
      <c r="R523" s="269"/>
      <c r="S523" s="269"/>
      <c r="T523" s="269"/>
      <c r="U523" s="269"/>
      <c r="V523" s="268"/>
      <c r="W523" s="268"/>
      <c r="X523" s="268"/>
    </row>
    <row r="524">
      <c r="A524" s="53">
        <v>45747.0</v>
      </c>
      <c r="B524" s="53">
        <v>45783.0</v>
      </c>
      <c r="C524" s="54">
        <v>245799.0</v>
      </c>
      <c r="D524" s="54" t="s">
        <v>77</v>
      </c>
      <c r="E524" s="320">
        <v>45689.0</v>
      </c>
      <c r="F524" s="351">
        <f t="shared" si="1"/>
        <v>3</v>
      </c>
      <c r="G524" s="303">
        <v>45728.0</v>
      </c>
      <c r="H524" s="347">
        <f t="shared" si="2"/>
        <v>1</v>
      </c>
      <c r="I524" s="54" t="s">
        <v>49</v>
      </c>
      <c r="J524" s="54" t="s">
        <v>33</v>
      </c>
      <c r="K524" s="100"/>
      <c r="L524" s="54"/>
      <c r="M524" s="280">
        <v>45750.0</v>
      </c>
      <c r="N524" s="54" t="s">
        <v>19</v>
      </c>
      <c r="O524" s="352" t="s">
        <v>208</v>
      </c>
      <c r="P524" s="134"/>
      <c r="Q524" s="152"/>
      <c r="R524" s="269"/>
      <c r="S524" s="269"/>
      <c r="T524" s="269"/>
      <c r="U524" s="269"/>
      <c r="V524" s="268"/>
      <c r="W524" s="268"/>
      <c r="X524" s="268"/>
    </row>
    <row r="525">
      <c r="A525" s="53">
        <v>45747.0</v>
      </c>
      <c r="B525" s="53">
        <v>45783.0</v>
      </c>
      <c r="C525" s="54">
        <v>245802.0</v>
      </c>
      <c r="D525" s="54" t="s">
        <v>87</v>
      </c>
      <c r="E525" s="320">
        <v>45717.0</v>
      </c>
      <c r="F525" s="351">
        <f t="shared" si="1"/>
        <v>2</v>
      </c>
      <c r="G525" s="303">
        <v>45728.0</v>
      </c>
      <c r="H525" s="347">
        <f t="shared" si="2"/>
        <v>1</v>
      </c>
      <c r="I525" s="54" t="s">
        <v>59</v>
      </c>
      <c r="J525" s="54"/>
      <c r="K525" s="100"/>
      <c r="L525" s="106"/>
      <c r="M525" s="53">
        <v>45750.0</v>
      </c>
      <c r="N525" s="54" t="s">
        <v>19</v>
      </c>
      <c r="O525" s="89" t="s">
        <v>209</v>
      </c>
      <c r="P525" s="134"/>
      <c r="Q525" s="152"/>
      <c r="R525" s="269"/>
      <c r="S525" s="269"/>
      <c r="T525" s="269"/>
      <c r="U525" s="269"/>
      <c r="V525" s="268"/>
      <c r="W525" s="268"/>
      <c r="X525" s="268"/>
    </row>
    <row r="526">
      <c r="A526" s="53">
        <v>45747.0</v>
      </c>
      <c r="B526" s="53">
        <v>45783.0</v>
      </c>
      <c r="C526" s="54">
        <v>245807.0</v>
      </c>
      <c r="D526" s="54" t="s">
        <v>71</v>
      </c>
      <c r="E526" s="320">
        <v>45658.0</v>
      </c>
      <c r="F526" s="351">
        <f t="shared" si="1"/>
        <v>4</v>
      </c>
      <c r="G526" s="303">
        <v>45728.0</v>
      </c>
      <c r="H526" s="347">
        <f t="shared" si="2"/>
        <v>1</v>
      </c>
      <c r="I526" s="54" t="s">
        <v>49</v>
      </c>
      <c r="J526" s="54">
        <v>512.0</v>
      </c>
      <c r="K526" s="100"/>
      <c r="L526" s="106"/>
      <c r="M526" s="53">
        <v>45755.0</v>
      </c>
      <c r="N526" s="54" t="s">
        <v>19</v>
      </c>
      <c r="O526" s="134"/>
      <c r="P526" s="134"/>
      <c r="Q526" s="152"/>
      <c r="R526" s="269"/>
      <c r="S526" s="269"/>
      <c r="T526" s="269"/>
      <c r="U526" s="269"/>
      <c r="V526" s="268"/>
      <c r="W526" s="268"/>
      <c r="X526" s="268"/>
    </row>
    <row r="527">
      <c r="A527" s="53">
        <v>45747.0</v>
      </c>
      <c r="B527" s="53">
        <v>45783.0</v>
      </c>
      <c r="C527" s="54">
        <v>245815.0</v>
      </c>
      <c r="D527" s="54" t="s">
        <v>96</v>
      </c>
      <c r="E527" s="320">
        <v>45689.0</v>
      </c>
      <c r="F527" s="351">
        <f t="shared" si="1"/>
        <v>3</v>
      </c>
      <c r="G527" s="303">
        <v>45728.0</v>
      </c>
      <c r="H527" s="347">
        <f t="shared" si="2"/>
        <v>1</v>
      </c>
      <c r="I527" s="54" t="s">
        <v>49</v>
      </c>
      <c r="J527" s="54" t="s">
        <v>33</v>
      </c>
      <c r="K527" s="100"/>
      <c r="L527" s="54"/>
      <c r="M527" s="280">
        <v>45750.0</v>
      </c>
      <c r="N527" s="54" t="s">
        <v>19</v>
      </c>
      <c r="O527" s="352" t="s">
        <v>208</v>
      </c>
      <c r="P527" s="134"/>
      <c r="Q527" s="152"/>
      <c r="R527" s="269"/>
      <c r="S527" s="269"/>
      <c r="T527" s="269"/>
      <c r="U527" s="269"/>
      <c r="V527" s="268"/>
      <c r="W527" s="268"/>
      <c r="X527" s="268"/>
    </row>
    <row r="528">
      <c r="A528" s="53">
        <v>45747.0</v>
      </c>
      <c r="B528" s="53">
        <v>45783.0</v>
      </c>
      <c r="C528" s="54">
        <v>245816.0</v>
      </c>
      <c r="D528" s="54" t="s">
        <v>58</v>
      </c>
      <c r="E528" s="320">
        <v>45689.0</v>
      </c>
      <c r="F528" s="351">
        <f t="shared" si="1"/>
        <v>3</v>
      </c>
      <c r="G528" s="303">
        <v>45728.0</v>
      </c>
      <c r="H528" s="347">
        <f t="shared" si="2"/>
        <v>1</v>
      </c>
      <c r="I528" s="54" t="s">
        <v>42</v>
      </c>
      <c r="J528" s="54"/>
      <c r="K528" s="100"/>
      <c r="L528" s="54" t="s">
        <v>51</v>
      </c>
      <c r="M528" s="280">
        <v>45750.0</v>
      </c>
      <c r="N528" s="54" t="s">
        <v>19</v>
      </c>
      <c r="O528" s="352" t="s">
        <v>208</v>
      </c>
      <c r="P528" s="134"/>
      <c r="Q528" s="115"/>
      <c r="R528" s="269"/>
      <c r="S528" s="269"/>
      <c r="T528" s="269"/>
      <c r="U528" s="269"/>
      <c r="V528" s="268"/>
      <c r="W528" s="268"/>
      <c r="X528" s="268"/>
    </row>
    <row r="529">
      <c r="A529" s="53">
        <v>45747.0</v>
      </c>
      <c r="B529" s="53">
        <v>45783.0</v>
      </c>
      <c r="C529" s="54">
        <v>245831.0</v>
      </c>
      <c r="D529" s="54" t="s">
        <v>158</v>
      </c>
      <c r="E529" s="320">
        <v>45658.0</v>
      </c>
      <c r="F529" s="351">
        <f t="shared" si="1"/>
        <v>4</v>
      </c>
      <c r="G529" s="303">
        <v>45728.0</v>
      </c>
      <c r="H529" s="347">
        <f t="shared" si="2"/>
        <v>1</v>
      </c>
      <c r="I529" s="54" t="s">
        <v>49</v>
      </c>
      <c r="J529" s="54">
        <v>512.0</v>
      </c>
      <c r="K529" s="100"/>
      <c r="L529" s="106"/>
      <c r="M529" s="53">
        <v>45755.0</v>
      </c>
      <c r="N529" s="54" t="s">
        <v>19</v>
      </c>
      <c r="O529" s="134"/>
      <c r="P529" s="134"/>
      <c r="Q529" s="115"/>
      <c r="R529" s="269"/>
      <c r="S529" s="269"/>
      <c r="T529" s="269"/>
      <c r="U529" s="269"/>
      <c r="V529" s="268"/>
      <c r="W529" s="268"/>
      <c r="X529" s="268"/>
    </row>
    <row r="530">
      <c r="A530" s="53">
        <v>45747.0</v>
      </c>
      <c r="B530" s="53">
        <v>45783.0</v>
      </c>
      <c r="C530" s="54">
        <v>245833.0</v>
      </c>
      <c r="D530" s="54" t="s">
        <v>58</v>
      </c>
      <c r="E530" s="320">
        <v>45689.0</v>
      </c>
      <c r="F530" s="351">
        <f t="shared" si="1"/>
        <v>3</v>
      </c>
      <c r="G530" s="303">
        <v>45728.0</v>
      </c>
      <c r="H530" s="347">
        <f t="shared" si="2"/>
        <v>1</v>
      </c>
      <c r="I530" s="54" t="s">
        <v>59</v>
      </c>
      <c r="J530" s="54"/>
      <c r="K530" s="100"/>
      <c r="L530" s="54" t="s">
        <v>51</v>
      </c>
      <c r="M530" s="280">
        <v>45750.0</v>
      </c>
      <c r="N530" s="54" t="s">
        <v>19</v>
      </c>
      <c r="O530" s="352" t="s">
        <v>208</v>
      </c>
      <c r="P530" s="134"/>
      <c r="Q530" s="115"/>
      <c r="R530" s="269"/>
      <c r="S530" s="269"/>
      <c r="T530" s="269"/>
      <c r="U530" s="269"/>
      <c r="V530" s="268"/>
      <c r="W530" s="268"/>
      <c r="X530" s="268"/>
    </row>
    <row r="531">
      <c r="A531" s="53">
        <v>45747.0</v>
      </c>
      <c r="B531" s="53">
        <v>45783.0</v>
      </c>
      <c r="C531" s="54">
        <v>245839.0</v>
      </c>
      <c r="D531" s="54" t="s">
        <v>77</v>
      </c>
      <c r="E531" s="320">
        <v>45689.0</v>
      </c>
      <c r="F531" s="351">
        <f t="shared" si="1"/>
        <v>3</v>
      </c>
      <c r="G531" s="303">
        <v>45728.0</v>
      </c>
      <c r="H531" s="347">
        <f t="shared" si="2"/>
        <v>1</v>
      </c>
      <c r="I531" s="54" t="s">
        <v>42</v>
      </c>
      <c r="J531" s="54"/>
      <c r="K531" s="100"/>
      <c r="L531" s="54" t="s">
        <v>51</v>
      </c>
      <c r="M531" s="280">
        <v>45750.0</v>
      </c>
      <c r="N531" s="54" t="s">
        <v>19</v>
      </c>
      <c r="O531" s="352" t="s">
        <v>208</v>
      </c>
      <c r="P531" s="134"/>
      <c r="Q531" s="115"/>
      <c r="R531" s="269"/>
      <c r="S531" s="269"/>
      <c r="T531" s="269"/>
      <c r="U531" s="269"/>
      <c r="V531" s="268"/>
      <c r="W531" s="268"/>
      <c r="X531" s="268"/>
    </row>
    <row r="532">
      <c r="A532" s="53">
        <v>45747.0</v>
      </c>
      <c r="B532" s="53">
        <v>45783.0</v>
      </c>
      <c r="C532" s="54">
        <v>245864.0</v>
      </c>
      <c r="D532" s="54" t="s">
        <v>71</v>
      </c>
      <c r="E532" s="320">
        <v>45717.0</v>
      </c>
      <c r="F532" s="351">
        <f t="shared" si="1"/>
        <v>2</v>
      </c>
      <c r="G532" s="303">
        <v>45728.0</v>
      </c>
      <c r="H532" s="347">
        <f t="shared" si="2"/>
        <v>1</v>
      </c>
      <c r="I532" s="54" t="s">
        <v>63</v>
      </c>
      <c r="J532" s="54" t="s">
        <v>33</v>
      </c>
      <c r="K532" s="100"/>
      <c r="L532" s="106"/>
      <c r="M532" s="53">
        <v>45750.0</v>
      </c>
      <c r="N532" s="54" t="s">
        <v>19</v>
      </c>
      <c r="O532" s="89" t="s">
        <v>209</v>
      </c>
      <c r="P532" s="134"/>
      <c r="Q532" s="115"/>
      <c r="R532" s="269"/>
      <c r="S532" s="269"/>
      <c r="T532" s="269"/>
      <c r="U532" s="269"/>
      <c r="V532" s="268"/>
      <c r="W532" s="268"/>
      <c r="X532" s="268"/>
    </row>
    <row r="533">
      <c r="A533" s="53">
        <v>45747.0</v>
      </c>
      <c r="B533" s="53">
        <v>45783.0</v>
      </c>
      <c r="C533" s="54">
        <v>245878.0</v>
      </c>
      <c r="D533" s="54" t="s">
        <v>158</v>
      </c>
      <c r="E533" s="320">
        <v>45689.0</v>
      </c>
      <c r="F533" s="351">
        <f t="shared" si="1"/>
        <v>3</v>
      </c>
      <c r="G533" s="303">
        <v>45728.0</v>
      </c>
      <c r="H533" s="347">
        <f t="shared" si="2"/>
        <v>1</v>
      </c>
      <c r="I533" s="54" t="s">
        <v>59</v>
      </c>
      <c r="J533" s="54"/>
      <c r="K533" s="100"/>
      <c r="L533" s="54" t="s">
        <v>51</v>
      </c>
      <c r="M533" s="280">
        <v>45750.0</v>
      </c>
      <c r="N533" s="54" t="s">
        <v>19</v>
      </c>
      <c r="O533" s="352" t="s">
        <v>208</v>
      </c>
      <c r="P533" s="134"/>
      <c r="Q533" s="115"/>
      <c r="R533" s="269"/>
      <c r="S533" s="269"/>
      <c r="T533" s="269"/>
      <c r="U533" s="269"/>
      <c r="V533" s="268"/>
      <c r="W533" s="268"/>
      <c r="X533" s="268"/>
    </row>
    <row r="534">
      <c r="A534" s="53">
        <v>45747.0</v>
      </c>
      <c r="B534" s="53">
        <v>45783.0</v>
      </c>
      <c r="C534" s="54">
        <v>234066.0</v>
      </c>
      <c r="D534" s="54" t="s">
        <v>116</v>
      </c>
      <c r="E534" s="320">
        <v>45689.0</v>
      </c>
      <c r="F534" s="351">
        <f t="shared" si="1"/>
        <v>3</v>
      </c>
      <c r="G534" s="303">
        <v>45729.0</v>
      </c>
      <c r="H534" s="347">
        <f t="shared" si="2"/>
        <v>1</v>
      </c>
      <c r="I534" s="54" t="s">
        <v>59</v>
      </c>
      <c r="J534" s="54"/>
      <c r="K534" s="57">
        <v>5000.0</v>
      </c>
      <c r="L534" s="54" t="s">
        <v>51</v>
      </c>
      <c r="M534" s="280">
        <v>45750.0</v>
      </c>
      <c r="N534" s="54" t="s">
        <v>19</v>
      </c>
      <c r="O534" s="352" t="s">
        <v>208</v>
      </c>
      <c r="P534" s="134"/>
      <c r="Q534" s="115"/>
      <c r="R534" s="269"/>
      <c r="S534" s="269"/>
      <c r="T534" s="269"/>
      <c r="U534" s="269"/>
      <c r="V534" s="268"/>
      <c r="W534" s="268"/>
      <c r="X534" s="268"/>
    </row>
    <row r="535">
      <c r="A535" s="105">
        <v>45705.0</v>
      </c>
      <c r="B535" s="53">
        <v>45783.0</v>
      </c>
      <c r="C535" s="106">
        <v>237078.0</v>
      </c>
      <c r="D535" s="54" t="s">
        <v>95</v>
      </c>
      <c r="E535" s="346">
        <v>45566.0</v>
      </c>
      <c r="F535" s="117">
        <f t="shared" si="1"/>
        <v>7</v>
      </c>
      <c r="G535" s="353">
        <v>45639.0</v>
      </c>
      <c r="H535" s="347">
        <f t="shared" si="2"/>
        <v>4</v>
      </c>
      <c r="I535" s="54" t="s">
        <v>49</v>
      </c>
      <c r="J535" s="89">
        <v>512.0</v>
      </c>
      <c r="K535" s="135"/>
      <c r="L535" s="106"/>
      <c r="M535" s="53">
        <v>45756.0</v>
      </c>
      <c r="N535" s="54" t="s">
        <v>19</v>
      </c>
      <c r="O535" s="134"/>
      <c r="P535" s="284"/>
      <c r="Q535" s="115"/>
      <c r="R535" s="269"/>
      <c r="S535" s="269"/>
      <c r="T535" s="269"/>
      <c r="U535" s="269"/>
      <c r="V535" s="268"/>
      <c r="W535" s="268"/>
      <c r="X535" s="268"/>
    </row>
    <row r="536">
      <c r="A536" s="105">
        <v>45705.0</v>
      </c>
      <c r="B536" s="53">
        <v>45783.0</v>
      </c>
      <c r="C536" s="106">
        <v>218133.0</v>
      </c>
      <c r="D536" s="54" t="s">
        <v>96</v>
      </c>
      <c r="E536" s="346">
        <v>45444.0</v>
      </c>
      <c r="F536" s="117">
        <f t="shared" si="1"/>
        <v>11</v>
      </c>
      <c r="G536" s="146">
        <v>45460.0</v>
      </c>
      <c r="H536" s="347">
        <f t="shared" si="2"/>
        <v>10</v>
      </c>
      <c r="I536" s="89" t="s">
        <v>59</v>
      </c>
      <c r="J536" s="89">
        <v>141.0</v>
      </c>
      <c r="K536" s="153">
        <v>7700.0</v>
      </c>
      <c r="L536" s="89" t="s">
        <v>68</v>
      </c>
      <c r="M536" s="280">
        <v>45775.0</v>
      </c>
      <c r="N536" s="54" t="s">
        <v>19</v>
      </c>
      <c r="O536" s="134" t="s">
        <v>65</v>
      </c>
      <c r="P536" s="284"/>
      <c r="Q536" s="115"/>
      <c r="R536" s="269"/>
      <c r="S536" s="269"/>
      <c r="T536" s="269"/>
      <c r="U536" s="269"/>
      <c r="V536" s="268"/>
      <c r="W536" s="268"/>
      <c r="X536" s="268"/>
    </row>
    <row r="537">
      <c r="A537" s="105">
        <v>45705.0</v>
      </c>
      <c r="B537" s="53">
        <v>45783.0</v>
      </c>
      <c r="C537" s="106">
        <v>233520.0</v>
      </c>
      <c r="D537" s="106" t="s">
        <v>96</v>
      </c>
      <c r="E537" s="346">
        <v>45566.0</v>
      </c>
      <c r="F537" s="117">
        <f t="shared" si="1"/>
        <v>7</v>
      </c>
      <c r="G537" s="146">
        <v>45602.0</v>
      </c>
      <c r="H537" s="347">
        <f t="shared" si="2"/>
        <v>6</v>
      </c>
      <c r="I537" s="54" t="s">
        <v>74</v>
      </c>
      <c r="J537" s="89" t="s">
        <v>488</v>
      </c>
      <c r="K537" s="153">
        <v>12000.0</v>
      </c>
      <c r="L537" s="89" t="s">
        <v>68</v>
      </c>
      <c r="M537" s="53">
        <v>45749.0</v>
      </c>
      <c r="N537" s="54" t="s">
        <v>19</v>
      </c>
      <c r="O537" s="134"/>
      <c r="P537" s="284"/>
      <c r="Q537" s="115"/>
      <c r="R537" s="269"/>
      <c r="S537" s="269"/>
      <c r="T537" s="269"/>
      <c r="U537" s="269"/>
      <c r="V537" s="268"/>
      <c r="W537" s="268"/>
      <c r="X537" s="268"/>
    </row>
    <row r="538">
      <c r="A538" s="105">
        <v>45705.0</v>
      </c>
      <c r="B538" s="53">
        <v>45783.0</v>
      </c>
      <c r="C538" s="106">
        <v>241104.0</v>
      </c>
      <c r="D538" s="106" t="s">
        <v>96</v>
      </c>
      <c r="E538" s="346">
        <v>45627.0</v>
      </c>
      <c r="F538" s="117">
        <f t="shared" si="1"/>
        <v>5</v>
      </c>
      <c r="G538" s="146">
        <v>45686.0</v>
      </c>
      <c r="H538" s="347">
        <f t="shared" si="2"/>
        <v>3</v>
      </c>
      <c r="I538" s="54" t="s">
        <v>49</v>
      </c>
      <c r="J538" s="89">
        <v>512.0</v>
      </c>
      <c r="K538" s="135"/>
      <c r="L538" s="106"/>
      <c r="M538" s="53">
        <v>45756.0</v>
      </c>
      <c r="N538" s="54" t="s">
        <v>19</v>
      </c>
      <c r="O538" s="134"/>
      <c r="P538" s="284"/>
      <c r="Q538" s="115"/>
      <c r="R538" s="269"/>
      <c r="S538" s="269"/>
      <c r="T538" s="269"/>
      <c r="U538" s="269"/>
      <c r="V538" s="268"/>
      <c r="W538" s="268"/>
      <c r="X538" s="268"/>
    </row>
    <row r="539">
      <c r="A539" s="105">
        <v>45705.0</v>
      </c>
      <c r="B539" s="53">
        <v>45783.0</v>
      </c>
      <c r="C539" s="106">
        <v>211279.0</v>
      </c>
      <c r="D539" s="106" t="s">
        <v>62</v>
      </c>
      <c r="E539" s="346">
        <v>45323.0</v>
      </c>
      <c r="F539" s="117">
        <f t="shared" si="1"/>
        <v>15</v>
      </c>
      <c r="G539" s="146">
        <v>45414.0</v>
      </c>
      <c r="H539" s="347">
        <f t="shared" si="2"/>
        <v>12</v>
      </c>
      <c r="I539" s="89" t="s">
        <v>59</v>
      </c>
      <c r="J539" s="106">
        <v>104.0</v>
      </c>
      <c r="K539" s="153">
        <v>10000.0</v>
      </c>
      <c r="L539" s="89" t="s">
        <v>68</v>
      </c>
      <c r="M539" s="53">
        <v>45750.0</v>
      </c>
      <c r="N539" s="54" t="s">
        <v>19</v>
      </c>
      <c r="O539" s="134"/>
      <c r="P539" s="284"/>
      <c r="Q539" s="115"/>
      <c r="R539" s="269"/>
      <c r="S539" s="269"/>
      <c r="T539" s="269"/>
      <c r="U539" s="269"/>
      <c r="V539" s="268"/>
      <c r="W539" s="268"/>
      <c r="X539" s="268"/>
    </row>
    <row r="540">
      <c r="A540" s="105">
        <v>45726.0</v>
      </c>
      <c r="B540" s="53">
        <v>45783.0</v>
      </c>
      <c r="C540" s="106">
        <v>207135.0</v>
      </c>
      <c r="D540" s="106" t="s">
        <v>62</v>
      </c>
      <c r="E540" s="346">
        <v>45261.0</v>
      </c>
      <c r="F540" s="117">
        <f t="shared" si="1"/>
        <v>17</v>
      </c>
      <c r="G540" s="146">
        <v>45371.0</v>
      </c>
      <c r="H540" s="347">
        <f t="shared" si="2"/>
        <v>13</v>
      </c>
      <c r="I540" s="54" t="s">
        <v>49</v>
      </c>
      <c r="J540" s="106">
        <v>535.0</v>
      </c>
      <c r="K540" s="153">
        <v>4000.0</v>
      </c>
      <c r="L540" s="106"/>
      <c r="M540" s="53">
        <v>45751.0</v>
      </c>
      <c r="N540" s="54" t="s">
        <v>19</v>
      </c>
      <c r="O540" s="134"/>
      <c r="P540" s="284"/>
      <c r="Q540" s="115"/>
      <c r="R540" s="269"/>
      <c r="S540" s="269"/>
      <c r="T540" s="269"/>
      <c r="U540" s="269"/>
      <c r="V540" s="268"/>
      <c r="W540" s="268"/>
      <c r="X540" s="268"/>
    </row>
    <row r="541">
      <c r="A541" s="105">
        <v>45708.0</v>
      </c>
      <c r="B541" s="53">
        <v>45783.0</v>
      </c>
      <c r="C541" s="106">
        <v>239230.0</v>
      </c>
      <c r="D541" s="106" t="s">
        <v>62</v>
      </c>
      <c r="E541" s="346">
        <v>45597.0</v>
      </c>
      <c r="F541" s="117">
        <f t="shared" si="1"/>
        <v>6</v>
      </c>
      <c r="G541" s="146">
        <v>45670.0</v>
      </c>
      <c r="H541" s="347">
        <f t="shared" si="2"/>
        <v>3</v>
      </c>
      <c r="I541" s="106" t="s">
        <v>74</v>
      </c>
      <c r="J541" s="106">
        <v>328.0</v>
      </c>
      <c r="K541" s="135" t="s">
        <v>64</v>
      </c>
      <c r="L541" s="106"/>
      <c r="M541" s="280">
        <v>45777.0</v>
      </c>
      <c r="N541" s="54" t="s">
        <v>19</v>
      </c>
      <c r="O541" s="134" t="s">
        <v>65</v>
      </c>
      <c r="P541" s="284"/>
      <c r="Q541" s="115"/>
      <c r="R541" s="269"/>
      <c r="S541" s="269"/>
      <c r="T541" s="269"/>
      <c r="U541" s="269"/>
      <c r="V541" s="268"/>
      <c r="W541" s="268"/>
      <c r="X541" s="268"/>
    </row>
    <row r="542">
      <c r="A542" s="105">
        <v>45747.0</v>
      </c>
      <c r="B542" s="53">
        <v>45783.0</v>
      </c>
      <c r="C542" s="106">
        <v>244527.0</v>
      </c>
      <c r="D542" s="54" t="s">
        <v>107</v>
      </c>
      <c r="E542" s="320">
        <v>45689.0</v>
      </c>
      <c r="F542" s="356">
        <f t="shared" si="1"/>
        <v>3</v>
      </c>
      <c r="G542" s="303">
        <v>45719.0</v>
      </c>
      <c r="H542" s="347">
        <f t="shared" si="2"/>
        <v>2</v>
      </c>
      <c r="I542" s="54" t="s">
        <v>49</v>
      </c>
      <c r="J542" s="54" t="s">
        <v>33</v>
      </c>
      <c r="K542" s="135"/>
      <c r="L542" s="54"/>
      <c r="M542" s="53">
        <v>45749.0</v>
      </c>
      <c r="N542" s="54" t="s">
        <v>19</v>
      </c>
      <c r="O542" s="284"/>
      <c r="P542" s="284"/>
      <c r="Q542" s="115"/>
      <c r="R542" s="269"/>
      <c r="S542" s="269"/>
      <c r="T542" s="269"/>
      <c r="U542" s="269"/>
      <c r="V542" s="268"/>
      <c r="W542" s="268"/>
      <c r="X542" s="268"/>
    </row>
    <row r="543">
      <c r="A543" s="105">
        <v>45747.0</v>
      </c>
      <c r="B543" s="53">
        <v>45783.0</v>
      </c>
      <c r="C543" s="106">
        <v>244529.0</v>
      </c>
      <c r="D543" s="54" t="s">
        <v>107</v>
      </c>
      <c r="E543" s="320">
        <v>45689.0</v>
      </c>
      <c r="F543" s="356">
        <f t="shared" si="1"/>
        <v>3</v>
      </c>
      <c r="G543" s="303">
        <v>45719.0</v>
      </c>
      <c r="H543" s="347">
        <f t="shared" si="2"/>
        <v>2</v>
      </c>
      <c r="I543" s="54" t="s">
        <v>49</v>
      </c>
      <c r="J543" s="54" t="s">
        <v>33</v>
      </c>
      <c r="K543" s="135"/>
      <c r="L543" s="54"/>
      <c r="M543" s="280">
        <v>45750.0</v>
      </c>
      <c r="N543" s="54" t="s">
        <v>19</v>
      </c>
      <c r="O543" s="352" t="s">
        <v>208</v>
      </c>
      <c r="P543" s="284"/>
      <c r="Q543" s="115"/>
      <c r="R543" s="269"/>
      <c r="S543" s="269"/>
      <c r="T543" s="269"/>
      <c r="U543" s="269"/>
      <c r="V543" s="268"/>
      <c r="W543" s="268"/>
      <c r="X543" s="268"/>
    </row>
    <row r="544">
      <c r="A544" s="105">
        <v>45747.0</v>
      </c>
      <c r="B544" s="53">
        <v>45783.0</v>
      </c>
      <c r="C544" s="106">
        <v>244544.0</v>
      </c>
      <c r="D544" s="54" t="s">
        <v>60</v>
      </c>
      <c r="E544" s="320">
        <v>45689.0</v>
      </c>
      <c r="F544" s="356">
        <f t="shared" si="1"/>
        <v>3</v>
      </c>
      <c r="G544" s="303">
        <v>45719.0</v>
      </c>
      <c r="H544" s="347">
        <f t="shared" si="2"/>
        <v>2</v>
      </c>
      <c r="I544" s="89" t="s">
        <v>73</v>
      </c>
      <c r="J544" s="106"/>
      <c r="K544" s="135"/>
      <c r="L544" s="54" t="s">
        <v>51</v>
      </c>
      <c r="M544" s="280">
        <v>45750.0</v>
      </c>
      <c r="N544" s="54" t="s">
        <v>19</v>
      </c>
      <c r="O544" s="352" t="s">
        <v>208</v>
      </c>
      <c r="P544" s="284"/>
      <c r="Q544" s="115"/>
      <c r="R544" s="269"/>
      <c r="S544" s="269"/>
      <c r="T544" s="269"/>
      <c r="U544" s="269"/>
      <c r="V544" s="268"/>
      <c r="W544" s="268"/>
      <c r="X544" s="268"/>
    </row>
    <row r="545">
      <c r="A545" s="105">
        <v>45747.0</v>
      </c>
      <c r="B545" s="53">
        <v>45783.0</v>
      </c>
      <c r="C545" s="106">
        <v>244749.0</v>
      </c>
      <c r="D545" s="54" t="s">
        <v>87</v>
      </c>
      <c r="E545" s="320">
        <v>45689.0</v>
      </c>
      <c r="F545" s="356">
        <f t="shared" si="1"/>
        <v>3</v>
      </c>
      <c r="G545" s="303">
        <v>45719.0</v>
      </c>
      <c r="H545" s="347">
        <f t="shared" si="2"/>
        <v>2</v>
      </c>
      <c r="I545" s="54" t="s">
        <v>74</v>
      </c>
      <c r="J545" s="106"/>
      <c r="K545" s="135"/>
      <c r="L545" s="54" t="s">
        <v>51</v>
      </c>
      <c r="M545" s="280">
        <v>45750.0</v>
      </c>
      <c r="N545" s="54" t="s">
        <v>19</v>
      </c>
      <c r="O545" s="352" t="s">
        <v>208</v>
      </c>
      <c r="P545" s="284"/>
      <c r="Q545" s="115"/>
      <c r="R545" s="269"/>
      <c r="S545" s="269"/>
      <c r="T545" s="269"/>
      <c r="U545" s="269"/>
      <c r="V545" s="268"/>
      <c r="W545" s="268"/>
      <c r="X545" s="268"/>
    </row>
    <row r="546">
      <c r="A546" s="105">
        <v>45747.0</v>
      </c>
      <c r="B546" s="53">
        <v>45783.0</v>
      </c>
      <c r="C546" s="106">
        <v>235937.0</v>
      </c>
      <c r="D546" s="54" t="s">
        <v>70</v>
      </c>
      <c r="E546" s="320">
        <v>45658.0</v>
      </c>
      <c r="F546" s="356">
        <f t="shared" si="1"/>
        <v>4</v>
      </c>
      <c r="G546" s="303">
        <v>45721.0</v>
      </c>
      <c r="H546" s="347">
        <f t="shared" si="2"/>
        <v>2</v>
      </c>
      <c r="I546" s="54" t="s">
        <v>49</v>
      </c>
      <c r="J546" s="54" t="s">
        <v>33</v>
      </c>
      <c r="K546" s="135"/>
      <c r="L546" s="106"/>
      <c r="M546" s="53">
        <v>45749.0</v>
      </c>
      <c r="N546" s="54" t="s">
        <v>19</v>
      </c>
      <c r="O546" s="284"/>
      <c r="P546" s="284"/>
      <c r="Q546" s="115"/>
      <c r="R546" s="269"/>
      <c r="S546" s="269"/>
      <c r="T546" s="269"/>
      <c r="U546" s="269"/>
      <c r="V546" s="268"/>
      <c r="W546" s="268"/>
      <c r="X546" s="268"/>
    </row>
    <row r="547">
      <c r="A547" s="105">
        <v>45747.0</v>
      </c>
      <c r="B547" s="53">
        <v>45783.0</v>
      </c>
      <c r="C547" s="106">
        <v>239648.0</v>
      </c>
      <c r="D547" s="54" t="s">
        <v>58</v>
      </c>
      <c r="E547" s="320">
        <v>45658.0</v>
      </c>
      <c r="F547" s="356">
        <f t="shared" si="1"/>
        <v>4</v>
      </c>
      <c r="G547" s="303">
        <v>45721.0</v>
      </c>
      <c r="H547" s="347">
        <f t="shared" si="2"/>
        <v>2</v>
      </c>
      <c r="I547" s="54" t="s">
        <v>49</v>
      </c>
      <c r="J547" s="54" t="s">
        <v>33</v>
      </c>
      <c r="K547" s="135"/>
      <c r="L547" s="106"/>
      <c r="M547" s="53">
        <v>45749.0</v>
      </c>
      <c r="N547" s="54" t="s">
        <v>19</v>
      </c>
      <c r="O547" s="284"/>
      <c r="P547" s="284"/>
      <c r="Q547" s="115"/>
      <c r="R547" s="269"/>
      <c r="S547" s="269"/>
      <c r="T547" s="269"/>
      <c r="U547" s="269"/>
      <c r="V547" s="268"/>
      <c r="W547" s="268"/>
      <c r="X547" s="268"/>
    </row>
    <row r="548">
      <c r="A548" s="53">
        <v>45747.0</v>
      </c>
      <c r="B548" s="53">
        <v>45783.0</v>
      </c>
      <c r="C548" s="106">
        <v>246064.0</v>
      </c>
      <c r="D548" s="54" t="s">
        <v>83</v>
      </c>
      <c r="E548" s="320">
        <v>45689.0</v>
      </c>
      <c r="F548" s="356">
        <f t="shared" si="1"/>
        <v>3</v>
      </c>
      <c r="G548" s="303">
        <v>45729.0</v>
      </c>
      <c r="H548" s="347">
        <f t="shared" si="2"/>
        <v>1</v>
      </c>
      <c r="I548" s="54" t="s">
        <v>49</v>
      </c>
      <c r="J548" s="54" t="s">
        <v>33</v>
      </c>
      <c r="K548" s="100"/>
      <c r="L548" s="54"/>
      <c r="M548" s="280">
        <v>45750.0</v>
      </c>
      <c r="N548" s="54" t="s">
        <v>19</v>
      </c>
      <c r="O548" s="352" t="s">
        <v>208</v>
      </c>
      <c r="P548" s="284"/>
      <c r="Q548" s="115"/>
      <c r="R548" s="269"/>
      <c r="S548" s="269"/>
      <c r="T548" s="269"/>
      <c r="U548" s="269"/>
      <c r="V548" s="268"/>
      <c r="W548" s="268"/>
      <c r="X548" s="268"/>
    </row>
    <row r="549">
      <c r="A549" s="53">
        <v>45747.0</v>
      </c>
      <c r="B549" s="53">
        <v>45783.0</v>
      </c>
      <c r="C549" s="106">
        <v>246004.0</v>
      </c>
      <c r="D549" s="54" t="s">
        <v>83</v>
      </c>
      <c r="E549" s="320">
        <v>45689.0</v>
      </c>
      <c r="F549" s="356">
        <f t="shared" si="1"/>
        <v>3</v>
      </c>
      <c r="G549" s="303">
        <v>45730.0</v>
      </c>
      <c r="H549" s="347">
        <f t="shared" si="2"/>
        <v>1</v>
      </c>
      <c r="I549" s="355" t="s">
        <v>59</v>
      </c>
      <c r="J549" s="54"/>
      <c r="K549" s="100"/>
      <c r="L549" s="54" t="s">
        <v>51</v>
      </c>
      <c r="M549" s="280">
        <v>45750.0</v>
      </c>
      <c r="N549" s="54" t="s">
        <v>19</v>
      </c>
      <c r="O549" s="352" t="s">
        <v>208</v>
      </c>
      <c r="P549" s="284"/>
      <c r="Q549" s="115"/>
      <c r="R549" s="269"/>
      <c r="S549" s="269"/>
      <c r="T549" s="269"/>
      <c r="U549" s="269"/>
      <c r="V549" s="268"/>
      <c r="W549" s="268"/>
      <c r="X549" s="268"/>
    </row>
    <row r="550">
      <c r="A550" s="105">
        <v>45705.0</v>
      </c>
      <c r="B550" s="53">
        <v>45783.0</v>
      </c>
      <c r="C550" s="106">
        <v>243606.0</v>
      </c>
      <c r="D550" s="274" t="s">
        <v>62</v>
      </c>
      <c r="E550" s="107">
        <v>45689.0</v>
      </c>
      <c r="F550" s="108">
        <f t="shared" si="1"/>
        <v>3</v>
      </c>
      <c r="G550" s="105">
        <v>45713.0</v>
      </c>
      <c r="H550" s="147">
        <f t="shared" si="2"/>
        <v>2</v>
      </c>
      <c r="I550" s="106" t="s">
        <v>74</v>
      </c>
      <c r="J550" s="106" t="s">
        <v>33</v>
      </c>
      <c r="K550" s="265"/>
      <c r="L550" s="266"/>
      <c r="M550" s="267"/>
      <c r="N550" s="54" t="s">
        <v>19</v>
      </c>
      <c r="O550" s="134" t="s">
        <v>568</v>
      </c>
      <c r="P550" s="133"/>
      <c r="Q550" s="115"/>
      <c r="R550" s="269"/>
      <c r="S550" s="269"/>
      <c r="T550" s="269"/>
      <c r="U550" s="269"/>
      <c r="V550" s="268"/>
      <c r="W550" s="268"/>
      <c r="X550" s="268"/>
    </row>
    <row r="551">
      <c r="A551" s="105">
        <v>45705.0</v>
      </c>
      <c r="B551" s="53">
        <v>45783.0</v>
      </c>
      <c r="C551" s="106">
        <v>243820.0</v>
      </c>
      <c r="D551" s="274" t="s">
        <v>96</v>
      </c>
      <c r="E551" s="107">
        <v>45658.0</v>
      </c>
      <c r="F551" s="108">
        <f t="shared" si="1"/>
        <v>4</v>
      </c>
      <c r="G551" s="105">
        <v>45713.0</v>
      </c>
      <c r="H551" s="147">
        <f t="shared" si="2"/>
        <v>2</v>
      </c>
      <c r="I551" s="106" t="s">
        <v>74</v>
      </c>
      <c r="J551" s="106" t="s">
        <v>33</v>
      </c>
      <c r="K551" s="265"/>
      <c r="L551" s="266"/>
      <c r="M551" s="267"/>
      <c r="N551" s="54" t="s">
        <v>19</v>
      </c>
      <c r="O551" s="134" t="s">
        <v>215</v>
      </c>
      <c r="P551" s="133"/>
      <c r="Q551" s="115"/>
      <c r="R551" s="269"/>
      <c r="S551" s="269"/>
      <c r="T551" s="269"/>
      <c r="U551" s="269"/>
      <c r="V551" s="268"/>
      <c r="W551" s="268"/>
      <c r="X551" s="268"/>
    </row>
    <row r="552">
      <c r="A552" s="105">
        <v>45705.0</v>
      </c>
      <c r="B552" s="53">
        <v>45783.0</v>
      </c>
      <c r="C552" s="106">
        <v>244001.0</v>
      </c>
      <c r="D552" s="274" t="s">
        <v>96</v>
      </c>
      <c r="E552" s="107">
        <v>45658.0</v>
      </c>
      <c r="F552" s="108">
        <f t="shared" si="1"/>
        <v>4</v>
      </c>
      <c r="G552" s="105">
        <v>45713.0</v>
      </c>
      <c r="H552" s="147">
        <f t="shared" si="2"/>
        <v>2</v>
      </c>
      <c r="I552" s="106" t="s">
        <v>59</v>
      </c>
      <c r="J552" s="106" t="s">
        <v>33</v>
      </c>
      <c r="K552" s="265"/>
      <c r="L552" s="266"/>
      <c r="M552" s="267"/>
      <c r="N552" s="54" t="s">
        <v>19</v>
      </c>
      <c r="O552" s="134" t="s">
        <v>215</v>
      </c>
      <c r="P552" s="133"/>
      <c r="Q552" s="115"/>
      <c r="R552" s="269"/>
      <c r="S552" s="269"/>
      <c r="T552" s="269"/>
      <c r="U552" s="269"/>
      <c r="V552" s="268"/>
      <c r="W552" s="268"/>
      <c r="X552" s="268"/>
    </row>
    <row r="553">
      <c r="A553" s="105">
        <v>45705.0</v>
      </c>
      <c r="B553" s="53">
        <v>45783.0</v>
      </c>
      <c r="C553" s="106">
        <v>244066.0</v>
      </c>
      <c r="D553" s="106" t="s">
        <v>104</v>
      </c>
      <c r="E553" s="107">
        <v>45689.0</v>
      </c>
      <c r="F553" s="108">
        <f t="shared" si="1"/>
        <v>3</v>
      </c>
      <c r="G553" s="105">
        <v>45713.0</v>
      </c>
      <c r="H553" s="147">
        <f t="shared" si="2"/>
        <v>2</v>
      </c>
      <c r="I553" s="106" t="s">
        <v>59</v>
      </c>
      <c r="J553" s="106" t="s">
        <v>33</v>
      </c>
      <c r="K553" s="265"/>
      <c r="L553" s="266"/>
      <c r="M553" s="267"/>
      <c r="N553" s="54" t="s">
        <v>19</v>
      </c>
      <c r="O553" s="134" t="s">
        <v>568</v>
      </c>
      <c r="P553" s="133"/>
      <c r="Q553" s="115"/>
      <c r="R553" s="269"/>
      <c r="S553" s="269"/>
      <c r="T553" s="269"/>
      <c r="U553" s="269"/>
      <c r="V553" s="268"/>
      <c r="W553" s="268"/>
      <c r="X553" s="268"/>
    </row>
    <row r="554">
      <c r="A554" s="105">
        <v>45705.0</v>
      </c>
      <c r="B554" s="53">
        <v>45783.0</v>
      </c>
      <c r="C554" s="106">
        <v>244121.0</v>
      </c>
      <c r="D554" s="274" t="s">
        <v>96</v>
      </c>
      <c r="E554" s="107">
        <v>45689.0</v>
      </c>
      <c r="F554" s="108">
        <f t="shared" si="1"/>
        <v>3</v>
      </c>
      <c r="G554" s="105">
        <v>45713.0</v>
      </c>
      <c r="H554" s="147">
        <f t="shared" si="2"/>
        <v>2</v>
      </c>
      <c r="I554" s="106" t="s">
        <v>74</v>
      </c>
      <c r="J554" s="106" t="s">
        <v>33</v>
      </c>
      <c r="K554" s="265"/>
      <c r="L554" s="266"/>
      <c r="M554" s="267"/>
      <c r="N554" s="54" t="s">
        <v>19</v>
      </c>
      <c r="O554" s="134" t="s">
        <v>568</v>
      </c>
      <c r="P554" s="133"/>
      <c r="Q554" s="115"/>
      <c r="R554" s="269"/>
      <c r="S554" s="269"/>
      <c r="T554" s="269"/>
      <c r="U554" s="269"/>
      <c r="V554" s="268"/>
      <c r="W554" s="268"/>
      <c r="X554" s="268"/>
    </row>
    <row r="555">
      <c r="A555" s="105">
        <v>45705.0</v>
      </c>
      <c r="B555" s="53">
        <v>45783.0</v>
      </c>
      <c r="C555" s="106">
        <v>244125.0</v>
      </c>
      <c r="D555" s="274" t="s">
        <v>107</v>
      </c>
      <c r="E555" s="107">
        <v>45689.0</v>
      </c>
      <c r="F555" s="108">
        <f t="shared" si="1"/>
        <v>3</v>
      </c>
      <c r="G555" s="105">
        <v>45713.0</v>
      </c>
      <c r="H555" s="147">
        <f t="shared" si="2"/>
        <v>2</v>
      </c>
      <c r="I555" s="106" t="s">
        <v>49</v>
      </c>
      <c r="J555" s="106" t="s">
        <v>33</v>
      </c>
      <c r="K555" s="265"/>
      <c r="L555" s="266"/>
      <c r="M555" s="267"/>
      <c r="N555" s="54" t="s">
        <v>19</v>
      </c>
      <c r="O555" s="134" t="s">
        <v>568</v>
      </c>
      <c r="P555" s="133"/>
      <c r="Q555" s="115"/>
      <c r="R555" s="269"/>
      <c r="S555" s="269"/>
      <c r="T555" s="269"/>
      <c r="U555" s="269"/>
      <c r="V555" s="268"/>
      <c r="W555" s="268"/>
      <c r="X555" s="268"/>
    </row>
    <row r="556">
      <c r="A556" s="278">
        <v>45762.0</v>
      </c>
      <c r="B556" s="53">
        <v>45783.0</v>
      </c>
      <c r="C556" s="279">
        <v>249541.0</v>
      </c>
      <c r="D556" s="134" t="s">
        <v>58</v>
      </c>
      <c r="E556" s="282"/>
      <c r="F556" s="282"/>
      <c r="G556" s="282"/>
      <c r="H556" s="282"/>
      <c r="I556" s="134" t="s">
        <v>74</v>
      </c>
      <c r="J556" s="282"/>
      <c r="K556" s="282"/>
      <c r="L556" s="282"/>
      <c r="M556" s="282"/>
      <c r="N556" s="54" t="s">
        <v>19</v>
      </c>
      <c r="O556" s="282"/>
      <c r="Q556" s="115"/>
      <c r="R556" s="269"/>
      <c r="S556" s="269"/>
      <c r="T556" s="269"/>
      <c r="U556" s="269"/>
      <c r="V556" s="268"/>
      <c r="W556" s="268"/>
      <c r="X556" s="268"/>
    </row>
    <row r="557">
      <c r="A557" s="278">
        <v>45762.0</v>
      </c>
      <c r="B557" s="53">
        <v>45783.0</v>
      </c>
      <c r="C557" s="279">
        <v>249542.0</v>
      </c>
      <c r="D557" s="134" t="s">
        <v>133</v>
      </c>
      <c r="E557" s="282"/>
      <c r="F557" s="282"/>
      <c r="G557" s="282"/>
      <c r="H557" s="282"/>
      <c r="I557" s="281" t="s">
        <v>63</v>
      </c>
      <c r="J557" s="282"/>
      <c r="K557" s="282"/>
      <c r="L557" s="282"/>
      <c r="M557" s="282"/>
      <c r="N557" s="54" t="s">
        <v>19</v>
      </c>
      <c r="O557" s="282"/>
      <c r="Q557" s="115"/>
      <c r="R557" s="269"/>
      <c r="S557" s="269"/>
      <c r="T557" s="269"/>
      <c r="U557" s="269"/>
      <c r="V557" s="268"/>
      <c r="W557" s="268"/>
      <c r="X557" s="268"/>
    </row>
    <row r="558">
      <c r="A558" s="278">
        <v>45762.0</v>
      </c>
      <c r="B558" s="53">
        <v>45783.0</v>
      </c>
      <c r="C558" s="279">
        <v>249591.0</v>
      </c>
      <c r="D558" s="134" t="s">
        <v>104</v>
      </c>
      <c r="E558" s="282"/>
      <c r="F558" s="282"/>
      <c r="G558" s="282"/>
      <c r="H558" s="282"/>
      <c r="I558" s="134" t="s">
        <v>74</v>
      </c>
      <c r="J558" s="282"/>
      <c r="K558" s="282"/>
      <c r="L558" s="282"/>
      <c r="M558" s="282"/>
      <c r="N558" s="54" t="s">
        <v>19</v>
      </c>
      <c r="O558" s="282"/>
      <c r="Q558" s="115"/>
      <c r="R558" s="269"/>
      <c r="S558" s="269"/>
      <c r="T558" s="269"/>
      <c r="U558" s="269"/>
      <c r="V558" s="268"/>
      <c r="W558" s="268"/>
      <c r="X558" s="268"/>
    </row>
    <row r="559">
      <c r="A559" s="278">
        <v>45762.0</v>
      </c>
      <c r="B559" s="53">
        <v>45783.0</v>
      </c>
      <c r="C559" s="279">
        <v>249610.0</v>
      </c>
      <c r="D559" s="134" t="s">
        <v>77</v>
      </c>
      <c r="E559" s="282"/>
      <c r="F559" s="282"/>
      <c r="G559" s="282"/>
      <c r="H559" s="282"/>
      <c r="I559" s="281" t="s">
        <v>42</v>
      </c>
      <c r="J559" s="282"/>
      <c r="K559" s="282"/>
      <c r="L559" s="282"/>
      <c r="M559" s="282"/>
      <c r="N559" s="54" t="s">
        <v>19</v>
      </c>
      <c r="O559" s="282"/>
      <c r="Q559" s="115"/>
      <c r="R559" s="269"/>
      <c r="S559" s="269"/>
      <c r="T559" s="269"/>
      <c r="U559" s="269"/>
      <c r="V559" s="268"/>
      <c r="W559" s="268"/>
      <c r="X559" s="268"/>
    </row>
    <row r="560">
      <c r="A560" s="278">
        <v>45762.0</v>
      </c>
      <c r="B560" s="53">
        <v>45783.0</v>
      </c>
      <c r="C560" s="279">
        <v>249621.0</v>
      </c>
      <c r="D560" s="134" t="s">
        <v>71</v>
      </c>
      <c r="E560" s="282"/>
      <c r="F560" s="282"/>
      <c r="G560" s="282"/>
      <c r="H560" s="282"/>
      <c r="I560" s="281" t="s">
        <v>73</v>
      </c>
      <c r="J560" s="282"/>
      <c r="K560" s="282"/>
      <c r="L560" s="282"/>
      <c r="M560" s="282"/>
      <c r="N560" s="54" t="s">
        <v>19</v>
      </c>
      <c r="O560" s="282"/>
      <c r="Q560" s="115"/>
      <c r="R560" s="269"/>
      <c r="S560" s="269"/>
      <c r="T560" s="269"/>
      <c r="U560" s="269"/>
      <c r="V560" s="268"/>
      <c r="W560" s="268"/>
      <c r="X560" s="268"/>
    </row>
    <row r="561">
      <c r="A561" s="278">
        <v>45762.0</v>
      </c>
      <c r="B561" s="53">
        <v>45783.0</v>
      </c>
      <c r="C561" s="279">
        <v>249633.0</v>
      </c>
      <c r="D561" s="134" t="s">
        <v>58</v>
      </c>
      <c r="E561" s="282"/>
      <c r="F561" s="282"/>
      <c r="G561" s="282"/>
      <c r="H561" s="282"/>
      <c r="I561" s="281" t="s">
        <v>59</v>
      </c>
      <c r="J561" s="282"/>
      <c r="K561" s="282"/>
      <c r="L561" s="282"/>
      <c r="M561" s="282"/>
      <c r="N561" s="54" t="s">
        <v>19</v>
      </c>
      <c r="O561" s="282"/>
      <c r="Q561" s="115"/>
      <c r="R561" s="269"/>
      <c r="S561" s="269"/>
      <c r="T561" s="269"/>
      <c r="U561" s="269"/>
      <c r="V561" s="268"/>
      <c r="W561" s="268"/>
      <c r="X561" s="268"/>
    </row>
    <row r="562">
      <c r="A562" s="278">
        <v>45762.0</v>
      </c>
      <c r="B562" s="53">
        <v>45783.0</v>
      </c>
      <c r="C562" s="279">
        <v>249639.0</v>
      </c>
      <c r="D562" s="286" t="s">
        <v>161</v>
      </c>
      <c r="E562" s="282"/>
      <c r="F562" s="282"/>
      <c r="G562" s="282"/>
      <c r="H562" s="282"/>
      <c r="I562" s="281" t="s">
        <v>73</v>
      </c>
      <c r="J562" s="282"/>
      <c r="K562" s="282"/>
      <c r="L562" s="282"/>
      <c r="M562" s="282"/>
      <c r="N562" s="54" t="s">
        <v>19</v>
      </c>
      <c r="O562" s="282"/>
      <c r="Q562" s="115"/>
      <c r="R562" s="269"/>
      <c r="S562" s="269"/>
      <c r="T562" s="269"/>
      <c r="U562" s="269"/>
      <c r="V562" s="268"/>
      <c r="W562" s="268"/>
      <c r="X562" s="268"/>
    </row>
    <row r="563">
      <c r="A563" s="278">
        <v>45762.0</v>
      </c>
      <c r="B563" s="53">
        <v>45783.0</v>
      </c>
      <c r="C563" s="279">
        <v>249641.0</v>
      </c>
      <c r="D563" s="134" t="s">
        <v>83</v>
      </c>
      <c r="E563" s="282"/>
      <c r="F563" s="282"/>
      <c r="G563" s="282"/>
      <c r="H563" s="282"/>
      <c r="I563" s="281" t="s">
        <v>49</v>
      </c>
      <c r="J563" s="106" t="s">
        <v>33</v>
      </c>
      <c r="K563" s="282"/>
      <c r="L563" s="282"/>
      <c r="M563" s="282"/>
      <c r="N563" s="54" t="s">
        <v>19</v>
      </c>
      <c r="O563" s="282"/>
      <c r="Q563" s="115"/>
      <c r="R563" s="269"/>
      <c r="S563" s="269"/>
      <c r="T563" s="269"/>
      <c r="U563" s="269"/>
      <c r="V563" s="268"/>
      <c r="W563" s="268"/>
      <c r="X563" s="268"/>
    </row>
    <row r="564">
      <c r="A564" s="278">
        <v>45762.0</v>
      </c>
      <c r="B564" s="53">
        <v>45783.0</v>
      </c>
      <c r="C564" s="279">
        <v>249681.0</v>
      </c>
      <c r="D564" s="134" t="s">
        <v>48</v>
      </c>
      <c r="E564" s="282"/>
      <c r="F564" s="282"/>
      <c r="G564" s="282"/>
      <c r="H564" s="282"/>
      <c r="I564" s="281" t="s">
        <v>49</v>
      </c>
      <c r="J564" s="106" t="s">
        <v>33</v>
      </c>
      <c r="K564" s="282"/>
      <c r="L564" s="282"/>
      <c r="M564" s="282"/>
      <c r="N564" s="54" t="s">
        <v>19</v>
      </c>
      <c r="O564" s="282"/>
      <c r="Q564" s="115"/>
      <c r="R564" s="269"/>
      <c r="S564" s="269"/>
      <c r="T564" s="269"/>
      <c r="U564" s="269"/>
      <c r="V564" s="268"/>
      <c r="W564" s="268"/>
      <c r="X564" s="268"/>
    </row>
    <row r="565">
      <c r="A565" s="278">
        <v>45762.0</v>
      </c>
      <c r="B565" s="53">
        <v>45783.0</v>
      </c>
      <c r="C565" s="279">
        <v>249693.0</v>
      </c>
      <c r="D565" s="134" t="s">
        <v>133</v>
      </c>
      <c r="E565" s="282"/>
      <c r="F565" s="282"/>
      <c r="G565" s="282"/>
      <c r="H565" s="282"/>
      <c r="I565" s="134" t="s">
        <v>74</v>
      </c>
      <c r="J565" s="282"/>
      <c r="K565" s="282"/>
      <c r="L565" s="282"/>
      <c r="M565" s="282"/>
      <c r="N565" s="54" t="s">
        <v>19</v>
      </c>
      <c r="O565" s="282"/>
      <c r="Q565" s="115"/>
      <c r="R565" s="269"/>
      <c r="S565" s="269"/>
      <c r="T565" s="269"/>
      <c r="U565" s="269"/>
      <c r="V565" s="268"/>
      <c r="W565" s="268"/>
      <c r="X565" s="268"/>
    </row>
    <row r="566">
      <c r="A566" s="278">
        <v>45762.0</v>
      </c>
      <c r="B566" s="53">
        <v>45783.0</v>
      </c>
      <c r="C566" s="279">
        <v>249698.0</v>
      </c>
      <c r="D566" s="134" t="s">
        <v>158</v>
      </c>
      <c r="E566" s="282"/>
      <c r="F566" s="282"/>
      <c r="G566" s="282"/>
      <c r="H566" s="282"/>
      <c r="I566" s="281" t="s">
        <v>49</v>
      </c>
      <c r="J566" s="106" t="s">
        <v>33</v>
      </c>
      <c r="K566" s="282"/>
      <c r="L566" s="282"/>
      <c r="M566" s="282"/>
      <c r="N566" s="54" t="s">
        <v>19</v>
      </c>
      <c r="O566" s="282"/>
      <c r="Q566" s="115"/>
      <c r="R566" s="269"/>
      <c r="S566" s="269"/>
      <c r="T566" s="269"/>
      <c r="U566" s="269"/>
      <c r="V566" s="268"/>
      <c r="W566" s="268"/>
      <c r="X566" s="268"/>
    </row>
    <row r="567">
      <c r="A567" s="278">
        <v>45762.0</v>
      </c>
      <c r="B567" s="53">
        <v>45783.0</v>
      </c>
      <c r="C567" s="279">
        <v>249712.0</v>
      </c>
      <c r="D567" s="317" t="s">
        <v>62</v>
      </c>
      <c r="E567" s="282"/>
      <c r="F567" s="282"/>
      <c r="G567" s="282"/>
      <c r="H567" s="282"/>
      <c r="I567" s="134" t="s">
        <v>74</v>
      </c>
      <c r="J567" s="282"/>
      <c r="K567" s="282"/>
      <c r="L567" s="282"/>
      <c r="M567" s="282"/>
      <c r="N567" s="54" t="s">
        <v>19</v>
      </c>
      <c r="O567" s="282"/>
      <c r="Q567" s="115"/>
      <c r="R567" s="269"/>
      <c r="S567" s="269"/>
      <c r="T567" s="269"/>
      <c r="U567" s="269"/>
      <c r="V567" s="268"/>
      <c r="W567" s="268"/>
      <c r="X567" s="268"/>
    </row>
    <row r="568">
      <c r="A568" s="278">
        <v>45762.0</v>
      </c>
      <c r="B568" s="53">
        <v>45783.0</v>
      </c>
      <c r="C568" s="279">
        <v>249713.0</v>
      </c>
      <c r="D568" s="286" t="s">
        <v>161</v>
      </c>
      <c r="E568" s="282"/>
      <c r="F568" s="282"/>
      <c r="G568" s="282"/>
      <c r="H568" s="282"/>
      <c r="I568" s="281" t="s">
        <v>59</v>
      </c>
      <c r="J568" s="282"/>
      <c r="K568" s="282"/>
      <c r="L568" s="282"/>
      <c r="M568" s="282"/>
      <c r="N568" s="54" t="s">
        <v>19</v>
      </c>
      <c r="O568" s="282"/>
      <c r="Q568" s="115"/>
      <c r="R568" s="269"/>
      <c r="S568" s="269"/>
      <c r="T568" s="269"/>
      <c r="U568" s="269"/>
      <c r="V568" s="268"/>
      <c r="W568" s="268"/>
      <c r="X568" s="268"/>
    </row>
    <row r="569">
      <c r="A569" s="278">
        <v>45762.0</v>
      </c>
      <c r="B569" s="53">
        <v>45783.0</v>
      </c>
      <c r="C569" s="279">
        <v>249715.0</v>
      </c>
      <c r="D569" s="134" t="s">
        <v>71</v>
      </c>
      <c r="E569" s="282"/>
      <c r="F569" s="282"/>
      <c r="G569" s="282"/>
      <c r="H569" s="282"/>
      <c r="I569" s="281" t="s">
        <v>49</v>
      </c>
      <c r="J569" s="106" t="s">
        <v>33</v>
      </c>
      <c r="K569" s="282"/>
      <c r="L569" s="282"/>
      <c r="M569" s="282"/>
      <c r="N569" s="54" t="s">
        <v>19</v>
      </c>
      <c r="O569" s="282"/>
      <c r="Q569" s="115"/>
      <c r="R569" s="269"/>
      <c r="S569" s="269"/>
      <c r="T569" s="269"/>
      <c r="U569" s="269"/>
      <c r="V569" s="268"/>
      <c r="W569" s="268"/>
      <c r="X569" s="268"/>
    </row>
    <row r="570">
      <c r="A570" s="278">
        <v>45762.0</v>
      </c>
      <c r="B570" s="53">
        <v>45783.0</v>
      </c>
      <c r="C570" s="279">
        <v>249736.0</v>
      </c>
      <c r="D570" s="134" t="s">
        <v>98</v>
      </c>
      <c r="E570" s="282"/>
      <c r="F570" s="282"/>
      <c r="G570" s="282"/>
      <c r="H570" s="282"/>
      <c r="I570" s="281" t="s">
        <v>49</v>
      </c>
      <c r="J570" s="106" t="s">
        <v>33</v>
      </c>
      <c r="K570" s="282"/>
      <c r="L570" s="282"/>
      <c r="M570" s="282"/>
      <c r="N570" s="54" t="s">
        <v>19</v>
      </c>
      <c r="O570" s="282"/>
      <c r="Q570" s="115"/>
      <c r="R570" s="269"/>
      <c r="S570" s="269"/>
      <c r="T570" s="269"/>
      <c r="U570" s="269"/>
      <c r="V570" s="268"/>
      <c r="W570" s="268"/>
      <c r="X570" s="268"/>
    </row>
    <row r="571">
      <c r="A571" s="278">
        <v>45762.0</v>
      </c>
      <c r="B571" s="53">
        <v>45783.0</v>
      </c>
      <c r="C571" s="279">
        <v>249753.0</v>
      </c>
      <c r="D571" s="134" t="s">
        <v>93</v>
      </c>
      <c r="E571" s="282"/>
      <c r="F571" s="282"/>
      <c r="G571" s="282"/>
      <c r="H571" s="282"/>
      <c r="I571" s="281" t="s">
        <v>59</v>
      </c>
      <c r="J571" s="282"/>
      <c r="K571" s="282"/>
      <c r="L571" s="282"/>
      <c r="M571" s="282"/>
      <c r="N571" s="54" t="s">
        <v>19</v>
      </c>
      <c r="O571" s="282"/>
      <c r="Q571" s="115"/>
      <c r="R571" s="269"/>
      <c r="S571" s="269"/>
      <c r="T571" s="269"/>
      <c r="U571" s="269"/>
      <c r="V571" s="268"/>
      <c r="W571" s="268"/>
      <c r="X571" s="268"/>
    </row>
    <row r="572">
      <c r="A572" s="278">
        <v>45762.0</v>
      </c>
      <c r="B572" s="53">
        <v>45783.0</v>
      </c>
      <c r="C572" s="279">
        <v>249759.0</v>
      </c>
      <c r="D572" s="134" t="s">
        <v>71</v>
      </c>
      <c r="E572" s="282"/>
      <c r="F572" s="282"/>
      <c r="G572" s="282"/>
      <c r="H572" s="282"/>
      <c r="I572" s="281" t="s">
        <v>73</v>
      </c>
      <c r="J572" s="282"/>
      <c r="K572" s="282"/>
      <c r="L572" s="282"/>
      <c r="M572" s="282"/>
      <c r="N572" s="54" t="s">
        <v>19</v>
      </c>
      <c r="O572" s="282"/>
      <c r="Q572" s="115"/>
      <c r="R572" s="269"/>
      <c r="S572" s="269"/>
      <c r="T572" s="269"/>
      <c r="U572" s="269"/>
      <c r="V572" s="268"/>
      <c r="W572" s="268"/>
      <c r="X572" s="268"/>
    </row>
    <row r="573">
      <c r="A573" s="278">
        <v>45762.0</v>
      </c>
      <c r="B573" s="53">
        <v>45783.0</v>
      </c>
      <c r="C573" s="279">
        <v>249762.0</v>
      </c>
      <c r="D573" s="134" t="s">
        <v>87</v>
      </c>
      <c r="E573" s="282"/>
      <c r="F573" s="282"/>
      <c r="G573" s="282"/>
      <c r="H573" s="282"/>
      <c r="I573" s="134" t="s">
        <v>74</v>
      </c>
      <c r="J573" s="282"/>
      <c r="K573" s="282"/>
      <c r="L573" s="282"/>
      <c r="M573" s="282"/>
      <c r="N573" s="54" t="s">
        <v>19</v>
      </c>
      <c r="O573" s="282"/>
      <c r="Q573" s="115"/>
      <c r="R573" s="269"/>
      <c r="S573" s="269"/>
      <c r="T573" s="269"/>
      <c r="U573" s="269"/>
      <c r="V573" s="268"/>
      <c r="W573" s="268"/>
      <c r="X573" s="268"/>
    </row>
    <row r="574">
      <c r="A574" s="278">
        <v>45762.0</v>
      </c>
      <c r="B574" s="53">
        <v>45783.0</v>
      </c>
      <c r="C574" s="279">
        <v>249764.0</v>
      </c>
      <c r="D574" s="134" t="s">
        <v>93</v>
      </c>
      <c r="E574" s="282"/>
      <c r="F574" s="282"/>
      <c r="G574" s="282"/>
      <c r="H574" s="282"/>
      <c r="I574" s="281" t="s">
        <v>59</v>
      </c>
      <c r="J574" s="282"/>
      <c r="K574" s="282"/>
      <c r="L574" s="282"/>
      <c r="M574" s="282"/>
      <c r="N574" s="54" t="s">
        <v>19</v>
      </c>
      <c r="O574" s="282"/>
      <c r="Q574" s="115"/>
      <c r="R574" s="269"/>
      <c r="S574" s="269"/>
      <c r="T574" s="269"/>
      <c r="U574" s="269"/>
      <c r="V574" s="268"/>
      <c r="W574" s="268"/>
      <c r="X574" s="268"/>
    </row>
    <row r="575">
      <c r="A575" s="278">
        <v>45762.0</v>
      </c>
      <c r="B575" s="53">
        <v>45783.0</v>
      </c>
      <c r="C575" s="279">
        <v>249766.0</v>
      </c>
      <c r="D575" s="134" t="s">
        <v>77</v>
      </c>
      <c r="E575" s="282"/>
      <c r="F575" s="282"/>
      <c r="G575" s="282"/>
      <c r="H575" s="282"/>
      <c r="I575" s="281" t="s">
        <v>59</v>
      </c>
      <c r="J575" s="282"/>
      <c r="K575" s="282"/>
      <c r="L575" s="282"/>
      <c r="M575" s="282"/>
      <c r="N575" s="54" t="s">
        <v>19</v>
      </c>
      <c r="O575" s="282"/>
      <c r="Q575" s="115"/>
      <c r="R575" s="269"/>
      <c r="S575" s="269"/>
      <c r="T575" s="269"/>
      <c r="U575" s="269"/>
      <c r="V575" s="268"/>
      <c r="W575" s="268"/>
      <c r="X575" s="268"/>
    </row>
    <row r="576">
      <c r="A576" s="278">
        <v>45762.0</v>
      </c>
      <c r="B576" s="53">
        <v>45783.0</v>
      </c>
      <c r="C576" s="279">
        <v>249771.0</v>
      </c>
      <c r="D576" s="134" t="s">
        <v>89</v>
      </c>
      <c r="E576" s="282"/>
      <c r="F576" s="282"/>
      <c r="G576" s="282"/>
      <c r="H576" s="282"/>
      <c r="I576" s="134" t="s">
        <v>74</v>
      </c>
      <c r="J576" s="282"/>
      <c r="K576" s="282"/>
      <c r="L576" s="282"/>
      <c r="M576" s="282"/>
      <c r="N576" s="54" t="s">
        <v>19</v>
      </c>
      <c r="O576" s="282"/>
      <c r="Q576" s="115"/>
      <c r="R576" s="269"/>
      <c r="S576" s="269"/>
      <c r="T576" s="269"/>
      <c r="U576" s="269"/>
      <c r="V576" s="268"/>
      <c r="W576" s="268"/>
      <c r="X576" s="268"/>
    </row>
    <row r="577">
      <c r="A577" s="278">
        <v>45762.0</v>
      </c>
      <c r="B577" s="53">
        <v>45783.0</v>
      </c>
      <c r="C577" s="279">
        <v>249774.0</v>
      </c>
      <c r="D577" s="134" t="s">
        <v>71</v>
      </c>
      <c r="E577" s="282"/>
      <c r="F577" s="282"/>
      <c r="G577" s="282"/>
      <c r="H577" s="282"/>
      <c r="I577" s="281" t="s">
        <v>49</v>
      </c>
      <c r="J577" s="106" t="s">
        <v>33</v>
      </c>
      <c r="K577" s="282"/>
      <c r="L577" s="282"/>
      <c r="M577" s="282"/>
      <c r="N577" s="54" t="s">
        <v>19</v>
      </c>
      <c r="O577" s="282"/>
      <c r="Q577" s="115"/>
      <c r="R577" s="269"/>
      <c r="S577" s="269"/>
      <c r="T577" s="269"/>
      <c r="U577" s="269"/>
      <c r="V577" s="268"/>
      <c r="W577" s="268"/>
      <c r="X577" s="268"/>
    </row>
    <row r="578">
      <c r="A578" s="278">
        <v>45762.0</v>
      </c>
      <c r="B578" s="53">
        <v>45783.0</v>
      </c>
      <c r="C578" s="279">
        <v>249781.0</v>
      </c>
      <c r="D578" s="134" t="s">
        <v>87</v>
      </c>
      <c r="E578" s="282"/>
      <c r="F578" s="282"/>
      <c r="G578" s="282"/>
      <c r="H578" s="282"/>
      <c r="I578" s="134" t="s">
        <v>74</v>
      </c>
      <c r="J578" s="282"/>
      <c r="K578" s="282"/>
      <c r="L578" s="282"/>
      <c r="M578" s="282"/>
      <c r="N578" s="54" t="s">
        <v>19</v>
      </c>
      <c r="O578" s="282"/>
      <c r="Q578" s="115"/>
      <c r="R578" s="269"/>
      <c r="S578" s="269"/>
      <c r="T578" s="269"/>
      <c r="U578" s="269"/>
      <c r="V578" s="268"/>
      <c r="W578" s="268"/>
      <c r="X578" s="268"/>
    </row>
    <row r="579">
      <c r="A579" s="278">
        <v>45762.0</v>
      </c>
      <c r="B579" s="53">
        <v>45783.0</v>
      </c>
      <c r="C579" s="279">
        <v>249783.0</v>
      </c>
      <c r="D579" s="134" t="s">
        <v>158</v>
      </c>
      <c r="E579" s="282"/>
      <c r="F579" s="282"/>
      <c r="G579" s="282"/>
      <c r="H579" s="282"/>
      <c r="I579" s="281" t="s">
        <v>63</v>
      </c>
      <c r="J579" s="282"/>
      <c r="K579" s="282"/>
      <c r="L579" s="282"/>
      <c r="M579" s="282"/>
      <c r="N579" s="54" t="s">
        <v>19</v>
      </c>
      <c r="O579" s="282"/>
      <c r="Q579" s="115"/>
      <c r="R579" s="269"/>
      <c r="S579" s="269"/>
      <c r="T579" s="269"/>
      <c r="U579" s="269"/>
      <c r="V579" s="268"/>
      <c r="W579" s="268"/>
      <c r="X579" s="268"/>
    </row>
    <row r="580">
      <c r="A580" s="278">
        <v>45763.0</v>
      </c>
      <c r="B580" s="53">
        <v>45783.0</v>
      </c>
      <c r="C580" s="279">
        <v>227853.0</v>
      </c>
      <c r="D580" s="134" t="s">
        <v>48</v>
      </c>
      <c r="E580" s="282"/>
      <c r="F580" s="282"/>
      <c r="G580" s="282"/>
      <c r="H580" s="282"/>
      <c r="I580" s="134" t="s">
        <v>74</v>
      </c>
      <c r="J580" s="282"/>
      <c r="K580" s="282"/>
      <c r="L580" s="282"/>
      <c r="M580" s="282"/>
      <c r="N580" s="54" t="s">
        <v>19</v>
      </c>
      <c r="O580" s="282"/>
      <c r="Q580" s="115"/>
      <c r="R580" s="269"/>
      <c r="S580" s="269"/>
      <c r="T580" s="269"/>
      <c r="U580" s="269"/>
      <c r="V580" s="268"/>
      <c r="W580" s="268"/>
      <c r="X580" s="268"/>
    </row>
    <row r="581">
      <c r="A581" s="278">
        <v>45763.0</v>
      </c>
      <c r="B581" s="53">
        <v>45783.0</v>
      </c>
      <c r="C581" s="279">
        <v>246319.0</v>
      </c>
      <c r="D581" s="134" t="s">
        <v>83</v>
      </c>
      <c r="E581" s="282"/>
      <c r="F581" s="282"/>
      <c r="G581" s="282"/>
      <c r="H581" s="282"/>
      <c r="I581" s="281" t="s">
        <v>49</v>
      </c>
      <c r="J581" s="106" t="s">
        <v>33</v>
      </c>
      <c r="K581" s="282"/>
      <c r="L581" s="282"/>
      <c r="M581" s="282"/>
      <c r="N581" s="54" t="s">
        <v>19</v>
      </c>
      <c r="O581" s="282"/>
      <c r="Q581" s="115"/>
      <c r="R581" s="269"/>
      <c r="S581" s="269"/>
      <c r="T581" s="269"/>
      <c r="U581" s="269"/>
      <c r="V581" s="268"/>
      <c r="W581" s="268"/>
      <c r="X581" s="268"/>
    </row>
    <row r="582">
      <c r="A582" s="278">
        <v>45763.0</v>
      </c>
      <c r="B582" s="53">
        <v>45783.0</v>
      </c>
      <c r="C582" s="279">
        <v>249023.0</v>
      </c>
      <c r="D582" s="134" t="s">
        <v>48</v>
      </c>
      <c r="E582" s="282"/>
      <c r="F582" s="282"/>
      <c r="G582" s="282"/>
      <c r="H582" s="282"/>
      <c r="I582" s="281" t="s">
        <v>49</v>
      </c>
      <c r="J582" s="106" t="s">
        <v>33</v>
      </c>
      <c r="K582" s="282"/>
      <c r="L582" s="282"/>
      <c r="M582" s="282"/>
      <c r="N582" s="54" t="s">
        <v>19</v>
      </c>
      <c r="O582" s="282"/>
      <c r="Q582" s="115"/>
      <c r="R582" s="269"/>
      <c r="S582" s="269"/>
      <c r="T582" s="269"/>
      <c r="U582" s="269"/>
      <c r="V582" s="268"/>
      <c r="W582" s="268"/>
      <c r="X582" s="268"/>
    </row>
    <row r="583">
      <c r="A583" s="278">
        <v>45763.0</v>
      </c>
      <c r="B583" s="53">
        <v>45783.0</v>
      </c>
      <c r="C583" s="279">
        <v>249228.0</v>
      </c>
      <c r="D583" s="317" t="s">
        <v>62</v>
      </c>
      <c r="E583" s="282"/>
      <c r="F583" s="282"/>
      <c r="G583" s="282"/>
      <c r="H583" s="282"/>
      <c r="I583" s="281" t="s">
        <v>59</v>
      </c>
      <c r="J583" s="282"/>
      <c r="K583" s="282"/>
      <c r="L583" s="282"/>
      <c r="M583" s="282"/>
      <c r="N583" s="54" t="s">
        <v>19</v>
      </c>
      <c r="O583" s="282"/>
      <c r="Q583" s="115"/>
      <c r="R583" s="269"/>
      <c r="S583" s="269"/>
      <c r="T583" s="269"/>
      <c r="U583" s="269"/>
      <c r="V583" s="268"/>
      <c r="W583" s="268"/>
      <c r="X583" s="268"/>
    </row>
    <row r="584">
      <c r="A584" s="278">
        <v>45763.0</v>
      </c>
      <c r="B584" s="53">
        <v>45783.0</v>
      </c>
      <c r="C584" s="279">
        <v>249400.0</v>
      </c>
      <c r="D584" s="134" t="s">
        <v>70</v>
      </c>
      <c r="E584" s="282"/>
      <c r="F584" s="282"/>
      <c r="G584" s="282"/>
      <c r="H584" s="282"/>
      <c r="I584" s="281" t="s">
        <v>49</v>
      </c>
      <c r="J584" s="106" t="s">
        <v>33</v>
      </c>
      <c r="K584" s="282"/>
      <c r="L584" s="282"/>
      <c r="M584" s="282"/>
      <c r="N584" s="54" t="s">
        <v>19</v>
      </c>
      <c r="O584" s="282"/>
      <c r="Q584" s="115"/>
      <c r="R584" s="269"/>
      <c r="S584" s="269"/>
      <c r="T584" s="269"/>
      <c r="U584" s="269"/>
      <c r="V584" s="268"/>
      <c r="W584" s="268"/>
      <c r="X584" s="268"/>
    </row>
    <row r="585">
      <c r="A585" s="278">
        <v>45763.0</v>
      </c>
      <c r="B585" s="53">
        <v>45783.0</v>
      </c>
      <c r="C585" s="279">
        <v>249643.0</v>
      </c>
      <c r="D585" s="285" t="s">
        <v>116</v>
      </c>
      <c r="E585" s="282"/>
      <c r="F585" s="282"/>
      <c r="G585" s="282"/>
      <c r="H585" s="282"/>
      <c r="I585" s="281" t="s">
        <v>59</v>
      </c>
      <c r="J585" s="282"/>
      <c r="K585" s="282"/>
      <c r="L585" s="282"/>
      <c r="M585" s="282"/>
      <c r="N585" s="54" t="s">
        <v>19</v>
      </c>
      <c r="O585" s="282"/>
      <c r="Q585" s="115"/>
      <c r="R585" s="269"/>
      <c r="S585" s="269"/>
      <c r="T585" s="269"/>
      <c r="U585" s="269"/>
      <c r="V585" s="268"/>
      <c r="W585" s="268"/>
      <c r="X585" s="268"/>
    </row>
    <row r="586">
      <c r="A586" s="278">
        <v>45763.0</v>
      </c>
      <c r="B586" s="53">
        <v>45783.0</v>
      </c>
      <c r="C586" s="279">
        <v>249644.0</v>
      </c>
      <c r="D586" s="134" t="s">
        <v>77</v>
      </c>
      <c r="E586" s="282"/>
      <c r="F586" s="282"/>
      <c r="G586" s="282"/>
      <c r="H586" s="282"/>
      <c r="I586" s="281" t="s">
        <v>73</v>
      </c>
      <c r="J586" s="282"/>
      <c r="K586" s="282"/>
      <c r="L586" s="282"/>
      <c r="M586" s="282"/>
      <c r="N586" s="54" t="s">
        <v>19</v>
      </c>
      <c r="O586" s="282"/>
      <c r="Q586" s="115"/>
      <c r="R586" s="269"/>
      <c r="S586" s="269"/>
      <c r="T586" s="269"/>
      <c r="U586" s="269"/>
      <c r="V586" s="268"/>
      <c r="W586" s="268"/>
      <c r="X586" s="268"/>
    </row>
    <row r="587">
      <c r="A587" s="278">
        <v>45763.0</v>
      </c>
      <c r="B587" s="53">
        <v>45783.0</v>
      </c>
      <c r="C587" s="279">
        <v>249672.0</v>
      </c>
      <c r="D587" s="134" t="s">
        <v>158</v>
      </c>
      <c r="E587" s="282"/>
      <c r="F587" s="282"/>
      <c r="G587" s="282"/>
      <c r="H587" s="282"/>
      <c r="I587" s="281" t="s">
        <v>59</v>
      </c>
      <c r="J587" s="282"/>
      <c r="K587" s="282"/>
      <c r="L587" s="282"/>
      <c r="M587" s="282"/>
      <c r="N587" s="54" t="s">
        <v>19</v>
      </c>
      <c r="O587" s="282"/>
      <c r="Q587" s="115"/>
      <c r="R587" s="269"/>
      <c r="S587" s="269"/>
      <c r="T587" s="269"/>
      <c r="U587" s="269"/>
      <c r="V587" s="268"/>
      <c r="W587" s="268"/>
      <c r="X587" s="268"/>
    </row>
    <row r="588">
      <c r="A588" s="278">
        <v>45763.0</v>
      </c>
      <c r="B588" s="53">
        <v>45783.0</v>
      </c>
      <c r="C588" s="279">
        <v>249679.0</v>
      </c>
      <c r="D588" s="286" t="s">
        <v>161</v>
      </c>
      <c r="E588" s="282"/>
      <c r="F588" s="282"/>
      <c r="G588" s="282"/>
      <c r="H588" s="282"/>
      <c r="I588" s="281" t="s">
        <v>49</v>
      </c>
      <c r="J588" s="106" t="s">
        <v>33</v>
      </c>
      <c r="K588" s="282"/>
      <c r="L588" s="282"/>
      <c r="M588" s="282"/>
      <c r="N588" s="54" t="s">
        <v>19</v>
      </c>
      <c r="O588" s="282"/>
      <c r="Q588" s="115"/>
      <c r="R588" s="269"/>
      <c r="S588" s="269"/>
      <c r="T588" s="269"/>
      <c r="U588" s="269"/>
      <c r="V588" s="268"/>
      <c r="W588" s="268"/>
      <c r="X588" s="268"/>
    </row>
    <row r="589">
      <c r="A589" s="278">
        <v>45763.0</v>
      </c>
      <c r="B589" s="53">
        <v>45783.0</v>
      </c>
      <c r="C589" s="279">
        <v>249737.0</v>
      </c>
      <c r="D589" s="286" t="s">
        <v>161</v>
      </c>
      <c r="E589" s="282"/>
      <c r="F589" s="282"/>
      <c r="G589" s="282"/>
      <c r="H589" s="282"/>
      <c r="I589" s="281" t="s">
        <v>49</v>
      </c>
      <c r="J589" s="106" t="s">
        <v>33</v>
      </c>
      <c r="K589" s="282"/>
      <c r="L589" s="282"/>
      <c r="M589" s="282"/>
      <c r="N589" s="54" t="s">
        <v>19</v>
      </c>
      <c r="O589" s="282"/>
      <c r="Q589" s="115"/>
      <c r="R589" s="269"/>
      <c r="S589" s="269"/>
      <c r="T589" s="269"/>
      <c r="U589" s="269"/>
      <c r="V589" s="268"/>
      <c r="W589" s="268"/>
      <c r="X589" s="268"/>
    </row>
    <row r="590">
      <c r="A590" s="278">
        <v>45763.0</v>
      </c>
      <c r="B590" s="53">
        <v>45783.0</v>
      </c>
      <c r="C590" s="279">
        <v>249765.0</v>
      </c>
      <c r="D590" s="134" t="s">
        <v>112</v>
      </c>
      <c r="E590" s="282"/>
      <c r="F590" s="282"/>
      <c r="G590" s="282"/>
      <c r="H590" s="282"/>
      <c r="I590" s="281" t="s">
        <v>42</v>
      </c>
      <c r="J590" s="282"/>
      <c r="K590" s="282"/>
      <c r="L590" s="282"/>
      <c r="M590" s="282"/>
      <c r="N590" s="54" t="s">
        <v>19</v>
      </c>
      <c r="O590" s="282"/>
      <c r="Q590" s="115"/>
      <c r="R590" s="269"/>
      <c r="S590" s="269"/>
      <c r="T590" s="269"/>
      <c r="U590" s="269"/>
      <c r="V590" s="268"/>
      <c r="W590" s="268"/>
      <c r="X590" s="268"/>
    </row>
    <row r="591">
      <c r="A591" s="278">
        <v>45763.0</v>
      </c>
      <c r="B591" s="53">
        <v>45783.0</v>
      </c>
      <c r="C591" s="279">
        <v>249773.0</v>
      </c>
      <c r="D591" s="134" t="s">
        <v>93</v>
      </c>
      <c r="E591" s="282"/>
      <c r="F591" s="282"/>
      <c r="G591" s="282"/>
      <c r="H591" s="282"/>
      <c r="I591" s="281" t="s">
        <v>59</v>
      </c>
      <c r="J591" s="282"/>
      <c r="K591" s="282"/>
      <c r="L591" s="282"/>
      <c r="M591" s="282"/>
      <c r="N591" s="54" t="s">
        <v>19</v>
      </c>
      <c r="O591" s="282"/>
      <c r="Q591" s="115"/>
      <c r="R591" s="269"/>
      <c r="S591" s="269"/>
      <c r="T591" s="269"/>
      <c r="U591" s="269"/>
      <c r="V591" s="268"/>
      <c r="W591" s="268"/>
      <c r="X591" s="268"/>
    </row>
    <row r="592">
      <c r="A592" s="278">
        <v>45763.0</v>
      </c>
      <c r="B592" s="53">
        <v>45783.0</v>
      </c>
      <c r="C592" s="279">
        <v>249785.0</v>
      </c>
      <c r="D592" s="134" t="s">
        <v>77</v>
      </c>
      <c r="E592" s="282"/>
      <c r="F592" s="282"/>
      <c r="G592" s="282"/>
      <c r="H592" s="282"/>
      <c r="I592" s="281" t="s">
        <v>59</v>
      </c>
      <c r="J592" s="282"/>
      <c r="K592" s="282"/>
      <c r="L592" s="282"/>
      <c r="M592" s="282"/>
      <c r="N592" s="54" t="s">
        <v>19</v>
      </c>
      <c r="O592" s="282"/>
      <c r="Q592" s="115"/>
      <c r="R592" s="269"/>
      <c r="S592" s="269"/>
      <c r="T592" s="269"/>
      <c r="U592" s="269"/>
      <c r="V592" s="268"/>
      <c r="W592" s="268"/>
      <c r="X592" s="268"/>
    </row>
    <row r="593">
      <c r="A593" s="278">
        <v>45763.0</v>
      </c>
      <c r="B593" s="53">
        <v>45783.0</v>
      </c>
      <c r="C593" s="279">
        <v>249786.0</v>
      </c>
      <c r="D593" s="134" t="s">
        <v>104</v>
      </c>
      <c r="E593" s="282"/>
      <c r="F593" s="282"/>
      <c r="G593" s="282"/>
      <c r="H593" s="282"/>
      <c r="I593" s="281" t="s">
        <v>49</v>
      </c>
      <c r="J593" s="106" t="s">
        <v>33</v>
      </c>
      <c r="K593" s="282"/>
      <c r="L593" s="282"/>
      <c r="M593" s="282"/>
      <c r="N593" s="54" t="s">
        <v>19</v>
      </c>
      <c r="O593" s="282"/>
      <c r="Q593" s="115"/>
      <c r="R593" s="269"/>
      <c r="S593" s="269"/>
      <c r="T593" s="269"/>
      <c r="U593" s="269"/>
      <c r="V593" s="268"/>
      <c r="W593" s="268"/>
      <c r="X593" s="268"/>
    </row>
    <row r="594">
      <c r="A594" s="278">
        <v>45763.0</v>
      </c>
      <c r="B594" s="53">
        <v>45783.0</v>
      </c>
      <c r="C594" s="279">
        <v>249788.0</v>
      </c>
      <c r="D594" s="134" t="s">
        <v>104</v>
      </c>
      <c r="E594" s="282"/>
      <c r="F594" s="282"/>
      <c r="G594" s="282"/>
      <c r="H594" s="282"/>
      <c r="I594" s="281" t="s">
        <v>63</v>
      </c>
      <c r="J594" s="282"/>
      <c r="K594" s="282"/>
      <c r="L594" s="282"/>
      <c r="M594" s="282"/>
      <c r="N594" s="54" t="s">
        <v>19</v>
      </c>
      <c r="O594" s="282"/>
      <c r="Q594" s="115"/>
      <c r="R594" s="269"/>
      <c r="S594" s="269"/>
      <c r="T594" s="269"/>
      <c r="U594" s="269"/>
      <c r="V594" s="268"/>
      <c r="W594" s="268"/>
      <c r="X594" s="268"/>
    </row>
    <row r="595">
      <c r="A595" s="278">
        <v>45763.0</v>
      </c>
      <c r="B595" s="53">
        <v>45783.0</v>
      </c>
      <c r="C595" s="279">
        <v>249799.0</v>
      </c>
      <c r="D595" s="134" t="s">
        <v>77</v>
      </c>
      <c r="E595" s="282"/>
      <c r="F595" s="282"/>
      <c r="G595" s="282"/>
      <c r="H595" s="282"/>
      <c r="I595" s="281" t="s">
        <v>73</v>
      </c>
      <c r="J595" s="282"/>
      <c r="K595" s="282"/>
      <c r="L595" s="282"/>
      <c r="M595" s="282"/>
      <c r="N595" s="54" t="s">
        <v>19</v>
      </c>
      <c r="O595" s="282"/>
      <c r="Q595" s="115"/>
      <c r="R595" s="269"/>
      <c r="S595" s="269"/>
      <c r="T595" s="269"/>
      <c r="U595" s="269"/>
      <c r="V595" s="268"/>
      <c r="W595" s="268"/>
      <c r="X595" s="268"/>
    </row>
    <row r="596">
      <c r="A596" s="278">
        <v>45763.0</v>
      </c>
      <c r="B596" s="53">
        <v>45783.0</v>
      </c>
      <c r="C596" s="279">
        <v>249804.0</v>
      </c>
      <c r="D596" s="134" t="s">
        <v>133</v>
      </c>
      <c r="E596" s="282"/>
      <c r="F596" s="282"/>
      <c r="G596" s="282"/>
      <c r="H596" s="282"/>
      <c r="I596" s="281" t="s">
        <v>59</v>
      </c>
      <c r="J596" s="282"/>
      <c r="K596" s="282"/>
      <c r="L596" s="282"/>
      <c r="M596" s="282"/>
      <c r="N596" s="54" t="s">
        <v>19</v>
      </c>
      <c r="O596" s="282"/>
      <c r="Q596" s="115"/>
      <c r="R596" s="269"/>
      <c r="S596" s="269"/>
      <c r="T596" s="269"/>
      <c r="U596" s="269"/>
      <c r="V596" s="268"/>
      <c r="W596" s="268"/>
      <c r="X596" s="268"/>
    </row>
    <row r="597">
      <c r="A597" s="278">
        <v>45763.0</v>
      </c>
      <c r="B597" s="53">
        <v>45783.0</v>
      </c>
      <c r="C597" s="279">
        <v>249808.0</v>
      </c>
      <c r="D597" s="134" t="s">
        <v>107</v>
      </c>
      <c r="E597" s="282"/>
      <c r="F597" s="282"/>
      <c r="G597" s="282"/>
      <c r="H597" s="282"/>
      <c r="I597" s="281" t="s">
        <v>49</v>
      </c>
      <c r="J597" s="106" t="s">
        <v>33</v>
      </c>
      <c r="K597" s="282"/>
      <c r="L597" s="282"/>
      <c r="M597" s="282"/>
      <c r="N597" s="54" t="s">
        <v>19</v>
      </c>
      <c r="O597" s="282"/>
      <c r="Q597" s="115"/>
      <c r="R597" s="269"/>
      <c r="S597" s="269"/>
      <c r="T597" s="269"/>
      <c r="U597" s="269"/>
      <c r="V597" s="268"/>
      <c r="W597" s="268"/>
      <c r="X597" s="268"/>
    </row>
    <row r="598">
      <c r="A598" s="278">
        <v>45763.0</v>
      </c>
      <c r="B598" s="53">
        <v>45783.0</v>
      </c>
      <c r="C598" s="279">
        <v>249810.0</v>
      </c>
      <c r="D598" s="134" t="s">
        <v>158</v>
      </c>
      <c r="E598" s="282"/>
      <c r="F598" s="282"/>
      <c r="G598" s="282"/>
      <c r="H598" s="282"/>
      <c r="I598" s="281" t="s">
        <v>59</v>
      </c>
      <c r="J598" s="282"/>
      <c r="K598" s="282"/>
      <c r="L598" s="282"/>
      <c r="M598" s="282"/>
      <c r="N598" s="54" t="s">
        <v>19</v>
      </c>
      <c r="O598" s="282"/>
      <c r="Q598" s="115"/>
      <c r="R598" s="269"/>
      <c r="S598" s="269"/>
      <c r="T598" s="269"/>
      <c r="U598" s="269"/>
      <c r="V598" s="268"/>
      <c r="W598" s="268"/>
      <c r="X598" s="268"/>
    </row>
    <row r="599">
      <c r="A599" s="278">
        <v>45763.0</v>
      </c>
      <c r="B599" s="53">
        <v>45783.0</v>
      </c>
      <c r="C599" s="279">
        <v>249824.0</v>
      </c>
      <c r="D599" s="284" t="s">
        <v>88</v>
      </c>
      <c r="E599" s="282"/>
      <c r="F599" s="282"/>
      <c r="G599" s="282"/>
      <c r="H599" s="282"/>
      <c r="I599" s="281" t="s">
        <v>59</v>
      </c>
      <c r="J599" s="282"/>
      <c r="K599" s="282"/>
      <c r="L599" s="282"/>
      <c r="M599" s="282"/>
      <c r="N599" s="54" t="s">
        <v>19</v>
      </c>
      <c r="O599" s="282"/>
      <c r="Q599" s="115"/>
      <c r="R599" s="269"/>
      <c r="S599" s="269"/>
      <c r="T599" s="269"/>
      <c r="U599" s="269"/>
      <c r="V599" s="268"/>
      <c r="W599" s="268"/>
      <c r="X599" s="268"/>
    </row>
    <row r="600">
      <c r="A600" s="278">
        <v>45763.0</v>
      </c>
      <c r="B600" s="53">
        <v>45783.0</v>
      </c>
      <c r="C600" s="279">
        <v>249845.0</v>
      </c>
      <c r="D600" s="134" t="s">
        <v>104</v>
      </c>
      <c r="E600" s="282"/>
      <c r="F600" s="282"/>
      <c r="G600" s="282"/>
      <c r="H600" s="282"/>
      <c r="I600" s="281" t="s">
        <v>49</v>
      </c>
      <c r="J600" s="106" t="s">
        <v>33</v>
      </c>
      <c r="K600" s="282"/>
      <c r="L600" s="282"/>
      <c r="M600" s="282"/>
      <c r="N600" s="54" t="s">
        <v>19</v>
      </c>
      <c r="O600" s="282"/>
      <c r="Q600" s="115"/>
      <c r="R600" s="269"/>
      <c r="S600" s="269"/>
      <c r="T600" s="269"/>
      <c r="U600" s="269"/>
      <c r="V600" s="268"/>
      <c r="W600" s="268"/>
      <c r="X600" s="268"/>
    </row>
    <row r="601">
      <c r="A601" s="278">
        <v>45763.0</v>
      </c>
      <c r="B601" s="53">
        <v>45783.0</v>
      </c>
      <c r="C601" s="279">
        <v>249866.0</v>
      </c>
      <c r="D601" s="134" t="s">
        <v>87</v>
      </c>
      <c r="E601" s="282"/>
      <c r="F601" s="282"/>
      <c r="G601" s="282"/>
      <c r="H601" s="282"/>
      <c r="I601" s="281" t="s">
        <v>42</v>
      </c>
      <c r="J601" s="282"/>
      <c r="K601" s="282"/>
      <c r="L601" s="282"/>
      <c r="M601" s="282"/>
      <c r="N601" s="54" t="s">
        <v>19</v>
      </c>
      <c r="O601" s="282"/>
      <c r="Q601" s="115"/>
      <c r="R601" s="269"/>
      <c r="S601" s="269"/>
      <c r="T601" s="269"/>
      <c r="U601" s="269"/>
      <c r="V601" s="268"/>
      <c r="W601" s="268"/>
      <c r="X601" s="268"/>
    </row>
  </sheetData>
  <mergeCells count="5">
    <mergeCell ref="S2:T2"/>
    <mergeCell ref="V2:W2"/>
    <mergeCell ref="U3:U12"/>
    <mergeCell ref="R14:T14"/>
    <mergeCell ref="V14:W14"/>
  </mergeCells>
  <conditionalFormatting sqref="H2:H601">
    <cfRule type="colorScale" priority="1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2:N601">
    <cfRule type="cellIs" dxfId="9" priority="2" operator="equal">
      <formula>"PENDENTE"</formula>
    </cfRule>
  </conditionalFormatting>
  <conditionalFormatting sqref="N2:N601">
    <cfRule type="cellIs" dxfId="8" priority="3" operator="equal">
      <formula>"PRIORIDADE"</formula>
    </cfRule>
  </conditionalFormatting>
  <conditionalFormatting sqref="N2:N601">
    <cfRule type="cellIs" dxfId="7" priority="4" operator="equal">
      <formula>"PRIORIDADE TOTAL"</formula>
    </cfRule>
  </conditionalFormatting>
  <conditionalFormatting sqref="N2:N601">
    <cfRule type="containsText" dxfId="6" priority="5" operator="containsText" text="ANÁLISE">
      <formula>NOT(ISERROR(SEARCH(("ANÁLISE"),(N2))))</formula>
    </cfRule>
  </conditionalFormatting>
  <conditionalFormatting sqref="N2:N601">
    <cfRule type="containsText" dxfId="5" priority="6" operator="containsText" text="VERIFICADO">
      <formula>NOT(ISERROR(SEARCH(("VERIFICADO"),(N2))))</formula>
    </cfRule>
  </conditionalFormatting>
  <conditionalFormatting sqref="N2:N601">
    <cfRule type="containsText" dxfId="4" priority="7" operator="containsText" text="APREENDIDO">
      <formula>NOT(ISERROR(SEARCH(("APREENDIDO"),(N2))))</formula>
    </cfRule>
  </conditionalFormatting>
  <conditionalFormatting sqref="N2:N601">
    <cfRule type="containsText" dxfId="3" priority="8" operator="containsText" text="APROVADO">
      <formula>NOT(ISERROR(SEARCH(("APROVADO"),(N2))))</formula>
    </cfRule>
  </conditionalFormatting>
  <conditionalFormatting sqref="N2:N601">
    <cfRule type="containsText" dxfId="2" priority="9" operator="containsText" text="QUITADO">
      <formula>NOT(ISERROR(SEARCH(("QUITADO"),(N2))))</formula>
    </cfRule>
  </conditionalFormatting>
  <conditionalFormatting sqref="N2:N601">
    <cfRule type="containsText" dxfId="1" priority="10" operator="containsText" text="OUTROS ACORDOS">
      <formula>NOT(ISERROR(SEARCH(("OUTROS ACORDOS"),(N2))))</formula>
    </cfRule>
  </conditionalFormatting>
  <conditionalFormatting sqref="N2:N601">
    <cfRule type="containsText" dxfId="0" priority="11" operator="containsText" text="CANCELADO">
      <formula>NOT(ISERROR(SEARCH(("CANCELADO"),(N2))))</formula>
    </cfRule>
  </conditionalFormatting>
  <conditionalFormatting sqref="X15:X20">
    <cfRule type="cellIs" dxfId="7" priority="12" operator="between">
      <formula>"0%"</formula>
      <formula>"49.99%"</formula>
    </cfRule>
  </conditionalFormatting>
  <conditionalFormatting sqref="X15:X20">
    <cfRule type="cellIs" dxfId="18" priority="13" operator="between">
      <formula>"50%"</formula>
      <formula>"100%"</formula>
    </cfRule>
  </conditionalFormatting>
  <conditionalFormatting sqref="X15:X20">
    <cfRule type="containsText" dxfId="7" priority="14" operator="containsText" text="49,99%">
      <formula>NOT(ISERROR(SEARCH(("49,99%"),(X15))))</formula>
    </cfRule>
  </conditionalFormatting>
  <conditionalFormatting sqref="X15:X20">
    <cfRule type="containsText" dxfId="18" priority="15" operator="containsText" text="50,00%">
      <formula>NOT(ISERROR(SEARCH(("50,00%"),(X15))))</formula>
    </cfRule>
  </conditionalFormatting>
  <dataValidations>
    <dataValidation type="list" allowBlank="1" showErrorMessage="1" sqref="N2:N601">
      <formula1>"PENDENTE,PRIORIDADE,PRIORIDADE TOTAL,VERIFICADO,ANÁLISE,APROVADO,QUITADO,APREENDIDO,CANCELADO,OUTROS ACORDOS"</formula1>
    </dataValidation>
    <dataValidation type="list" allowBlank="1" showErrorMessage="1" sqref="D2:D3 D5:D80 D82:D83 D87:D99 D101:D340 D348:D360 D383:D403 D406:D536 D542:D549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PESSOA,LIMEIRA,MACEIO,MIRASSOL,OLINDA,OSASCO,PALMAS,PAU DE LIMA,PIRACICABA,RIBEIRÃO PRETO,SALVADOR,SJRP,SÃO PAULO,SOROCABA,UBERLANDIA,FRANCA,ARARAQUARA,FEIRA DE SANTANA,REVERSÃO,ARAÇATUBA,LAURO DE FREITAS"</formula1>
    </dataValidation>
    <dataValidation type="list" allowBlank="1" showErrorMessage="1" sqref="D4 D81 D84:D86 D341:D347 D404 D537:D541 D599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SANTANA,REVERSÃO,CENTRAL DE RESGATE"</formula1>
    </dataValidation>
    <dataValidation type="list" allowBlank="1" showErrorMessage="1" sqref="D556 D561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GRANDE,REVERSÃO,NOVO HAMBURGO,FORTALEZA,MANAUS,VARZEA GRANDE,ITAJAI,POA,ALVORADA,CAXIAS DO SUL,FLORIANOPOLIS,CAMPINA GRANDE,JARAGUA DO SUL,JOINVILLE,NATAL,MOSSORÓ,LAJEADO,PASSO FUNDO,PALHOÇA,RECIFE,SÃO JOSE,SANTA MAR"&amp;"IA,SJC,SÃO LUIS,TRAMANDAI,RIO DO SUL,TUBARÃO,SETE"</formula1>
    </dataValidation>
    <dataValidation type="list" allowBlank="1" showErrorMessage="1" sqref="T16:T20 T22:T28 T30:T31 T33:T49">
      <formula1>"PAGO,NÃO PAGO,AGUARDANDO"</formula1>
    </dataValidation>
    <dataValidation type="list" allowBlank="1" showErrorMessage="1" sqref="I557 I559:I564 I566 I568:I572 I574:I575 I577 I579 I581:I601">
      <formula1>"BRADESCO,BV FINANCEIRA,CREDITAS,GMAC,HYUNDAI,ITAÚ,PANAMERICANO,PSA,RCI,RENNER,SAFRA,SANTANA,SANTANDER,TOYOTA,VOLKSWAGEN,OMNI,C6 BANK,GMAC"</formula1>
    </dataValidation>
    <dataValidation type="list" allowBlank="1" showErrorMessage="1" sqref="D100 D361:D382 D405 D550:D555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SANTANA,REVERSÃO,APUCARANA"</formula1>
    </dataValidation>
    <dataValidation type="list" allowBlank="1" showErrorMessage="1" sqref="D557:D560 D563:D566 D569:D582 D584 D586:D587 D590:D598 D600:D601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SANTANA,APUCARANA,MARINGA ZONA 7,GOIAS,LAURO FREITAS,REVERS"&amp;"ÃO"</formula1>
    </dataValidation>
    <dataValidation type="list" allowBlank="1" showErrorMessage="1" sqref="P2:P326 P334:P400 P402:P521 P535:P555">
      <formula1>"SIM,NÃO"</formula1>
    </dataValidation>
    <dataValidation type="list" allowBlank="1" showErrorMessage="1" sqref="I100 I361:I382 I405 I550:I555">
      <formula1>"BRADESCO,BV FINANCEIRA,CREDITAS,GMAC,HYUNDAI,ITAÚ,OMNI ,PANAMERICANO,PSA,RCI,RENNER,SAFRA,SANTANA,SANTANDER,TOYOTA,VOLKSWAGEN,AYMORÉ,C6 BANK,HONDA,SINOSSERRA FINANCEIRA,DAYCOVAL,YAMAHA,MONEY PLUS,SICREDI"</formula1>
    </dataValidation>
    <dataValidation type="list" allowBlank="1" showErrorMessage="1" sqref="I556 I558 I565 I567 I573 I576 I578 I580">
      <formula1>"BRADESCO,BV FINANCEIRA,CREDITAS,GMAC,HYUNDAI,ITAÚ,OMNI,PANAMERICANO,PSA,RCI,RENNER,SAFRA,SANTANA,SANTANDER,TOYOTA,VOLKSWAGEN,C6 BANK,DAYCOVAL,GERU"</formula1>
    </dataValidation>
    <dataValidation type="list" allowBlank="1" showErrorMessage="1" sqref="L2:L555">
      <formula1>"LIGAÇÃO,WPP,SEM SUCESSO"</formula1>
    </dataValidation>
    <dataValidation type="list" allowBlank="1" showErrorMessage="1" sqref="I4 I81 I335 I338 I340 I343:I344 I346 I536 I539 I541">
      <formula1>"BRADESCO,BV FINANCEIRA,CREDITAS,GMAC,HYUNDAI,ITAÚ,OMNI ,PANAMERICANO,PSA,RCI,RENNER,SAFRA,SANTANA,SANTANDER,TOYOTA,VOLKSWAGEN,AYMORÉ,C6 BANK,HONDA,SINOSSERRA FINANCEIRA"</formula1>
    </dataValidation>
    <dataValidation type="list" allowBlank="1" showErrorMessage="1" sqref="O380:O382">
      <formula1>"SEM DESCONTO,RETORNAR DEPOIS,AGUARDANDO COMPROVANTE,COMPROVANTE RECEBIDO,AGUARDANDO ANALISE,AGUARDANDO BOLETO,AGUARDANDO MINUTA,AGUARDANDO BOLETO E MINUTA,AGUARDANDO RETORNO,TRASNFERÊCIA,PASSIVEL A CANCELAMENTO, PROCURAÇÃO,NÃO PAGOU,APROVADO,CANCELADO,APR"&amp;"EENDIDO,REFINANCIAMENTO,PROCURAÇÃO RECEPCIONADA,CLIENTE"</formula1>
    </dataValidation>
    <dataValidation type="list" allowBlank="1" showErrorMessage="1" sqref="I2:I3 I5:I80 I82:I99 I101:I334 I336:I337 I339 I341:I342 I345 I347:I360 I383:I404 I406:I535 I537:I538 I540 I542:I549">
      <formula1>"BRADESCO,BV FINANCEIRA,CREDITAS,GMAC,HYUNDAI,ITAÚ,OMNI S.A.,PANAMERICANO,PSA,RCI,RENNER,SAFRA,SANTANA,SANTANDER,TOYOTA,VOLKSWAGEN,OMNI,SANTANA CRÉDITO"</formula1>
    </dataValidation>
    <dataValidation type="list" allowBlank="1" showErrorMessage="1" sqref="D562 D567:D568 D583 D585 D588:D589">
      <formula1>"BELO HORIZONTE,BLUMENAU,BRUSQUE,CAMPO GRANDE,CASCÁVEL,CHAPECÓ,CRICIUMA,CURITIBA,FLORIANOPOLIS,GUARAPUAVA,ITAJAI,JARAGUA DO SUL,JOINVILLE,LONDRINA,MARINGÁ,PALHOÇA,PATO BRANCO,PONTA GROSSA,RIO DO SUL,SANTA LUZIA,SÃO JOSE,SISTEMA ANTIGO,CRICIÚMA,CAMPINAS,RIB"&amp;"EIRÃO PRETO,BAURU,ARARAQUARA,FORTALEZA,JOÃO PESSOA,MACEIO,LIMEIRA,CARUARU,OSASCO,MIRASSOL,PIRACICABA,PAU DE LIMA,SALVADOR,SJRP,SÃO PAULO,SOROCABA,UBERLANDIA,UBERABA,OLINDA,PALMAS,LAURO DE FREITAS,REVERSÃO,SÃO JOSÉ DOS CAMPOS,ARACAJU,FRANCA,TERESINA"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6.75"/>
    <col customWidth="1" min="4" max="4" width="18.25"/>
    <col customWidth="1" min="5" max="5" width="18.5"/>
    <col customWidth="1" min="6" max="6" width="9.0"/>
    <col customWidth="1" min="8" max="8" width="11.25"/>
    <col customWidth="1" min="9" max="9" width="14.75"/>
    <col customWidth="1" min="10" max="10" width="9.5"/>
    <col customWidth="1" min="11" max="11" width="18.63"/>
    <col customWidth="1" min="12" max="12" width="16.5"/>
    <col customWidth="1" min="13" max="13" width="18.13"/>
    <col customWidth="1" min="14" max="14" width="19.0"/>
    <col customWidth="1" min="15" max="15" width="27.0"/>
    <col customWidth="1" min="16" max="18" width="18.0"/>
    <col customWidth="1" min="19" max="19" width="14.63"/>
    <col customWidth="1" min="20" max="20" width="14.5"/>
    <col customWidth="1" min="21" max="21" width="8.63"/>
    <col customWidth="1" min="22" max="22" width="16.63"/>
    <col customWidth="1" min="23" max="25" width="10.13"/>
  </cols>
  <sheetData>
    <row r="1" ht="24.0" customHeight="1">
      <c r="A1" s="170" t="s">
        <v>78</v>
      </c>
      <c r="B1" s="170" t="s">
        <v>27</v>
      </c>
      <c r="C1" s="170" t="s">
        <v>28</v>
      </c>
      <c r="D1" s="171" t="s">
        <v>29</v>
      </c>
      <c r="E1" s="172" t="s">
        <v>30</v>
      </c>
      <c r="F1" s="366" t="s">
        <v>569</v>
      </c>
      <c r="G1" s="173" t="s">
        <v>32</v>
      </c>
      <c r="H1" s="171" t="s">
        <v>570</v>
      </c>
      <c r="I1" s="171" t="s">
        <v>33</v>
      </c>
      <c r="J1" s="171" t="s">
        <v>571</v>
      </c>
      <c r="K1" s="171" t="s">
        <v>64</v>
      </c>
      <c r="L1" s="173" t="s">
        <v>36</v>
      </c>
      <c r="M1" s="366" t="s">
        <v>37</v>
      </c>
      <c r="N1" s="171"/>
      <c r="O1" s="173" t="s">
        <v>39</v>
      </c>
      <c r="P1" s="318" t="s">
        <v>40</v>
      </c>
      <c r="Q1" s="176"/>
      <c r="R1" s="177"/>
      <c r="S1" s="177"/>
      <c r="T1" s="177"/>
      <c r="U1" s="177"/>
      <c r="V1" s="177"/>
      <c r="W1" s="177"/>
      <c r="X1" s="177"/>
      <c r="Y1" s="177"/>
    </row>
    <row r="2" ht="15.75" customHeight="1">
      <c r="A2" s="53">
        <v>45701.0</v>
      </c>
      <c r="B2" s="53">
        <v>45755.0</v>
      </c>
      <c r="C2" s="54">
        <v>196604.0</v>
      </c>
      <c r="D2" s="54" t="s">
        <v>48</v>
      </c>
      <c r="E2" s="53">
        <v>45292.0</v>
      </c>
      <c r="F2" s="56">
        <f t="shared" ref="F2:F60" si="1">DATEDIF(E2,TODAY(),"M")</f>
        <v>16</v>
      </c>
      <c r="G2" s="53">
        <v>45311.0</v>
      </c>
      <c r="H2" s="56">
        <f t="shared" ref="H2:H60" si="2">DATEDIF(G2,TODAY(),"M")</f>
        <v>15</v>
      </c>
      <c r="I2" s="54" t="s">
        <v>42</v>
      </c>
      <c r="J2" s="54">
        <v>4.797000404E9</v>
      </c>
      <c r="K2" s="57">
        <v>12500.0</v>
      </c>
      <c r="L2" s="54" t="s">
        <v>68</v>
      </c>
      <c r="M2" s="53">
        <v>45755.0</v>
      </c>
      <c r="N2" s="54" t="s">
        <v>18</v>
      </c>
      <c r="O2" s="54" t="s">
        <v>572</v>
      </c>
      <c r="P2" s="58"/>
      <c r="Q2" s="152"/>
      <c r="R2" s="193"/>
      <c r="S2" s="179" t="s">
        <v>46</v>
      </c>
      <c r="T2" s="180"/>
      <c r="U2" s="181">
        <f>TODAY()</f>
        <v>45783</v>
      </c>
      <c r="V2" s="182" t="s">
        <v>47</v>
      </c>
      <c r="W2" s="180"/>
      <c r="X2" s="183"/>
      <c r="Y2" s="184"/>
    </row>
    <row r="3" ht="15.75" customHeight="1">
      <c r="A3" s="53">
        <v>45705.0</v>
      </c>
      <c r="B3" s="53">
        <v>45709.0</v>
      </c>
      <c r="C3" s="54">
        <v>120778.0</v>
      </c>
      <c r="D3" s="54" t="s">
        <v>158</v>
      </c>
      <c r="E3" s="53">
        <v>44531.0</v>
      </c>
      <c r="F3" s="56">
        <f t="shared" si="1"/>
        <v>41</v>
      </c>
      <c r="G3" s="53">
        <v>44621.0</v>
      </c>
      <c r="H3" s="56">
        <f t="shared" si="2"/>
        <v>38</v>
      </c>
      <c r="I3" s="54" t="s">
        <v>42</v>
      </c>
      <c r="J3" s="54">
        <v>4.23026745E9</v>
      </c>
      <c r="K3" s="57" t="s">
        <v>50</v>
      </c>
      <c r="L3" s="54" t="s">
        <v>51</v>
      </c>
      <c r="M3" s="58"/>
      <c r="N3" s="54" t="s">
        <v>18</v>
      </c>
      <c r="O3" s="54" t="s">
        <v>181</v>
      </c>
      <c r="P3" s="58"/>
      <c r="Q3" s="152"/>
      <c r="R3" s="193"/>
      <c r="S3" s="187" t="s">
        <v>17</v>
      </c>
      <c r="T3" s="188">
        <f>COUNTIFS(N:N,"VERIFICADO",B:B,U2)</f>
        <v>10</v>
      </c>
      <c r="U3" s="189"/>
      <c r="V3" s="187" t="s">
        <v>17</v>
      </c>
      <c r="W3" s="188">
        <f>COUNTIFS(N:N,"VERIFICADO")</f>
        <v>36</v>
      </c>
      <c r="X3" s="190"/>
      <c r="Y3" s="191"/>
    </row>
    <row r="4" ht="15.75" customHeight="1">
      <c r="A4" s="53">
        <v>45705.0</v>
      </c>
      <c r="B4" s="53">
        <v>45730.0</v>
      </c>
      <c r="C4" s="54">
        <v>170892.0</v>
      </c>
      <c r="D4" s="54" t="s">
        <v>116</v>
      </c>
      <c r="E4" s="53">
        <v>44713.0</v>
      </c>
      <c r="F4" s="56">
        <f t="shared" si="1"/>
        <v>35</v>
      </c>
      <c r="G4" s="53">
        <v>45073.0</v>
      </c>
      <c r="H4" s="56">
        <f t="shared" si="2"/>
        <v>23</v>
      </c>
      <c r="I4" s="54" t="s">
        <v>42</v>
      </c>
      <c r="J4" s="54">
        <v>27.0</v>
      </c>
      <c r="K4" s="57" t="s">
        <v>50</v>
      </c>
      <c r="L4" s="54" t="s">
        <v>51</v>
      </c>
      <c r="M4" s="53">
        <v>45730.0</v>
      </c>
      <c r="N4" s="54" t="s">
        <v>18</v>
      </c>
      <c r="O4" s="54" t="s">
        <v>181</v>
      </c>
      <c r="P4" s="58"/>
      <c r="Q4" s="152"/>
      <c r="R4" s="193"/>
      <c r="S4" s="187" t="s">
        <v>18</v>
      </c>
      <c r="T4" s="188">
        <f>COUNTIFS(N:N,"análise",B:B,U2)</f>
        <v>2</v>
      </c>
      <c r="V4" s="187" t="s">
        <v>18</v>
      </c>
      <c r="W4" s="188">
        <f>COUNTIFS(N:N,"ANÁLISE")</f>
        <v>8</v>
      </c>
      <c r="X4" s="190"/>
      <c r="Y4" s="191"/>
    </row>
    <row r="5" ht="15.75" customHeight="1">
      <c r="A5" s="53">
        <v>45705.0</v>
      </c>
      <c r="B5" s="53">
        <v>45728.0</v>
      </c>
      <c r="C5" s="54">
        <v>196808.0</v>
      </c>
      <c r="D5" s="54" t="s">
        <v>91</v>
      </c>
      <c r="E5" s="53">
        <v>44562.0</v>
      </c>
      <c r="F5" s="56">
        <f t="shared" si="1"/>
        <v>40</v>
      </c>
      <c r="G5" s="53">
        <v>45293.0</v>
      </c>
      <c r="H5" s="56">
        <f t="shared" si="2"/>
        <v>16</v>
      </c>
      <c r="I5" s="54" t="s">
        <v>73</v>
      </c>
      <c r="J5" s="54" t="s">
        <v>33</v>
      </c>
      <c r="K5" s="54" t="s">
        <v>573</v>
      </c>
      <c r="L5" s="54" t="s">
        <v>51</v>
      </c>
      <c r="M5" s="53">
        <v>45728.0</v>
      </c>
      <c r="N5" s="54" t="s">
        <v>18</v>
      </c>
      <c r="O5" s="54" t="s">
        <v>573</v>
      </c>
      <c r="P5" s="58"/>
      <c r="Q5" s="152"/>
      <c r="R5" s="193"/>
      <c r="S5" s="187" t="s">
        <v>19</v>
      </c>
      <c r="T5" s="188">
        <f>COUNTIFS(N:N,"pendente",B:B,U2)</f>
        <v>527</v>
      </c>
      <c r="V5" s="187" t="s">
        <v>19</v>
      </c>
      <c r="W5" s="188">
        <f>COUNTIFS(N:N,"PENDENTE")</f>
        <v>527</v>
      </c>
      <c r="X5" s="190"/>
      <c r="Y5" s="191"/>
    </row>
    <row r="6" ht="15.75" customHeight="1">
      <c r="A6" s="53">
        <v>45705.0</v>
      </c>
      <c r="B6" s="53">
        <v>45783.0</v>
      </c>
      <c r="C6" s="54">
        <v>221972.0</v>
      </c>
      <c r="D6" s="54" t="s">
        <v>55</v>
      </c>
      <c r="E6" s="53">
        <v>45261.0</v>
      </c>
      <c r="F6" s="56">
        <f t="shared" si="1"/>
        <v>17</v>
      </c>
      <c r="G6" s="53">
        <v>45400.0</v>
      </c>
      <c r="H6" s="56">
        <f t="shared" si="2"/>
        <v>12</v>
      </c>
      <c r="I6" s="54" t="s">
        <v>73</v>
      </c>
      <c r="J6" s="367" t="s">
        <v>436</v>
      </c>
      <c r="K6" s="57" t="s">
        <v>50</v>
      </c>
      <c r="L6" s="54" t="s">
        <v>51</v>
      </c>
      <c r="M6" s="53">
        <v>45783.0</v>
      </c>
      <c r="N6" s="54" t="s">
        <v>17</v>
      </c>
      <c r="O6" s="54" t="s">
        <v>65</v>
      </c>
      <c r="P6" s="58"/>
      <c r="Q6" s="152"/>
      <c r="R6" s="193"/>
      <c r="S6" s="187" t="s">
        <v>20</v>
      </c>
      <c r="T6" s="188">
        <f>COUNTIFS(N:N,"prioridade",B:B,U2)</f>
        <v>1</v>
      </c>
      <c r="V6" s="187" t="s">
        <v>20</v>
      </c>
      <c r="W6" s="188">
        <f>COUNTIFS(N:N,"PRIORIDADE")</f>
        <v>1</v>
      </c>
      <c r="X6" s="190"/>
      <c r="Y6" s="191"/>
    </row>
    <row r="7" ht="15.75" customHeight="1">
      <c r="A7" s="53">
        <v>45705.0</v>
      </c>
      <c r="B7" s="53">
        <v>45776.0</v>
      </c>
      <c r="C7" s="54">
        <v>217963.0</v>
      </c>
      <c r="D7" s="54" t="s">
        <v>48</v>
      </c>
      <c r="E7" s="53">
        <v>45413.0</v>
      </c>
      <c r="F7" s="56">
        <f t="shared" si="1"/>
        <v>12</v>
      </c>
      <c r="G7" s="53">
        <v>45485.0</v>
      </c>
      <c r="H7" s="56">
        <f t="shared" si="2"/>
        <v>9</v>
      </c>
      <c r="I7" s="54" t="s">
        <v>49</v>
      </c>
      <c r="J7" s="54">
        <v>501.0</v>
      </c>
      <c r="K7" s="54" t="s">
        <v>574</v>
      </c>
      <c r="L7" s="54" t="s">
        <v>51</v>
      </c>
      <c r="M7" s="53">
        <v>45776.0</v>
      </c>
      <c r="N7" s="54" t="s">
        <v>575</v>
      </c>
      <c r="O7" s="54" t="s">
        <v>296</v>
      </c>
      <c r="P7" s="54" t="s">
        <v>66</v>
      </c>
      <c r="Q7" s="152"/>
      <c r="R7" s="193"/>
      <c r="S7" s="187" t="s">
        <v>21</v>
      </c>
      <c r="T7" s="188">
        <f>COUNTIFS(N:N,"prioridade total",B:B,U2)</f>
        <v>0</v>
      </c>
      <c r="V7" s="187" t="s">
        <v>21</v>
      </c>
      <c r="W7" s="188">
        <f>COUNTIFS(N:N,"PRIORIDADE TOTAL")</f>
        <v>0</v>
      </c>
      <c r="X7" s="190"/>
      <c r="Y7" s="191"/>
    </row>
    <row r="8" ht="15.75" customHeight="1">
      <c r="A8" s="53">
        <v>45705.0</v>
      </c>
      <c r="B8" s="53">
        <v>45782.0</v>
      </c>
      <c r="C8" s="54">
        <v>215761.0</v>
      </c>
      <c r="D8" s="54" t="s">
        <v>114</v>
      </c>
      <c r="E8" s="53">
        <v>45383.0</v>
      </c>
      <c r="F8" s="56">
        <f t="shared" si="1"/>
        <v>13</v>
      </c>
      <c r="G8" s="53">
        <v>45436.0</v>
      </c>
      <c r="H8" s="56">
        <f t="shared" si="2"/>
        <v>11</v>
      </c>
      <c r="I8" s="54" t="s">
        <v>49</v>
      </c>
      <c r="J8" s="54">
        <v>514.0</v>
      </c>
      <c r="K8" s="57">
        <v>4500.0</v>
      </c>
      <c r="L8" s="54" t="s">
        <v>84</v>
      </c>
      <c r="M8" s="53">
        <v>45782.0</v>
      </c>
      <c r="N8" s="54" t="s">
        <v>22</v>
      </c>
      <c r="O8" s="54" t="s">
        <v>576</v>
      </c>
      <c r="P8" s="54" t="s">
        <v>66</v>
      </c>
      <c r="Q8" s="152"/>
      <c r="R8" s="193"/>
      <c r="S8" s="187" t="s">
        <v>22</v>
      </c>
      <c r="T8" s="188">
        <f>COUNTIFS(N:N,"aprovado",B:B,U2)</f>
        <v>7</v>
      </c>
      <c r="V8" s="187" t="s">
        <v>22</v>
      </c>
      <c r="W8" s="188">
        <f>COUNTIFS(N:N,"APROVADO")</f>
        <v>23</v>
      </c>
      <c r="X8" s="190"/>
      <c r="Y8" s="191"/>
    </row>
    <row r="9" ht="15.75" customHeight="1">
      <c r="A9" s="53">
        <v>45705.0</v>
      </c>
      <c r="B9" s="53">
        <v>45779.0</v>
      </c>
      <c r="C9" s="54">
        <v>231284.0</v>
      </c>
      <c r="D9" s="54" t="s">
        <v>118</v>
      </c>
      <c r="E9" s="53">
        <v>45474.0</v>
      </c>
      <c r="F9" s="56">
        <f t="shared" si="1"/>
        <v>10</v>
      </c>
      <c r="G9" s="151">
        <v>45581.0</v>
      </c>
      <c r="H9" s="56">
        <f t="shared" si="2"/>
        <v>6</v>
      </c>
      <c r="I9" s="54" t="s">
        <v>42</v>
      </c>
      <c r="J9" s="54">
        <v>71.0</v>
      </c>
      <c r="K9" s="57" t="s">
        <v>50</v>
      </c>
      <c r="L9" s="54" t="s">
        <v>51</v>
      </c>
      <c r="M9" s="53">
        <v>45727.0</v>
      </c>
      <c r="N9" s="54" t="s">
        <v>18</v>
      </c>
      <c r="O9" s="54" t="s">
        <v>181</v>
      </c>
      <c r="P9" s="58"/>
      <c r="Q9" s="152"/>
      <c r="R9" s="193"/>
      <c r="S9" s="194" t="s">
        <v>23</v>
      </c>
      <c r="T9" s="188">
        <f>COUNTIFS(N:N,"quitado",B:B,U2)</f>
        <v>0</v>
      </c>
      <c r="V9" s="194" t="s">
        <v>23</v>
      </c>
      <c r="W9" s="188">
        <f>COUNTIFS(N:N,"QUITADO")</f>
        <v>1</v>
      </c>
      <c r="X9" s="190"/>
      <c r="Y9" s="191"/>
    </row>
    <row r="10" ht="15.75" customHeight="1">
      <c r="A10" s="53">
        <v>45705.0</v>
      </c>
      <c r="B10" s="53">
        <v>45783.0</v>
      </c>
      <c r="C10" s="54">
        <v>216952.0</v>
      </c>
      <c r="D10" s="54" t="s">
        <v>87</v>
      </c>
      <c r="E10" s="53">
        <v>45296.0</v>
      </c>
      <c r="F10" s="56">
        <f t="shared" si="1"/>
        <v>16</v>
      </c>
      <c r="G10" s="53">
        <v>45418.0</v>
      </c>
      <c r="H10" s="56">
        <f t="shared" si="2"/>
        <v>12</v>
      </c>
      <c r="I10" s="54" t="s">
        <v>63</v>
      </c>
      <c r="J10" s="54">
        <v>404.0</v>
      </c>
      <c r="K10" s="57">
        <v>5000.0</v>
      </c>
      <c r="L10" s="54" t="s">
        <v>51</v>
      </c>
      <c r="M10" s="53">
        <v>45783.0</v>
      </c>
      <c r="N10" s="54" t="s">
        <v>18</v>
      </c>
      <c r="O10" s="54" t="s">
        <v>293</v>
      </c>
      <c r="P10" s="54" t="s">
        <v>66</v>
      </c>
      <c r="Q10" s="152"/>
      <c r="R10" s="193"/>
      <c r="S10" s="187" t="s">
        <v>24</v>
      </c>
      <c r="T10" s="188">
        <f>COUNTIFS(N:N,"apreendido",B:B,U2)</f>
        <v>0</v>
      </c>
      <c r="V10" s="187" t="s">
        <v>24</v>
      </c>
      <c r="W10" s="188">
        <f>COUNTIFS(N:N,"APREENDIDO")</f>
        <v>0</v>
      </c>
      <c r="X10" s="190"/>
      <c r="Y10" s="191"/>
    </row>
    <row r="11" ht="15.75" customHeight="1">
      <c r="A11" s="53">
        <v>45735.0</v>
      </c>
      <c r="B11" s="53">
        <v>45782.0</v>
      </c>
      <c r="C11" s="54">
        <v>220653.0</v>
      </c>
      <c r="D11" s="54" t="s">
        <v>77</v>
      </c>
      <c r="E11" s="53">
        <v>45474.0</v>
      </c>
      <c r="F11" s="56">
        <f t="shared" si="1"/>
        <v>10</v>
      </c>
      <c r="G11" s="53">
        <v>45481.0</v>
      </c>
      <c r="H11" s="56">
        <f t="shared" si="2"/>
        <v>9</v>
      </c>
      <c r="I11" s="54" t="s">
        <v>73</v>
      </c>
      <c r="J11" s="54" t="s">
        <v>399</v>
      </c>
      <c r="K11" s="116" t="s">
        <v>577</v>
      </c>
      <c r="L11" s="54" t="s">
        <v>84</v>
      </c>
      <c r="M11" s="53">
        <v>45782.0</v>
      </c>
      <c r="N11" s="54" t="s">
        <v>17</v>
      </c>
      <c r="O11" s="54" t="s">
        <v>576</v>
      </c>
      <c r="P11" s="58"/>
      <c r="Q11" s="152"/>
      <c r="R11" s="193"/>
      <c r="S11" s="187" t="s">
        <v>25</v>
      </c>
      <c r="T11" s="188">
        <f>COUNTIFS(N:N,"cancelado",B:B,U2)</f>
        <v>0</v>
      </c>
      <c r="V11" s="187" t="s">
        <v>25</v>
      </c>
      <c r="W11" s="188">
        <f>COUNTIFS(N:N,"CANCELADO")</f>
        <v>2</v>
      </c>
      <c r="X11" s="190"/>
      <c r="Y11" s="191"/>
    </row>
    <row r="12" ht="15.75" customHeight="1">
      <c r="A12" s="53">
        <v>45705.0</v>
      </c>
      <c r="B12" s="53">
        <v>45783.0</v>
      </c>
      <c r="C12" s="54">
        <v>218568.0</v>
      </c>
      <c r="D12" s="54" t="s">
        <v>58</v>
      </c>
      <c r="E12" s="53">
        <v>45323.0</v>
      </c>
      <c r="F12" s="56">
        <f t="shared" si="1"/>
        <v>15</v>
      </c>
      <c r="G12" s="53">
        <v>45463.0</v>
      </c>
      <c r="H12" s="56">
        <f t="shared" si="2"/>
        <v>10</v>
      </c>
      <c r="I12" s="54" t="s">
        <v>49</v>
      </c>
      <c r="J12" s="54">
        <v>514.0</v>
      </c>
      <c r="K12" s="57">
        <v>10000.0</v>
      </c>
      <c r="L12" s="54" t="s">
        <v>68</v>
      </c>
      <c r="M12" s="53">
        <v>45776.0</v>
      </c>
      <c r="N12" s="54" t="s">
        <v>19</v>
      </c>
      <c r="O12" s="54" t="s">
        <v>576</v>
      </c>
      <c r="P12" s="54" t="s">
        <v>66</v>
      </c>
      <c r="Q12" s="152"/>
      <c r="R12" s="193"/>
      <c r="S12" s="195" t="s">
        <v>16</v>
      </c>
      <c r="T12" s="196">
        <f>SUM(T3,T4,T8)</f>
        <v>19</v>
      </c>
      <c r="U12" s="19"/>
      <c r="V12" s="195" t="s">
        <v>16</v>
      </c>
      <c r="W12" s="196">
        <f>SUM(W3:W11)</f>
        <v>598</v>
      </c>
      <c r="X12" s="197"/>
      <c r="Y12" s="198"/>
    </row>
    <row r="13">
      <c r="A13" s="53">
        <v>45694.0</v>
      </c>
      <c r="B13" s="53">
        <v>45783.0</v>
      </c>
      <c r="C13" s="54">
        <v>203430.0</v>
      </c>
      <c r="D13" s="54" t="s">
        <v>60</v>
      </c>
      <c r="E13" s="53">
        <v>45323.0</v>
      </c>
      <c r="F13" s="56">
        <f t="shared" si="1"/>
        <v>15</v>
      </c>
      <c r="G13" s="53">
        <v>45369.0</v>
      </c>
      <c r="H13" s="56">
        <f t="shared" si="2"/>
        <v>13</v>
      </c>
      <c r="I13" s="54" t="s">
        <v>49</v>
      </c>
      <c r="J13" s="368">
        <v>524.0</v>
      </c>
      <c r="K13" s="57" t="s">
        <v>50</v>
      </c>
      <c r="L13" s="54" t="s">
        <v>51</v>
      </c>
      <c r="M13" s="53">
        <v>45762.0</v>
      </c>
      <c r="N13" s="54" t="s">
        <v>19</v>
      </c>
      <c r="O13" s="54"/>
      <c r="P13" s="54" t="s">
        <v>66</v>
      </c>
      <c r="Q13" s="152"/>
      <c r="R13" s="199"/>
      <c r="S13" s="200"/>
      <c r="T13" s="200"/>
      <c r="U13" s="201"/>
      <c r="V13" s="200"/>
      <c r="W13" s="200"/>
      <c r="X13" s="202"/>
      <c r="Y13" s="369"/>
    </row>
    <row r="14">
      <c r="A14" s="53">
        <v>45694.0</v>
      </c>
      <c r="B14" s="53">
        <v>45783.0</v>
      </c>
      <c r="C14" s="54">
        <v>203380.0</v>
      </c>
      <c r="D14" s="54" t="s">
        <v>48</v>
      </c>
      <c r="E14" s="53">
        <v>45261.0</v>
      </c>
      <c r="F14" s="56">
        <f t="shared" si="1"/>
        <v>17</v>
      </c>
      <c r="G14" s="53">
        <v>45343.0</v>
      </c>
      <c r="H14" s="56">
        <f t="shared" si="2"/>
        <v>14</v>
      </c>
      <c r="I14" s="54" t="s">
        <v>74</v>
      </c>
      <c r="J14" s="368">
        <v>328.0</v>
      </c>
      <c r="K14" s="270">
        <v>0.89</v>
      </c>
      <c r="L14" s="54" t="s">
        <v>578</v>
      </c>
      <c r="M14" s="53">
        <v>45764.0</v>
      </c>
      <c r="N14" s="54" t="s">
        <v>19</v>
      </c>
      <c r="O14" s="54" t="s">
        <v>579</v>
      </c>
      <c r="P14" s="54" t="s">
        <v>66</v>
      </c>
      <c r="Q14" s="152"/>
      <c r="R14" s="204" t="s">
        <v>75</v>
      </c>
      <c r="S14" s="205"/>
      <c r="T14" s="180"/>
      <c r="U14" s="206"/>
      <c r="V14" s="292" t="s">
        <v>76</v>
      </c>
      <c r="W14" s="180"/>
      <c r="X14" s="209"/>
      <c r="Y14" s="370"/>
    </row>
    <row r="15">
      <c r="A15" s="53">
        <v>45705.0</v>
      </c>
      <c r="B15" s="53">
        <v>45783.0</v>
      </c>
      <c r="C15" s="54">
        <v>218038.0</v>
      </c>
      <c r="D15" s="54" t="s">
        <v>48</v>
      </c>
      <c r="E15" s="53">
        <v>45352.0</v>
      </c>
      <c r="F15" s="56">
        <f t="shared" si="1"/>
        <v>14</v>
      </c>
      <c r="G15" s="53">
        <v>45457.0</v>
      </c>
      <c r="H15" s="56">
        <f t="shared" si="2"/>
        <v>10</v>
      </c>
      <c r="I15" s="54" t="s">
        <v>49</v>
      </c>
      <c r="J15" s="368">
        <v>512.0</v>
      </c>
      <c r="K15" s="57" t="s">
        <v>50</v>
      </c>
      <c r="L15" s="54" t="s">
        <v>51</v>
      </c>
      <c r="M15" s="53">
        <v>45748.0</v>
      </c>
      <c r="N15" s="54" t="s">
        <v>19</v>
      </c>
      <c r="O15" s="54" t="s">
        <v>580</v>
      </c>
      <c r="P15" s="54" t="s">
        <v>66</v>
      </c>
      <c r="Q15" s="152"/>
      <c r="R15" s="209" t="s">
        <v>78</v>
      </c>
      <c r="S15" s="209" t="s">
        <v>79</v>
      </c>
      <c r="T15" s="209" t="s">
        <v>38</v>
      </c>
      <c r="U15" s="206"/>
      <c r="V15" s="293">
        <v>53830.8</v>
      </c>
      <c r="W15" s="294">
        <v>19910.33</v>
      </c>
      <c r="X15" s="323">
        <f t="shared" ref="X15:X20" si="3">100% -(W15/V15)</f>
        <v>0.6301312631</v>
      </c>
      <c r="Y15" s="371"/>
    </row>
    <row r="16">
      <c r="A16" s="53">
        <v>45705.0</v>
      </c>
      <c r="B16" s="53">
        <v>45783.0</v>
      </c>
      <c r="C16" s="54">
        <v>208128.0</v>
      </c>
      <c r="D16" s="54" t="s">
        <v>71</v>
      </c>
      <c r="E16" s="53">
        <v>45292.0</v>
      </c>
      <c r="F16" s="56">
        <f t="shared" si="1"/>
        <v>16</v>
      </c>
      <c r="G16" s="53">
        <v>45378.0</v>
      </c>
      <c r="H16" s="56">
        <f t="shared" si="2"/>
        <v>13</v>
      </c>
      <c r="I16" s="54" t="s">
        <v>59</v>
      </c>
      <c r="J16" s="54" t="s">
        <v>581</v>
      </c>
      <c r="K16" s="57">
        <v>3000.0</v>
      </c>
      <c r="L16" s="54" t="s">
        <v>51</v>
      </c>
      <c r="M16" s="53">
        <v>45755.0</v>
      </c>
      <c r="N16" s="54" t="s">
        <v>19</v>
      </c>
      <c r="O16" s="54" t="s">
        <v>582</v>
      </c>
      <c r="P16" s="54" t="s">
        <v>66</v>
      </c>
      <c r="Q16" s="152"/>
      <c r="R16" s="53">
        <v>45779.0</v>
      </c>
      <c r="S16" s="372">
        <v>235283.0</v>
      </c>
      <c r="T16" s="169" t="s">
        <v>81</v>
      </c>
      <c r="U16" s="206"/>
      <c r="V16" s="373">
        <v>41262.71</v>
      </c>
      <c r="W16" s="294">
        <v>9768.78</v>
      </c>
      <c r="X16" s="323">
        <f t="shared" si="3"/>
        <v>0.7632540374</v>
      </c>
      <c r="Y16" s="371"/>
    </row>
    <row r="17">
      <c r="A17" s="53">
        <v>45705.0</v>
      </c>
      <c r="B17" s="53">
        <v>45783.0</v>
      </c>
      <c r="C17" s="54">
        <v>220287.0</v>
      </c>
      <c r="D17" s="54" t="s">
        <v>77</v>
      </c>
      <c r="E17" s="53">
        <v>45444.0</v>
      </c>
      <c r="F17" s="56">
        <f t="shared" si="1"/>
        <v>11</v>
      </c>
      <c r="G17" s="53">
        <v>45478.0</v>
      </c>
      <c r="H17" s="56">
        <f t="shared" si="2"/>
        <v>10</v>
      </c>
      <c r="I17" s="54" t="s">
        <v>74</v>
      </c>
      <c r="J17" s="368">
        <v>328.0</v>
      </c>
      <c r="K17" s="57" t="s">
        <v>583</v>
      </c>
      <c r="L17" s="54" t="s">
        <v>68</v>
      </c>
      <c r="M17" s="53">
        <v>45764.0</v>
      </c>
      <c r="N17" s="54" t="s">
        <v>19</v>
      </c>
      <c r="O17" s="54" t="s">
        <v>292</v>
      </c>
      <c r="P17" s="54" t="s">
        <v>66</v>
      </c>
      <c r="Q17" s="152"/>
      <c r="R17" s="53">
        <v>45782.0</v>
      </c>
      <c r="S17" s="372">
        <v>216952.0</v>
      </c>
      <c r="T17" s="169" t="s">
        <v>101</v>
      </c>
      <c r="U17" s="206"/>
      <c r="V17" s="293"/>
      <c r="W17" s="297"/>
      <c r="X17" s="323" t="str">
        <f t="shared" si="3"/>
        <v>#DIV/0!</v>
      </c>
      <c r="Y17" s="371"/>
    </row>
    <row r="18">
      <c r="A18" s="53">
        <v>45694.0</v>
      </c>
      <c r="B18" s="53">
        <v>45782.0</v>
      </c>
      <c r="C18" s="54">
        <v>212674.0</v>
      </c>
      <c r="D18" s="54" t="s">
        <v>70</v>
      </c>
      <c r="E18" s="53">
        <v>45383.0</v>
      </c>
      <c r="F18" s="56">
        <f t="shared" si="1"/>
        <v>13</v>
      </c>
      <c r="G18" s="53">
        <v>45412.0</v>
      </c>
      <c r="H18" s="56">
        <f t="shared" si="2"/>
        <v>12</v>
      </c>
      <c r="I18" s="54" t="s">
        <v>74</v>
      </c>
      <c r="J18" s="368">
        <v>312.0</v>
      </c>
      <c r="K18" s="57">
        <v>6500.0</v>
      </c>
      <c r="L18" s="54" t="s">
        <v>68</v>
      </c>
      <c r="M18" s="53">
        <v>45782.0</v>
      </c>
      <c r="N18" s="54" t="s">
        <v>22</v>
      </c>
      <c r="O18" s="54" t="s">
        <v>292</v>
      </c>
      <c r="P18" s="54" t="s">
        <v>66</v>
      </c>
      <c r="Q18" s="152"/>
      <c r="R18" s="53"/>
      <c r="S18" s="372"/>
      <c r="T18" s="169"/>
      <c r="U18" s="206"/>
      <c r="V18" s="373">
        <v>38957.67</v>
      </c>
      <c r="W18" s="294">
        <v>16000.0</v>
      </c>
      <c r="X18" s="323">
        <f t="shared" si="3"/>
        <v>0.5892978199</v>
      </c>
      <c r="Y18" s="371"/>
    </row>
    <row r="19">
      <c r="A19" s="53">
        <v>45705.0</v>
      </c>
      <c r="B19" s="53">
        <v>45783.0</v>
      </c>
      <c r="C19" s="54">
        <v>219618.0</v>
      </c>
      <c r="D19" s="54" t="s">
        <v>70</v>
      </c>
      <c r="E19" s="53">
        <v>45444.0</v>
      </c>
      <c r="F19" s="56">
        <f t="shared" si="1"/>
        <v>11</v>
      </c>
      <c r="G19" s="53">
        <v>45490.0</v>
      </c>
      <c r="H19" s="56">
        <f t="shared" si="2"/>
        <v>9</v>
      </c>
      <c r="I19" s="54" t="s">
        <v>73</v>
      </c>
      <c r="J19" s="57" t="s">
        <v>399</v>
      </c>
      <c r="K19" s="57">
        <v>11000.0</v>
      </c>
      <c r="L19" s="54" t="s">
        <v>68</v>
      </c>
      <c r="M19" s="53">
        <v>45770.0</v>
      </c>
      <c r="N19" s="54" t="s">
        <v>19</v>
      </c>
      <c r="O19" s="54" t="s">
        <v>292</v>
      </c>
      <c r="P19" s="54" t="s">
        <v>66</v>
      </c>
      <c r="Q19" s="152"/>
      <c r="R19" s="53"/>
      <c r="S19" s="187"/>
      <c r="T19" s="169"/>
      <c r="U19" s="206"/>
      <c r="V19" s="373">
        <v>29184.02</v>
      </c>
      <c r="W19" s="294">
        <v>10008.0</v>
      </c>
      <c r="X19" s="323">
        <f t="shared" si="3"/>
        <v>0.6570726034</v>
      </c>
      <c r="Y19" s="371"/>
    </row>
    <row r="20">
      <c r="A20" s="53">
        <v>45705.0</v>
      </c>
      <c r="B20" s="53">
        <v>45783.0</v>
      </c>
      <c r="C20" s="54">
        <v>208566.0</v>
      </c>
      <c r="D20" s="54" t="s">
        <v>104</v>
      </c>
      <c r="E20" s="53">
        <v>45323.0</v>
      </c>
      <c r="F20" s="56">
        <f t="shared" si="1"/>
        <v>15</v>
      </c>
      <c r="G20" s="53">
        <v>45385.0</v>
      </c>
      <c r="H20" s="56">
        <f t="shared" si="2"/>
        <v>13</v>
      </c>
      <c r="I20" s="54" t="s">
        <v>49</v>
      </c>
      <c r="J20" s="54">
        <v>537.0</v>
      </c>
      <c r="K20" s="57" t="s">
        <v>50</v>
      </c>
      <c r="L20" s="54" t="s">
        <v>51</v>
      </c>
      <c r="M20" s="53">
        <v>45751.0</v>
      </c>
      <c r="N20" s="54" t="s">
        <v>19</v>
      </c>
      <c r="O20" s="328">
        <v>0.5616</v>
      </c>
      <c r="P20" s="54" t="s">
        <v>66</v>
      </c>
      <c r="Q20" s="152"/>
      <c r="R20" s="53"/>
      <c r="S20" s="187"/>
      <c r="T20" s="169"/>
      <c r="U20" s="206"/>
      <c r="V20" s="297"/>
      <c r="W20" s="297"/>
      <c r="X20" s="323" t="str">
        <f t="shared" si="3"/>
        <v>#DIV/0!</v>
      </c>
      <c r="Y20" s="371"/>
    </row>
    <row r="21">
      <c r="A21" s="53">
        <v>45705.0</v>
      </c>
      <c r="B21" s="53">
        <v>45783.0</v>
      </c>
      <c r="C21" s="54">
        <v>213219.0</v>
      </c>
      <c r="D21" s="54" t="s">
        <v>83</v>
      </c>
      <c r="E21" s="53">
        <v>45413.0</v>
      </c>
      <c r="F21" s="56">
        <f t="shared" si="1"/>
        <v>12</v>
      </c>
      <c r="G21" s="53">
        <v>45421.0</v>
      </c>
      <c r="H21" s="56">
        <f t="shared" si="2"/>
        <v>11</v>
      </c>
      <c r="I21" s="54" t="s">
        <v>74</v>
      </c>
      <c r="J21" s="54">
        <v>307.0</v>
      </c>
      <c r="K21" s="57">
        <v>9000.0</v>
      </c>
      <c r="L21" s="54" t="s">
        <v>51</v>
      </c>
      <c r="M21" s="53">
        <v>45769.0</v>
      </c>
      <c r="N21" s="54" t="s">
        <v>19</v>
      </c>
      <c r="O21" s="54" t="s">
        <v>292</v>
      </c>
      <c r="P21" s="54" t="s">
        <v>66</v>
      </c>
      <c r="Q21" s="152"/>
      <c r="R21" s="53"/>
      <c r="S21" s="187"/>
      <c r="T21" s="169"/>
      <c r="U21" s="163"/>
      <c r="V21" s="163"/>
      <c r="W21" s="163"/>
      <c r="X21" s="221"/>
      <c r="Y21" s="268"/>
    </row>
    <row r="22">
      <c r="A22" s="53">
        <v>45705.0</v>
      </c>
      <c r="B22" s="53">
        <v>45783.0</v>
      </c>
      <c r="C22" s="54">
        <v>214286.0</v>
      </c>
      <c r="D22" s="54" t="s">
        <v>83</v>
      </c>
      <c r="E22" s="53">
        <v>45078.0</v>
      </c>
      <c r="F22" s="56">
        <f t="shared" si="1"/>
        <v>23</v>
      </c>
      <c r="G22" s="53">
        <v>45426.0</v>
      </c>
      <c r="H22" s="56">
        <f t="shared" si="2"/>
        <v>11</v>
      </c>
      <c r="I22" s="54" t="s">
        <v>49</v>
      </c>
      <c r="J22" s="54" t="s">
        <v>123</v>
      </c>
      <c r="K22" s="57">
        <v>15000.0</v>
      </c>
      <c r="L22" s="54" t="s">
        <v>51</v>
      </c>
      <c r="M22" s="53">
        <v>45761.0</v>
      </c>
      <c r="N22" s="54" t="s">
        <v>19</v>
      </c>
      <c r="O22" s="54" t="s">
        <v>292</v>
      </c>
      <c r="P22" s="54" t="s">
        <v>66</v>
      </c>
      <c r="Q22" s="152"/>
      <c r="R22" s="53"/>
      <c r="S22" s="187"/>
      <c r="T22" s="169"/>
      <c r="U22" s="163"/>
      <c r="V22" s="163"/>
      <c r="W22" s="163"/>
      <c r="X22" s="163"/>
      <c r="Y22" s="268"/>
    </row>
    <row r="23">
      <c r="A23" s="53">
        <v>45705.0</v>
      </c>
      <c r="B23" s="53">
        <v>45783.0</v>
      </c>
      <c r="C23" s="54">
        <v>195347.0</v>
      </c>
      <c r="D23" s="54" t="s">
        <v>58</v>
      </c>
      <c r="E23" s="53">
        <v>45170.0</v>
      </c>
      <c r="F23" s="56">
        <f t="shared" si="1"/>
        <v>20</v>
      </c>
      <c r="G23" s="53">
        <v>45268.0</v>
      </c>
      <c r="H23" s="56">
        <f t="shared" si="2"/>
        <v>16</v>
      </c>
      <c r="I23" s="54" t="s">
        <v>49</v>
      </c>
      <c r="J23" s="54">
        <v>501.0</v>
      </c>
      <c r="K23" s="57">
        <v>7000.0</v>
      </c>
      <c r="L23" s="54" t="s">
        <v>68</v>
      </c>
      <c r="M23" s="53">
        <v>45749.0</v>
      </c>
      <c r="N23" s="54" t="s">
        <v>19</v>
      </c>
      <c r="O23" s="54" t="s">
        <v>584</v>
      </c>
      <c r="P23" s="54" t="s">
        <v>66</v>
      </c>
      <c r="Q23" s="152"/>
      <c r="R23" s="53"/>
      <c r="S23" s="187"/>
      <c r="T23" s="169"/>
      <c r="U23" s="163"/>
      <c r="V23" s="163"/>
      <c r="W23" s="163"/>
      <c r="X23" s="163"/>
      <c r="Y23" s="268"/>
    </row>
    <row r="24">
      <c r="A24" s="53">
        <v>45705.0</v>
      </c>
      <c r="B24" s="53">
        <v>45783.0</v>
      </c>
      <c r="C24" s="54">
        <v>226278.0</v>
      </c>
      <c r="D24" s="54" t="s">
        <v>58</v>
      </c>
      <c r="E24" s="53">
        <v>45261.0</v>
      </c>
      <c r="F24" s="56">
        <f t="shared" si="1"/>
        <v>17</v>
      </c>
      <c r="G24" s="53">
        <v>45532.0</v>
      </c>
      <c r="H24" s="56">
        <f t="shared" si="2"/>
        <v>8</v>
      </c>
      <c r="I24" s="54" t="s">
        <v>74</v>
      </c>
      <c r="J24" s="54">
        <v>312.0</v>
      </c>
      <c r="K24" s="57" t="s">
        <v>382</v>
      </c>
      <c r="L24" s="54" t="s">
        <v>51</v>
      </c>
      <c r="M24" s="53">
        <v>45783.0</v>
      </c>
      <c r="N24" s="54" t="s">
        <v>22</v>
      </c>
      <c r="O24" s="54" t="s">
        <v>585</v>
      </c>
      <c r="P24" s="54" t="s">
        <v>66</v>
      </c>
      <c r="Q24" s="152"/>
      <c r="R24" s="53"/>
      <c r="S24" s="187"/>
      <c r="T24" s="169"/>
      <c r="U24" s="163"/>
      <c r="V24" s="163"/>
      <c r="W24" s="163"/>
      <c r="X24" s="163"/>
      <c r="Y24" s="268"/>
    </row>
    <row r="25">
      <c r="A25" s="53">
        <v>45705.0</v>
      </c>
      <c r="B25" s="53">
        <v>45783.0</v>
      </c>
      <c r="C25" s="54">
        <v>201307.0</v>
      </c>
      <c r="D25" s="54" t="s">
        <v>41</v>
      </c>
      <c r="E25" s="53">
        <v>45292.0</v>
      </c>
      <c r="F25" s="56">
        <f t="shared" si="1"/>
        <v>16</v>
      </c>
      <c r="G25" s="53">
        <v>45419.0</v>
      </c>
      <c r="H25" s="56">
        <f t="shared" si="2"/>
        <v>11</v>
      </c>
      <c r="I25" s="54" t="s">
        <v>74</v>
      </c>
      <c r="J25" s="54">
        <v>312.0</v>
      </c>
      <c r="K25" s="57" t="s">
        <v>382</v>
      </c>
      <c r="L25" s="54" t="s">
        <v>68</v>
      </c>
      <c r="M25" s="53">
        <v>45783.0</v>
      </c>
      <c r="N25" s="54" t="s">
        <v>22</v>
      </c>
      <c r="O25" s="54" t="s">
        <v>586</v>
      </c>
      <c r="P25" s="54" t="s">
        <v>66</v>
      </c>
      <c r="Q25" s="152"/>
      <c r="R25" s="53"/>
      <c r="S25" s="187"/>
      <c r="T25" s="169"/>
      <c r="U25" s="163"/>
      <c r="V25" s="163"/>
      <c r="W25" s="163"/>
      <c r="X25" s="163"/>
      <c r="Y25" s="268"/>
    </row>
    <row r="26">
      <c r="A26" s="53">
        <v>45705.0</v>
      </c>
      <c r="B26" s="53">
        <v>45783.0</v>
      </c>
      <c r="C26" s="54">
        <v>203710.0</v>
      </c>
      <c r="D26" s="54" t="s">
        <v>89</v>
      </c>
      <c r="E26" s="53">
        <v>45383.0</v>
      </c>
      <c r="F26" s="56">
        <f t="shared" si="1"/>
        <v>13</v>
      </c>
      <c r="G26" s="53">
        <v>45418.0</v>
      </c>
      <c r="H26" s="56">
        <f t="shared" si="2"/>
        <v>12</v>
      </c>
      <c r="I26" s="54" t="s">
        <v>74</v>
      </c>
      <c r="J26" s="54">
        <v>314.0</v>
      </c>
      <c r="K26" s="57">
        <v>20000.0</v>
      </c>
      <c r="L26" s="54" t="s">
        <v>51</v>
      </c>
      <c r="M26" s="53">
        <v>45754.0</v>
      </c>
      <c r="N26" s="54" t="s">
        <v>19</v>
      </c>
      <c r="O26" s="54" t="s">
        <v>292</v>
      </c>
      <c r="P26" s="54" t="s">
        <v>66</v>
      </c>
      <c r="Q26" s="152"/>
      <c r="R26" s="53"/>
      <c r="S26" s="187"/>
      <c r="T26" s="169"/>
      <c r="U26" s="163"/>
      <c r="V26" s="163"/>
      <c r="W26" s="163"/>
      <c r="X26" s="163"/>
      <c r="Y26" s="268"/>
    </row>
    <row r="27">
      <c r="A27" s="53">
        <v>45705.0</v>
      </c>
      <c r="B27" s="53">
        <v>45783.0</v>
      </c>
      <c r="C27" s="54">
        <v>217709.0</v>
      </c>
      <c r="D27" s="54" t="s">
        <v>89</v>
      </c>
      <c r="E27" s="53">
        <v>45413.0</v>
      </c>
      <c r="F27" s="56">
        <f t="shared" si="1"/>
        <v>12</v>
      </c>
      <c r="G27" s="53">
        <v>45454.0</v>
      </c>
      <c r="H27" s="56">
        <f t="shared" si="2"/>
        <v>10</v>
      </c>
      <c r="I27" s="54" t="s">
        <v>74</v>
      </c>
      <c r="J27" s="54">
        <v>312.0</v>
      </c>
      <c r="K27" s="57" t="s">
        <v>50</v>
      </c>
      <c r="L27" s="54" t="s">
        <v>51</v>
      </c>
      <c r="M27" s="53">
        <v>45783.0</v>
      </c>
      <c r="N27" s="54" t="s">
        <v>22</v>
      </c>
      <c r="O27" s="54" t="s">
        <v>587</v>
      </c>
      <c r="P27" s="54" t="s">
        <v>66</v>
      </c>
      <c r="Q27" s="152"/>
      <c r="R27" s="53"/>
      <c r="S27" s="187"/>
      <c r="T27" s="169"/>
      <c r="U27" s="163"/>
      <c r="V27" s="163"/>
      <c r="W27" s="163"/>
      <c r="X27" s="163"/>
      <c r="Y27" s="268"/>
    </row>
    <row r="28">
      <c r="A28" s="53">
        <v>45705.0</v>
      </c>
      <c r="B28" s="53">
        <v>45783.0</v>
      </c>
      <c r="C28" s="54">
        <v>221432.0</v>
      </c>
      <c r="D28" s="54" t="s">
        <v>111</v>
      </c>
      <c r="E28" s="53">
        <v>45444.0</v>
      </c>
      <c r="F28" s="56">
        <f t="shared" si="1"/>
        <v>11</v>
      </c>
      <c r="G28" s="53">
        <v>45488.0</v>
      </c>
      <c r="H28" s="56">
        <f t="shared" si="2"/>
        <v>9</v>
      </c>
      <c r="I28" s="54" t="s">
        <v>63</v>
      </c>
      <c r="J28" s="54">
        <v>406.0</v>
      </c>
      <c r="K28" s="57" t="s">
        <v>50</v>
      </c>
      <c r="L28" s="54" t="s">
        <v>51</v>
      </c>
      <c r="M28" s="53">
        <v>45757.0</v>
      </c>
      <c r="N28" s="54" t="s">
        <v>19</v>
      </c>
      <c r="O28" s="328">
        <v>0.5808</v>
      </c>
      <c r="P28" s="54" t="s">
        <v>66</v>
      </c>
      <c r="Q28" s="152"/>
      <c r="R28" s="53"/>
      <c r="S28" s="187"/>
      <c r="T28" s="169"/>
      <c r="U28" s="163"/>
      <c r="V28" s="163"/>
      <c r="W28" s="163"/>
      <c r="X28" s="163"/>
      <c r="Y28" s="268"/>
    </row>
    <row r="29">
      <c r="A29" s="53">
        <v>45705.0</v>
      </c>
      <c r="B29" s="53">
        <v>45783.0</v>
      </c>
      <c r="C29" s="54">
        <v>226889.0</v>
      </c>
      <c r="D29" s="54" t="s">
        <v>112</v>
      </c>
      <c r="E29" s="53">
        <v>45444.0</v>
      </c>
      <c r="F29" s="56">
        <f t="shared" si="1"/>
        <v>11</v>
      </c>
      <c r="G29" s="53">
        <v>45538.0</v>
      </c>
      <c r="H29" s="56">
        <f t="shared" si="2"/>
        <v>8</v>
      </c>
      <c r="I29" s="54" t="s">
        <v>74</v>
      </c>
      <c r="J29" s="54" t="s">
        <v>588</v>
      </c>
      <c r="K29" s="57">
        <v>15000.0</v>
      </c>
      <c r="L29" s="54" t="s">
        <v>68</v>
      </c>
      <c r="M29" s="53">
        <v>45776.0</v>
      </c>
      <c r="N29" s="54" t="s">
        <v>19</v>
      </c>
      <c r="O29" s="54" t="s">
        <v>292</v>
      </c>
      <c r="P29" s="54" t="s">
        <v>66</v>
      </c>
      <c r="Q29" s="152"/>
      <c r="R29" s="53"/>
      <c r="S29" s="187"/>
      <c r="T29" s="169"/>
      <c r="U29" s="163"/>
      <c r="V29" s="163"/>
      <c r="W29" s="163"/>
      <c r="X29" s="163"/>
      <c r="Y29" s="268"/>
    </row>
    <row r="30">
      <c r="A30" s="53">
        <v>45705.0</v>
      </c>
      <c r="B30" s="53">
        <v>45783.0</v>
      </c>
      <c r="C30" s="54">
        <v>196123.0</v>
      </c>
      <c r="D30" s="54" t="s">
        <v>62</v>
      </c>
      <c r="E30" s="53">
        <v>45170.0</v>
      </c>
      <c r="F30" s="56">
        <f t="shared" si="1"/>
        <v>20</v>
      </c>
      <c r="G30" s="151">
        <v>45278.0</v>
      </c>
      <c r="H30" s="56">
        <f t="shared" si="2"/>
        <v>16</v>
      </c>
      <c r="I30" s="54" t="s">
        <v>74</v>
      </c>
      <c r="J30" s="54" t="s">
        <v>94</v>
      </c>
      <c r="K30" s="57" t="s">
        <v>50</v>
      </c>
      <c r="L30" s="54" t="s">
        <v>578</v>
      </c>
      <c r="M30" s="53">
        <v>45754.0</v>
      </c>
      <c r="N30" s="54" t="s">
        <v>19</v>
      </c>
      <c r="O30" s="328">
        <v>0.8619</v>
      </c>
      <c r="P30" s="54" t="s">
        <v>66</v>
      </c>
      <c r="Q30" s="152"/>
      <c r="R30" s="53"/>
      <c r="S30" s="187"/>
      <c r="T30" s="169"/>
      <c r="U30" s="163"/>
      <c r="V30" s="163"/>
      <c r="W30" s="163"/>
      <c r="X30" s="163"/>
      <c r="Y30" s="268"/>
    </row>
    <row r="31">
      <c r="A31" s="53">
        <v>45705.0</v>
      </c>
      <c r="B31" s="53">
        <v>45783.0</v>
      </c>
      <c r="C31" s="54">
        <v>214018.0</v>
      </c>
      <c r="D31" s="54" t="s">
        <v>116</v>
      </c>
      <c r="E31" s="53">
        <v>45413.0</v>
      </c>
      <c r="F31" s="56">
        <f t="shared" si="1"/>
        <v>12</v>
      </c>
      <c r="G31" s="53">
        <v>45422.0</v>
      </c>
      <c r="H31" s="56">
        <f t="shared" si="2"/>
        <v>11</v>
      </c>
      <c r="I31" s="54" t="s">
        <v>74</v>
      </c>
      <c r="J31" s="54">
        <v>309.0</v>
      </c>
      <c r="K31" s="57">
        <v>12000.0</v>
      </c>
      <c r="L31" s="54" t="s">
        <v>68</v>
      </c>
      <c r="M31" s="53">
        <v>45757.0</v>
      </c>
      <c r="N31" s="54" t="s">
        <v>19</v>
      </c>
      <c r="O31" s="54" t="s">
        <v>292</v>
      </c>
      <c r="P31" s="54" t="s">
        <v>66</v>
      </c>
      <c r="Q31" s="152"/>
      <c r="R31" s="53"/>
      <c r="S31" s="187"/>
      <c r="T31" s="169"/>
      <c r="U31" s="163"/>
      <c r="V31" s="163"/>
      <c r="W31" s="163"/>
      <c r="X31" s="163"/>
      <c r="Y31" s="268"/>
    </row>
    <row r="32">
      <c r="A32" s="53">
        <v>45705.0</v>
      </c>
      <c r="B32" s="53">
        <v>45783.0</v>
      </c>
      <c r="C32" s="54">
        <v>218619.0</v>
      </c>
      <c r="D32" s="54" t="s">
        <v>116</v>
      </c>
      <c r="E32" s="53">
        <v>45444.0</v>
      </c>
      <c r="F32" s="56">
        <f t="shared" si="1"/>
        <v>11</v>
      </c>
      <c r="G32" s="53">
        <v>45467.0</v>
      </c>
      <c r="H32" s="56">
        <f t="shared" si="2"/>
        <v>10</v>
      </c>
      <c r="I32" s="54" t="s">
        <v>49</v>
      </c>
      <c r="J32" s="54" t="s">
        <v>295</v>
      </c>
      <c r="K32" s="57">
        <v>22000.0</v>
      </c>
      <c r="L32" s="54" t="s">
        <v>68</v>
      </c>
      <c r="M32" s="53">
        <v>45757.0</v>
      </c>
      <c r="N32" s="54" t="s">
        <v>19</v>
      </c>
      <c r="O32" s="54" t="s">
        <v>292</v>
      </c>
      <c r="P32" s="54" t="s">
        <v>66</v>
      </c>
      <c r="Q32" s="152"/>
      <c r="R32" s="53"/>
      <c r="S32" s="187"/>
      <c r="T32" s="169"/>
      <c r="U32" s="163"/>
      <c r="V32" s="163"/>
      <c r="W32" s="163"/>
      <c r="X32" s="163"/>
      <c r="Y32" s="268"/>
    </row>
    <row r="33">
      <c r="A33" s="53">
        <v>45705.0</v>
      </c>
      <c r="B33" s="53">
        <v>45783.0</v>
      </c>
      <c r="C33" s="54">
        <v>204152.0</v>
      </c>
      <c r="D33" s="54" t="s">
        <v>99</v>
      </c>
      <c r="E33" s="53">
        <v>45261.0</v>
      </c>
      <c r="F33" s="56">
        <f t="shared" si="1"/>
        <v>17</v>
      </c>
      <c r="G33" s="53">
        <v>45349.0</v>
      </c>
      <c r="H33" s="56">
        <f t="shared" si="2"/>
        <v>14</v>
      </c>
      <c r="I33" s="54" t="s">
        <v>49</v>
      </c>
      <c r="J33" s="54">
        <v>524.0</v>
      </c>
      <c r="K33" s="57" t="s">
        <v>50</v>
      </c>
      <c r="L33" s="54" t="s">
        <v>51</v>
      </c>
      <c r="M33" s="53">
        <v>45763.0</v>
      </c>
      <c r="N33" s="54" t="s">
        <v>19</v>
      </c>
      <c r="O33" s="267"/>
      <c r="P33" s="54" t="s">
        <v>66</v>
      </c>
      <c r="Q33" s="152"/>
      <c r="R33" s="53"/>
      <c r="S33" s="187"/>
      <c r="T33" s="169"/>
      <c r="U33" s="163"/>
      <c r="V33" s="163"/>
      <c r="W33" s="163"/>
      <c r="X33" s="163"/>
      <c r="Y33" s="268"/>
    </row>
    <row r="34">
      <c r="A34" s="53">
        <v>45705.0</v>
      </c>
      <c r="B34" s="53">
        <v>45783.0</v>
      </c>
      <c r="C34" s="54">
        <v>214808.0</v>
      </c>
      <c r="D34" s="54" t="s">
        <v>62</v>
      </c>
      <c r="E34" s="53">
        <v>45383.0</v>
      </c>
      <c r="F34" s="56">
        <f t="shared" si="1"/>
        <v>13</v>
      </c>
      <c r="G34" s="53">
        <v>45428.0</v>
      </c>
      <c r="H34" s="56">
        <f t="shared" si="2"/>
        <v>11</v>
      </c>
      <c r="I34" s="54" t="s">
        <v>74</v>
      </c>
      <c r="J34" s="54">
        <v>312.0</v>
      </c>
      <c r="K34" s="57">
        <v>10000.0</v>
      </c>
      <c r="L34" s="54" t="s">
        <v>51</v>
      </c>
      <c r="M34" s="53">
        <v>45783.0</v>
      </c>
      <c r="N34" s="54" t="s">
        <v>22</v>
      </c>
      <c r="O34" s="54" t="s">
        <v>589</v>
      </c>
      <c r="P34" s="54" t="s">
        <v>66</v>
      </c>
      <c r="Q34" s="152"/>
      <c r="R34" s="53"/>
      <c r="S34" s="187"/>
      <c r="T34" s="169"/>
      <c r="U34" s="163"/>
      <c r="V34" s="163"/>
      <c r="W34" s="163"/>
      <c r="X34" s="163"/>
      <c r="Y34" s="268"/>
    </row>
    <row r="35">
      <c r="A35" s="53">
        <v>45705.0</v>
      </c>
      <c r="B35" s="53">
        <v>45783.0</v>
      </c>
      <c r="C35" s="54">
        <v>217710.0</v>
      </c>
      <c r="D35" s="54" t="s">
        <v>48</v>
      </c>
      <c r="E35" s="53">
        <v>45413.0</v>
      </c>
      <c r="F35" s="56">
        <f t="shared" si="1"/>
        <v>12</v>
      </c>
      <c r="G35" s="53">
        <v>45509.0</v>
      </c>
      <c r="H35" s="56">
        <f t="shared" si="2"/>
        <v>9</v>
      </c>
      <c r="I35" s="54" t="s">
        <v>49</v>
      </c>
      <c r="J35" s="54">
        <v>512.0</v>
      </c>
      <c r="K35" s="270">
        <v>0.83</v>
      </c>
      <c r="L35" s="54" t="s">
        <v>51</v>
      </c>
      <c r="M35" s="53">
        <v>45750.0</v>
      </c>
      <c r="N35" s="54" t="s">
        <v>19</v>
      </c>
      <c r="O35" s="267"/>
      <c r="P35" s="54" t="s">
        <v>66</v>
      </c>
      <c r="Q35" s="152"/>
      <c r="R35" s="53"/>
      <c r="S35" s="187"/>
      <c r="T35" s="169"/>
      <c r="U35" s="163"/>
      <c r="V35" s="163"/>
      <c r="W35" s="163"/>
      <c r="X35" s="163"/>
      <c r="Y35" s="268"/>
    </row>
    <row r="36">
      <c r="A36" s="53">
        <v>45705.0</v>
      </c>
      <c r="B36" s="53">
        <v>45782.0</v>
      </c>
      <c r="C36" s="54">
        <v>213551.0</v>
      </c>
      <c r="D36" s="54" t="s">
        <v>48</v>
      </c>
      <c r="E36" s="53">
        <v>45383.0</v>
      </c>
      <c r="F36" s="56">
        <f t="shared" si="1"/>
        <v>13</v>
      </c>
      <c r="G36" s="53">
        <v>45421.0</v>
      </c>
      <c r="H36" s="56">
        <f t="shared" si="2"/>
        <v>11</v>
      </c>
      <c r="I36" s="54" t="s">
        <v>49</v>
      </c>
      <c r="J36" s="54">
        <v>510.0</v>
      </c>
      <c r="K36" s="54" t="s">
        <v>590</v>
      </c>
      <c r="L36" s="54" t="s">
        <v>51</v>
      </c>
      <c r="M36" s="53">
        <v>45782.0</v>
      </c>
      <c r="N36" s="54" t="s">
        <v>17</v>
      </c>
      <c r="O36" s="267"/>
      <c r="P36" s="54" t="s">
        <v>66</v>
      </c>
      <c r="Q36" s="152"/>
      <c r="R36" s="54"/>
      <c r="S36" s="187"/>
      <c r="T36" s="169"/>
      <c r="U36" s="163"/>
      <c r="V36" s="163"/>
      <c r="W36" s="163"/>
      <c r="X36" s="163"/>
      <c r="Y36" s="268"/>
    </row>
    <row r="37">
      <c r="A37" s="53">
        <v>45705.0</v>
      </c>
      <c r="B37" s="53">
        <v>45783.0</v>
      </c>
      <c r="C37" s="54">
        <v>215151.0</v>
      </c>
      <c r="D37" s="54" t="s">
        <v>48</v>
      </c>
      <c r="E37" s="53">
        <v>45413.0</v>
      </c>
      <c r="F37" s="56">
        <f t="shared" si="1"/>
        <v>12</v>
      </c>
      <c r="G37" s="53">
        <v>45432.0</v>
      </c>
      <c r="H37" s="56">
        <f t="shared" si="2"/>
        <v>11</v>
      </c>
      <c r="I37" s="54" t="s">
        <v>49</v>
      </c>
      <c r="J37" s="54">
        <v>504.0</v>
      </c>
      <c r="K37" s="54" t="s">
        <v>591</v>
      </c>
      <c r="L37" s="54" t="s">
        <v>51</v>
      </c>
      <c r="M37" s="53">
        <v>45771.0</v>
      </c>
      <c r="N37" s="54" t="s">
        <v>19</v>
      </c>
      <c r="O37" s="374"/>
      <c r="P37" s="54" t="s">
        <v>66</v>
      </c>
      <c r="Q37" s="152"/>
      <c r="R37" s="53"/>
      <c r="S37" s="187"/>
      <c r="T37" s="169"/>
      <c r="U37" s="163"/>
      <c r="V37" s="163"/>
      <c r="W37" s="163"/>
      <c r="X37" s="163"/>
      <c r="Y37" s="268"/>
    </row>
    <row r="38">
      <c r="A38" s="53">
        <v>45705.0</v>
      </c>
      <c r="B38" s="53">
        <v>45783.0</v>
      </c>
      <c r="C38" s="54">
        <v>218739.0</v>
      </c>
      <c r="D38" s="54" t="s">
        <v>48</v>
      </c>
      <c r="E38" s="53">
        <v>45413.0</v>
      </c>
      <c r="F38" s="56">
        <f t="shared" si="1"/>
        <v>12</v>
      </c>
      <c r="G38" s="53">
        <v>45463.0</v>
      </c>
      <c r="H38" s="56">
        <f t="shared" si="2"/>
        <v>10</v>
      </c>
      <c r="I38" s="54" t="s">
        <v>63</v>
      </c>
      <c r="J38" s="54">
        <v>404.0</v>
      </c>
      <c r="K38" s="54" t="s">
        <v>592</v>
      </c>
      <c r="L38" s="54" t="s">
        <v>68</v>
      </c>
      <c r="M38" s="53">
        <v>45763.0</v>
      </c>
      <c r="N38" s="54" t="s">
        <v>19</v>
      </c>
      <c r="O38" s="267"/>
      <c r="P38" s="54" t="s">
        <v>66</v>
      </c>
      <c r="Q38" s="152"/>
      <c r="R38" s="53"/>
      <c r="S38" s="187"/>
      <c r="T38" s="169"/>
      <c r="U38" s="163"/>
      <c r="V38" s="163"/>
      <c r="W38" s="163"/>
      <c r="X38" s="163"/>
      <c r="Y38" s="268"/>
    </row>
    <row r="39">
      <c r="A39" s="53">
        <v>45705.0</v>
      </c>
      <c r="B39" s="53">
        <v>45783.0</v>
      </c>
      <c r="C39" s="54">
        <v>224507.0</v>
      </c>
      <c r="D39" s="54" t="s">
        <v>48</v>
      </c>
      <c r="E39" s="55">
        <v>45383.0</v>
      </c>
      <c r="F39" s="56">
        <f t="shared" si="1"/>
        <v>13</v>
      </c>
      <c r="G39" s="53">
        <v>45514.0</v>
      </c>
      <c r="H39" s="56">
        <f t="shared" si="2"/>
        <v>8</v>
      </c>
      <c r="I39" s="54" t="s">
        <v>49</v>
      </c>
      <c r="J39" s="54">
        <v>512.0</v>
      </c>
      <c r="K39" s="54" t="s">
        <v>593</v>
      </c>
      <c r="L39" s="54" t="s">
        <v>51</v>
      </c>
      <c r="M39" s="53">
        <v>45762.0</v>
      </c>
      <c r="N39" s="54" t="s">
        <v>19</v>
      </c>
      <c r="O39" s="54"/>
      <c r="P39" s="54" t="s">
        <v>66</v>
      </c>
      <c r="Q39" s="152"/>
      <c r="R39" s="53"/>
      <c r="S39" s="187"/>
      <c r="T39" s="169"/>
      <c r="U39" s="163"/>
      <c r="V39" s="163"/>
      <c r="W39" s="163"/>
      <c r="X39" s="163"/>
      <c r="Y39" s="268"/>
    </row>
    <row r="40">
      <c r="A40" s="53">
        <v>45705.0</v>
      </c>
      <c r="B40" s="53">
        <v>45783.0</v>
      </c>
      <c r="C40" s="54">
        <v>226031.0</v>
      </c>
      <c r="D40" s="54" t="s">
        <v>70</v>
      </c>
      <c r="E40" s="55">
        <v>45505.0</v>
      </c>
      <c r="F40" s="56">
        <f t="shared" si="1"/>
        <v>9</v>
      </c>
      <c r="G40" s="53">
        <v>45544.0</v>
      </c>
      <c r="H40" s="56">
        <f t="shared" si="2"/>
        <v>7</v>
      </c>
      <c r="I40" s="54" t="s">
        <v>49</v>
      </c>
      <c r="J40" s="54">
        <v>512.0</v>
      </c>
      <c r="K40" s="54" t="s">
        <v>594</v>
      </c>
      <c r="L40" s="54" t="s">
        <v>51</v>
      </c>
      <c r="M40" s="53">
        <v>45750.0</v>
      </c>
      <c r="N40" s="54" t="s">
        <v>19</v>
      </c>
      <c r="O40" s="267"/>
      <c r="P40" s="54" t="s">
        <v>66</v>
      </c>
      <c r="Q40" s="152"/>
      <c r="R40" s="53"/>
      <c r="S40" s="187"/>
      <c r="T40" s="169"/>
      <c r="U40" s="163"/>
      <c r="V40" s="163"/>
      <c r="W40" s="163"/>
      <c r="X40" s="163"/>
      <c r="Y40" s="268"/>
    </row>
    <row r="41">
      <c r="A41" s="53">
        <v>45705.0</v>
      </c>
      <c r="B41" s="53">
        <v>45782.0</v>
      </c>
      <c r="C41" s="54">
        <v>236260.0</v>
      </c>
      <c r="D41" s="54" t="s">
        <v>70</v>
      </c>
      <c r="E41" s="55">
        <v>45597.0</v>
      </c>
      <c r="F41" s="56">
        <f t="shared" si="1"/>
        <v>6</v>
      </c>
      <c r="G41" s="53">
        <v>45630.0</v>
      </c>
      <c r="H41" s="56">
        <f t="shared" si="2"/>
        <v>5</v>
      </c>
      <c r="I41" s="54" t="s">
        <v>49</v>
      </c>
      <c r="J41" s="54">
        <v>510.0</v>
      </c>
      <c r="K41" s="54" t="s">
        <v>595</v>
      </c>
      <c r="L41" s="54" t="s">
        <v>51</v>
      </c>
      <c r="M41" s="53">
        <v>45782.0</v>
      </c>
      <c r="N41" s="54" t="s">
        <v>17</v>
      </c>
      <c r="O41" s="54"/>
      <c r="P41" s="54" t="s">
        <v>66</v>
      </c>
      <c r="Q41" s="152"/>
      <c r="R41" s="53"/>
      <c r="S41" s="187"/>
      <c r="T41" s="169"/>
      <c r="U41" s="163"/>
      <c r="V41" s="163"/>
      <c r="W41" s="163"/>
      <c r="X41" s="163"/>
      <c r="Y41" s="268"/>
    </row>
    <row r="42">
      <c r="A42" s="53">
        <v>45705.0</v>
      </c>
      <c r="B42" s="53">
        <v>45783.0</v>
      </c>
      <c r="C42" s="54">
        <v>239937.0</v>
      </c>
      <c r="D42" s="54" t="s">
        <v>70</v>
      </c>
      <c r="E42" s="55">
        <v>45292.0</v>
      </c>
      <c r="F42" s="56">
        <f t="shared" si="1"/>
        <v>16</v>
      </c>
      <c r="G42" s="53">
        <v>45677.0</v>
      </c>
      <c r="H42" s="56">
        <f t="shared" si="2"/>
        <v>3</v>
      </c>
      <c r="I42" s="54" t="s">
        <v>49</v>
      </c>
      <c r="J42" s="54">
        <v>512.0</v>
      </c>
      <c r="K42" s="54" t="s">
        <v>596</v>
      </c>
      <c r="L42" s="54" t="s">
        <v>51</v>
      </c>
      <c r="M42" s="53">
        <v>45775.0</v>
      </c>
      <c r="N42" s="54" t="s">
        <v>19</v>
      </c>
      <c r="O42" s="267"/>
      <c r="P42" s="54" t="s">
        <v>66</v>
      </c>
      <c r="Q42" s="152"/>
      <c r="R42" s="53"/>
      <c r="S42" s="187"/>
      <c r="T42" s="169"/>
      <c r="U42" s="163"/>
      <c r="V42" s="163"/>
      <c r="W42" s="163"/>
      <c r="X42" s="163"/>
      <c r="Y42" s="268"/>
    </row>
    <row r="43">
      <c r="A43" s="53">
        <v>45705.0</v>
      </c>
      <c r="B43" s="53">
        <v>45783.0</v>
      </c>
      <c r="C43" s="54">
        <v>235285.0</v>
      </c>
      <c r="D43" s="54" t="s">
        <v>70</v>
      </c>
      <c r="E43" s="55">
        <v>45566.0</v>
      </c>
      <c r="F43" s="56">
        <f t="shared" si="1"/>
        <v>7</v>
      </c>
      <c r="G43" s="151">
        <v>45621.0</v>
      </c>
      <c r="H43" s="56">
        <f t="shared" si="2"/>
        <v>5</v>
      </c>
      <c r="I43" s="54" t="s">
        <v>74</v>
      </c>
      <c r="J43" s="54">
        <v>307.0</v>
      </c>
      <c r="K43" s="54" t="s">
        <v>597</v>
      </c>
      <c r="L43" s="54" t="s">
        <v>84</v>
      </c>
      <c r="M43" s="53">
        <v>45769.0</v>
      </c>
      <c r="N43" s="54" t="s">
        <v>19</v>
      </c>
      <c r="O43" s="54" t="s">
        <v>292</v>
      </c>
      <c r="P43" s="54" t="s">
        <v>66</v>
      </c>
      <c r="Q43" s="152"/>
      <c r="R43" s="53"/>
      <c r="S43" s="187"/>
      <c r="T43" s="169"/>
      <c r="U43" s="163"/>
      <c r="V43" s="163"/>
      <c r="W43" s="163"/>
      <c r="X43" s="163"/>
      <c r="Y43" s="268"/>
    </row>
    <row r="44">
      <c r="A44" s="53">
        <v>45705.0</v>
      </c>
      <c r="B44" s="53">
        <v>45783.0</v>
      </c>
      <c r="C44" s="54">
        <v>214763.0</v>
      </c>
      <c r="D44" s="54" t="s">
        <v>70</v>
      </c>
      <c r="E44" s="55">
        <v>45383.0</v>
      </c>
      <c r="F44" s="56">
        <f t="shared" si="1"/>
        <v>13</v>
      </c>
      <c r="G44" s="53">
        <v>45428.0</v>
      </c>
      <c r="H44" s="56">
        <f t="shared" si="2"/>
        <v>11</v>
      </c>
      <c r="I44" s="54" t="s">
        <v>59</v>
      </c>
      <c r="J44" s="54">
        <v>102.0</v>
      </c>
      <c r="K44" s="54" t="s">
        <v>598</v>
      </c>
      <c r="L44" s="54" t="s">
        <v>51</v>
      </c>
      <c r="M44" s="53">
        <v>45756.0</v>
      </c>
      <c r="N44" s="54" t="s">
        <v>19</v>
      </c>
      <c r="O44" s="267"/>
      <c r="P44" s="54" t="s">
        <v>66</v>
      </c>
      <c r="Q44" s="152"/>
      <c r="R44" s="53"/>
      <c r="S44" s="187"/>
      <c r="T44" s="169"/>
      <c r="U44" s="163"/>
      <c r="V44" s="163"/>
      <c r="W44" s="163"/>
      <c r="X44" s="163"/>
      <c r="Y44" s="268"/>
    </row>
    <row r="45">
      <c r="A45" s="53">
        <v>45705.0</v>
      </c>
      <c r="B45" s="53">
        <v>45783.0</v>
      </c>
      <c r="C45" s="54">
        <v>213044.0</v>
      </c>
      <c r="D45" s="54" t="s">
        <v>70</v>
      </c>
      <c r="E45" s="53">
        <v>45292.0</v>
      </c>
      <c r="F45" s="56">
        <f t="shared" si="1"/>
        <v>16</v>
      </c>
      <c r="G45" s="53">
        <v>45415.0</v>
      </c>
      <c r="H45" s="56">
        <f t="shared" si="2"/>
        <v>12</v>
      </c>
      <c r="I45" s="54" t="s">
        <v>74</v>
      </c>
      <c r="J45" s="54">
        <v>301.0</v>
      </c>
      <c r="K45" s="57" t="s">
        <v>50</v>
      </c>
      <c r="L45" s="54" t="s">
        <v>51</v>
      </c>
      <c r="M45" s="53">
        <v>45755.0</v>
      </c>
      <c r="N45" s="54" t="s">
        <v>19</v>
      </c>
      <c r="O45" s="54" t="s">
        <v>599</v>
      </c>
      <c r="P45" s="54" t="s">
        <v>66</v>
      </c>
      <c r="Q45" s="152"/>
      <c r="R45" s="53"/>
      <c r="S45" s="375"/>
      <c r="T45" s="169"/>
      <c r="U45" s="163"/>
      <c r="V45" s="163"/>
      <c r="W45" s="163"/>
      <c r="X45" s="163"/>
      <c r="Y45" s="268"/>
    </row>
    <row r="46">
      <c r="A46" s="53">
        <v>45705.0</v>
      </c>
      <c r="B46" s="53">
        <v>45783.0</v>
      </c>
      <c r="C46" s="54">
        <v>219616.0</v>
      </c>
      <c r="D46" s="54" t="s">
        <v>70</v>
      </c>
      <c r="E46" s="53">
        <v>45261.0</v>
      </c>
      <c r="F46" s="56">
        <f t="shared" si="1"/>
        <v>17</v>
      </c>
      <c r="G46" s="53">
        <v>45470.0</v>
      </c>
      <c r="H46" s="56">
        <f t="shared" si="2"/>
        <v>10</v>
      </c>
      <c r="I46" s="54" t="s">
        <v>59</v>
      </c>
      <c r="J46" s="54" t="s">
        <v>203</v>
      </c>
      <c r="K46" s="54" t="s">
        <v>600</v>
      </c>
      <c r="L46" s="54" t="s">
        <v>51</v>
      </c>
      <c r="M46" s="53">
        <v>45750.0</v>
      </c>
      <c r="N46" s="54" t="s">
        <v>19</v>
      </c>
      <c r="O46" s="267"/>
      <c r="P46" s="54" t="s">
        <v>66</v>
      </c>
      <c r="Q46" s="152"/>
      <c r="R46" s="53"/>
      <c r="S46" s="375"/>
      <c r="T46" s="169"/>
      <c r="U46" s="163"/>
      <c r="V46" s="163"/>
      <c r="W46" s="163"/>
      <c r="X46" s="163"/>
      <c r="Y46" s="268"/>
    </row>
    <row r="47">
      <c r="A47" s="53">
        <v>45705.0</v>
      </c>
      <c r="B47" s="53">
        <v>45783.0</v>
      </c>
      <c r="C47" s="54">
        <v>227720.0</v>
      </c>
      <c r="D47" s="54" t="s">
        <v>70</v>
      </c>
      <c r="E47" s="53">
        <v>45505.0</v>
      </c>
      <c r="F47" s="56">
        <f t="shared" si="1"/>
        <v>9</v>
      </c>
      <c r="G47" s="53">
        <v>45546.0</v>
      </c>
      <c r="H47" s="56">
        <f t="shared" si="2"/>
        <v>7</v>
      </c>
      <c r="I47" s="54" t="s">
        <v>59</v>
      </c>
      <c r="J47" s="54">
        <v>102.0</v>
      </c>
      <c r="K47" s="54" t="s">
        <v>601</v>
      </c>
      <c r="L47" s="54" t="s">
        <v>51</v>
      </c>
      <c r="M47" s="53">
        <v>45758.0</v>
      </c>
      <c r="N47" s="54" t="s">
        <v>19</v>
      </c>
      <c r="O47" s="267"/>
      <c r="P47" s="54" t="s">
        <v>66</v>
      </c>
      <c r="Q47" s="152"/>
      <c r="R47" s="53"/>
      <c r="S47" s="187"/>
      <c r="T47" s="169"/>
      <c r="U47" s="163"/>
      <c r="V47" s="163"/>
      <c r="W47" s="163"/>
      <c r="X47" s="163"/>
      <c r="Y47" s="268"/>
    </row>
    <row r="48">
      <c r="A48" s="53">
        <v>45705.0</v>
      </c>
      <c r="B48" s="53">
        <v>45783.0</v>
      </c>
      <c r="C48" s="54">
        <v>218078.0</v>
      </c>
      <c r="D48" s="54" t="s">
        <v>77</v>
      </c>
      <c r="E48" s="53">
        <v>45323.0</v>
      </c>
      <c r="F48" s="56">
        <f t="shared" si="1"/>
        <v>15</v>
      </c>
      <c r="G48" s="53">
        <v>45460.0</v>
      </c>
      <c r="H48" s="56">
        <f t="shared" si="2"/>
        <v>10</v>
      </c>
      <c r="I48" s="54" t="s">
        <v>49</v>
      </c>
      <c r="J48" s="54">
        <v>502.0</v>
      </c>
      <c r="K48" s="54" t="s">
        <v>602</v>
      </c>
      <c r="L48" s="54" t="s">
        <v>51</v>
      </c>
      <c r="M48" s="53">
        <v>45751.0</v>
      </c>
      <c r="N48" s="54" t="s">
        <v>19</v>
      </c>
      <c r="O48" s="267"/>
      <c r="P48" s="54" t="s">
        <v>66</v>
      </c>
      <c r="Q48" s="152"/>
      <c r="R48" s="53"/>
      <c r="S48" s="187"/>
      <c r="T48" s="169"/>
      <c r="U48" s="162"/>
      <c r="V48" s="163"/>
      <c r="W48" s="163"/>
      <c r="X48" s="163"/>
      <c r="Y48" s="268"/>
    </row>
    <row r="49">
      <c r="A49" s="53">
        <v>45705.0</v>
      </c>
      <c r="B49" s="53">
        <v>45783.0</v>
      </c>
      <c r="C49" s="54">
        <v>223756.0</v>
      </c>
      <c r="D49" s="54" t="s">
        <v>77</v>
      </c>
      <c r="E49" s="53">
        <v>45444.0</v>
      </c>
      <c r="F49" s="56">
        <f t="shared" si="1"/>
        <v>11</v>
      </c>
      <c r="G49" s="53">
        <v>45509.0</v>
      </c>
      <c r="H49" s="56">
        <f t="shared" si="2"/>
        <v>9</v>
      </c>
      <c r="I49" s="54" t="s">
        <v>49</v>
      </c>
      <c r="J49" s="54">
        <v>502.0</v>
      </c>
      <c r="K49" s="54" t="s">
        <v>603</v>
      </c>
      <c r="L49" s="54" t="s">
        <v>51</v>
      </c>
      <c r="M49" s="53">
        <v>45751.0</v>
      </c>
      <c r="N49" s="54" t="s">
        <v>19</v>
      </c>
      <c r="O49" s="267"/>
      <c r="P49" s="54" t="s">
        <v>66</v>
      </c>
      <c r="Q49" s="152"/>
      <c r="R49" s="53"/>
      <c r="S49" s="187"/>
      <c r="T49" s="169"/>
      <c r="U49" s="162"/>
      <c r="V49" s="376" t="s">
        <v>604</v>
      </c>
      <c r="W49" s="163"/>
      <c r="X49" s="163"/>
      <c r="Y49" s="268"/>
    </row>
    <row r="50">
      <c r="A50" s="53">
        <v>45705.0</v>
      </c>
      <c r="B50" s="53">
        <v>45783.0</v>
      </c>
      <c r="C50" s="54">
        <v>226631.0</v>
      </c>
      <c r="D50" s="54" t="s">
        <v>77</v>
      </c>
      <c r="E50" s="53">
        <v>45474.0</v>
      </c>
      <c r="F50" s="56">
        <f t="shared" si="1"/>
        <v>10</v>
      </c>
      <c r="G50" s="53">
        <v>45535.0</v>
      </c>
      <c r="H50" s="56">
        <f t="shared" si="2"/>
        <v>8</v>
      </c>
      <c r="I50" s="54" t="s">
        <v>49</v>
      </c>
      <c r="J50" s="54">
        <v>501.0</v>
      </c>
      <c r="K50" s="54" t="s">
        <v>213</v>
      </c>
      <c r="L50" s="54" t="s">
        <v>68</v>
      </c>
      <c r="M50" s="53">
        <v>45777.0</v>
      </c>
      <c r="N50" s="54" t="s">
        <v>19</v>
      </c>
      <c r="O50" s="267"/>
      <c r="P50" s="54" t="s">
        <v>66</v>
      </c>
      <c r="Q50" s="152"/>
      <c r="R50" s="53"/>
      <c r="S50" s="187"/>
      <c r="T50" s="169"/>
      <c r="U50" s="162"/>
      <c r="V50" s="163"/>
      <c r="W50" s="163"/>
      <c r="X50" s="163"/>
      <c r="Y50" s="268"/>
    </row>
    <row r="51">
      <c r="A51" s="53">
        <v>45705.0</v>
      </c>
      <c r="B51" s="53">
        <v>45783.0</v>
      </c>
      <c r="C51" s="54">
        <v>230143.0</v>
      </c>
      <c r="D51" s="54" t="s">
        <v>77</v>
      </c>
      <c r="E51" s="53">
        <v>45505.0</v>
      </c>
      <c r="F51" s="56">
        <f t="shared" si="1"/>
        <v>9</v>
      </c>
      <c r="G51" s="53">
        <v>45572.0</v>
      </c>
      <c r="H51" s="56">
        <f t="shared" si="2"/>
        <v>6</v>
      </c>
      <c r="I51" s="54" t="s">
        <v>49</v>
      </c>
      <c r="J51" s="54">
        <v>504.0</v>
      </c>
      <c r="K51" s="54" t="s">
        <v>605</v>
      </c>
      <c r="L51" s="54" t="s">
        <v>51</v>
      </c>
      <c r="M51" s="53">
        <v>45755.0</v>
      </c>
      <c r="N51" s="54" t="s">
        <v>19</v>
      </c>
      <c r="O51" s="267"/>
      <c r="P51" s="54" t="s">
        <v>66</v>
      </c>
      <c r="Q51" s="152"/>
      <c r="R51" s="53"/>
      <c r="S51" s="187"/>
      <c r="T51" s="169"/>
      <c r="U51" s="162"/>
      <c r="V51" s="163"/>
      <c r="W51" s="163"/>
      <c r="X51" s="163"/>
      <c r="Y51" s="268"/>
    </row>
    <row r="52">
      <c r="A52" s="53">
        <v>45705.0</v>
      </c>
      <c r="B52" s="53">
        <v>45783.0</v>
      </c>
      <c r="C52" s="54">
        <v>232655.0</v>
      </c>
      <c r="D52" s="54" t="s">
        <v>77</v>
      </c>
      <c r="E52" s="53">
        <v>45505.0</v>
      </c>
      <c r="F52" s="56">
        <f t="shared" si="1"/>
        <v>9</v>
      </c>
      <c r="G52" s="151">
        <v>45594.0</v>
      </c>
      <c r="H52" s="56">
        <f t="shared" si="2"/>
        <v>6</v>
      </c>
      <c r="I52" s="54" t="s">
        <v>49</v>
      </c>
      <c r="J52" s="54">
        <v>501.0</v>
      </c>
      <c r="K52" s="54" t="s">
        <v>606</v>
      </c>
      <c r="L52" s="54" t="s">
        <v>68</v>
      </c>
      <c r="M52" s="53">
        <v>45749.0</v>
      </c>
      <c r="N52" s="54" t="s">
        <v>19</v>
      </c>
      <c r="O52" s="267"/>
      <c r="P52" s="54" t="s">
        <v>66</v>
      </c>
      <c r="Q52" s="152"/>
      <c r="R52" s="53"/>
      <c r="S52" s="187"/>
      <c r="T52" s="169"/>
      <c r="U52" s="162"/>
      <c r="V52" s="163"/>
      <c r="W52" s="163"/>
      <c r="X52" s="163"/>
      <c r="Y52" s="268"/>
    </row>
    <row r="53">
      <c r="A53" s="53">
        <v>45705.0</v>
      </c>
      <c r="B53" s="53">
        <v>45783.0</v>
      </c>
      <c r="C53" s="54">
        <v>237308.0</v>
      </c>
      <c r="D53" s="54" t="s">
        <v>77</v>
      </c>
      <c r="E53" s="53">
        <v>45505.0</v>
      </c>
      <c r="F53" s="56">
        <f t="shared" si="1"/>
        <v>9</v>
      </c>
      <c r="G53" s="151">
        <v>45642.0</v>
      </c>
      <c r="H53" s="56">
        <f t="shared" si="2"/>
        <v>4</v>
      </c>
      <c r="I53" s="54" t="s">
        <v>49</v>
      </c>
      <c r="J53" s="54">
        <v>502.0</v>
      </c>
      <c r="K53" s="328">
        <v>0.8159</v>
      </c>
      <c r="L53" s="54" t="s">
        <v>51</v>
      </c>
      <c r="M53" s="53">
        <v>45777.0</v>
      </c>
      <c r="N53" s="54" t="s">
        <v>19</v>
      </c>
      <c r="O53" s="267"/>
      <c r="P53" s="54" t="s">
        <v>66</v>
      </c>
      <c r="Q53" s="377"/>
      <c r="R53" s="162"/>
      <c r="S53" s="162"/>
      <c r="T53" s="162"/>
      <c r="U53" s="162"/>
      <c r="V53" s="163"/>
      <c r="W53" s="163"/>
      <c r="X53" s="163"/>
      <c r="Y53" s="268"/>
    </row>
    <row r="54">
      <c r="A54" s="53">
        <v>45705.0</v>
      </c>
      <c r="B54" s="53">
        <v>45783.0</v>
      </c>
      <c r="C54" s="54">
        <v>216481.0</v>
      </c>
      <c r="D54" s="54" t="s">
        <v>104</v>
      </c>
      <c r="E54" s="53">
        <v>45383.0</v>
      </c>
      <c r="F54" s="56">
        <f t="shared" si="1"/>
        <v>13</v>
      </c>
      <c r="G54" s="53">
        <v>45464.0</v>
      </c>
      <c r="H54" s="56">
        <f t="shared" si="2"/>
        <v>10</v>
      </c>
      <c r="I54" s="54" t="s">
        <v>49</v>
      </c>
      <c r="J54" s="54">
        <v>514.0</v>
      </c>
      <c r="K54" s="54" t="s">
        <v>607</v>
      </c>
      <c r="L54" s="54" t="s">
        <v>51</v>
      </c>
      <c r="M54" s="53">
        <v>45749.0</v>
      </c>
      <c r="N54" s="54" t="s">
        <v>19</v>
      </c>
      <c r="O54" s="267"/>
      <c r="P54" s="54" t="s">
        <v>66</v>
      </c>
      <c r="Q54" s="152"/>
      <c r="R54" s="162"/>
      <c r="S54" s="162"/>
      <c r="T54" s="162"/>
      <c r="U54" s="162"/>
      <c r="V54" s="163"/>
      <c r="W54" s="163"/>
      <c r="X54" s="163"/>
      <c r="Y54" s="268"/>
    </row>
    <row r="55">
      <c r="A55" s="53">
        <v>45705.0</v>
      </c>
      <c r="B55" s="53">
        <v>45783.0</v>
      </c>
      <c r="C55" s="54">
        <v>212104.0</v>
      </c>
      <c r="D55" s="54" t="s">
        <v>104</v>
      </c>
      <c r="E55" s="53">
        <v>45383.0</v>
      </c>
      <c r="F55" s="56">
        <f t="shared" si="1"/>
        <v>13</v>
      </c>
      <c r="G55" s="53">
        <v>45408.0</v>
      </c>
      <c r="H55" s="56">
        <f t="shared" si="2"/>
        <v>12</v>
      </c>
      <c r="I55" s="54" t="s">
        <v>49</v>
      </c>
      <c r="J55" s="54">
        <v>501.0</v>
      </c>
      <c r="K55" s="57">
        <v>7000.0</v>
      </c>
      <c r="L55" s="54" t="s">
        <v>51</v>
      </c>
      <c r="M55" s="53">
        <v>45777.0</v>
      </c>
      <c r="N55" s="54" t="s">
        <v>19</v>
      </c>
      <c r="O55" s="54" t="s">
        <v>608</v>
      </c>
      <c r="P55" s="54" t="s">
        <v>66</v>
      </c>
      <c r="Q55" s="152"/>
      <c r="R55" s="162"/>
      <c r="S55" s="162"/>
      <c r="T55" s="162"/>
      <c r="U55" s="162"/>
      <c r="V55" s="163"/>
      <c r="W55" s="163"/>
      <c r="X55" s="163"/>
      <c r="Y55" s="268"/>
    </row>
    <row r="56">
      <c r="A56" s="53">
        <v>45705.0</v>
      </c>
      <c r="B56" s="53">
        <v>45782.0</v>
      </c>
      <c r="C56" s="54">
        <v>214714.0</v>
      </c>
      <c r="D56" s="54" t="s">
        <v>83</v>
      </c>
      <c r="E56" s="53">
        <v>45413.0</v>
      </c>
      <c r="F56" s="56">
        <f t="shared" si="1"/>
        <v>12</v>
      </c>
      <c r="G56" s="53">
        <v>45428.0</v>
      </c>
      <c r="H56" s="56">
        <f t="shared" si="2"/>
        <v>11</v>
      </c>
      <c r="I56" s="54" t="s">
        <v>49</v>
      </c>
      <c r="J56" s="54">
        <v>510.0</v>
      </c>
      <c r="K56" s="54" t="s">
        <v>609</v>
      </c>
      <c r="L56" s="54" t="s">
        <v>68</v>
      </c>
      <c r="M56" s="53">
        <v>45782.0</v>
      </c>
      <c r="N56" s="54" t="s">
        <v>22</v>
      </c>
      <c r="O56" s="267"/>
      <c r="P56" s="54" t="s">
        <v>66</v>
      </c>
      <c r="Q56" s="152"/>
      <c r="R56" s="162"/>
      <c r="S56" s="162"/>
      <c r="T56" s="162"/>
      <c r="U56" s="162"/>
      <c r="V56" s="163"/>
      <c r="W56" s="163"/>
      <c r="X56" s="163"/>
      <c r="Y56" s="268"/>
    </row>
    <row r="57">
      <c r="A57" s="53">
        <v>45705.0</v>
      </c>
      <c r="B57" s="53">
        <v>45783.0</v>
      </c>
      <c r="C57" s="54">
        <v>218962.0</v>
      </c>
      <c r="D57" s="54" t="s">
        <v>83</v>
      </c>
      <c r="E57" s="53">
        <v>45383.0</v>
      </c>
      <c r="F57" s="56">
        <f t="shared" si="1"/>
        <v>13</v>
      </c>
      <c r="G57" s="53">
        <v>45469.0</v>
      </c>
      <c r="H57" s="56">
        <f t="shared" si="2"/>
        <v>10</v>
      </c>
      <c r="I57" s="54" t="s">
        <v>49</v>
      </c>
      <c r="J57" s="54">
        <v>514.0</v>
      </c>
      <c r="K57" s="54" t="s">
        <v>610</v>
      </c>
      <c r="L57" s="54" t="s">
        <v>68</v>
      </c>
      <c r="M57" s="53">
        <v>45749.0</v>
      </c>
      <c r="N57" s="54" t="s">
        <v>19</v>
      </c>
      <c r="O57" s="267"/>
      <c r="P57" s="54" t="s">
        <v>66</v>
      </c>
      <c r="Q57" s="152"/>
      <c r="R57" s="162"/>
      <c r="S57" s="162"/>
      <c r="T57" s="162"/>
      <c r="U57" s="162"/>
      <c r="V57" s="163"/>
      <c r="W57" s="163"/>
      <c r="X57" s="163"/>
      <c r="Y57" s="268"/>
    </row>
    <row r="58">
      <c r="A58" s="53">
        <v>45712.0</v>
      </c>
      <c r="B58" s="53">
        <v>45783.0</v>
      </c>
      <c r="C58" s="54">
        <v>221844.0</v>
      </c>
      <c r="D58" s="54" t="s">
        <v>83</v>
      </c>
      <c r="E58" s="53">
        <v>45413.0</v>
      </c>
      <c r="F58" s="56">
        <f t="shared" si="1"/>
        <v>12</v>
      </c>
      <c r="G58" s="53">
        <v>45492.0</v>
      </c>
      <c r="H58" s="56">
        <f t="shared" si="2"/>
        <v>9</v>
      </c>
      <c r="I58" s="54" t="s">
        <v>49</v>
      </c>
      <c r="J58" s="54">
        <v>502.0</v>
      </c>
      <c r="K58" s="54" t="s">
        <v>611</v>
      </c>
      <c r="L58" s="54" t="s">
        <v>51</v>
      </c>
      <c r="M58" s="53">
        <v>45772.0</v>
      </c>
      <c r="N58" s="54" t="s">
        <v>19</v>
      </c>
      <c r="O58" s="267"/>
      <c r="P58" s="54" t="s">
        <v>66</v>
      </c>
      <c r="Q58" s="152"/>
      <c r="R58" s="162"/>
      <c r="S58" s="162"/>
      <c r="T58" s="162"/>
      <c r="U58" s="162"/>
      <c r="V58" s="163"/>
      <c r="W58" s="163"/>
      <c r="X58" s="163"/>
      <c r="Y58" s="268"/>
    </row>
    <row r="59">
      <c r="A59" s="53">
        <v>45705.0</v>
      </c>
      <c r="B59" s="53">
        <v>45782.0</v>
      </c>
      <c r="C59" s="54">
        <v>224368.0</v>
      </c>
      <c r="D59" s="54" t="s">
        <v>83</v>
      </c>
      <c r="E59" s="53">
        <v>45474.0</v>
      </c>
      <c r="F59" s="56">
        <f t="shared" si="1"/>
        <v>10</v>
      </c>
      <c r="G59" s="53">
        <v>45527.0</v>
      </c>
      <c r="H59" s="56">
        <f t="shared" si="2"/>
        <v>8</v>
      </c>
      <c r="I59" s="54" t="s">
        <v>49</v>
      </c>
      <c r="J59" s="54">
        <v>510.0</v>
      </c>
      <c r="K59" s="54" t="s">
        <v>612</v>
      </c>
      <c r="L59" s="54" t="s">
        <v>68</v>
      </c>
      <c r="M59" s="53">
        <v>45782.0</v>
      </c>
      <c r="N59" s="54" t="s">
        <v>22</v>
      </c>
      <c r="O59" s="54" t="s">
        <v>292</v>
      </c>
      <c r="P59" s="54" t="s">
        <v>66</v>
      </c>
      <c r="Q59" s="152"/>
      <c r="R59" s="162"/>
      <c r="S59" s="162"/>
      <c r="T59" s="162"/>
      <c r="U59" s="162"/>
      <c r="V59" s="163"/>
      <c r="W59" s="163"/>
      <c r="X59" s="163"/>
      <c r="Y59" s="268"/>
    </row>
    <row r="60">
      <c r="A60" s="53">
        <v>45705.0</v>
      </c>
      <c r="B60" s="53">
        <v>45783.0</v>
      </c>
      <c r="C60" s="54">
        <v>231043.0</v>
      </c>
      <c r="D60" s="54" t="s">
        <v>83</v>
      </c>
      <c r="E60" s="53">
        <v>45413.0</v>
      </c>
      <c r="F60" s="56">
        <f t="shared" si="1"/>
        <v>12</v>
      </c>
      <c r="G60" s="151">
        <v>45579.0</v>
      </c>
      <c r="H60" s="56">
        <f t="shared" si="2"/>
        <v>6</v>
      </c>
      <c r="I60" s="54" t="s">
        <v>49</v>
      </c>
      <c r="J60" s="54">
        <v>502.0</v>
      </c>
      <c r="K60" s="54" t="s">
        <v>613</v>
      </c>
      <c r="L60" s="54" t="s">
        <v>51</v>
      </c>
      <c r="M60" s="53">
        <v>45757.0</v>
      </c>
      <c r="N60" s="54" t="s">
        <v>19</v>
      </c>
      <c r="O60" s="267"/>
      <c r="P60" s="54" t="s">
        <v>66</v>
      </c>
      <c r="Q60" s="152"/>
      <c r="R60" s="162"/>
      <c r="S60" s="162"/>
      <c r="T60" s="162"/>
      <c r="U60" s="162"/>
      <c r="V60" s="163"/>
      <c r="W60" s="163"/>
      <c r="X60" s="163"/>
      <c r="Y60" s="268"/>
    </row>
    <row r="61">
      <c r="A61" s="53"/>
      <c r="B61" s="53">
        <v>45783.0</v>
      </c>
      <c r="C61" s="54">
        <v>209990.0</v>
      </c>
      <c r="D61" s="54"/>
      <c r="E61" s="53"/>
      <c r="F61" s="56"/>
      <c r="G61" s="53"/>
      <c r="H61" s="56"/>
      <c r="I61" s="54" t="s">
        <v>74</v>
      </c>
      <c r="J61" s="378" t="s">
        <v>210</v>
      </c>
      <c r="K61" s="116" t="s">
        <v>614</v>
      </c>
      <c r="L61" s="54" t="s">
        <v>51</v>
      </c>
      <c r="M61" s="53">
        <v>45755.0</v>
      </c>
      <c r="N61" s="54" t="s">
        <v>19</v>
      </c>
      <c r="O61" s="54" t="s">
        <v>615</v>
      </c>
      <c r="P61" s="54" t="s">
        <v>66</v>
      </c>
      <c r="Q61" s="152"/>
      <c r="R61" s="162"/>
      <c r="S61" s="162"/>
      <c r="T61" s="162"/>
      <c r="U61" s="162"/>
      <c r="V61" s="163"/>
      <c r="W61" s="163"/>
      <c r="X61" s="163"/>
      <c r="Y61" s="268"/>
    </row>
    <row r="62">
      <c r="A62" s="53">
        <v>45705.0</v>
      </c>
      <c r="B62" s="53">
        <v>45783.0</v>
      </c>
      <c r="C62" s="54">
        <v>218509.0</v>
      </c>
      <c r="D62" s="54" t="s">
        <v>83</v>
      </c>
      <c r="E62" s="53">
        <v>45200.0</v>
      </c>
      <c r="F62" s="56">
        <f t="shared" ref="F62:F365" si="4">DATEDIF(E62,TODAY(),"M")</f>
        <v>19</v>
      </c>
      <c r="G62" s="53">
        <v>45476.0</v>
      </c>
      <c r="H62" s="56">
        <f t="shared" ref="H62:H365" si="5">DATEDIF(G62,TODAY(),"M")</f>
        <v>10</v>
      </c>
      <c r="I62" s="54" t="s">
        <v>59</v>
      </c>
      <c r="J62" s="54">
        <v>103.0</v>
      </c>
      <c r="K62" s="54" t="s">
        <v>616</v>
      </c>
      <c r="L62" s="54" t="s">
        <v>68</v>
      </c>
      <c r="M62" s="53">
        <v>45756.0</v>
      </c>
      <c r="N62" s="54" t="s">
        <v>19</v>
      </c>
      <c r="O62" s="267"/>
      <c r="P62" s="54" t="s">
        <v>66</v>
      </c>
      <c r="Q62" s="152"/>
      <c r="R62" s="162"/>
      <c r="S62" s="162"/>
      <c r="T62" s="162"/>
      <c r="U62" s="162"/>
      <c r="V62" s="163"/>
      <c r="W62" s="163"/>
      <c r="X62" s="163"/>
      <c r="Y62" s="268"/>
    </row>
    <row r="63">
      <c r="A63" s="53">
        <v>45705.0</v>
      </c>
      <c r="B63" s="53">
        <v>45783.0</v>
      </c>
      <c r="C63" s="54">
        <v>229029.0</v>
      </c>
      <c r="D63" s="54" t="s">
        <v>83</v>
      </c>
      <c r="E63" s="53">
        <v>45536.0</v>
      </c>
      <c r="F63" s="56">
        <f t="shared" si="4"/>
        <v>8</v>
      </c>
      <c r="G63" s="53">
        <v>45562.0</v>
      </c>
      <c r="H63" s="56">
        <f t="shared" si="5"/>
        <v>7</v>
      </c>
      <c r="I63" s="54" t="s">
        <v>59</v>
      </c>
      <c r="J63" s="54">
        <v>102.0</v>
      </c>
      <c r="K63" s="54" t="s">
        <v>617</v>
      </c>
      <c r="L63" s="54" t="s">
        <v>51</v>
      </c>
      <c r="M63" s="53">
        <v>45757.0</v>
      </c>
      <c r="N63" s="54" t="s">
        <v>19</v>
      </c>
      <c r="O63" s="267"/>
      <c r="P63" s="54" t="s">
        <v>66</v>
      </c>
      <c r="Q63" s="152"/>
      <c r="R63" s="162"/>
      <c r="S63" s="162"/>
      <c r="T63" s="162"/>
      <c r="U63" s="162"/>
      <c r="V63" s="163"/>
      <c r="W63" s="163"/>
      <c r="X63" s="163"/>
      <c r="Y63" s="268"/>
    </row>
    <row r="64">
      <c r="A64" s="53">
        <v>45705.0</v>
      </c>
      <c r="B64" s="53">
        <v>45783.0</v>
      </c>
      <c r="C64" s="54">
        <v>229412.0</v>
      </c>
      <c r="D64" s="54" t="s">
        <v>58</v>
      </c>
      <c r="E64" s="53">
        <v>45505.0</v>
      </c>
      <c r="F64" s="56">
        <f t="shared" si="4"/>
        <v>9</v>
      </c>
      <c r="G64" s="53">
        <v>45567.0</v>
      </c>
      <c r="H64" s="56">
        <f t="shared" si="5"/>
        <v>7</v>
      </c>
      <c r="I64" s="54" t="s">
        <v>59</v>
      </c>
      <c r="J64" s="54">
        <v>102.0</v>
      </c>
      <c r="K64" s="54" t="s">
        <v>618</v>
      </c>
      <c r="L64" s="54" t="s">
        <v>51</v>
      </c>
      <c r="M64" s="53">
        <v>45758.0</v>
      </c>
      <c r="N64" s="54" t="s">
        <v>19</v>
      </c>
      <c r="O64" s="267"/>
      <c r="P64" s="54" t="s">
        <v>66</v>
      </c>
      <c r="Q64" s="152"/>
      <c r="R64" s="162"/>
      <c r="S64" s="162"/>
      <c r="T64" s="162"/>
      <c r="U64" s="162"/>
      <c r="V64" s="163"/>
      <c r="W64" s="163"/>
      <c r="X64" s="163"/>
      <c r="Y64" s="268"/>
    </row>
    <row r="65">
      <c r="A65" s="53">
        <v>45705.0</v>
      </c>
      <c r="B65" s="53">
        <v>45783.0</v>
      </c>
      <c r="C65" s="54">
        <v>219785.0</v>
      </c>
      <c r="D65" s="54" t="s">
        <v>58</v>
      </c>
      <c r="E65" s="53">
        <v>45292.0</v>
      </c>
      <c r="F65" s="56">
        <f t="shared" si="4"/>
        <v>16</v>
      </c>
      <c r="G65" s="53">
        <v>45474.0</v>
      </c>
      <c r="H65" s="56">
        <f t="shared" si="5"/>
        <v>10</v>
      </c>
      <c r="I65" s="54" t="s">
        <v>59</v>
      </c>
      <c r="J65" s="54" t="s">
        <v>619</v>
      </c>
      <c r="K65" s="328">
        <v>0.5898</v>
      </c>
      <c r="L65" s="54" t="s">
        <v>84</v>
      </c>
      <c r="M65" s="53">
        <v>45756.0</v>
      </c>
      <c r="N65" s="54" t="s">
        <v>19</v>
      </c>
      <c r="O65" s="267"/>
      <c r="P65" s="54" t="s">
        <v>66</v>
      </c>
      <c r="Q65" s="152"/>
      <c r="R65" s="162"/>
      <c r="S65" s="162"/>
      <c r="T65" s="162"/>
      <c r="U65" s="162"/>
      <c r="V65" s="163"/>
      <c r="W65" s="163"/>
      <c r="X65" s="163"/>
      <c r="Y65" s="268"/>
    </row>
    <row r="66">
      <c r="A66" s="53">
        <v>45705.0</v>
      </c>
      <c r="B66" s="53">
        <v>45782.0</v>
      </c>
      <c r="C66" s="54">
        <v>234842.0</v>
      </c>
      <c r="D66" s="54" t="s">
        <v>58</v>
      </c>
      <c r="E66" s="53">
        <v>45597.0</v>
      </c>
      <c r="F66" s="56">
        <f t="shared" si="4"/>
        <v>6</v>
      </c>
      <c r="G66" s="151">
        <v>45617.0</v>
      </c>
      <c r="H66" s="56">
        <f t="shared" si="5"/>
        <v>5</v>
      </c>
      <c r="I66" s="54" t="s">
        <v>49</v>
      </c>
      <c r="J66" s="54">
        <v>514.0</v>
      </c>
      <c r="K66" s="54" t="s">
        <v>620</v>
      </c>
      <c r="L66" s="54" t="s">
        <v>51</v>
      </c>
      <c r="M66" s="53">
        <v>45782.0</v>
      </c>
      <c r="N66" s="54" t="s">
        <v>22</v>
      </c>
      <c r="O66" s="267"/>
      <c r="P66" s="54" t="s">
        <v>66</v>
      </c>
      <c r="Q66" s="152"/>
      <c r="R66" s="162"/>
      <c r="S66" s="162"/>
      <c r="T66" s="162"/>
      <c r="U66" s="248"/>
      <c r="V66" s="163"/>
      <c r="W66" s="163"/>
      <c r="X66" s="163"/>
      <c r="Y66" s="268"/>
    </row>
    <row r="67">
      <c r="A67" s="53">
        <v>45705.0</v>
      </c>
      <c r="B67" s="53">
        <v>45783.0</v>
      </c>
      <c r="C67" s="54">
        <v>214513.0</v>
      </c>
      <c r="D67" s="54" t="s">
        <v>58</v>
      </c>
      <c r="E67" s="53">
        <v>45383.0</v>
      </c>
      <c r="F67" s="56">
        <f t="shared" si="4"/>
        <v>13</v>
      </c>
      <c r="G67" s="53">
        <v>45429.0</v>
      </c>
      <c r="H67" s="56">
        <f t="shared" si="5"/>
        <v>11</v>
      </c>
      <c r="I67" s="54" t="s">
        <v>49</v>
      </c>
      <c r="J67" s="54">
        <v>512.0</v>
      </c>
      <c r="K67" s="54" t="s">
        <v>592</v>
      </c>
      <c r="L67" s="54" t="s">
        <v>68</v>
      </c>
      <c r="M67" s="53">
        <v>45769.0</v>
      </c>
      <c r="N67" s="54" t="s">
        <v>19</v>
      </c>
      <c r="O67" s="54" t="s">
        <v>292</v>
      </c>
      <c r="P67" s="54" t="s">
        <v>66</v>
      </c>
      <c r="Q67" s="152"/>
      <c r="R67" s="162"/>
      <c r="S67" s="162"/>
      <c r="T67" s="162"/>
      <c r="U67" s="162"/>
      <c r="V67" s="163"/>
      <c r="W67" s="163"/>
      <c r="X67" s="163"/>
      <c r="Y67" s="268"/>
    </row>
    <row r="68">
      <c r="A68" s="53">
        <v>45705.0</v>
      </c>
      <c r="B68" s="53">
        <v>45783.0</v>
      </c>
      <c r="C68" s="54">
        <v>234621.0</v>
      </c>
      <c r="D68" s="54" t="s">
        <v>58</v>
      </c>
      <c r="E68" s="53">
        <v>45474.0</v>
      </c>
      <c r="F68" s="56">
        <f t="shared" si="4"/>
        <v>10</v>
      </c>
      <c r="G68" s="53">
        <v>45629.0</v>
      </c>
      <c r="H68" s="56">
        <f t="shared" si="5"/>
        <v>5</v>
      </c>
      <c r="I68" s="54" t="s">
        <v>63</v>
      </c>
      <c r="J68" s="54">
        <v>401.0</v>
      </c>
      <c r="K68" s="54" t="s">
        <v>621</v>
      </c>
      <c r="L68" s="54" t="s">
        <v>51</v>
      </c>
      <c r="M68" s="53">
        <v>45758.0</v>
      </c>
      <c r="N68" s="54" t="s">
        <v>19</v>
      </c>
      <c r="O68" s="267"/>
      <c r="P68" s="54" t="s">
        <v>66</v>
      </c>
      <c r="Q68" s="152"/>
      <c r="R68" s="162"/>
      <c r="S68" s="162"/>
      <c r="T68" s="162"/>
      <c r="U68" s="162"/>
      <c r="V68" s="163"/>
      <c r="W68" s="163"/>
      <c r="X68" s="163"/>
      <c r="Y68" s="268"/>
    </row>
    <row r="69">
      <c r="A69" s="53">
        <v>45705.0</v>
      </c>
      <c r="B69" s="53">
        <v>45783.0</v>
      </c>
      <c r="C69" s="54">
        <v>221401.0</v>
      </c>
      <c r="D69" s="54" t="s">
        <v>87</v>
      </c>
      <c r="E69" s="53">
        <v>45474.0</v>
      </c>
      <c r="F69" s="56">
        <f t="shared" si="4"/>
        <v>10</v>
      </c>
      <c r="G69" s="53">
        <v>45485.0</v>
      </c>
      <c r="H69" s="56">
        <f t="shared" si="5"/>
        <v>9</v>
      </c>
      <c r="I69" s="54" t="s">
        <v>59</v>
      </c>
      <c r="J69" s="54" t="s">
        <v>622</v>
      </c>
      <c r="K69" s="54" t="s">
        <v>623</v>
      </c>
      <c r="L69" s="54" t="s">
        <v>51</v>
      </c>
      <c r="M69" s="53">
        <v>45750.0</v>
      </c>
      <c r="N69" s="54" t="s">
        <v>19</v>
      </c>
      <c r="O69" s="267"/>
      <c r="P69" s="54" t="s">
        <v>66</v>
      </c>
      <c r="Q69" s="152"/>
      <c r="R69" s="162"/>
      <c r="S69" s="162"/>
      <c r="T69" s="162"/>
      <c r="U69" s="162"/>
      <c r="V69" s="163"/>
      <c r="W69" s="163"/>
      <c r="X69" s="163"/>
      <c r="Y69" s="268"/>
    </row>
    <row r="70">
      <c r="A70" s="53">
        <v>45705.0</v>
      </c>
      <c r="B70" s="53">
        <v>45783.0</v>
      </c>
      <c r="C70" s="54">
        <v>203265.0</v>
      </c>
      <c r="D70" s="54" t="s">
        <v>87</v>
      </c>
      <c r="E70" s="53">
        <v>45292.0</v>
      </c>
      <c r="F70" s="56">
        <f t="shared" si="4"/>
        <v>16</v>
      </c>
      <c r="G70" s="53">
        <v>45312.0</v>
      </c>
      <c r="H70" s="56">
        <f t="shared" si="5"/>
        <v>15</v>
      </c>
      <c r="I70" s="54" t="s">
        <v>49</v>
      </c>
      <c r="J70" s="54">
        <v>502.0</v>
      </c>
      <c r="K70" s="54" t="s">
        <v>624</v>
      </c>
      <c r="L70" s="54" t="s">
        <v>51</v>
      </c>
      <c r="M70" s="53">
        <v>45751.0</v>
      </c>
      <c r="N70" s="54" t="s">
        <v>19</v>
      </c>
      <c r="O70" s="267"/>
      <c r="P70" s="54" t="s">
        <v>66</v>
      </c>
      <c r="Q70" s="152"/>
      <c r="R70" s="162"/>
      <c r="S70" s="162"/>
      <c r="T70" s="162"/>
      <c r="U70" s="162"/>
      <c r="V70" s="163"/>
      <c r="W70" s="163"/>
      <c r="X70" s="163"/>
      <c r="Y70" s="268"/>
    </row>
    <row r="71">
      <c r="A71" s="53">
        <v>45705.0</v>
      </c>
      <c r="B71" s="53">
        <v>45783.0</v>
      </c>
      <c r="C71" s="54">
        <v>221495.0</v>
      </c>
      <c r="D71" s="54" t="s">
        <v>87</v>
      </c>
      <c r="E71" s="53">
        <v>45323.0</v>
      </c>
      <c r="F71" s="56">
        <f t="shared" si="4"/>
        <v>15</v>
      </c>
      <c r="G71" s="53">
        <v>45488.0</v>
      </c>
      <c r="H71" s="56">
        <f t="shared" si="5"/>
        <v>9</v>
      </c>
      <c r="I71" s="54" t="s">
        <v>49</v>
      </c>
      <c r="J71" s="54">
        <v>512.0</v>
      </c>
      <c r="K71" s="54" t="s">
        <v>625</v>
      </c>
      <c r="L71" s="54" t="s">
        <v>68</v>
      </c>
      <c r="M71" s="53">
        <v>45763.0</v>
      </c>
      <c r="N71" s="54" t="s">
        <v>19</v>
      </c>
      <c r="O71" s="267"/>
      <c r="P71" s="54" t="s">
        <v>66</v>
      </c>
      <c r="Q71" s="152"/>
      <c r="R71" s="162"/>
      <c r="S71" s="162"/>
      <c r="T71" s="162"/>
      <c r="U71" s="162"/>
      <c r="V71" s="163"/>
      <c r="W71" s="163"/>
      <c r="X71" s="163"/>
      <c r="Y71" s="268"/>
    </row>
    <row r="72">
      <c r="A72" s="53">
        <v>45705.0</v>
      </c>
      <c r="B72" s="53">
        <v>45782.0</v>
      </c>
      <c r="C72" s="54">
        <v>230879.0</v>
      </c>
      <c r="D72" s="54" t="s">
        <v>87</v>
      </c>
      <c r="E72" s="53">
        <v>45536.0</v>
      </c>
      <c r="F72" s="56">
        <f t="shared" si="4"/>
        <v>8</v>
      </c>
      <c r="G72" s="151">
        <v>45576.0</v>
      </c>
      <c r="H72" s="56">
        <f t="shared" si="5"/>
        <v>6</v>
      </c>
      <c r="I72" s="54" t="s">
        <v>49</v>
      </c>
      <c r="J72" s="54">
        <v>501.0</v>
      </c>
      <c r="K72" s="54" t="s">
        <v>213</v>
      </c>
      <c r="L72" s="54" t="s">
        <v>51</v>
      </c>
      <c r="M72" s="53">
        <v>45782.0</v>
      </c>
      <c r="N72" s="54" t="s">
        <v>22</v>
      </c>
      <c r="O72" s="54" t="s">
        <v>292</v>
      </c>
      <c r="P72" s="54" t="s">
        <v>66</v>
      </c>
      <c r="Q72" s="152"/>
      <c r="R72" s="162"/>
      <c r="S72" s="162"/>
      <c r="T72" s="162"/>
      <c r="U72" s="162"/>
      <c r="V72" s="163"/>
      <c r="W72" s="163"/>
      <c r="X72" s="163"/>
      <c r="Y72" s="268"/>
    </row>
    <row r="73">
      <c r="A73" s="53">
        <v>45705.0</v>
      </c>
      <c r="B73" s="53">
        <v>45783.0</v>
      </c>
      <c r="C73" s="54">
        <v>224746.0</v>
      </c>
      <c r="D73" s="54" t="s">
        <v>107</v>
      </c>
      <c r="E73" s="53">
        <v>45444.0</v>
      </c>
      <c r="F73" s="56">
        <f t="shared" si="4"/>
        <v>11</v>
      </c>
      <c r="G73" s="53">
        <v>45517.0</v>
      </c>
      <c r="H73" s="56">
        <f t="shared" si="5"/>
        <v>8</v>
      </c>
      <c r="I73" s="54" t="s">
        <v>49</v>
      </c>
      <c r="J73" s="54">
        <v>502.0</v>
      </c>
      <c r="K73" s="54" t="s">
        <v>626</v>
      </c>
      <c r="L73" s="54" t="s">
        <v>51</v>
      </c>
      <c r="M73" s="53">
        <v>45751.0</v>
      </c>
      <c r="N73" s="54" t="s">
        <v>19</v>
      </c>
      <c r="O73" s="267"/>
      <c r="P73" s="54" t="s">
        <v>66</v>
      </c>
      <c r="Q73" s="152"/>
      <c r="R73" s="162"/>
      <c r="S73" s="162"/>
      <c r="T73" s="162"/>
      <c r="U73" s="162"/>
      <c r="V73" s="163"/>
      <c r="W73" s="163"/>
      <c r="X73" s="163"/>
      <c r="Y73" s="268"/>
    </row>
    <row r="74">
      <c r="A74" s="53">
        <v>45705.0</v>
      </c>
      <c r="B74" s="53">
        <v>45783.0</v>
      </c>
      <c r="C74" s="54">
        <v>237529.0</v>
      </c>
      <c r="D74" s="54" t="s">
        <v>89</v>
      </c>
      <c r="E74" s="53">
        <v>45352.0</v>
      </c>
      <c r="F74" s="56">
        <f t="shared" si="4"/>
        <v>14</v>
      </c>
      <c r="G74" s="53">
        <v>45667.0</v>
      </c>
      <c r="H74" s="56">
        <f t="shared" si="5"/>
        <v>3</v>
      </c>
      <c r="I74" s="54" t="s">
        <v>49</v>
      </c>
      <c r="J74" s="54" t="s">
        <v>627</v>
      </c>
      <c r="K74" s="328">
        <v>0.8435</v>
      </c>
      <c r="L74" s="54" t="s">
        <v>51</v>
      </c>
      <c r="M74" s="53">
        <v>45777.0</v>
      </c>
      <c r="N74" s="54" t="s">
        <v>19</v>
      </c>
      <c r="O74" s="267"/>
      <c r="P74" s="54" t="s">
        <v>66</v>
      </c>
      <c r="Q74" s="152"/>
      <c r="R74" s="162"/>
      <c r="S74" s="162"/>
      <c r="T74" s="162"/>
      <c r="U74" s="162"/>
      <c r="V74" s="163"/>
      <c r="W74" s="163"/>
      <c r="X74" s="163"/>
      <c r="Y74" s="268"/>
    </row>
    <row r="75">
      <c r="A75" s="53">
        <v>45705.0</v>
      </c>
      <c r="B75" s="53">
        <v>45783.0</v>
      </c>
      <c r="C75" s="54">
        <v>228198.0</v>
      </c>
      <c r="D75" s="54" t="s">
        <v>89</v>
      </c>
      <c r="E75" s="53">
        <v>45444.0</v>
      </c>
      <c r="F75" s="56">
        <f t="shared" si="4"/>
        <v>11</v>
      </c>
      <c r="G75" s="53">
        <v>45553.0</v>
      </c>
      <c r="H75" s="56">
        <f t="shared" si="5"/>
        <v>7</v>
      </c>
      <c r="I75" s="54" t="s">
        <v>49</v>
      </c>
      <c r="J75" s="54">
        <v>515.0</v>
      </c>
      <c r="K75" s="54" t="s">
        <v>213</v>
      </c>
      <c r="L75" s="54" t="s">
        <v>68</v>
      </c>
      <c r="M75" s="53">
        <v>45757.0</v>
      </c>
      <c r="N75" s="54" t="s">
        <v>19</v>
      </c>
      <c r="O75" s="54" t="s">
        <v>628</v>
      </c>
      <c r="P75" s="54" t="s">
        <v>66</v>
      </c>
      <c r="Q75" s="152"/>
      <c r="R75" s="162"/>
      <c r="S75" s="162"/>
      <c r="T75" s="162"/>
      <c r="U75" s="162"/>
      <c r="V75" s="163"/>
      <c r="W75" s="163"/>
      <c r="X75" s="163"/>
      <c r="Y75" s="268"/>
    </row>
    <row r="76">
      <c r="A76" s="53">
        <v>45705.0</v>
      </c>
      <c r="B76" s="53">
        <v>45783.0</v>
      </c>
      <c r="C76" s="54">
        <v>225162.0</v>
      </c>
      <c r="D76" s="54" t="s">
        <v>89</v>
      </c>
      <c r="E76" s="53">
        <v>45505.0</v>
      </c>
      <c r="F76" s="56">
        <f t="shared" si="4"/>
        <v>9</v>
      </c>
      <c r="G76" s="53">
        <v>45531.0</v>
      </c>
      <c r="H76" s="56">
        <f t="shared" si="5"/>
        <v>8</v>
      </c>
      <c r="I76" s="54" t="s">
        <v>49</v>
      </c>
      <c r="J76" s="54">
        <v>512.0</v>
      </c>
      <c r="K76" s="54" t="s">
        <v>629</v>
      </c>
      <c r="L76" s="54" t="s">
        <v>68</v>
      </c>
      <c r="M76" s="53">
        <v>45750.0</v>
      </c>
      <c r="N76" s="54" t="s">
        <v>19</v>
      </c>
      <c r="O76" s="267"/>
      <c r="P76" s="54" t="s">
        <v>66</v>
      </c>
      <c r="Q76" s="152"/>
      <c r="R76" s="162"/>
      <c r="S76" s="162"/>
      <c r="T76" s="162"/>
      <c r="U76" s="162"/>
      <c r="V76" s="163"/>
      <c r="W76" s="163"/>
      <c r="X76" s="163"/>
      <c r="Y76" s="268"/>
    </row>
    <row r="77">
      <c r="A77" s="53">
        <v>45705.0</v>
      </c>
      <c r="B77" s="53">
        <v>45783.0</v>
      </c>
      <c r="C77" s="54">
        <v>229073.0</v>
      </c>
      <c r="D77" s="54" t="s">
        <v>89</v>
      </c>
      <c r="E77" s="53">
        <v>45413.0</v>
      </c>
      <c r="F77" s="56">
        <f t="shared" si="4"/>
        <v>12</v>
      </c>
      <c r="G77" s="53">
        <v>45562.0</v>
      </c>
      <c r="H77" s="56">
        <f t="shared" si="5"/>
        <v>7</v>
      </c>
      <c r="I77" s="54" t="s">
        <v>49</v>
      </c>
      <c r="J77" s="54">
        <v>501.0</v>
      </c>
      <c r="K77" s="54" t="s">
        <v>213</v>
      </c>
      <c r="L77" s="54" t="s">
        <v>51</v>
      </c>
      <c r="M77" s="53">
        <v>45775.0</v>
      </c>
      <c r="N77" s="54" t="s">
        <v>19</v>
      </c>
      <c r="O77" s="267"/>
      <c r="P77" s="54" t="s">
        <v>66</v>
      </c>
      <c r="Q77" s="377"/>
      <c r="R77" s="162"/>
      <c r="S77" s="162"/>
      <c r="T77" s="162"/>
      <c r="U77" s="162"/>
      <c r="V77" s="163"/>
      <c r="W77" s="163"/>
      <c r="X77" s="163"/>
      <c r="Y77" s="268"/>
    </row>
    <row r="78">
      <c r="A78" s="53">
        <v>45705.0</v>
      </c>
      <c r="B78" s="53">
        <v>45782.0</v>
      </c>
      <c r="C78" s="54">
        <v>230204.0</v>
      </c>
      <c r="D78" s="54" t="s">
        <v>89</v>
      </c>
      <c r="E78" s="53">
        <v>45536.0</v>
      </c>
      <c r="F78" s="56">
        <f t="shared" si="4"/>
        <v>8</v>
      </c>
      <c r="G78" s="151">
        <v>45575.0</v>
      </c>
      <c r="H78" s="56">
        <f t="shared" si="5"/>
        <v>6</v>
      </c>
      <c r="I78" s="54" t="s">
        <v>49</v>
      </c>
      <c r="J78" s="54">
        <v>524.0</v>
      </c>
      <c r="K78" s="328">
        <v>0.8195</v>
      </c>
      <c r="L78" s="54" t="s">
        <v>51</v>
      </c>
      <c r="M78" s="53">
        <v>45782.0</v>
      </c>
      <c r="N78" s="54" t="s">
        <v>22</v>
      </c>
      <c r="O78" s="267"/>
      <c r="P78" s="54" t="s">
        <v>66</v>
      </c>
      <c r="Q78" s="152"/>
      <c r="R78" s="162"/>
      <c r="S78" s="162"/>
      <c r="T78" s="162"/>
      <c r="U78" s="162"/>
      <c r="V78" s="163"/>
      <c r="W78" s="163"/>
      <c r="X78" s="163"/>
      <c r="Y78" s="268"/>
    </row>
    <row r="79">
      <c r="A79" s="53">
        <v>45705.0</v>
      </c>
      <c r="B79" s="53">
        <v>45782.0</v>
      </c>
      <c r="C79" s="54">
        <v>235314.0</v>
      </c>
      <c r="D79" s="54" t="s">
        <v>158</v>
      </c>
      <c r="E79" s="53">
        <v>45474.0</v>
      </c>
      <c r="F79" s="56">
        <f t="shared" si="4"/>
        <v>10</v>
      </c>
      <c r="G79" s="151">
        <v>45621.0</v>
      </c>
      <c r="H79" s="56">
        <f t="shared" si="5"/>
        <v>5</v>
      </c>
      <c r="I79" s="54" t="s">
        <v>49</v>
      </c>
      <c r="J79" s="54">
        <v>510.0</v>
      </c>
      <c r="K79" s="54" t="s">
        <v>630</v>
      </c>
      <c r="L79" s="54" t="s">
        <v>51</v>
      </c>
      <c r="M79" s="53">
        <v>45782.0</v>
      </c>
      <c r="N79" s="54" t="s">
        <v>22</v>
      </c>
      <c r="O79" s="267"/>
      <c r="P79" s="54" t="s">
        <v>66</v>
      </c>
      <c r="Q79" s="152"/>
      <c r="R79" s="162"/>
      <c r="S79" s="162"/>
      <c r="T79" s="162"/>
      <c r="U79" s="162"/>
      <c r="V79" s="163"/>
      <c r="W79" s="163"/>
      <c r="X79" s="163"/>
      <c r="Y79" s="268"/>
    </row>
    <row r="80">
      <c r="A80" s="53">
        <v>45705.0</v>
      </c>
      <c r="B80" s="53">
        <v>45783.0</v>
      </c>
      <c r="C80" s="54">
        <v>219329.0</v>
      </c>
      <c r="D80" s="54" t="s">
        <v>158</v>
      </c>
      <c r="E80" s="53">
        <v>45383.0</v>
      </c>
      <c r="F80" s="56">
        <f t="shared" si="4"/>
        <v>13</v>
      </c>
      <c r="G80" s="53">
        <v>45469.0</v>
      </c>
      <c r="H80" s="56">
        <f t="shared" si="5"/>
        <v>10</v>
      </c>
      <c r="I80" s="54" t="s">
        <v>49</v>
      </c>
      <c r="J80" s="54">
        <v>514.0</v>
      </c>
      <c r="K80" s="57">
        <v>3000.0</v>
      </c>
      <c r="L80" s="54" t="s">
        <v>51</v>
      </c>
      <c r="M80" s="53">
        <v>45754.0</v>
      </c>
      <c r="N80" s="54" t="s">
        <v>19</v>
      </c>
      <c r="O80" s="54" t="s">
        <v>292</v>
      </c>
      <c r="P80" s="54" t="s">
        <v>66</v>
      </c>
      <c r="Q80" s="152"/>
      <c r="R80" s="162"/>
      <c r="S80" s="162"/>
      <c r="T80" s="162"/>
      <c r="U80" s="162"/>
      <c r="V80" s="163"/>
      <c r="W80" s="163"/>
      <c r="X80" s="163"/>
      <c r="Y80" s="268"/>
    </row>
    <row r="81">
      <c r="A81" s="53">
        <v>45705.0</v>
      </c>
      <c r="B81" s="53">
        <v>45783.0</v>
      </c>
      <c r="C81" s="54">
        <v>216086.0</v>
      </c>
      <c r="D81" s="54" t="s">
        <v>111</v>
      </c>
      <c r="E81" s="53">
        <v>45413.0</v>
      </c>
      <c r="F81" s="56">
        <f t="shared" si="4"/>
        <v>12</v>
      </c>
      <c r="G81" s="53">
        <v>45439.0</v>
      </c>
      <c r="H81" s="56">
        <f t="shared" si="5"/>
        <v>11</v>
      </c>
      <c r="I81" s="54" t="s">
        <v>49</v>
      </c>
      <c r="J81" s="54" t="s">
        <v>631</v>
      </c>
      <c r="K81" s="328">
        <v>0.7344</v>
      </c>
      <c r="L81" s="54" t="s">
        <v>51</v>
      </c>
      <c r="M81" s="53">
        <v>45750.0</v>
      </c>
      <c r="N81" s="54" t="s">
        <v>19</v>
      </c>
      <c r="O81" s="267"/>
      <c r="P81" s="54" t="s">
        <v>66</v>
      </c>
      <c r="Q81" s="152"/>
      <c r="R81" s="162"/>
      <c r="S81" s="162"/>
      <c r="T81" s="162"/>
      <c r="U81" s="162"/>
      <c r="V81" s="163"/>
      <c r="W81" s="163"/>
      <c r="X81" s="163"/>
      <c r="Y81" s="268"/>
    </row>
    <row r="82">
      <c r="A82" s="53">
        <v>45705.0</v>
      </c>
      <c r="B82" s="53">
        <v>45783.0</v>
      </c>
      <c r="C82" s="54">
        <v>214973.0</v>
      </c>
      <c r="D82" s="54" t="s">
        <v>179</v>
      </c>
      <c r="E82" s="53">
        <v>45352.0</v>
      </c>
      <c r="F82" s="56">
        <f t="shared" si="4"/>
        <v>14</v>
      </c>
      <c r="G82" s="53">
        <v>45429.0</v>
      </c>
      <c r="H82" s="56">
        <f t="shared" si="5"/>
        <v>11</v>
      </c>
      <c r="I82" s="54" t="s">
        <v>49</v>
      </c>
      <c r="J82" s="54">
        <v>504.0</v>
      </c>
      <c r="K82" s="54" t="s">
        <v>596</v>
      </c>
      <c r="L82" s="54" t="s">
        <v>68</v>
      </c>
      <c r="M82" s="53">
        <v>45771.0</v>
      </c>
      <c r="N82" s="54" t="s">
        <v>19</v>
      </c>
      <c r="O82" s="54" t="s">
        <v>292</v>
      </c>
      <c r="P82" s="54" t="s">
        <v>66</v>
      </c>
      <c r="Q82" s="152"/>
      <c r="R82" s="162"/>
      <c r="S82" s="162"/>
      <c r="T82" s="162"/>
      <c r="U82" s="162"/>
      <c r="V82" s="163"/>
      <c r="W82" s="163"/>
      <c r="X82" s="163"/>
      <c r="Y82" s="268"/>
    </row>
    <row r="83">
      <c r="A83" s="53">
        <v>45705.0</v>
      </c>
      <c r="B83" s="53">
        <v>45783.0</v>
      </c>
      <c r="C83" s="54">
        <v>216133.0</v>
      </c>
      <c r="D83" s="54" t="s">
        <v>93</v>
      </c>
      <c r="E83" s="53">
        <v>45413.0</v>
      </c>
      <c r="F83" s="56">
        <f t="shared" si="4"/>
        <v>12</v>
      </c>
      <c r="G83" s="53">
        <v>45440.0</v>
      </c>
      <c r="H83" s="56">
        <f t="shared" si="5"/>
        <v>11</v>
      </c>
      <c r="I83" s="54" t="s">
        <v>49</v>
      </c>
      <c r="J83" s="368"/>
      <c r="K83" s="57" t="s">
        <v>50</v>
      </c>
      <c r="L83" s="54" t="s">
        <v>51</v>
      </c>
      <c r="M83" s="53">
        <v>45762.0</v>
      </c>
      <c r="N83" s="54" t="s">
        <v>19</v>
      </c>
      <c r="O83" s="54" t="s">
        <v>632</v>
      </c>
      <c r="P83" s="54" t="s">
        <v>66</v>
      </c>
      <c r="Q83" s="152"/>
      <c r="R83" s="162"/>
      <c r="S83" s="162"/>
      <c r="T83" s="162"/>
      <c r="U83" s="162"/>
      <c r="V83" s="163"/>
      <c r="W83" s="163"/>
      <c r="X83" s="163"/>
      <c r="Y83" s="268"/>
    </row>
    <row r="84">
      <c r="A84" s="53">
        <v>45705.0</v>
      </c>
      <c r="B84" s="53">
        <v>45783.0</v>
      </c>
      <c r="C84" s="54">
        <v>223580.0</v>
      </c>
      <c r="D84" s="54" t="s">
        <v>55</v>
      </c>
      <c r="E84" s="53">
        <v>45352.0</v>
      </c>
      <c r="F84" s="56">
        <f t="shared" si="4"/>
        <v>14</v>
      </c>
      <c r="G84" s="53">
        <v>45509.0</v>
      </c>
      <c r="H84" s="56">
        <f t="shared" si="5"/>
        <v>9</v>
      </c>
      <c r="I84" s="54" t="s">
        <v>59</v>
      </c>
      <c r="J84" s="54">
        <v>102.0</v>
      </c>
      <c r="K84" s="57">
        <v>18000.0</v>
      </c>
      <c r="L84" s="54" t="s">
        <v>51</v>
      </c>
      <c r="M84" s="53">
        <v>45762.0</v>
      </c>
      <c r="N84" s="54" t="s">
        <v>19</v>
      </c>
      <c r="O84" s="54"/>
      <c r="P84" s="54" t="s">
        <v>66</v>
      </c>
      <c r="Q84" s="152"/>
      <c r="R84" s="162"/>
      <c r="S84" s="162"/>
      <c r="T84" s="162"/>
      <c r="U84" s="162"/>
      <c r="V84" s="163"/>
      <c r="W84" s="163"/>
      <c r="X84" s="163"/>
      <c r="Y84" s="268"/>
    </row>
    <row r="85">
      <c r="A85" s="53">
        <v>45705.0</v>
      </c>
      <c r="B85" s="53">
        <v>45783.0</v>
      </c>
      <c r="C85" s="54">
        <v>198050.0</v>
      </c>
      <c r="D85" s="54" t="s">
        <v>95</v>
      </c>
      <c r="E85" s="53">
        <v>45261.0</v>
      </c>
      <c r="F85" s="56">
        <f t="shared" si="4"/>
        <v>17</v>
      </c>
      <c r="G85" s="53">
        <v>45302.0</v>
      </c>
      <c r="H85" s="56">
        <f t="shared" si="5"/>
        <v>15</v>
      </c>
      <c r="I85" s="54" t="s">
        <v>49</v>
      </c>
      <c r="J85" s="54">
        <v>535.0</v>
      </c>
      <c r="K85" s="57">
        <v>16000.0</v>
      </c>
      <c r="L85" s="54" t="s">
        <v>68</v>
      </c>
      <c r="M85" s="53">
        <v>45758.0</v>
      </c>
      <c r="N85" s="54" t="s">
        <v>19</v>
      </c>
      <c r="O85" s="54" t="s">
        <v>292</v>
      </c>
      <c r="P85" s="54" t="s">
        <v>66</v>
      </c>
      <c r="Q85" s="152"/>
      <c r="R85" s="162"/>
      <c r="S85" s="162"/>
      <c r="T85" s="162"/>
      <c r="U85" s="162"/>
      <c r="V85" s="163"/>
      <c r="W85" s="163"/>
      <c r="X85" s="163"/>
      <c r="Y85" s="268"/>
    </row>
    <row r="86">
      <c r="A86" s="53">
        <v>45705.0</v>
      </c>
      <c r="B86" s="53">
        <v>45783.0</v>
      </c>
      <c r="C86" s="54">
        <v>231919.0</v>
      </c>
      <c r="D86" s="54" t="s">
        <v>95</v>
      </c>
      <c r="E86" s="53">
        <v>45566.0</v>
      </c>
      <c r="F86" s="56">
        <f t="shared" si="4"/>
        <v>7</v>
      </c>
      <c r="G86" s="151">
        <v>45587.0</v>
      </c>
      <c r="H86" s="56">
        <f t="shared" si="5"/>
        <v>6</v>
      </c>
      <c r="I86" s="54" t="s">
        <v>49</v>
      </c>
      <c r="J86" s="54">
        <v>504.0</v>
      </c>
      <c r="K86" s="57">
        <v>10000.0</v>
      </c>
      <c r="L86" s="54" t="s">
        <v>68</v>
      </c>
      <c r="M86" s="53">
        <v>45771.0</v>
      </c>
      <c r="N86" s="54" t="s">
        <v>19</v>
      </c>
      <c r="O86" s="54" t="s">
        <v>633</v>
      </c>
      <c r="P86" s="54" t="s">
        <v>66</v>
      </c>
      <c r="Q86" s="152"/>
      <c r="R86" s="162"/>
      <c r="S86" s="162"/>
      <c r="T86" s="162"/>
      <c r="U86" s="162"/>
      <c r="V86" s="163"/>
      <c r="W86" s="163"/>
      <c r="X86" s="163"/>
      <c r="Y86" s="268"/>
    </row>
    <row r="87">
      <c r="A87" s="53">
        <v>45705.0</v>
      </c>
      <c r="B87" s="53">
        <v>45783.0</v>
      </c>
      <c r="C87" s="54">
        <v>216839.0</v>
      </c>
      <c r="D87" s="54" t="s">
        <v>95</v>
      </c>
      <c r="E87" s="53">
        <v>45413.0</v>
      </c>
      <c r="F87" s="56">
        <f t="shared" si="4"/>
        <v>12</v>
      </c>
      <c r="G87" s="53">
        <v>45447.0</v>
      </c>
      <c r="H87" s="56">
        <f t="shared" si="5"/>
        <v>11</v>
      </c>
      <c r="I87" s="54" t="s">
        <v>49</v>
      </c>
      <c r="J87" s="54">
        <v>504.0</v>
      </c>
      <c r="K87" s="57" t="s">
        <v>50</v>
      </c>
      <c r="L87" s="54" t="s">
        <v>51</v>
      </c>
      <c r="M87" s="53">
        <v>45771.0</v>
      </c>
      <c r="N87" s="54" t="s">
        <v>19</v>
      </c>
      <c r="O87" s="54" t="s">
        <v>634</v>
      </c>
      <c r="P87" s="54" t="s">
        <v>66</v>
      </c>
      <c r="Q87" s="152"/>
      <c r="R87" s="162"/>
      <c r="S87" s="162"/>
      <c r="T87" s="162"/>
      <c r="U87" s="162"/>
      <c r="V87" s="163"/>
      <c r="W87" s="163"/>
      <c r="X87" s="163"/>
      <c r="Y87" s="268"/>
    </row>
    <row r="88">
      <c r="A88" s="53">
        <v>45705.0</v>
      </c>
      <c r="B88" s="53">
        <v>45783.0</v>
      </c>
      <c r="C88" s="54">
        <v>195482.0</v>
      </c>
      <c r="D88" s="54" t="s">
        <v>96</v>
      </c>
      <c r="E88" s="53">
        <v>45231.0</v>
      </c>
      <c r="F88" s="56">
        <f t="shared" si="4"/>
        <v>18</v>
      </c>
      <c r="G88" s="53">
        <v>45302.0</v>
      </c>
      <c r="H88" s="56">
        <f t="shared" si="5"/>
        <v>15</v>
      </c>
      <c r="I88" s="54" t="s">
        <v>49</v>
      </c>
      <c r="J88" s="54">
        <v>535.0</v>
      </c>
      <c r="K88" s="57">
        <v>10000.0</v>
      </c>
      <c r="L88" s="54" t="s">
        <v>84</v>
      </c>
      <c r="M88" s="53">
        <v>45761.0</v>
      </c>
      <c r="N88" s="54" t="s">
        <v>19</v>
      </c>
      <c r="O88" s="54" t="s">
        <v>90</v>
      </c>
      <c r="P88" s="54" t="s">
        <v>66</v>
      </c>
      <c r="Q88" s="152"/>
      <c r="R88" s="53"/>
      <c r="S88" s="162"/>
      <c r="T88" s="162"/>
      <c r="U88" s="162"/>
      <c r="V88" s="163"/>
      <c r="W88" s="163"/>
      <c r="X88" s="163"/>
      <c r="Y88" s="268"/>
    </row>
    <row r="89">
      <c r="A89" s="53">
        <v>45705.0</v>
      </c>
      <c r="B89" s="53">
        <v>45783.0</v>
      </c>
      <c r="C89" s="54">
        <v>218150.0</v>
      </c>
      <c r="D89" s="54" t="s">
        <v>62</v>
      </c>
      <c r="E89" s="53">
        <v>45383.0</v>
      </c>
      <c r="F89" s="56">
        <f t="shared" si="4"/>
        <v>13</v>
      </c>
      <c r="G89" s="53">
        <v>45457.0</v>
      </c>
      <c r="H89" s="56">
        <f t="shared" si="5"/>
        <v>10</v>
      </c>
      <c r="I89" s="54" t="s">
        <v>59</v>
      </c>
      <c r="J89" s="54">
        <v>104.0</v>
      </c>
      <c r="K89" s="57">
        <v>10000.0</v>
      </c>
      <c r="L89" s="54" t="s">
        <v>84</v>
      </c>
      <c r="M89" s="53">
        <v>45756.0</v>
      </c>
      <c r="N89" s="54" t="s">
        <v>19</v>
      </c>
      <c r="O89" s="54" t="s">
        <v>635</v>
      </c>
      <c r="P89" s="54" t="s">
        <v>66</v>
      </c>
      <c r="Q89" s="152"/>
      <c r="R89" s="162"/>
      <c r="S89" s="162"/>
      <c r="T89" s="162"/>
      <c r="U89" s="162"/>
      <c r="V89" s="163"/>
      <c r="W89" s="163"/>
      <c r="X89" s="163"/>
      <c r="Y89" s="268"/>
    </row>
    <row r="90">
      <c r="A90" s="53">
        <v>45705.0</v>
      </c>
      <c r="B90" s="53">
        <v>45783.0</v>
      </c>
      <c r="C90" s="54">
        <v>237384.0</v>
      </c>
      <c r="D90" s="54" t="s">
        <v>62</v>
      </c>
      <c r="E90" s="53">
        <v>45292.0</v>
      </c>
      <c r="F90" s="56">
        <f t="shared" si="4"/>
        <v>16</v>
      </c>
      <c r="G90" s="151">
        <v>45643.0</v>
      </c>
      <c r="H90" s="56">
        <f t="shared" si="5"/>
        <v>4</v>
      </c>
      <c r="I90" s="54" t="s">
        <v>73</v>
      </c>
      <c r="J90" s="378" t="s">
        <v>186</v>
      </c>
      <c r="K90" s="57">
        <v>5000.0</v>
      </c>
      <c r="L90" s="54" t="s">
        <v>68</v>
      </c>
      <c r="M90" s="53">
        <v>45762.0</v>
      </c>
      <c r="N90" s="54" t="s">
        <v>19</v>
      </c>
      <c r="O90" s="54"/>
      <c r="P90" s="54" t="s">
        <v>66</v>
      </c>
      <c r="Q90" s="152"/>
      <c r="R90" s="53"/>
      <c r="S90" s="162"/>
      <c r="T90" s="162"/>
      <c r="U90" s="162"/>
      <c r="V90" s="163"/>
      <c r="W90" s="163"/>
      <c r="X90" s="163"/>
      <c r="Y90" s="268"/>
    </row>
    <row r="91">
      <c r="A91" s="53">
        <v>45705.0</v>
      </c>
      <c r="B91" s="53">
        <v>45783.0</v>
      </c>
      <c r="C91" s="54">
        <v>198782.0</v>
      </c>
      <c r="D91" s="54" t="s">
        <v>62</v>
      </c>
      <c r="E91" s="53">
        <v>45261.0</v>
      </c>
      <c r="F91" s="56">
        <f t="shared" si="4"/>
        <v>17</v>
      </c>
      <c r="G91" s="53">
        <v>45307.0</v>
      </c>
      <c r="H91" s="56">
        <f t="shared" si="5"/>
        <v>15</v>
      </c>
      <c r="I91" s="54" t="s">
        <v>59</v>
      </c>
      <c r="J91" s="54">
        <v>101.0</v>
      </c>
      <c r="K91" s="57" t="s">
        <v>50</v>
      </c>
      <c r="L91" s="54" t="s">
        <v>51</v>
      </c>
      <c r="M91" s="53">
        <v>45747.0</v>
      </c>
      <c r="N91" s="54" t="s">
        <v>19</v>
      </c>
      <c r="O91" s="54" t="s">
        <v>636</v>
      </c>
      <c r="P91" s="54" t="s">
        <v>66</v>
      </c>
      <c r="Q91" s="152"/>
      <c r="R91" s="162"/>
      <c r="S91" s="162"/>
      <c r="T91" s="162"/>
      <c r="U91" s="162"/>
      <c r="V91" s="163"/>
      <c r="W91" s="163"/>
      <c r="X91" s="163"/>
      <c r="Y91" s="268"/>
    </row>
    <row r="92">
      <c r="A92" s="53">
        <v>45705.0</v>
      </c>
      <c r="B92" s="53">
        <v>45783.0</v>
      </c>
      <c r="C92" s="54">
        <v>117010.0</v>
      </c>
      <c r="D92" s="54" t="s">
        <v>62</v>
      </c>
      <c r="E92" s="53">
        <v>44562.0</v>
      </c>
      <c r="F92" s="56">
        <f t="shared" si="4"/>
        <v>40</v>
      </c>
      <c r="G92" s="53">
        <v>44614.0</v>
      </c>
      <c r="H92" s="56">
        <f t="shared" si="5"/>
        <v>38</v>
      </c>
      <c r="I92" s="54" t="s">
        <v>49</v>
      </c>
      <c r="J92" s="54">
        <v>516.0</v>
      </c>
      <c r="K92" s="57">
        <v>5000.0</v>
      </c>
      <c r="L92" s="54" t="s">
        <v>68</v>
      </c>
      <c r="M92" s="53">
        <v>45776.0</v>
      </c>
      <c r="N92" s="54" t="s">
        <v>19</v>
      </c>
      <c r="O92" s="54" t="s">
        <v>637</v>
      </c>
      <c r="P92" s="54" t="s">
        <v>66</v>
      </c>
      <c r="Q92" s="152"/>
      <c r="R92" s="162"/>
      <c r="S92" s="162"/>
      <c r="T92" s="162"/>
      <c r="U92" s="162"/>
      <c r="V92" s="163"/>
      <c r="W92" s="163"/>
      <c r="X92" s="163"/>
      <c r="Y92" s="268"/>
    </row>
    <row r="93">
      <c r="A93" s="53">
        <v>45705.0</v>
      </c>
      <c r="B93" s="53">
        <v>45783.0</v>
      </c>
      <c r="C93" s="54">
        <v>228635.0</v>
      </c>
      <c r="D93" s="54" t="s">
        <v>62</v>
      </c>
      <c r="E93" s="53">
        <v>45444.0</v>
      </c>
      <c r="F93" s="56">
        <f t="shared" si="4"/>
        <v>11</v>
      </c>
      <c r="G93" s="53">
        <v>45555.0</v>
      </c>
      <c r="H93" s="56">
        <f t="shared" si="5"/>
        <v>7</v>
      </c>
      <c r="I93" s="54" t="s">
        <v>49</v>
      </c>
      <c r="J93" s="54">
        <v>512.0</v>
      </c>
      <c r="K93" s="57" t="s">
        <v>50</v>
      </c>
      <c r="L93" s="54" t="s">
        <v>68</v>
      </c>
      <c r="M93" s="53">
        <v>45762.0</v>
      </c>
      <c r="N93" s="54" t="s">
        <v>19</v>
      </c>
      <c r="O93" s="54" t="s">
        <v>638</v>
      </c>
      <c r="P93" s="54" t="s">
        <v>66</v>
      </c>
      <c r="Q93" s="152"/>
      <c r="R93" s="162"/>
      <c r="S93" s="162"/>
      <c r="T93" s="162"/>
      <c r="U93" s="162"/>
      <c r="V93" s="163"/>
      <c r="W93" s="163"/>
      <c r="X93" s="163"/>
      <c r="Y93" s="268"/>
    </row>
    <row r="94">
      <c r="A94" s="53">
        <v>45705.0</v>
      </c>
      <c r="B94" s="53">
        <v>45782.0</v>
      </c>
      <c r="C94" s="54">
        <v>237366.0</v>
      </c>
      <c r="D94" s="54" t="s">
        <v>62</v>
      </c>
      <c r="E94" s="53">
        <v>45474.0</v>
      </c>
      <c r="F94" s="56">
        <f t="shared" si="4"/>
        <v>10</v>
      </c>
      <c r="G94" s="151">
        <v>45644.0</v>
      </c>
      <c r="H94" s="56">
        <f t="shared" si="5"/>
        <v>4</v>
      </c>
      <c r="I94" s="54" t="s">
        <v>49</v>
      </c>
      <c r="J94" s="54">
        <v>510.0</v>
      </c>
      <c r="K94" s="57" t="s">
        <v>639</v>
      </c>
      <c r="L94" s="54" t="s">
        <v>68</v>
      </c>
      <c r="M94" s="53">
        <v>45782.0</v>
      </c>
      <c r="N94" s="54" t="s">
        <v>22</v>
      </c>
      <c r="O94" s="54" t="s">
        <v>292</v>
      </c>
      <c r="P94" s="54" t="s">
        <v>66</v>
      </c>
      <c r="Q94" s="152"/>
      <c r="R94" s="162"/>
      <c r="S94" s="162"/>
      <c r="T94" s="162"/>
      <c r="U94" s="162"/>
      <c r="V94" s="163"/>
      <c r="W94" s="163"/>
      <c r="X94" s="163"/>
      <c r="Y94" s="268"/>
    </row>
    <row r="95">
      <c r="A95" s="53">
        <v>45705.0</v>
      </c>
      <c r="B95" s="53">
        <v>45783.0</v>
      </c>
      <c r="C95" s="54">
        <v>194045.0</v>
      </c>
      <c r="D95" s="54" t="s">
        <v>62</v>
      </c>
      <c r="E95" s="53">
        <v>44927.0</v>
      </c>
      <c r="F95" s="56">
        <f t="shared" si="4"/>
        <v>28</v>
      </c>
      <c r="G95" s="151">
        <v>45257.0</v>
      </c>
      <c r="H95" s="56">
        <f t="shared" si="5"/>
        <v>17</v>
      </c>
      <c r="I95" s="54" t="s">
        <v>49</v>
      </c>
      <c r="J95" s="116" t="s">
        <v>190</v>
      </c>
      <c r="K95" s="57">
        <v>3000.0</v>
      </c>
      <c r="L95" s="54" t="s">
        <v>68</v>
      </c>
      <c r="M95" s="53">
        <v>45770.0</v>
      </c>
      <c r="N95" s="54" t="s">
        <v>19</v>
      </c>
      <c r="O95" s="54" t="s">
        <v>292</v>
      </c>
      <c r="P95" s="54" t="s">
        <v>66</v>
      </c>
      <c r="Q95" s="152"/>
      <c r="R95" s="162"/>
      <c r="S95" s="162"/>
      <c r="T95" s="162"/>
      <c r="U95" s="162"/>
      <c r="V95" s="163"/>
      <c r="W95" s="163"/>
      <c r="X95" s="163"/>
      <c r="Y95" s="268"/>
    </row>
    <row r="96">
      <c r="A96" s="53">
        <v>45705.0</v>
      </c>
      <c r="B96" s="53">
        <v>45783.0</v>
      </c>
      <c r="C96" s="54">
        <v>216221.0</v>
      </c>
      <c r="D96" s="54" t="s">
        <v>62</v>
      </c>
      <c r="E96" s="53">
        <v>45383.0</v>
      </c>
      <c r="F96" s="56">
        <f t="shared" si="4"/>
        <v>13</v>
      </c>
      <c r="G96" s="53">
        <v>45442.0</v>
      </c>
      <c r="H96" s="56">
        <f t="shared" si="5"/>
        <v>11</v>
      </c>
      <c r="I96" s="54" t="s">
        <v>49</v>
      </c>
      <c r="J96" s="54">
        <v>502.0</v>
      </c>
      <c r="K96" s="57">
        <v>3500.0</v>
      </c>
      <c r="L96" s="54" t="s">
        <v>68</v>
      </c>
      <c r="M96" s="53">
        <v>45771.0</v>
      </c>
      <c r="N96" s="54" t="s">
        <v>19</v>
      </c>
      <c r="O96" s="54" t="s">
        <v>640</v>
      </c>
      <c r="P96" s="54" t="s">
        <v>66</v>
      </c>
      <c r="Q96" s="152"/>
      <c r="R96" s="162"/>
      <c r="S96" s="162"/>
      <c r="T96" s="162"/>
      <c r="U96" s="162"/>
      <c r="V96" s="163"/>
      <c r="W96" s="163"/>
      <c r="X96" s="163"/>
      <c r="Y96" s="268"/>
    </row>
    <row r="97">
      <c r="A97" s="53">
        <v>45705.0</v>
      </c>
      <c r="B97" s="53">
        <v>45783.0</v>
      </c>
      <c r="C97" s="54">
        <v>232409.0</v>
      </c>
      <c r="D97" s="54" t="s">
        <v>62</v>
      </c>
      <c r="E97" s="53">
        <v>45474.0</v>
      </c>
      <c r="F97" s="56">
        <f t="shared" si="4"/>
        <v>10</v>
      </c>
      <c r="G97" s="151">
        <v>45590.0</v>
      </c>
      <c r="H97" s="56">
        <f t="shared" si="5"/>
        <v>6</v>
      </c>
      <c r="I97" s="54" t="s">
        <v>49</v>
      </c>
      <c r="J97" s="54">
        <v>514.0</v>
      </c>
      <c r="K97" s="57">
        <v>5500.0</v>
      </c>
      <c r="L97" s="54" t="s">
        <v>68</v>
      </c>
      <c r="M97" s="53">
        <v>45777.0</v>
      </c>
      <c r="N97" s="54" t="s">
        <v>19</v>
      </c>
      <c r="O97" s="54" t="s">
        <v>292</v>
      </c>
      <c r="P97" s="54" t="s">
        <v>66</v>
      </c>
      <c r="Q97" s="152"/>
      <c r="R97" s="162"/>
      <c r="S97" s="162"/>
      <c r="T97" s="162"/>
      <c r="U97" s="162"/>
      <c r="V97" s="163"/>
      <c r="W97" s="163"/>
      <c r="X97" s="163"/>
      <c r="Y97" s="268"/>
    </row>
    <row r="98">
      <c r="A98" s="53">
        <v>45705.0</v>
      </c>
      <c r="B98" s="53">
        <v>45783.0</v>
      </c>
      <c r="C98" s="54">
        <v>199904.0</v>
      </c>
      <c r="D98" s="54" t="s">
        <v>116</v>
      </c>
      <c r="E98" s="53">
        <v>45200.0</v>
      </c>
      <c r="F98" s="56">
        <f t="shared" si="4"/>
        <v>19</v>
      </c>
      <c r="G98" s="53">
        <v>45315.0</v>
      </c>
      <c r="H98" s="56">
        <f t="shared" si="5"/>
        <v>15</v>
      </c>
      <c r="I98" s="54" t="s">
        <v>63</v>
      </c>
      <c r="J98" s="54">
        <v>404.0</v>
      </c>
      <c r="K98" s="57" t="s">
        <v>50</v>
      </c>
      <c r="L98" s="54" t="s">
        <v>51</v>
      </c>
      <c r="M98" s="53">
        <v>45748.0</v>
      </c>
      <c r="N98" s="54" t="s">
        <v>19</v>
      </c>
      <c r="O98" s="54" t="s">
        <v>641</v>
      </c>
      <c r="P98" s="54" t="s">
        <v>66</v>
      </c>
      <c r="Q98" s="152"/>
      <c r="R98" s="162"/>
      <c r="S98" s="162"/>
      <c r="T98" s="162"/>
      <c r="U98" s="162"/>
      <c r="V98" s="163"/>
      <c r="W98" s="163"/>
      <c r="X98" s="163"/>
      <c r="Y98" s="268"/>
    </row>
    <row r="99">
      <c r="A99" s="53">
        <v>45705.0</v>
      </c>
      <c r="B99" s="53">
        <v>45783.0</v>
      </c>
      <c r="C99" s="54">
        <v>222622.0</v>
      </c>
      <c r="D99" s="54" t="s">
        <v>116</v>
      </c>
      <c r="E99" s="53">
        <v>45474.0</v>
      </c>
      <c r="F99" s="56">
        <f t="shared" si="4"/>
        <v>10</v>
      </c>
      <c r="G99" s="53">
        <v>45499.0</v>
      </c>
      <c r="H99" s="56">
        <f t="shared" si="5"/>
        <v>9</v>
      </c>
      <c r="I99" s="54" t="s">
        <v>49</v>
      </c>
      <c r="J99" s="54">
        <v>501.0</v>
      </c>
      <c r="K99" s="57">
        <v>6000.0</v>
      </c>
      <c r="L99" s="54" t="s">
        <v>51</v>
      </c>
      <c r="M99" s="53">
        <v>45776.0</v>
      </c>
      <c r="N99" s="54" t="s">
        <v>19</v>
      </c>
      <c r="O99" s="54" t="s">
        <v>642</v>
      </c>
      <c r="P99" s="54" t="s">
        <v>66</v>
      </c>
      <c r="Q99" s="377"/>
      <c r="R99" s="162"/>
      <c r="S99" s="162"/>
      <c r="T99" s="162"/>
      <c r="U99" s="162"/>
      <c r="V99" s="163"/>
      <c r="W99" s="163"/>
      <c r="X99" s="163"/>
      <c r="Y99" s="268"/>
    </row>
    <row r="100">
      <c r="A100" s="53">
        <v>45705.0</v>
      </c>
      <c r="B100" s="53">
        <v>45782.0</v>
      </c>
      <c r="C100" s="54">
        <v>226636.0</v>
      </c>
      <c r="D100" s="54" t="s">
        <v>116</v>
      </c>
      <c r="E100" s="53">
        <v>45505.0</v>
      </c>
      <c r="F100" s="56">
        <f t="shared" si="4"/>
        <v>9</v>
      </c>
      <c r="G100" s="53">
        <v>45534.0</v>
      </c>
      <c r="H100" s="56">
        <f t="shared" si="5"/>
        <v>8</v>
      </c>
      <c r="I100" s="54" t="s">
        <v>49</v>
      </c>
      <c r="J100" s="54">
        <v>510.0</v>
      </c>
      <c r="K100" s="57">
        <v>7000.0</v>
      </c>
      <c r="L100" s="54" t="s">
        <v>68</v>
      </c>
      <c r="M100" s="53">
        <v>45782.0</v>
      </c>
      <c r="N100" s="54" t="s">
        <v>22</v>
      </c>
      <c r="O100" s="54" t="s">
        <v>643</v>
      </c>
      <c r="P100" s="54" t="s">
        <v>66</v>
      </c>
      <c r="Q100" s="152"/>
      <c r="R100" s="162"/>
      <c r="S100" s="162"/>
      <c r="T100" s="162"/>
      <c r="U100" s="162"/>
      <c r="V100" s="163"/>
      <c r="W100" s="163"/>
      <c r="X100" s="163"/>
      <c r="Y100" s="268"/>
    </row>
    <row r="101">
      <c r="A101" s="53">
        <v>45705.0</v>
      </c>
      <c r="B101" s="53">
        <v>45783.0</v>
      </c>
      <c r="C101" s="54">
        <v>202167.0</v>
      </c>
      <c r="D101" s="54" t="s">
        <v>98</v>
      </c>
      <c r="E101" s="53">
        <v>45292.0</v>
      </c>
      <c r="F101" s="56">
        <f t="shared" si="4"/>
        <v>16</v>
      </c>
      <c r="G101" s="53">
        <v>45334.0</v>
      </c>
      <c r="H101" s="56">
        <f t="shared" si="5"/>
        <v>14</v>
      </c>
      <c r="I101" s="54" t="s">
        <v>73</v>
      </c>
      <c r="J101" s="54">
        <v>300.0</v>
      </c>
      <c r="K101" s="57">
        <v>8000.0</v>
      </c>
      <c r="L101" s="54" t="s">
        <v>51</v>
      </c>
      <c r="M101" s="53">
        <v>45751.0</v>
      </c>
      <c r="N101" s="54" t="s">
        <v>19</v>
      </c>
      <c r="O101" s="54" t="s">
        <v>644</v>
      </c>
      <c r="P101" s="54" t="s">
        <v>66</v>
      </c>
      <c r="Q101" s="152"/>
      <c r="R101" s="162"/>
      <c r="S101" s="162"/>
      <c r="T101" s="162"/>
      <c r="U101" s="162"/>
      <c r="V101" s="163"/>
      <c r="W101" s="163"/>
      <c r="X101" s="163"/>
      <c r="Y101" s="268"/>
    </row>
    <row r="102">
      <c r="A102" s="53">
        <v>45705.0</v>
      </c>
      <c r="B102" s="53">
        <v>45783.0</v>
      </c>
      <c r="C102" s="54">
        <v>189543.0</v>
      </c>
      <c r="D102" s="54" t="s">
        <v>118</v>
      </c>
      <c r="E102" s="53">
        <v>45078.0</v>
      </c>
      <c r="F102" s="56">
        <f t="shared" si="4"/>
        <v>23</v>
      </c>
      <c r="G102" s="151">
        <v>45216.0</v>
      </c>
      <c r="H102" s="56">
        <f t="shared" si="5"/>
        <v>18</v>
      </c>
      <c r="I102" s="54" t="s">
        <v>59</v>
      </c>
      <c r="J102" s="54" t="s">
        <v>152</v>
      </c>
      <c r="K102" s="57" t="s">
        <v>50</v>
      </c>
      <c r="L102" s="54" t="s">
        <v>51</v>
      </c>
      <c r="M102" s="53">
        <v>45757.0</v>
      </c>
      <c r="N102" s="54" t="s">
        <v>19</v>
      </c>
      <c r="O102" s="54" t="s">
        <v>645</v>
      </c>
      <c r="P102" s="54" t="s">
        <v>66</v>
      </c>
      <c r="Q102" s="152"/>
      <c r="R102" s="162"/>
      <c r="S102" s="162"/>
      <c r="T102" s="162"/>
      <c r="U102" s="162"/>
      <c r="V102" s="163"/>
      <c r="W102" s="163"/>
      <c r="X102" s="163"/>
      <c r="Y102" s="268"/>
    </row>
    <row r="103">
      <c r="A103" s="53">
        <v>45705.0</v>
      </c>
      <c r="B103" s="53">
        <v>45783.0</v>
      </c>
      <c r="C103" s="54">
        <v>207851.0</v>
      </c>
      <c r="D103" s="54" t="s">
        <v>99</v>
      </c>
      <c r="E103" s="53">
        <v>45261.0</v>
      </c>
      <c r="F103" s="56">
        <f t="shared" si="4"/>
        <v>17</v>
      </c>
      <c r="G103" s="53">
        <v>45412.0</v>
      </c>
      <c r="H103" s="56">
        <f t="shared" si="5"/>
        <v>12</v>
      </c>
      <c r="I103" s="54" t="s">
        <v>59</v>
      </c>
      <c r="J103" s="54">
        <v>102.0</v>
      </c>
      <c r="K103" s="57" t="s">
        <v>50</v>
      </c>
      <c r="L103" s="54" t="s">
        <v>68</v>
      </c>
      <c r="M103" s="53">
        <v>45756.0</v>
      </c>
      <c r="N103" s="54" t="s">
        <v>19</v>
      </c>
      <c r="O103" s="54" t="s">
        <v>646</v>
      </c>
      <c r="P103" s="54" t="s">
        <v>66</v>
      </c>
      <c r="Q103" s="152"/>
      <c r="R103" s="162"/>
      <c r="S103" s="162"/>
      <c r="T103" s="162"/>
      <c r="U103" s="162"/>
      <c r="V103" s="163"/>
      <c r="W103" s="163"/>
      <c r="X103" s="163"/>
      <c r="Y103" s="268"/>
    </row>
    <row r="104">
      <c r="A104" s="53">
        <v>45705.0</v>
      </c>
      <c r="B104" s="53">
        <v>45783.0</v>
      </c>
      <c r="C104" s="54">
        <v>199008.0</v>
      </c>
      <c r="D104" s="54" t="s">
        <v>99</v>
      </c>
      <c r="E104" s="53">
        <v>45261.0</v>
      </c>
      <c r="F104" s="56">
        <f t="shared" si="4"/>
        <v>17</v>
      </c>
      <c r="G104" s="53">
        <v>45308.0</v>
      </c>
      <c r="H104" s="56">
        <f t="shared" si="5"/>
        <v>15</v>
      </c>
      <c r="I104" s="54" t="s">
        <v>73</v>
      </c>
      <c r="J104" s="54" t="s">
        <v>647</v>
      </c>
      <c r="K104" s="57" t="s">
        <v>648</v>
      </c>
      <c r="L104" s="54" t="s">
        <v>68</v>
      </c>
      <c r="M104" s="53">
        <v>45758.0</v>
      </c>
      <c r="N104" s="54" t="s">
        <v>19</v>
      </c>
      <c r="O104" s="267"/>
      <c r="P104" s="54" t="s">
        <v>66</v>
      </c>
      <c r="Q104" s="152"/>
      <c r="R104" s="162"/>
      <c r="S104" s="162"/>
      <c r="T104" s="162"/>
      <c r="U104" s="162"/>
      <c r="V104" s="163"/>
      <c r="W104" s="163"/>
      <c r="X104" s="163"/>
      <c r="Y104" s="268"/>
    </row>
    <row r="105">
      <c r="A105" s="53">
        <v>45705.0</v>
      </c>
      <c r="B105" s="53">
        <v>45783.0</v>
      </c>
      <c r="C105" s="54">
        <v>208598.0</v>
      </c>
      <c r="D105" s="54" t="s">
        <v>71</v>
      </c>
      <c r="E105" s="53">
        <v>45261.0</v>
      </c>
      <c r="F105" s="56">
        <f t="shared" si="4"/>
        <v>17</v>
      </c>
      <c r="G105" s="53">
        <v>45384.0</v>
      </c>
      <c r="H105" s="56">
        <f t="shared" si="5"/>
        <v>13</v>
      </c>
      <c r="I105" s="54" t="s">
        <v>63</v>
      </c>
      <c r="J105" s="54">
        <v>436.0</v>
      </c>
      <c r="K105" s="57">
        <v>22000.0</v>
      </c>
      <c r="L105" s="54" t="s">
        <v>51</v>
      </c>
      <c r="M105" s="53">
        <v>45749.0</v>
      </c>
      <c r="N105" s="54" t="s">
        <v>19</v>
      </c>
      <c r="O105" s="54">
        <v>436.0</v>
      </c>
      <c r="P105" s="54" t="s">
        <v>66</v>
      </c>
      <c r="Q105" s="152"/>
      <c r="R105" s="162"/>
      <c r="S105" s="162"/>
      <c r="T105" s="162"/>
      <c r="U105" s="162"/>
      <c r="V105" s="163"/>
      <c r="W105" s="163"/>
      <c r="X105" s="163"/>
      <c r="Y105" s="268"/>
    </row>
    <row r="106">
      <c r="A106" s="53">
        <v>45702.0</v>
      </c>
      <c r="B106" s="53">
        <v>45783.0</v>
      </c>
      <c r="C106" s="54">
        <v>232371.0</v>
      </c>
      <c r="D106" s="54" t="s">
        <v>99</v>
      </c>
      <c r="E106" s="55">
        <v>45474.0</v>
      </c>
      <c r="F106" s="56">
        <f t="shared" si="4"/>
        <v>10</v>
      </c>
      <c r="G106" s="53">
        <v>45701.0</v>
      </c>
      <c r="H106" s="56">
        <f t="shared" si="5"/>
        <v>2</v>
      </c>
      <c r="I106" s="54" t="s">
        <v>49</v>
      </c>
      <c r="J106" s="54">
        <v>514.0</v>
      </c>
      <c r="K106" s="57">
        <v>4500.0</v>
      </c>
      <c r="L106" s="54" t="s">
        <v>68</v>
      </c>
      <c r="M106" s="53">
        <v>45749.0</v>
      </c>
      <c r="N106" s="54" t="s">
        <v>19</v>
      </c>
      <c r="O106" s="54" t="s">
        <v>649</v>
      </c>
      <c r="P106" s="54" t="s">
        <v>66</v>
      </c>
      <c r="Q106" s="152"/>
      <c r="R106" s="162"/>
      <c r="S106" s="162"/>
      <c r="T106" s="162"/>
      <c r="U106" s="162"/>
      <c r="V106" s="163"/>
      <c r="W106" s="163"/>
      <c r="X106" s="163"/>
      <c r="Y106" s="268"/>
    </row>
    <row r="107">
      <c r="A107" s="53">
        <v>45747.0</v>
      </c>
      <c r="B107" s="53">
        <v>45783.0</v>
      </c>
      <c r="C107" s="54">
        <v>244349.0</v>
      </c>
      <c r="D107" s="54" t="s">
        <v>95</v>
      </c>
      <c r="E107" s="55">
        <v>45566.0</v>
      </c>
      <c r="F107" s="56">
        <f t="shared" si="4"/>
        <v>7</v>
      </c>
      <c r="G107" s="53">
        <v>45729.0</v>
      </c>
      <c r="H107" s="56">
        <f t="shared" si="5"/>
        <v>1</v>
      </c>
      <c r="I107" s="54" t="s">
        <v>49</v>
      </c>
      <c r="J107" s="54">
        <v>512.0</v>
      </c>
      <c r="K107" s="328"/>
      <c r="L107" s="98"/>
      <c r="M107" s="53">
        <v>45762.0</v>
      </c>
      <c r="N107" s="54" t="s">
        <v>19</v>
      </c>
      <c r="O107" s="267"/>
      <c r="P107" s="54" t="s">
        <v>66</v>
      </c>
      <c r="Q107" s="152"/>
      <c r="R107" s="162"/>
      <c r="S107" s="162"/>
      <c r="T107" s="162"/>
      <c r="U107" s="162"/>
      <c r="V107" s="163"/>
      <c r="W107" s="163"/>
      <c r="X107" s="163"/>
      <c r="Y107" s="268"/>
    </row>
    <row r="108">
      <c r="A108" s="97">
        <v>45705.0</v>
      </c>
      <c r="B108" s="53">
        <v>45783.0</v>
      </c>
      <c r="C108" s="98">
        <v>196277.0</v>
      </c>
      <c r="D108" s="98" t="s">
        <v>95</v>
      </c>
      <c r="E108" s="97">
        <v>45261.0</v>
      </c>
      <c r="F108" s="56">
        <f t="shared" si="4"/>
        <v>17</v>
      </c>
      <c r="G108" s="97">
        <v>45303.0</v>
      </c>
      <c r="H108" s="56">
        <f t="shared" si="5"/>
        <v>15</v>
      </c>
      <c r="I108" s="54" t="s">
        <v>74</v>
      </c>
      <c r="J108" s="98">
        <v>328.0</v>
      </c>
      <c r="K108" s="57" t="s">
        <v>50</v>
      </c>
      <c r="L108" s="54" t="s">
        <v>51</v>
      </c>
      <c r="M108" s="53">
        <v>45749.0</v>
      </c>
      <c r="N108" s="54" t="s">
        <v>19</v>
      </c>
      <c r="O108" s="54"/>
      <c r="P108" s="54" t="s">
        <v>66</v>
      </c>
      <c r="Q108" s="152"/>
      <c r="R108" s="162"/>
      <c r="S108" s="162"/>
      <c r="T108" s="162"/>
      <c r="U108" s="162"/>
      <c r="V108" s="163"/>
      <c r="W108" s="163"/>
      <c r="X108" s="163"/>
      <c r="Y108" s="268"/>
    </row>
    <row r="109">
      <c r="A109" s="97">
        <v>45705.0</v>
      </c>
      <c r="B109" s="53">
        <v>45783.0</v>
      </c>
      <c r="C109" s="98">
        <v>173514.0</v>
      </c>
      <c r="D109" s="98" t="s">
        <v>95</v>
      </c>
      <c r="E109" s="97">
        <v>45047.0</v>
      </c>
      <c r="F109" s="56">
        <f t="shared" si="4"/>
        <v>24</v>
      </c>
      <c r="G109" s="97">
        <v>45083.0</v>
      </c>
      <c r="H109" s="56">
        <f t="shared" si="5"/>
        <v>23</v>
      </c>
      <c r="I109" s="98" t="s">
        <v>49</v>
      </c>
      <c r="J109" s="54">
        <v>516.0</v>
      </c>
      <c r="K109" s="57" t="s">
        <v>50</v>
      </c>
      <c r="L109" s="98" t="s">
        <v>51</v>
      </c>
      <c r="M109" s="53">
        <v>45748.0</v>
      </c>
      <c r="N109" s="54" t="s">
        <v>19</v>
      </c>
      <c r="O109" s="54" t="s">
        <v>637</v>
      </c>
      <c r="P109" s="54" t="s">
        <v>66</v>
      </c>
      <c r="Q109" s="152"/>
      <c r="R109" s="162"/>
      <c r="S109" s="162"/>
      <c r="T109" s="162"/>
      <c r="U109" s="162"/>
      <c r="V109" s="163"/>
      <c r="W109" s="163"/>
      <c r="X109" s="163"/>
      <c r="Y109" s="268"/>
    </row>
    <row r="110">
      <c r="A110" s="97">
        <v>45705.0</v>
      </c>
      <c r="B110" s="53">
        <v>45783.0</v>
      </c>
      <c r="C110" s="98">
        <v>214603.0</v>
      </c>
      <c r="D110" s="98" t="s">
        <v>95</v>
      </c>
      <c r="E110" s="97">
        <v>45413.0</v>
      </c>
      <c r="F110" s="56">
        <f t="shared" si="4"/>
        <v>12</v>
      </c>
      <c r="G110" s="97">
        <v>45427.0</v>
      </c>
      <c r="H110" s="56">
        <f t="shared" si="5"/>
        <v>11</v>
      </c>
      <c r="I110" s="98" t="s">
        <v>49</v>
      </c>
      <c r="J110" s="98">
        <v>512.0</v>
      </c>
      <c r="K110" s="57" t="s">
        <v>50</v>
      </c>
      <c r="L110" s="54" t="s">
        <v>51</v>
      </c>
      <c r="M110" s="53">
        <v>45750.0</v>
      </c>
      <c r="N110" s="54" t="s">
        <v>19</v>
      </c>
      <c r="O110" s="54"/>
      <c r="P110" s="54" t="s">
        <v>66</v>
      </c>
      <c r="Q110" s="152"/>
      <c r="R110" s="162"/>
      <c r="S110" s="162"/>
      <c r="T110" s="162"/>
      <c r="U110" s="162"/>
      <c r="V110" s="163"/>
      <c r="W110" s="163"/>
      <c r="X110" s="163"/>
      <c r="Y110" s="268"/>
    </row>
    <row r="111">
      <c r="A111" s="97">
        <v>45705.0</v>
      </c>
      <c r="B111" s="53">
        <v>45783.0</v>
      </c>
      <c r="C111" s="98">
        <v>240302.0</v>
      </c>
      <c r="D111" s="98" t="s">
        <v>95</v>
      </c>
      <c r="E111" s="97">
        <v>45597.0</v>
      </c>
      <c r="F111" s="56">
        <f t="shared" si="4"/>
        <v>6</v>
      </c>
      <c r="G111" s="97">
        <v>45679.0</v>
      </c>
      <c r="H111" s="56">
        <f t="shared" si="5"/>
        <v>3</v>
      </c>
      <c r="I111" s="98" t="s">
        <v>49</v>
      </c>
      <c r="J111" s="98">
        <v>512.0</v>
      </c>
      <c r="K111" s="57" t="s">
        <v>50</v>
      </c>
      <c r="L111" s="54" t="s">
        <v>51</v>
      </c>
      <c r="M111" s="53">
        <v>45762.0</v>
      </c>
      <c r="N111" s="54" t="s">
        <v>19</v>
      </c>
      <c r="O111" s="54"/>
      <c r="P111" s="54" t="s">
        <v>66</v>
      </c>
      <c r="Q111" s="152"/>
      <c r="R111" s="162"/>
      <c r="S111" s="162"/>
      <c r="T111" s="162"/>
      <c r="U111" s="162"/>
      <c r="V111" s="163"/>
      <c r="W111" s="163"/>
      <c r="X111" s="163"/>
      <c r="Y111" s="268"/>
    </row>
    <row r="112">
      <c r="A112" s="97">
        <v>45705.0</v>
      </c>
      <c r="B112" s="53">
        <v>45783.0</v>
      </c>
      <c r="C112" s="98">
        <v>186891.0</v>
      </c>
      <c r="D112" s="98" t="s">
        <v>96</v>
      </c>
      <c r="E112" s="97">
        <v>45017.0</v>
      </c>
      <c r="F112" s="56">
        <f t="shared" si="4"/>
        <v>25</v>
      </c>
      <c r="G112" s="137">
        <v>45215.0</v>
      </c>
      <c r="H112" s="56">
        <f t="shared" si="5"/>
        <v>18</v>
      </c>
      <c r="I112" s="54" t="s">
        <v>63</v>
      </c>
      <c r="J112" s="54">
        <v>406.0</v>
      </c>
      <c r="K112" s="57" t="s">
        <v>50</v>
      </c>
      <c r="L112" s="54" t="s">
        <v>51</v>
      </c>
      <c r="M112" s="53">
        <v>45751.0</v>
      </c>
      <c r="N112" s="54" t="s">
        <v>19</v>
      </c>
      <c r="O112" s="379">
        <v>94.79</v>
      </c>
      <c r="P112" s="54" t="s">
        <v>66</v>
      </c>
      <c r="Q112" s="152"/>
      <c r="R112" s="162"/>
      <c r="S112" s="162"/>
      <c r="T112" s="162"/>
      <c r="U112" s="162"/>
      <c r="V112" s="163"/>
      <c r="W112" s="163"/>
      <c r="X112" s="163"/>
      <c r="Y112" s="268"/>
    </row>
    <row r="113">
      <c r="A113" s="97">
        <v>45705.0</v>
      </c>
      <c r="B113" s="53">
        <v>45783.0</v>
      </c>
      <c r="C113" s="98">
        <v>198287.0</v>
      </c>
      <c r="D113" s="98" t="s">
        <v>96</v>
      </c>
      <c r="E113" s="97">
        <v>45139.0</v>
      </c>
      <c r="F113" s="56">
        <f t="shared" si="4"/>
        <v>21</v>
      </c>
      <c r="G113" s="97">
        <v>45303.0</v>
      </c>
      <c r="H113" s="56">
        <f t="shared" si="5"/>
        <v>15</v>
      </c>
      <c r="I113" s="98" t="s">
        <v>49</v>
      </c>
      <c r="J113" s="98">
        <v>535.0</v>
      </c>
      <c r="K113" s="57" t="s">
        <v>650</v>
      </c>
      <c r="L113" s="54" t="s">
        <v>51</v>
      </c>
      <c r="M113" s="53">
        <v>45783.0</v>
      </c>
      <c r="N113" s="54" t="s">
        <v>22</v>
      </c>
      <c r="O113" s="54" t="s">
        <v>292</v>
      </c>
      <c r="P113" s="54" t="s">
        <v>66</v>
      </c>
      <c r="Q113" s="152"/>
      <c r="R113" s="162"/>
      <c r="S113" s="162"/>
      <c r="T113" s="162"/>
      <c r="U113" s="162"/>
      <c r="V113" s="163"/>
      <c r="W113" s="163"/>
      <c r="X113" s="163"/>
      <c r="Y113" s="268"/>
    </row>
    <row r="114">
      <c r="A114" s="97">
        <v>45705.0</v>
      </c>
      <c r="B114" s="53">
        <v>45783.0</v>
      </c>
      <c r="C114" s="98">
        <v>206461.0</v>
      </c>
      <c r="D114" s="98" t="s">
        <v>96</v>
      </c>
      <c r="E114" s="97">
        <v>45261.0</v>
      </c>
      <c r="F114" s="56">
        <f t="shared" si="4"/>
        <v>17</v>
      </c>
      <c r="G114" s="97">
        <v>45365.0</v>
      </c>
      <c r="H114" s="56">
        <f t="shared" si="5"/>
        <v>13</v>
      </c>
      <c r="I114" s="98" t="s">
        <v>49</v>
      </c>
      <c r="J114" s="98">
        <v>512.0</v>
      </c>
      <c r="K114" s="100" t="s">
        <v>64</v>
      </c>
      <c r="L114" s="54" t="s">
        <v>51</v>
      </c>
      <c r="M114" s="53">
        <v>45762.0</v>
      </c>
      <c r="N114" s="54" t="s">
        <v>19</v>
      </c>
      <c r="O114" s="54"/>
      <c r="P114" s="54" t="s">
        <v>66</v>
      </c>
      <c r="Q114" s="152"/>
      <c r="R114" s="162"/>
      <c r="S114" s="162"/>
      <c r="T114" s="162"/>
      <c r="U114" s="162"/>
      <c r="V114" s="163"/>
      <c r="W114" s="163"/>
      <c r="X114" s="163"/>
      <c r="Y114" s="268"/>
    </row>
    <row r="115">
      <c r="A115" s="97">
        <v>45705.0</v>
      </c>
      <c r="B115" s="53">
        <v>45783.0</v>
      </c>
      <c r="C115" s="98">
        <v>218274.0</v>
      </c>
      <c r="D115" s="98" t="s">
        <v>96</v>
      </c>
      <c r="E115" s="97">
        <v>45444.0</v>
      </c>
      <c r="F115" s="56">
        <f t="shared" si="4"/>
        <v>11</v>
      </c>
      <c r="G115" s="97">
        <v>45463.0</v>
      </c>
      <c r="H115" s="56">
        <f t="shared" si="5"/>
        <v>10</v>
      </c>
      <c r="I115" s="54" t="s">
        <v>59</v>
      </c>
      <c r="J115" s="54">
        <v>101.0</v>
      </c>
      <c r="K115" s="57" t="s">
        <v>50</v>
      </c>
      <c r="L115" s="54" t="s">
        <v>51</v>
      </c>
      <c r="M115" s="53">
        <v>45749.0</v>
      </c>
      <c r="N115" s="54" t="s">
        <v>19</v>
      </c>
      <c r="O115" s="54" t="s">
        <v>651</v>
      </c>
      <c r="P115" s="54" t="s">
        <v>66</v>
      </c>
      <c r="Q115" s="152"/>
      <c r="R115" s="162"/>
      <c r="S115" s="162"/>
      <c r="T115" s="162"/>
      <c r="U115" s="162"/>
      <c r="V115" s="163"/>
      <c r="W115" s="163"/>
      <c r="X115" s="163"/>
      <c r="Y115" s="268"/>
    </row>
    <row r="116">
      <c r="A116" s="97">
        <v>45705.0</v>
      </c>
      <c r="B116" s="53">
        <v>45783.0</v>
      </c>
      <c r="C116" s="98">
        <v>217227.0</v>
      </c>
      <c r="D116" s="98" t="s">
        <v>62</v>
      </c>
      <c r="E116" s="97">
        <v>45413.0</v>
      </c>
      <c r="F116" s="56">
        <f t="shared" si="4"/>
        <v>12</v>
      </c>
      <c r="G116" s="97">
        <v>45450.0</v>
      </c>
      <c r="H116" s="56">
        <f t="shared" si="5"/>
        <v>10</v>
      </c>
      <c r="I116" s="54" t="s">
        <v>63</v>
      </c>
      <c r="J116" s="54">
        <v>401.0</v>
      </c>
      <c r="K116" s="57" t="s">
        <v>50</v>
      </c>
      <c r="L116" s="54" t="s">
        <v>51</v>
      </c>
      <c r="M116" s="53">
        <v>45748.0</v>
      </c>
      <c r="N116" s="54" t="s">
        <v>19</v>
      </c>
      <c r="O116" s="379" t="s">
        <v>652</v>
      </c>
      <c r="P116" s="54" t="s">
        <v>66</v>
      </c>
      <c r="Q116" s="152"/>
      <c r="R116" s="162"/>
      <c r="S116" s="162"/>
      <c r="T116" s="162"/>
      <c r="U116" s="162"/>
      <c r="V116" s="163"/>
      <c r="W116" s="163"/>
      <c r="X116" s="163"/>
      <c r="Y116" s="268"/>
    </row>
    <row r="117">
      <c r="A117" s="97">
        <v>45705.0</v>
      </c>
      <c r="B117" s="53">
        <v>45783.0</v>
      </c>
      <c r="C117" s="98">
        <v>187352.0</v>
      </c>
      <c r="D117" s="98" t="s">
        <v>62</v>
      </c>
      <c r="E117" s="97">
        <v>45108.0</v>
      </c>
      <c r="F117" s="56">
        <f t="shared" si="4"/>
        <v>22</v>
      </c>
      <c r="G117" s="97">
        <v>45195.0</v>
      </c>
      <c r="H117" s="56">
        <f t="shared" si="5"/>
        <v>19</v>
      </c>
      <c r="I117" s="98" t="s">
        <v>49</v>
      </c>
      <c r="J117" s="54">
        <v>535.0</v>
      </c>
      <c r="K117" s="57">
        <v>10000.0</v>
      </c>
      <c r="L117" s="54" t="s">
        <v>51</v>
      </c>
      <c r="M117" s="53">
        <v>45776.0</v>
      </c>
      <c r="N117" s="54" t="s">
        <v>19</v>
      </c>
      <c r="O117" s="267"/>
      <c r="P117" s="54" t="s">
        <v>66</v>
      </c>
      <c r="Q117" s="152"/>
      <c r="R117" s="162"/>
      <c r="S117" s="162"/>
      <c r="T117" s="162"/>
      <c r="U117" s="162"/>
      <c r="V117" s="163"/>
      <c r="W117" s="163"/>
      <c r="X117" s="163"/>
      <c r="Y117" s="268"/>
    </row>
    <row r="118">
      <c r="A118" s="97">
        <v>45747.0</v>
      </c>
      <c r="B118" s="53">
        <v>45783.0</v>
      </c>
      <c r="C118" s="98">
        <v>245922.0</v>
      </c>
      <c r="D118" s="336" t="s">
        <v>161</v>
      </c>
      <c r="E118" s="55">
        <v>45474.0</v>
      </c>
      <c r="F118" s="56">
        <f t="shared" si="4"/>
        <v>10</v>
      </c>
      <c r="G118" s="53">
        <v>45729.0</v>
      </c>
      <c r="H118" s="56">
        <f t="shared" si="5"/>
        <v>1</v>
      </c>
      <c r="I118" s="336" t="s">
        <v>49</v>
      </c>
      <c r="J118" s="54">
        <v>512.0</v>
      </c>
      <c r="K118" s="328">
        <v>0.7022</v>
      </c>
      <c r="L118" s="54" t="s">
        <v>51</v>
      </c>
      <c r="M118" s="53">
        <v>45762.0</v>
      </c>
      <c r="N118" s="54" t="s">
        <v>19</v>
      </c>
      <c r="O118" s="58"/>
      <c r="P118" s="54" t="s">
        <v>66</v>
      </c>
      <c r="Q118" s="152"/>
      <c r="R118" s="162"/>
      <c r="S118" s="162"/>
      <c r="T118" s="162"/>
      <c r="U118" s="162"/>
      <c r="V118" s="163"/>
      <c r="W118" s="163"/>
      <c r="X118" s="163"/>
      <c r="Y118" s="268"/>
    </row>
    <row r="119">
      <c r="A119" s="105">
        <v>45705.0</v>
      </c>
      <c r="B119" s="53">
        <v>45783.0</v>
      </c>
      <c r="C119" s="134">
        <v>214192.0</v>
      </c>
      <c r="D119" s="134" t="s">
        <v>58</v>
      </c>
      <c r="E119" s="107">
        <v>45444.0</v>
      </c>
      <c r="F119" s="117">
        <f t="shared" si="4"/>
        <v>11</v>
      </c>
      <c r="G119" s="105">
        <v>45513.0</v>
      </c>
      <c r="H119" s="380">
        <f t="shared" si="5"/>
        <v>8</v>
      </c>
      <c r="I119" s="134" t="s">
        <v>59</v>
      </c>
      <c r="J119" s="134">
        <v>103.0</v>
      </c>
      <c r="K119" s="111"/>
      <c r="L119" s="133"/>
      <c r="M119" s="105">
        <v>45757.0</v>
      </c>
      <c r="N119" s="54" t="s">
        <v>19</v>
      </c>
      <c r="O119" s="54"/>
      <c r="P119" s="54" t="s">
        <v>66</v>
      </c>
      <c r="Q119" s="152"/>
      <c r="R119" s="162"/>
      <c r="S119" s="162"/>
      <c r="T119" s="162"/>
      <c r="U119" s="162"/>
      <c r="V119" s="163"/>
      <c r="W119" s="163"/>
      <c r="X119" s="163"/>
      <c r="Y119" s="268"/>
    </row>
    <row r="120">
      <c r="A120" s="105">
        <v>45705.0</v>
      </c>
      <c r="B120" s="53">
        <v>45783.0</v>
      </c>
      <c r="C120" s="134">
        <v>226960.0</v>
      </c>
      <c r="D120" s="134" t="s">
        <v>89</v>
      </c>
      <c r="E120" s="107">
        <v>45231.0</v>
      </c>
      <c r="F120" s="117">
        <f t="shared" si="4"/>
        <v>18</v>
      </c>
      <c r="G120" s="105">
        <v>45540.0</v>
      </c>
      <c r="H120" s="381">
        <f t="shared" si="5"/>
        <v>8</v>
      </c>
      <c r="I120" s="134" t="s">
        <v>59</v>
      </c>
      <c r="J120" s="89">
        <v>101.0</v>
      </c>
      <c r="K120" s="135" t="s">
        <v>382</v>
      </c>
      <c r="L120" s="135" t="s">
        <v>51</v>
      </c>
      <c r="M120" s="280">
        <v>45763.0</v>
      </c>
      <c r="N120" s="54" t="s">
        <v>19</v>
      </c>
      <c r="O120" s="54"/>
      <c r="P120" s="54" t="s">
        <v>66</v>
      </c>
      <c r="Q120" s="152"/>
      <c r="R120" s="162"/>
      <c r="S120" s="162"/>
      <c r="T120" s="162"/>
      <c r="U120" s="162"/>
      <c r="V120" s="163"/>
      <c r="W120" s="163"/>
      <c r="X120" s="163"/>
      <c r="Y120" s="268"/>
    </row>
    <row r="121">
      <c r="A121" s="105">
        <v>45705.0</v>
      </c>
      <c r="B121" s="53">
        <v>45783.0</v>
      </c>
      <c r="C121" s="134">
        <v>221367.0</v>
      </c>
      <c r="D121" s="134" t="s">
        <v>89</v>
      </c>
      <c r="E121" s="107">
        <v>45444.0</v>
      </c>
      <c r="F121" s="117">
        <f t="shared" si="4"/>
        <v>11</v>
      </c>
      <c r="G121" s="105">
        <v>45485.0</v>
      </c>
      <c r="H121" s="382">
        <f t="shared" si="5"/>
        <v>9</v>
      </c>
      <c r="I121" s="134" t="s">
        <v>73</v>
      </c>
      <c r="J121" s="383" t="s">
        <v>442</v>
      </c>
      <c r="K121" s="384" t="s">
        <v>653</v>
      </c>
      <c r="L121" s="54" t="s">
        <v>51</v>
      </c>
      <c r="M121" s="280">
        <v>45775.0</v>
      </c>
      <c r="N121" s="54" t="s">
        <v>19</v>
      </c>
      <c r="O121" s="54"/>
      <c r="P121" s="54" t="s">
        <v>66</v>
      </c>
      <c r="Q121" s="152"/>
      <c r="R121" s="162"/>
      <c r="S121" s="162"/>
      <c r="T121" s="162"/>
      <c r="U121" s="162"/>
      <c r="V121" s="163"/>
      <c r="W121" s="163"/>
      <c r="X121" s="163"/>
      <c r="Y121" s="268"/>
    </row>
    <row r="122">
      <c r="A122" s="53">
        <v>45705.0</v>
      </c>
      <c r="B122" s="53">
        <v>45783.0</v>
      </c>
      <c r="C122" s="54">
        <v>194939.0</v>
      </c>
      <c r="D122" s="54" t="s">
        <v>58</v>
      </c>
      <c r="E122" s="53">
        <v>45200.0</v>
      </c>
      <c r="F122" s="56">
        <f t="shared" si="4"/>
        <v>19</v>
      </c>
      <c r="G122" s="53">
        <v>45267.0</v>
      </c>
      <c r="H122" s="56">
        <f t="shared" si="5"/>
        <v>16</v>
      </c>
      <c r="I122" s="54" t="s">
        <v>134</v>
      </c>
      <c r="J122" s="54">
        <v>1012.0</v>
      </c>
      <c r="K122" s="57">
        <v>31000.0</v>
      </c>
      <c r="L122" s="54" t="s">
        <v>68</v>
      </c>
      <c r="M122" s="53">
        <v>45776.0</v>
      </c>
      <c r="N122" s="54" t="s">
        <v>19</v>
      </c>
      <c r="O122" s="54" t="s">
        <v>90</v>
      </c>
      <c r="P122" s="54" t="s">
        <v>66</v>
      </c>
      <c r="Q122" s="152"/>
      <c r="R122" s="162"/>
      <c r="S122" s="162"/>
      <c r="T122" s="162"/>
      <c r="U122" s="162"/>
      <c r="V122" s="163"/>
      <c r="W122" s="163"/>
      <c r="X122" s="163"/>
      <c r="Y122" s="268"/>
    </row>
    <row r="123">
      <c r="A123" s="53">
        <v>45705.0</v>
      </c>
      <c r="B123" s="53">
        <v>45783.0</v>
      </c>
      <c r="C123" s="54">
        <v>188614.0</v>
      </c>
      <c r="D123" s="54" t="s">
        <v>83</v>
      </c>
      <c r="E123" s="53">
        <v>45139.0</v>
      </c>
      <c r="F123" s="56">
        <f t="shared" si="4"/>
        <v>21</v>
      </c>
      <c r="G123" s="151">
        <v>45213.0</v>
      </c>
      <c r="H123" s="56">
        <f t="shared" si="5"/>
        <v>18</v>
      </c>
      <c r="I123" s="54" t="s">
        <v>49</v>
      </c>
      <c r="J123" s="54">
        <v>535.0</v>
      </c>
      <c r="K123" s="328">
        <v>0.663</v>
      </c>
      <c r="L123" s="54" t="s">
        <v>51</v>
      </c>
      <c r="M123" s="53">
        <v>45777.0</v>
      </c>
      <c r="N123" s="54" t="s">
        <v>19</v>
      </c>
      <c r="O123" s="267"/>
      <c r="P123" s="54" t="s">
        <v>66</v>
      </c>
      <c r="Q123" s="152"/>
      <c r="R123" s="162"/>
      <c r="S123" s="162"/>
      <c r="T123" s="162"/>
      <c r="U123" s="162"/>
      <c r="V123" s="163"/>
      <c r="W123" s="163"/>
      <c r="X123" s="163"/>
      <c r="Y123" s="268"/>
    </row>
    <row r="124">
      <c r="A124" s="53">
        <v>45705.0</v>
      </c>
      <c r="B124" s="53">
        <v>45783.0</v>
      </c>
      <c r="C124" s="54">
        <v>199084.0</v>
      </c>
      <c r="D124" s="54" t="s">
        <v>83</v>
      </c>
      <c r="E124" s="53">
        <v>45352.0</v>
      </c>
      <c r="F124" s="56">
        <f t="shared" si="4"/>
        <v>14</v>
      </c>
      <c r="G124" s="53">
        <v>45418.0</v>
      </c>
      <c r="H124" s="56">
        <f t="shared" si="5"/>
        <v>12</v>
      </c>
      <c r="I124" s="54" t="s">
        <v>72</v>
      </c>
      <c r="J124" s="54">
        <v>4012.0</v>
      </c>
      <c r="K124" s="54" t="s">
        <v>654</v>
      </c>
      <c r="L124" s="54" t="s">
        <v>51</v>
      </c>
      <c r="M124" s="53">
        <v>45772.0</v>
      </c>
      <c r="N124" s="54" t="s">
        <v>19</v>
      </c>
      <c r="O124" s="374"/>
      <c r="P124" s="54" t="s">
        <v>66</v>
      </c>
      <c r="Q124" s="152"/>
      <c r="R124" s="162"/>
      <c r="S124" s="162"/>
      <c r="T124" s="162"/>
      <c r="U124" s="162"/>
      <c r="V124" s="163"/>
      <c r="W124" s="163"/>
      <c r="X124" s="163"/>
      <c r="Y124" s="268"/>
    </row>
    <row r="125">
      <c r="A125" s="53">
        <v>45705.0</v>
      </c>
      <c r="B125" s="53">
        <v>45783.0</v>
      </c>
      <c r="C125" s="54">
        <v>195756.0</v>
      </c>
      <c r="D125" s="54" t="s">
        <v>83</v>
      </c>
      <c r="E125" s="53">
        <v>45108.0</v>
      </c>
      <c r="F125" s="56">
        <f t="shared" si="4"/>
        <v>22</v>
      </c>
      <c r="G125" s="151">
        <v>45273.0</v>
      </c>
      <c r="H125" s="56">
        <f t="shared" si="5"/>
        <v>16</v>
      </c>
      <c r="I125" s="54" t="s">
        <v>49</v>
      </c>
      <c r="J125" s="54">
        <v>535.0</v>
      </c>
      <c r="K125" s="54" t="s">
        <v>655</v>
      </c>
      <c r="L125" s="54" t="s">
        <v>68</v>
      </c>
      <c r="M125" s="53">
        <v>45776.0</v>
      </c>
      <c r="N125" s="54" t="s">
        <v>19</v>
      </c>
      <c r="O125" s="267"/>
      <c r="P125" s="54" t="s">
        <v>66</v>
      </c>
      <c r="Q125" s="115"/>
      <c r="R125" s="385"/>
      <c r="S125" s="385"/>
      <c r="T125" s="164"/>
      <c r="U125" s="342"/>
      <c r="V125" s="166"/>
      <c r="W125" s="166"/>
      <c r="X125" s="386"/>
      <c r="Y125" s="313"/>
    </row>
    <row r="126">
      <c r="A126" s="53">
        <v>45705.0</v>
      </c>
      <c r="B126" s="53">
        <v>45783.0</v>
      </c>
      <c r="C126" s="54">
        <v>235404.0</v>
      </c>
      <c r="D126" s="54" t="s">
        <v>83</v>
      </c>
      <c r="E126" s="53">
        <v>45566.0</v>
      </c>
      <c r="F126" s="56">
        <f t="shared" si="4"/>
        <v>7</v>
      </c>
      <c r="G126" s="151">
        <v>45624.0</v>
      </c>
      <c r="H126" s="56">
        <f t="shared" si="5"/>
        <v>5</v>
      </c>
      <c r="I126" s="54" t="s">
        <v>59</v>
      </c>
      <c r="J126" s="54">
        <v>102.0</v>
      </c>
      <c r="K126" s="54" t="s">
        <v>656</v>
      </c>
      <c r="L126" s="54" t="s">
        <v>51</v>
      </c>
      <c r="M126" s="53">
        <v>45775.0</v>
      </c>
      <c r="N126" s="54" t="s">
        <v>19</v>
      </c>
      <c r="O126" s="267"/>
      <c r="P126" s="54" t="s">
        <v>66</v>
      </c>
      <c r="Q126" s="152"/>
      <c r="R126" s="162"/>
      <c r="S126" s="162"/>
      <c r="T126" s="162"/>
      <c r="U126" s="162"/>
      <c r="V126" s="163"/>
      <c r="W126" s="163"/>
      <c r="X126" s="163"/>
      <c r="Y126" s="268"/>
    </row>
    <row r="127">
      <c r="A127" s="53">
        <v>45705.0</v>
      </c>
      <c r="B127" s="53">
        <v>45783.0</v>
      </c>
      <c r="C127" s="54">
        <v>209544.0</v>
      </c>
      <c r="D127" s="54" t="s">
        <v>87</v>
      </c>
      <c r="E127" s="53">
        <v>45323.0</v>
      </c>
      <c r="F127" s="56">
        <f t="shared" si="4"/>
        <v>15</v>
      </c>
      <c r="G127" s="53">
        <v>45390.0</v>
      </c>
      <c r="H127" s="56">
        <f t="shared" si="5"/>
        <v>12</v>
      </c>
      <c r="I127" s="54" t="s">
        <v>49</v>
      </c>
      <c r="J127" s="54">
        <v>535.0</v>
      </c>
      <c r="K127" s="328">
        <v>0.6286</v>
      </c>
      <c r="L127" s="54" t="s">
        <v>51</v>
      </c>
      <c r="M127" s="53">
        <v>45777.0</v>
      </c>
      <c r="N127" s="54" t="s">
        <v>19</v>
      </c>
      <c r="O127" s="267"/>
      <c r="P127" s="54" t="s">
        <v>66</v>
      </c>
      <c r="Q127" s="152"/>
      <c r="R127" s="162"/>
      <c r="S127" s="162"/>
      <c r="T127" s="162"/>
      <c r="U127" s="162"/>
      <c r="V127" s="163"/>
      <c r="W127" s="163"/>
      <c r="X127" s="163"/>
      <c r="Y127" s="268"/>
    </row>
    <row r="128">
      <c r="A128" s="53">
        <v>45705.0</v>
      </c>
      <c r="B128" s="53">
        <v>45779.0</v>
      </c>
      <c r="C128" s="54">
        <v>231245.0</v>
      </c>
      <c r="D128" s="54" t="s">
        <v>107</v>
      </c>
      <c r="E128" s="53">
        <v>45566.0</v>
      </c>
      <c r="F128" s="56">
        <f t="shared" si="4"/>
        <v>7</v>
      </c>
      <c r="G128" s="151">
        <v>45581.0</v>
      </c>
      <c r="H128" s="56">
        <f t="shared" si="5"/>
        <v>6</v>
      </c>
      <c r="I128" s="54" t="s">
        <v>59</v>
      </c>
      <c r="J128" s="54">
        <v>101.0</v>
      </c>
      <c r="K128" s="54" t="s">
        <v>612</v>
      </c>
      <c r="L128" s="54" t="s">
        <v>68</v>
      </c>
      <c r="M128" s="53">
        <v>45779.0</v>
      </c>
      <c r="N128" s="54" t="s">
        <v>22</v>
      </c>
      <c r="O128" s="54" t="s">
        <v>292</v>
      </c>
      <c r="P128" s="54" t="s">
        <v>66</v>
      </c>
      <c r="Q128" s="152"/>
      <c r="R128" s="162"/>
      <c r="S128" s="162"/>
      <c r="T128" s="162"/>
      <c r="U128" s="162"/>
      <c r="V128" s="163"/>
      <c r="W128" s="163"/>
      <c r="X128" s="163"/>
      <c r="Y128" s="268"/>
    </row>
    <row r="129">
      <c r="A129" s="53">
        <v>45705.0</v>
      </c>
      <c r="B129" s="53">
        <v>45779.0</v>
      </c>
      <c r="C129" s="54">
        <v>240045.0</v>
      </c>
      <c r="D129" s="54" t="s">
        <v>89</v>
      </c>
      <c r="E129" s="53">
        <v>45566.0</v>
      </c>
      <c r="F129" s="56">
        <f t="shared" si="4"/>
        <v>7</v>
      </c>
      <c r="G129" s="53">
        <v>45677.0</v>
      </c>
      <c r="H129" s="56">
        <f t="shared" si="5"/>
        <v>3</v>
      </c>
      <c r="I129" s="54" t="s">
        <v>59</v>
      </c>
      <c r="J129" s="54">
        <v>101.0</v>
      </c>
      <c r="K129" s="54" t="s">
        <v>653</v>
      </c>
      <c r="L129" s="54" t="s">
        <v>68</v>
      </c>
      <c r="M129" s="53">
        <v>45779.0</v>
      </c>
      <c r="N129" s="54" t="s">
        <v>22</v>
      </c>
      <c r="O129" s="267"/>
      <c r="P129" s="54" t="s">
        <v>66</v>
      </c>
      <c r="Q129" s="152"/>
      <c r="R129" s="162"/>
      <c r="S129" s="162"/>
      <c r="T129" s="162"/>
      <c r="U129" s="162"/>
      <c r="V129" s="163"/>
      <c r="W129" s="163"/>
      <c r="X129" s="163"/>
      <c r="Y129" s="268"/>
    </row>
    <row r="130">
      <c r="A130" s="53">
        <v>45708.0</v>
      </c>
      <c r="B130" s="53">
        <v>45783.0</v>
      </c>
      <c r="C130" s="54">
        <v>198309.0</v>
      </c>
      <c r="D130" s="54" t="s">
        <v>111</v>
      </c>
      <c r="E130" s="53">
        <v>45231.0</v>
      </c>
      <c r="F130" s="56">
        <f t="shared" si="4"/>
        <v>18</v>
      </c>
      <c r="G130" s="53">
        <v>45303.0</v>
      </c>
      <c r="H130" s="56">
        <f t="shared" si="5"/>
        <v>15</v>
      </c>
      <c r="I130" s="54" t="s">
        <v>49</v>
      </c>
      <c r="J130" s="54">
        <v>535.0</v>
      </c>
      <c r="K130" s="54" t="s">
        <v>657</v>
      </c>
      <c r="L130" s="54" t="s">
        <v>68</v>
      </c>
      <c r="M130" s="53">
        <v>45776.0</v>
      </c>
      <c r="N130" s="54" t="s">
        <v>19</v>
      </c>
      <c r="O130" s="54" t="s">
        <v>292</v>
      </c>
      <c r="P130" s="54" t="s">
        <v>66</v>
      </c>
      <c r="Q130" s="152"/>
      <c r="R130" s="162"/>
      <c r="S130" s="162"/>
      <c r="T130" s="162"/>
      <c r="U130" s="162"/>
      <c r="V130" s="163"/>
      <c r="W130" s="163"/>
      <c r="X130" s="163"/>
      <c r="Y130" s="268"/>
    </row>
    <row r="131">
      <c r="A131" s="53">
        <v>45705.0</v>
      </c>
      <c r="B131" s="53">
        <v>45782.0</v>
      </c>
      <c r="C131" s="54">
        <v>232163.0</v>
      </c>
      <c r="D131" s="54" t="s">
        <v>111</v>
      </c>
      <c r="E131" s="53">
        <v>45505.0</v>
      </c>
      <c r="F131" s="56">
        <f t="shared" si="4"/>
        <v>9</v>
      </c>
      <c r="G131" s="151">
        <v>45594.0</v>
      </c>
      <c r="H131" s="56">
        <f t="shared" si="5"/>
        <v>6</v>
      </c>
      <c r="I131" s="54" t="s">
        <v>49</v>
      </c>
      <c r="J131" s="54">
        <v>514.0</v>
      </c>
      <c r="K131" s="54" t="s">
        <v>658</v>
      </c>
      <c r="L131" s="54" t="s">
        <v>51</v>
      </c>
      <c r="M131" s="53">
        <v>45782.0</v>
      </c>
      <c r="N131" s="54" t="s">
        <v>22</v>
      </c>
      <c r="O131" s="267"/>
      <c r="P131" s="54" t="s">
        <v>66</v>
      </c>
      <c r="Q131" s="152"/>
      <c r="R131" s="162"/>
      <c r="S131" s="162"/>
      <c r="T131" s="162"/>
      <c r="U131" s="162"/>
      <c r="V131" s="163"/>
      <c r="W131" s="163"/>
      <c r="X131" s="163"/>
      <c r="Y131" s="268"/>
    </row>
    <row r="132">
      <c r="A132" s="53">
        <v>45705.0</v>
      </c>
      <c r="B132" s="53">
        <v>45779.0</v>
      </c>
      <c r="C132" s="54">
        <v>235283.0</v>
      </c>
      <c r="D132" s="54" t="s">
        <v>95</v>
      </c>
      <c r="E132" s="53">
        <v>45505.0</v>
      </c>
      <c r="F132" s="56">
        <f t="shared" si="4"/>
        <v>9</v>
      </c>
      <c r="G132" s="151">
        <v>45621.0</v>
      </c>
      <c r="H132" s="56">
        <f t="shared" si="5"/>
        <v>5</v>
      </c>
      <c r="I132" s="54" t="s">
        <v>59</v>
      </c>
      <c r="J132" s="54">
        <v>101.0</v>
      </c>
      <c r="K132" s="57" t="s">
        <v>659</v>
      </c>
      <c r="L132" s="54" t="s">
        <v>51</v>
      </c>
      <c r="M132" s="53">
        <v>45779.0</v>
      </c>
      <c r="N132" s="54" t="s">
        <v>23</v>
      </c>
      <c r="O132" s="54" t="s">
        <v>238</v>
      </c>
      <c r="P132" s="54" t="s">
        <v>66</v>
      </c>
      <c r="Q132" s="152"/>
      <c r="R132" s="162"/>
      <c r="S132" s="162"/>
      <c r="T132" s="162"/>
      <c r="U132" s="162"/>
      <c r="V132" s="163"/>
      <c r="W132" s="163"/>
      <c r="X132" s="163"/>
      <c r="Y132" s="268"/>
    </row>
    <row r="133">
      <c r="A133" s="53">
        <v>45705.0</v>
      </c>
      <c r="B133" s="53">
        <v>45783.0</v>
      </c>
      <c r="C133" s="54">
        <v>202180.0</v>
      </c>
      <c r="D133" s="54" t="s">
        <v>98</v>
      </c>
      <c r="E133" s="53">
        <v>45261.0</v>
      </c>
      <c r="F133" s="56">
        <f t="shared" si="4"/>
        <v>17</v>
      </c>
      <c r="G133" s="53">
        <v>45336.0</v>
      </c>
      <c r="H133" s="56">
        <f t="shared" si="5"/>
        <v>14</v>
      </c>
      <c r="I133" s="54" t="s">
        <v>72</v>
      </c>
      <c r="J133" s="54">
        <v>4012.0</v>
      </c>
      <c r="K133" s="57" t="s">
        <v>50</v>
      </c>
      <c r="L133" s="54" t="s">
        <v>51</v>
      </c>
      <c r="M133" s="53">
        <v>45773.0</v>
      </c>
      <c r="N133" s="54" t="s">
        <v>19</v>
      </c>
      <c r="O133" s="54"/>
      <c r="P133" s="54" t="s">
        <v>66</v>
      </c>
      <c r="Q133" s="152"/>
      <c r="R133" s="162"/>
      <c r="S133" s="162"/>
      <c r="T133" s="162"/>
      <c r="U133" s="162"/>
      <c r="V133" s="163"/>
      <c r="W133" s="163"/>
      <c r="X133" s="163"/>
      <c r="Y133" s="268"/>
    </row>
    <row r="134">
      <c r="A134" s="53">
        <v>45705.0</v>
      </c>
      <c r="B134" s="53">
        <v>45782.0</v>
      </c>
      <c r="C134" s="54">
        <v>237769.0</v>
      </c>
      <c r="D134" s="54" t="s">
        <v>98</v>
      </c>
      <c r="E134" s="53">
        <v>45017.0</v>
      </c>
      <c r="F134" s="56">
        <f t="shared" si="4"/>
        <v>25</v>
      </c>
      <c r="G134" s="151">
        <v>45651.0</v>
      </c>
      <c r="H134" s="56">
        <f t="shared" si="5"/>
        <v>4</v>
      </c>
      <c r="I134" s="54" t="s">
        <v>74</v>
      </c>
      <c r="J134" s="54">
        <v>304.0</v>
      </c>
      <c r="K134" s="57" t="s">
        <v>50</v>
      </c>
      <c r="L134" s="54" t="s">
        <v>68</v>
      </c>
      <c r="M134" s="53">
        <v>45782.0</v>
      </c>
      <c r="N134" s="54" t="s">
        <v>575</v>
      </c>
      <c r="O134" s="54" t="s">
        <v>69</v>
      </c>
      <c r="P134" s="54" t="s">
        <v>66</v>
      </c>
      <c r="Q134" s="152"/>
      <c r="R134" s="162"/>
      <c r="S134" s="162"/>
      <c r="T134" s="162"/>
      <c r="U134" s="162"/>
      <c r="V134" s="163"/>
      <c r="W134" s="163"/>
      <c r="X134" s="163"/>
      <c r="Y134" s="268"/>
    </row>
    <row r="135">
      <c r="A135" s="105">
        <v>45705.0</v>
      </c>
      <c r="B135" s="53">
        <v>45783.0</v>
      </c>
      <c r="C135" s="134">
        <v>199544.0</v>
      </c>
      <c r="D135" s="134" t="s">
        <v>58</v>
      </c>
      <c r="E135" s="107">
        <v>45078.0</v>
      </c>
      <c r="F135" s="117">
        <f t="shared" si="4"/>
        <v>23</v>
      </c>
      <c r="G135" s="105">
        <v>45314.0</v>
      </c>
      <c r="H135" s="387">
        <f t="shared" si="5"/>
        <v>15</v>
      </c>
      <c r="I135" s="134" t="s">
        <v>72</v>
      </c>
      <c r="J135" s="89">
        <v>4012.0</v>
      </c>
      <c r="K135" s="57" t="s">
        <v>50</v>
      </c>
      <c r="L135" s="134" t="s">
        <v>51</v>
      </c>
      <c r="M135" s="53">
        <v>45777.0</v>
      </c>
      <c r="N135" s="54" t="s">
        <v>19</v>
      </c>
      <c r="O135" s="374"/>
      <c r="P135" s="54" t="s">
        <v>66</v>
      </c>
      <c r="Q135" s="152"/>
      <c r="R135" s="162"/>
      <c r="S135" s="162"/>
      <c r="T135" s="162"/>
      <c r="U135" s="162"/>
      <c r="V135" s="163"/>
      <c r="W135" s="163"/>
      <c r="X135" s="163"/>
      <c r="Y135" s="268"/>
    </row>
    <row r="136">
      <c r="A136" s="105">
        <v>45705.0</v>
      </c>
      <c r="B136" s="53">
        <v>45783.0</v>
      </c>
      <c r="C136" s="134">
        <v>235990.0</v>
      </c>
      <c r="D136" s="134" t="s">
        <v>58</v>
      </c>
      <c r="E136" s="107">
        <v>45566.0</v>
      </c>
      <c r="F136" s="117">
        <f t="shared" si="4"/>
        <v>7</v>
      </c>
      <c r="G136" s="105">
        <v>45628.0</v>
      </c>
      <c r="H136" s="388">
        <f t="shared" si="5"/>
        <v>5</v>
      </c>
      <c r="I136" s="134" t="s">
        <v>59</v>
      </c>
      <c r="J136" s="89">
        <v>102.0</v>
      </c>
      <c r="K136" s="54" t="s">
        <v>660</v>
      </c>
      <c r="L136" s="134" t="s">
        <v>51</v>
      </c>
      <c r="M136" s="53">
        <v>45775.0</v>
      </c>
      <c r="N136" s="54" t="s">
        <v>19</v>
      </c>
      <c r="O136" s="267"/>
      <c r="P136" s="54" t="s">
        <v>66</v>
      </c>
      <c r="Q136" s="152"/>
      <c r="R136" s="162"/>
      <c r="S136" s="162"/>
      <c r="T136" s="162"/>
      <c r="U136" s="162"/>
      <c r="V136" s="163"/>
      <c r="W136" s="163"/>
      <c r="X136" s="163"/>
      <c r="Y136" s="268"/>
    </row>
    <row r="137">
      <c r="A137" s="53">
        <v>45695.0</v>
      </c>
      <c r="B137" s="53">
        <v>45783.0</v>
      </c>
      <c r="C137" s="54">
        <v>226294.0</v>
      </c>
      <c r="D137" s="54" t="s">
        <v>71</v>
      </c>
      <c r="E137" s="53">
        <v>45474.0</v>
      </c>
      <c r="F137" s="56">
        <f t="shared" si="4"/>
        <v>10</v>
      </c>
      <c r="G137" s="53">
        <v>45532.0</v>
      </c>
      <c r="H137" s="56">
        <f t="shared" si="5"/>
        <v>8</v>
      </c>
      <c r="I137" s="54" t="s">
        <v>74</v>
      </c>
      <c r="J137" s="54">
        <v>301.0</v>
      </c>
      <c r="K137" s="57">
        <v>7000.0</v>
      </c>
      <c r="L137" s="54" t="s">
        <v>68</v>
      </c>
      <c r="M137" s="53">
        <v>45772.0</v>
      </c>
      <c r="N137" s="54" t="s">
        <v>19</v>
      </c>
      <c r="O137" s="54"/>
      <c r="P137" s="54" t="s">
        <v>66</v>
      </c>
      <c r="Q137" s="152"/>
      <c r="R137" s="162"/>
      <c r="S137" s="162"/>
      <c r="T137" s="162"/>
      <c r="U137" s="162"/>
      <c r="V137" s="163"/>
      <c r="W137" s="163"/>
      <c r="X137" s="163"/>
      <c r="Y137" s="268"/>
    </row>
    <row r="138">
      <c r="A138" s="53">
        <v>45705.0</v>
      </c>
      <c r="B138" s="53">
        <v>45783.0</v>
      </c>
      <c r="C138" s="54">
        <v>239657.0</v>
      </c>
      <c r="D138" s="54" t="s">
        <v>83</v>
      </c>
      <c r="E138" s="53">
        <v>45505.0</v>
      </c>
      <c r="F138" s="56">
        <f t="shared" si="4"/>
        <v>9</v>
      </c>
      <c r="G138" s="53">
        <v>45677.0</v>
      </c>
      <c r="H138" s="56">
        <f t="shared" si="5"/>
        <v>3</v>
      </c>
      <c r="I138" s="54" t="s">
        <v>63</v>
      </c>
      <c r="J138" s="54">
        <v>402.0</v>
      </c>
      <c r="K138" s="57" t="s">
        <v>50</v>
      </c>
      <c r="L138" s="54" t="s">
        <v>51</v>
      </c>
      <c r="M138" s="53">
        <v>45776.0</v>
      </c>
      <c r="N138" s="54" t="s">
        <v>19</v>
      </c>
      <c r="O138" s="54" t="s">
        <v>661</v>
      </c>
      <c r="P138" s="54" t="s">
        <v>66</v>
      </c>
      <c r="Q138" s="152"/>
      <c r="R138" s="162"/>
      <c r="S138" s="162"/>
      <c r="T138" s="162"/>
      <c r="U138" s="162"/>
      <c r="V138" s="163"/>
      <c r="W138" s="163"/>
      <c r="X138" s="163"/>
      <c r="Y138" s="268"/>
    </row>
    <row r="139">
      <c r="A139" s="53">
        <v>45705.0</v>
      </c>
      <c r="B139" s="53">
        <v>45783.0</v>
      </c>
      <c r="C139" s="54">
        <v>188899.0</v>
      </c>
      <c r="D139" s="54" t="s">
        <v>99</v>
      </c>
      <c r="E139" s="53">
        <v>45292.0</v>
      </c>
      <c r="F139" s="56">
        <f t="shared" si="4"/>
        <v>16</v>
      </c>
      <c r="G139" s="53">
        <v>45341.0</v>
      </c>
      <c r="H139" s="56">
        <f t="shared" si="5"/>
        <v>14</v>
      </c>
      <c r="I139" s="54" t="s">
        <v>42</v>
      </c>
      <c r="J139" s="54">
        <v>15.0</v>
      </c>
      <c r="K139" s="57">
        <v>10000.0</v>
      </c>
      <c r="L139" s="54" t="s">
        <v>51</v>
      </c>
      <c r="M139" s="53">
        <v>45777.0</v>
      </c>
      <c r="N139" s="54" t="s">
        <v>19</v>
      </c>
      <c r="O139" s="54" t="s">
        <v>90</v>
      </c>
      <c r="P139" s="54" t="s">
        <v>66</v>
      </c>
      <c r="Q139" s="152"/>
      <c r="R139" s="162"/>
      <c r="S139" s="162"/>
      <c r="T139" s="162"/>
      <c r="U139" s="162"/>
      <c r="V139" s="163"/>
      <c r="W139" s="163"/>
      <c r="X139" s="163"/>
      <c r="Y139" s="268"/>
    </row>
    <row r="140">
      <c r="A140" s="53">
        <v>45705.0</v>
      </c>
      <c r="B140" s="53">
        <v>45779.0</v>
      </c>
      <c r="C140" s="54">
        <v>195641.0</v>
      </c>
      <c r="D140" s="54" t="s">
        <v>48</v>
      </c>
      <c r="E140" s="53">
        <v>45261.0</v>
      </c>
      <c r="F140" s="56">
        <f t="shared" si="4"/>
        <v>17</v>
      </c>
      <c r="G140" s="151">
        <v>45282.0</v>
      </c>
      <c r="H140" s="56">
        <f t="shared" si="5"/>
        <v>16</v>
      </c>
      <c r="I140" s="54" t="s">
        <v>72</v>
      </c>
      <c r="J140" s="54">
        <v>4001.0</v>
      </c>
      <c r="K140" s="116" t="s">
        <v>662</v>
      </c>
      <c r="L140" s="54" t="s">
        <v>68</v>
      </c>
      <c r="M140" s="53">
        <v>45779.0</v>
      </c>
      <c r="N140" s="54" t="s">
        <v>22</v>
      </c>
      <c r="O140" s="54" t="s">
        <v>576</v>
      </c>
      <c r="P140" s="54" t="s">
        <v>66</v>
      </c>
      <c r="Q140" s="152"/>
      <c r="R140" s="162"/>
      <c r="S140" s="162"/>
      <c r="T140" s="162"/>
      <c r="U140" s="162"/>
      <c r="V140" s="163"/>
      <c r="W140" s="163"/>
      <c r="X140" s="163"/>
      <c r="Y140" s="268"/>
    </row>
    <row r="141">
      <c r="A141" s="53">
        <v>45705.0</v>
      </c>
      <c r="B141" s="53">
        <v>45783.0</v>
      </c>
      <c r="C141" s="54">
        <v>236346.0</v>
      </c>
      <c r="D141" s="54" t="s">
        <v>89</v>
      </c>
      <c r="E141" s="53">
        <v>45597.0</v>
      </c>
      <c r="F141" s="56">
        <f t="shared" si="4"/>
        <v>6</v>
      </c>
      <c r="G141" s="151">
        <v>45642.0</v>
      </c>
      <c r="H141" s="56">
        <f t="shared" si="5"/>
        <v>4</v>
      </c>
      <c r="I141" s="54" t="s">
        <v>49</v>
      </c>
      <c r="J141" s="54">
        <v>502.0</v>
      </c>
      <c r="K141" s="54" t="s">
        <v>663</v>
      </c>
      <c r="L141" s="54" t="s">
        <v>51</v>
      </c>
      <c r="M141" s="53">
        <v>45771.0</v>
      </c>
      <c r="N141" s="54" t="s">
        <v>19</v>
      </c>
      <c r="O141" s="54"/>
      <c r="P141" s="54" t="s">
        <v>66</v>
      </c>
      <c r="Q141" s="152"/>
      <c r="R141" s="162"/>
      <c r="S141" s="162"/>
      <c r="T141" s="162"/>
      <c r="U141" s="162"/>
      <c r="V141" s="163"/>
      <c r="W141" s="163"/>
      <c r="X141" s="163"/>
      <c r="Y141" s="268"/>
    </row>
    <row r="142">
      <c r="A142" s="53">
        <v>45705.0</v>
      </c>
      <c r="B142" s="53">
        <v>45783.0</v>
      </c>
      <c r="C142" s="54">
        <v>228855.0</v>
      </c>
      <c r="D142" s="54" t="s">
        <v>112</v>
      </c>
      <c r="E142" s="53">
        <v>45597.0</v>
      </c>
      <c r="F142" s="56">
        <f t="shared" si="4"/>
        <v>6</v>
      </c>
      <c r="G142" s="53">
        <v>45630.0</v>
      </c>
      <c r="H142" s="56">
        <f t="shared" si="5"/>
        <v>5</v>
      </c>
      <c r="I142" s="54" t="s">
        <v>63</v>
      </c>
      <c r="J142" s="54">
        <v>404.0</v>
      </c>
      <c r="K142" s="116">
        <v>10000.0</v>
      </c>
      <c r="L142" s="54" t="s">
        <v>51</v>
      </c>
      <c r="M142" s="53">
        <v>45775.0</v>
      </c>
      <c r="N142" s="54" t="s">
        <v>19</v>
      </c>
      <c r="O142" s="267"/>
      <c r="P142" s="54" t="s">
        <v>66</v>
      </c>
      <c r="Q142" s="152"/>
      <c r="R142" s="162"/>
      <c r="S142" s="162"/>
      <c r="T142" s="162"/>
      <c r="U142" s="162"/>
      <c r="V142" s="163"/>
      <c r="W142" s="163"/>
      <c r="X142" s="163"/>
      <c r="Y142" s="268"/>
    </row>
    <row r="143">
      <c r="A143" s="53">
        <v>45705.0</v>
      </c>
      <c r="B143" s="53">
        <v>45783.0</v>
      </c>
      <c r="C143" s="54">
        <v>190833.0</v>
      </c>
      <c r="D143" s="54" t="s">
        <v>71</v>
      </c>
      <c r="E143" s="53">
        <v>45170.0</v>
      </c>
      <c r="F143" s="56">
        <f t="shared" si="4"/>
        <v>20</v>
      </c>
      <c r="G143" s="151">
        <v>45225.0</v>
      </c>
      <c r="H143" s="56">
        <f t="shared" si="5"/>
        <v>18</v>
      </c>
      <c r="I143" s="54" t="s">
        <v>141</v>
      </c>
      <c r="J143" s="368">
        <v>607.0</v>
      </c>
      <c r="K143" s="57">
        <v>18000.0</v>
      </c>
      <c r="L143" s="54" t="s">
        <v>51</v>
      </c>
      <c r="M143" s="53">
        <v>45740.0</v>
      </c>
      <c r="N143" s="54" t="s">
        <v>19</v>
      </c>
      <c r="O143" s="54" t="s">
        <v>664</v>
      </c>
      <c r="P143" s="58"/>
      <c r="Q143" s="152"/>
      <c r="R143" s="162"/>
      <c r="S143" s="162"/>
      <c r="T143" s="162"/>
      <c r="U143" s="162"/>
      <c r="V143" s="163"/>
      <c r="W143" s="163"/>
      <c r="X143" s="163"/>
      <c r="Y143" s="268"/>
    </row>
    <row r="144">
      <c r="A144" s="53">
        <v>45705.0</v>
      </c>
      <c r="B144" s="53">
        <v>45779.0</v>
      </c>
      <c r="C144" s="54">
        <v>230772.0</v>
      </c>
      <c r="D144" s="54" t="s">
        <v>70</v>
      </c>
      <c r="E144" s="53">
        <v>45383.0</v>
      </c>
      <c r="F144" s="56">
        <f t="shared" si="4"/>
        <v>13</v>
      </c>
      <c r="G144" s="151">
        <v>45576.0</v>
      </c>
      <c r="H144" s="56">
        <f t="shared" si="5"/>
        <v>6</v>
      </c>
      <c r="I144" s="54" t="s">
        <v>73</v>
      </c>
      <c r="J144" s="368">
        <v>222.0</v>
      </c>
      <c r="K144" s="57" t="s">
        <v>382</v>
      </c>
      <c r="L144" s="54" t="s">
        <v>51</v>
      </c>
      <c r="M144" s="53">
        <v>45779.0</v>
      </c>
      <c r="N144" s="54" t="s">
        <v>17</v>
      </c>
      <c r="O144" s="54" t="s">
        <v>65</v>
      </c>
      <c r="P144" s="58"/>
      <c r="Q144" s="152"/>
      <c r="R144" s="162"/>
      <c r="S144" s="162"/>
      <c r="T144" s="162"/>
      <c r="U144" s="162"/>
      <c r="V144" s="163"/>
      <c r="W144" s="163"/>
      <c r="X144" s="163"/>
      <c r="Y144" s="268"/>
    </row>
    <row r="145">
      <c r="A145" s="53">
        <v>45705.0</v>
      </c>
      <c r="B145" s="53">
        <v>45782.0</v>
      </c>
      <c r="C145" s="54">
        <v>212330.0</v>
      </c>
      <c r="D145" s="54" t="s">
        <v>104</v>
      </c>
      <c r="E145" s="53">
        <v>45261.0</v>
      </c>
      <c r="F145" s="56">
        <f t="shared" si="4"/>
        <v>17</v>
      </c>
      <c r="G145" s="53">
        <v>45411.0</v>
      </c>
      <c r="H145" s="56">
        <f t="shared" si="5"/>
        <v>12</v>
      </c>
      <c r="I145" s="54" t="s">
        <v>73</v>
      </c>
      <c r="J145" s="54">
        <v>1.4988282654E10</v>
      </c>
      <c r="K145" s="57">
        <v>5000.0</v>
      </c>
      <c r="L145" s="54" t="s">
        <v>51</v>
      </c>
      <c r="M145" s="53">
        <v>45782.0</v>
      </c>
      <c r="N145" s="54" t="s">
        <v>17</v>
      </c>
      <c r="O145" s="54" t="s">
        <v>292</v>
      </c>
      <c r="P145" s="58"/>
      <c r="Q145" s="152"/>
      <c r="R145" s="162"/>
      <c r="S145" s="162"/>
      <c r="T145" s="162"/>
      <c r="U145" s="162"/>
      <c r="V145" s="163"/>
      <c r="W145" s="163"/>
      <c r="X145" s="163"/>
      <c r="Y145" s="268"/>
    </row>
    <row r="146">
      <c r="A146" s="53">
        <v>45705.0</v>
      </c>
      <c r="B146" s="53">
        <v>45782.0</v>
      </c>
      <c r="C146" s="54">
        <v>130733.0</v>
      </c>
      <c r="D146" s="54" t="s">
        <v>58</v>
      </c>
      <c r="E146" s="53">
        <v>44682.0</v>
      </c>
      <c r="F146" s="56">
        <f t="shared" si="4"/>
        <v>36</v>
      </c>
      <c r="G146" s="53">
        <v>44711.0</v>
      </c>
      <c r="H146" s="56">
        <f t="shared" si="5"/>
        <v>35</v>
      </c>
      <c r="I146" s="54" t="s">
        <v>134</v>
      </c>
      <c r="J146" s="54">
        <v>516.0</v>
      </c>
      <c r="K146" s="57" t="s">
        <v>665</v>
      </c>
      <c r="L146" s="54" t="s">
        <v>68</v>
      </c>
      <c r="M146" s="53">
        <v>45782.0</v>
      </c>
      <c r="N146" s="54" t="s">
        <v>22</v>
      </c>
      <c r="O146" s="54" t="s">
        <v>576</v>
      </c>
      <c r="P146" s="54" t="s">
        <v>66</v>
      </c>
      <c r="Q146" s="152"/>
      <c r="R146" s="162"/>
      <c r="S146" s="162"/>
      <c r="T146" s="162"/>
      <c r="U146" s="162"/>
      <c r="V146" s="163"/>
      <c r="W146" s="163"/>
      <c r="X146" s="163"/>
      <c r="Y146" s="268"/>
    </row>
    <row r="147">
      <c r="A147" s="53">
        <v>45705.0</v>
      </c>
      <c r="B147" s="53">
        <v>45783.0</v>
      </c>
      <c r="C147" s="54">
        <v>192078.0</v>
      </c>
      <c r="D147" s="54" t="s">
        <v>58</v>
      </c>
      <c r="E147" s="53">
        <v>45108.0</v>
      </c>
      <c r="F147" s="56">
        <f t="shared" si="4"/>
        <v>22</v>
      </c>
      <c r="G147" s="151">
        <v>45246.0</v>
      </c>
      <c r="H147" s="56">
        <f t="shared" si="5"/>
        <v>17</v>
      </c>
      <c r="I147" s="54" t="s">
        <v>73</v>
      </c>
      <c r="J147" s="54">
        <v>215.0</v>
      </c>
      <c r="K147" s="57" t="s">
        <v>50</v>
      </c>
      <c r="L147" s="54" t="s">
        <v>51</v>
      </c>
      <c r="M147" s="53">
        <v>45726.0</v>
      </c>
      <c r="N147" s="54" t="s">
        <v>19</v>
      </c>
      <c r="O147" s="54" t="s">
        <v>65</v>
      </c>
      <c r="P147" s="58"/>
      <c r="Q147" s="152"/>
      <c r="R147" s="162"/>
      <c r="S147" s="162"/>
      <c r="T147" s="162"/>
      <c r="U147" s="162"/>
      <c r="V147" s="163"/>
      <c r="W147" s="163"/>
      <c r="X147" s="163"/>
      <c r="Y147" s="268"/>
    </row>
    <row r="148">
      <c r="A148" s="53">
        <v>45705.0</v>
      </c>
      <c r="B148" s="53">
        <v>45782.0</v>
      </c>
      <c r="C148" s="54">
        <v>214341.0</v>
      </c>
      <c r="D148" s="54" t="s">
        <v>58</v>
      </c>
      <c r="E148" s="53">
        <v>45261.0</v>
      </c>
      <c r="F148" s="56">
        <f t="shared" si="4"/>
        <v>17</v>
      </c>
      <c r="G148" s="53">
        <v>45429.0</v>
      </c>
      <c r="H148" s="56">
        <f t="shared" si="5"/>
        <v>11</v>
      </c>
      <c r="I148" s="54" t="s">
        <v>73</v>
      </c>
      <c r="J148" s="54">
        <v>207.0</v>
      </c>
      <c r="K148" s="57" t="s">
        <v>50</v>
      </c>
      <c r="L148" s="54" t="s">
        <v>51</v>
      </c>
      <c r="M148" s="53">
        <v>45782.0</v>
      </c>
      <c r="N148" s="54" t="s">
        <v>17</v>
      </c>
      <c r="O148" s="54" t="s">
        <v>65</v>
      </c>
      <c r="P148" s="58"/>
      <c r="Q148" s="152"/>
      <c r="R148" s="162"/>
      <c r="S148" s="162"/>
      <c r="T148" s="162"/>
      <c r="U148" s="162"/>
      <c r="V148" s="163"/>
      <c r="W148" s="163"/>
      <c r="X148" s="163"/>
      <c r="Y148" s="268"/>
    </row>
    <row r="149">
      <c r="A149" s="53">
        <v>45705.0</v>
      </c>
      <c r="B149" s="53">
        <v>45783.0</v>
      </c>
      <c r="C149" s="54">
        <v>106968.0</v>
      </c>
      <c r="D149" s="54" t="s">
        <v>87</v>
      </c>
      <c r="E149" s="53">
        <v>44287.0</v>
      </c>
      <c r="F149" s="56">
        <f t="shared" si="4"/>
        <v>49</v>
      </c>
      <c r="G149" s="151">
        <v>44517.0</v>
      </c>
      <c r="H149" s="56">
        <f t="shared" si="5"/>
        <v>41</v>
      </c>
      <c r="I149" s="54" t="s">
        <v>42</v>
      </c>
      <c r="J149" s="304">
        <v>45694.0</v>
      </c>
      <c r="K149" s="57" t="s">
        <v>50</v>
      </c>
      <c r="L149" s="54" t="s">
        <v>51</v>
      </c>
      <c r="M149" s="53">
        <v>45747.0</v>
      </c>
      <c r="N149" s="54" t="s">
        <v>19</v>
      </c>
      <c r="O149" s="54" t="s">
        <v>666</v>
      </c>
      <c r="P149" s="58"/>
      <c r="Q149" s="152"/>
      <c r="R149" s="162"/>
      <c r="S149" s="162"/>
      <c r="T149" s="162"/>
      <c r="U149" s="162"/>
      <c r="V149" s="163"/>
      <c r="W149" s="163"/>
      <c r="X149" s="163"/>
      <c r="Y149" s="268"/>
    </row>
    <row r="150">
      <c r="A150" s="53">
        <v>45705.0</v>
      </c>
      <c r="B150" s="53">
        <v>45783.0</v>
      </c>
      <c r="C150" s="54">
        <v>241491.0</v>
      </c>
      <c r="D150" s="54" t="s">
        <v>87</v>
      </c>
      <c r="E150" s="53">
        <v>45444.0</v>
      </c>
      <c r="F150" s="56">
        <f t="shared" si="4"/>
        <v>11</v>
      </c>
      <c r="G150" s="53">
        <v>45688.0</v>
      </c>
      <c r="H150" s="56">
        <f t="shared" si="5"/>
        <v>3</v>
      </c>
      <c r="I150" s="54" t="s">
        <v>42</v>
      </c>
      <c r="J150" s="54">
        <v>4.29913155E9</v>
      </c>
      <c r="K150" s="57" t="s">
        <v>50</v>
      </c>
      <c r="L150" s="58"/>
      <c r="M150" s="58"/>
      <c r="N150" s="54" t="s">
        <v>19</v>
      </c>
      <c r="O150" s="374"/>
      <c r="P150" s="58"/>
      <c r="Q150" s="152"/>
      <c r="R150" s="162"/>
      <c r="S150" s="162"/>
      <c r="T150" s="162"/>
      <c r="U150" s="162"/>
      <c r="V150" s="163"/>
      <c r="W150" s="163"/>
      <c r="X150" s="163"/>
      <c r="Y150" s="268"/>
    </row>
    <row r="151">
      <c r="A151" s="53">
        <v>45705.0</v>
      </c>
      <c r="B151" s="53">
        <v>45783.0</v>
      </c>
      <c r="C151" s="54">
        <v>236730.0</v>
      </c>
      <c r="D151" s="54" t="s">
        <v>89</v>
      </c>
      <c r="E151" s="53">
        <v>45536.0</v>
      </c>
      <c r="F151" s="56">
        <f t="shared" si="4"/>
        <v>8</v>
      </c>
      <c r="G151" s="151">
        <v>45636.0</v>
      </c>
      <c r="H151" s="56">
        <f t="shared" si="5"/>
        <v>4</v>
      </c>
      <c r="I151" s="54" t="s">
        <v>74</v>
      </c>
      <c r="J151" s="54">
        <v>360.0</v>
      </c>
      <c r="K151" s="57" t="s">
        <v>50</v>
      </c>
      <c r="L151" s="54" t="s">
        <v>51</v>
      </c>
      <c r="M151" s="53">
        <v>45721.0</v>
      </c>
      <c r="N151" s="54" t="s">
        <v>19</v>
      </c>
      <c r="O151" s="54" t="s">
        <v>65</v>
      </c>
      <c r="P151" s="58"/>
      <c r="Q151" s="152"/>
      <c r="R151" s="162"/>
      <c r="S151" s="162"/>
      <c r="T151" s="162"/>
      <c r="U151" s="162"/>
      <c r="V151" s="163"/>
      <c r="W151" s="163"/>
      <c r="X151" s="163"/>
      <c r="Y151" s="268"/>
    </row>
    <row r="152">
      <c r="A152" s="53">
        <v>45734.0</v>
      </c>
      <c r="B152" s="53">
        <v>45783.0</v>
      </c>
      <c r="C152" s="54">
        <v>236172.0</v>
      </c>
      <c r="D152" s="54" t="s">
        <v>158</v>
      </c>
      <c r="E152" s="53">
        <v>45474.0</v>
      </c>
      <c r="F152" s="56">
        <f t="shared" si="4"/>
        <v>10</v>
      </c>
      <c r="G152" s="53">
        <v>45629.0</v>
      </c>
      <c r="H152" s="56">
        <f t="shared" si="5"/>
        <v>5</v>
      </c>
      <c r="I152" s="54" t="s">
        <v>42</v>
      </c>
      <c r="J152" s="54">
        <v>23.0</v>
      </c>
      <c r="K152" s="57" t="s">
        <v>667</v>
      </c>
      <c r="L152" s="54" t="s">
        <v>51</v>
      </c>
      <c r="M152" s="53">
        <v>45742.0</v>
      </c>
      <c r="N152" s="54" t="s">
        <v>19</v>
      </c>
      <c r="O152" s="54" t="s">
        <v>666</v>
      </c>
      <c r="P152" s="58"/>
      <c r="Q152" s="152"/>
      <c r="R152" s="162"/>
      <c r="S152" s="162"/>
      <c r="T152" s="162"/>
      <c r="U152" s="162"/>
      <c r="V152" s="163"/>
      <c r="W152" s="163"/>
      <c r="X152" s="163"/>
      <c r="Y152" s="268"/>
    </row>
    <row r="153">
      <c r="A153" s="53">
        <v>45723.0</v>
      </c>
      <c r="B153" s="53">
        <v>45783.0</v>
      </c>
      <c r="C153" s="54">
        <v>214069.0</v>
      </c>
      <c r="D153" s="54" t="s">
        <v>55</v>
      </c>
      <c r="E153" s="53">
        <v>45323.0</v>
      </c>
      <c r="F153" s="56">
        <f t="shared" si="4"/>
        <v>15</v>
      </c>
      <c r="G153" s="53">
        <v>45425.0</v>
      </c>
      <c r="H153" s="56">
        <f t="shared" si="5"/>
        <v>11</v>
      </c>
      <c r="I153" s="54" t="s">
        <v>141</v>
      </c>
      <c r="J153" s="54">
        <v>614.0</v>
      </c>
      <c r="K153" s="57">
        <v>20000.0</v>
      </c>
      <c r="L153" s="54" t="s">
        <v>84</v>
      </c>
      <c r="M153" s="53">
        <v>45730.0</v>
      </c>
      <c r="N153" s="54" t="s">
        <v>19</v>
      </c>
      <c r="O153" s="54" t="s">
        <v>292</v>
      </c>
      <c r="P153" s="58"/>
      <c r="Q153" s="152"/>
      <c r="R153" s="162"/>
      <c r="S153" s="162"/>
      <c r="T153" s="162"/>
      <c r="U153" s="162"/>
      <c r="V153" s="163"/>
      <c r="W153" s="163"/>
      <c r="X153" s="163"/>
      <c r="Y153" s="268"/>
    </row>
    <row r="154">
      <c r="A154" s="53">
        <v>45705.0</v>
      </c>
      <c r="B154" s="53">
        <v>45783.0</v>
      </c>
      <c r="C154" s="54">
        <v>222372.0</v>
      </c>
      <c r="D154" s="54" t="s">
        <v>55</v>
      </c>
      <c r="E154" s="53">
        <v>45323.0</v>
      </c>
      <c r="F154" s="56">
        <f t="shared" si="4"/>
        <v>15</v>
      </c>
      <c r="G154" s="53">
        <v>45560.0</v>
      </c>
      <c r="H154" s="56">
        <f t="shared" si="5"/>
        <v>7</v>
      </c>
      <c r="I154" s="54" t="s">
        <v>42</v>
      </c>
      <c r="J154" s="54" t="s">
        <v>668</v>
      </c>
      <c r="K154" s="57" t="s">
        <v>50</v>
      </c>
      <c r="L154" s="54" t="s">
        <v>51</v>
      </c>
      <c r="M154" s="53">
        <v>45727.0</v>
      </c>
      <c r="N154" s="54" t="s">
        <v>19</v>
      </c>
      <c r="O154" s="54" t="s">
        <v>65</v>
      </c>
      <c r="P154" s="58"/>
      <c r="Q154" s="152"/>
      <c r="R154" s="162"/>
      <c r="S154" s="162"/>
      <c r="T154" s="162"/>
      <c r="U154" s="162"/>
      <c r="V154" s="163"/>
      <c r="W154" s="163"/>
      <c r="X154" s="163"/>
      <c r="Y154" s="268"/>
    </row>
    <row r="155">
      <c r="A155" s="53">
        <v>45705.0</v>
      </c>
      <c r="B155" s="53">
        <v>45783.0</v>
      </c>
      <c r="C155" s="54">
        <v>177762.0</v>
      </c>
      <c r="D155" s="54" t="s">
        <v>55</v>
      </c>
      <c r="E155" s="53">
        <v>45231.0</v>
      </c>
      <c r="F155" s="56">
        <f t="shared" si="4"/>
        <v>18</v>
      </c>
      <c r="G155" s="53">
        <v>45311.0</v>
      </c>
      <c r="H155" s="56">
        <f t="shared" si="5"/>
        <v>15</v>
      </c>
      <c r="I155" s="54" t="s">
        <v>141</v>
      </c>
      <c r="J155" s="389" t="s">
        <v>669</v>
      </c>
      <c r="K155" s="57" t="s">
        <v>50</v>
      </c>
      <c r="L155" s="54" t="s">
        <v>51</v>
      </c>
      <c r="M155" s="53">
        <v>45737.0</v>
      </c>
      <c r="N155" s="54" t="s">
        <v>19</v>
      </c>
      <c r="O155" s="54" t="s">
        <v>65</v>
      </c>
      <c r="P155" s="58"/>
      <c r="Q155" s="152"/>
      <c r="R155" s="162"/>
      <c r="S155" s="162"/>
      <c r="T155" s="162"/>
      <c r="U155" s="162"/>
      <c r="V155" s="163"/>
      <c r="W155" s="163"/>
      <c r="X155" s="163"/>
      <c r="Y155" s="268"/>
    </row>
    <row r="156">
      <c r="A156" s="53">
        <v>45705.0</v>
      </c>
      <c r="B156" s="53">
        <v>45783.0</v>
      </c>
      <c r="C156" s="54">
        <v>177105.0</v>
      </c>
      <c r="D156" s="54" t="s">
        <v>95</v>
      </c>
      <c r="E156" s="53">
        <v>45108.0</v>
      </c>
      <c r="F156" s="56">
        <f t="shared" si="4"/>
        <v>22</v>
      </c>
      <c r="G156" s="53">
        <v>45113.0</v>
      </c>
      <c r="H156" s="56">
        <f t="shared" si="5"/>
        <v>22</v>
      </c>
      <c r="I156" s="54" t="s">
        <v>42</v>
      </c>
      <c r="J156" s="54" t="s">
        <v>670</v>
      </c>
      <c r="K156" s="57" t="s">
        <v>50</v>
      </c>
      <c r="L156" s="54" t="s">
        <v>51</v>
      </c>
      <c r="M156" s="53">
        <v>45733.0</v>
      </c>
      <c r="N156" s="54" t="s">
        <v>19</v>
      </c>
      <c r="O156" s="54" t="s">
        <v>65</v>
      </c>
      <c r="P156" s="58"/>
      <c r="Q156" s="377"/>
      <c r="R156" s="162"/>
      <c r="S156" s="162"/>
      <c r="T156" s="162"/>
      <c r="U156" s="162"/>
      <c r="V156" s="163"/>
      <c r="W156" s="163"/>
      <c r="X156" s="163"/>
      <c r="Y156" s="268"/>
    </row>
    <row r="157">
      <c r="A157" s="53">
        <v>45705.0</v>
      </c>
      <c r="B157" s="53">
        <v>45783.0</v>
      </c>
      <c r="C157" s="54">
        <v>230938.0</v>
      </c>
      <c r="D157" s="54" t="s">
        <v>95</v>
      </c>
      <c r="E157" s="53">
        <v>45444.0</v>
      </c>
      <c r="F157" s="56">
        <f t="shared" si="4"/>
        <v>11</v>
      </c>
      <c r="G157" s="151">
        <v>45579.0</v>
      </c>
      <c r="H157" s="56">
        <f t="shared" si="5"/>
        <v>6</v>
      </c>
      <c r="I157" s="54" t="s">
        <v>73</v>
      </c>
      <c r="J157" s="54" t="s">
        <v>671</v>
      </c>
      <c r="K157" s="57" t="s">
        <v>50</v>
      </c>
      <c r="L157" s="58"/>
      <c r="M157" s="58"/>
      <c r="N157" s="54" t="s">
        <v>19</v>
      </c>
      <c r="O157" s="54" t="s">
        <v>672</v>
      </c>
      <c r="P157" s="58"/>
      <c r="Q157" s="152"/>
      <c r="R157" s="162"/>
      <c r="S157" s="162"/>
      <c r="T157" s="162"/>
      <c r="U157" s="162"/>
      <c r="V157" s="163"/>
      <c r="W157" s="163"/>
      <c r="X157" s="163"/>
      <c r="Y157" s="268"/>
    </row>
    <row r="158">
      <c r="A158" s="53">
        <v>45705.0</v>
      </c>
      <c r="B158" s="53">
        <v>45783.0</v>
      </c>
      <c r="C158" s="54">
        <v>194979.0</v>
      </c>
      <c r="D158" s="54" t="s">
        <v>96</v>
      </c>
      <c r="E158" s="53">
        <v>45200.0</v>
      </c>
      <c r="F158" s="56">
        <f t="shared" si="4"/>
        <v>19</v>
      </c>
      <c r="G158" s="151">
        <v>45226.0</v>
      </c>
      <c r="H158" s="56">
        <f t="shared" si="5"/>
        <v>18</v>
      </c>
      <c r="I158" s="54" t="s">
        <v>42</v>
      </c>
      <c r="J158" s="54" t="s">
        <v>243</v>
      </c>
      <c r="K158" s="57">
        <v>6000.0</v>
      </c>
      <c r="L158" s="54" t="s">
        <v>51</v>
      </c>
      <c r="M158" s="53">
        <v>45736.0</v>
      </c>
      <c r="N158" s="54" t="s">
        <v>19</v>
      </c>
      <c r="O158" s="54" t="s">
        <v>292</v>
      </c>
      <c r="P158" s="58"/>
      <c r="Q158" s="152"/>
      <c r="R158" s="162"/>
      <c r="S158" s="162"/>
      <c r="T158" s="162"/>
      <c r="U158" s="162"/>
      <c r="V158" s="163"/>
      <c r="W158" s="163"/>
      <c r="X158" s="163"/>
      <c r="Y158" s="268"/>
    </row>
    <row r="159">
      <c r="A159" s="53">
        <v>45705.0</v>
      </c>
      <c r="B159" s="53">
        <v>45783.0</v>
      </c>
      <c r="C159" s="54">
        <v>198523.0</v>
      </c>
      <c r="D159" s="54" t="s">
        <v>62</v>
      </c>
      <c r="E159" s="53">
        <v>44378.0</v>
      </c>
      <c r="F159" s="56">
        <f t="shared" si="4"/>
        <v>46</v>
      </c>
      <c r="G159" s="53">
        <v>45303.0</v>
      </c>
      <c r="H159" s="56">
        <f t="shared" si="5"/>
        <v>15</v>
      </c>
      <c r="I159" s="54" t="s">
        <v>134</v>
      </c>
      <c r="J159" s="54">
        <v>516.0</v>
      </c>
      <c r="K159" s="57" t="s">
        <v>50</v>
      </c>
      <c r="L159" s="54" t="s">
        <v>68</v>
      </c>
      <c r="M159" s="53">
        <v>45742.0</v>
      </c>
      <c r="N159" s="54" t="s">
        <v>19</v>
      </c>
      <c r="O159" s="267"/>
      <c r="P159" s="54" t="s">
        <v>66</v>
      </c>
      <c r="Q159" s="152"/>
      <c r="R159" s="162"/>
      <c r="S159" s="162"/>
      <c r="T159" s="162"/>
      <c r="U159" s="162"/>
      <c r="V159" s="163"/>
      <c r="W159" s="163"/>
      <c r="X159" s="163"/>
      <c r="Y159" s="268"/>
    </row>
    <row r="160">
      <c r="A160" s="53">
        <v>45705.0</v>
      </c>
      <c r="B160" s="53">
        <v>45783.0</v>
      </c>
      <c r="C160" s="54">
        <v>190649.0</v>
      </c>
      <c r="D160" s="54" t="s">
        <v>116</v>
      </c>
      <c r="E160" s="53">
        <v>45200.0</v>
      </c>
      <c r="F160" s="56">
        <f t="shared" si="4"/>
        <v>19</v>
      </c>
      <c r="G160" s="53">
        <v>45268.0</v>
      </c>
      <c r="H160" s="56">
        <f t="shared" si="5"/>
        <v>16</v>
      </c>
      <c r="I160" s="54" t="s">
        <v>42</v>
      </c>
      <c r="J160" s="54">
        <v>30.0</v>
      </c>
      <c r="K160" s="57" t="s">
        <v>50</v>
      </c>
      <c r="L160" s="54" t="s">
        <v>68</v>
      </c>
      <c r="M160" s="53">
        <v>45730.0</v>
      </c>
      <c r="N160" s="54" t="s">
        <v>19</v>
      </c>
      <c r="O160" s="54" t="s">
        <v>65</v>
      </c>
      <c r="P160" s="58"/>
      <c r="Q160" s="152"/>
      <c r="R160" s="162"/>
      <c r="S160" s="162"/>
      <c r="T160" s="162"/>
      <c r="U160" s="162"/>
      <c r="V160" s="163"/>
      <c r="W160" s="163"/>
      <c r="X160" s="163"/>
      <c r="Y160" s="268"/>
    </row>
    <row r="161">
      <c r="A161" s="53">
        <v>45705.0</v>
      </c>
      <c r="B161" s="53">
        <v>45782.0</v>
      </c>
      <c r="C161" s="54">
        <v>220682.0</v>
      </c>
      <c r="D161" s="54" t="s">
        <v>98</v>
      </c>
      <c r="E161" s="53">
        <v>45323.0</v>
      </c>
      <c r="F161" s="56">
        <f t="shared" si="4"/>
        <v>15</v>
      </c>
      <c r="G161" s="53">
        <v>45481.0</v>
      </c>
      <c r="H161" s="56">
        <f t="shared" si="5"/>
        <v>9</v>
      </c>
      <c r="I161" s="54" t="s">
        <v>73</v>
      </c>
      <c r="J161" s="54">
        <v>201.0</v>
      </c>
      <c r="K161" s="57" t="s">
        <v>50</v>
      </c>
      <c r="L161" s="54" t="s">
        <v>51</v>
      </c>
      <c r="M161" s="53">
        <v>45782.0</v>
      </c>
      <c r="N161" s="54" t="s">
        <v>17</v>
      </c>
      <c r="O161" s="54" t="s">
        <v>65</v>
      </c>
      <c r="P161" s="58"/>
      <c r="Q161" s="152"/>
      <c r="R161" s="162"/>
      <c r="S161" s="162"/>
      <c r="T161" s="162"/>
      <c r="U161" s="162"/>
      <c r="V161" s="163"/>
      <c r="W161" s="163"/>
      <c r="X161" s="163"/>
      <c r="Y161" s="268"/>
    </row>
    <row r="162">
      <c r="A162" s="53">
        <v>45705.0</v>
      </c>
      <c r="B162" s="53">
        <v>45783.0</v>
      </c>
      <c r="C162" s="54">
        <v>203647.0</v>
      </c>
      <c r="D162" s="54" t="s">
        <v>99</v>
      </c>
      <c r="E162" s="53">
        <v>45139.0</v>
      </c>
      <c r="F162" s="56">
        <f t="shared" si="4"/>
        <v>21</v>
      </c>
      <c r="G162" s="53">
        <v>45355.0</v>
      </c>
      <c r="H162" s="56">
        <f t="shared" si="5"/>
        <v>14</v>
      </c>
      <c r="I162" s="54" t="s">
        <v>141</v>
      </c>
      <c r="J162" s="54">
        <v>601.0</v>
      </c>
      <c r="K162" s="57" t="s">
        <v>50</v>
      </c>
      <c r="L162" s="54" t="s">
        <v>51</v>
      </c>
      <c r="M162" s="53">
        <v>45719.0</v>
      </c>
      <c r="N162" s="54" t="s">
        <v>19</v>
      </c>
      <c r="O162" s="54" t="s">
        <v>65</v>
      </c>
      <c r="P162" s="58"/>
      <c r="Q162" s="152"/>
      <c r="R162" s="162"/>
      <c r="S162" s="162"/>
      <c r="T162" s="162"/>
      <c r="U162" s="162"/>
      <c r="V162" s="163"/>
      <c r="W162" s="163"/>
      <c r="X162" s="163"/>
      <c r="Y162" s="268"/>
    </row>
    <row r="163">
      <c r="A163" s="53">
        <v>45705.0</v>
      </c>
      <c r="B163" s="53">
        <v>45783.0</v>
      </c>
      <c r="C163" s="54">
        <v>97242.0</v>
      </c>
      <c r="D163" s="54" t="s">
        <v>98</v>
      </c>
      <c r="E163" s="53">
        <v>44228.0</v>
      </c>
      <c r="F163" s="56">
        <f t="shared" si="4"/>
        <v>51</v>
      </c>
      <c r="G163" s="53">
        <v>44409.0</v>
      </c>
      <c r="H163" s="56">
        <f t="shared" si="5"/>
        <v>45</v>
      </c>
      <c r="I163" s="54" t="s">
        <v>144</v>
      </c>
      <c r="J163" s="54">
        <v>701.0</v>
      </c>
      <c r="K163" s="57" t="s">
        <v>382</v>
      </c>
      <c r="L163" s="54" t="s">
        <v>51</v>
      </c>
      <c r="M163" s="53">
        <v>45743.0</v>
      </c>
      <c r="N163" s="54" t="s">
        <v>19</v>
      </c>
      <c r="O163" s="54" t="s">
        <v>65</v>
      </c>
      <c r="P163" s="58"/>
      <c r="Q163" s="152"/>
      <c r="R163" s="162"/>
      <c r="S163" s="162"/>
      <c r="T163" s="162"/>
      <c r="U163" s="162"/>
      <c r="V163" s="163"/>
      <c r="W163" s="163"/>
      <c r="X163" s="163"/>
      <c r="Y163" s="268"/>
    </row>
    <row r="164">
      <c r="A164" s="53">
        <v>45705.0</v>
      </c>
      <c r="B164" s="53">
        <v>45783.0</v>
      </c>
      <c r="C164" s="54">
        <v>76096.0</v>
      </c>
      <c r="D164" s="54" t="s">
        <v>55</v>
      </c>
      <c r="E164" s="53">
        <v>44136.0</v>
      </c>
      <c r="F164" s="56">
        <f t="shared" si="4"/>
        <v>54</v>
      </c>
      <c r="G164" s="53">
        <v>44228.0</v>
      </c>
      <c r="H164" s="56">
        <f t="shared" si="5"/>
        <v>51</v>
      </c>
      <c r="I164" s="54" t="s">
        <v>144</v>
      </c>
      <c r="J164" s="54" t="s">
        <v>673</v>
      </c>
      <c r="K164" s="57" t="s">
        <v>382</v>
      </c>
      <c r="L164" s="54" t="s">
        <v>51</v>
      </c>
      <c r="M164" s="53">
        <v>45737.0</v>
      </c>
      <c r="N164" s="54" t="s">
        <v>19</v>
      </c>
      <c r="O164" s="54" t="s">
        <v>65</v>
      </c>
      <c r="P164" s="58"/>
      <c r="Q164" s="152"/>
      <c r="R164" s="162"/>
      <c r="S164" s="162"/>
      <c r="T164" s="162"/>
      <c r="U164" s="162"/>
      <c r="V164" s="163"/>
      <c r="W164" s="163"/>
      <c r="X164" s="163"/>
      <c r="Y164" s="268"/>
    </row>
    <row r="165">
      <c r="A165" s="53">
        <v>45705.0</v>
      </c>
      <c r="B165" s="53">
        <v>45783.0</v>
      </c>
      <c r="C165" s="54">
        <v>75746.0</v>
      </c>
      <c r="D165" s="54" t="s">
        <v>95</v>
      </c>
      <c r="E165" s="53">
        <v>44197.0</v>
      </c>
      <c r="F165" s="56">
        <f t="shared" si="4"/>
        <v>52</v>
      </c>
      <c r="G165" s="53">
        <v>44233.0</v>
      </c>
      <c r="H165" s="56">
        <f t="shared" si="5"/>
        <v>51</v>
      </c>
      <c r="I165" s="54" t="s">
        <v>144</v>
      </c>
      <c r="J165" s="54">
        <v>701.0</v>
      </c>
      <c r="K165" s="57" t="s">
        <v>50</v>
      </c>
      <c r="L165" s="54" t="s">
        <v>51</v>
      </c>
      <c r="M165" s="53">
        <v>45743.0</v>
      </c>
      <c r="N165" s="54" t="s">
        <v>19</v>
      </c>
      <c r="O165" s="328">
        <v>0.1285</v>
      </c>
      <c r="P165" s="54" t="s">
        <v>66</v>
      </c>
      <c r="Q165" s="152"/>
      <c r="R165" s="162"/>
      <c r="S165" s="162"/>
      <c r="T165" s="162"/>
      <c r="U165" s="162"/>
      <c r="V165" s="163"/>
      <c r="W165" s="163"/>
      <c r="X165" s="163"/>
      <c r="Y165" s="268"/>
    </row>
    <row r="166">
      <c r="A166" s="53">
        <v>45705.0</v>
      </c>
      <c r="B166" s="53">
        <v>45783.0</v>
      </c>
      <c r="C166" s="54">
        <v>96863.0</v>
      </c>
      <c r="D166" s="54" t="s">
        <v>70</v>
      </c>
      <c r="E166" s="53">
        <v>44166.0</v>
      </c>
      <c r="F166" s="56">
        <f t="shared" si="4"/>
        <v>53</v>
      </c>
      <c r="G166" s="53">
        <v>44470.0</v>
      </c>
      <c r="H166" s="56">
        <f t="shared" si="5"/>
        <v>43</v>
      </c>
      <c r="I166" s="54" t="s">
        <v>144</v>
      </c>
      <c r="J166" s="54">
        <v>701.0</v>
      </c>
      <c r="K166" s="57" t="s">
        <v>50</v>
      </c>
      <c r="L166" s="54" t="s">
        <v>51</v>
      </c>
      <c r="M166" s="53">
        <v>45742.0</v>
      </c>
      <c r="N166" s="54" t="s">
        <v>19</v>
      </c>
      <c r="O166" s="54" t="s">
        <v>65</v>
      </c>
      <c r="P166" s="58"/>
      <c r="Q166" s="152"/>
      <c r="R166" s="162"/>
      <c r="S166" s="162"/>
      <c r="T166" s="162"/>
      <c r="U166" s="162"/>
      <c r="V166" s="163"/>
      <c r="W166" s="163"/>
      <c r="X166" s="163"/>
      <c r="Y166" s="268"/>
    </row>
    <row r="167">
      <c r="A167" s="53">
        <v>45705.0</v>
      </c>
      <c r="B167" s="53">
        <v>45783.0</v>
      </c>
      <c r="C167" s="54">
        <v>208518.0</v>
      </c>
      <c r="D167" s="54" t="s">
        <v>674</v>
      </c>
      <c r="E167" s="53">
        <v>45261.0</v>
      </c>
      <c r="F167" s="56">
        <f t="shared" si="4"/>
        <v>17</v>
      </c>
      <c r="G167" s="53">
        <v>45384.0</v>
      </c>
      <c r="H167" s="56">
        <f t="shared" si="5"/>
        <v>13</v>
      </c>
      <c r="I167" s="54" t="s">
        <v>59</v>
      </c>
      <c r="J167" s="54" t="s">
        <v>675</v>
      </c>
      <c r="K167" s="57">
        <v>13000.0</v>
      </c>
      <c r="L167" s="58"/>
      <c r="M167" s="58"/>
      <c r="N167" s="54" t="s">
        <v>19</v>
      </c>
      <c r="O167" s="54" t="s">
        <v>676</v>
      </c>
      <c r="P167" s="58"/>
      <c r="Q167" s="152"/>
      <c r="R167" s="162"/>
      <c r="S167" s="162"/>
      <c r="T167" s="162"/>
      <c r="U167" s="162"/>
      <c r="V167" s="163"/>
      <c r="W167" s="163"/>
      <c r="X167" s="163"/>
      <c r="Y167" s="268"/>
    </row>
    <row r="168">
      <c r="A168" s="53">
        <v>45705.0</v>
      </c>
      <c r="B168" s="53">
        <v>45782.0</v>
      </c>
      <c r="C168" s="54">
        <v>224653.0</v>
      </c>
      <c r="D168" s="54" t="s">
        <v>48</v>
      </c>
      <c r="E168" s="55">
        <v>45474.0</v>
      </c>
      <c r="F168" s="56">
        <f t="shared" si="4"/>
        <v>10</v>
      </c>
      <c r="G168" s="53">
        <v>45539.0</v>
      </c>
      <c r="H168" s="56">
        <f t="shared" si="5"/>
        <v>8</v>
      </c>
      <c r="I168" s="54" t="s">
        <v>73</v>
      </c>
      <c r="J168" s="54" t="s">
        <v>258</v>
      </c>
      <c r="K168" s="54" t="s">
        <v>677</v>
      </c>
      <c r="L168" s="54" t="s">
        <v>51</v>
      </c>
      <c r="M168" s="53">
        <v>45782.0</v>
      </c>
      <c r="N168" s="54" t="s">
        <v>17</v>
      </c>
      <c r="O168" s="54" t="s">
        <v>65</v>
      </c>
      <c r="P168" s="58"/>
      <c r="Q168" s="152"/>
      <c r="R168" s="162"/>
      <c r="S168" s="162"/>
      <c r="T168" s="162"/>
      <c r="U168" s="162"/>
      <c r="V168" s="163"/>
      <c r="W168" s="163"/>
      <c r="X168" s="163"/>
      <c r="Y168" s="268"/>
    </row>
    <row r="169">
      <c r="A169" s="53">
        <v>45705.0</v>
      </c>
      <c r="B169" s="53">
        <v>45782.0</v>
      </c>
      <c r="C169" s="54">
        <v>230273.0</v>
      </c>
      <c r="D169" s="54" t="s">
        <v>48</v>
      </c>
      <c r="E169" s="55">
        <v>45444.0</v>
      </c>
      <c r="F169" s="56">
        <f t="shared" si="4"/>
        <v>11</v>
      </c>
      <c r="G169" s="53">
        <v>45573.0</v>
      </c>
      <c r="H169" s="56">
        <f t="shared" si="5"/>
        <v>6</v>
      </c>
      <c r="I169" s="54" t="s">
        <v>49</v>
      </c>
      <c r="J169" s="54">
        <v>504.0</v>
      </c>
      <c r="K169" s="54" t="s">
        <v>678</v>
      </c>
      <c r="L169" s="54" t="s">
        <v>68</v>
      </c>
      <c r="M169" s="53">
        <v>45782.0</v>
      </c>
      <c r="N169" s="54" t="s">
        <v>22</v>
      </c>
      <c r="O169" s="267"/>
      <c r="P169" s="54" t="s">
        <v>66</v>
      </c>
      <c r="Q169" s="152"/>
      <c r="R169" s="162"/>
      <c r="S169" s="162"/>
      <c r="T169" s="162"/>
      <c r="U169" s="162"/>
      <c r="V169" s="163"/>
      <c r="W169" s="163"/>
      <c r="X169" s="163"/>
      <c r="Y169" s="268"/>
    </row>
    <row r="170">
      <c r="A170" s="53">
        <v>45705.0</v>
      </c>
      <c r="B170" s="53">
        <v>45783.0</v>
      </c>
      <c r="C170" s="54">
        <v>229262.0</v>
      </c>
      <c r="D170" s="54" t="s">
        <v>70</v>
      </c>
      <c r="E170" s="53">
        <v>45505.0</v>
      </c>
      <c r="F170" s="56">
        <f t="shared" si="4"/>
        <v>9</v>
      </c>
      <c r="G170" s="53">
        <v>45562.0</v>
      </c>
      <c r="H170" s="56">
        <f t="shared" si="5"/>
        <v>7</v>
      </c>
      <c r="I170" s="54" t="s">
        <v>59</v>
      </c>
      <c r="J170" s="54">
        <v>105.0</v>
      </c>
      <c r="K170" s="54" t="s">
        <v>679</v>
      </c>
      <c r="L170" s="54" t="s">
        <v>51</v>
      </c>
      <c r="M170" s="53">
        <v>45721.0</v>
      </c>
      <c r="N170" s="54" t="s">
        <v>19</v>
      </c>
      <c r="O170" s="54" t="s">
        <v>679</v>
      </c>
      <c r="P170" s="58"/>
      <c r="Q170" s="152"/>
      <c r="R170" s="162"/>
      <c r="S170" s="162"/>
      <c r="T170" s="162"/>
      <c r="U170" s="162"/>
      <c r="V170" s="163"/>
      <c r="W170" s="163"/>
      <c r="X170" s="163"/>
      <c r="Y170" s="268"/>
    </row>
    <row r="171">
      <c r="A171" s="53">
        <v>45705.0</v>
      </c>
      <c r="B171" s="53">
        <v>45783.0</v>
      </c>
      <c r="C171" s="54">
        <v>146501.0</v>
      </c>
      <c r="D171" s="54" t="s">
        <v>77</v>
      </c>
      <c r="E171" s="53">
        <v>44805.0</v>
      </c>
      <c r="F171" s="56">
        <f t="shared" si="4"/>
        <v>32</v>
      </c>
      <c r="G171" s="53">
        <v>44840.0</v>
      </c>
      <c r="H171" s="56">
        <f t="shared" si="5"/>
        <v>31</v>
      </c>
      <c r="I171" s="54" t="s">
        <v>74</v>
      </c>
      <c r="J171" s="54" t="s">
        <v>33</v>
      </c>
      <c r="K171" s="54" t="s">
        <v>680</v>
      </c>
      <c r="L171" s="58"/>
      <c r="M171" s="58"/>
      <c r="N171" s="54" t="s">
        <v>19</v>
      </c>
      <c r="O171" s="54"/>
      <c r="P171" s="58"/>
      <c r="Q171" s="152"/>
      <c r="R171" s="162"/>
      <c r="S171" s="162"/>
      <c r="T171" s="162"/>
      <c r="U171" s="162"/>
      <c r="V171" s="163"/>
      <c r="W171" s="163"/>
      <c r="X171" s="163"/>
      <c r="Y171" s="268"/>
    </row>
    <row r="172">
      <c r="A172" s="53">
        <v>45705.0</v>
      </c>
      <c r="B172" s="53">
        <v>45783.0</v>
      </c>
      <c r="C172" s="54">
        <v>190219.0</v>
      </c>
      <c r="D172" s="54" t="s">
        <v>77</v>
      </c>
      <c r="E172" s="53">
        <v>45170.0</v>
      </c>
      <c r="F172" s="56">
        <f t="shared" si="4"/>
        <v>20</v>
      </c>
      <c r="G172" s="151">
        <v>45220.0</v>
      </c>
      <c r="H172" s="56">
        <f t="shared" si="5"/>
        <v>18</v>
      </c>
      <c r="I172" s="54" t="s">
        <v>59</v>
      </c>
      <c r="J172" s="54">
        <v>139.0</v>
      </c>
      <c r="K172" s="57" t="s">
        <v>681</v>
      </c>
      <c r="L172" s="54" t="s">
        <v>51</v>
      </c>
      <c r="M172" s="53">
        <v>45737.0</v>
      </c>
      <c r="N172" s="54" t="s">
        <v>19</v>
      </c>
      <c r="O172" s="54" t="s">
        <v>637</v>
      </c>
      <c r="P172" s="54" t="s">
        <v>66</v>
      </c>
      <c r="Q172" s="152"/>
      <c r="R172" s="162"/>
      <c r="S172" s="162"/>
      <c r="T172" s="162"/>
      <c r="U172" s="162"/>
      <c r="V172" s="163"/>
      <c r="W172" s="163"/>
      <c r="X172" s="163"/>
      <c r="Y172" s="268"/>
    </row>
    <row r="173">
      <c r="A173" s="53">
        <v>45705.0</v>
      </c>
      <c r="B173" s="53">
        <v>45779.0</v>
      </c>
      <c r="C173" s="54">
        <v>236521.0</v>
      </c>
      <c r="D173" s="54" t="s">
        <v>77</v>
      </c>
      <c r="E173" s="53">
        <v>45536.0</v>
      </c>
      <c r="F173" s="56">
        <f t="shared" si="4"/>
        <v>8</v>
      </c>
      <c r="G173" s="151">
        <v>45636.0</v>
      </c>
      <c r="H173" s="56">
        <f t="shared" si="5"/>
        <v>4</v>
      </c>
      <c r="I173" s="54" t="s">
        <v>73</v>
      </c>
      <c r="J173" s="367" t="s">
        <v>682</v>
      </c>
      <c r="K173" s="54" t="s">
        <v>683</v>
      </c>
      <c r="L173" s="54" t="s">
        <v>51</v>
      </c>
      <c r="M173" s="53">
        <v>45779.0</v>
      </c>
      <c r="N173" s="54" t="s">
        <v>17</v>
      </c>
      <c r="O173" s="54" t="s">
        <v>65</v>
      </c>
      <c r="P173" s="58"/>
      <c r="Q173" s="152"/>
      <c r="R173" s="162"/>
      <c r="S173" s="162"/>
      <c r="T173" s="162"/>
      <c r="U173" s="162"/>
      <c r="V173" s="163"/>
      <c r="W173" s="163"/>
      <c r="X173" s="163"/>
      <c r="Y173" s="268"/>
    </row>
    <row r="174">
      <c r="A174" s="53">
        <v>45705.0</v>
      </c>
      <c r="B174" s="53">
        <v>45783.0</v>
      </c>
      <c r="C174" s="54">
        <v>228960.0</v>
      </c>
      <c r="D174" s="54" t="s">
        <v>104</v>
      </c>
      <c r="E174" s="53">
        <v>45536.0</v>
      </c>
      <c r="F174" s="56">
        <f t="shared" si="4"/>
        <v>8</v>
      </c>
      <c r="G174" s="53">
        <v>45562.0</v>
      </c>
      <c r="H174" s="56">
        <f t="shared" si="5"/>
        <v>7</v>
      </c>
      <c r="I174" s="54" t="s">
        <v>74</v>
      </c>
      <c r="J174" s="54" t="s">
        <v>127</v>
      </c>
      <c r="K174" s="54" t="s">
        <v>684</v>
      </c>
      <c r="L174" s="54" t="s">
        <v>51</v>
      </c>
      <c r="M174" s="53">
        <v>45783.0</v>
      </c>
      <c r="N174" s="54" t="s">
        <v>17</v>
      </c>
      <c r="O174" s="54" t="s">
        <v>65</v>
      </c>
      <c r="P174" s="390"/>
      <c r="Q174" s="152"/>
      <c r="R174" s="162"/>
      <c r="S174" s="162"/>
      <c r="T174" s="162"/>
      <c r="U174" s="162"/>
      <c r="V174" s="163"/>
      <c r="W174" s="163"/>
      <c r="X174" s="163"/>
      <c r="Y174" s="268"/>
    </row>
    <row r="175">
      <c r="A175" s="53">
        <v>45705.0</v>
      </c>
      <c r="B175" s="53">
        <v>45783.0</v>
      </c>
      <c r="C175" s="54">
        <v>229835.0</v>
      </c>
      <c r="D175" s="54" t="s">
        <v>104</v>
      </c>
      <c r="E175" s="53">
        <v>45536.0</v>
      </c>
      <c r="F175" s="56">
        <f t="shared" si="4"/>
        <v>8</v>
      </c>
      <c r="G175" s="151">
        <v>45609.0</v>
      </c>
      <c r="H175" s="56">
        <f t="shared" si="5"/>
        <v>5</v>
      </c>
      <c r="I175" s="54" t="s">
        <v>42</v>
      </c>
      <c r="J175" s="54">
        <v>73.0</v>
      </c>
      <c r="K175" s="54" t="s">
        <v>292</v>
      </c>
      <c r="L175" s="54" t="s">
        <v>51</v>
      </c>
      <c r="M175" s="53">
        <v>45733.0</v>
      </c>
      <c r="N175" s="54" t="s">
        <v>19</v>
      </c>
      <c r="O175" s="267"/>
      <c r="P175" s="58"/>
      <c r="Q175" s="152"/>
      <c r="R175" s="162"/>
      <c r="S175" s="162"/>
      <c r="T175" s="162"/>
      <c r="U175" s="162"/>
      <c r="V175" s="163"/>
      <c r="W175" s="163"/>
      <c r="X175" s="163"/>
      <c r="Y175" s="268"/>
    </row>
    <row r="176">
      <c r="A176" s="53">
        <v>45705.0</v>
      </c>
      <c r="B176" s="53">
        <v>45783.0</v>
      </c>
      <c r="C176" s="54">
        <v>226198.0</v>
      </c>
      <c r="D176" s="54" t="s">
        <v>104</v>
      </c>
      <c r="E176" s="53">
        <v>45505.0</v>
      </c>
      <c r="F176" s="56">
        <f t="shared" si="4"/>
        <v>9</v>
      </c>
      <c r="G176" s="53">
        <v>45537.0</v>
      </c>
      <c r="H176" s="56">
        <f t="shared" si="5"/>
        <v>8</v>
      </c>
      <c r="I176" s="54" t="s">
        <v>42</v>
      </c>
      <c r="J176" s="54">
        <v>73.0</v>
      </c>
      <c r="K176" s="54" t="s">
        <v>204</v>
      </c>
      <c r="L176" s="54" t="s">
        <v>51</v>
      </c>
      <c r="M176" s="53">
        <v>45733.0</v>
      </c>
      <c r="N176" s="54" t="s">
        <v>19</v>
      </c>
      <c r="O176" s="267"/>
      <c r="P176" s="58"/>
      <c r="Q176" s="152"/>
      <c r="R176" s="162"/>
      <c r="S176" s="162"/>
      <c r="T176" s="162"/>
      <c r="U176" s="162"/>
      <c r="V176" s="163"/>
      <c r="W176" s="163"/>
      <c r="X176" s="163"/>
      <c r="Y176" s="268"/>
    </row>
    <row r="177">
      <c r="A177" s="53">
        <v>45705.0</v>
      </c>
      <c r="B177" s="53">
        <v>45779.0</v>
      </c>
      <c r="C177" s="54">
        <v>236719.0</v>
      </c>
      <c r="D177" s="54" t="s">
        <v>104</v>
      </c>
      <c r="E177" s="53">
        <v>45566.0</v>
      </c>
      <c r="F177" s="56">
        <f t="shared" si="4"/>
        <v>7</v>
      </c>
      <c r="G177" s="151">
        <v>45636.0</v>
      </c>
      <c r="H177" s="56">
        <f t="shared" si="5"/>
        <v>4</v>
      </c>
      <c r="I177" s="54" t="s">
        <v>73</v>
      </c>
      <c r="J177" s="54" t="s">
        <v>143</v>
      </c>
      <c r="K177" s="54" t="s">
        <v>685</v>
      </c>
      <c r="L177" s="58"/>
      <c r="M177" s="58"/>
      <c r="N177" s="54" t="s">
        <v>25</v>
      </c>
      <c r="O177" s="54" t="s">
        <v>25</v>
      </c>
      <c r="P177" s="58"/>
      <c r="Q177" s="152"/>
      <c r="R177" s="162"/>
      <c r="S177" s="162"/>
      <c r="T177" s="162"/>
      <c r="U177" s="162"/>
      <c r="V177" s="163"/>
      <c r="W177" s="163"/>
      <c r="X177" s="163"/>
      <c r="Y177" s="268"/>
    </row>
    <row r="178">
      <c r="A178" s="53">
        <v>45705.0</v>
      </c>
      <c r="B178" s="53">
        <v>45783.0</v>
      </c>
      <c r="C178" s="54">
        <v>241637.0</v>
      </c>
      <c r="D178" s="54" t="s">
        <v>104</v>
      </c>
      <c r="E178" s="53">
        <v>45505.0</v>
      </c>
      <c r="F178" s="56">
        <f t="shared" si="4"/>
        <v>9</v>
      </c>
      <c r="G178" s="53">
        <v>45691.0</v>
      </c>
      <c r="H178" s="56">
        <f t="shared" si="5"/>
        <v>3</v>
      </c>
      <c r="I178" s="54" t="s">
        <v>42</v>
      </c>
      <c r="J178" s="54">
        <v>73.0</v>
      </c>
      <c r="K178" s="54" t="s">
        <v>204</v>
      </c>
      <c r="L178" s="54" t="s">
        <v>51</v>
      </c>
      <c r="M178" s="53">
        <v>45733.0</v>
      </c>
      <c r="N178" s="54" t="s">
        <v>19</v>
      </c>
      <c r="O178" s="267"/>
      <c r="P178" s="58"/>
      <c r="Q178" s="152"/>
      <c r="R178" s="162"/>
      <c r="S178" s="162"/>
      <c r="T178" s="162"/>
      <c r="U178" s="162"/>
      <c r="V178" s="163"/>
      <c r="W178" s="163"/>
      <c r="X178" s="163"/>
      <c r="Y178" s="268"/>
    </row>
    <row r="179">
      <c r="A179" s="53">
        <v>45705.0</v>
      </c>
      <c r="B179" s="53">
        <v>45783.0</v>
      </c>
      <c r="C179" s="54">
        <v>100809.0</v>
      </c>
      <c r="D179" s="54" t="s">
        <v>83</v>
      </c>
      <c r="E179" s="53">
        <v>44378.0</v>
      </c>
      <c r="F179" s="56">
        <f t="shared" si="4"/>
        <v>46</v>
      </c>
      <c r="G179" s="53">
        <v>44464.0</v>
      </c>
      <c r="H179" s="56">
        <f t="shared" si="5"/>
        <v>43</v>
      </c>
      <c r="I179" s="54" t="s">
        <v>72</v>
      </c>
      <c r="J179" s="54">
        <v>4025.0</v>
      </c>
      <c r="K179" s="58"/>
      <c r="L179" s="58"/>
      <c r="M179" s="58"/>
      <c r="N179" s="54" t="s">
        <v>19</v>
      </c>
      <c r="O179" s="267"/>
      <c r="P179" s="58"/>
      <c r="Q179" s="152"/>
      <c r="R179" s="162"/>
      <c r="S179" s="162"/>
      <c r="T179" s="162"/>
      <c r="U179" s="162"/>
      <c r="V179" s="163"/>
      <c r="W179" s="163"/>
      <c r="X179" s="163"/>
      <c r="Y179" s="268"/>
    </row>
    <row r="180">
      <c r="A180" s="53">
        <v>45705.0</v>
      </c>
      <c r="B180" s="53">
        <v>45783.0</v>
      </c>
      <c r="C180" s="54">
        <v>208689.0</v>
      </c>
      <c r="D180" s="54" t="s">
        <v>83</v>
      </c>
      <c r="E180" s="53">
        <v>45323.0</v>
      </c>
      <c r="F180" s="56">
        <f t="shared" si="4"/>
        <v>15</v>
      </c>
      <c r="G180" s="53">
        <v>45387.0</v>
      </c>
      <c r="H180" s="56">
        <f t="shared" si="5"/>
        <v>13</v>
      </c>
      <c r="I180" s="54" t="s">
        <v>72</v>
      </c>
      <c r="J180" s="54">
        <v>4019.0</v>
      </c>
      <c r="K180" s="328">
        <v>0.675</v>
      </c>
      <c r="L180" s="54" t="s">
        <v>51</v>
      </c>
      <c r="M180" s="53">
        <v>45734.0</v>
      </c>
      <c r="N180" s="54" t="s">
        <v>19</v>
      </c>
      <c r="O180" s="267"/>
      <c r="P180" s="54" t="s">
        <v>66</v>
      </c>
      <c r="Q180" s="152"/>
      <c r="R180" s="162"/>
      <c r="S180" s="162"/>
      <c r="T180" s="162"/>
      <c r="U180" s="162"/>
      <c r="V180" s="163"/>
      <c r="W180" s="163"/>
      <c r="X180" s="163"/>
      <c r="Y180" s="268"/>
    </row>
    <row r="181">
      <c r="A181" s="53">
        <v>45705.0</v>
      </c>
      <c r="B181" s="53">
        <v>45783.0</v>
      </c>
      <c r="C181" s="54">
        <v>233535.0</v>
      </c>
      <c r="D181" s="54" t="s">
        <v>83</v>
      </c>
      <c r="E181" s="53">
        <v>45597.0</v>
      </c>
      <c r="F181" s="56">
        <f t="shared" si="4"/>
        <v>6</v>
      </c>
      <c r="G181" s="53">
        <v>45543.0</v>
      </c>
      <c r="H181" s="56">
        <f t="shared" si="5"/>
        <v>7</v>
      </c>
      <c r="I181" s="54" t="s">
        <v>74</v>
      </c>
      <c r="J181" s="54">
        <v>337.0</v>
      </c>
      <c r="K181" s="54" t="s">
        <v>204</v>
      </c>
      <c r="L181" s="54" t="s">
        <v>51</v>
      </c>
      <c r="M181" s="53">
        <v>45722.0</v>
      </c>
      <c r="N181" s="54" t="s">
        <v>19</v>
      </c>
      <c r="O181" s="54"/>
      <c r="P181" s="58"/>
      <c r="Q181" s="152"/>
      <c r="R181" s="162"/>
      <c r="S181" s="162"/>
      <c r="T181" s="162"/>
      <c r="U181" s="162"/>
      <c r="V181" s="163"/>
      <c r="W181" s="163"/>
      <c r="X181" s="163"/>
      <c r="Y181" s="268"/>
    </row>
    <row r="182">
      <c r="A182" s="53">
        <v>45705.0</v>
      </c>
      <c r="B182" s="53">
        <v>45783.0</v>
      </c>
      <c r="C182" s="54">
        <v>138646.0</v>
      </c>
      <c r="D182" s="54" t="s">
        <v>83</v>
      </c>
      <c r="E182" s="53">
        <v>44743.0</v>
      </c>
      <c r="F182" s="56">
        <f t="shared" si="4"/>
        <v>34</v>
      </c>
      <c r="G182" s="53">
        <v>44769.0</v>
      </c>
      <c r="H182" s="56">
        <f t="shared" si="5"/>
        <v>33</v>
      </c>
      <c r="I182" s="54" t="s">
        <v>59</v>
      </c>
      <c r="J182" s="54">
        <v>105.0</v>
      </c>
      <c r="K182" s="54" t="s">
        <v>686</v>
      </c>
      <c r="L182" s="58"/>
      <c r="M182" s="58"/>
      <c r="N182" s="54" t="s">
        <v>19</v>
      </c>
      <c r="O182" s="54" t="s">
        <v>686</v>
      </c>
      <c r="P182" s="58"/>
      <c r="Q182" s="152"/>
      <c r="R182" s="162"/>
      <c r="S182" s="162"/>
      <c r="T182" s="162"/>
      <c r="U182" s="162"/>
      <c r="V182" s="163"/>
      <c r="W182" s="163"/>
      <c r="X182" s="163"/>
      <c r="Y182" s="268"/>
    </row>
    <row r="183">
      <c r="A183" s="53">
        <v>45705.0</v>
      </c>
      <c r="B183" s="53">
        <v>45782.0</v>
      </c>
      <c r="C183" s="54">
        <v>229007.0</v>
      </c>
      <c r="D183" s="54" t="s">
        <v>83</v>
      </c>
      <c r="E183" s="53">
        <v>45536.0</v>
      </c>
      <c r="F183" s="56">
        <f t="shared" si="4"/>
        <v>8</v>
      </c>
      <c r="G183" s="53">
        <v>45562.0</v>
      </c>
      <c r="H183" s="56">
        <f t="shared" si="5"/>
        <v>7</v>
      </c>
      <c r="I183" s="54" t="s">
        <v>73</v>
      </c>
      <c r="J183" s="367" t="s">
        <v>687</v>
      </c>
      <c r="K183" s="54" t="s">
        <v>653</v>
      </c>
      <c r="L183" s="54" t="s">
        <v>51</v>
      </c>
      <c r="M183" s="53">
        <v>45782.0</v>
      </c>
      <c r="N183" s="54" t="s">
        <v>17</v>
      </c>
      <c r="O183" s="54" t="s">
        <v>65</v>
      </c>
      <c r="P183" s="58"/>
      <c r="Q183" s="152"/>
      <c r="R183" s="162"/>
      <c r="S183" s="162"/>
      <c r="T183" s="162"/>
      <c r="U183" s="162"/>
      <c r="V183" s="163"/>
      <c r="W183" s="163"/>
      <c r="X183" s="163"/>
      <c r="Y183" s="268"/>
    </row>
    <row r="184">
      <c r="A184" s="53">
        <v>45705.0</v>
      </c>
      <c r="B184" s="53">
        <v>45782.0</v>
      </c>
      <c r="C184" s="54">
        <v>175595.0</v>
      </c>
      <c r="D184" s="54" t="s">
        <v>83</v>
      </c>
      <c r="E184" s="53">
        <v>44927.0</v>
      </c>
      <c r="F184" s="56">
        <f t="shared" si="4"/>
        <v>28</v>
      </c>
      <c r="G184" s="53">
        <v>45100.0</v>
      </c>
      <c r="H184" s="56">
        <f t="shared" si="5"/>
        <v>22</v>
      </c>
      <c r="I184" s="54" t="s">
        <v>73</v>
      </c>
      <c r="J184" s="378" t="s">
        <v>254</v>
      </c>
      <c r="K184" s="57" t="s">
        <v>50</v>
      </c>
      <c r="L184" s="54" t="s">
        <v>51</v>
      </c>
      <c r="M184" s="53">
        <v>45782.0</v>
      </c>
      <c r="N184" s="54" t="s">
        <v>18</v>
      </c>
      <c r="O184" s="54" t="s">
        <v>181</v>
      </c>
      <c r="P184" s="58"/>
      <c r="Q184" s="152"/>
      <c r="R184" s="162"/>
      <c r="S184" s="162"/>
      <c r="T184" s="162"/>
      <c r="U184" s="162"/>
      <c r="V184" s="163"/>
      <c r="W184" s="163"/>
      <c r="X184" s="163"/>
      <c r="Y184" s="268"/>
    </row>
    <row r="185">
      <c r="A185" s="53">
        <v>45705.0</v>
      </c>
      <c r="B185" s="53">
        <v>45783.0</v>
      </c>
      <c r="C185" s="54">
        <v>189522.0</v>
      </c>
      <c r="D185" s="54" t="s">
        <v>83</v>
      </c>
      <c r="E185" s="53">
        <v>45200.0</v>
      </c>
      <c r="F185" s="56">
        <f t="shared" si="4"/>
        <v>19</v>
      </c>
      <c r="G185" s="151">
        <v>45222.0</v>
      </c>
      <c r="H185" s="56">
        <f t="shared" si="5"/>
        <v>18</v>
      </c>
      <c r="I185" s="54" t="s">
        <v>74</v>
      </c>
      <c r="J185" s="391" t="s">
        <v>688</v>
      </c>
      <c r="K185" s="54" t="s">
        <v>689</v>
      </c>
      <c r="L185" s="54" t="s">
        <v>51</v>
      </c>
      <c r="M185" s="53">
        <v>45726.0</v>
      </c>
      <c r="N185" s="54" t="s">
        <v>19</v>
      </c>
      <c r="O185" s="54"/>
      <c r="P185" s="58"/>
      <c r="Q185" s="152"/>
      <c r="R185" s="162"/>
      <c r="S185" s="162"/>
      <c r="T185" s="162"/>
      <c r="U185" s="162"/>
      <c r="V185" s="163"/>
      <c r="W185" s="163"/>
      <c r="X185" s="163"/>
      <c r="Y185" s="268"/>
    </row>
    <row r="186">
      <c r="A186" s="53">
        <v>45736.0</v>
      </c>
      <c r="B186" s="53">
        <v>45783.0</v>
      </c>
      <c r="C186" s="54">
        <v>223370.0</v>
      </c>
      <c r="D186" s="54" t="s">
        <v>83</v>
      </c>
      <c r="E186" s="53">
        <v>45474.0</v>
      </c>
      <c r="F186" s="56">
        <f t="shared" si="4"/>
        <v>10</v>
      </c>
      <c r="G186" s="53">
        <v>45506.0</v>
      </c>
      <c r="H186" s="56">
        <f t="shared" si="5"/>
        <v>9</v>
      </c>
      <c r="I186" s="54" t="s">
        <v>73</v>
      </c>
      <c r="J186" s="368">
        <v>4.532241822E9</v>
      </c>
      <c r="K186" s="54" t="s">
        <v>690</v>
      </c>
      <c r="L186" s="54" t="s">
        <v>84</v>
      </c>
      <c r="M186" s="53">
        <v>45737.0</v>
      </c>
      <c r="N186" s="54" t="s">
        <v>19</v>
      </c>
      <c r="O186" s="267"/>
      <c r="P186" s="58"/>
      <c r="Q186" s="152"/>
      <c r="R186" s="162"/>
      <c r="S186" s="162"/>
      <c r="T186" s="162"/>
      <c r="U186" s="162"/>
      <c r="V186" s="163"/>
      <c r="W186" s="163"/>
      <c r="X186" s="163"/>
      <c r="Y186" s="268"/>
    </row>
    <row r="187">
      <c r="A187" s="53">
        <v>45705.0</v>
      </c>
      <c r="B187" s="53">
        <v>45783.0</v>
      </c>
      <c r="C187" s="54">
        <v>236121.0</v>
      </c>
      <c r="D187" s="54" t="s">
        <v>83</v>
      </c>
      <c r="E187" s="53">
        <v>45474.0</v>
      </c>
      <c r="F187" s="56">
        <f t="shared" si="4"/>
        <v>10</v>
      </c>
      <c r="G187" s="53">
        <v>45630.0</v>
      </c>
      <c r="H187" s="56">
        <f t="shared" si="5"/>
        <v>5</v>
      </c>
      <c r="I187" s="54" t="s">
        <v>73</v>
      </c>
      <c r="J187" s="54" t="s">
        <v>691</v>
      </c>
      <c r="K187" s="54" t="s">
        <v>692</v>
      </c>
      <c r="L187" s="58"/>
      <c r="M187" s="58"/>
      <c r="N187" s="54" t="s">
        <v>19</v>
      </c>
      <c r="O187" s="267"/>
      <c r="P187" s="58"/>
      <c r="Q187" s="152"/>
      <c r="R187" s="162"/>
      <c r="S187" s="162"/>
      <c r="T187" s="162"/>
      <c r="U187" s="162"/>
      <c r="V187" s="163"/>
      <c r="W187" s="163"/>
      <c r="X187" s="163"/>
      <c r="Y187" s="268"/>
    </row>
    <row r="188">
      <c r="A188" s="53">
        <v>45705.0</v>
      </c>
      <c r="B188" s="53">
        <v>45783.0</v>
      </c>
      <c r="C188" s="54">
        <v>116660.0</v>
      </c>
      <c r="D188" s="54" t="s">
        <v>58</v>
      </c>
      <c r="E188" s="53">
        <v>44562.0</v>
      </c>
      <c r="F188" s="56">
        <f t="shared" si="4"/>
        <v>40</v>
      </c>
      <c r="G188" s="53">
        <v>44611.0</v>
      </c>
      <c r="H188" s="56">
        <f t="shared" si="5"/>
        <v>38</v>
      </c>
      <c r="I188" s="54" t="s">
        <v>73</v>
      </c>
      <c r="J188" s="54">
        <v>293.0</v>
      </c>
      <c r="K188" s="54" t="s">
        <v>693</v>
      </c>
      <c r="L188" s="54" t="s">
        <v>84</v>
      </c>
      <c r="M188" s="53">
        <v>45737.0</v>
      </c>
      <c r="N188" s="54" t="s">
        <v>19</v>
      </c>
      <c r="O188" s="267"/>
      <c r="P188" s="58"/>
      <c r="Q188" s="152"/>
      <c r="R188" s="162"/>
      <c r="S188" s="162"/>
      <c r="T188" s="162"/>
      <c r="U188" s="162"/>
      <c r="V188" s="163"/>
      <c r="W188" s="163"/>
      <c r="X188" s="163"/>
      <c r="Y188" s="268"/>
    </row>
    <row r="189">
      <c r="A189" s="53">
        <v>45705.0</v>
      </c>
      <c r="B189" s="53">
        <v>45783.0</v>
      </c>
      <c r="C189" s="54">
        <v>217407.0</v>
      </c>
      <c r="D189" s="54" t="s">
        <v>58</v>
      </c>
      <c r="E189" s="53">
        <v>45352.0</v>
      </c>
      <c r="F189" s="56">
        <f t="shared" si="4"/>
        <v>14</v>
      </c>
      <c r="G189" s="53">
        <v>45450.0</v>
      </c>
      <c r="H189" s="56">
        <f t="shared" si="5"/>
        <v>10</v>
      </c>
      <c r="I189" s="54" t="s">
        <v>49</v>
      </c>
      <c r="J189" s="54">
        <v>535.0</v>
      </c>
      <c r="K189" s="54" t="s">
        <v>204</v>
      </c>
      <c r="L189" s="54" t="s">
        <v>51</v>
      </c>
      <c r="M189" s="53">
        <v>45698.0</v>
      </c>
      <c r="N189" s="54" t="s">
        <v>19</v>
      </c>
      <c r="O189" s="54" t="s">
        <v>65</v>
      </c>
      <c r="P189" s="58"/>
      <c r="Q189" s="152"/>
      <c r="R189" s="162"/>
      <c r="S189" s="162"/>
      <c r="T189" s="162"/>
      <c r="U189" s="162"/>
      <c r="V189" s="163"/>
      <c r="W189" s="163"/>
      <c r="X189" s="163"/>
      <c r="Y189" s="268"/>
    </row>
    <row r="190">
      <c r="A190" s="53">
        <v>45705.0</v>
      </c>
      <c r="B190" s="53">
        <v>45783.0</v>
      </c>
      <c r="C190" s="54">
        <v>205560.0</v>
      </c>
      <c r="D190" s="54" t="s">
        <v>58</v>
      </c>
      <c r="E190" s="53">
        <v>45323.0</v>
      </c>
      <c r="F190" s="56">
        <f t="shared" si="4"/>
        <v>15</v>
      </c>
      <c r="G190" s="53">
        <v>45372.0</v>
      </c>
      <c r="H190" s="56">
        <f t="shared" si="5"/>
        <v>13</v>
      </c>
      <c r="I190" s="54" t="s">
        <v>49</v>
      </c>
      <c r="J190" s="54">
        <v>535.0</v>
      </c>
      <c r="K190" s="54" t="s">
        <v>204</v>
      </c>
      <c r="L190" s="54" t="s">
        <v>51</v>
      </c>
      <c r="M190" s="53">
        <v>45723.0</v>
      </c>
      <c r="N190" s="54" t="s">
        <v>19</v>
      </c>
      <c r="O190" s="54" t="s">
        <v>65</v>
      </c>
      <c r="P190" s="58"/>
      <c r="Q190" s="152"/>
      <c r="R190" s="162"/>
      <c r="S190" s="162"/>
      <c r="T190" s="162"/>
      <c r="U190" s="162"/>
      <c r="V190" s="163"/>
      <c r="W190" s="163"/>
      <c r="X190" s="163"/>
      <c r="Y190" s="268"/>
    </row>
    <row r="191">
      <c r="A191" s="53">
        <v>45705.0</v>
      </c>
      <c r="B191" s="53">
        <v>45783.0</v>
      </c>
      <c r="C191" s="54">
        <v>228552.0</v>
      </c>
      <c r="D191" s="54" t="s">
        <v>58</v>
      </c>
      <c r="E191" s="53">
        <v>45352.0</v>
      </c>
      <c r="F191" s="56">
        <f t="shared" si="4"/>
        <v>14</v>
      </c>
      <c r="G191" s="53">
        <v>45565.0</v>
      </c>
      <c r="H191" s="56">
        <f t="shared" si="5"/>
        <v>7</v>
      </c>
      <c r="I191" s="54" t="s">
        <v>49</v>
      </c>
      <c r="J191" s="54">
        <v>535.0</v>
      </c>
      <c r="K191" s="54" t="s">
        <v>694</v>
      </c>
      <c r="L191" s="54" t="s">
        <v>51</v>
      </c>
      <c r="M191" s="53">
        <v>45723.0</v>
      </c>
      <c r="N191" s="54" t="s">
        <v>19</v>
      </c>
      <c r="O191" s="54" t="s">
        <v>65</v>
      </c>
      <c r="P191" s="58"/>
      <c r="Q191" s="152"/>
      <c r="R191" s="162"/>
      <c r="S191" s="162"/>
      <c r="T191" s="162"/>
      <c r="U191" s="162"/>
      <c r="V191" s="163"/>
      <c r="W191" s="163"/>
      <c r="X191" s="163"/>
      <c r="Y191" s="268"/>
    </row>
    <row r="192">
      <c r="A192" s="53">
        <v>45705.0</v>
      </c>
      <c r="B192" s="53">
        <v>45782.0</v>
      </c>
      <c r="C192" s="54">
        <v>230215.0</v>
      </c>
      <c r="D192" s="54" t="s">
        <v>58</v>
      </c>
      <c r="E192" s="53">
        <v>45474.0</v>
      </c>
      <c r="F192" s="56">
        <f t="shared" si="4"/>
        <v>10</v>
      </c>
      <c r="G192" s="53">
        <v>45574.0</v>
      </c>
      <c r="H192" s="56">
        <f t="shared" si="5"/>
        <v>6</v>
      </c>
      <c r="I192" s="54" t="s">
        <v>73</v>
      </c>
      <c r="J192" s="54" t="s">
        <v>258</v>
      </c>
      <c r="K192" s="54" t="s">
        <v>695</v>
      </c>
      <c r="L192" s="54" t="s">
        <v>51</v>
      </c>
      <c r="M192" s="53">
        <v>45782.0</v>
      </c>
      <c r="N192" s="54" t="s">
        <v>17</v>
      </c>
      <c r="O192" s="54" t="s">
        <v>65</v>
      </c>
      <c r="P192" s="58"/>
      <c r="Q192" s="152"/>
      <c r="R192" s="162"/>
      <c r="S192" s="162"/>
      <c r="T192" s="162"/>
      <c r="U192" s="162"/>
      <c r="V192" s="163"/>
      <c r="W192" s="163"/>
      <c r="X192" s="163"/>
      <c r="Y192" s="268"/>
    </row>
    <row r="193">
      <c r="A193" s="53">
        <v>45705.0</v>
      </c>
      <c r="B193" s="53">
        <v>45783.0</v>
      </c>
      <c r="C193" s="54">
        <v>232323.0</v>
      </c>
      <c r="D193" s="54" t="s">
        <v>58</v>
      </c>
      <c r="E193" s="53">
        <v>44105.0</v>
      </c>
      <c r="F193" s="56">
        <f t="shared" si="4"/>
        <v>55</v>
      </c>
      <c r="G193" s="151">
        <v>45596.0</v>
      </c>
      <c r="H193" s="56">
        <f t="shared" si="5"/>
        <v>6</v>
      </c>
      <c r="I193" s="54" t="s">
        <v>73</v>
      </c>
      <c r="J193" s="54" t="s">
        <v>696</v>
      </c>
      <c r="K193" s="54" t="s">
        <v>697</v>
      </c>
      <c r="L193" s="58"/>
      <c r="M193" s="58"/>
      <c r="N193" s="54" t="s">
        <v>19</v>
      </c>
      <c r="O193" s="267"/>
      <c r="P193" s="58"/>
      <c r="Q193" s="152"/>
      <c r="R193" s="162"/>
      <c r="S193" s="162"/>
      <c r="T193" s="162"/>
      <c r="U193" s="162"/>
      <c r="V193" s="163"/>
      <c r="W193" s="163"/>
      <c r="X193" s="163"/>
      <c r="Y193" s="268"/>
    </row>
    <row r="194">
      <c r="A194" s="53">
        <v>45705.0</v>
      </c>
      <c r="B194" s="53">
        <v>45783.0</v>
      </c>
      <c r="C194" s="54">
        <v>179297.0</v>
      </c>
      <c r="D194" s="54" t="s">
        <v>58</v>
      </c>
      <c r="E194" s="53">
        <v>45627.0</v>
      </c>
      <c r="F194" s="56">
        <f t="shared" si="4"/>
        <v>5</v>
      </c>
      <c r="G194" s="53">
        <v>45665.0</v>
      </c>
      <c r="H194" s="56">
        <f t="shared" si="5"/>
        <v>3</v>
      </c>
      <c r="I194" s="54" t="s">
        <v>74</v>
      </c>
      <c r="J194" s="54">
        <v>337.0</v>
      </c>
      <c r="K194" s="54" t="s">
        <v>204</v>
      </c>
      <c r="L194" s="54" t="s">
        <v>51</v>
      </c>
      <c r="M194" s="53">
        <v>45722.0</v>
      </c>
      <c r="N194" s="54" t="s">
        <v>19</v>
      </c>
      <c r="O194" s="54"/>
      <c r="P194" s="58"/>
      <c r="Q194" s="152"/>
      <c r="R194" s="162"/>
      <c r="S194" s="162"/>
      <c r="T194" s="162"/>
      <c r="U194" s="162"/>
      <c r="V194" s="163"/>
      <c r="W194" s="163"/>
      <c r="X194" s="163"/>
      <c r="Y194" s="268"/>
    </row>
    <row r="195">
      <c r="A195" s="53">
        <v>45705.0</v>
      </c>
      <c r="B195" s="53">
        <v>45783.0</v>
      </c>
      <c r="C195" s="54">
        <v>176488.0</v>
      </c>
      <c r="D195" s="54" t="s">
        <v>58</v>
      </c>
      <c r="E195" s="53">
        <v>44986.0</v>
      </c>
      <c r="F195" s="56">
        <f t="shared" si="4"/>
        <v>26</v>
      </c>
      <c r="G195" s="53">
        <v>45105.0</v>
      </c>
      <c r="H195" s="56">
        <f t="shared" si="5"/>
        <v>22</v>
      </c>
      <c r="I195" s="54" t="s">
        <v>74</v>
      </c>
      <c r="J195" s="54">
        <v>368.0</v>
      </c>
      <c r="K195" s="54" t="s">
        <v>698</v>
      </c>
      <c r="L195" s="58"/>
      <c r="M195" s="53">
        <v>45665.0</v>
      </c>
      <c r="N195" s="54" t="s">
        <v>19</v>
      </c>
      <c r="O195" s="54"/>
      <c r="P195" s="58"/>
      <c r="Q195" s="152"/>
      <c r="R195" s="162"/>
      <c r="S195" s="162"/>
      <c r="T195" s="162"/>
      <c r="U195" s="162"/>
      <c r="V195" s="163"/>
      <c r="W195" s="163"/>
      <c r="X195" s="163"/>
      <c r="Y195" s="268"/>
    </row>
    <row r="196">
      <c r="A196" s="53">
        <v>45705.0</v>
      </c>
      <c r="B196" s="53">
        <v>45783.0</v>
      </c>
      <c r="C196" s="54">
        <v>202306.0</v>
      </c>
      <c r="D196" s="54" t="s">
        <v>58</v>
      </c>
      <c r="E196" s="53">
        <v>45139.0</v>
      </c>
      <c r="F196" s="56">
        <f t="shared" si="4"/>
        <v>21</v>
      </c>
      <c r="G196" s="53">
        <v>45336.0</v>
      </c>
      <c r="H196" s="56">
        <f t="shared" si="5"/>
        <v>14</v>
      </c>
      <c r="I196" s="54" t="s">
        <v>49</v>
      </c>
      <c r="J196" s="54">
        <v>535.0</v>
      </c>
      <c r="K196" s="54" t="s">
        <v>699</v>
      </c>
      <c r="L196" s="54" t="s">
        <v>51</v>
      </c>
      <c r="M196" s="53">
        <v>45741.0</v>
      </c>
      <c r="N196" s="54" t="s">
        <v>19</v>
      </c>
      <c r="O196" s="54" t="s">
        <v>65</v>
      </c>
      <c r="P196" s="58"/>
      <c r="Q196" s="152"/>
      <c r="R196" s="162"/>
      <c r="S196" s="162"/>
      <c r="T196" s="162"/>
      <c r="U196" s="162"/>
      <c r="V196" s="163"/>
      <c r="W196" s="163"/>
      <c r="X196" s="163"/>
      <c r="Y196" s="268"/>
    </row>
    <row r="197">
      <c r="A197" s="53">
        <v>45705.0</v>
      </c>
      <c r="B197" s="53">
        <v>45783.0</v>
      </c>
      <c r="C197" s="54">
        <v>162640.0</v>
      </c>
      <c r="D197" s="54" t="s">
        <v>87</v>
      </c>
      <c r="E197" s="53">
        <v>44835.0</v>
      </c>
      <c r="F197" s="56">
        <f t="shared" si="4"/>
        <v>31</v>
      </c>
      <c r="G197" s="53">
        <v>44989.0</v>
      </c>
      <c r="H197" s="56">
        <f t="shared" si="5"/>
        <v>26</v>
      </c>
      <c r="I197" s="54" t="s">
        <v>73</v>
      </c>
      <c r="J197" s="54" t="s">
        <v>700</v>
      </c>
      <c r="K197" s="54" t="s">
        <v>204</v>
      </c>
      <c r="L197" s="54" t="s">
        <v>51</v>
      </c>
      <c r="M197" s="53">
        <v>45728.0</v>
      </c>
      <c r="N197" s="54" t="s">
        <v>19</v>
      </c>
      <c r="O197" s="267"/>
      <c r="P197" s="58"/>
      <c r="Q197" s="152"/>
      <c r="R197" s="162"/>
      <c r="S197" s="162"/>
      <c r="T197" s="162"/>
      <c r="U197" s="162"/>
      <c r="V197" s="163"/>
      <c r="W197" s="163"/>
      <c r="X197" s="163"/>
      <c r="Y197" s="268"/>
    </row>
    <row r="198">
      <c r="A198" s="53">
        <v>45705.0</v>
      </c>
      <c r="B198" s="53">
        <v>45783.0</v>
      </c>
      <c r="C198" s="54">
        <v>217968.0</v>
      </c>
      <c r="D198" s="54" t="s">
        <v>87</v>
      </c>
      <c r="E198" s="53">
        <v>45352.0</v>
      </c>
      <c r="F198" s="56">
        <f t="shared" si="4"/>
        <v>14</v>
      </c>
      <c r="G198" s="53">
        <v>45457.0</v>
      </c>
      <c r="H198" s="56">
        <f t="shared" si="5"/>
        <v>10</v>
      </c>
      <c r="I198" s="54" t="s">
        <v>59</v>
      </c>
      <c r="J198" s="54" t="s">
        <v>701</v>
      </c>
      <c r="K198" s="54" t="s">
        <v>702</v>
      </c>
      <c r="L198" s="58"/>
      <c r="M198" s="58"/>
      <c r="N198" s="54" t="s">
        <v>19</v>
      </c>
      <c r="O198" s="267"/>
      <c r="P198" s="58"/>
      <c r="Q198" s="152"/>
      <c r="R198" s="162"/>
      <c r="S198" s="162"/>
      <c r="T198" s="162"/>
      <c r="U198" s="162"/>
      <c r="V198" s="163"/>
      <c r="W198" s="163"/>
      <c r="X198" s="163"/>
      <c r="Y198" s="268"/>
    </row>
    <row r="199">
      <c r="A199" s="53">
        <v>45705.0</v>
      </c>
      <c r="B199" s="53">
        <v>45783.0</v>
      </c>
      <c r="C199" s="54">
        <v>240167.0</v>
      </c>
      <c r="D199" s="54" t="s">
        <v>87</v>
      </c>
      <c r="E199" s="53">
        <v>45474.0</v>
      </c>
      <c r="F199" s="56">
        <f t="shared" si="4"/>
        <v>10</v>
      </c>
      <c r="G199" s="53">
        <v>45678.0</v>
      </c>
      <c r="H199" s="56">
        <f t="shared" si="5"/>
        <v>3</v>
      </c>
      <c r="I199" s="54" t="s">
        <v>42</v>
      </c>
      <c r="J199" s="54">
        <v>4.29913155E9</v>
      </c>
      <c r="K199" s="58"/>
      <c r="L199" s="58"/>
      <c r="M199" s="58"/>
      <c r="N199" s="54" t="s">
        <v>19</v>
      </c>
      <c r="O199" s="267"/>
      <c r="P199" s="58"/>
      <c r="Q199" s="152"/>
      <c r="R199" s="162"/>
      <c r="S199" s="162"/>
      <c r="T199" s="162"/>
      <c r="U199" s="162"/>
      <c r="V199" s="163"/>
      <c r="W199" s="163"/>
      <c r="X199" s="163"/>
      <c r="Y199" s="268"/>
    </row>
    <row r="200">
      <c r="A200" s="53">
        <v>45705.0</v>
      </c>
      <c r="B200" s="53">
        <v>45783.0</v>
      </c>
      <c r="C200" s="54">
        <v>223781.0</v>
      </c>
      <c r="D200" s="54" t="s">
        <v>87</v>
      </c>
      <c r="E200" s="53">
        <v>45474.0</v>
      </c>
      <c r="F200" s="56">
        <f t="shared" si="4"/>
        <v>10</v>
      </c>
      <c r="G200" s="53">
        <v>45509.0</v>
      </c>
      <c r="H200" s="56">
        <f t="shared" si="5"/>
        <v>9</v>
      </c>
      <c r="I200" s="54" t="s">
        <v>73</v>
      </c>
      <c r="J200" s="54">
        <v>8.00883203E9</v>
      </c>
      <c r="K200" s="54" t="s">
        <v>703</v>
      </c>
      <c r="L200" s="58"/>
      <c r="M200" s="58"/>
      <c r="N200" s="54" t="s">
        <v>19</v>
      </c>
      <c r="O200" s="267"/>
      <c r="P200" s="58"/>
      <c r="Q200" s="152"/>
      <c r="R200" s="162"/>
      <c r="S200" s="162"/>
      <c r="T200" s="162"/>
      <c r="U200" s="162"/>
      <c r="V200" s="163"/>
      <c r="W200" s="163"/>
      <c r="X200" s="163"/>
      <c r="Y200" s="268"/>
    </row>
    <row r="201">
      <c r="A201" s="53">
        <v>45705.0</v>
      </c>
      <c r="B201" s="53">
        <v>45783.0</v>
      </c>
      <c r="C201" s="54">
        <v>128108.0</v>
      </c>
      <c r="D201" s="54" t="s">
        <v>107</v>
      </c>
      <c r="E201" s="53">
        <v>44621.0</v>
      </c>
      <c r="F201" s="56">
        <f t="shared" si="4"/>
        <v>38</v>
      </c>
      <c r="G201" s="53">
        <v>44692.0</v>
      </c>
      <c r="H201" s="56">
        <f t="shared" si="5"/>
        <v>35</v>
      </c>
      <c r="I201" s="54" t="s">
        <v>72</v>
      </c>
      <c r="J201" s="54">
        <v>4025.0</v>
      </c>
      <c r="K201" s="54" t="s">
        <v>704</v>
      </c>
      <c r="L201" s="58"/>
      <c r="M201" s="53">
        <v>45525.0</v>
      </c>
      <c r="N201" s="54" t="s">
        <v>19</v>
      </c>
      <c r="O201" s="267"/>
      <c r="P201" s="58"/>
      <c r="Q201" s="152"/>
      <c r="R201" s="162"/>
      <c r="S201" s="162"/>
      <c r="T201" s="162"/>
      <c r="U201" s="162"/>
      <c r="V201" s="163"/>
      <c r="W201" s="163"/>
      <c r="X201" s="163"/>
      <c r="Y201" s="268"/>
    </row>
    <row r="202">
      <c r="A202" s="53">
        <v>45705.0</v>
      </c>
      <c r="B202" s="53">
        <v>45783.0</v>
      </c>
      <c r="C202" s="54">
        <v>68619.0</v>
      </c>
      <c r="D202" s="54" t="s">
        <v>107</v>
      </c>
      <c r="E202" s="53">
        <v>44105.0</v>
      </c>
      <c r="F202" s="56">
        <f t="shared" si="4"/>
        <v>55</v>
      </c>
      <c r="G202" s="151">
        <v>44131.0</v>
      </c>
      <c r="H202" s="56">
        <f t="shared" si="5"/>
        <v>54</v>
      </c>
      <c r="I202" s="54" t="s">
        <v>59</v>
      </c>
      <c r="J202" s="54" t="s">
        <v>143</v>
      </c>
      <c r="K202" s="54" t="s">
        <v>705</v>
      </c>
      <c r="L202" s="58"/>
      <c r="M202" s="58"/>
      <c r="N202" s="54" t="s">
        <v>19</v>
      </c>
      <c r="O202" s="267"/>
      <c r="P202" s="58"/>
      <c r="Q202" s="152"/>
      <c r="R202" s="162"/>
      <c r="S202" s="162"/>
      <c r="T202" s="162"/>
      <c r="U202" s="162"/>
      <c r="V202" s="163"/>
      <c r="W202" s="163"/>
      <c r="X202" s="163"/>
      <c r="Y202" s="268"/>
    </row>
    <row r="203">
      <c r="A203" s="53">
        <v>45705.0</v>
      </c>
      <c r="B203" s="53">
        <v>45783.0</v>
      </c>
      <c r="C203" s="54">
        <v>149721.0</v>
      </c>
      <c r="D203" s="54" t="s">
        <v>41</v>
      </c>
      <c r="E203" s="53">
        <v>44774.0</v>
      </c>
      <c r="F203" s="56">
        <f t="shared" si="4"/>
        <v>33</v>
      </c>
      <c r="G203" s="53">
        <v>44869.0</v>
      </c>
      <c r="H203" s="56">
        <f t="shared" si="5"/>
        <v>30</v>
      </c>
      <c r="I203" s="54" t="s">
        <v>42</v>
      </c>
      <c r="J203" s="54">
        <v>51.0</v>
      </c>
      <c r="K203" s="54" t="s">
        <v>706</v>
      </c>
      <c r="L203" s="54" t="s">
        <v>51</v>
      </c>
      <c r="M203" s="53">
        <v>45737.0</v>
      </c>
      <c r="N203" s="54" t="s">
        <v>19</v>
      </c>
      <c r="O203" s="267"/>
      <c r="P203" s="58"/>
      <c r="Q203" s="152"/>
      <c r="R203" s="162"/>
      <c r="S203" s="162"/>
      <c r="T203" s="162"/>
      <c r="U203" s="162"/>
      <c r="V203" s="163"/>
      <c r="W203" s="163"/>
      <c r="X203" s="163"/>
      <c r="Y203" s="268"/>
    </row>
    <row r="204">
      <c r="A204" s="53">
        <v>45705.0</v>
      </c>
      <c r="B204" s="53">
        <v>45783.0</v>
      </c>
      <c r="C204" s="54">
        <v>226760.0</v>
      </c>
      <c r="D204" s="54" t="s">
        <v>41</v>
      </c>
      <c r="E204" s="53">
        <v>45505.0</v>
      </c>
      <c r="F204" s="56">
        <f t="shared" si="4"/>
        <v>9</v>
      </c>
      <c r="G204" s="53">
        <v>45537.0</v>
      </c>
      <c r="H204" s="56">
        <f t="shared" si="5"/>
        <v>8</v>
      </c>
      <c r="I204" s="54" t="s">
        <v>49</v>
      </c>
      <c r="J204" s="58" t="s">
        <v>33</v>
      </c>
      <c r="K204" s="54"/>
      <c r="L204" s="58"/>
      <c r="M204" s="58"/>
      <c r="N204" s="54" t="s">
        <v>19</v>
      </c>
      <c r="O204" s="267"/>
      <c r="P204" s="98"/>
      <c r="Q204" s="152"/>
      <c r="R204" s="162"/>
      <c r="S204" s="162"/>
      <c r="T204" s="162"/>
      <c r="U204" s="162"/>
      <c r="V204" s="163"/>
      <c r="W204" s="163"/>
      <c r="X204" s="163"/>
      <c r="Y204" s="268"/>
    </row>
    <row r="205">
      <c r="A205" s="53">
        <v>45705.0</v>
      </c>
      <c r="B205" s="53">
        <v>45783.0</v>
      </c>
      <c r="C205" s="54">
        <v>223048.0</v>
      </c>
      <c r="D205" s="54" t="s">
        <v>89</v>
      </c>
      <c r="E205" s="53">
        <v>45566.0</v>
      </c>
      <c r="F205" s="56">
        <f t="shared" si="4"/>
        <v>7</v>
      </c>
      <c r="G205" s="151">
        <v>45644.0</v>
      </c>
      <c r="H205" s="56">
        <f t="shared" si="5"/>
        <v>4</v>
      </c>
      <c r="I205" s="54" t="s">
        <v>73</v>
      </c>
      <c r="J205" s="54" t="s">
        <v>691</v>
      </c>
      <c r="K205" s="54" t="s">
        <v>707</v>
      </c>
      <c r="L205" s="58"/>
      <c r="M205" s="58"/>
      <c r="N205" s="54" t="s">
        <v>19</v>
      </c>
      <c r="O205" s="267"/>
      <c r="P205" s="58"/>
      <c r="Q205" s="152"/>
      <c r="R205" s="162"/>
      <c r="S205" s="162"/>
      <c r="T205" s="162"/>
      <c r="U205" s="162"/>
      <c r="V205" s="163"/>
      <c r="W205" s="163"/>
      <c r="X205" s="163"/>
      <c r="Y205" s="268"/>
    </row>
    <row r="206">
      <c r="A206" s="53">
        <v>45705.0</v>
      </c>
      <c r="B206" s="53">
        <v>45783.0</v>
      </c>
      <c r="C206" s="54">
        <v>229313.0</v>
      </c>
      <c r="D206" s="54" t="s">
        <v>89</v>
      </c>
      <c r="E206" s="53">
        <v>45474.0</v>
      </c>
      <c r="F206" s="56">
        <f t="shared" si="4"/>
        <v>10</v>
      </c>
      <c r="G206" s="53">
        <v>45569.0</v>
      </c>
      <c r="H206" s="56">
        <f t="shared" si="5"/>
        <v>7</v>
      </c>
      <c r="I206" s="54" t="s">
        <v>59</v>
      </c>
      <c r="J206" s="54">
        <v>105.0</v>
      </c>
      <c r="K206" s="54" t="s">
        <v>708</v>
      </c>
      <c r="L206" s="54" t="s">
        <v>51</v>
      </c>
      <c r="M206" s="53">
        <v>45721.0</v>
      </c>
      <c r="N206" s="54" t="s">
        <v>19</v>
      </c>
      <c r="O206" s="54" t="s">
        <v>708</v>
      </c>
      <c r="P206" s="58"/>
      <c r="Q206" s="152"/>
      <c r="R206" s="162"/>
      <c r="S206" s="162"/>
      <c r="T206" s="162"/>
      <c r="U206" s="162"/>
      <c r="V206" s="163"/>
      <c r="W206" s="163"/>
      <c r="X206" s="163"/>
      <c r="Y206" s="268"/>
    </row>
    <row r="207">
      <c r="A207" s="53">
        <v>45705.0</v>
      </c>
      <c r="B207" s="53">
        <v>45783.0</v>
      </c>
      <c r="C207" s="54">
        <v>191625.0</v>
      </c>
      <c r="D207" s="54" t="s">
        <v>89</v>
      </c>
      <c r="E207" s="53">
        <v>45170.0</v>
      </c>
      <c r="F207" s="56">
        <f t="shared" si="4"/>
        <v>20</v>
      </c>
      <c r="G207" s="53">
        <v>45237.0</v>
      </c>
      <c r="H207" s="56">
        <f t="shared" si="5"/>
        <v>17</v>
      </c>
      <c r="I207" s="54" t="s">
        <v>49</v>
      </c>
      <c r="J207" s="54">
        <v>535.0</v>
      </c>
      <c r="K207" s="54" t="s">
        <v>204</v>
      </c>
      <c r="L207" s="54" t="s">
        <v>51</v>
      </c>
      <c r="M207" s="53">
        <v>45723.0</v>
      </c>
      <c r="N207" s="54" t="s">
        <v>19</v>
      </c>
      <c r="O207" s="54" t="s">
        <v>65</v>
      </c>
      <c r="P207" s="58"/>
      <c r="Q207" s="152"/>
      <c r="R207" s="162"/>
      <c r="S207" s="162"/>
      <c r="T207" s="162"/>
      <c r="U207" s="162"/>
      <c r="V207" s="163"/>
      <c r="W207" s="163"/>
      <c r="X207" s="163"/>
      <c r="Y207" s="268"/>
    </row>
    <row r="208">
      <c r="A208" s="53">
        <v>45705.0</v>
      </c>
      <c r="B208" s="53">
        <v>45783.0</v>
      </c>
      <c r="C208" s="54">
        <v>28808.0</v>
      </c>
      <c r="D208" s="54" t="s">
        <v>158</v>
      </c>
      <c r="E208" s="53">
        <v>43709.0</v>
      </c>
      <c r="F208" s="56">
        <f t="shared" si="4"/>
        <v>68</v>
      </c>
      <c r="G208" s="53">
        <v>43745.0</v>
      </c>
      <c r="H208" s="56">
        <f t="shared" si="5"/>
        <v>66</v>
      </c>
      <c r="I208" s="54" t="s">
        <v>74</v>
      </c>
      <c r="J208" s="54" t="s">
        <v>143</v>
      </c>
      <c r="K208" s="54" t="s">
        <v>680</v>
      </c>
      <c r="L208" s="58"/>
      <c r="M208" s="58"/>
      <c r="N208" s="54" t="s">
        <v>19</v>
      </c>
      <c r="O208" s="54"/>
      <c r="P208" s="58"/>
      <c r="Q208" s="152"/>
      <c r="R208" s="162"/>
      <c r="S208" s="162"/>
      <c r="T208" s="162"/>
      <c r="U208" s="162"/>
      <c r="V208" s="163"/>
      <c r="W208" s="163"/>
      <c r="X208" s="163"/>
      <c r="Y208" s="268"/>
    </row>
    <row r="209">
      <c r="A209" s="53">
        <v>45705.0</v>
      </c>
      <c r="B209" s="53">
        <v>45783.0</v>
      </c>
      <c r="C209" s="54">
        <v>198762.0</v>
      </c>
      <c r="D209" s="54" t="s">
        <v>158</v>
      </c>
      <c r="E209" s="53">
        <v>45383.0</v>
      </c>
      <c r="F209" s="56">
        <f t="shared" si="4"/>
        <v>13</v>
      </c>
      <c r="G209" s="53">
        <v>45685.0</v>
      </c>
      <c r="H209" s="56">
        <f t="shared" si="5"/>
        <v>3</v>
      </c>
      <c r="I209" s="54" t="s">
        <v>42</v>
      </c>
      <c r="J209" s="304">
        <v>45694.0</v>
      </c>
      <c r="K209" s="54" t="s">
        <v>709</v>
      </c>
      <c r="L209" s="54" t="s">
        <v>84</v>
      </c>
      <c r="M209" s="53">
        <v>45733.0</v>
      </c>
      <c r="N209" s="54" t="s">
        <v>19</v>
      </c>
      <c r="O209" s="267"/>
      <c r="P209" s="58"/>
      <c r="Q209" s="152"/>
      <c r="R209" s="162"/>
      <c r="S209" s="162"/>
      <c r="T209" s="162"/>
      <c r="U209" s="162"/>
      <c r="V209" s="163"/>
      <c r="W209" s="163"/>
      <c r="X209" s="163"/>
      <c r="Y209" s="268"/>
    </row>
    <row r="210">
      <c r="A210" s="53">
        <v>45705.0</v>
      </c>
      <c r="B210" s="53">
        <v>45783.0</v>
      </c>
      <c r="C210" s="54">
        <v>241217.0</v>
      </c>
      <c r="D210" s="54" t="s">
        <v>111</v>
      </c>
      <c r="E210" s="53">
        <v>45597.0</v>
      </c>
      <c r="F210" s="56">
        <f t="shared" si="4"/>
        <v>6</v>
      </c>
      <c r="G210" s="53">
        <v>45688.0</v>
      </c>
      <c r="H210" s="56">
        <f t="shared" si="5"/>
        <v>3</v>
      </c>
      <c r="I210" s="54" t="s">
        <v>73</v>
      </c>
      <c r="J210" s="54" t="s">
        <v>143</v>
      </c>
      <c r="K210" s="54" t="s">
        <v>710</v>
      </c>
      <c r="L210" s="58"/>
      <c r="M210" s="58"/>
      <c r="N210" s="54" t="s">
        <v>19</v>
      </c>
      <c r="O210" s="267"/>
      <c r="P210" s="58"/>
      <c r="Q210" s="152"/>
      <c r="R210" s="162"/>
      <c r="S210" s="162"/>
      <c r="T210" s="162"/>
      <c r="U210" s="162"/>
      <c r="V210" s="163"/>
      <c r="W210" s="163"/>
      <c r="X210" s="163"/>
      <c r="Y210" s="268"/>
    </row>
    <row r="211">
      <c r="A211" s="53">
        <v>45705.0</v>
      </c>
      <c r="B211" s="53">
        <v>45783.0</v>
      </c>
      <c r="C211" s="54">
        <v>204558.0</v>
      </c>
      <c r="D211" s="54" t="s">
        <v>112</v>
      </c>
      <c r="E211" s="53">
        <v>45292.0</v>
      </c>
      <c r="F211" s="56">
        <f t="shared" si="4"/>
        <v>16</v>
      </c>
      <c r="G211" s="53">
        <v>45355.0</v>
      </c>
      <c r="H211" s="56">
        <f t="shared" si="5"/>
        <v>14</v>
      </c>
      <c r="I211" s="54" t="s">
        <v>49</v>
      </c>
      <c r="J211" s="54">
        <v>502.0</v>
      </c>
      <c r="K211" s="54" t="s">
        <v>204</v>
      </c>
      <c r="L211" s="54" t="s">
        <v>51</v>
      </c>
      <c r="M211" s="53">
        <v>45735.0</v>
      </c>
      <c r="N211" s="54" t="s">
        <v>19</v>
      </c>
      <c r="O211" s="267"/>
      <c r="P211" s="98"/>
      <c r="Q211" s="152"/>
      <c r="R211" s="162"/>
      <c r="S211" s="162"/>
      <c r="T211" s="162"/>
      <c r="U211" s="162"/>
      <c r="V211" s="163"/>
      <c r="W211" s="163"/>
      <c r="X211" s="163"/>
      <c r="Y211" s="268"/>
    </row>
    <row r="212">
      <c r="A212" s="53">
        <v>45705.0</v>
      </c>
      <c r="B212" s="53">
        <v>45783.0</v>
      </c>
      <c r="C212" s="54">
        <v>177377.0</v>
      </c>
      <c r="D212" s="54" t="s">
        <v>55</v>
      </c>
      <c r="E212" s="53">
        <v>45078.0</v>
      </c>
      <c r="F212" s="56">
        <f t="shared" si="4"/>
        <v>23</v>
      </c>
      <c r="G212" s="53">
        <v>45117.0</v>
      </c>
      <c r="H212" s="56">
        <f t="shared" si="5"/>
        <v>21</v>
      </c>
      <c r="I212" s="54" t="s">
        <v>141</v>
      </c>
      <c r="J212" s="54" t="s">
        <v>277</v>
      </c>
      <c r="K212" s="57" t="s">
        <v>50</v>
      </c>
      <c r="L212" s="54" t="s">
        <v>51</v>
      </c>
      <c r="M212" s="151">
        <v>45719.0</v>
      </c>
      <c r="N212" s="54" t="s">
        <v>19</v>
      </c>
      <c r="O212" s="54" t="s">
        <v>65</v>
      </c>
      <c r="P212" s="58"/>
      <c r="Q212" s="152"/>
      <c r="R212" s="162"/>
      <c r="S212" s="162"/>
      <c r="T212" s="162"/>
      <c r="U212" s="162"/>
      <c r="V212" s="163"/>
      <c r="W212" s="163"/>
      <c r="X212" s="163"/>
      <c r="Y212" s="268"/>
    </row>
    <row r="213">
      <c r="A213" s="53">
        <v>45705.0</v>
      </c>
      <c r="B213" s="53">
        <v>45783.0</v>
      </c>
      <c r="C213" s="54">
        <v>207132.0</v>
      </c>
      <c r="D213" s="54" t="s">
        <v>96</v>
      </c>
      <c r="E213" s="53">
        <v>45323.0</v>
      </c>
      <c r="F213" s="56">
        <f t="shared" si="4"/>
        <v>15</v>
      </c>
      <c r="G213" s="53">
        <v>45371.0</v>
      </c>
      <c r="H213" s="56">
        <f t="shared" si="5"/>
        <v>13</v>
      </c>
      <c r="I213" s="54" t="s">
        <v>59</v>
      </c>
      <c r="J213" s="54">
        <v>139.0</v>
      </c>
      <c r="K213" s="57" t="s">
        <v>50</v>
      </c>
      <c r="L213" s="54" t="s">
        <v>51</v>
      </c>
      <c r="M213" s="53">
        <v>45734.0</v>
      </c>
      <c r="N213" s="54" t="s">
        <v>19</v>
      </c>
      <c r="O213" s="54" t="s">
        <v>711</v>
      </c>
      <c r="P213" s="54" t="s">
        <v>66</v>
      </c>
      <c r="Q213" s="152"/>
      <c r="R213" s="162"/>
      <c r="S213" s="162"/>
      <c r="T213" s="162"/>
      <c r="U213" s="162"/>
      <c r="V213" s="163"/>
      <c r="W213" s="163"/>
      <c r="X213" s="163"/>
      <c r="Y213" s="268"/>
    </row>
    <row r="214">
      <c r="A214" s="53">
        <v>45726.0</v>
      </c>
      <c r="B214" s="53">
        <v>45783.0</v>
      </c>
      <c r="C214" s="54">
        <v>239572.0</v>
      </c>
      <c r="D214" s="54" t="s">
        <v>96</v>
      </c>
      <c r="E214" s="53">
        <v>45658.0</v>
      </c>
      <c r="F214" s="56">
        <f t="shared" si="4"/>
        <v>4</v>
      </c>
      <c r="G214" s="53">
        <v>45672.0</v>
      </c>
      <c r="H214" s="56">
        <f t="shared" si="5"/>
        <v>3</v>
      </c>
      <c r="I214" s="54" t="s">
        <v>74</v>
      </c>
      <c r="J214" s="54" t="s">
        <v>712</v>
      </c>
      <c r="K214" s="57" t="s">
        <v>50</v>
      </c>
      <c r="L214" s="54" t="s">
        <v>51</v>
      </c>
      <c r="M214" s="53">
        <v>45726.0</v>
      </c>
      <c r="N214" s="54" t="s">
        <v>19</v>
      </c>
      <c r="O214" s="54"/>
      <c r="P214" s="58"/>
      <c r="Q214" s="152"/>
      <c r="R214" s="162"/>
      <c r="S214" s="162"/>
      <c r="T214" s="162"/>
      <c r="U214" s="162"/>
      <c r="V214" s="163"/>
      <c r="W214" s="163"/>
      <c r="X214" s="163"/>
      <c r="Y214" s="268"/>
    </row>
    <row r="215">
      <c r="A215" s="53">
        <v>45705.0</v>
      </c>
      <c r="B215" s="53">
        <v>45783.0</v>
      </c>
      <c r="C215" s="54">
        <v>235145.0</v>
      </c>
      <c r="D215" s="54" t="s">
        <v>116</v>
      </c>
      <c r="E215" s="53">
        <v>45536.0</v>
      </c>
      <c r="F215" s="56">
        <f t="shared" si="4"/>
        <v>8</v>
      </c>
      <c r="G215" s="151">
        <v>45618.0</v>
      </c>
      <c r="H215" s="56">
        <f t="shared" si="5"/>
        <v>5</v>
      </c>
      <c r="I215" s="54" t="s">
        <v>42</v>
      </c>
      <c r="J215" s="54">
        <v>30.0</v>
      </c>
      <c r="K215" s="57" t="s">
        <v>50</v>
      </c>
      <c r="L215" s="54" t="s">
        <v>51</v>
      </c>
      <c r="M215" s="53">
        <v>45726.0</v>
      </c>
      <c r="N215" s="54" t="s">
        <v>19</v>
      </c>
      <c r="O215" s="54" t="s">
        <v>65</v>
      </c>
      <c r="P215" s="58"/>
      <c r="Q215" s="152"/>
      <c r="R215" s="162"/>
      <c r="S215" s="162"/>
      <c r="T215" s="162"/>
      <c r="U215" s="162"/>
      <c r="V215" s="163"/>
      <c r="W215" s="163"/>
      <c r="X215" s="163"/>
      <c r="Y215" s="268"/>
    </row>
    <row r="216">
      <c r="A216" s="53">
        <v>45705.0</v>
      </c>
      <c r="B216" s="53">
        <v>45783.0</v>
      </c>
      <c r="C216" s="54">
        <v>185879.0</v>
      </c>
      <c r="D216" s="54" t="s">
        <v>116</v>
      </c>
      <c r="E216" s="53">
        <v>45139.0</v>
      </c>
      <c r="F216" s="56">
        <f t="shared" si="4"/>
        <v>21</v>
      </c>
      <c r="G216" s="53">
        <v>45182.0</v>
      </c>
      <c r="H216" s="56">
        <f t="shared" si="5"/>
        <v>19</v>
      </c>
      <c r="I216" s="54" t="s">
        <v>49</v>
      </c>
      <c r="J216" s="54">
        <v>535.0</v>
      </c>
      <c r="K216" s="57" t="s">
        <v>382</v>
      </c>
      <c r="L216" s="54" t="s">
        <v>51</v>
      </c>
      <c r="M216" s="53">
        <v>45736.0</v>
      </c>
      <c r="N216" s="54" t="s">
        <v>19</v>
      </c>
      <c r="O216" s="267"/>
      <c r="P216" s="58"/>
      <c r="Q216" s="152"/>
      <c r="R216" s="162"/>
      <c r="S216" s="162"/>
      <c r="T216" s="162"/>
      <c r="U216" s="162"/>
      <c r="V216" s="163"/>
      <c r="W216" s="163"/>
      <c r="X216" s="163"/>
      <c r="Y216" s="268"/>
    </row>
    <row r="217">
      <c r="A217" s="53">
        <v>45705.0</v>
      </c>
      <c r="B217" s="53">
        <v>45783.0</v>
      </c>
      <c r="C217" s="54">
        <v>213326.0</v>
      </c>
      <c r="D217" s="54" t="s">
        <v>98</v>
      </c>
      <c r="E217" s="53">
        <v>45292.0</v>
      </c>
      <c r="F217" s="56">
        <f t="shared" si="4"/>
        <v>16</v>
      </c>
      <c r="G217" s="53">
        <v>45419.0</v>
      </c>
      <c r="H217" s="56">
        <f t="shared" si="5"/>
        <v>11</v>
      </c>
      <c r="I217" s="54" t="s">
        <v>49</v>
      </c>
      <c r="J217" s="54">
        <v>535.0</v>
      </c>
      <c r="K217" s="57" t="s">
        <v>382</v>
      </c>
      <c r="L217" s="54" t="s">
        <v>51</v>
      </c>
      <c r="M217" s="53">
        <v>45736.0</v>
      </c>
      <c r="N217" s="54" t="s">
        <v>19</v>
      </c>
      <c r="O217" s="267"/>
      <c r="P217" s="98"/>
      <c r="Q217" s="152"/>
      <c r="R217" s="162"/>
      <c r="S217" s="162"/>
      <c r="T217" s="162"/>
      <c r="U217" s="162"/>
      <c r="V217" s="163"/>
      <c r="W217" s="163"/>
      <c r="X217" s="163"/>
      <c r="Y217" s="268"/>
    </row>
    <row r="218">
      <c r="A218" s="53">
        <v>45705.0</v>
      </c>
      <c r="B218" s="53">
        <v>45783.0</v>
      </c>
      <c r="C218" s="54">
        <v>224009.0</v>
      </c>
      <c r="D218" s="54" t="s">
        <v>99</v>
      </c>
      <c r="E218" s="53">
        <v>45505.0</v>
      </c>
      <c r="F218" s="56">
        <f t="shared" si="4"/>
        <v>9</v>
      </c>
      <c r="G218" s="53">
        <v>45511.0</v>
      </c>
      <c r="H218" s="56">
        <f t="shared" si="5"/>
        <v>8</v>
      </c>
      <c r="I218" s="54" t="s">
        <v>49</v>
      </c>
      <c r="J218" s="54" t="s">
        <v>713</v>
      </c>
      <c r="K218" s="57" t="s">
        <v>50</v>
      </c>
      <c r="L218" s="54" t="s">
        <v>51</v>
      </c>
      <c r="M218" s="53">
        <v>45715.0</v>
      </c>
      <c r="N218" s="54" t="s">
        <v>19</v>
      </c>
      <c r="O218" s="267"/>
      <c r="P218" s="54" t="s">
        <v>66</v>
      </c>
      <c r="Q218" s="152"/>
      <c r="R218" s="162"/>
      <c r="S218" s="162"/>
      <c r="T218" s="162"/>
      <c r="U218" s="162"/>
      <c r="V218" s="163"/>
      <c r="W218" s="163"/>
      <c r="X218" s="163"/>
      <c r="Y218" s="268"/>
    </row>
    <row r="219">
      <c r="A219" s="53">
        <v>45705.0</v>
      </c>
      <c r="B219" s="53">
        <v>45783.0</v>
      </c>
      <c r="C219" s="54">
        <v>67389.0</v>
      </c>
      <c r="D219" s="54" t="s">
        <v>70</v>
      </c>
      <c r="E219" s="53">
        <v>44105.0</v>
      </c>
      <c r="F219" s="56">
        <f t="shared" si="4"/>
        <v>55</v>
      </c>
      <c r="G219" s="151">
        <v>44118.0</v>
      </c>
      <c r="H219" s="56">
        <f t="shared" si="5"/>
        <v>54</v>
      </c>
      <c r="I219" s="54" t="s">
        <v>144</v>
      </c>
      <c r="J219" s="54" t="s">
        <v>33</v>
      </c>
      <c r="K219" s="57" t="s">
        <v>50</v>
      </c>
      <c r="L219" s="58"/>
      <c r="M219" s="54" t="s">
        <v>714</v>
      </c>
      <c r="N219" s="54" t="s">
        <v>19</v>
      </c>
      <c r="O219" s="267"/>
      <c r="P219" s="58"/>
      <c r="Q219" s="152"/>
      <c r="R219" s="162"/>
      <c r="S219" s="162"/>
      <c r="T219" s="162"/>
      <c r="U219" s="162"/>
      <c r="V219" s="163"/>
      <c r="W219" s="163"/>
      <c r="X219" s="163"/>
      <c r="Y219" s="268"/>
    </row>
    <row r="220">
      <c r="A220" s="53">
        <v>45705.0</v>
      </c>
      <c r="B220" s="53">
        <v>45783.0</v>
      </c>
      <c r="C220" s="54">
        <v>107340.0</v>
      </c>
      <c r="D220" s="54" t="s">
        <v>99</v>
      </c>
      <c r="E220" s="53">
        <v>43739.0</v>
      </c>
      <c r="F220" s="56">
        <f t="shared" si="4"/>
        <v>67</v>
      </c>
      <c r="G220" s="53">
        <v>44642.0</v>
      </c>
      <c r="H220" s="56">
        <f t="shared" si="5"/>
        <v>37</v>
      </c>
      <c r="I220" s="54" t="s">
        <v>144</v>
      </c>
      <c r="J220" s="54" t="s">
        <v>715</v>
      </c>
      <c r="K220" s="57" t="s">
        <v>50</v>
      </c>
      <c r="L220" s="54" t="s">
        <v>51</v>
      </c>
      <c r="M220" s="53">
        <v>45741.0</v>
      </c>
      <c r="N220" s="54" t="s">
        <v>19</v>
      </c>
      <c r="O220" s="54" t="s">
        <v>716</v>
      </c>
      <c r="P220" s="54" t="s">
        <v>66</v>
      </c>
      <c r="Q220" s="152"/>
      <c r="R220" s="162"/>
      <c r="S220" s="162"/>
      <c r="T220" s="162"/>
      <c r="U220" s="162"/>
      <c r="V220" s="163"/>
      <c r="W220" s="163"/>
      <c r="X220" s="163"/>
      <c r="Y220" s="268"/>
    </row>
    <row r="221">
      <c r="A221" s="53">
        <v>45705.0</v>
      </c>
      <c r="B221" s="53">
        <v>45783.0</v>
      </c>
      <c r="C221" s="54">
        <v>4236.0</v>
      </c>
      <c r="D221" s="54" t="s">
        <v>96</v>
      </c>
      <c r="E221" s="53">
        <v>43160.0</v>
      </c>
      <c r="F221" s="56">
        <f t="shared" si="4"/>
        <v>86</v>
      </c>
      <c r="G221" s="53">
        <v>43283.0</v>
      </c>
      <c r="H221" s="56">
        <f t="shared" si="5"/>
        <v>82</v>
      </c>
      <c r="I221" s="54" t="s">
        <v>134</v>
      </c>
      <c r="J221" s="54" t="s">
        <v>33</v>
      </c>
      <c r="K221" s="57" t="s">
        <v>50</v>
      </c>
      <c r="L221" s="58"/>
      <c r="M221" s="58"/>
      <c r="N221" s="54" t="s">
        <v>19</v>
      </c>
      <c r="O221" s="267"/>
      <c r="P221" s="58"/>
      <c r="Q221" s="152"/>
      <c r="R221" s="162"/>
      <c r="S221" s="162"/>
      <c r="T221" s="162"/>
      <c r="U221" s="162"/>
      <c r="V221" s="163"/>
      <c r="W221" s="163"/>
      <c r="X221" s="163"/>
      <c r="Y221" s="268"/>
    </row>
    <row r="222">
      <c r="A222" s="53">
        <v>45705.0</v>
      </c>
      <c r="B222" s="53">
        <v>45783.0</v>
      </c>
      <c r="C222" s="54">
        <v>13954.0</v>
      </c>
      <c r="D222" s="54" t="s">
        <v>98</v>
      </c>
      <c r="E222" s="53">
        <v>43586.0</v>
      </c>
      <c r="F222" s="56">
        <f t="shared" si="4"/>
        <v>72</v>
      </c>
      <c r="G222" s="53">
        <v>43642.0</v>
      </c>
      <c r="H222" s="56">
        <f t="shared" si="5"/>
        <v>70</v>
      </c>
      <c r="I222" s="54" t="s">
        <v>73</v>
      </c>
      <c r="J222" s="54" t="s">
        <v>33</v>
      </c>
      <c r="K222" s="57" t="s">
        <v>50</v>
      </c>
      <c r="L222" s="58"/>
      <c r="M222" s="58"/>
      <c r="N222" s="54" t="s">
        <v>19</v>
      </c>
      <c r="O222" s="267"/>
      <c r="P222" s="58"/>
      <c r="Q222" s="152"/>
      <c r="R222" s="162"/>
      <c r="S222" s="162"/>
      <c r="T222" s="162"/>
      <c r="U222" s="162"/>
      <c r="V222" s="163"/>
      <c r="W222" s="163"/>
      <c r="X222" s="163"/>
      <c r="Y222" s="268"/>
    </row>
    <row r="223">
      <c r="A223" s="53">
        <v>45705.0</v>
      </c>
      <c r="B223" s="53">
        <v>45783.0</v>
      </c>
      <c r="C223" s="54">
        <v>8103.0</v>
      </c>
      <c r="D223" s="54" t="s">
        <v>717</v>
      </c>
      <c r="E223" s="53">
        <v>43274.0</v>
      </c>
      <c r="F223" s="56">
        <f t="shared" si="4"/>
        <v>82</v>
      </c>
      <c r="G223" s="53">
        <v>43475.0</v>
      </c>
      <c r="H223" s="56">
        <f t="shared" si="5"/>
        <v>75</v>
      </c>
      <c r="I223" s="54" t="s">
        <v>42</v>
      </c>
      <c r="J223" s="54" t="s">
        <v>33</v>
      </c>
      <c r="K223" s="57" t="s">
        <v>50</v>
      </c>
      <c r="L223" s="58"/>
      <c r="M223" s="58"/>
      <c r="N223" s="54" t="s">
        <v>19</v>
      </c>
      <c r="O223" s="267"/>
      <c r="P223" s="58"/>
      <c r="Q223" s="152"/>
      <c r="R223" s="162"/>
      <c r="S223" s="162"/>
      <c r="T223" s="162"/>
      <c r="U223" s="162"/>
      <c r="V223" s="163"/>
      <c r="W223" s="163"/>
      <c r="X223" s="163"/>
      <c r="Y223" s="268"/>
    </row>
    <row r="224">
      <c r="A224" s="53">
        <v>45705.0</v>
      </c>
      <c r="B224" s="53">
        <v>45783.0</v>
      </c>
      <c r="C224" s="54">
        <v>7666.0</v>
      </c>
      <c r="D224" s="54" t="s">
        <v>196</v>
      </c>
      <c r="E224" s="53">
        <v>43322.0</v>
      </c>
      <c r="F224" s="56">
        <f t="shared" si="4"/>
        <v>80</v>
      </c>
      <c r="G224" s="151">
        <v>43427.0</v>
      </c>
      <c r="H224" s="56">
        <f t="shared" si="5"/>
        <v>77</v>
      </c>
      <c r="I224" s="54" t="s">
        <v>262</v>
      </c>
      <c r="J224" s="54" t="s">
        <v>33</v>
      </c>
      <c r="K224" s="57" t="s">
        <v>50</v>
      </c>
      <c r="L224" s="58"/>
      <c r="M224" s="58"/>
      <c r="N224" s="54" t="s">
        <v>19</v>
      </c>
      <c r="O224" s="267"/>
      <c r="P224" s="58"/>
      <c r="Q224" s="152"/>
      <c r="R224" s="162"/>
      <c r="S224" s="162"/>
      <c r="T224" s="162"/>
      <c r="U224" s="162"/>
      <c r="V224" s="163"/>
      <c r="W224" s="163"/>
      <c r="X224" s="163"/>
      <c r="Y224" s="268"/>
    </row>
    <row r="225">
      <c r="A225" s="53">
        <v>45705.0</v>
      </c>
      <c r="B225" s="53">
        <v>45783.0</v>
      </c>
      <c r="C225" s="54">
        <v>9501.0</v>
      </c>
      <c r="D225" s="54" t="s">
        <v>118</v>
      </c>
      <c r="E225" s="151">
        <v>43383.0</v>
      </c>
      <c r="F225" s="56">
        <f t="shared" si="4"/>
        <v>78</v>
      </c>
      <c r="G225" s="53">
        <v>43530.0</v>
      </c>
      <c r="H225" s="56">
        <f t="shared" si="5"/>
        <v>74</v>
      </c>
      <c r="I225" s="54" t="s">
        <v>49</v>
      </c>
      <c r="J225" s="54" t="s">
        <v>33</v>
      </c>
      <c r="K225" s="57" t="s">
        <v>50</v>
      </c>
      <c r="L225" s="58"/>
      <c r="M225" s="58"/>
      <c r="N225" s="54" t="s">
        <v>19</v>
      </c>
      <c r="O225" s="267"/>
      <c r="P225" s="58"/>
      <c r="Q225" s="152"/>
      <c r="R225" s="162"/>
      <c r="S225" s="162"/>
      <c r="T225" s="162"/>
      <c r="U225" s="162"/>
      <c r="V225" s="163"/>
      <c r="W225" s="163"/>
      <c r="X225" s="163"/>
      <c r="Y225" s="268"/>
    </row>
    <row r="226">
      <c r="A226" s="53">
        <v>45705.0</v>
      </c>
      <c r="B226" s="53">
        <v>45783.0</v>
      </c>
      <c r="C226" s="54">
        <v>13371.0</v>
      </c>
      <c r="D226" s="54" t="s">
        <v>158</v>
      </c>
      <c r="E226" s="53">
        <v>43466.0</v>
      </c>
      <c r="F226" s="56">
        <f t="shared" si="4"/>
        <v>76</v>
      </c>
      <c r="G226" s="53">
        <v>43615.0</v>
      </c>
      <c r="H226" s="56">
        <f t="shared" si="5"/>
        <v>71</v>
      </c>
      <c r="I226" s="54" t="s">
        <v>42</v>
      </c>
      <c r="J226" s="54" t="s">
        <v>33</v>
      </c>
      <c r="K226" s="57" t="s">
        <v>50</v>
      </c>
      <c r="L226" s="58"/>
      <c r="M226" s="58"/>
      <c r="N226" s="54" t="s">
        <v>19</v>
      </c>
      <c r="O226" s="267"/>
      <c r="P226" s="58"/>
      <c r="Q226" s="152"/>
      <c r="R226" s="162"/>
      <c r="S226" s="162"/>
      <c r="T226" s="162"/>
      <c r="U226" s="162"/>
      <c r="V226" s="163"/>
      <c r="W226" s="163"/>
      <c r="X226" s="163"/>
      <c r="Y226" s="268"/>
    </row>
    <row r="227">
      <c r="A227" s="53">
        <v>45705.0</v>
      </c>
      <c r="B227" s="53">
        <v>45783.0</v>
      </c>
      <c r="C227" s="54">
        <v>82406.0</v>
      </c>
      <c r="D227" s="54" t="s">
        <v>158</v>
      </c>
      <c r="E227" s="53">
        <v>44166.0</v>
      </c>
      <c r="F227" s="56">
        <f t="shared" si="4"/>
        <v>53</v>
      </c>
      <c r="G227" s="53">
        <v>44298.0</v>
      </c>
      <c r="H227" s="56">
        <f t="shared" si="5"/>
        <v>48</v>
      </c>
      <c r="I227" s="54" t="s">
        <v>73</v>
      </c>
      <c r="J227" s="54" t="s">
        <v>718</v>
      </c>
      <c r="K227" s="57" t="s">
        <v>50</v>
      </c>
      <c r="L227" s="54" t="s">
        <v>51</v>
      </c>
      <c r="M227" s="53">
        <v>45744.0</v>
      </c>
      <c r="N227" s="54" t="s">
        <v>19</v>
      </c>
      <c r="O227" s="54" t="s">
        <v>637</v>
      </c>
      <c r="P227" s="54" t="s">
        <v>66</v>
      </c>
      <c r="Q227" s="152"/>
      <c r="R227" s="162"/>
      <c r="S227" s="162"/>
      <c r="T227" s="162"/>
      <c r="U227" s="162"/>
      <c r="V227" s="163"/>
      <c r="W227" s="163"/>
      <c r="X227" s="163"/>
      <c r="Y227" s="268"/>
    </row>
    <row r="228">
      <c r="A228" s="53">
        <v>45705.0</v>
      </c>
      <c r="B228" s="53">
        <v>45783.0</v>
      </c>
      <c r="C228" s="54">
        <v>129885.0</v>
      </c>
      <c r="D228" s="54" t="s">
        <v>71</v>
      </c>
      <c r="E228" s="53">
        <v>44621.0</v>
      </c>
      <c r="F228" s="56">
        <f t="shared" si="4"/>
        <v>38</v>
      </c>
      <c r="G228" s="53">
        <v>44705.0</v>
      </c>
      <c r="H228" s="56">
        <f t="shared" si="5"/>
        <v>35</v>
      </c>
      <c r="I228" s="54" t="s">
        <v>73</v>
      </c>
      <c r="J228" s="54" t="s">
        <v>719</v>
      </c>
      <c r="K228" s="57" t="s">
        <v>50</v>
      </c>
      <c r="L228" s="58"/>
      <c r="M228" s="58"/>
      <c r="N228" s="54" t="s">
        <v>19</v>
      </c>
      <c r="O228" s="267"/>
      <c r="P228" s="58"/>
      <c r="Q228" s="152"/>
      <c r="R228" s="162"/>
      <c r="S228" s="162"/>
      <c r="T228" s="162"/>
      <c r="U228" s="162"/>
      <c r="V228" s="163"/>
      <c r="W228" s="163"/>
      <c r="X228" s="163"/>
      <c r="Y228" s="268"/>
    </row>
    <row r="229">
      <c r="A229" s="53">
        <v>45705.0</v>
      </c>
      <c r="B229" s="53">
        <v>45783.0</v>
      </c>
      <c r="C229" s="54">
        <v>228597.0</v>
      </c>
      <c r="D229" s="54" t="s">
        <v>107</v>
      </c>
      <c r="E229" s="53">
        <v>45505.0</v>
      </c>
      <c r="F229" s="56">
        <f t="shared" si="4"/>
        <v>9</v>
      </c>
      <c r="G229" s="53">
        <v>45558.0</v>
      </c>
      <c r="H229" s="56">
        <f t="shared" si="5"/>
        <v>7</v>
      </c>
      <c r="I229" s="54" t="s">
        <v>73</v>
      </c>
      <c r="J229" s="54" t="s">
        <v>718</v>
      </c>
      <c r="K229" s="57" t="s">
        <v>50</v>
      </c>
      <c r="L229" s="54" t="s">
        <v>51</v>
      </c>
      <c r="M229" s="53">
        <v>45747.0</v>
      </c>
      <c r="N229" s="54" t="s">
        <v>19</v>
      </c>
      <c r="O229" s="267"/>
      <c r="P229" s="58"/>
      <c r="Q229" s="152"/>
      <c r="R229" s="162"/>
      <c r="S229" s="162"/>
      <c r="T229" s="162"/>
      <c r="U229" s="162"/>
      <c r="V229" s="163"/>
      <c r="W229" s="163"/>
      <c r="X229" s="163"/>
      <c r="Y229" s="268"/>
    </row>
    <row r="230">
      <c r="A230" s="53">
        <v>45705.0</v>
      </c>
      <c r="B230" s="53">
        <v>45783.0</v>
      </c>
      <c r="C230" s="54">
        <v>244339.0</v>
      </c>
      <c r="D230" s="54" t="s">
        <v>116</v>
      </c>
      <c r="E230" s="55">
        <v>45505.0</v>
      </c>
      <c r="F230" s="56">
        <f t="shared" si="4"/>
        <v>9</v>
      </c>
      <c r="G230" s="53">
        <v>45714.0</v>
      </c>
      <c r="H230" s="56">
        <f t="shared" si="5"/>
        <v>2</v>
      </c>
      <c r="I230" s="54" t="s">
        <v>42</v>
      </c>
      <c r="J230" s="54" t="s">
        <v>720</v>
      </c>
      <c r="K230" s="57" t="s">
        <v>50</v>
      </c>
      <c r="L230" s="58"/>
      <c r="M230" s="58"/>
      <c r="N230" s="54" t="s">
        <v>19</v>
      </c>
      <c r="O230" s="54" t="s">
        <v>721</v>
      </c>
      <c r="P230" s="58"/>
      <c r="Q230" s="152"/>
      <c r="R230" s="162"/>
      <c r="S230" s="162"/>
      <c r="T230" s="162"/>
      <c r="U230" s="162"/>
      <c r="V230" s="163"/>
      <c r="W230" s="163"/>
      <c r="X230" s="163"/>
      <c r="Y230" s="268"/>
    </row>
    <row r="231">
      <c r="A231" s="53">
        <v>45705.0</v>
      </c>
      <c r="B231" s="53">
        <v>45783.0</v>
      </c>
      <c r="C231" s="54">
        <v>243290.0</v>
      </c>
      <c r="D231" s="54" t="s">
        <v>89</v>
      </c>
      <c r="E231" s="55">
        <v>45597.0</v>
      </c>
      <c r="F231" s="56">
        <f t="shared" si="4"/>
        <v>6</v>
      </c>
      <c r="G231" s="53">
        <v>45715.0</v>
      </c>
      <c r="H231" s="56">
        <f t="shared" si="5"/>
        <v>2</v>
      </c>
      <c r="I231" s="54" t="s">
        <v>73</v>
      </c>
      <c r="J231" s="54" t="s">
        <v>33</v>
      </c>
      <c r="K231" s="57" t="s">
        <v>50</v>
      </c>
      <c r="L231" s="58"/>
      <c r="M231" s="58"/>
      <c r="N231" s="54" t="s">
        <v>19</v>
      </c>
      <c r="O231" s="54" t="s">
        <v>721</v>
      </c>
      <c r="P231" s="58"/>
      <c r="Q231" s="152"/>
      <c r="R231" s="162"/>
      <c r="S231" s="162"/>
      <c r="T231" s="162"/>
      <c r="U231" s="162"/>
      <c r="V231" s="163"/>
      <c r="W231" s="163"/>
      <c r="X231" s="163"/>
      <c r="Y231" s="268"/>
    </row>
    <row r="232">
      <c r="A232" s="53">
        <v>45705.0</v>
      </c>
      <c r="B232" s="53">
        <v>45783.0</v>
      </c>
      <c r="C232" s="54">
        <v>244484.0</v>
      </c>
      <c r="D232" s="54" t="s">
        <v>111</v>
      </c>
      <c r="E232" s="55">
        <v>45444.0</v>
      </c>
      <c r="F232" s="56">
        <f t="shared" si="4"/>
        <v>11</v>
      </c>
      <c r="G232" s="53">
        <v>45715.0</v>
      </c>
      <c r="H232" s="56">
        <f t="shared" si="5"/>
        <v>2</v>
      </c>
      <c r="I232" s="54" t="s">
        <v>73</v>
      </c>
      <c r="J232" s="54" t="s">
        <v>33</v>
      </c>
      <c r="K232" s="57" t="s">
        <v>50</v>
      </c>
      <c r="L232" s="58"/>
      <c r="M232" s="58"/>
      <c r="N232" s="54" t="s">
        <v>19</v>
      </c>
      <c r="O232" s="54" t="s">
        <v>721</v>
      </c>
      <c r="P232" s="58"/>
      <c r="Q232" s="152"/>
      <c r="R232" s="162"/>
      <c r="S232" s="162"/>
      <c r="T232" s="162"/>
      <c r="U232" s="162"/>
      <c r="V232" s="163"/>
      <c r="W232" s="163"/>
      <c r="X232" s="163"/>
      <c r="Y232" s="268"/>
    </row>
    <row r="233">
      <c r="A233" s="53">
        <v>45747.0</v>
      </c>
      <c r="B233" s="53">
        <v>45783.0</v>
      </c>
      <c r="C233" s="101">
        <v>246005.0</v>
      </c>
      <c r="D233" s="54" t="s">
        <v>95</v>
      </c>
      <c r="E233" s="55">
        <v>45139.0</v>
      </c>
      <c r="F233" s="56">
        <f t="shared" si="4"/>
        <v>21</v>
      </c>
      <c r="G233" s="53">
        <v>45729.0</v>
      </c>
      <c r="H233" s="56">
        <f t="shared" si="5"/>
        <v>1</v>
      </c>
      <c r="I233" s="54" t="s">
        <v>49</v>
      </c>
      <c r="J233" s="54">
        <v>535.0</v>
      </c>
      <c r="K233" s="57"/>
      <c r="L233" s="98"/>
      <c r="M233" s="53"/>
      <c r="N233" s="54" t="s">
        <v>19</v>
      </c>
      <c r="O233" s="267"/>
      <c r="P233" s="58"/>
      <c r="Q233" s="152"/>
      <c r="R233" s="162"/>
      <c r="S233" s="162"/>
      <c r="T233" s="162"/>
      <c r="U233" s="162"/>
      <c r="V233" s="163"/>
      <c r="W233" s="163"/>
      <c r="X233" s="163"/>
      <c r="Y233" s="268"/>
    </row>
    <row r="234">
      <c r="A234" s="53">
        <v>45747.0</v>
      </c>
      <c r="B234" s="53">
        <v>45783.0</v>
      </c>
      <c r="C234" s="101">
        <v>246032.0</v>
      </c>
      <c r="D234" s="54" t="s">
        <v>95</v>
      </c>
      <c r="E234" s="55">
        <v>45474.0</v>
      </c>
      <c r="F234" s="56">
        <f t="shared" si="4"/>
        <v>10</v>
      </c>
      <c r="G234" s="53">
        <v>45729.0</v>
      </c>
      <c r="H234" s="56">
        <f t="shared" si="5"/>
        <v>1</v>
      </c>
      <c r="I234" s="54" t="s">
        <v>59</v>
      </c>
      <c r="J234" s="158" t="s">
        <v>722</v>
      </c>
      <c r="K234" s="57" t="s">
        <v>723</v>
      </c>
      <c r="L234" s="98"/>
      <c r="M234" s="53"/>
      <c r="N234" s="54" t="s">
        <v>19</v>
      </c>
      <c r="O234" s="267"/>
      <c r="P234" s="58"/>
      <c r="Q234" s="152"/>
      <c r="R234" s="162"/>
      <c r="S234" s="162"/>
      <c r="T234" s="162"/>
      <c r="U234" s="162"/>
      <c r="V234" s="163"/>
      <c r="W234" s="163"/>
      <c r="X234" s="163"/>
      <c r="Y234" s="268"/>
    </row>
    <row r="235">
      <c r="A235" s="53">
        <v>45747.0</v>
      </c>
      <c r="B235" s="53">
        <v>45783.0</v>
      </c>
      <c r="C235" s="101">
        <v>245703.0</v>
      </c>
      <c r="D235" s="54" t="s">
        <v>95</v>
      </c>
      <c r="E235" s="53">
        <v>45413.0</v>
      </c>
      <c r="F235" s="56">
        <f t="shared" si="4"/>
        <v>12</v>
      </c>
      <c r="G235" s="53">
        <v>45730.0</v>
      </c>
      <c r="H235" s="56">
        <f t="shared" si="5"/>
        <v>1</v>
      </c>
      <c r="I235" s="54" t="s">
        <v>73</v>
      </c>
      <c r="J235" s="54"/>
      <c r="K235" s="57"/>
      <c r="L235" s="98"/>
      <c r="M235" s="53"/>
      <c r="N235" s="54" t="s">
        <v>19</v>
      </c>
      <c r="O235" s="267"/>
      <c r="P235" s="58"/>
      <c r="Q235" s="152"/>
      <c r="R235" s="162"/>
      <c r="S235" s="162"/>
      <c r="T235" s="162"/>
      <c r="U235" s="162"/>
      <c r="V235" s="163"/>
      <c r="W235" s="163"/>
      <c r="X235" s="163"/>
      <c r="Y235" s="268"/>
    </row>
    <row r="236">
      <c r="A236" s="97">
        <v>45705.0</v>
      </c>
      <c r="B236" s="53">
        <v>45783.0</v>
      </c>
      <c r="C236" s="98">
        <v>238957.0</v>
      </c>
      <c r="D236" s="98" t="s">
        <v>55</v>
      </c>
      <c r="E236" s="97">
        <v>45597.0</v>
      </c>
      <c r="F236" s="56">
        <f t="shared" si="4"/>
        <v>6</v>
      </c>
      <c r="G236" s="97">
        <v>45673.0</v>
      </c>
      <c r="H236" s="56">
        <f t="shared" si="5"/>
        <v>3</v>
      </c>
      <c r="I236" s="54" t="s">
        <v>59</v>
      </c>
      <c r="J236" s="134" t="s">
        <v>33</v>
      </c>
      <c r="K236" s="57" t="s">
        <v>724</v>
      </c>
      <c r="L236" s="98"/>
      <c r="M236" s="97"/>
      <c r="N236" s="136" t="s">
        <v>19</v>
      </c>
      <c r="O236" s="267"/>
      <c r="P236" s="58"/>
      <c r="Q236" s="152"/>
      <c r="R236" s="162"/>
      <c r="S236" s="162"/>
      <c r="T236" s="162"/>
      <c r="U236" s="162"/>
      <c r="V236" s="163"/>
      <c r="W236" s="163"/>
      <c r="X236" s="163"/>
      <c r="Y236" s="268"/>
    </row>
    <row r="237">
      <c r="A237" s="97">
        <v>45705.0</v>
      </c>
      <c r="B237" s="53">
        <v>45783.0</v>
      </c>
      <c r="C237" s="98">
        <v>234784.0</v>
      </c>
      <c r="D237" s="98" t="s">
        <v>62</v>
      </c>
      <c r="E237" s="97">
        <v>45536.0</v>
      </c>
      <c r="F237" s="56">
        <f t="shared" si="4"/>
        <v>8</v>
      </c>
      <c r="G237" s="137">
        <v>45617.0</v>
      </c>
      <c r="H237" s="56">
        <f t="shared" si="5"/>
        <v>5</v>
      </c>
      <c r="I237" s="54" t="s">
        <v>73</v>
      </c>
      <c r="J237" s="98"/>
      <c r="K237" s="100"/>
      <c r="L237" s="98"/>
      <c r="M237" s="97"/>
      <c r="N237" s="136" t="s">
        <v>19</v>
      </c>
      <c r="O237" s="267"/>
      <c r="P237" s="58"/>
      <c r="Q237" s="152"/>
      <c r="R237" s="162"/>
      <c r="S237" s="162"/>
      <c r="T237" s="162"/>
      <c r="U237" s="162"/>
      <c r="V237" s="163"/>
      <c r="W237" s="163"/>
      <c r="X237" s="163"/>
      <c r="Y237" s="268"/>
    </row>
    <row r="238">
      <c r="A238" s="97">
        <v>45706.0</v>
      </c>
      <c r="B238" s="53">
        <v>45783.0</v>
      </c>
      <c r="C238" s="98">
        <v>214587.0</v>
      </c>
      <c r="D238" s="98" t="s">
        <v>62</v>
      </c>
      <c r="E238" s="97">
        <v>45383.0</v>
      </c>
      <c r="F238" s="56">
        <f t="shared" si="4"/>
        <v>13</v>
      </c>
      <c r="G238" s="97">
        <v>45462.0</v>
      </c>
      <c r="H238" s="56">
        <f t="shared" si="5"/>
        <v>10</v>
      </c>
      <c r="I238" s="54" t="s">
        <v>59</v>
      </c>
      <c r="J238" s="98">
        <v>139.0</v>
      </c>
      <c r="K238" s="100" t="s">
        <v>64</v>
      </c>
      <c r="L238" s="98"/>
      <c r="M238" s="97">
        <v>45715.0</v>
      </c>
      <c r="N238" s="54" t="s">
        <v>19</v>
      </c>
      <c r="O238" s="54" t="s">
        <v>65</v>
      </c>
      <c r="P238" s="58"/>
      <c r="Q238" s="152"/>
      <c r="R238" s="162"/>
      <c r="S238" s="162"/>
      <c r="T238" s="162"/>
      <c r="U238" s="162"/>
      <c r="V238" s="163"/>
      <c r="W238" s="163"/>
      <c r="X238" s="163"/>
      <c r="Y238" s="268"/>
    </row>
    <row r="239">
      <c r="A239" s="97">
        <v>45705.0</v>
      </c>
      <c r="B239" s="53">
        <v>45783.0</v>
      </c>
      <c r="C239" s="98">
        <v>238910.0</v>
      </c>
      <c r="D239" s="98" t="s">
        <v>62</v>
      </c>
      <c r="E239" s="97">
        <v>45566.0</v>
      </c>
      <c r="F239" s="56">
        <f t="shared" si="4"/>
        <v>7</v>
      </c>
      <c r="G239" s="97">
        <v>45672.0</v>
      </c>
      <c r="H239" s="56">
        <f t="shared" si="5"/>
        <v>3</v>
      </c>
      <c r="I239" s="54" t="s">
        <v>73</v>
      </c>
      <c r="J239" s="98"/>
      <c r="K239" s="100"/>
      <c r="L239" s="98"/>
      <c r="M239" s="97"/>
      <c r="N239" s="136" t="s">
        <v>19</v>
      </c>
      <c r="O239" s="267"/>
      <c r="P239" s="58"/>
      <c r="Q239" s="152"/>
      <c r="R239" s="162"/>
      <c r="S239" s="162"/>
      <c r="T239" s="162"/>
      <c r="U239" s="162"/>
      <c r="V239" s="163"/>
      <c r="W239" s="163"/>
      <c r="X239" s="163"/>
      <c r="Y239" s="268"/>
    </row>
    <row r="240">
      <c r="A240" s="97">
        <v>45705.0</v>
      </c>
      <c r="B240" s="53">
        <v>45783.0</v>
      </c>
      <c r="C240" s="98">
        <v>236307.0</v>
      </c>
      <c r="D240" s="98" t="s">
        <v>62</v>
      </c>
      <c r="E240" s="97">
        <v>45627.0</v>
      </c>
      <c r="F240" s="56">
        <f t="shared" si="4"/>
        <v>5</v>
      </c>
      <c r="G240" s="97">
        <v>45635.0</v>
      </c>
      <c r="H240" s="56">
        <f t="shared" si="5"/>
        <v>4</v>
      </c>
      <c r="I240" s="54" t="s">
        <v>134</v>
      </c>
      <c r="J240" s="134" t="s">
        <v>33</v>
      </c>
      <c r="K240" s="100"/>
      <c r="L240" s="98"/>
      <c r="M240" s="97"/>
      <c r="N240" s="136" t="s">
        <v>19</v>
      </c>
      <c r="O240" s="267"/>
      <c r="P240" s="58"/>
      <c r="Q240" s="152"/>
      <c r="R240" s="162"/>
      <c r="S240" s="162"/>
      <c r="T240" s="162"/>
      <c r="U240" s="162"/>
      <c r="V240" s="163"/>
      <c r="W240" s="163"/>
      <c r="X240" s="163"/>
      <c r="Y240" s="268"/>
    </row>
    <row r="241">
      <c r="A241" s="105">
        <v>45705.0</v>
      </c>
      <c r="B241" s="53">
        <v>45783.0</v>
      </c>
      <c r="C241" s="134">
        <v>167951.0</v>
      </c>
      <c r="D241" s="134" t="s">
        <v>83</v>
      </c>
      <c r="E241" s="107">
        <v>44958.0</v>
      </c>
      <c r="F241" s="117">
        <f t="shared" si="4"/>
        <v>27</v>
      </c>
      <c r="G241" s="105">
        <v>45035.0</v>
      </c>
      <c r="H241" s="392">
        <f t="shared" si="5"/>
        <v>24</v>
      </c>
      <c r="I241" s="134" t="s">
        <v>72</v>
      </c>
      <c r="J241" s="134" t="s">
        <v>33</v>
      </c>
      <c r="K241" s="135" t="s">
        <v>227</v>
      </c>
      <c r="L241" s="134" t="s">
        <v>51</v>
      </c>
      <c r="M241" s="134" t="s">
        <v>217</v>
      </c>
      <c r="N241" s="393" t="s">
        <v>19</v>
      </c>
      <c r="O241" s="54"/>
      <c r="P241" s="133"/>
      <c r="Q241" s="152"/>
      <c r="R241" s="162"/>
      <c r="S241" s="162"/>
      <c r="T241" s="162"/>
      <c r="U241" s="162"/>
      <c r="V241" s="163"/>
      <c r="W241" s="163"/>
      <c r="X241" s="163"/>
      <c r="Y241" s="268"/>
    </row>
    <row r="242">
      <c r="A242" s="105">
        <v>45705.0</v>
      </c>
      <c r="B242" s="53">
        <v>45783.0</v>
      </c>
      <c r="C242" s="134">
        <v>224401.0</v>
      </c>
      <c r="D242" s="134" t="s">
        <v>83</v>
      </c>
      <c r="E242" s="107">
        <v>45474.0</v>
      </c>
      <c r="F242" s="117">
        <f t="shared" si="4"/>
        <v>10</v>
      </c>
      <c r="G242" s="105">
        <v>45562.0</v>
      </c>
      <c r="H242" s="394">
        <f t="shared" si="5"/>
        <v>7</v>
      </c>
      <c r="I242" s="134" t="s">
        <v>42</v>
      </c>
      <c r="J242" s="89">
        <v>49.0</v>
      </c>
      <c r="K242" s="135" t="s">
        <v>218</v>
      </c>
      <c r="L242" s="134" t="s">
        <v>68</v>
      </c>
      <c r="M242" s="134" t="s">
        <v>217</v>
      </c>
      <c r="N242" s="393" t="s">
        <v>19</v>
      </c>
      <c r="O242" s="267"/>
      <c r="P242" s="133"/>
      <c r="Q242" s="152"/>
      <c r="R242" s="162"/>
      <c r="S242" s="162"/>
      <c r="T242" s="162"/>
      <c r="U242" s="162"/>
      <c r="V242" s="163"/>
      <c r="W242" s="163"/>
      <c r="X242" s="163"/>
      <c r="Y242" s="268"/>
    </row>
    <row r="243">
      <c r="A243" s="105">
        <v>45705.0</v>
      </c>
      <c r="B243" s="53">
        <v>45783.0</v>
      </c>
      <c r="C243" s="134">
        <v>228445.0</v>
      </c>
      <c r="D243" s="134" t="s">
        <v>83</v>
      </c>
      <c r="E243" s="107">
        <v>45474.0</v>
      </c>
      <c r="F243" s="117">
        <f t="shared" si="4"/>
        <v>10</v>
      </c>
      <c r="G243" s="105">
        <v>45558.0</v>
      </c>
      <c r="H243" s="394">
        <f t="shared" si="5"/>
        <v>7</v>
      </c>
      <c r="I243" s="134" t="s">
        <v>73</v>
      </c>
      <c r="J243" s="134" t="s">
        <v>33</v>
      </c>
      <c r="K243" s="111"/>
      <c r="L243" s="133"/>
      <c r="M243" s="133"/>
      <c r="N243" s="393" t="s">
        <v>19</v>
      </c>
      <c r="O243" s="267"/>
      <c r="P243" s="133"/>
      <c r="Q243" s="152"/>
      <c r="R243" s="162"/>
      <c r="S243" s="162"/>
      <c r="T243" s="162"/>
      <c r="U243" s="162"/>
      <c r="V243" s="163"/>
      <c r="W243" s="163"/>
      <c r="X243" s="163"/>
      <c r="Y243" s="268"/>
    </row>
    <row r="244">
      <c r="A244" s="105">
        <v>45705.0</v>
      </c>
      <c r="B244" s="53">
        <v>45783.0</v>
      </c>
      <c r="C244" s="134">
        <v>230508.0</v>
      </c>
      <c r="D244" s="134" t="s">
        <v>83</v>
      </c>
      <c r="E244" s="107">
        <v>45536.0</v>
      </c>
      <c r="F244" s="117">
        <f t="shared" si="4"/>
        <v>8</v>
      </c>
      <c r="G244" s="112">
        <v>45617.0</v>
      </c>
      <c r="H244" s="388">
        <f t="shared" si="5"/>
        <v>5</v>
      </c>
      <c r="I244" s="134" t="s">
        <v>73</v>
      </c>
      <c r="J244" s="134" t="s">
        <v>33</v>
      </c>
      <c r="K244" s="111"/>
      <c r="L244" s="133"/>
      <c r="M244" s="133"/>
      <c r="N244" s="393" t="s">
        <v>19</v>
      </c>
      <c r="O244" s="267"/>
      <c r="P244" s="133"/>
      <c r="Q244" s="152"/>
      <c r="R244" s="162"/>
      <c r="S244" s="162"/>
      <c r="T244" s="162"/>
      <c r="U244" s="162"/>
      <c r="V244" s="163"/>
      <c r="W244" s="163"/>
      <c r="X244" s="163"/>
      <c r="Y244" s="268"/>
    </row>
    <row r="245">
      <c r="A245" s="105">
        <v>45705.0</v>
      </c>
      <c r="B245" s="53">
        <v>45779.0</v>
      </c>
      <c r="C245" s="134">
        <v>241065.0</v>
      </c>
      <c r="D245" s="134" t="s">
        <v>83</v>
      </c>
      <c r="E245" s="107">
        <v>45536.0</v>
      </c>
      <c r="F245" s="117">
        <f t="shared" si="4"/>
        <v>8</v>
      </c>
      <c r="G245" s="105">
        <v>45687.0</v>
      </c>
      <c r="H245" s="395">
        <f t="shared" si="5"/>
        <v>3</v>
      </c>
      <c r="I245" s="134" t="s">
        <v>73</v>
      </c>
      <c r="J245" s="134" t="s">
        <v>33</v>
      </c>
      <c r="K245" s="111"/>
      <c r="L245" s="133"/>
      <c r="M245" s="133"/>
      <c r="N245" s="396" t="s">
        <v>25</v>
      </c>
      <c r="O245" s="54" t="s">
        <v>25</v>
      </c>
      <c r="P245" s="133"/>
      <c r="Q245" s="377"/>
      <c r="R245" s="162"/>
      <c r="S245" s="162"/>
      <c r="T245" s="162"/>
      <c r="U245" s="162"/>
      <c r="V245" s="163"/>
      <c r="W245" s="163"/>
      <c r="X245" s="163"/>
      <c r="Y245" s="268"/>
    </row>
    <row r="246">
      <c r="A246" s="105">
        <v>45705.0</v>
      </c>
      <c r="B246" s="53">
        <v>45779.0</v>
      </c>
      <c r="C246" s="134">
        <v>240739.0</v>
      </c>
      <c r="D246" s="134" t="s">
        <v>58</v>
      </c>
      <c r="E246" s="107">
        <v>45413.0</v>
      </c>
      <c r="F246" s="117">
        <f t="shared" si="4"/>
        <v>12</v>
      </c>
      <c r="G246" s="105">
        <v>45684.0</v>
      </c>
      <c r="H246" s="395">
        <f t="shared" si="5"/>
        <v>3</v>
      </c>
      <c r="I246" s="134" t="s">
        <v>73</v>
      </c>
      <c r="J246" s="367" t="s">
        <v>725</v>
      </c>
      <c r="K246" s="134" t="s">
        <v>382</v>
      </c>
      <c r="L246" s="134" t="s">
        <v>51</v>
      </c>
      <c r="M246" s="53">
        <v>45779.0</v>
      </c>
      <c r="N246" s="396" t="s">
        <v>17</v>
      </c>
      <c r="O246" s="54" t="s">
        <v>65</v>
      </c>
      <c r="P246" s="133"/>
      <c r="Q246" s="152"/>
      <c r="R246" s="162"/>
      <c r="S246" s="162"/>
      <c r="T246" s="162"/>
      <c r="U246" s="162"/>
      <c r="V246" s="163"/>
      <c r="W246" s="163"/>
      <c r="X246" s="163"/>
      <c r="Y246" s="268"/>
    </row>
    <row r="247">
      <c r="A247" s="105">
        <v>45705.0</v>
      </c>
      <c r="B247" s="53">
        <v>45783.0</v>
      </c>
      <c r="C247" s="134">
        <v>111343.0</v>
      </c>
      <c r="D247" s="134" t="s">
        <v>87</v>
      </c>
      <c r="E247" s="107">
        <v>44501.0</v>
      </c>
      <c r="F247" s="117">
        <f t="shared" si="4"/>
        <v>42</v>
      </c>
      <c r="G247" s="105">
        <v>44569.0</v>
      </c>
      <c r="H247" s="392">
        <f t="shared" si="5"/>
        <v>39</v>
      </c>
      <c r="I247" s="134" t="s">
        <v>42</v>
      </c>
      <c r="J247" s="134" t="s">
        <v>33</v>
      </c>
      <c r="K247" s="111"/>
      <c r="L247" s="133"/>
      <c r="M247" s="133"/>
      <c r="N247" s="393" t="s">
        <v>19</v>
      </c>
      <c r="O247" s="267"/>
      <c r="P247" s="133"/>
      <c r="Q247" s="152"/>
      <c r="R247" s="162"/>
      <c r="S247" s="162"/>
      <c r="T247" s="162"/>
      <c r="U247" s="162"/>
      <c r="V247" s="163"/>
      <c r="W247" s="163"/>
      <c r="X247" s="163"/>
      <c r="Y247" s="268"/>
    </row>
    <row r="248">
      <c r="A248" s="105">
        <v>45722.0</v>
      </c>
      <c r="B248" s="53">
        <v>45783.0</v>
      </c>
      <c r="C248" s="134">
        <v>209655.0</v>
      </c>
      <c r="D248" s="134" t="s">
        <v>104</v>
      </c>
      <c r="E248" s="107">
        <v>45352.0</v>
      </c>
      <c r="F248" s="117">
        <f t="shared" si="4"/>
        <v>14</v>
      </c>
      <c r="G248" s="105">
        <v>45408.0</v>
      </c>
      <c r="H248" s="397">
        <f t="shared" si="5"/>
        <v>12</v>
      </c>
      <c r="I248" s="134" t="s">
        <v>59</v>
      </c>
      <c r="J248" s="89">
        <v>139.0</v>
      </c>
      <c r="K248" s="111"/>
      <c r="L248" s="133"/>
      <c r="M248" s="133"/>
      <c r="N248" s="393" t="s">
        <v>19</v>
      </c>
      <c r="O248" s="54" t="s">
        <v>437</v>
      </c>
      <c r="P248" s="133"/>
      <c r="Q248" s="152"/>
      <c r="R248" s="162"/>
      <c r="S248" s="162"/>
      <c r="T248" s="162"/>
      <c r="U248" s="162"/>
      <c r="V248" s="163"/>
      <c r="W248" s="163"/>
      <c r="X248" s="163"/>
      <c r="Y248" s="268"/>
    </row>
    <row r="249">
      <c r="A249" s="105">
        <v>45705.0</v>
      </c>
      <c r="B249" s="53">
        <v>45783.0</v>
      </c>
      <c r="C249" s="134">
        <v>187647.0</v>
      </c>
      <c r="D249" s="134" t="s">
        <v>89</v>
      </c>
      <c r="E249" s="107">
        <v>45170.0</v>
      </c>
      <c r="F249" s="117">
        <f t="shared" si="4"/>
        <v>20</v>
      </c>
      <c r="G249" s="105">
        <v>45197.0</v>
      </c>
      <c r="H249" s="392">
        <f t="shared" si="5"/>
        <v>19</v>
      </c>
      <c r="I249" s="134" t="s">
        <v>59</v>
      </c>
      <c r="J249" s="134" t="s">
        <v>33</v>
      </c>
      <c r="K249" s="54" t="s">
        <v>726</v>
      </c>
      <c r="L249" s="54" t="s">
        <v>578</v>
      </c>
      <c r="M249" s="135" t="s">
        <v>727</v>
      </c>
      <c r="N249" s="393" t="s">
        <v>19</v>
      </c>
      <c r="O249" s="267"/>
      <c r="P249" s="133"/>
      <c r="Q249" s="152"/>
      <c r="R249" s="162"/>
      <c r="S249" s="162"/>
      <c r="T249" s="162"/>
      <c r="U249" s="162"/>
      <c r="V249" s="163"/>
      <c r="W249" s="163"/>
      <c r="X249" s="163"/>
      <c r="Y249" s="268"/>
    </row>
    <row r="250">
      <c r="A250" s="105">
        <v>45705.0</v>
      </c>
      <c r="B250" s="53">
        <v>45783.0</v>
      </c>
      <c r="C250" s="134">
        <v>241883.0</v>
      </c>
      <c r="D250" s="134" t="s">
        <v>158</v>
      </c>
      <c r="E250" s="107">
        <v>45474.0</v>
      </c>
      <c r="F250" s="117">
        <f t="shared" si="4"/>
        <v>10</v>
      </c>
      <c r="G250" s="105">
        <v>45692.0</v>
      </c>
      <c r="H250" s="395">
        <f t="shared" si="5"/>
        <v>3</v>
      </c>
      <c r="I250" s="134" t="s">
        <v>73</v>
      </c>
      <c r="J250" s="134" t="s">
        <v>33</v>
      </c>
      <c r="K250" s="135" t="s">
        <v>227</v>
      </c>
      <c r="L250" s="134" t="s">
        <v>51</v>
      </c>
      <c r="M250" s="134" t="s">
        <v>217</v>
      </c>
      <c r="N250" s="393" t="s">
        <v>19</v>
      </c>
      <c r="O250" s="267"/>
      <c r="P250" s="133"/>
      <c r="Q250" s="152"/>
      <c r="R250" s="162"/>
      <c r="S250" s="162"/>
      <c r="T250" s="162"/>
      <c r="U250" s="162"/>
      <c r="V250" s="163"/>
      <c r="W250" s="163"/>
      <c r="X250" s="163"/>
      <c r="Y250" s="268"/>
    </row>
    <row r="251">
      <c r="A251" s="53">
        <v>45693.0</v>
      </c>
      <c r="B251" s="53">
        <v>45783.0</v>
      </c>
      <c r="C251" s="54">
        <v>229630.0</v>
      </c>
      <c r="D251" s="54" t="s">
        <v>118</v>
      </c>
      <c r="E251" s="53">
        <v>45444.0</v>
      </c>
      <c r="F251" s="56">
        <f t="shared" si="4"/>
        <v>11</v>
      </c>
      <c r="G251" s="53">
        <v>45566.0</v>
      </c>
      <c r="H251" s="56">
        <f t="shared" si="5"/>
        <v>7</v>
      </c>
      <c r="I251" s="54" t="s">
        <v>42</v>
      </c>
      <c r="J251" s="368">
        <v>33.0</v>
      </c>
      <c r="K251" s="57">
        <v>10000.0</v>
      </c>
      <c r="L251" s="54" t="s">
        <v>51</v>
      </c>
      <c r="M251" s="53">
        <v>45772.0</v>
      </c>
      <c r="N251" s="54" t="s">
        <v>19</v>
      </c>
      <c r="O251" s="54" t="s">
        <v>65</v>
      </c>
      <c r="P251" s="58"/>
      <c r="Q251" s="152"/>
      <c r="R251" s="162"/>
      <c r="S251" s="162"/>
      <c r="T251" s="162"/>
      <c r="U251" s="162"/>
      <c r="V251" s="163"/>
      <c r="W251" s="163"/>
      <c r="X251" s="163"/>
      <c r="Y251" s="268"/>
    </row>
    <row r="252">
      <c r="A252" s="53">
        <v>45705.0</v>
      </c>
      <c r="B252" s="53">
        <v>45783.0</v>
      </c>
      <c r="C252" s="54">
        <v>222009.0</v>
      </c>
      <c r="D252" s="54" t="s">
        <v>89</v>
      </c>
      <c r="E252" s="53">
        <v>45444.0</v>
      </c>
      <c r="F252" s="56">
        <f t="shared" si="4"/>
        <v>11</v>
      </c>
      <c r="G252" s="53">
        <v>45400.0</v>
      </c>
      <c r="H252" s="56">
        <f t="shared" si="5"/>
        <v>12</v>
      </c>
      <c r="I252" s="54" t="s">
        <v>59</v>
      </c>
      <c r="J252" s="54" t="s">
        <v>203</v>
      </c>
      <c r="K252" s="116" t="s">
        <v>653</v>
      </c>
      <c r="L252" s="54" t="s">
        <v>51</v>
      </c>
      <c r="M252" s="53">
        <v>45771.0</v>
      </c>
      <c r="N252" s="54" t="s">
        <v>19</v>
      </c>
      <c r="O252" s="54" t="s">
        <v>292</v>
      </c>
      <c r="P252" s="54" t="s">
        <v>66</v>
      </c>
      <c r="Q252" s="152"/>
      <c r="R252" s="162"/>
      <c r="S252" s="162"/>
      <c r="T252" s="162"/>
      <c r="U252" s="162"/>
      <c r="V252" s="163"/>
      <c r="W252" s="163"/>
      <c r="X252" s="163"/>
      <c r="Y252" s="268"/>
    </row>
    <row r="253">
      <c r="A253" s="58"/>
      <c r="B253" s="53">
        <v>45783.0</v>
      </c>
      <c r="C253" s="54">
        <v>221644.0</v>
      </c>
      <c r="D253" s="54" t="s">
        <v>62</v>
      </c>
      <c r="E253" s="55">
        <v>45413.0</v>
      </c>
      <c r="F253" s="56">
        <f t="shared" si="4"/>
        <v>12</v>
      </c>
      <c r="G253" s="53">
        <v>45490.0</v>
      </c>
      <c r="H253" s="56">
        <f t="shared" si="5"/>
        <v>9</v>
      </c>
      <c r="I253" s="54" t="s">
        <v>49</v>
      </c>
      <c r="J253" s="54">
        <v>524.0</v>
      </c>
      <c r="K253" s="57" t="s">
        <v>728</v>
      </c>
      <c r="L253" s="54" t="s">
        <v>68</v>
      </c>
      <c r="M253" s="53">
        <v>45772.0</v>
      </c>
      <c r="N253" s="54" t="s">
        <v>19</v>
      </c>
      <c r="O253" s="54" t="s">
        <v>65</v>
      </c>
      <c r="P253" s="54" t="s">
        <v>66</v>
      </c>
      <c r="Q253" s="152"/>
      <c r="R253" s="162"/>
      <c r="S253" s="162"/>
      <c r="T253" s="162"/>
      <c r="U253" s="162"/>
      <c r="V253" s="163"/>
      <c r="W253" s="163"/>
      <c r="X253" s="163"/>
      <c r="Y253" s="268"/>
    </row>
    <row r="254">
      <c r="A254" s="53">
        <v>45694.0</v>
      </c>
      <c r="B254" s="53">
        <v>45783.0</v>
      </c>
      <c r="C254" s="54">
        <v>200413.0</v>
      </c>
      <c r="D254" s="54" t="s">
        <v>48</v>
      </c>
      <c r="E254" s="53">
        <v>45170.0</v>
      </c>
      <c r="F254" s="56">
        <f t="shared" si="4"/>
        <v>20</v>
      </c>
      <c r="G254" s="151">
        <v>45321.0</v>
      </c>
      <c r="H254" s="56">
        <f t="shared" si="5"/>
        <v>15</v>
      </c>
      <c r="I254" s="54" t="s">
        <v>73</v>
      </c>
      <c r="J254" s="368" t="s">
        <v>729</v>
      </c>
      <c r="K254" s="57">
        <v>6000.0</v>
      </c>
      <c r="L254" s="54" t="s">
        <v>51</v>
      </c>
      <c r="M254" s="53">
        <v>45770.0</v>
      </c>
      <c r="N254" s="54" t="s">
        <v>19</v>
      </c>
      <c r="O254" s="54" t="s">
        <v>65</v>
      </c>
      <c r="P254" s="58"/>
      <c r="Q254" s="152"/>
      <c r="R254" s="162"/>
      <c r="S254" s="162"/>
      <c r="T254" s="162"/>
      <c r="U254" s="162"/>
      <c r="V254" s="163"/>
      <c r="W254" s="163"/>
      <c r="X254" s="163"/>
      <c r="Y254" s="268"/>
    </row>
    <row r="255">
      <c r="A255" s="97">
        <v>45705.0</v>
      </c>
      <c r="B255" s="53">
        <v>45779.0</v>
      </c>
      <c r="C255" s="98">
        <v>227576.0</v>
      </c>
      <c r="D255" s="98" t="s">
        <v>316</v>
      </c>
      <c r="E255" s="97">
        <v>44774.0</v>
      </c>
      <c r="F255" s="56">
        <f t="shared" si="4"/>
        <v>33</v>
      </c>
      <c r="G255" s="97">
        <v>45546.0</v>
      </c>
      <c r="H255" s="56">
        <f t="shared" si="5"/>
        <v>7</v>
      </c>
      <c r="I255" s="54" t="s">
        <v>59</v>
      </c>
      <c r="J255" s="54">
        <v>129.0</v>
      </c>
      <c r="K255" s="57" t="s">
        <v>382</v>
      </c>
      <c r="L255" s="54" t="s">
        <v>51</v>
      </c>
      <c r="M255" s="53">
        <v>45779.0</v>
      </c>
      <c r="N255" s="54" t="s">
        <v>17</v>
      </c>
      <c r="O255" s="54" t="s">
        <v>65</v>
      </c>
      <c r="P255" s="58"/>
      <c r="Q255" s="152"/>
      <c r="R255" s="162"/>
      <c r="S255" s="162"/>
      <c r="T255" s="162"/>
      <c r="U255" s="162"/>
      <c r="V255" s="163"/>
      <c r="W255" s="163"/>
      <c r="X255" s="163"/>
      <c r="Y255" s="268"/>
    </row>
    <row r="256">
      <c r="A256" s="53">
        <v>45694.0</v>
      </c>
      <c r="B256" s="53">
        <v>45783.0</v>
      </c>
      <c r="C256" s="54">
        <v>182899.0</v>
      </c>
      <c r="D256" s="54" t="s">
        <v>70</v>
      </c>
      <c r="E256" s="53">
        <v>45139.0</v>
      </c>
      <c r="F256" s="56">
        <f t="shared" si="4"/>
        <v>21</v>
      </c>
      <c r="G256" s="53">
        <v>45156.0</v>
      </c>
      <c r="H256" s="56">
        <f t="shared" si="5"/>
        <v>20</v>
      </c>
      <c r="I256" s="54" t="s">
        <v>42</v>
      </c>
      <c r="J256" s="368">
        <v>42.0</v>
      </c>
      <c r="K256" s="57">
        <v>6000.0</v>
      </c>
      <c r="L256" s="58"/>
      <c r="M256" s="53">
        <v>45776.0</v>
      </c>
      <c r="N256" s="54" t="s">
        <v>19</v>
      </c>
      <c r="O256" s="54" t="s">
        <v>666</v>
      </c>
      <c r="P256" s="58"/>
      <c r="Q256" s="152"/>
      <c r="R256" s="162"/>
      <c r="S256" s="162"/>
      <c r="T256" s="162"/>
      <c r="U256" s="162"/>
      <c r="V256" s="163"/>
      <c r="W256" s="163"/>
      <c r="X256" s="163"/>
      <c r="Y256" s="268"/>
    </row>
    <row r="257">
      <c r="A257" s="53">
        <v>45705.0</v>
      </c>
      <c r="B257" s="53">
        <v>45779.0</v>
      </c>
      <c r="C257" s="54">
        <v>234290.0</v>
      </c>
      <c r="D257" s="54" t="s">
        <v>83</v>
      </c>
      <c r="E257" s="53">
        <v>45536.0</v>
      </c>
      <c r="F257" s="56">
        <f t="shared" si="4"/>
        <v>8</v>
      </c>
      <c r="G257" s="151">
        <v>45610.0</v>
      </c>
      <c r="H257" s="56">
        <f t="shared" si="5"/>
        <v>5</v>
      </c>
      <c r="I257" s="54" t="s">
        <v>74</v>
      </c>
      <c r="J257" s="54" t="s">
        <v>730</v>
      </c>
      <c r="K257" s="57" t="s">
        <v>731</v>
      </c>
      <c r="L257" s="54" t="s">
        <v>51</v>
      </c>
      <c r="M257" s="53">
        <v>45779.0</v>
      </c>
      <c r="N257" s="54" t="s">
        <v>17</v>
      </c>
      <c r="O257" s="374" t="s">
        <v>65</v>
      </c>
      <c r="P257" s="58"/>
      <c r="Q257" s="152"/>
      <c r="R257" s="162"/>
      <c r="S257" s="162"/>
      <c r="T257" s="162"/>
      <c r="U257" s="162"/>
      <c r="V257" s="163"/>
      <c r="W257" s="163"/>
      <c r="X257" s="163"/>
      <c r="Y257" s="268"/>
    </row>
    <row r="258">
      <c r="A258" s="53">
        <v>45705.0</v>
      </c>
      <c r="B258" s="53">
        <v>45783.0</v>
      </c>
      <c r="C258" s="54">
        <v>221863.0</v>
      </c>
      <c r="D258" s="54" t="s">
        <v>96</v>
      </c>
      <c r="E258" s="53">
        <v>45383.0</v>
      </c>
      <c r="F258" s="56">
        <f t="shared" si="4"/>
        <v>13</v>
      </c>
      <c r="G258" s="53">
        <v>45496.0</v>
      </c>
      <c r="H258" s="56">
        <f t="shared" si="5"/>
        <v>9</v>
      </c>
      <c r="I258" s="54" t="s">
        <v>42</v>
      </c>
      <c r="J258" s="54">
        <v>58.0</v>
      </c>
      <c r="K258" s="57">
        <v>5000.0</v>
      </c>
      <c r="L258" s="54" t="s">
        <v>51</v>
      </c>
      <c r="M258" s="53">
        <v>45772.0</v>
      </c>
      <c r="N258" s="54" t="s">
        <v>19</v>
      </c>
      <c r="O258" s="54" t="s">
        <v>292</v>
      </c>
      <c r="P258" s="58"/>
      <c r="Q258" s="152"/>
      <c r="R258" s="162"/>
      <c r="S258" s="162"/>
      <c r="T258" s="162"/>
      <c r="U258" s="162"/>
      <c r="V258" s="163"/>
      <c r="W258" s="163"/>
      <c r="X258" s="163"/>
      <c r="Y258" s="268"/>
    </row>
    <row r="259">
      <c r="A259" s="53">
        <v>45705.0</v>
      </c>
      <c r="B259" s="53">
        <v>45783.0</v>
      </c>
      <c r="C259" s="54">
        <v>179364.0</v>
      </c>
      <c r="D259" s="54" t="s">
        <v>83</v>
      </c>
      <c r="E259" s="53">
        <v>45078.0</v>
      </c>
      <c r="F259" s="56">
        <f t="shared" si="4"/>
        <v>23</v>
      </c>
      <c r="G259" s="53">
        <v>45128.0</v>
      </c>
      <c r="H259" s="56">
        <f t="shared" si="5"/>
        <v>21</v>
      </c>
      <c r="I259" s="54" t="s">
        <v>134</v>
      </c>
      <c r="J259" s="54">
        <v>516.0</v>
      </c>
      <c r="K259" s="57">
        <v>5000.0</v>
      </c>
      <c r="L259" s="54" t="s">
        <v>68</v>
      </c>
      <c r="M259" s="53">
        <v>45776.0</v>
      </c>
      <c r="N259" s="54" t="s">
        <v>19</v>
      </c>
      <c r="O259" s="54" t="s">
        <v>292</v>
      </c>
      <c r="P259" s="58"/>
      <c r="Q259" s="152"/>
      <c r="R259" s="162"/>
      <c r="S259" s="162"/>
      <c r="T259" s="162"/>
      <c r="U259" s="162"/>
      <c r="V259" s="163"/>
      <c r="W259" s="163"/>
      <c r="X259" s="163"/>
      <c r="Y259" s="268"/>
    </row>
    <row r="260">
      <c r="A260" s="53">
        <v>45705.0</v>
      </c>
      <c r="B260" s="53">
        <v>45783.0</v>
      </c>
      <c r="C260" s="54">
        <v>189171.0</v>
      </c>
      <c r="D260" s="54" t="s">
        <v>48</v>
      </c>
      <c r="E260" s="53">
        <v>45108.0</v>
      </c>
      <c r="F260" s="56">
        <f t="shared" si="4"/>
        <v>22</v>
      </c>
      <c r="G260" s="151">
        <v>45213.0</v>
      </c>
      <c r="H260" s="56">
        <f t="shared" si="5"/>
        <v>18</v>
      </c>
      <c r="I260" s="54" t="s">
        <v>49</v>
      </c>
      <c r="J260" s="54">
        <v>535.0</v>
      </c>
      <c r="K260" s="54" t="s">
        <v>732</v>
      </c>
      <c r="L260" s="54" t="s">
        <v>51</v>
      </c>
      <c r="M260" s="53">
        <v>45777.0</v>
      </c>
      <c r="N260" s="54" t="s">
        <v>19</v>
      </c>
      <c r="O260" s="54" t="s">
        <v>65</v>
      </c>
      <c r="P260" s="58"/>
      <c r="Q260" s="152"/>
      <c r="R260" s="162"/>
      <c r="S260" s="162"/>
      <c r="T260" s="162"/>
      <c r="U260" s="162"/>
      <c r="V260" s="163"/>
      <c r="W260" s="163"/>
      <c r="X260" s="163"/>
      <c r="Y260" s="268"/>
    </row>
    <row r="261">
      <c r="A261" s="53">
        <v>45727.0</v>
      </c>
      <c r="B261" s="53">
        <v>45783.0</v>
      </c>
      <c r="C261" s="54">
        <v>174777.0</v>
      </c>
      <c r="D261" s="54" t="s">
        <v>48</v>
      </c>
      <c r="E261" s="53">
        <v>45200.0</v>
      </c>
      <c r="F261" s="56">
        <f t="shared" si="4"/>
        <v>19</v>
      </c>
      <c r="G261" s="53">
        <v>45346.0</v>
      </c>
      <c r="H261" s="56">
        <f t="shared" si="5"/>
        <v>14</v>
      </c>
      <c r="I261" s="54" t="s">
        <v>49</v>
      </c>
      <c r="J261" s="54">
        <v>535.0</v>
      </c>
      <c r="K261" s="54" t="s">
        <v>733</v>
      </c>
      <c r="L261" s="54" t="s">
        <v>51</v>
      </c>
      <c r="M261" s="53">
        <v>45777.0</v>
      </c>
      <c r="N261" s="54" t="s">
        <v>19</v>
      </c>
      <c r="O261" s="267"/>
      <c r="P261" s="58"/>
      <c r="Q261" s="152"/>
      <c r="R261" s="162"/>
      <c r="S261" s="162"/>
      <c r="T261" s="162"/>
      <c r="U261" s="162"/>
      <c r="V261" s="163"/>
      <c r="W261" s="163"/>
      <c r="X261" s="163"/>
      <c r="Y261" s="268"/>
    </row>
    <row r="262">
      <c r="A262" s="53">
        <v>45728.0</v>
      </c>
      <c r="B262" s="53">
        <v>45783.0</v>
      </c>
      <c r="C262" s="54">
        <v>233237.0</v>
      </c>
      <c r="D262" s="54" t="s">
        <v>48</v>
      </c>
      <c r="E262" s="55">
        <v>45566.0</v>
      </c>
      <c r="F262" s="56">
        <f t="shared" si="4"/>
        <v>7</v>
      </c>
      <c r="G262" s="151">
        <v>45609.0</v>
      </c>
      <c r="H262" s="56">
        <f t="shared" si="5"/>
        <v>5</v>
      </c>
      <c r="I262" s="54" t="s">
        <v>49</v>
      </c>
      <c r="J262" s="343" t="s">
        <v>734</v>
      </c>
      <c r="K262" s="54" t="s">
        <v>204</v>
      </c>
      <c r="L262" s="54" t="s">
        <v>51</v>
      </c>
      <c r="M262" s="53">
        <v>45771.0</v>
      </c>
      <c r="N262" s="54" t="s">
        <v>19</v>
      </c>
      <c r="O262" s="54" t="s">
        <v>65</v>
      </c>
      <c r="P262" s="58"/>
      <c r="Q262" s="152"/>
      <c r="R262" s="162"/>
      <c r="S262" s="162"/>
      <c r="T262" s="162"/>
      <c r="U262" s="162"/>
      <c r="V262" s="163"/>
      <c r="W262" s="163"/>
      <c r="X262" s="163"/>
      <c r="Y262" s="268"/>
    </row>
    <row r="263">
      <c r="A263" s="53">
        <v>45705.0</v>
      </c>
      <c r="B263" s="53">
        <v>45783.0</v>
      </c>
      <c r="C263" s="54">
        <v>232598.0</v>
      </c>
      <c r="D263" s="54" t="s">
        <v>70</v>
      </c>
      <c r="E263" s="55">
        <v>45505.0</v>
      </c>
      <c r="F263" s="56">
        <f t="shared" si="4"/>
        <v>9</v>
      </c>
      <c r="G263" s="151">
        <v>45594.0</v>
      </c>
      <c r="H263" s="56">
        <f t="shared" si="5"/>
        <v>6</v>
      </c>
      <c r="I263" s="54" t="s">
        <v>49</v>
      </c>
      <c r="J263" s="54">
        <v>535.0</v>
      </c>
      <c r="K263" s="57">
        <v>2000.0</v>
      </c>
      <c r="L263" s="54" t="s">
        <v>51</v>
      </c>
      <c r="M263" s="53">
        <v>45776.0</v>
      </c>
      <c r="N263" s="54" t="s">
        <v>19</v>
      </c>
      <c r="O263" s="54" t="s">
        <v>65</v>
      </c>
      <c r="P263" s="98"/>
      <c r="Q263" s="152"/>
      <c r="R263" s="162"/>
      <c r="S263" s="162"/>
      <c r="T263" s="162"/>
      <c r="U263" s="162"/>
      <c r="V263" s="163"/>
      <c r="W263" s="163"/>
      <c r="X263" s="163"/>
      <c r="Y263" s="268"/>
    </row>
    <row r="264">
      <c r="A264" s="53">
        <v>45705.0</v>
      </c>
      <c r="B264" s="53">
        <v>45783.0</v>
      </c>
      <c r="C264" s="54">
        <v>222438.0</v>
      </c>
      <c r="D264" s="54" t="s">
        <v>70</v>
      </c>
      <c r="E264" s="53">
        <v>45536.0</v>
      </c>
      <c r="F264" s="56">
        <f t="shared" si="4"/>
        <v>8</v>
      </c>
      <c r="G264" s="53">
        <v>45679.0</v>
      </c>
      <c r="H264" s="56">
        <f t="shared" si="5"/>
        <v>3</v>
      </c>
      <c r="I264" s="54" t="s">
        <v>59</v>
      </c>
      <c r="J264" s="54">
        <v>120.0</v>
      </c>
      <c r="K264" s="54" t="s">
        <v>735</v>
      </c>
      <c r="L264" s="54" t="s">
        <v>51</v>
      </c>
      <c r="M264" s="53">
        <v>45775.0</v>
      </c>
      <c r="N264" s="54" t="s">
        <v>19</v>
      </c>
      <c r="O264" s="54" t="s">
        <v>65</v>
      </c>
      <c r="P264" s="58"/>
      <c r="Q264" s="152"/>
      <c r="R264" s="162"/>
      <c r="S264" s="162"/>
      <c r="T264" s="162"/>
      <c r="U264" s="162"/>
      <c r="V264" s="163"/>
      <c r="W264" s="163"/>
      <c r="X264" s="163"/>
      <c r="Y264" s="268"/>
    </row>
    <row r="265">
      <c r="A265" s="53">
        <v>45706.0</v>
      </c>
      <c r="B265" s="53">
        <v>45783.0</v>
      </c>
      <c r="C265" s="54">
        <v>183128.0</v>
      </c>
      <c r="D265" s="54" t="s">
        <v>77</v>
      </c>
      <c r="E265" s="53">
        <v>45017.0</v>
      </c>
      <c r="F265" s="56">
        <f t="shared" si="4"/>
        <v>25</v>
      </c>
      <c r="G265" s="53">
        <v>45161.0</v>
      </c>
      <c r="H265" s="56">
        <f t="shared" si="5"/>
        <v>20</v>
      </c>
      <c r="I265" s="54" t="s">
        <v>42</v>
      </c>
      <c r="J265" s="368">
        <v>4.5991273337E10</v>
      </c>
      <c r="K265" s="116">
        <v>7000.0</v>
      </c>
      <c r="L265" s="54" t="s">
        <v>51</v>
      </c>
      <c r="M265" s="53">
        <v>45776.0</v>
      </c>
      <c r="N265" s="54" t="s">
        <v>19</v>
      </c>
      <c r="O265" s="54" t="s">
        <v>292</v>
      </c>
      <c r="P265" s="58"/>
      <c r="Q265" s="152"/>
      <c r="R265" s="162"/>
      <c r="S265" s="162"/>
      <c r="T265" s="162"/>
      <c r="U265" s="162"/>
      <c r="V265" s="163"/>
      <c r="W265" s="163"/>
      <c r="X265" s="163"/>
      <c r="Y265" s="268"/>
    </row>
    <row r="266">
      <c r="A266" s="53">
        <v>45705.0</v>
      </c>
      <c r="B266" s="53">
        <v>45783.0</v>
      </c>
      <c r="C266" s="54">
        <v>192940.0</v>
      </c>
      <c r="D266" s="54" t="s">
        <v>77</v>
      </c>
      <c r="E266" s="53">
        <v>45231.0</v>
      </c>
      <c r="F266" s="56">
        <f t="shared" si="4"/>
        <v>18</v>
      </c>
      <c r="G266" s="151">
        <v>45246.0</v>
      </c>
      <c r="H266" s="56">
        <f t="shared" si="5"/>
        <v>17</v>
      </c>
      <c r="I266" s="54" t="s">
        <v>49</v>
      </c>
      <c r="J266" s="54">
        <v>535.0</v>
      </c>
      <c r="K266" s="54" t="s">
        <v>612</v>
      </c>
      <c r="L266" s="54" t="s">
        <v>51</v>
      </c>
      <c r="M266" s="53">
        <v>45777.0</v>
      </c>
      <c r="N266" s="54" t="s">
        <v>19</v>
      </c>
      <c r="O266" s="267"/>
      <c r="P266" s="58"/>
      <c r="Q266" s="152"/>
      <c r="R266" s="162"/>
      <c r="S266" s="162"/>
      <c r="T266" s="162"/>
      <c r="U266" s="162"/>
      <c r="V266" s="163"/>
      <c r="W266" s="163"/>
      <c r="X266" s="163"/>
      <c r="Y266" s="268"/>
    </row>
    <row r="267">
      <c r="A267" s="53">
        <v>45705.0</v>
      </c>
      <c r="B267" s="53">
        <v>45783.0</v>
      </c>
      <c r="C267" s="54">
        <v>187807.0</v>
      </c>
      <c r="D267" s="54" t="s">
        <v>77</v>
      </c>
      <c r="E267" s="53">
        <v>45108.0</v>
      </c>
      <c r="F267" s="56">
        <f t="shared" si="4"/>
        <v>22</v>
      </c>
      <c r="G267" s="53">
        <v>45201.0</v>
      </c>
      <c r="H267" s="56">
        <f t="shared" si="5"/>
        <v>19</v>
      </c>
      <c r="I267" s="54" t="s">
        <v>49</v>
      </c>
      <c r="J267" s="54">
        <v>535.0</v>
      </c>
      <c r="K267" s="54" t="s">
        <v>204</v>
      </c>
      <c r="L267" s="54" t="s">
        <v>51</v>
      </c>
      <c r="M267" s="53">
        <v>45777.0</v>
      </c>
      <c r="N267" s="54" t="s">
        <v>19</v>
      </c>
      <c r="O267" s="267"/>
      <c r="P267" s="58"/>
      <c r="Q267" s="152"/>
      <c r="R267" s="162"/>
      <c r="S267" s="162"/>
      <c r="T267" s="162"/>
      <c r="U267" s="162"/>
      <c r="V267" s="163"/>
      <c r="W267" s="163"/>
      <c r="X267" s="163"/>
      <c r="Y267" s="268"/>
    </row>
    <row r="268">
      <c r="A268" s="53">
        <v>45705.0</v>
      </c>
      <c r="B268" s="53">
        <v>45779.0</v>
      </c>
      <c r="C268" s="54">
        <v>235682.0</v>
      </c>
      <c r="D268" s="54" t="s">
        <v>104</v>
      </c>
      <c r="E268" s="53">
        <v>45352.0</v>
      </c>
      <c r="F268" s="56">
        <f t="shared" si="4"/>
        <v>14</v>
      </c>
      <c r="G268" s="53">
        <v>45628.0</v>
      </c>
      <c r="H268" s="56">
        <f t="shared" si="5"/>
        <v>5</v>
      </c>
      <c r="I268" s="54" t="s">
        <v>74</v>
      </c>
      <c r="J268" s="54" t="s">
        <v>736</v>
      </c>
      <c r="K268" s="54" t="s">
        <v>204</v>
      </c>
      <c r="L268" s="54" t="s">
        <v>578</v>
      </c>
      <c r="M268" s="53">
        <v>45779.0</v>
      </c>
      <c r="N268" s="54" t="s">
        <v>17</v>
      </c>
      <c r="O268" s="54" t="s">
        <v>65</v>
      </c>
      <c r="P268" s="58"/>
      <c r="Q268" s="152"/>
      <c r="R268" s="162"/>
      <c r="S268" s="162"/>
      <c r="T268" s="162"/>
      <c r="U268" s="162"/>
      <c r="V268" s="163"/>
      <c r="W268" s="163"/>
      <c r="X268" s="163"/>
      <c r="Y268" s="268"/>
    </row>
    <row r="269">
      <c r="A269" s="53">
        <v>45705.0</v>
      </c>
      <c r="B269" s="53">
        <v>45783.0</v>
      </c>
      <c r="C269" s="54">
        <v>194860.0</v>
      </c>
      <c r="D269" s="54" t="s">
        <v>104</v>
      </c>
      <c r="E269" s="53">
        <v>45231.0</v>
      </c>
      <c r="F269" s="56">
        <f t="shared" si="4"/>
        <v>18</v>
      </c>
      <c r="G269" s="53">
        <v>45265.0</v>
      </c>
      <c r="H269" s="56">
        <f t="shared" si="5"/>
        <v>17</v>
      </c>
      <c r="I269" s="54" t="s">
        <v>49</v>
      </c>
      <c r="J269" s="54">
        <v>535.0</v>
      </c>
      <c r="K269" s="328">
        <v>0.5389</v>
      </c>
      <c r="L269" s="54" t="s">
        <v>51</v>
      </c>
      <c r="M269" s="53">
        <v>45777.0</v>
      </c>
      <c r="N269" s="54" t="s">
        <v>19</v>
      </c>
      <c r="O269" s="267"/>
      <c r="P269" s="54" t="s">
        <v>66</v>
      </c>
      <c r="Q269" s="377"/>
      <c r="R269" s="162"/>
      <c r="S269" s="162"/>
      <c r="T269" s="162"/>
      <c r="U269" s="162"/>
      <c r="V269" s="163"/>
      <c r="W269" s="163"/>
      <c r="X269" s="163"/>
      <c r="Y269" s="268"/>
    </row>
    <row r="270">
      <c r="A270" s="53">
        <v>45705.0</v>
      </c>
      <c r="B270" s="53">
        <v>45779.0</v>
      </c>
      <c r="C270" s="54">
        <v>239732.0</v>
      </c>
      <c r="D270" s="54" t="s">
        <v>104</v>
      </c>
      <c r="E270" s="53">
        <v>45597.0</v>
      </c>
      <c r="F270" s="56">
        <f t="shared" si="4"/>
        <v>6</v>
      </c>
      <c r="G270" s="53">
        <v>45677.0</v>
      </c>
      <c r="H270" s="56">
        <f t="shared" si="5"/>
        <v>3</v>
      </c>
      <c r="I270" s="54" t="s">
        <v>74</v>
      </c>
      <c r="J270" s="391" t="s">
        <v>737</v>
      </c>
      <c r="K270" s="54" t="s">
        <v>738</v>
      </c>
      <c r="L270" s="54" t="s">
        <v>51</v>
      </c>
      <c r="M270" s="53">
        <v>45779.0</v>
      </c>
      <c r="N270" s="54" t="s">
        <v>17</v>
      </c>
      <c r="O270" s="54" t="s">
        <v>65</v>
      </c>
      <c r="P270" s="58"/>
      <c r="Q270" s="152"/>
      <c r="R270" s="162"/>
      <c r="S270" s="162"/>
      <c r="T270" s="162"/>
      <c r="U270" s="162"/>
      <c r="V270" s="163"/>
      <c r="W270" s="163"/>
      <c r="X270" s="163"/>
      <c r="Y270" s="268"/>
    </row>
    <row r="271">
      <c r="A271" s="53">
        <v>45705.0</v>
      </c>
      <c r="B271" s="53">
        <v>45783.0</v>
      </c>
      <c r="C271" s="54">
        <v>242320.0</v>
      </c>
      <c r="D271" s="54" t="s">
        <v>104</v>
      </c>
      <c r="E271" s="53">
        <v>45566.0</v>
      </c>
      <c r="F271" s="56">
        <f t="shared" si="4"/>
        <v>7</v>
      </c>
      <c r="G271" s="53">
        <v>45698.0</v>
      </c>
      <c r="H271" s="56">
        <f t="shared" si="5"/>
        <v>2</v>
      </c>
      <c r="I271" s="54" t="s">
        <v>59</v>
      </c>
      <c r="J271" s="54">
        <v>102.0</v>
      </c>
      <c r="K271" s="54" t="s">
        <v>739</v>
      </c>
      <c r="L271" s="54" t="s">
        <v>51</v>
      </c>
      <c r="M271" s="53">
        <v>45775.0</v>
      </c>
      <c r="N271" s="54" t="s">
        <v>19</v>
      </c>
      <c r="O271" s="267"/>
      <c r="P271" s="58"/>
      <c r="Q271" s="152"/>
      <c r="R271" s="162"/>
      <c r="S271" s="162"/>
      <c r="T271" s="162"/>
      <c r="U271" s="162"/>
      <c r="V271" s="163"/>
      <c r="W271" s="163"/>
      <c r="X271" s="163"/>
      <c r="Y271" s="268"/>
    </row>
    <row r="272">
      <c r="A272" s="53">
        <v>45706.0</v>
      </c>
      <c r="B272" s="53">
        <v>45779.0</v>
      </c>
      <c r="C272" s="54">
        <v>190295.0</v>
      </c>
      <c r="D272" s="54" t="s">
        <v>83</v>
      </c>
      <c r="E272" s="53">
        <v>45170.0</v>
      </c>
      <c r="F272" s="56">
        <f t="shared" si="4"/>
        <v>20</v>
      </c>
      <c r="G272" s="53">
        <v>45236.0</v>
      </c>
      <c r="H272" s="56">
        <f t="shared" si="5"/>
        <v>18</v>
      </c>
      <c r="I272" s="54" t="s">
        <v>49</v>
      </c>
      <c r="J272" s="368">
        <v>535.0</v>
      </c>
      <c r="K272" s="116" t="s">
        <v>650</v>
      </c>
      <c r="L272" s="54" t="s">
        <v>84</v>
      </c>
      <c r="M272" s="53">
        <v>45779.0</v>
      </c>
      <c r="N272" s="54" t="s">
        <v>17</v>
      </c>
      <c r="O272" s="54" t="s">
        <v>65</v>
      </c>
      <c r="P272" s="58"/>
      <c r="Q272" s="152"/>
      <c r="R272" s="162"/>
      <c r="S272" s="162"/>
      <c r="T272" s="162"/>
      <c r="U272" s="162"/>
      <c r="V272" s="163"/>
      <c r="W272" s="163"/>
      <c r="X272" s="163"/>
      <c r="Y272" s="268"/>
    </row>
    <row r="273">
      <c r="A273" s="53">
        <v>45705.0</v>
      </c>
      <c r="B273" s="53">
        <v>45783.0</v>
      </c>
      <c r="C273" s="54">
        <v>203121.0</v>
      </c>
      <c r="D273" s="54" t="s">
        <v>83</v>
      </c>
      <c r="E273" s="53">
        <v>45292.0</v>
      </c>
      <c r="F273" s="56">
        <f t="shared" si="4"/>
        <v>16</v>
      </c>
      <c r="G273" s="53">
        <v>45345.0</v>
      </c>
      <c r="H273" s="56">
        <f t="shared" si="5"/>
        <v>14</v>
      </c>
      <c r="I273" s="54" t="s">
        <v>49</v>
      </c>
      <c r="J273" s="54">
        <v>535.0</v>
      </c>
      <c r="K273" s="54" t="s">
        <v>740</v>
      </c>
      <c r="L273" s="54" t="s">
        <v>68</v>
      </c>
      <c r="M273" s="53">
        <v>45776.0</v>
      </c>
      <c r="N273" s="54" t="s">
        <v>19</v>
      </c>
      <c r="O273" s="54" t="s">
        <v>65</v>
      </c>
      <c r="P273" s="58"/>
      <c r="Q273" s="152"/>
      <c r="R273" s="162"/>
      <c r="S273" s="162"/>
      <c r="T273" s="162"/>
      <c r="U273" s="162"/>
      <c r="V273" s="163"/>
      <c r="W273" s="163"/>
      <c r="X273" s="163"/>
      <c r="Y273" s="268"/>
    </row>
    <row r="274">
      <c r="A274" s="53">
        <v>45705.0</v>
      </c>
      <c r="B274" s="53">
        <v>45779.0</v>
      </c>
      <c r="C274" s="54">
        <v>238546.0</v>
      </c>
      <c r="D274" s="54" t="s">
        <v>83</v>
      </c>
      <c r="E274" s="53">
        <v>45597.0</v>
      </c>
      <c r="F274" s="56">
        <f t="shared" si="4"/>
        <v>6</v>
      </c>
      <c r="G274" s="53">
        <v>45665.0</v>
      </c>
      <c r="H274" s="56">
        <f t="shared" si="5"/>
        <v>3</v>
      </c>
      <c r="I274" s="54" t="s">
        <v>59</v>
      </c>
      <c r="J274" s="54">
        <v>120.0</v>
      </c>
      <c r="K274" s="54" t="s">
        <v>741</v>
      </c>
      <c r="L274" s="54" t="s">
        <v>51</v>
      </c>
      <c r="M274" s="53">
        <v>45779.0</v>
      </c>
      <c r="N274" s="54" t="s">
        <v>17</v>
      </c>
      <c r="O274" s="54" t="s">
        <v>65</v>
      </c>
      <c r="P274" s="58"/>
      <c r="Q274" s="152"/>
      <c r="R274" s="162"/>
      <c r="S274" s="162"/>
      <c r="T274" s="162"/>
      <c r="U274" s="162"/>
      <c r="V274" s="163"/>
      <c r="W274" s="163"/>
      <c r="X274" s="163"/>
      <c r="Y274" s="268"/>
    </row>
    <row r="275">
      <c r="A275" s="53">
        <v>45705.0</v>
      </c>
      <c r="B275" s="53">
        <v>45783.0</v>
      </c>
      <c r="C275" s="54">
        <v>240809.0</v>
      </c>
      <c r="D275" s="54" t="s">
        <v>83</v>
      </c>
      <c r="E275" s="53">
        <v>45566.0</v>
      </c>
      <c r="F275" s="56">
        <f t="shared" si="4"/>
        <v>7</v>
      </c>
      <c r="G275" s="53">
        <v>45686.0</v>
      </c>
      <c r="H275" s="56">
        <f t="shared" si="5"/>
        <v>3</v>
      </c>
      <c r="I275" s="54" t="s">
        <v>49</v>
      </c>
      <c r="J275" s="54">
        <v>501.0</v>
      </c>
      <c r="K275" s="54" t="s">
        <v>742</v>
      </c>
      <c r="L275" s="54" t="s">
        <v>51</v>
      </c>
      <c r="M275" s="53">
        <v>45770.0</v>
      </c>
      <c r="N275" s="54" t="s">
        <v>19</v>
      </c>
      <c r="O275" s="54" t="s">
        <v>65</v>
      </c>
      <c r="P275" s="58"/>
      <c r="Q275" s="152"/>
      <c r="R275" s="162"/>
      <c r="S275" s="162"/>
      <c r="T275" s="162"/>
      <c r="U275" s="162"/>
      <c r="V275" s="163"/>
      <c r="W275" s="163"/>
      <c r="X275" s="163"/>
      <c r="Y275" s="268"/>
    </row>
    <row r="276">
      <c r="A276" s="53">
        <v>45705.0</v>
      </c>
      <c r="B276" s="53">
        <v>45783.0</v>
      </c>
      <c r="C276" s="54">
        <v>235675.0</v>
      </c>
      <c r="D276" s="54" t="s">
        <v>83</v>
      </c>
      <c r="E276" s="53">
        <v>45536.0</v>
      </c>
      <c r="F276" s="56">
        <f t="shared" si="4"/>
        <v>8</v>
      </c>
      <c r="G276" s="151">
        <v>45625.0</v>
      </c>
      <c r="H276" s="56">
        <f t="shared" si="5"/>
        <v>5</v>
      </c>
      <c r="I276" s="54" t="s">
        <v>59</v>
      </c>
      <c r="J276" s="54">
        <v>101.0</v>
      </c>
      <c r="K276" s="54" t="s">
        <v>743</v>
      </c>
      <c r="L276" s="54" t="s">
        <v>51</v>
      </c>
      <c r="M276" s="53">
        <v>45775.0</v>
      </c>
      <c r="N276" s="54" t="s">
        <v>19</v>
      </c>
      <c r="O276" s="54" t="s">
        <v>65</v>
      </c>
      <c r="P276" s="58"/>
      <c r="Q276" s="152"/>
      <c r="R276" s="162"/>
      <c r="S276" s="162"/>
      <c r="T276" s="162"/>
      <c r="U276" s="162"/>
      <c r="V276" s="163"/>
      <c r="W276" s="163"/>
      <c r="X276" s="163"/>
      <c r="Y276" s="268"/>
    </row>
    <row r="277">
      <c r="A277" s="53">
        <v>45705.0</v>
      </c>
      <c r="B277" s="53">
        <v>45783.0</v>
      </c>
      <c r="C277" s="54">
        <v>185539.0</v>
      </c>
      <c r="D277" s="54" t="s">
        <v>58</v>
      </c>
      <c r="E277" s="53">
        <v>44986.0</v>
      </c>
      <c r="F277" s="56">
        <f t="shared" si="4"/>
        <v>26</v>
      </c>
      <c r="G277" s="151">
        <v>45244.0</v>
      </c>
      <c r="H277" s="56">
        <f t="shared" si="5"/>
        <v>17</v>
      </c>
      <c r="I277" s="53">
        <v>45770.0</v>
      </c>
      <c r="J277" s="54" t="s">
        <v>258</v>
      </c>
      <c r="K277" s="54" t="s">
        <v>650</v>
      </c>
      <c r="L277" s="54" t="s">
        <v>68</v>
      </c>
      <c r="M277" s="53">
        <v>45770.0</v>
      </c>
      <c r="N277" s="54" t="s">
        <v>19</v>
      </c>
      <c r="O277" s="54" t="s">
        <v>65</v>
      </c>
      <c r="P277" s="58"/>
      <c r="Q277" s="152"/>
      <c r="R277" s="162"/>
      <c r="S277" s="162"/>
      <c r="T277" s="162"/>
      <c r="U277" s="162"/>
      <c r="V277" s="163"/>
      <c r="W277" s="163"/>
      <c r="X277" s="163"/>
      <c r="Y277" s="268"/>
    </row>
    <row r="278">
      <c r="A278" s="53">
        <v>45705.0</v>
      </c>
      <c r="B278" s="53">
        <v>45779.0</v>
      </c>
      <c r="C278" s="54">
        <v>177705.0</v>
      </c>
      <c r="D278" s="54" t="s">
        <v>58</v>
      </c>
      <c r="E278" s="53">
        <v>45231.0</v>
      </c>
      <c r="F278" s="56">
        <f t="shared" si="4"/>
        <v>18</v>
      </c>
      <c r="G278" s="53">
        <v>45267.0</v>
      </c>
      <c r="H278" s="56">
        <f t="shared" si="5"/>
        <v>16</v>
      </c>
      <c r="I278" s="54" t="s">
        <v>59</v>
      </c>
      <c r="J278" s="54">
        <v>105.0</v>
      </c>
      <c r="K278" s="54" t="s">
        <v>654</v>
      </c>
      <c r="L278" s="54" t="s">
        <v>51</v>
      </c>
      <c r="M278" s="53">
        <v>45779.0</v>
      </c>
      <c r="N278" s="54" t="s">
        <v>17</v>
      </c>
      <c r="O278" s="54" t="s">
        <v>65</v>
      </c>
      <c r="P278" s="58"/>
      <c r="Q278" s="152"/>
      <c r="R278" s="162"/>
      <c r="S278" s="162"/>
      <c r="T278" s="162"/>
      <c r="U278" s="162"/>
      <c r="V278" s="163"/>
      <c r="W278" s="163"/>
      <c r="X278" s="163"/>
      <c r="Y278" s="268"/>
    </row>
    <row r="279">
      <c r="A279" s="53">
        <v>45705.0</v>
      </c>
      <c r="B279" s="53">
        <v>45779.0</v>
      </c>
      <c r="C279" s="54">
        <v>211403.0</v>
      </c>
      <c r="D279" s="54" t="s">
        <v>58</v>
      </c>
      <c r="E279" s="53">
        <v>45383.0</v>
      </c>
      <c r="F279" s="56">
        <f t="shared" si="4"/>
        <v>13</v>
      </c>
      <c r="G279" s="53">
        <v>45373.0</v>
      </c>
      <c r="H279" s="56">
        <f t="shared" si="5"/>
        <v>13</v>
      </c>
      <c r="I279" s="54" t="s">
        <v>59</v>
      </c>
      <c r="J279" s="54">
        <v>139.0</v>
      </c>
      <c r="K279" s="54" t="s">
        <v>657</v>
      </c>
      <c r="L279" s="54" t="s">
        <v>84</v>
      </c>
      <c r="M279" s="53">
        <v>45779.0</v>
      </c>
      <c r="N279" s="54" t="s">
        <v>17</v>
      </c>
      <c r="O279" s="54" t="s">
        <v>65</v>
      </c>
      <c r="P279" s="58"/>
      <c r="Q279" s="152"/>
      <c r="R279" s="162"/>
      <c r="S279" s="162"/>
      <c r="T279" s="162"/>
      <c r="U279" s="162"/>
      <c r="V279" s="163"/>
      <c r="W279" s="163"/>
      <c r="X279" s="163"/>
      <c r="Y279" s="268"/>
    </row>
    <row r="280">
      <c r="A280" s="53">
        <v>45705.0</v>
      </c>
      <c r="B280" s="53">
        <v>45783.0</v>
      </c>
      <c r="C280" s="54">
        <v>179490.0</v>
      </c>
      <c r="D280" s="54" t="s">
        <v>87</v>
      </c>
      <c r="E280" s="53">
        <v>45047.0</v>
      </c>
      <c r="F280" s="56">
        <f t="shared" si="4"/>
        <v>24</v>
      </c>
      <c r="G280" s="53">
        <v>45128.0</v>
      </c>
      <c r="H280" s="56">
        <f t="shared" si="5"/>
        <v>21</v>
      </c>
      <c r="I280" s="54" t="s">
        <v>73</v>
      </c>
      <c r="J280" s="54">
        <v>300.0</v>
      </c>
      <c r="K280" s="54" t="s">
        <v>382</v>
      </c>
      <c r="L280" s="54" t="s">
        <v>51</v>
      </c>
      <c r="M280" s="53">
        <v>45770.0</v>
      </c>
      <c r="N280" s="54" t="s">
        <v>19</v>
      </c>
      <c r="O280" s="267"/>
      <c r="P280" s="58"/>
      <c r="Q280" s="152"/>
      <c r="R280" s="162"/>
      <c r="S280" s="162"/>
      <c r="T280" s="162"/>
      <c r="U280" s="162"/>
      <c r="V280" s="163"/>
      <c r="W280" s="163"/>
      <c r="X280" s="163"/>
      <c r="Y280" s="268"/>
    </row>
    <row r="281">
      <c r="A281" s="53">
        <v>45705.0</v>
      </c>
      <c r="B281" s="53">
        <v>45783.0</v>
      </c>
      <c r="C281" s="54">
        <v>239846.0</v>
      </c>
      <c r="D281" s="54" t="s">
        <v>107</v>
      </c>
      <c r="E281" s="53">
        <v>45627.0</v>
      </c>
      <c r="F281" s="56">
        <f t="shared" si="4"/>
        <v>5</v>
      </c>
      <c r="G281" s="53">
        <v>45308.0</v>
      </c>
      <c r="H281" s="56">
        <f t="shared" si="5"/>
        <v>15</v>
      </c>
      <c r="I281" s="54" t="s">
        <v>74</v>
      </c>
      <c r="J281" s="54" t="s">
        <v>143</v>
      </c>
      <c r="K281" s="54" t="s">
        <v>204</v>
      </c>
      <c r="L281" s="54" t="s">
        <v>51</v>
      </c>
      <c r="M281" s="53">
        <v>45776.0</v>
      </c>
      <c r="N281" s="54" t="s">
        <v>19</v>
      </c>
      <c r="O281" s="267"/>
      <c r="P281" s="58"/>
      <c r="Q281" s="152"/>
      <c r="R281" s="162"/>
      <c r="S281" s="162"/>
      <c r="T281" s="162"/>
      <c r="U281" s="162"/>
      <c r="V281" s="163"/>
      <c r="W281" s="163"/>
      <c r="X281" s="163"/>
      <c r="Y281" s="268"/>
    </row>
    <row r="282">
      <c r="A282" s="53">
        <v>45705.0</v>
      </c>
      <c r="B282" s="53">
        <v>45779.0</v>
      </c>
      <c r="C282" s="54">
        <v>233654.0</v>
      </c>
      <c r="D282" s="54" t="s">
        <v>158</v>
      </c>
      <c r="E282" s="53">
        <v>45566.0</v>
      </c>
      <c r="F282" s="56">
        <f t="shared" si="4"/>
        <v>7</v>
      </c>
      <c r="G282" s="53">
        <v>45603.0</v>
      </c>
      <c r="H282" s="56">
        <f t="shared" si="5"/>
        <v>5</v>
      </c>
      <c r="I282" s="54" t="s">
        <v>59</v>
      </c>
      <c r="J282" s="54">
        <v>101.0</v>
      </c>
      <c r="K282" s="54" t="s">
        <v>744</v>
      </c>
      <c r="L282" s="54" t="s">
        <v>51</v>
      </c>
      <c r="M282" s="53">
        <v>45779.0</v>
      </c>
      <c r="N282" s="54" t="s">
        <v>17</v>
      </c>
      <c r="O282" s="54" t="s">
        <v>65</v>
      </c>
      <c r="P282" s="58"/>
      <c r="Q282" s="152"/>
      <c r="R282" s="162"/>
      <c r="S282" s="162"/>
      <c r="T282" s="162"/>
      <c r="U282" s="162"/>
      <c r="V282" s="163"/>
      <c r="W282" s="163"/>
      <c r="X282" s="163"/>
      <c r="Y282" s="268"/>
    </row>
    <row r="283">
      <c r="A283" s="53">
        <v>45705.0</v>
      </c>
      <c r="B283" s="53">
        <v>45783.0</v>
      </c>
      <c r="C283" s="54">
        <v>237514.0</v>
      </c>
      <c r="D283" s="54" t="s">
        <v>158</v>
      </c>
      <c r="E283" s="53">
        <v>45627.0</v>
      </c>
      <c r="F283" s="56">
        <f t="shared" si="4"/>
        <v>5</v>
      </c>
      <c r="G283" s="151">
        <v>45647.0</v>
      </c>
      <c r="H283" s="56">
        <f t="shared" si="5"/>
        <v>4</v>
      </c>
      <c r="I283" s="54" t="s">
        <v>74</v>
      </c>
      <c r="J283" s="391" t="s">
        <v>127</v>
      </c>
      <c r="K283" s="54" t="s">
        <v>657</v>
      </c>
      <c r="L283" s="54" t="s">
        <v>84</v>
      </c>
      <c r="M283" s="53">
        <v>45776.0</v>
      </c>
      <c r="N283" s="54" t="s">
        <v>19</v>
      </c>
      <c r="O283" s="54" t="s">
        <v>65</v>
      </c>
      <c r="P283" s="58"/>
      <c r="Q283" s="152"/>
      <c r="R283" s="162"/>
      <c r="S283" s="162"/>
      <c r="T283" s="162"/>
      <c r="U283" s="162"/>
      <c r="V283" s="163"/>
      <c r="W283" s="163"/>
      <c r="X283" s="163"/>
      <c r="Y283" s="268"/>
    </row>
    <row r="284">
      <c r="A284" s="53">
        <v>45705.0</v>
      </c>
      <c r="B284" s="53">
        <v>45783.0</v>
      </c>
      <c r="C284" s="54">
        <v>234800.0</v>
      </c>
      <c r="D284" s="54" t="s">
        <v>111</v>
      </c>
      <c r="E284" s="53">
        <v>45597.0</v>
      </c>
      <c r="F284" s="56">
        <f t="shared" si="4"/>
        <v>6</v>
      </c>
      <c r="G284" s="151">
        <v>45617.0</v>
      </c>
      <c r="H284" s="56">
        <f t="shared" si="5"/>
        <v>5</v>
      </c>
      <c r="I284" s="54" t="s">
        <v>59</v>
      </c>
      <c r="J284" s="54">
        <v>104.0</v>
      </c>
      <c r="K284" s="54" t="s">
        <v>612</v>
      </c>
      <c r="L284" s="54" t="s">
        <v>51</v>
      </c>
      <c r="M284" s="53">
        <v>45775.0</v>
      </c>
      <c r="N284" s="54" t="s">
        <v>19</v>
      </c>
      <c r="O284" s="267"/>
      <c r="P284" s="58"/>
      <c r="Q284" s="152"/>
      <c r="R284" s="162"/>
      <c r="S284" s="162"/>
      <c r="T284" s="162"/>
      <c r="U284" s="162"/>
      <c r="V284" s="163"/>
      <c r="W284" s="163"/>
      <c r="X284" s="163"/>
      <c r="Y284" s="268"/>
    </row>
    <row r="285">
      <c r="A285" s="53">
        <v>45705.0</v>
      </c>
      <c r="B285" s="53">
        <v>45783.0</v>
      </c>
      <c r="C285" s="54">
        <v>239204.0</v>
      </c>
      <c r="D285" s="54" t="s">
        <v>112</v>
      </c>
      <c r="E285" s="53">
        <v>45566.0</v>
      </c>
      <c r="F285" s="56">
        <f t="shared" si="4"/>
        <v>7</v>
      </c>
      <c r="G285" s="53">
        <v>45671.0</v>
      </c>
      <c r="H285" s="56">
        <f t="shared" si="5"/>
        <v>3</v>
      </c>
      <c r="I285" s="54" t="s">
        <v>59</v>
      </c>
      <c r="J285" s="54">
        <v>101.0</v>
      </c>
      <c r="K285" s="54" t="s">
        <v>745</v>
      </c>
      <c r="L285" s="54" t="s">
        <v>51</v>
      </c>
      <c r="M285" s="53">
        <v>45775.0</v>
      </c>
      <c r="N285" s="54" t="s">
        <v>19</v>
      </c>
      <c r="O285" s="54" t="s">
        <v>65</v>
      </c>
      <c r="P285" s="58"/>
      <c r="Q285" s="152"/>
      <c r="R285" s="162"/>
      <c r="S285" s="162"/>
      <c r="T285" s="162"/>
      <c r="U285" s="162"/>
      <c r="V285" s="163"/>
      <c r="W285" s="163"/>
      <c r="X285" s="163"/>
      <c r="Y285" s="268"/>
    </row>
    <row r="286">
      <c r="A286" s="53">
        <v>45700.0</v>
      </c>
      <c r="B286" s="53">
        <v>45783.0</v>
      </c>
      <c r="C286" s="54">
        <v>229574.0</v>
      </c>
      <c r="D286" s="54" t="s">
        <v>114</v>
      </c>
      <c r="E286" s="53">
        <v>45474.0</v>
      </c>
      <c r="F286" s="56">
        <f t="shared" si="4"/>
        <v>10</v>
      </c>
      <c r="G286" s="53">
        <v>45566.0</v>
      </c>
      <c r="H286" s="56">
        <f t="shared" si="5"/>
        <v>7</v>
      </c>
      <c r="I286" s="54" t="s">
        <v>73</v>
      </c>
      <c r="J286" s="368">
        <v>258.0</v>
      </c>
      <c r="K286" s="57">
        <v>6900.0</v>
      </c>
      <c r="L286" s="54" t="s">
        <v>51</v>
      </c>
      <c r="M286" s="53">
        <v>45772.0</v>
      </c>
      <c r="N286" s="54" t="s">
        <v>19</v>
      </c>
      <c r="O286" s="54" t="s">
        <v>65</v>
      </c>
      <c r="P286" s="58"/>
      <c r="Q286" s="152"/>
      <c r="R286" s="162"/>
      <c r="S286" s="162"/>
      <c r="T286" s="162"/>
      <c r="U286" s="162"/>
      <c r="V286" s="163"/>
      <c r="W286" s="163"/>
      <c r="X286" s="163"/>
      <c r="Y286" s="268"/>
    </row>
    <row r="287">
      <c r="A287" s="53">
        <v>45708.0</v>
      </c>
      <c r="B287" s="53">
        <v>45783.0</v>
      </c>
      <c r="C287" s="54">
        <v>225812.0</v>
      </c>
      <c r="D287" s="54" t="s">
        <v>93</v>
      </c>
      <c r="E287" s="53">
        <v>45474.0</v>
      </c>
      <c r="F287" s="56">
        <f t="shared" si="4"/>
        <v>10</v>
      </c>
      <c r="G287" s="53">
        <v>45527.0</v>
      </c>
      <c r="H287" s="56">
        <f t="shared" si="5"/>
        <v>8</v>
      </c>
      <c r="I287" s="54" t="s">
        <v>73</v>
      </c>
      <c r="J287" s="378" t="s">
        <v>351</v>
      </c>
      <c r="K287" s="57">
        <v>15000.0</v>
      </c>
      <c r="L287" s="54" t="s">
        <v>84</v>
      </c>
      <c r="M287" s="53">
        <v>45771.0</v>
      </c>
      <c r="N287" s="54" t="s">
        <v>19</v>
      </c>
      <c r="O287" s="54" t="s">
        <v>65</v>
      </c>
      <c r="P287" s="58"/>
      <c r="Q287" s="152"/>
      <c r="R287" s="162"/>
      <c r="S287" s="162"/>
      <c r="T287" s="162"/>
      <c r="U287" s="162"/>
      <c r="V287" s="163"/>
      <c r="W287" s="163"/>
      <c r="X287" s="163"/>
      <c r="Y287" s="268"/>
    </row>
    <row r="288">
      <c r="A288" s="53">
        <v>45705.0</v>
      </c>
      <c r="B288" s="53">
        <v>45783.0</v>
      </c>
      <c r="C288" s="54">
        <v>238410.0</v>
      </c>
      <c r="D288" s="54" t="s">
        <v>93</v>
      </c>
      <c r="E288" s="53">
        <v>45597.0</v>
      </c>
      <c r="F288" s="56">
        <f t="shared" si="4"/>
        <v>6</v>
      </c>
      <c r="G288" s="53">
        <v>45664.0</v>
      </c>
      <c r="H288" s="56">
        <f t="shared" si="5"/>
        <v>3</v>
      </c>
      <c r="I288" s="54" t="s">
        <v>59</v>
      </c>
      <c r="J288" s="54">
        <v>101.0</v>
      </c>
      <c r="K288" s="57" t="s">
        <v>746</v>
      </c>
      <c r="L288" s="54" t="s">
        <v>51</v>
      </c>
      <c r="M288" s="53">
        <v>45775.0</v>
      </c>
      <c r="N288" s="54" t="s">
        <v>19</v>
      </c>
      <c r="O288" s="54" t="s">
        <v>65</v>
      </c>
      <c r="P288" s="58"/>
      <c r="Q288" s="152"/>
      <c r="R288" s="162"/>
      <c r="S288" s="162"/>
      <c r="T288" s="162"/>
      <c r="U288" s="162"/>
      <c r="V288" s="163"/>
      <c r="W288" s="163"/>
      <c r="X288" s="163"/>
      <c r="Y288" s="268"/>
    </row>
    <row r="289">
      <c r="A289" s="53">
        <v>45705.0</v>
      </c>
      <c r="B289" s="53">
        <v>45783.0</v>
      </c>
      <c r="C289" s="54">
        <v>134130.0</v>
      </c>
      <c r="D289" s="54" t="s">
        <v>96</v>
      </c>
      <c r="E289" s="53">
        <v>43831.0</v>
      </c>
      <c r="F289" s="56">
        <f t="shared" si="4"/>
        <v>64</v>
      </c>
      <c r="G289" s="53">
        <v>45102.0</v>
      </c>
      <c r="H289" s="56">
        <f t="shared" si="5"/>
        <v>22</v>
      </c>
      <c r="I289" s="54" t="s">
        <v>49</v>
      </c>
      <c r="J289" s="54">
        <v>505.0</v>
      </c>
      <c r="K289" s="100" t="s">
        <v>382</v>
      </c>
      <c r="L289" s="54" t="s">
        <v>51</v>
      </c>
      <c r="M289" s="53">
        <v>45772.0</v>
      </c>
      <c r="N289" s="54" t="s">
        <v>19</v>
      </c>
      <c r="O289" s="54" t="s">
        <v>65</v>
      </c>
      <c r="P289" s="58"/>
      <c r="Q289" s="152"/>
      <c r="R289" s="162"/>
      <c r="S289" s="162"/>
      <c r="T289" s="162"/>
      <c r="U289" s="162"/>
      <c r="V289" s="163"/>
      <c r="W289" s="163"/>
      <c r="X289" s="163"/>
      <c r="Y289" s="268"/>
    </row>
    <row r="290">
      <c r="A290" s="53">
        <v>45705.0</v>
      </c>
      <c r="B290" s="53">
        <v>45783.0</v>
      </c>
      <c r="C290" s="54">
        <v>127202.0</v>
      </c>
      <c r="D290" s="54" t="s">
        <v>96</v>
      </c>
      <c r="E290" s="53">
        <v>45078.0</v>
      </c>
      <c r="F290" s="56">
        <f t="shared" si="4"/>
        <v>23</v>
      </c>
      <c r="G290" s="151">
        <v>45252.0</v>
      </c>
      <c r="H290" s="56">
        <f t="shared" si="5"/>
        <v>17</v>
      </c>
      <c r="I290" s="54" t="s">
        <v>49</v>
      </c>
      <c r="J290" s="54">
        <v>505.0</v>
      </c>
      <c r="K290" s="100" t="s">
        <v>382</v>
      </c>
      <c r="L290" s="54" t="s">
        <v>51</v>
      </c>
      <c r="M290" s="53">
        <v>45772.0</v>
      </c>
      <c r="N290" s="54" t="s">
        <v>19</v>
      </c>
      <c r="O290" s="54" t="s">
        <v>65</v>
      </c>
      <c r="P290" s="58"/>
      <c r="Q290" s="152"/>
      <c r="R290" s="162"/>
      <c r="S290" s="162"/>
      <c r="T290" s="162"/>
      <c r="U290" s="162"/>
      <c r="V290" s="163"/>
      <c r="W290" s="163"/>
      <c r="X290" s="163"/>
      <c r="Y290" s="268"/>
    </row>
    <row r="291">
      <c r="A291" s="53">
        <v>45705.0</v>
      </c>
      <c r="B291" s="53">
        <v>45783.0</v>
      </c>
      <c r="C291" s="54">
        <v>205267.0</v>
      </c>
      <c r="D291" s="54" t="s">
        <v>62</v>
      </c>
      <c r="E291" s="53">
        <v>45323.0</v>
      </c>
      <c r="F291" s="56">
        <f t="shared" si="4"/>
        <v>15</v>
      </c>
      <c r="G291" s="53">
        <v>45357.0</v>
      </c>
      <c r="H291" s="56">
        <f t="shared" si="5"/>
        <v>14</v>
      </c>
      <c r="I291" s="54" t="s">
        <v>49</v>
      </c>
      <c r="J291" s="54">
        <v>535.0</v>
      </c>
      <c r="K291" s="57" t="s">
        <v>699</v>
      </c>
      <c r="L291" s="54" t="s">
        <v>68</v>
      </c>
      <c r="M291" s="53">
        <v>45771.0</v>
      </c>
      <c r="N291" s="54" t="s">
        <v>19</v>
      </c>
      <c r="O291" s="267"/>
      <c r="P291" s="54" t="s">
        <v>66</v>
      </c>
      <c r="Q291" s="152"/>
      <c r="R291" s="162"/>
      <c r="S291" s="162"/>
      <c r="T291" s="162"/>
      <c r="U291" s="162"/>
      <c r="V291" s="163"/>
      <c r="W291" s="163"/>
      <c r="X291" s="163"/>
      <c r="Y291" s="268"/>
    </row>
    <row r="292">
      <c r="A292" s="53">
        <v>45705.0</v>
      </c>
      <c r="B292" s="53">
        <v>45783.0</v>
      </c>
      <c r="C292" s="54">
        <v>199289.0</v>
      </c>
      <c r="D292" s="54" t="s">
        <v>118</v>
      </c>
      <c r="E292" s="53">
        <v>45200.0</v>
      </c>
      <c r="F292" s="56">
        <f t="shared" si="4"/>
        <v>19</v>
      </c>
      <c r="G292" s="53">
        <v>45311.0</v>
      </c>
      <c r="H292" s="56">
        <f t="shared" si="5"/>
        <v>15</v>
      </c>
      <c r="I292" s="54" t="s">
        <v>49</v>
      </c>
      <c r="J292" s="54">
        <v>535.0</v>
      </c>
      <c r="K292" s="57">
        <v>4000.0</v>
      </c>
      <c r="L292" s="54" t="s">
        <v>51</v>
      </c>
      <c r="M292" s="53">
        <v>45777.0</v>
      </c>
      <c r="N292" s="54" t="s">
        <v>19</v>
      </c>
      <c r="O292" s="267"/>
      <c r="P292" s="58"/>
      <c r="Q292" s="152"/>
      <c r="R292" s="162"/>
      <c r="S292" s="162"/>
      <c r="T292" s="162"/>
      <c r="U292" s="162"/>
      <c r="V292" s="163"/>
      <c r="W292" s="163"/>
      <c r="X292" s="163"/>
      <c r="Y292" s="268"/>
    </row>
    <row r="293">
      <c r="A293" s="53">
        <v>45705.0</v>
      </c>
      <c r="B293" s="53">
        <v>45783.0</v>
      </c>
      <c r="C293" s="54">
        <v>244257.0</v>
      </c>
      <c r="D293" s="54" t="s">
        <v>77</v>
      </c>
      <c r="E293" s="55">
        <v>45597.0</v>
      </c>
      <c r="F293" s="56">
        <f t="shared" si="4"/>
        <v>6</v>
      </c>
      <c r="G293" s="53">
        <v>45713.0</v>
      </c>
      <c r="H293" s="56">
        <f t="shared" si="5"/>
        <v>2</v>
      </c>
      <c r="I293" s="54" t="s">
        <v>74</v>
      </c>
      <c r="J293" s="54" t="s">
        <v>127</v>
      </c>
      <c r="K293" s="57" t="s">
        <v>50</v>
      </c>
      <c r="L293" s="54" t="s">
        <v>51</v>
      </c>
      <c r="M293" s="53">
        <v>45776.0</v>
      </c>
      <c r="N293" s="54" t="s">
        <v>19</v>
      </c>
      <c r="O293" s="54" t="s">
        <v>721</v>
      </c>
      <c r="P293" s="58"/>
      <c r="Q293" s="152"/>
      <c r="R293" s="162"/>
      <c r="S293" s="162"/>
      <c r="T293" s="162"/>
      <c r="U293" s="162"/>
      <c r="V293" s="163"/>
      <c r="W293" s="163"/>
      <c r="X293" s="163"/>
      <c r="Y293" s="268"/>
    </row>
    <row r="294">
      <c r="A294" s="53">
        <v>45705.0</v>
      </c>
      <c r="B294" s="53">
        <v>45783.0</v>
      </c>
      <c r="C294" s="54">
        <v>244417.0</v>
      </c>
      <c r="D294" s="54" t="s">
        <v>48</v>
      </c>
      <c r="E294" s="55">
        <v>45597.0</v>
      </c>
      <c r="F294" s="56">
        <f t="shared" si="4"/>
        <v>6</v>
      </c>
      <c r="G294" s="53">
        <v>45715.0</v>
      </c>
      <c r="H294" s="56">
        <f t="shared" si="5"/>
        <v>2</v>
      </c>
      <c r="I294" s="54" t="s">
        <v>49</v>
      </c>
      <c r="J294" s="54">
        <v>501.0</v>
      </c>
      <c r="K294" s="57" t="s">
        <v>50</v>
      </c>
      <c r="L294" s="54" t="s">
        <v>51</v>
      </c>
      <c r="M294" s="53">
        <v>45771.0</v>
      </c>
      <c r="N294" s="54" t="s">
        <v>19</v>
      </c>
      <c r="O294" s="54" t="s">
        <v>65</v>
      </c>
      <c r="P294" s="58"/>
      <c r="Q294" s="152"/>
      <c r="R294" s="162"/>
      <c r="S294" s="162"/>
      <c r="T294" s="162"/>
      <c r="U294" s="162"/>
      <c r="V294" s="163"/>
      <c r="W294" s="163"/>
      <c r="X294" s="163"/>
      <c r="Y294" s="268"/>
    </row>
    <row r="295">
      <c r="A295" s="53">
        <v>45747.0</v>
      </c>
      <c r="B295" s="53">
        <v>45783.0</v>
      </c>
      <c r="C295" s="101">
        <v>245918.0</v>
      </c>
      <c r="D295" s="54" t="s">
        <v>95</v>
      </c>
      <c r="E295" s="55">
        <v>45597.0</v>
      </c>
      <c r="F295" s="56">
        <f t="shared" si="4"/>
        <v>6</v>
      </c>
      <c r="G295" s="53">
        <v>45729.0</v>
      </c>
      <c r="H295" s="56">
        <f t="shared" si="5"/>
        <v>1</v>
      </c>
      <c r="I295" s="54" t="s">
        <v>49</v>
      </c>
      <c r="J295" s="54">
        <v>501.0</v>
      </c>
      <c r="K295" s="57" t="s">
        <v>50</v>
      </c>
      <c r="L295" s="54" t="s">
        <v>51</v>
      </c>
      <c r="M295" s="53">
        <v>45770.0</v>
      </c>
      <c r="N295" s="54" t="s">
        <v>19</v>
      </c>
      <c r="O295" s="54" t="s">
        <v>65</v>
      </c>
      <c r="P295" s="58"/>
      <c r="Q295" s="152"/>
      <c r="R295" s="162"/>
      <c r="S295" s="162"/>
      <c r="T295" s="162"/>
      <c r="U295" s="162"/>
      <c r="V295" s="163"/>
      <c r="W295" s="163"/>
      <c r="X295" s="163"/>
      <c r="Y295" s="268"/>
    </row>
    <row r="296">
      <c r="A296" s="97">
        <v>45705.0</v>
      </c>
      <c r="B296" s="53">
        <v>45783.0</v>
      </c>
      <c r="C296" s="98">
        <v>233093.0</v>
      </c>
      <c r="D296" s="98" t="s">
        <v>96</v>
      </c>
      <c r="E296" s="97">
        <v>45566.0</v>
      </c>
      <c r="F296" s="56">
        <f t="shared" si="4"/>
        <v>7</v>
      </c>
      <c r="G296" s="97">
        <v>45602.0</v>
      </c>
      <c r="H296" s="56">
        <f t="shared" si="5"/>
        <v>6</v>
      </c>
      <c r="I296" s="54" t="s">
        <v>74</v>
      </c>
      <c r="J296" s="54" t="s">
        <v>127</v>
      </c>
      <c r="K296" s="57" t="s">
        <v>50</v>
      </c>
      <c r="L296" s="54" t="s">
        <v>51</v>
      </c>
      <c r="M296" s="53">
        <v>45776.0</v>
      </c>
      <c r="N296" s="54" t="s">
        <v>19</v>
      </c>
      <c r="O296" s="267"/>
      <c r="P296" s="58"/>
      <c r="Q296" s="152"/>
      <c r="R296" s="162"/>
      <c r="S296" s="162"/>
      <c r="T296" s="162"/>
      <c r="U296" s="162"/>
      <c r="V296" s="163"/>
      <c r="W296" s="163"/>
      <c r="X296" s="163"/>
      <c r="Y296" s="268"/>
    </row>
    <row r="297">
      <c r="A297" s="97">
        <v>45747.0</v>
      </c>
      <c r="B297" s="53">
        <v>45783.0</v>
      </c>
      <c r="C297" s="98">
        <v>244778.0</v>
      </c>
      <c r="D297" s="54" t="s">
        <v>41</v>
      </c>
      <c r="E297" s="55">
        <v>45597.0</v>
      </c>
      <c r="F297" s="56">
        <f t="shared" si="4"/>
        <v>6</v>
      </c>
      <c r="G297" s="53">
        <v>45721.0</v>
      </c>
      <c r="H297" s="56">
        <f t="shared" si="5"/>
        <v>2</v>
      </c>
      <c r="I297" s="54" t="s">
        <v>59</v>
      </c>
      <c r="J297" s="89">
        <v>102.0</v>
      </c>
      <c r="K297" s="54" t="s">
        <v>747</v>
      </c>
      <c r="L297" s="54" t="s">
        <v>51</v>
      </c>
      <c r="M297" s="53">
        <v>45775.0</v>
      </c>
      <c r="N297" s="54" t="s">
        <v>19</v>
      </c>
      <c r="O297" s="58"/>
      <c r="P297" s="58"/>
      <c r="Q297" s="152"/>
      <c r="R297" s="162"/>
      <c r="S297" s="162"/>
      <c r="T297" s="162"/>
      <c r="U297" s="162"/>
      <c r="V297" s="163"/>
      <c r="W297" s="163"/>
      <c r="X297" s="163"/>
      <c r="Y297" s="268"/>
    </row>
    <row r="298">
      <c r="A298" s="105">
        <v>45705.0</v>
      </c>
      <c r="B298" s="53">
        <v>45783.0</v>
      </c>
      <c r="C298" s="134">
        <v>205467.0</v>
      </c>
      <c r="D298" s="134" t="s">
        <v>83</v>
      </c>
      <c r="E298" s="107">
        <v>45261.0</v>
      </c>
      <c r="F298" s="117">
        <f t="shared" si="4"/>
        <v>17</v>
      </c>
      <c r="G298" s="105">
        <v>45366.0</v>
      </c>
      <c r="H298" s="398">
        <f t="shared" si="5"/>
        <v>13</v>
      </c>
      <c r="I298" s="134" t="s">
        <v>72</v>
      </c>
      <c r="J298" s="134">
        <v>4012.0</v>
      </c>
      <c r="K298" s="135">
        <v>3000.0</v>
      </c>
      <c r="L298" s="134" t="s">
        <v>68</v>
      </c>
      <c r="M298" s="53">
        <v>45774.0</v>
      </c>
      <c r="N298" s="54" t="s">
        <v>19</v>
      </c>
      <c r="O298" s="54" t="s">
        <v>65</v>
      </c>
      <c r="P298" s="133"/>
      <c r="Q298" s="152"/>
      <c r="R298" s="162"/>
      <c r="S298" s="162"/>
      <c r="T298" s="162"/>
      <c r="U298" s="162"/>
      <c r="V298" s="163"/>
      <c r="W298" s="163"/>
      <c r="X298" s="163"/>
      <c r="Y298" s="268"/>
    </row>
    <row r="299">
      <c r="A299" s="105">
        <v>45705.0</v>
      </c>
      <c r="B299" s="53">
        <v>45783.0</v>
      </c>
      <c r="C299" s="134">
        <v>198796.0</v>
      </c>
      <c r="D299" s="134" t="s">
        <v>83</v>
      </c>
      <c r="E299" s="107">
        <v>45170.0</v>
      </c>
      <c r="F299" s="117">
        <f t="shared" si="4"/>
        <v>20</v>
      </c>
      <c r="G299" s="105">
        <v>45314.0</v>
      </c>
      <c r="H299" s="387">
        <f t="shared" si="5"/>
        <v>15</v>
      </c>
      <c r="I299" s="134" t="s">
        <v>73</v>
      </c>
      <c r="J299" s="134">
        <v>300.0</v>
      </c>
      <c r="K299" s="57" t="s">
        <v>50</v>
      </c>
      <c r="L299" s="134" t="s">
        <v>51</v>
      </c>
      <c r="M299" s="53">
        <v>45770.0</v>
      </c>
      <c r="N299" s="54" t="s">
        <v>19</v>
      </c>
      <c r="O299" s="54" t="s">
        <v>65</v>
      </c>
      <c r="P299" s="133"/>
      <c r="Q299" s="152"/>
      <c r="R299" s="162"/>
      <c r="S299" s="162"/>
      <c r="T299" s="162"/>
      <c r="U299" s="162"/>
      <c r="V299" s="163"/>
      <c r="W299" s="163"/>
      <c r="X299" s="163"/>
      <c r="Y299" s="268"/>
    </row>
    <row r="300">
      <c r="A300" s="105">
        <v>45705.0</v>
      </c>
      <c r="B300" s="53">
        <v>45783.0</v>
      </c>
      <c r="C300" s="134">
        <v>232458.0</v>
      </c>
      <c r="D300" s="134" t="s">
        <v>58</v>
      </c>
      <c r="E300" s="107">
        <v>45536.0</v>
      </c>
      <c r="F300" s="117">
        <f t="shared" si="4"/>
        <v>8</v>
      </c>
      <c r="G300" s="112">
        <v>45594.0</v>
      </c>
      <c r="H300" s="399">
        <f t="shared" si="5"/>
        <v>6</v>
      </c>
      <c r="I300" s="134" t="s">
        <v>134</v>
      </c>
      <c r="J300" s="89">
        <v>301.0</v>
      </c>
      <c r="K300" s="57" t="s">
        <v>50</v>
      </c>
      <c r="L300" s="54" t="s">
        <v>51</v>
      </c>
      <c r="M300" s="53">
        <v>45776.0</v>
      </c>
      <c r="N300" s="54" t="s">
        <v>19</v>
      </c>
      <c r="O300" s="267"/>
      <c r="P300" s="133"/>
      <c r="Q300" s="152"/>
      <c r="R300" s="162"/>
      <c r="S300" s="162"/>
      <c r="T300" s="162"/>
      <c r="U300" s="162"/>
      <c r="V300" s="163"/>
      <c r="W300" s="163"/>
      <c r="X300" s="163"/>
      <c r="Y300" s="268"/>
    </row>
    <row r="301">
      <c r="A301" s="105">
        <v>45705.0</v>
      </c>
      <c r="B301" s="53">
        <v>45783.0</v>
      </c>
      <c r="C301" s="134">
        <v>236550.0</v>
      </c>
      <c r="D301" s="134" t="s">
        <v>58</v>
      </c>
      <c r="E301" s="107">
        <v>45566.0</v>
      </c>
      <c r="F301" s="117">
        <f t="shared" si="4"/>
        <v>7</v>
      </c>
      <c r="G301" s="105">
        <v>45635.0</v>
      </c>
      <c r="H301" s="388">
        <f t="shared" si="5"/>
        <v>4</v>
      </c>
      <c r="I301" s="134" t="s">
        <v>59</v>
      </c>
      <c r="J301" s="134" t="s">
        <v>465</v>
      </c>
      <c r="K301" s="135" t="s">
        <v>748</v>
      </c>
      <c r="L301" s="54" t="s">
        <v>51</v>
      </c>
      <c r="M301" s="53">
        <v>45775.0</v>
      </c>
      <c r="N301" s="54" t="s">
        <v>19</v>
      </c>
      <c r="O301" s="54" t="s">
        <v>65</v>
      </c>
      <c r="P301" s="133"/>
      <c r="Q301" s="152"/>
      <c r="R301" s="162"/>
      <c r="S301" s="162"/>
      <c r="T301" s="162"/>
      <c r="U301" s="162"/>
      <c r="V301" s="163"/>
      <c r="W301" s="163"/>
      <c r="X301" s="163"/>
      <c r="Y301" s="268"/>
    </row>
    <row r="302">
      <c r="A302" s="105">
        <v>45705.0</v>
      </c>
      <c r="B302" s="53">
        <v>45783.0</v>
      </c>
      <c r="C302" s="134">
        <v>229188.0</v>
      </c>
      <c r="D302" s="134" t="s">
        <v>41</v>
      </c>
      <c r="E302" s="107">
        <v>45505.0</v>
      </c>
      <c r="F302" s="117">
        <f t="shared" si="4"/>
        <v>9</v>
      </c>
      <c r="G302" s="105">
        <v>45562.0</v>
      </c>
      <c r="H302" s="394">
        <f t="shared" si="5"/>
        <v>7</v>
      </c>
      <c r="I302" s="134" t="s">
        <v>59</v>
      </c>
      <c r="J302" s="89">
        <v>101.0</v>
      </c>
      <c r="K302" s="54" t="s">
        <v>749</v>
      </c>
      <c r="L302" s="54" t="s">
        <v>51</v>
      </c>
      <c r="M302" s="53">
        <v>45775.0</v>
      </c>
      <c r="N302" s="54" t="s">
        <v>19</v>
      </c>
      <c r="O302" s="54" t="s">
        <v>65</v>
      </c>
      <c r="P302" s="133"/>
      <c r="Q302" s="152"/>
      <c r="R302" s="162"/>
      <c r="S302" s="162"/>
      <c r="T302" s="162"/>
      <c r="U302" s="162"/>
      <c r="V302" s="163"/>
      <c r="W302" s="163"/>
      <c r="X302" s="163"/>
      <c r="Y302" s="268"/>
    </row>
    <row r="303">
      <c r="A303" s="105">
        <v>45705.0</v>
      </c>
      <c r="B303" s="53">
        <v>45783.0</v>
      </c>
      <c r="C303" s="134">
        <v>231645.0</v>
      </c>
      <c r="D303" s="134" t="s">
        <v>77</v>
      </c>
      <c r="E303" s="107">
        <v>45566.0</v>
      </c>
      <c r="F303" s="117">
        <f t="shared" si="4"/>
        <v>7</v>
      </c>
      <c r="G303" s="112">
        <v>45584.0</v>
      </c>
      <c r="H303" s="399">
        <f t="shared" si="5"/>
        <v>6</v>
      </c>
      <c r="I303" s="134" t="s">
        <v>59</v>
      </c>
      <c r="J303" s="89">
        <v>104.0</v>
      </c>
      <c r="K303" s="54" t="s">
        <v>750</v>
      </c>
      <c r="L303" s="54" t="s">
        <v>51</v>
      </c>
      <c r="M303" s="53">
        <v>45772.0</v>
      </c>
      <c r="N303" s="54" t="s">
        <v>19</v>
      </c>
      <c r="O303" s="267"/>
      <c r="P303" s="133"/>
      <c r="Q303" s="152"/>
      <c r="R303" s="162"/>
      <c r="S303" s="162"/>
      <c r="T303" s="162"/>
      <c r="U303" s="162"/>
      <c r="V303" s="163"/>
      <c r="W303" s="163"/>
      <c r="X303" s="163"/>
      <c r="Y303" s="268"/>
    </row>
    <row r="304">
      <c r="A304" s="105">
        <v>45705.0</v>
      </c>
      <c r="B304" s="53">
        <v>45783.0</v>
      </c>
      <c r="C304" s="134">
        <v>229255.0</v>
      </c>
      <c r="D304" s="134" t="s">
        <v>77</v>
      </c>
      <c r="E304" s="107">
        <v>45413.0</v>
      </c>
      <c r="F304" s="117">
        <f t="shared" si="4"/>
        <v>12</v>
      </c>
      <c r="G304" s="105">
        <v>45563.0</v>
      </c>
      <c r="H304" s="394">
        <f t="shared" si="5"/>
        <v>7</v>
      </c>
      <c r="I304" s="134" t="s">
        <v>59</v>
      </c>
      <c r="J304" s="89">
        <v>120.0</v>
      </c>
      <c r="K304" s="54" t="s">
        <v>751</v>
      </c>
      <c r="L304" s="134" t="s">
        <v>51</v>
      </c>
      <c r="M304" s="53">
        <v>45775.0</v>
      </c>
      <c r="N304" s="54" t="s">
        <v>19</v>
      </c>
      <c r="O304" s="54" t="s">
        <v>65</v>
      </c>
      <c r="P304" s="133"/>
      <c r="Q304" s="152"/>
      <c r="R304" s="162"/>
      <c r="S304" s="162"/>
      <c r="T304" s="162"/>
      <c r="U304" s="162"/>
      <c r="V304" s="163"/>
      <c r="W304" s="163"/>
      <c r="X304" s="163"/>
      <c r="Y304" s="268"/>
    </row>
    <row r="305">
      <c r="A305" s="105">
        <v>45705.0</v>
      </c>
      <c r="B305" s="53">
        <v>45783.0</v>
      </c>
      <c r="C305" s="134">
        <v>230926.0</v>
      </c>
      <c r="D305" s="134" t="s">
        <v>77</v>
      </c>
      <c r="E305" s="107">
        <v>45536.0</v>
      </c>
      <c r="F305" s="117">
        <f t="shared" si="4"/>
        <v>8</v>
      </c>
      <c r="G305" s="112">
        <v>45579.0</v>
      </c>
      <c r="H305" s="394">
        <f t="shared" si="5"/>
        <v>6</v>
      </c>
      <c r="I305" s="134" t="s">
        <v>59</v>
      </c>
      <c r="J305" s="89">
        <v>102.0</v>
      </c>
      <c r="K305" s="54" t="s">
        <v>752</v>
      </c>
      <c r="L305" s="134" t="s">
        <v>51</v>
      </c>
      <c r="M305" s="53">
        <v>45775.0</v>
      </c>
      <c r="N305" s="54" t="s">
        <v>19</v>
      </c>
      <c r="O305" s="54" t="s">
        <v>65</v>
      </c>
      <c r="P305" s="133"/>
      <c r="Q305" s="152"/>
      <c r="R305" s="162"/>
      <c r="S305" s="162"/>
      <c r="T305" s="162"/>
      <c r="U305" s="162"/>
      <c r="V305" s="163"/>
      <c r="W305" s="163"/>
      <c r="X305" s="163"/>
      <c r="Y305" s="268"/>
    </row>
    <row r="306">
      <c r="A306" s="53">
        <v>45705.0</v>
      </c>
      <c r="B306" s="53">
        <v>45783.0</v>
      </c>
      <c r="C306" s="54">
        <v>227566.0</v>
      </c>
      <c r="D306" s="54" t="s">
        <v>48</v>
      </c>
      <c r="E306" s="53">
        <v>45413.0</v>
      </c>
      <c r="F306" s="56">
        <f t="shared" si="4"/>
        <v>12</v>
      </c>
      <c r="G306" s="53">
        <v>45545.0</v>
      </c>
      <c r="H306" s="56">
        <f t="shared" si="5"/>
        <v>7</v>
      </c>
      <c r="I306" s="54" t="s">
        <v>73</v>
      </c>
      <c r="J306" s="368">
        <v>203.0</v>
      </c>
      <c r="K306" s="57" t="s">
        <v>382</v>
      </c>
      <c r="L306" s="54" t="s">
        <v>68</v>
      </c>
      <c r="M306" s="53">
        <v>45757.0</v>
      </c>
      <c r="N306" s="54" t="s">
        <v>19</v>
      </c>
      <c r="O306" s="54" t="s">
        <v>65</v>
      </c>
      <c r="P306" s="58"/>
      <c r="Q306" s="152"/>
      <c r="R306" s="162"/>
      <c r="S306" s="162"/>
      <c r="T306" s="162"/>
      <c r="U306" s="162"/>
      <c r="V306" s="163"/>
      <c r="W306" s="163"/>
      <c r="X306" s="163"/>
      <c r="Y306" s="268"/>
    </row>
    <row r="307">
      <c r="A307" s="53">
        <v>45705.0</v>
      </c>
      <c r="B307" s="53">
        <v>45783.0</v>
      </c>
      <c r="C307" s="54">
        <v>106902.0</v>
      </c>
      <c r="D307" s="54" t="s">
        <v>71</v>
      </c>
      <c r="E307" s="53">
        <v>44409.0</v>
      </c>
      <c r="F307" s="56">
        <f t="shared" si="4"/>
        <v>45</v>
      </c>
      <c r="G307" s="151">
        <v>44518.0</v>
      </c>
      <c r="H307" s="56">
        <f t="shared" si="5"/>
        <v>41</v>
      </c>
      <c r="I307" s="54" t="s">
        <v>49</v>
      </c>
      <c r="J307" s="54" t="s">
        <v>753</v>
      </c>
      <c r="K307" s="57" t="s">
        <v>382</v>
      </c>
      <c r="L307" s="54" t="s">
        <v>51</v>
      </c>
      <c r="M307" s="53">
        <v>45761.0</v>
      </c>
      <c r="N307" s="54" t="s">
        <v>19</v>
      </c>
      <c r="O307" s="54" t="s">
        <v>65</v>
      </c>
      <c r="P307" s="58"/>
      <c r="Q307" s="152"/>
      <c r="R307" s="162"/>
      <c r="S307" s="162"/>
      <c r="T307" s="162"/>
      <c r="U307" s="162"/>
      <c r="V307" s="163"/>
      <c r="W307" s="163"/>
      <c r="X307" s="163"/>
      <c r="Y307" s="268"/>
    </row>
    <row r="308">
      <c r="A308" s="53">
        <v>45705.0</v>
      </c>
      <c r="B308" s="53">
        <v>45783.0</v>
      </c>
      <c r="C308" s="54">
        <v>196102.0</v>
      </c>
      <c r="D308" s="54" t="s">
        <v>71</v>
      </c>
      <c r="E308" s="53">
        <v>45261.0</v>
      </c>
      <c r="F308" s="56">
        <f t="shared" si="4"/>
        <v>17</v>
      </c>
      <c r="G308" s="53">
        <v>45297.0</v>
      </c>
      <c r="H308" s="56">
        <f t="shared" si="5"/>
        <v>16</v>
      </c>
      <c r="I308" s="54" t="s">
        <v>42</v>
      </c>
      <c r="J308" s="368" t="s">
        <v>754</v>
      </c>
      <c r="K308" s="57">
        <v>5000.0</v>
      </c>
      <c r="L308" s="54" t="s">
        <v>51</v>
      </c>
      <c r="M308" s="53">
        <v>45764.0</v>
      </c>
      <c r="N308" s="54" t="s">
        <v>19</v>
      </c>
      <c r="O308" s="54" t="s">
        <v>65</v>
      </c>
      <c r="P308" s="58"/>
      <c r="Q308" s="152"/>
      <c r="R308" s="162"/>
      <c r="S308" s="162"/>
      <c r="T308" s="162"/>
      <c r="U308" s="162"/>
      <c r="V308" s="163"/>
      <c r="W308" s="163"/>
      <c r="X308" s="163"/>
      <c r="Y308" s="268"/>
    </row>
    <row r="309">
      <c r="A309" s="53">
        <v>45705.0</v>
      </c>
      <c r="B309" s="53">
        <v>45783.0</v>
      </c>
      <c r="C309" s="54">
        <v>225737.0</v>
      </c>
      <c r="D309" s="54" t="s">
        <v>71</v>
      </c>
      <c r="E309" s="53">
        <v>45444.0</v>
      </c>
      <c r="F309" s="56">
        <f t="shared" si="4"/>
        <v>11</v>
      </c>
      <c r="G309" s="53">
        <v>45527.0</v>
      </c>
      <c r="H309" s="56">
        <f t="shared" si="5"/>
        <v>8</v>
      </c>
      <c r="I309" s="54" t="s">
        <v>74</v>
      </c>
      <c r="J309" s="368" t="s">
        <v>108</v>
      </c>
      <c r="K309" s="57" t="s">
        <v>382</v>
      </c>
      <c r="L309" s="54" t="s">
        <v>51</v>
      </c>
      <c r="M309" s="53">
        <v>45758.0</v>
      </c>
      <c r="N309" s="54" t="s">
        <v>19</v>
      </c>
      <c r="O309" s="54" t="s">
        <v>65</v>
      </c>
      <c r="P309" s="58"/>
      <c r="Q309" s="152"/>
      <c r="R309" s="162"/>
      <c r="S309" s="162"/>
      <c r="T309" s="162"/>
      <c r="U309" s="162"/>
      <c r="V309" s="163"/>
      <c r="W309" s="163"/>
      <c r="X309" s="163"/>
      <c r="Y309" s="268"/>
    </row>
    <row r="310">
      <c r="A310" s="53">
        <v>45705.0</v>
      </c>
      <c r="B310" s="53">
        <v>45783.0</v>
      </c>
      <c r="C310" s="54">
        <v>212019.0</v>
      </c>
      <c r="D310" s="54" t="s">
        <v>133</v>
      </c>
      <c r="E310" s="53">
        <v>45383.0</v>
      </c>
      <c r="F310" s="56">
        <f t="shared" si="4"/>
        <v>13</v>
      </c>
      <c r="G310" s="53">
        <v>45414.0</v>
      </c>
      <c r="H310" s="56">
        <f t="shared" si="5"/>
        <v>12</v>
      </c>
      <c r="I310" s="54" t="s">
        <v>74</v>
      </c>
      <c r="J310" s="368">
        <v>302.0</v>
      </c>
      <c r="K310" s="57">
        <v>10000.0</v>
      </c>
      <c r="L310" s="54" t="s">
        <v>51</v>
      </c>
      <c r="M310" s="53">
        <v>45749.0</v>
      </c>
      <c r="N310" s="54" t="s">
        <v>19</v>
      </c>
      <c r="O310" s="54" t="s">
        <v>65</v>
      </c>
      <c r="P310" s="58"/>
      <c r="Q310" s="152"/>
      <c r="R310" s="162"/>
      <c r="S310" s="162"/>
      <c r="T310" s="162"/>
      <c r="U310" s="162"/>
      <c r="V310" s="163"/>
      <c r="W310" s="163"/>
      <c r="X310" s="163"/>
      <c r="Y310" s="268"/>
    </row>
    <row r="311">
      <c r="A311" s="53">
        <v>45736.0</v>
      </c>
      <c r="B311" s="53">
        <v>45783.0</v>
      </c>
      <c r="C311" s="54">
        <v>225521.0</v>
      </c>
      <c r="D311" s="54" t="s">
        <v>77</v>
      </c>
      <c r="E311" s="53">
        <v>45525.0</v>
      </c>
      <c r="F311" s="56">
        <f t="shared" si="4"/>
        <v>8</v>
      </c>
      <c r="G311" s="53">
        <v>45474.0</v>
      </c>
      <c r="H311" s="56">
        <f t="shared" si="5"/>
        <v>10</v>
      </c>
      <c r="I311" s="54" t="s">
        <v>42</v>
      </c>
      <c r="J311" s="368">
        <v>50.0</v>
      </c>
      <c r="K311" s="57">
        <v>4500.0</v>
      </c>
      <c r="L311" s="54" t="s">
        <v>51</v>
      </c>
      <c r="M311" s="53">
        <v>45749.0</v>
      </c>
      <c r="N311" s="54" t="s">
        <v>19</v>
      </c>
      <c r="O311" s="54" t="s">
        <v>65</v>
      </c>
      <c r="P311" s="58"/>
      <c r="Q311" s="152"/>
      <c r="R311" s="162"/>
      <c r="S311" s="162"/>
      <c r="T311" s="162"/>
      <c r="U311" s="162"/>
      <c r="V311" s="163"/>
      <c r="W311" s="163"/>
      <c r="X311" s="163"/>
      <c r="Y311" s="268"/>
    </row>
    <row r="312">
      <c r="A312" s="53">
        <v>45705.0</v>
      </c>
      <c r="B312" s="53">
        <v>45783.0</v>
      </c>
      <c r="C312" s="54">
        <v>227838.0</v>
      </c>
      <c r="D312" s="54" t="s">
        <v>77</v>
      </c>
      <c r="E312" s="53">
        <v>45505.0</v>
      </c>
      <c r="F312" s="56">
        <f t="shared" si="4"/>
        <v>9</v>
      </c>
      <c r="G312" s="53">
        <v>45547.0</v>
      </c>
      <c r="H312" s="56">
        <f t="shared" si="5"/>
        <v>7</v>
      </c>
      <c r="I312" s="54" t="s">
        <v>74</v>
      </c>
      <c r="J312" s="368">
        <v>307.0</v>
      </c>
      <c r="K312" s="57" t="s">
        <v>382</v>
      </c>
      <c r="L312" s="54" t="s">
        <v>51</v>
      </c>
      <c r="M312" s="53">
        <v>45769.0</v>
      </c>
      <c r="N312" s="54" t="s">
        <v>19</v>
      </c>
      <c r="O312" s="54" t="s">
        <v>65</v>
      </c>
      <c r="P312" s="58"/>
      <c r="Q312" s="152"/>
      <c r="R312" s="162"/>
      <c r="S312" s="162"/>
      <c r="T312" s="162"/>
      <c r="U312" s="162"/>
      <c r="V312" s="163"/>
      <c r="W312" s="163"/>
      <c r="X312" s="163"/>
      <c r="Y312" s="268"/>
    </row>
    <row r="313">
      <c r="A313" s="53">
        <v>45705.0</v>
      </c>
      <c r="B313" s="53">
        <v>45783.0</v>
      </c>
      <c r="C313" s="54">
        <v>230173.0</v>
      </c>
      <c r="D313" s="54" t="s">
        <v>77</v>
      </c>
      <c r="E313" s="53">
        <v>45536.0</v>
      </c>
      <c r="F313" s="56">
        <f t="shared" si="4"/>
        <v>8</v>
      </c>
      <c r="G313" s="151">
        <v>45581.0</v>
      </c>
      <c r="H313" s="56">
        <f t="shared" si="5"/>
        <v>6</v>
      </c>
      <c r="I313" s="54" t="s">
        <v>74</v>
      </c>
      <c r="J313" s="391" t="s">
        <v>755</v>
      </c>
      <c r="K313" s="57" t="s">
        <v>382</v>
      </c>
      <c r="L313" s="54" t="s">
        <v>51</v>
      </c>
      <c r="M313" s="53">
        <v>45783.0</v>
      </c>
      <c r="N313" s="54" t="s">
        <v>17</v>
      </c>
      <c r="O313" s="54" t="s">
        <v>65</v>
      </c>
      <c r="P313" s="58"/>
      <c r="Q313" s="152"/>
      <c r="R313" s="162"/>
      <c r="S313" s="162"/>
      <c r="T313" s="162"/>
      <c r="U313" s="162"/>
      <c r="V313" s="163"/>
      <c r="W313" s="163"/>
      <c r="X313" s="163"/>
      <c r="Y313" s="268"/>
    </row>
    <row r="314">
      <c r="A314" s="53">
        <v>45694.0</v>
      </c>
      <c r="B314" s="53">
        <v>45783.0</v>
      </c>
      <c r="C314" s="54">
        <v>219565.0</v>
      </c>
      <c r="D314" s="54" t="s">
        <v>70</v>
      </c>
      <c r="E314" s="53">
        <v>45413.0</v>
      </c>
      <c r="F314" s="56">
        <f t="shared" si="4"/>
        <v>12</v>
      </c>
      <c r="G314" s="53">
        <v>45470.0</v>
      </c>
      <c r="H314" s="56">
        <f t="shared" si="5"/>
        <v>10</v>
      </c>
      <c r="I314" s="54" t="s">
        <v>49</v>
      </c>
      <c r="J314" s="368">
        <v>501.0</v>
      </c>
      <c r="K314" s="57">
        <v>5000.0</v>
      </c>
      <c r="L314" s="54" t="s">
        <v>68</v>
      </c>
      <c r="M314" s="53">
        <v>45763.0</v>
      </c>
      <c r="N314" s="54" t="s">
        <v>19</v>
      </c>
      <c r="O314" s="54" t="s">
        <v>65</v>
      </c>
      <c r="P314" s="54" t="s">
        <v>66</v>
      </c>
      <c r="Q314" s="152"/>
      <c r="R314" s="162"/>
      <c r="S314" s="162"/>
      <c r="T314" s="162"/>
      <c r="U314" s="162"/>
      <c r="V314" s="163"/>
      <c r="W314" s="163"/>
      <c r="X314" s="163"/>
      <c r="Y314" s="268"/>
    </row>
    <row r="315">
      <c r="A315" s="53">
        <v>45705.0</v>
      </c>
      <c r="B315" s="53">
        <v>45783.0</v>
      </c>
      <c r="C315" s="54">
        <v>143306.0</v>
      </c>
      <c r="D315" s="54" t="s">
        <v>104</v>
      </c>
      <c r="E315" s="53">
        <v>44774.0</v>
      </c>
      <c r="F315" s="56">
        <f t="shared" si="4"/>
        <v>33</v>
      </c>
      <c r="G315" s="53">
        <v>44810.0</v>
      </c>
      <c r="H315" s="56">
        <f t="shared" si="5"/>
        <v>32</v>
      </c>
      <c r="I315" s="54" t="s">
        <v>73</v>
      </c>
      <c r="J315" s="54">
        <v>201.0</v>
      </c>
      <c r="K315" s="57" t="s">
        <v>50</v>
      </c>
      <c r="L315" s="54" t="s">
        <v>51</v>
      </c>
      <c r="M315" s="53">
        <v>45749.0</v>
      </c>
      <c r="N315" s="54" t="s">
        <v>19</v>
      </c>
      <c r="O315" s="54" t="s">
        <v>65</v>
      </c>
      <c r="P315" s="58"/>
      <c r="Q315" s="152"/>
      <c r="R315" s="162"/>
      <c r="S315" s="162"/>
      <c r="T315" s="162"/>
      <c r="U315" s="162"/>
      <c r="V315" s="163"/>
      <c r="W315" s="163"/>
      <c r="X315" s="163"/>
      <c r="Y315" s="268"/>
    </row>
    <row r="316">
      <c r="A316" s="53">
        <v>45726.0</v>
      </c>
      <c r="B316" s="53">
        <v>45783.0</v>
      </c>
      <c r="C316" s="54">
        <v>201759.0</v>
      </c>
      <c r="D316" s="54" t="s">
        <v>104</v>
      </c>
      <c r="E316" s="53">
        <v>45292.0</v>
      </c>
      <c r="F316" s="56">
        <f t="shared" si="4"/>
        <v>16</v>
      </c>
      <c r="G316" s="53">
        <v>45330.0</v>
      </c>
      <c r="H316" s="56">
        <f t="shared" si="5"/>
        <v>14</v>
      </c>
      <c r="I316" s="54" t="s">
        <v>140</v>
      </c>
      <c r="J316" s="54">
        <v>8003.0</v>
      </c>
      <c r="K316" s="57">
        <v>15000.0</v>
      </c>
      <c r="L316" s="54" t="s">
        <v>51</v>
      </c>
      <c r="M316" s="53">
        <v>45769.0</v>
      </c>
      <c r="N316" s="54" t="s">
        <v>19</v>
      </c>
      <c r="O316" s="54" t="s">
        <v>292</v>
      </c>
      <c r="P316" s="58"/>
      <c r="Q316" s="152"/>
      <c r="R316" s="162"/>
      <c r="S316" s="162"/>
      <c r="T316" s="162"/>
      <c r="U316" s="162"/>
      <c r="V316" s="163"/>
      <c r="W316" s="163"/>
      <c r="X316" s="163"/>
      <c r="Y316" s="268"/>
    </row>
    <row r="317">
      <c r="A317" s="53">
        <v>45705.0</v>
      </c>
      <c r="B317" s="53">
        <v>45783.0</v>
      </c>
      <c r="C317" s="54">
        <v>205580.0</v>
      </c>
      <c r="D317" s="54" t="s">
        <v>104</v>
      </c>
      <c r="E317" s="53">
        <v>45323.0</v>
      </c>
      <c r="F317" s="56">
        <f t="shared" si="4"/>
        <v>15</v>
      </c>
      <c r="G317" s="53">
        <v>45371.0</v>
      </c>
      <c r="H317" s="56">
        <f t="shared" si="5"/>
        <v>13</v>
      </c>
      <c r="I317" s="54" t="s">
        <v>73</v>
      </c>
      <c r="J317" s="54">
        <v>269.0</v>
      </c>
      <c r="K317" s="57">
        <v>40000.0</v>
      </c>
      <c r="L317" s="54" t="s">
        <v>84</v>
      </c>
      <c r="M317" s="53">
        <v>45777.0</v>
      </c>
      <c r="N317" s="54" t="s">
        <v>19</v>
      </c>
      <c r="O317" s="54" t="s">
        <v>65</v>
      </c>
      <c r="P317" s="58"/>
      <c r="Q317" s="152"/>
      <c r="R317" s="162"/>
      <c r="S317" s="162"/>
      <c r="T317" s="162"/>
      <c r="U317" s="162"/>
      <c r="V317" s="163"/>
      <c r="W317" s="163"/>
      <c r="X317" s="163"/>
      <c r="Y317" s="268"/>
    </row>
    <row r="318">
      <c r="A318" s="53">
        <v>45705.0</v>
      </c>
      <c r="B318" s="53">
        <v>45783.0</v>
      </c>
      <c r="C318" s="54">
        <v>216556.0</v>
      </c>
      <c r="D318" s="54" t="s">
        <v>83</v>
      </c>
      <c r="E318" s="53">
        <v>45413.0</v>
      </c>
      <c r="F318" s="56">
        <f t="shared" si="4"/>
        <v>12</v>
      </c>
      <c r="G318" s="53">
        <v>45467.0</v>
      </c>
      <c r="H318" s="56">
        <f t="shared" si="5"/>
        <v>10</v>
      </c>
      <c r="I318" s="54" t="s">
        <v>59</v>
      </c>
      <c r="J318" s="54">
        <v>106.0</v>
      </c>
      <c r="K318" s="57" t="s">
        <v>756</v>
      </c>
      <c r="L318" s="54" t="s">
        <v>68</v>
      </c>
      <c r="M318" s="53">
        <v>45776.0</v>
      </c>
      <c r="N318" s="54" t="s">
        <v>19</v>
      </c>
      <c r="O318" s="54" t="s">
        <v>65</v>
      </c>
      <c r="P318" s="98"/>
      <c r="Q318" s="152"/>
      <c r="R318" s="162"/>
      <c r="S318" s="162"/>
      <c r="T318" s="162"/>
      <c r="U318" s="162"/>
      <c r="V318" s="163"/>
      <c r="W318" s="163"/>
      <c r="X318" s="163"/>
      <c r="Y318" s="268"/>
    </row>
    <row r="319">
      <c r="A319" s="53">
        <v>45705.0</v>
      </c>
      <c r="B319" s="53">
        <v>45783.0</v>
      </c>
      <c r="C319" s="54">
        <v>222853.0</v>
      </c>
      <c r="D319" s="54" t="s">
        <v>83</v>
      </c>
      <c r="E319" s="53">
        <v>45444.0</v>
      </c>
      <c r="F319" s="56">
        <f t="shared" si="4"/>
        <v>11</v>
      </c>
      <c r="G319" s="53">
        <v>45502.0</v>
      </c>
      <c r="H319" s="56">
        <f t="shared" si="5"/>
        <v>9</v>
      </c>
      <c r="I319" s="54" t="s">
        <v>74</v>
      </c>
      <c r="J319" s="54">
        <v>312.0</v>
      </c>
      <c r="K319" s="116" t="s">
        <v>654</v>
      </c>
      <c r="L319" s="54" t="s">
        <v>51</v>
      </c>
      <c r="M319" s="53">
        <v>45783.0</v>
      </c>
      <c r="N319" s="54" t="s">
        <v>17</v>
      </c>
      <c r="O319" s="54" t="s">
        <v>65</v>
      </c>
      <c r="P319" s="58"/>
      <c r="Q319" s="152"/>
      <c r="R319" s="162"/>
      <c r="S319" s="162"/>
      <c r="T319" s="162"/>
      <c r="U319" s="162"/>
      <c r="V319" s="163"/>
      <c r="W319" s="163"/>
      <c r="X319" s="163"/>
      <c r="Y319" s="268"/>
    </row>
    <row r="320">
      <c r="A320" s="53">
        <v>45705.0</v>
      </c>
      <c r="B320" s="53">
        <v>45783.0</v>
      </c>
      <c r="C320" s="54">
        <v>213508.0</v>
      </c>
      <c r="D320" s="54" t="s">
        <v>83</v>
      </c>
      <c r="E320" s="53">
        <v>45474.0</v>
      </c>
      <c r="F320" s="56">
        <f t="shared" si="4"/>
        <v>10</v>
      </c>
      <c r="G320" s="53">
        <v>45502.0</v>
      </c>
      <c r="H320" s="56">
        <f t="shared" si="5"/>
        <v>9</v>
      </c>
      <c r="I320" s="54" t="s">
        <v>74</v>
      </c>
      <c r="J320" s="54">
        <v>301.0</v>
      </c>
      <c r="K320" s="57">
        <v>7000.0</v>
      </c>
      <c r="L320" s="54" t="s">
        <v>51</v>
      </c>
      <c r="M320" s="53">
        <v>45750.0</v>
      </c>
      <c r="N320" s="54" t="s">
        <v>19</v>
      </c>
      <c r="O320" s="54" t="s">
        <v>65</v>
      </c>
      <c r="P320" s="58"/>
      <c r="Q320" s="152"/>
      <c r="R320" s="162"/>
      <c r="S320" s="162"/>
      <c r="T320" s="162"/>
      <c r="U320" s="162"/>
      <c r="V320" s="163"/>
      <c r="W320" s="163"/>
      <c r="X320" s="163"/>
      <c r="Y320" s="268"/>
    </row>
    <row r="321">
      <c r="A321" s="53">
        <v>45705.0</v>
      </c>
      <c r="B321" s="53">
        <v>45783.0</v>
      </c>
      <c r="C321" s="54">
        <v>206326.0</v>
      </c>
      <c r="D321" s="54" t="s">
        <v>83</v>
      </c>
      <c r="E321" s="53">
        <v>45444.0</v>
      </c>
      <c r="F321" s="56">
        <f t="shared" si="4"/>
        <v>11</v>
      </c>
      <c r="G321" s="53">
        <v>45516.0</v>
      </c>
      <c r="H321" s="56">
        <f t="shared" si="5"/>
        <v>8</v>
      </c>
      <c r="I321" s="54" t="s">
        <v>74</v>
      </c>
      <c r="J321" s="54">
        <v>316.0</v>
      </c>
      <c r="K321" s="57">
        <v>15000.0</v>
      </c>
      <c r="L321" s="54" t="s">
        <v>51</v>
      </c>
      <c r="M321" s="53">
        <v>45751.0</v>
      </c>
      <c r="N321" s="54" t="s">
        <v>19</v>
      </c>
      <c r="O321" s="54" t="s">
        <v>292</v>
      </c>
      <c r="P321" s="58"/>
      <c r="Q321" s="152"/>
      <c r="R321" s="162"/>
      <c r="S321" s="162"/>
      <c r="T321" s="162"/>
      <c r="U321" s="162"/>
      <c r="V321" s="163"/>
      <c r="W321" s="163"/>
      <c r="X321" s="163"/>
      <c r="Y321" s="268"/>
    </row>
    <row r="322">
      <c r="A322" s="53">
        <v>45705.0</v>
      </c>
      <c r="B322" s="53">
        <v>45783.0</v>
      </c>
      <c r="C322" s="54">
        <v>222997.0</v>
      </c>
      <c r="D322" s="54" t="s">
        <v>83</v>
      </c>
      <c r="E322" s="53">
        <v>45474.0</v>
      </c>
      <c r="F322" s="56">
        <f t="shared" si="4"/>
        <v>10</v>
      </c>
      <c r="G322" s="53">
        <v>45503.0</v>
      </c>
      <c r="H322" s="56">
        <f t="shared" si="5"/>
        <v>9</v>
      </c>
      <c r="I322" s="54" t="s">
        <v>63</v>
      </c>
      <c r="J322" s="54">
        <v>402.0</v>
      </c>
      <c r="K322" s="57" t="s">
        <v>592</v>
      </c>
      <c r="L322" s="54" t="s">
        <v>68</v>
      </c>
      <c r="M322" s="53">
        <v>45776.0</v>
      </c>
      <c r="N322" s="54" t="s">
        <v>19</v>
      </c>
      <c r="O322" s="54" t="s">
        <v>65</v>
      </c>
      <c r="P322" s="58"/>
      <c r="Q322" s="152"/>
      <c r="R322" s="162"/>
      <c r="S322" s="162"/>
      <c r="T322" s="162"/>
      <c r="U322" s="162"/>
      <c r="V322" s="163"/>
      <c r="W322" s="163"/>
      <c r="X322" s="163"/>
      <c r="Y322" s="268"/>
    </row>
    <row r="323">
      <c r="A323" s="53">
        <v>45705.0</v>
      </c>
      <c r="B323" s="53">
        <v>45783.0</v>
      </c>
      <c r="C323" s="54">
        <v>210534.0</v>
      </c>
      <c r="D323" s="54" t="s">
        <v>41</v>
      </c>
      <c r="E323" s="53">
        <v>45352.0</v>
      </c>
      <c r="F323" s="56">
        <f t="shared" si="4"/>
        <v>14</v>
      </c>
      <c r="G323" s="53">
        <v>45436.0</v>
      </c>
      <c r="H323" s="56">
        <f t="shared" si="5"/>
        <v>11</v>
      </c>
      <c r="I323" s="54" t="s">
        <v>42</v>
      </c>
      <c r="J323" s="54" t="s">
        <v>242</v>
      </c>
      <c r="K323" s="57">
        <v>8000.0</v>
      </c>
      <c r="L323" s="54" t="s">
        <v>51</v>
      </c>
      <c r="M323" s="53">
        <v>45770.0</v>
      </c>
      <c r="N323" s="54" t="s">
        <v>19</v>
      </c>
      <c r="O323" s="54" t="s">
        <v>666</v>
      </c>
      <c r="P323" s="58"/>
      <c r="Q323" s="152"/>
      <c r="R323" s="162"/>
      <c r="S323" s="162"/>
      <c r="T323" s="162"/>
      <c r="U323" s="162"/>
      <c r="V323" s="163"/>
      <c r="W323" s="163"/>
      <c r="X323" s="163"/>
      <c r="Y323" s="268"/>
    </row>
    <row r="324">
      <c r="A324" s="53">
        <v>45705.0</v>
      </c>
      <c r="B324" s="53">
        <v>45783.0</v>
      </c>
      <c r="C324" s="54">
        <v>234289.0</v>
      </c>
      <c r="D324" s="54" t="s">
        <v>89</v>
      </c>
      <c r="E324" s="53">
        <v>45474.0</v>
      </c>
      <c r="F324" s="56">
        <f t="shared" si="4"/>
        <v>10</v>
      </c>
      <c r="G324" s="151">
        <v>45610.0</v>
      </c>
      <c r="H324" s="56">
        <f t="shared" si="5"/>
        <v>5</v>
      </c>
      <c r="I324" s="54" t="s">
        <v>73</v>
      </c>
      <c r="J324" s="378" t="s">
        <v>186</v>
      </c>
      <c r="K324" s="57" t="s">
        <v>653</v>
      </c>
      <c r="L324" s="54" t="s">
        <v>51</v>
      </c>
      <c r="M324" s="53">
        <v>45783.0</v>
      </c>
      <c r="N324" s="54" t="s">
        <v>17</v>
      </c>
      <c r="O324" s="54" t="s">
        <v>292</v>
      </c>
      <c r="P324" s="58"/>
      <c r="Q324" s="152"/>
      <c r="R324" s="162"/>
      <c r="S324" s="162"/>
      <c r="T324" s="162"/>
      <c r="U324" s="162"/>
      <c r="V324" s="163"/>
      <c r="W324" s="163"/>
      <c r="X324" s="163"/>
      <c r="Y324" s="268"/>
    </row>
    <row r="325">
      <c r="A325" s="53">
        <v>45705.0</v>
      </c>
      <c r="B325" s="53">
        <v>45783.0</v>
      </c>
      <c r="C325" s="54">
        <v>215313.0</v>
      </c>
      <c r="D325" s="54" t="s">
        <v>158</v>
      </c>
      <c r="E325" s="53">
        <v>45413.0</v>
      </c>
      <c r="F325" s="56">
        <f t="shared" si="4"/>
        <v>12</v>
      </c>
      <c r="G325" s="53">
        <v>45433.0</v>
      </c>
      <c r="H325" s="56">
        <f t="shared" si="5"/>
        <v>11</v>
      </c>
      <c r="I325" s="54" t="s">
        <v>74</v>
      </c>
      <c r="J325" s="54">
        <v>312.0</v>
      </c>
      <c r="K325" s="57" t="s">
        <v>596</v>
      </c>
      <c r="L325" s="54" t="s">
        <v>68</v>
      </c>
      <c r="M325" s="53">
        <v>45783.0</v>
      </c>
      <c r="N325" s="54" t="s">
        <v>22</v>
      </c>
      <c r="O325" s="54" t="s">
        <v>292</v>
      </c>
      <c r="P325" s="54" t="s">
        <v>66</v>
      </c>
      <c r="Q325" s="152"/>
      <c r="R325" s="162"/>
      <c r="S325" s="162"/>
      <c r="T325" s="162"/>
      <c r="U325" s="162"/>
      <c r="V325" s="163"/>
      <c r="W325" s="163"/>
      <c r="X325" s="163"/>
      <c r="Y325" s="268"/>
    </row>
    <row r="326">
      <c r="A326" s="53">
        <v>45782.0</v>
      </c>
      <c r="B326" s="53">
        <v>45783.0</v>
      </c>
      <c r="C326" s="54">
        <v>229633.0</v>
      </c>
      <c r="D326" s="54" t="s">
        <v>96</v>
      </c>
      <c r="E326" s="53">
        <v>45413.0</v>
      </c>
      <c r="F326" s="56">
        <f t="shared" si="4"/>
        <v>12</v>
      </c>
      <c r="G326" s="53">
        <v>45566.0</v>
      </c>
      <c r="H326" s="56">
        <f t="shared" si="5"/>
        <v>7</v>
      </c>
      <c r="I326" s="54" t="s">
        <v>59</v>
      </c>
      <c r="J326" s="54">
        <v>102.0</v>
      </c>
      <c r="K326" s="57">
        <v>14000.0</v>
      </c>
      <c r="L326" s="54" t="s">
        <v>51</v>
      </c>
      <c r="M326" s="53">
        <v>45783.0</v>
      </c>
      <c r="N326" s="54" t="s">
        <v>17</v>
      </c>
      <c r="O326" s="54" t="s">
        <v>292</v>
      </c>
      <c r="P326" s="98"/>
      <c r="Q326" s="152"/>
      <c r="R326" s="162"/>
      <c r="S326" s="162"/>
      <c r="T326" s="162"/>
      <c r="U326" s="162"/>
      <c r="V326" s="163"/>
      <c r="W326" s="163"/>
      <c r="X326" s="163"/>
      <c r="Y326" s="268"/>
    </row>
    <row r="327">
      <c r="A327" s="53">
        <v>45705.0</v>
      </c>
      <c r="B327" s="53">
        <v>45783.0</v>
      </c>
      <c r="C327" s="54">
        <v>195944.0</v>
      </c>
      <c r="D327" s="54" t="s">
        <v>116</v>
      </c>
      <c r="E327" s="53">
        <v>45170.0</v>
      </c>
      <c r="F327" s="56">
        <f t="shared" si="4"/>
        <v>20</v>
      </c>
      <c r="G327" s="151">
        <v>45274.0</v>
      </c>
      <c r="H327" s="56">
        <f t="shared" si="5"/>
        <v>16</v>
      </c>
      <c r="I327" s="54" t="s">
        <v>74</v>
      </c>
      <c r="J327" s="54">
        <v>301.0</v>
      </c>
      <c r="K327" s="57" t="s">
        <v>50</v>
      </c>
      <c r="L327" s="54" t="s">
        <v>51</v>
      </c>
      <c r="M327" s="53">
        <v>45750.0</v>
      </c>
      <c r="N327" s="54" t="s">
        <v>19</v>
      </c>
      <c r="O327" s="54" t="s">
        <v>229</v>
      </c>
      <c r="P327" s="54" t="s">
        <v>66</v>
      </c>
      <c r="Q327" s="377"/>
      <c r="R327" s="162"/>
      <c r="S327" s="162"/>
      <c r="T327" s="162"/>
      <c r="U327" s="162"/>
      <c r="V327" s="163"/>
      <c r="W327" s="163"/>
      <c r="X327" s="163"/>
      <c r="Y327" s="268"/>
    </row>
    <row r="328">
      <c r="A328" s="53">
        <v>45705.0</v>
      </c>
      <c r="B328" s="53">
        <v>45783.0</v>
      </c>
      <c r="C328" s="54">
        <v>240169.0</v>
      </c>
      <c r="D328" s="54" t="s">
        <v>116</v>
      </c>
      <c r="E328" s="53">
        <v>45536.0</v>
      </c>
      <c r="F328" s="56">
        <f t="shared" si="4"/>
        <v>8</v>
      </c>
      <c r="G328" s="53">
        <v>45681.0</v>
      </c>
      <c r="H328" s="56">
        <f t="shared" si="5"/>
        <v>3</v>
      </c>
      <c r="I328" s="54" t="s">
        <v>74</v>
      </c>
      <c r="J328" s="54">
        <v>309.0</v>
      </c>
      <c r="K328" s="57" t="s">
        <v>50</v>
      </c>
      <c r="L328" s="54" t="s">
        <v>51</v>
      </c>
      <c r="M328" s="53">
        <v>45757.0</v>
      </c>
      <c r="N328" s="54" t="s">
        <v>19</v>
      </c>
      <c r="O328" s="54" t="s">
        <v>65</v>
      </c>
      <c r="P328" s="58"/>
      <c r="Q328" s="152"/>
      <c r="R328" s="162"/>
      <c r="S328" s="162"/>
      <c r="T328" s="162"/>
      <c r="U328" s="162"/>
      <c r="V328" s="163"/>
      <c r="W328" s="163"/>
      <c r="X328" s="163"/>
      <c r="Y328" s="268"/>
    </row>
    <row r="329">
      <c r="A329" s="53">
        <v>45705.0</v>
      </c>
      <c r="B329" s="53">
        <v>45783.0</v>
      </c>
      <c r="C329" s="54">
        <v>190670.0</v>
      </c>
      <c r="D329" s="54" t="s">
        <v>98</v>
      </c>
      <c r="E329" s="53">
        <v>45200.0</v>
      </c>
      <c r="F329" s="56">
        <f t="shared" si="4"/>
        <v>19</v>
      </c>
      <c r="G329" s="151">
        <v>45224.0</v>
      </c>
      <c r="H329" s="56">
        <f t="shared" si="5"/>
        <v>18</v>
      </c>
      <c r="I329" s="54" t="s">
        <v>73</v>
      </c>
      <c r="J329" s="54" t="s">
        <v>186</v>
      </c>
      <c r="K329" s="57" t="s">
        <v>50</v>
      </c>
      <c r="L329" s="54" t="s">
        <v>84</v>
      </c>
      <c r="M329" s="53">
        <v>45762.0</v>
      </c>
      <c r="N329" s="54" t="s">
        <v>19</v>
      </c>
      <c r="O329" s="54" t="s">
        <v>65</v>
      </c>
      <c r="P329" s="58"/>
      <c r="Q329" s="152"/>
      <c r="R329" s="162"/>
      <c r="S329" s="162"/>
      <c r="T329" s="162"/>
      <c r="U329" s="162"/>
      <c r="V329" s="163"/>
      <c r="W329" s="163"/>
      <c r="X329" s="163"/>
      <c r="Y329" s="268"/>
    </row>
    <row r="330">
      <c r="A330" s="53">
        <v>45705.0</v>
      </c>
      <c r="B330" s="53">
        <v>45783.0</v>
      </c>
      <c r="C330" s="54">
        <v>29135.0</v>
      </c>
      <c r="D330" s="54" t="s">
        <v>71</v>
      </c>
      <c r="E330" s="53">
        <v>43678.0</v>
      </c>
      <c r="F330" s="56">
        <f t="shared" si="4"/>
        <v>69</v>
      </c>
      <c r="G330" s="151">
        <v>43767.0</v>
      </c>
      <c r="H330" s="56">
        <f t="shared" si="5"/>
        <v>66</v>
      </c>
      <c r="I330" s="54" t="s">
        <v>42</v>
      </c>
      <c r="J330" s="54">
        <v>29.0</v>
      </c>
      <c r="K330" s="57" t="s">
        <v>592</v>
      </c>
      <c r="L330" s="54" t="s">
        <v>51</v>
      </c>
      <c r="M330" s="53">
        <v>45757.0</v>
      </c>
      <c r="N330" s="54" t="s">
        <v>20</v>
      </c>
      <c r="O330" s="54" t="s">
        <v>65</v>
      </c>
      <c r="P330" s="58"/>
      <c r="Q330" s="152"/>
      <c r="R330" s="162"/>
      <c r="S330" s="162"/>
      <c r="T330" s="162"/>
      <c r="U330" s="162"/>
      <c r="V330" s="163"/>
      <c r="W330" s="163"/>
      <c r="X330" s="163"/>
      <c r="Y330" s="268"/>
    </row>
    <row r="331">
      <c r="A331" s="53">
        <v>45705.0</v>
      </c>
      <c r="B331" s="53">
        <v>45783.0</v>
      </c>
      <c r="C331" s="54">
        <v>223489.0</v>
      </c>
      <c r="D331" s="54" t="s">
        <v>58</v>
      </c>
      <c r="E331" s="53">
        <v>45413.0</v>
      </c>
      <c r="F331" s="56">
        <f t="shared" si="4"/>
        <v>12</v>
      </c>
      <c r="G331" s="53">
        <v>45505.0</v>
      </c>
      <c r="H331" s="56">
        <f t="shared" si="5"/>
        <v>9</v>
      </c>
      <c r="I331" s="54" t="s">
        <v>74</v>
      </c>
      <c r="J331" s="54" t="s">
        <v>210</v>
      </c>
      <c r="K331" s="57">
        <v>9000.0</v>
      </c>
      <c r="L331" s="54" t="s">
        <v>51</v>
      </c>
      <c r="M331" s="53">
        <v>45751.0</v>
      </c>
      <c r="N331" s="54" t="s">
        <v>19</v>
      </c>
      <c r="O331" s="54" t="s">
        <v>65</v>
      </c>
      <c r="P331" s="58"/>
      <c r="Q331" s="152"/>
      <c r="R331" s="162"/>
      <c r="S331" s="162"/>
      <c r="T331" s="162"/>
      <c r="U331" s="162"/>
      <c r="V331" s="163"/>
      <c r="W331" s="163"/>
      <c r="X331" s="163"/>
      <c r="Y331" s="268"/>
    </row>
    <row r="332">
      <c r="A332" s="53">
        <v>45705.0</v>
      </c>
      <c r="B332" s="53">
        <v>45783.0</v>
      </c>
      <c r="C332" s="54">
        <v>201694.0</v>
      </c>
      <c r="D332" s="54" t="s">
        <v>60</v>
      </c>
      <c r="E332" s="53">
        <v>44743.0</v>
      </c>
      <c r="F332" s="56">
        <f t="shared" si="4"/>
        <v>34</v>
      </c>
      <c r="G332" s="53">
        <v>45329.0</v>
      </c>
      <c r="H332" s="56">
        <f t="shared" si="5"/>
        <v>14</v>
      </c>
      <c r="I332" s="54" t="s">
        <v>73</v>
      </c>
      <c r="J332" s="54">
        <v>295.0</v>
      </c>
      <c r="K332" s="57">
        <v>14000.0</v>
      </c>
      <c r="L332" s="54" t="s">
        <v>68</v>
      </c>
      <c r="M332" s="53">
        <v>45748.0</v>
      </c>
      <c r="N332" s="54" t="s">
        <v>19</v>
      </c>
      <c r="O332" s="54" t="s">
        <v>65</v>
      </c>
      <c r="P332" s="58"/>
      <c r="Q332" s="152"/>
      <c r="R332" s="162"/>
      <c r="S332" s="162"/>
      <c r="T332" s="162"/>
      <c r="U332" s="162"/>
      <c r="V332" s="163"/>
      <c r="W332" s="163"/>
      <c r="X332" s="163"/>
      <c r="Y332" s="268"/>
    </row>
    <row r="333">
      <c r="A333" s="53">
        <v>45705.0</v>
      </c>
      <c r="B333" s="53">
        <v>45783.0</v>
      </c>
      <c r="C333" s="54">
        <v>234113.0</v>
      </c>
      <c r="D333" s="54" t="s">
        <v>60</v>
      </c>
      <c r="E333" s="53">
        <v>45566.0</v>
      </c>
      <c r="F333" s="56">
        <f t="shared" si="4"/>
        <v>7</v>
      </c>
      <c r="G333" s="151">
        <v>45624.0</v>
      </c>
      <c r="H333" s="56">
        <f t="shared" si="5"/>
        <v>5</v>
      </c>
      <c r="I333" s="54" t="s">
        <v>74</v>
      </c>
      <c r="J333" s="54">
        <v>301.0</v>
      </c>
      <c r="K333" s="57" t="s">
        <v>50</v>
      </c>
      <c r="L333" s="54" t="s">
        <v>51</v>
      </c>
      <c r="M333" s="53">
        <v>45755.0</v>
      </c>
      <c r="N333" s="54" t="s">
        <v>19</v>
      </c>
      <c r="O333" s="54" t="s">
        <v>65</v>
      </c>
      <c r="P333" s="58"/>
      <c r="Q333" s="152"/>
      <c r="R333" s="162"/>
      <c r="S333" s="162"/>
      <c r="T333" s="162"/>
      <c r="U333" s="162"/>
      <c r="V333" s="163"/>
      <c r="W333" s="163"/>
      <c r="X333" s="163"/>
      <c r="Y333" s="268"/>
    </row>
    <row r="334">
      <c r="A334" s="53">
        <v>45705.0</v>
      </c>
      <c r="B334" s="53">
        <v>45783.0</v>
      </c>
      <c r="C334" s="54">
        <v>197734.0</v>
      </c>
      <c r="D334" s="54" t="s">
        <v>60</v>
      </c>
      <c r="E334" s="53">
        <v>45170.0</v>
      </c>
      <c r="F334" s="56">
        <f t="shared" si="4"/>
        <v>20</v>
      </c>
      <c r="G334" s="53">
        <v>45301.0</v>
      </c>
      <c r="H334" s="56">
        <f t="shared" si="5"/>
        <v>15</v>
      </c>
      <c r="I334" s="54" t="s">
        <v>73</v>
      </c>
      <c r="J334" s="54">
        <v>318.0</v>
      </c>
      <c r="K334" s="57" t="s">
        <v>50</v>
      </c>
      <c r="L334" s="54" t="s">
        <v>51</v>
      </c>
      <c r="M334" s="53">
        <v>45763.0</v>
      </c>
      <c r="N334" s="54" t="s">
        <v>19</v>
      </c>
      <c r="O334" s="54" t="s">
        <v>65</v>
      </c>
      <c r="P334" s="58"/>
      <c r="Q334" s="152"/>
      <c r="R334" s="162"/>
      <c r="S334" s="162"/>
      <c r="T334" s="162"/>
      <c r="U334" s="162"/>
      <c r="V334" s="163"/>
      <c r="W334" s="163"/>
      <c r="X334" s="163"/>
      <c r="Y334" s="268"/>
    </row>
    <row r="335">
      <c r="A335" s="53">
        <v>45705.0</v>
      </c>
      <c r="B335" s="53">
        <v>45783.0</v>
      </c>
      <c r="C335" s="54">
        <v>220404.0</v>
      </c>
      <c r="D335" s="54" t="s">
        <v>60</v>
      </c>
      <c r="E335" s="53">
        <v>45474.0</v>
      </c>
      <c r="F335" s="56">
        <f t="shared" si="4"/>
        <v>10</v>
      </c>
      <c r="G335" s="53">
        <v>45486.0</v>
      </c>
      <c r="H335" s="56">
        <f t="shared" si="5"/>
        <v>9</v>
      </c>
      <c r="I335" s="54" t="s">
        <v>59</v>
      </c>
      <c r="J335" s="54">
        <v>108.0</v>
      </c>
      <c r="K335" s="57">
        <v>8000.0</v>
      </c>
      <c r="L335" s="54" t="s">
        <v>68</v>
      </c>
      <c r="M335" s="53">
        <v>45770.0</v>
      </c>
      <c r="N335" s="54" t="s">
        <v>19</v>
      </c>
      <c r="O335" s="54" t="s">
        <v>65</v>
      </c>
      <c r="P335" s="58"/>
      <c r="Q335" s="152"/>
      <c r="R335" s="162"/>
      <c r="S335" s="162"/>
      <c r="T335" s="162"/>
      <c r="U335" s="162"/>
      <c r="V335" s="163"/>
      <c r="W335" s="163"/>
      <c r="X335" s="163"/>
      <c r="Y335" s="268"/>
    </row>
    <row r="336">
      <c r="A336" s="53">
        <v>45705.0</v>
      </c>
      <c r="B336" s="53">
        <v>45783.0</v>
      </c>
      <c r="C336" s="54">
        <v>235352.0</v>
      </c>
      <c r="D336" s="54" t="s">
        <v>60</v>
      </c>
      <c r="E336" s="53">
        <v>45597.0</v>
      </c>
      <c r="F336" s="56">
        <f t="shared" si="4"/>
        <v>6</v>
      </c>
      <c r="G336" s="151">
        <v>45639.0</v>
      </c>
      <c r="H336" s="56">
        <f t="shared" si="5"/>
        <v>4</v>
      </c>
      <c r="I336" s="54" t="s">
        <v>59</v>
      </c>
      <c r="J336" s="54">
        <v>102.0</v>
      </c>
      <c r="K336" s="57">
        <v>11000.0</v>
      </c>
      <c r="L336" s="54" t="s">
        <v>51</v>
      </c>
      <c r="M336" s="53">
        <v>45758.0</v>
      </c>
      <c r="N336" s="54" t="s">
        <v>19</v>
      </c>
      <c r="O336" s="54" t="s">
        <v>65</v>
      </c>
      <c r="P336" s="58"/>
      <c r="Q336" s="152"/>
      <c r="R336" s="162"/>
      <c r="S336" s="162"/>
      <c r="T336" s="162"/>
      <c r="U336" s="162"/>
      <c r="V336" s="163"/>
      <c r="W336" s="163"/>
      <c r="X336" s="163"/>
      <c r="Y336" s="268"/>
    </row>
    <row r="337">
      <c r="A337" s="53">
        <v>45705.0</v>
      </c>
      <c r="B337" s="53">
        <v>45783.0</v>
      </c>
      <c r="C337" s="54">
        <v>239774.0</v>
      </c>
      <c r="D337" s="54" t="s">
        <v>60</v>
      </c>
      <c r="E337" s="53">
        <v>45658.0</v>
      </c>
      <c r="F337" s="56">
        <f t="shared" si="4"/>
        <v>4</v>
      </c>
      <c r="G337" s="53">
        <v>45308.0</v>
      </c>
      <c r="H337" s="56">
        <f t="shared" si="5"/>
        <v>15</v>
      </c>
      <c r="I337" s="54" t="s">
        <v>59</v>
      </c>
      <c r="J337" s="54">
        <v>115.0</v>
      </c>
      <c r="K337" s="116">
        <v>18000.0</v>
      </c>
      <c r="L337" s="54" t="s">
        <v>51</v>
      </c>
      <c r="M337" s="53">
        <v>45757.0</v>
      </c>
      <c r="N337" s="54" t="s">
        <v>19</v>
      </c>
      <c r="O337" s="54" t="s">
        <v>198</v>
      </c>
      <c r="P337" s="58"/>
      <c r="Q337" s="152"/>
      <c r="R337" s="162"/>
      <c r="S337" s="162"/>
      <c r="T337" s="162"/>
      <c r="U337" s="162"/>
      <c r="V337" s="163"/>
      <c r="W337" s="163"/>
      <c r="X337" s="163"/>
      <c r="Y337" s="268"/>
    </row>
    <row r="338">
      <c r="A338" s="53">
        <v>45705.0</v>
      </c>
      <c r="B338" s="53">
        <v>45783.0</v>
      </c>
      <c r="C338" s="54">
        <v>241171.0</v>
      </c>
      <c r="D338" s="54" t="s">
        <v>60</v>
      </c>
      <c r="E338" s="53">
        <v>45658.0</v>
      </c>
      <c r="F338" s="56">
        <f t="shared" si="4"/>
        <v>4</v>
      </c>
      <c r="G338" s="53">
        <v>45693.0</v>
      </c>
      <c r="H338" s="56">
        <f t="shared" si="5"/>
        <v>3</v>
      </c>
      <c r="I338" s="54" t="s">
        <v>49</v>
      </c>
      <c r="J338" s="54" t="s">
        <v>295</v>
      </c>
      <c r="K338" s="54" t="s">
        <v>757</v>
      </c>
      <c r="L338" s="54" t="s">
        <v>51</v>
      </c>
      <c r="M338" s="53">
        <v>45750.0</v>
      </c>
      <c r="N338" s="54" t="s">
        <v>19</v>
      </c>
      <c r="O338" s="54" t="s">
        <v>198</v>
      </c>
      <c r="P338" s="58"/>
      <c r="Q338" s="152"/>
      <c r="R338" s="162"/>
      <c r="S338" s="162"/>
      <c r="T338" s="162"/>
      <c r="U338" s="162"/>
      <c r="V338" s="163"/>
      <c r="W338" s="163"/>
      <c r="X338" s="163"/>
      <c r="Y338" s="268"/>
    </row>
    <row r="339">
      <c r="A339" s="53">
        <v>45705.0</v>
      </c>
      <c r="B339" s="53">
        <v>45783.0</v>
      </c>
      <c r="C339" s="54">
        <v>191833.0</v>
      </c>
      <c r="D339" s="54" t="s">
        <v>48</v>
      </c>
      <c r="E339" s="53">
        <v>45231.0</v>
      </c>
      <c r="F339" s="56">
        <f t="shared" si="4"/>
        <v>18</v>
      </c>
      <c r="G339" s="53">
        <v>45266.0</v>
      </c>
      <c r="H339" s="56">
        <f t="shared" si="5"/>
        <v>17</v>
      </c>
      <c r="I339" s="54" t="s">
        <v>73</v>
      </c>
      <c r="J339" s="54">
        <v>232.0</v>
      </c>
      <c r="K339" s="116" t="s">
        <v>612</v>
      </c>
      <c r="L339" s="54" t="s">
        <v>68</v>
      </c>
      <c r="M339" s="53">
        <v>45756.0</v>
      </c>
      <c r="N339" s="54" t="s">
        <v>19</v>
      </c>
      <c r="O339" s="54" t="s">
        <v>65</v>
      </c>
      <c r="P339" s="58"/>
      <c r="Q339" s="152"/>
      <c r="R339" s="162"/>
      <c r="S339" s="162"/>
      <c r="T339" s="162"/>
      <c r="U339" s="162"/>
      <c r="V339" s="163"/>
      <c r="W339" s="163"/>
      <c r="X339" s="163"/>
      <c r="Y339" s="268"/>
    </row>
    <row r="340">
      <c r="A340" s="53">
        <v>45705.0</v>
      </c>
      <c r="B340" s="53">
        <v>45783.0</v>
      </c>
      <c r="C340" s="54">
        <v>231279.0</v>
      </c>
      <c r="D340" s="54" t="s">
        <v>48</v>
      </c>
      <c r="E340" s="55">
        <v>45536.0</v>
      </c>
      <c r="F340" s="56">
        <f t="shared" si="4"/>
        <v>8</v>
      </c>
      <c r="G340" s="151">
        <v>45590.0</v>
      </c>
      <c r="H340" s="56">
        <f t="shared" si="5"/>
        <v>6</v>
      </c>
      <c r="I340" s="54" t="s">
        <v>49</v>
      </c>
      <c r="J340" s="54">
        <v>512.0</v>
      </c>
      <c r="K340" s="54" t="s">
        <v>204</v>
      </c>
      <c r="L340" s="54" t="s">
        <v>51</v>
      </c>
      <c r="M340" s="53">
        <v>45750.0</v>
      </c>
      <c r="N340" s="54" t="s">
        <v>19</v>
      </c>
      <c r="O340" s="54" t="s">
        <v>65</v>
      </c>
      <c r="P340" s="58"/>
      <c r="Q340" s="152"/>
      <c r="R340" s="162"/>
      <c r="S340" s="162"/>
      <c r="T340" s="162"/>
      <c r="U340" s="162"/>
      <c r="V340" s="163"/>
      <c r="W340" s="163"/>
      <c r="X340" s="163"/>
      <c r="Y340" s="268"/>
    </row>
    <row r="341">
      <c r="A341" s="53">
        <v>45705.0</v>
      </c>
      <c r="B341" s="53">
        <v>45783.0</v>
      </c>
      <c r="C341" s="54">
        <v>240986.0</v>
      </c>
      <c r="D341" s="54" t="s">
        <v>70</v>
      </c>
      <c r="E341" s="55">
        <v>45658.0</v>
      </c>
      <c r="F341" s="56">
        <f t="shared" si="4"/>
        <v>4</v>
      </c>
      <c r="G341" s="53">
        <v>45692.0</v>
      </c>
      <c r="H341" s="56">
        <f t="shared" si="5"/>
        <v>3</v>
      </c>
      <c r="I341" s="54" t="s">
        <v>59</v>
      </c>
      <c r="J341" s="54" t="s">
        <v>143</v>
      </c>
      <c r="K341" s="54" t="s">
        <v>758</v>
      </c>
      <c r="L341" s="58"/>
      <c r="M341" s="53">
        <v>45750.0</v>
      </c>
      <c r="N341" s="54" t="s">
        <v>19</v>
      </c>
      <c r="O341" s="54" t="s">
        <v>198</v>
      </c>
      <c r="P341" s="58"/>
      <c r="Q341" s="152"/>
      <c r="R341" s="162"/>
      <c r="S341" s="162"/>
      <c r="T341" s="162"/>
      <c r="U341" s="162"/>
      <c r="V341" s="163"/>
      <c r="W341" s="163"/>
      <c r="X341" s="163"/>
      <c r="Y341" s="268"/>
    </row>
    <row r="342">
      <c r="A342" s="53">
        <v>45705.0</v>
      </c>
      <c r="B342" s="53">
        <v>45783.0</v>
      </c>
      <c r="C342" s="54">
        <v>205824.0</v>
      </c>
      <c r="D342" s="54" t="s">
        <v>70</v>
      </c>
      <c r="E342" s="55">
        <v>45292.0</v>
      </c>
      <c r="F342" s="56">
        <f t="shared" si="4"/>
        <v>16</v>
      </c>
      <c r="G342" s="53">
        <v>45362.0</v>
      </c>
      <c r="H342" s="56">
        <f t="shared" si="5"/>
        <v>13</v>
      </c>
      <c r="I342" s="54" t="s">
        <v>49</v>
      </c>
      <c r="J342" s="54">
        <v>535.0</v>
      </c>
      <c r="K342" s="116" t="s">
        <v>728</v>
      </c>
      <c r="L342" s="54" t="s">
        <v>51</v>
      </c>
      <c r="M342" s="53">
        <v>45756.0</v>
      </c>
      <c r="N342" s="54" t="s">
        <v>19</v>
      </c>
      <c r="O342" s="54" t="s">
        <v>65</v>
      </c>
      <c r="P342" s="58"/>
      <c r="Q342" s="152"/>
      <c r="R342" s="162"/>
      <c r="S342" s="162"/>
      <c r="T342" s="162"/>
      <c r="U342" s="162"/>
      <c r="V342" s="163"/>
      <c r="W342" s="163"/>
      <c r="X342" s="163"/>
      <c r="Y342" s="268"/>
    </row>
    <row r="343">
      <c r="A343" s="53">
        <v>45705.0</v>
      </c>
      <c r="B343" s="53">
        <v>45783.0</v>
      </c>
      <c r="C343" s="54">
        <v>234540.0</v>
      </c>
      <c r="D343" s="54" t="s">
        <v>70</v>
      </c>
      <c r="E343" s="55">
        <v>45505.0</v>
      </c>
      <c r="F343" s="56">
        <f t="shared" si="4"/>
        <v>9</v>
      </c>
      <c r="G343" s="151">
        <v>45614.0</v>
      </c>
      <c r="H343" s="56">
        <f t="shared" si="5"/>
        <v>5</v>
      </c>
      <c r="I343" s="54" t="s">
        <v>49</v>
      </c>
      <c r="J343" s="54">
        <v>512.0</v>
      </c>
      <c r="K343" s="54" t="s">
        <v>759</v>
      </c>
      <c r="L343" s="54" t="s">
        <v>51</v>
      </c>
      <c r="M343" s="53">
        <v>45750.0</v>
      </c>
      <c r="N343" s="54" t="s">
        <v>19</v>
      </c>
      <c r="O343" s="54" t="s">
        <v>65</v>
      </c>
      <c r="P343" s="58"/>
      <c r="Q343" s="152"/>
      <c r="R343" s="162"/>
      <c r="S343" s="162"/>
      <c r="T343" s="162"/>
      <c r="U343" s="162"/>
      <c r="V343" s="163"/>
      <c r="W343" s="163"/>
      <c r="X343" s="163"/>
      <c r="Y343" s="268"/>
    </row>
    <row r="344">
      <c r="A344" s="53">
        <v>45705.0</v>
      </c>
      <c r="B344" s="53">
        <v>45783.0</v>
      </c>
      <c r="C344" s="54">
        <v>237588.0</v>
      </c>
      <c r="D344" s="54" t="s">
        <v>70</v>
      </c>
      <c r="E344" s="55">
        <v>45597.0</v>
      </c>
      <c r="F344" s="56">
        <f t="shared" si="4"/>
        <v>6</v>
      </c>
      <c r="G344" s="53">
        <v>45666.0</v>
      </c>
      <c r="H344" s="56">
        <f t="shared" si="5"/>
        <v>3</v>
      </c>
      <c r="I344" s="54" t="s">
        <v>59</v>
      </c>
      <c r="J344" s="54">
        <v>101.0</v>
      </c>
      <c r="K344" s="54" t="s">
        <v>760</v>
      </c>
      <c r="L344" s="54" t="s">
        <v>51</v>
      </c>
      <c r="M344" s="53">
        <v>45757.0</v>
      </c>
      <c r="N344" s="54" t="s">
        <v>19</v>
      </c>
      <c r="O344" s="54" t="s">
        <v>65</v>
      </c>
      <c r="P344" s="58"/>
      <c r="Q344" s="152"/>
      <c r="R344" s="162"/>
      <c r="S344" s="162"/>
      <c r="T344" s="162"/>
      <c r="U344" s="162"/>
      <c r="V344" s="163"/>
      <c r="W344" s="163"/>
      <c r="X344" s="163"/>
      <c r="Y344" s="268"/>
    </row>
    <row r="345">
      <c r="A345" s="53">
        <v>45705.0</v>
      </c>
      <c r="B345" s="53">
        <v>45783.0</v>
      </c>
      <c r="C345" s="54">
        <v>226891.0</v>
      </c>
      <c r="D345" s="54" t="s">
        <v>70</v>
      </c>
      <c r="E345" s="53">
        <v>45413.0</v>
      </c>
      <c r="F345" s="56">
        <f t="shared" si="4"/>
        <v>12</v>
      </c>
      <c r="G345" s="53">
        <v>45565.0</v>
      </c>
      <c r="H345" s="56">
        <f t="shared" si="5"/>
        <v>7</v>
      </c>
      <c r="I345" s="54" t="s">
        <v>59</v>
      </c>
      <c r="J345" s="54">
        <v>102.0</v>
      </c>
      <c r="K345" s="54" t="s">
        <v>761</v>
      </c>
      <c r="L345" s="54" t="s">
        <v>51</v>
      </c>
      <c r="M345" s="53">
        <v>45754.0</v>
      </c>
      <c r="N345" s="54" t="s">
        <v>19</v>
      </c>
      <c r="O345" s="54" t="s">
        <v>65</v>
      </c>
      <c r="P345" s="58"/>
      <c r="Q345" s="152"/>
      <c r="R345" s="162"/>
      <c r="S345" s="162"/>
      <c r="T345" s="162"/>
      <c r="U345" s="162"/>
      <c r="V345" s="163"/>
      <c r="W345" s="163"/>
      <c r="X345" s="163"/>
      <c r="Y345" s="268"/>
    </row>
    <row r="346">
      <c r="A346" s="53">
        <v>45705.0</v>
      </c>
      <c r="B346" s="53">
        <v>45783.0</v>
      </c>
      <c r="C346" s="54">
        <v>222752.0</v>
      </c>
      <c r="D346" s="54" t="s">
        <v>70</v>
      </c>
      <c r="E346" s="53">
        <v>45444.0</v>
      </c>
      <c r="F346" s="56">
        <f t="shared" si="4"/>
        <v>11</v>
      </c>
      <c r="G346" s="53">
        <v>45499.0</v>
      </c>
      <c r="H346" s="56">
        <f t="shared" si="5"/>
        <v>9</v>
      </c>
      <c r="I346" s="54" t="s">
        <v>59</v>
      </c>
      <c r="J346" s="54">
        <v>102.0</v>
      </c>
      <c r="K346" s="54" t="s">
        <v>762</v>
      </c>
      <c r="L346" s="54" t="s">
        <v>68</v>
      </c>
      <c r="M346" s="53">
        <v>45783.0</v>
      </c>
      <c r="N346" s="54" t="s">
        <v>18</v>
      </c>
      <c r="O346" s="54" t="s">
        <v>293</v>
      </c>
      <c r="P346" s="58"/>
      <c r="Q346" s="152"/>
      <c r="R346" s="162"/>
      <c r="S346" s="162"/>
      <c r="T346" s="162"/>
      <c r="U346" s="162"/>
      <c r="V346" s="163"/>
      <c r="W346" s="163"/>
      <c r="X346" s="163"/>
      <c r="Y346" s="268"/>
    </row>
    <row r="347">
      <c r="A347" s="53">
        <v>45705.0</v>
      </c>
      <c r="B347" s="53">
        <v>45783.0</v>
      </c>
      <c r="C347" s="54">
        <v>233843.0</v>
      </c>
      <c r="D347" s="54" t="s">
        <v>70</v>
      </c>
      <c r="E347" s="53">
        <v>45505.0</v>
      </c>
      <c r="F347" s="56">
        <f t="shared" si="4"/>
        <v>9</v>
      </c>
      <c r="G347" s="151">
        <v>45607.0</v>
      </c>
      <c r="H347" s="56">
        <f t="shared" si="5"/>
        <v>5</v>
      </c>
      <c r="I347" s="54" t="s">
        <v>59</v>
      </c>
      <c r="J347" s="54">
        <v>102.0</v>
      </c>
      <c r="K347" s="54" t="s">
        <v>763</v>
      </c>
      <c r="L347" s="54" t="s">
        <v>51</v>
      </c>
      <c r="M347" s="53">
        <v>45758.0</v>
      </c>
      <c r="N347" s="54" t="s">
        <v>19</v>
      </c>
      <c r="O347" s="54" t="s">
        <v>65</v>
      </c>
      <c r="P347" s="58"/>
      <c r="Q347" s="152"/>
      <c r="R347" s="162"/>
      <c r="S347" s="162"/>
      <c r="T347" s="162"/>
      <c r="U347" s="162"/>
      <c r="V347" s="163"/>
      <c r="W347" s="163"/>
      <c r="X347" s="163"/>
      <c r="Y347" s="268"/>
    </row>
    <row r="348">
      <c r="A348" s="53">
        <v>45705.0</v>
      </c>
      <c r="B348" s="53">
        <v>45783.0</v>
      </c>
      <c r="C348" s="54">
        <v>231715.0</v>
      </c>
      <c r="D348" s="54" t="s">
        <v>77</v>
      </c>
      <c r="E348" s="53">
        <v>45536.0</v>
      </c>
      <c r="F348" s="56">
        <f t="shared" si="4"/>
        <v>8</v>
      </c>
      <c r="G348" s="151">
        <v>45586.0</v>
      </c>
      <c r="H348" s="56">
        <f t="shared" si="5"/>
        <v>6</v>
      </c>
      <c r="I348" s="54" t="s">
        <v>74</v>
      </c>
      <c r="J348" s="54">
        <v>314.0</v>
      </c>
      <c r="K348" s="116" t="s">
        <v>653</v>
      </c>
      <c r="L348" s="54" t="s">
        <v>84</v>
      </c>
      <c r="M348" s="53">
        <v>45776.0</v>
      </c>
      <c r="N348" s="54" t="s">
        <v>19</v>
      </c>
      <c r="O348" s="54" t="s">
        <v>65</v>
      </c>
      <c r="P348" s="58"/>
      <c r="Q348" s="152"/>
      <c r="R348" s="162"/>
      <c r="S348" s="162"/>
      <c r="T348" s="162"/>
      <c r="U348" s="162"/>
      <c r="V348" s="163"/>
      <c r="W348" s="163"/>
      <c r="X348" s="163"/>
      <c r="Y348" s="268"/>
    </row>
    <row r="349">
      <c r="A349" s="53">
        <v>45705.0</v>
      </c>
      <c r="B349" s="53">
        <v>45783.0</v>
      </c>
      <c r="C349" s="54">
        <v>235583.0</v>
      </c>
      <c r="D349" s="54" t="s">
        <v>77</v>
      </c>
      <c r="E349" s="53">
        <v>45566.0</v>
      </c>
      <c r="F349" s="56">
        <f t="shared" si="4"/>
        <v>7</v>
      </c>
      <c r="G349" s="151">
        <v>45623.0</v>
      </c>
      <c r="H349" s="56">
        <f t="shared" si="5"/>
        <v>5</v>
      </c>
      <c r="I349" s="54" t="s">
        <v>49</v>
      </c>
      <c r="J349" s="54">
        <v>502.0</v>
      </c>
      <c r="K349" s="54" t="s">
        <v>764</v>
      </c>
      <c r="L349" s="54" t="s">
        <v>51</v>
      </c>
      <c r="M349" s="53">
        <v>45751.0</v>
      </c>
      <c r="N349" s="54" t="s">
        <v>19</v>
      </c>
      <c r="O349" s="54" t="s">
        <v>65</v>
      </c>
      <c r="P349" s="58"/>
      <c r="Q349" s="152"/>
      <c r="R349" s="162"/>
      <c r="S349" s="162"/>
      <c r="T349" s="162"/>
      <c r="U349" s="162"/>
      <c r="V349" s="163"/>
      <c r="W349" s="163"/>
      <c r="X349" s="163"/>
      <c r="Y349" s="268"/>
    </row>
    <row r="350">
      <c r="A350" s="53">
        <v>45705.0</v>
      </c>
      <c r="B350" s="53">
        <v>45783.0</v>
      </c>
      <c r="C350" s="54">
        <v>238694.0</v>
      </c>
      <c r="D350" s="54" t="s">
        <v>77</v>
      </c>
      <c r="E350" s="53">
        <v>45566.0</v>
      </c>
      <c r="F350" s="56">
        <f t="shared" si="4"/>
        <v>7</v>
      </c>
      <c r="G350" s="53">
        <v>45665.0</v>
      </c>
      <c r="H350" s="56">
        <f t="shared" si="5"/>
        <v>3</v>
      </c>
      <c r="I350" s="54" t="s">
        <v>59</v>
      </c>
      <c r="J350" s="54">
        <v>120.0</v>
      </c>
      <c r="K350" s="54" t="s">
        <v>765</v>
      </c>
      <c r="L350" s="54" t="s">
        <v>51</v>
      </c>
      <c r="M350" s="53">
        <v>45756.0</v>
      </c>
      <c r="N350" s="54" t="s">
        <v>19</v>
      </c>
      <c r="O350" s="54" t="s">
        <v>65</v>
      </c>
      <c r="P350" s="58"/>
      <c r="Q350" s="152"/>
      <c r="R350" s="162"/>
      <c r="S350" s="162"/>
      <c r="T350" s="162"/>
      <c r="U350" s="162"/>
      <c r="V350" s="163"/>
      <c r="W350" s="163"/>
      <c r="X350" s="163"/>
      <c r="Y350" s="268"/>
    </row>
    <row r="351">
      <c r="A351" s="53">
        <v>45705.0</v>
      </c>
      <c r="B351" s="53">
        <v>45783.0</v>
      </c>
      <c r="C351" s="54">
        <v>239717.0</v>
      </c>
      <c r="D351" s="54" t="s">
        <v>77</v>
      </c>
      <c r="E351" s="53">
        <v>45231.0</v>
      </c>
      <c r="F351" s="56">
        <f t="shared" si="4"/>
        <v>18</v>
      </c>
      <c r="G351" s="53">
        <v>45673.0</v>
      </c>
      <c r="H351" s="56">
        <f t="shared" si="5"/>
        <v>3</v>
      </c>
      <c r="I351" s="54" t="s">
        <v>49</v>
      </c>
      <c r="J351" s="54" t="s">
        <v>766</v>
      </c>
      <c r="K351" s="54" t="s">
        <v>767</v>
      </c>
      <c r="L351" s="54" t="s">
        <v>51</v>
      </c>
      <c r="M351" s="53">
        <v>45762.0</v>
      </c>
      <c r="N351" s="54" t="s">
        <v>19</v>
      </c>
      <c r="O351" s="54" t="s">
        <v>65</v>
      </c>
      <c r="P351" s="58"/>
      <c r="Q351" s="152"/>
      <c r="R351" s="162"/>
      <c r="S351" s="162"/>
      <c r="T351" s="162"/>
      <c r="U351" s="162"/>
      <c r="V351" s="163"/>
      <c r="W351" s="163"/>
      <c r="X351" s="163"/>
      <c r="Y351" s="268"/>
    </row>
    <row r="352">
      <c r="A352" s="53">
        <v>45705.0</v>
      </c>
      <c r="B352" s="53">
        <v>45783.0</v>
      </c>
      <c r="C352" s="54">
        <v>241842.0</v>
      </c>
      <c r="D352" s="54" t="s">
        <v>77</v>
      </c>
      <c r="E352" s="53">
        <v>45627.0</v>
      </c>
      <c r="F352" s="56">
        <f t="shared" si="4"/>
        <v>5</v>
      </c>
      <c r="G352" s="53">
        <v>45692.0</v>
      </c>
      <c r="H352" s="56">
        <f t="shared" si="5"/>
        <v>3</v>
      </c>
      <c r="I352" s="54" t="s">
        <v>59</v>
      </c>
      <c r="J352" s="54" t="s">
        <v>768</v>
      </c>
      <c r="K352" s="54" t="s">
        <v>769</v>
      </c>
      <c r="L352" s="58"/>
      <c r="M352" s="53">
        <v>45750.0</v>
      </c>
      <c r="N352" s="54" t="s">
        <v>19</v>
      </c>
      <c r="O352" s="54" t="s">
        <v>197</v>
      </c>
      <c r="P352" s="58"/>
      <c r="Q352" s="152"/>
      <c r="R352" s="162"/>
      <c r="S352" s="162"/>
      <c r="T352" s="162"/>
      <c r="U352" s="162"/>
      <c r="V352" s="163"/>
      <c r="W352" s="163"/>
      <c r="X352" s="163"/>
      <c r="Y352" s="268"/>
    </row>
    <row r="353">
      <c r="A353" s="53">
        <v>45705.0</v>
      </c>
      <c r="B353" s="53">
        <v>45783.0</v>
      </c>
      <c r="C353" s="54">
        <v>223748.0</v>
      </c>
      <c r="D353" s="54" t="s">
        <v>77</v>
      </c>
      <c r="E353" s="53">
        <v>45444.0</v>
      </c>
      <c r="F353" s="56">
        <f t="shared" si="4"/>
        <v>11</v>
      </c>
      <c r="G353" s="53">
        <v>45509.0</v>
      </c>
      <c r="H353" s="56">
        <f t="shared" si="5"/>
        <v>9</v>
      </c>
      <c r="I353" s="54" t="s">
        <v>63</v>
      </c>
      <c r="J353" s="54">
        <v>401.0</v>
      </c>
      <c r="K353" s="54" t="s">
        <v>770</v>
      </c>
      <c r="L353" s="54" t="s">
        <v>51</v>
      </c>
      <c r="M353" s="53">
        <v>45762.0</v>
      </c>
      <c r="N353" s="54" t="s">
        <v>19</v>
      </c>
      <c r="O353" s="54" t="s">
        <v>65</v>
      </c>
      <c r="P353" s="58"/>
      <c r="Q353" s="152"/>
      <c r="R353" s="162"/>
      <c r="S353" s="162"/>
      <c r="T353" s="162"/>
      <c r="U353" s="162"/>
      <c r="V353" s="163"/>
      <c r="W353" s="163"/>
      <c r="X353" s="163"/>
      <c r="Y353" s="268"/>
    </row>
    <row r="354">
      <c r="A354" s="53">
        <v>45705.0</v>
      </c>
      <c r="B354" s="53">
        <v>45783.0</v>
      </c>
      <c r="C354" s="54">
        <v>220681.0</v>
      </c>
      <c r="D354" s="54" t="s">
        <v>77</v>
      </c>
      <c r="E354" s="53">
        <v>45444.0</v>
      </c>
      <c r="F354" s="56">
        <f t="shared" si="4"/>
        <v>11</v>
      </c>
      <c r="G354" s="53">
        <v>45481.0</v>
      </c>
      <c r="H354" s="56">
        <f t="shared" si="5"/>
        <v>9</v>
      </c>
      <c r="I354" s="54" t="s">
        <v>59</v>
      </c>
      <c r="J354" s="54">
        <v>120.0</v>
      </c>
      <c r="K354" s="54" t="s">
        <v>771</v>
      </c>
      <c r="L354" s="54" t="s">
        <v>51</v>
      </c>
      <c r="M354" s="53">
        <v>45756.0</v>
      </c>
      <c r="N354" s="54" t="s">
        <v>19</v>
      </c>
      <c r="O354" s="54" t="s">
        <v>65</v>
      </c>
      <c r="P354" s="58"/>
      <c r="Q354" s="152"/>
      <c r="R354" s="162"/>
      <c r="S354" s="162"/>
      <c r="T354" s="162"/>
      <c r="U354" s="162"/>
      <c r="V354" s="163"/>
      <c r="W354" s="163"/>
      <c r="X354" s="163"/>
      <c r="Y354" s="268"/>
    </row>
    <row r="355">
      <c r="A355" s="53">
        <v>45705.0</v>
      </c>
      <c r="B355" s="53">
        <v>45783.0</v>
      </c>
      <c r="C355" s="54">
        <v>182620.0</v>
      </c>
      <c r="D355" s="54" t="s">
        <v>104</v>
      </c>
      <c r="E355" s="53">
        <v>45139.0</v>
      </c>
      <c r="F355" s="56">
        <f t="shared" si="4"/>
        <v>21</v>
      </c>
      <c r="G355" s="53">
        <v>45156.0</v>
      </c>
      <c r="H355" s="56">
        <f t="shared" si="5"/>
        <v>20</v>
      </c>
      <c r="I355" s="54" t="s">
        <v>73</v>
      </c>
      <c r="J355" s="54">
        <v>201.0</v>
      </c>
      <c r="K355" s="54" t="s">
        <v>292</v>
      </c>
      <c r="L355" s="54" t="s">
        <v>51</v>
      </c>
      <c r="M355" s="53">
        <v>45764.0</v>
      </c>
      <c r="N355" s="54" t="s">
        <v>19</v>
      </c>
      <c r="O355" s="54" t="s">
        <v>65</v>
      </c>
      <c r="P355" s="58"/>
      <c r="Q355" s="152"/>
      <c r="R355" s="162"/>
      <c r="S355" s="162"/>
      <c r="T355" s="162"/>
      <c r="U355" s="162"/>
      <c r="V355" s="163"/>
      <c r="W355" s="163"/>
      <c r="X355" s="163"/>
      <c r="Y355" s="268"/>
    </row>
    <row r="356">
      <c r="A356" s="53">
        <v>45705.0</v>
      </c>
      <c r="B356" s="53">
        <v>45783.0</v>
      </c>
      <c r="C356" s="54">
        <v>231876.0</v>
      </c>
      <c r="D356" s="54" t="s">
        <v>104</v>
      </c>
      <c r="E356" s="53">
        <v>45566.0</v>
      </c>
      <c r="F356" s="56">
        <f t="shared" si="4"/>
        <v>7</v>
      </c>
      <c r="G356" s="151">
        <v>45589.0</v>
      </c>
      <c r="H356" s="56">
        <f t="shared" si="5"/>
        <v>6</v>
      </c>
      <c r="I356" s="54" t="s">
        <v>49</v>
      </c>
      <c r="J356" s="54">
        <v>501.0</v>
      </c>
      <c r="K356" s="54" t="s">
        <v>772</v>
      </c>
      <c r="L356" s="54" t="s">
        <v>51</v>
      </c>
      <c r="M356" s="53">
        <v>45754.0</v>
      </c>
      <c r="N356" s="54" t="s">
        <v>19</v>
      </c>
      <c r="O356" s="54" t="s">
        <v>65</v>
      </c>
      <c r="P356" s="98"/>
      <c r="Q356" s="152"/>
      <c r="R356" s="162"/>
      <c r="S356" s="162"/>
      <c r="T356" s="162"/>
      <c r="U356" s="162"/>
      <c r="V356" s="163"/>
      <c r="W356" s="163"/>
      <c r="X356" s="163"/>
      <c r="Y356" s="268"/>
    </row>
    <row r="357">
      <c r="A357" s="53">
        <v>45705.0</v>
      </c>
      <c r="B357" s="53">
        <v>45783.0</v>
      </c>
      <c r="C357" s="54">
        <v>238396.0</v>
      </c>
      <c r="D357" s="54" t="s">
        <v>104</v>
      </c>
      <c r="E357" s="53">
        <v>45627.0</v>
      </c>
      <c r="F357" s="56">
        <f t="shared" si="4"/>
        <v>5</v>
      </c>
      <c r="G357" s="53">
        <v>45664.0</v>
      </c>
      <c r="H357" s="56">
        <f t="shared" si="5"/>
        <v>3</v>
      </c>
      <c r="I357" s="54" t="s">
        <v>63</v>
      </c>
      <c r="J357" s="54">
        <v>404.0</v>
      </c>
      <c r="K357" s="54" t="s">
        <v>773</v>
      </c>
      <c r="L357" s="54" t="s">
        <v>84</v>
      </c>
      <c r="M357" s="53">
        <v>45750.0</v>
      </c>
      <c r="N357" s="54" t="s">
        <v>19</v>
      </c>
      <c r="O357" s="54" t="s">
        <v>197</v>
      </c>
      <c r="P357" s="58"/>
      <c r="Q357" s="152"/>
      <c r="R357" s="162"/>
      <c r="S357" s="162"/>
      <c r="T357" s="162"/>
      <c r="U357" s="162"/>
      <c r="V357" s="163"/>
      <c r="W357" s="163"/>
      <c r="X357" s="163"/>
      <c r="Y357" s="268"/>
    </row>
    <row r="358">
      <c r="A358" s="53">
        <v>45705.0</v>
      </c>
      <c r="B358" s="53">
        <v>45783.0</v>
      </c>
      <c r="C358" s="54">
        <v>220885.0</v>
      </c>
      <c r="D358" s="54" t="s">
        <v>83</v>
      </c>
      <c r="E358" s="53">
        <v>45627.0</v>
      </c>
      <c r="F358" s="56">
        <f t="shared" si="4"/>
        <v>5</v>
      </c>
      <c r="G358" s="151">
        <v>45636.0</v>
      </c>
      <c r="H358" s="56">
        <f t="shared" si="5"/>
        <v>4</v>
      </c>
      <c r="I358" s="54" t="s">
        <v>49</v>
      </c>
      <c r="J358" s="54" t="s">
        <v>774</v>
      </c>
      <c r="K358" s="54" t="s">
        <v>775</v>
      </c>
      <c r="L358" s="54" t="s">
        <v>51</v>
      </c>
      <c r="M358" s="53">
        <v>45750.0</v>
      </c>
      <c r="N358" s="54" t="s">
        <v>19</v>
      </c>
      <c r="O358" s="54" t="s">
        <v>197</v>
      </c>
      <c r="P358" s="58"/>
      <c r="Q358" s="152"/>
      <c r="R358" s="162"/>
      <c r="S358" s="162"/>
      <c r="T358" s="162"/>
      <c r="U358" s="162"/>
      <c r="V358" s="163"/>
      <c r="W358" s="163"/>
      <c r="X358" s="163"/>
      <c r="Y358" s="268"/>
    </row>
    <row r="359">
      <c r="A359" s="53">
        <v>45705.0</v>
      </c>
      <c r="B359" s="53">
        <v>45783.0</v>
      </c>
      <c r="C359" s="54">
        <v>240705.0</v>
      </c>
      <c r="D359" s="54" t="s">
        <v>83</v>
      </c>
      <c r="E359" s="53">
        <v>45658.0</v>
      </c>
      <c r="F359" s="56">
        <f t="shared" si="4"/>
        <v>4</v>
      </c>
      <c r="G359" s="53">
        <v>45685.0</v>
      </c>
      <c r="H359" s="56">
        <f t="shared" si="5"/>
        <v>3</v>
      </c>
      <c r="I359" s="54" t="s">
        <v>59</v>
      </c>
      <c r="J359" s="54" t="s">
        <v>143</v>
      </c>
      <c r="K359" s="54" t="s">
        <v>776</v>
      </c>
      <c r="L359" s="58"/>
      <c r="M359" s="53">
        <v>45750.0</v>
      </c>
      <c r="N359" s="54" t="s">
        <v>19</v>
      </c>
      <c r="O359" s="54" t="s">
        <v>198</v>
      </c>
      <c r="P359" s="58"/>
      <c r="Q359" s="152"/>
      <c r="R359" s="162"/>
      <c r="S359" s="162"/>
      <c r="T359" s="162"/>
      <c r="U359" s="162"/>
      <c r="V359" s="163"/>
      <c r="W359" s="163"/>
      <c r="X359" s="163"/>
      <c r="Y359" s="268"/>
    </row>
    <row r="360">
      <c r="A360" s="53">
        <v>45705.0</v>
      </c>
      <c r="B360" s="53">
        <v>45783.0</v>
      </c>
      <c r="C360" s="54">
        <v>240820.0</v>
      </c>
      <c r="D360" s="54" t="s">
        <v>83</v>
      </c>
      <c r="E360" s="53">
        <v>45292.0</v>
      </c>
      <c r="F360" s="56">
        <f t="shared" si="4"/>
        <v>16</v>
      </c>
      <c r="G360" s="53">
        <v>45685.0</v>
      </c>
      <c r="H360" s="56">
        <f t="shared" si="5"/>
        <v>3</v>
      </c>
      <c r="I360" s="54" t="s">
        <v>49</v>
      </c>
      <c r="J360" s="54">
        <v>504.0</v>
      </c>
      <c r="K360" s="54" t="s">
        <v>777</v>
      </c>
      <c r="L360" s="54" t="s">
        <v>51</v>
      </c>
      <c r="M360" s="53">
        <v>45757.0</v>
      </c>
      <c r="N360" s="54" t="s">
        <v>19</v>
      </c>
      <c r="O360" s="54" t="s">
        <v>65</v>
      </c>
      <c r="P360" s="58"/>
      <c r="Q360" s="152"/>
      <c r="R360" s="162"/>
      <c r="S360" s="162"/>
      <c r="T360" s="162"/>
      <c r="U360" s="162"/>
      <c r="V360" s="163"/>
      <c r="W360" s="163"/>
      <c r="X360" s="163"/>
      <c r="Y360" s="268"/>
    </row>
    <row r="361">
      <c r="A361" s="53">
        <v>45705.0</v>
      </c>
      <c r="B361" s="53">
        <v>45783.0</v>
      </c>
      <c r="C361" s="54">
        <v>232562.0</v>
      </c>
      <c r="D361" s="54" t="s">
        <v>83</v>
      </c>
      <c r="E361" s="53">
        <v>44013.0</v>
      </c>
      <c r="F361" s="56">
        <f t="shared" si="4"/>
        <v>58</v>
      </c>
      <c r="G361" s="151">
        <v>45594.0</v>
      </c>
      <c r="H361" s="56">
        <f t="shared" si="5"/>
        <v>6</v>
      </c>
      <c r="I361" s="54" t="s">
        <v>49</v>
      </c>
      <c r="J361" s="54">
        <v>505.0</v>
      </c>
      <c r="K361" s="54" t="s">
        <v>778</v>
      </c>
      <c r="L361" s="54" t="s">
        <v>68</v>
      </c>
      <c r="M361" s="53">
        <v>45761.0</v>
      </c>
      <c r="N361" s="54" t="s">
        <v>19</v>
      </c>
      <c r="O361" s="54" t="s">
        <v>65</v>
      </c>
      <c r="P361" s="58"/>
      <c r="Q361" s="152"/>
      <c r="R361" s="162"/>
      <c r="S361" s="162"/>
      <c r="T361" s="162"/>
      <c r="U361" s="162"/>
      <c r="V361" s="163"/>
      <c r="W361" s="163"/>
      <c r="X361" s="163"/>
      <c r="Y361" s="268"/>
    </row>
    <row r="362">
      <c r="A362" s="53">
        <v>45705.0</v>
      </c>
      <c r="B362" s="53">
        <v>45783.0</v>
      </c>
      <c r="C362" s="54">
        <v>235111.0</v>
      </c>
      <c r="D362" s="54" t="s">
        <v>83</v>
      </c>
      <c r="E362" s="53">
        <v>45566.0</v>
      </c>
      <c r="F362" s="56">
        <f t="shared" si="4"/>
        <v>7</v>
      </c>
      <c r="G362" s="151">
        <v>45621.0</v>
      </c>
      <c r="H362" s="56">
        <f t="shared" si="5"/>
        <v>5</v>
      </c>
      <c r="I362" s="54" t="s">
        <v>59</v>
      </c>
      <c r="J362" s="378" t="s">
        <v>779</v>
      </c>
      <c r="K362" s="116">
        <v>6100.0</v>
      </c>
      <c r="L362" s="54" t="s">
        <v>51</v>
      </c>
      <c r="M362" s="53">
        <v>45775.0</v>
      </c>
      <c r="N362" s="54" t="s">
        <v>19</v>
      </c>
      <c r="O362" s="54" t="s">
        <v>65</v>
      </c>
      <c r="P362" s="58"/>
      <c r="Q362" s="152"/>
      <c r="R362" s="162"/>
      <c r="S362" s="162"/>
      <c r="T362" s="162"/>
      <c r="U362" s="162"/>
      <c r="V362" s="163"/>
      <c r="W362" s="163"/>
      <c r="X362" s="163"/>
      <c r="Y362" s="268"/>
    </row>
    <row r="363">
      <c r="A363" s="53">
        <v>45705.0</v>
      </c>
      <c r="B363" s="53">
        <v>45783.0</v>
      </c>
      <c r="C363" s="54">
        <v>235857.0</v>
      </c>
      <c r="D363" s="54" t="s">
        <v>83</v>
      </c>
      <c r="E363" s="53">
        <v>45597.0</v>
      </c>
      <c r="F363" s="56">
        <f t="shared" si="4"/>
        <v>6</v>
      </c>
      <c r="G363" s="151">
        <v>45643.0</v>
      </c>
      <c r="H363" s="56">
        <f t="shared" si="5"/>
        <v>4</v>
      </c>
      <c r="I363" s="54" t="s">
        <v>49</v>
      </c>
      <c r="J363" s="368">
        <v>504.0</v>
      </c>
      <c r="K363" s="54" t="s">
        <v>780</v>
      </c>
      <c r="L363" s="54" t="s">
        <v>51</v>
      </c>
      <c r="M363" s="53">
        <v>45757.0</v>
      </c>
      <c r="N363" s="54" t="s">
        <v>19</v>
      </c>
      <c r="O363" s="54" t="s">
        <v>65</v>
      </c>
      <c r="P363" s="58"/>
      <c r="Q363" s="152"/>
      <c r="R363" s="162"/>
      <c r="S363" s="162"/>
      <c r="T363" s="162"/>
      <c r="U363" s="162"/>
      <c r="V363" s="163"/>
      <c r="W363" s="163"/>
      <c r="X363" s="163"/>
      <c r="Y363" s="268"/>
    </row>
    <row r="364">
      <c r="A364" s="53">
        <v>45705.0</v>
      </c>
      <c r="B364" s="53">
        <v>45783.0</v>
      </c>
      <c r="C364" s="54">
        <v>240047.0</v>
      </c>
      <c r="D364" s="54" t="s">
        <v>83</v>
      </c>
      <c r="E364" s="53">
        <v>45505.0</v>
      </c>
      <c r="F364" s="56">
        <f t="shared" si="4"/>
        <v>9</v>
      </c>
      <c r="G364" s="53">
        <v>45678.0</v>
      </c>
      <c r="H364" s="56">
        <f t="shared" si="5"/>
        <v>3</v>
      </c>
      <c r="I364" s="54" t="s">
        <v>59</v>
      </c>
      <c r="J364" s="54">
        <v>104.0</v>
      </c>
      <c r="K364" s="54" t="s">
        <v>781</v>
      </c>
      <c r="L364" s="54" t="s">
        <v>51</v>
      </c>
      <c r="M364" s="53">
        <v>45756.0</v>
      </c>
      <c r="N364" s="54" t="s">
        <v>19</v>
      </c>
      <c r="O364" s="54" t="s">
        <v>781</v>
      </c>
      <c r="P364" s="58"/>
      <c r="Q364" s="152"/>
      <c r="R364" s="162"/>
      <c r="S364" s="162"/>
      <c r="T364" s="162"/>
      <c r="U364" s="162"/>
      <c r="V364" s="163"/>
      <c r="W364" s="163"/>
      <c r="X364" s="163"/>
      <c r="Y364" s="268"/>
    </row>
    <row r="365">
      <c r="A365" s="53">
        <v>45705.0</v>
      </c>
      <c r="B365" s="53">
        <v>45783.0</v>
      </c>
      <c r="C365" s="54">
        <v>242477.0</v>
      </c>
      <c r="D365" s="54" t="s">
        <v>83</v>
      </c>
      <c r="E365" s="53">
        <v>45658.0</v>
      </c>
      <c r="F365" s="56">
        <f t="shared" si="4"/>
        <v>4</v>
      </c>
      <c r="G365" s="53">
        <v>45333.0</v>
      </c>
      <c r="H365" s="56">
        <f t="shared" si="5"/>
        <v>14</v>
      </c>
      <c r="I365" s="54" t="s">
        <v>59</v>
      </c>
      <c r="J365" s="54" t="s">
        <v>143</v>
      </c>
      <c r="K365" s="54" t="s">
        <v>782</v>
      </c>
      <c r="L365" s="58"/>
      <c r="M365" s="53">
        <v>45750.0</v>
      </c>
      <c r="N365" s="54" t="s">
        <v>19</v>
      </c>
      <c r="O365" s="54" t="s">
        <v>198</v>
      </c>
      <c r="P365" s="58"/>
      <c r="Q365" s="152"/>
      <c r="R365" s="162"/>
      <c r="S365" s="162"/>
      <c r="T365" s="162"/>
      <c r="U365" s="162"/>
      <c r="V365" s="163"/>
      <c r="W365" s="163"/>
      <c r="X365" s="163"/>
      <c r="Y365" s="268"/>
    </row>
    <row r="366">
      <c r="A366" s="53"/>
      <c r="B366" s="53">
        <v>45783.0</v>
      </c>
      <c r="C366" s="54">
        <v>247162.0</v>
      </c>
      <c r="D366" s="54"/>
      <c r="E366" s="53"/>
      <c r="F366" s="56"/>
      <c r="G366" s="53"/>
      <c r="H366" s="56"/>
      <c r="I366" s="54" t="s">
        <v>49</v>
      </c>
      <c r="J366" s="378" t="s">
        <v>33</v>
      </c>
      <c r="K366" s="54" t="s">
        <v>64</v>
      </c>
      <c r="L366" s="54" t="s">
        <v>51</v>
      </c>
      <c r="M366" s="53">
        <v>45756.0</v>
      </c>
      <c r="N366" s="54" t="s">
        <v>19</v>
      </c>
      <c r="O366" s="54" t="s">
        <v>783</v>
      </c>
      <c r="P366" s="58"/>
      <c r="Q366" s="152"/>
      <c r="R366" s="162"/>
      <c r="S366" s="162"/>
      <c r="T366" s="162"/>
      <c r="U366" s="162"/>
      <c r="V366" s="163"/>
      <c r="W366" s="163"/>
      <c r="X366" s="163"/>
      <c r="Y366" s="268"/>
    </row>
    <row r="367">
      <c r="A367" s="53">
        <v>45728.0</v>
      </c>
      <c r="B367" s="53">
        <v>45783.0</v>
      </c>
      <c r="C367" s="54">
        <v>186605.0</v>
      </c>
      <c r="D367" s="54" t="s">
        <v>58</v>
      </c>
      <c r="E367" s="53">
        <v>45108.0</v>
      </c>
      <c r="F367" s="56">
        <f t="shared" ref="F367:F551" si="6">DATEDIF(E367,TODAY(),"M")</f>
        <v>22</v>
      </c>
      <c r="G367" s="53">
        <v>45189.0</v>
      </c>
      <c r="H367" s="56">
        <f t="shared" ref="H367:H551" si="7">DATEDIF(G367,TODAY(),"M")</f>
        <v>19</v>
      </c>
      <c r="I367" s="54" t="s">
        <v>72</v>
      </c>
      <c r="J367" s="251">
        <v>778730.0</v>
      </c>
      <c r="K367" s="116">
        <v>5000.0</v>
      </c>
      <c r="L367" s="54" t="s">
        <v>68</v>
      </c>
      <c r="M367" s="53">
        <v>45783.0</v>
      </c>
      <c r="N367" s="54" t="s">
        <v>17</v>
      </c>
      <c r="O367" s="54" t="s">
        <v>784</v>
      </c>
      <c r="P367" s="58"/>
      <c r="Q367" s="152"/>
      <c r="R367" s="162"/>
      <c r="S367" s="162"/>
      <c r="T367" s="162"/>
      <c r="U367" s="162"/>
      <c r="V367" s="163"/>
      <c r="W367" s="163"/>
      <c r="X367" s="163"/>
      <c r="Y367" s="268"/>
    </row>
    <row r="368">
      <c r="A368" s="53">
        <v>45705.0</v>
      </c>
      <c r="B368" s="53">
        <v>45783.0</v>
      </c>
      <c r="C368" s="54">
        <v>176319.0</v>
      </c>
      <c r="D368" s="54" t="s">
        <v>58</v>
      </c>
      <c r="E368" s="53">
        <v>45078.0</v>
      </c>
      <c r="F368" s="56">
        <f t="shared" si="6"/>
        <v>23</v>
      </c>
      <c r="G368" s="53">
        <v>45106.0</v>
      </c>
      <c r="H368" s="56">
        <f t="shared" si="7"/>
        <v>22</v>
      </c>
      <c r="I368" s="54" t="s">
        <v>49</v>
      </c>
      <c r="J368" s="54">
        <v>505.0</v>
      </c>
      <c r="K368" s="54" t="s">
        <v>204</v>
      </c>
      <c r="L368" s="54" t="s">
        <v>68</v>
      </c>
      <c r="M368" s="53">
        <v>45750.0</v>
      </c>
      <c r="N368" s="54" t="s">
        <v>19</v>
      </c>
      <c r="O368" s="54" t="s">
        <v>65</v>
      </c>
      <c r="P368" s="58"/>
      <c r="Q368" s="152"/>
      <c r="R368" s="162"/>
      <c r="S368" s="162"/>
      <c r="T368" s="162"/>
      <c r="U368" s="162"/>
      <c r="V368" s="163"/>
      <c r="W368" s="163"/>
      <c r="X368" s="163"/>
      <c r="Y368" s="268"/>
    </row>
    <row r="369">
      <c r="A369" s="53">
        <v>45705.0</v>
      </c>
      <c r="B369" s="53">
        <v>45783.0</v>
      </c>
      <c r="C369" s="54">
        <v>238881.0</v>
      </c>
      <c r="D369" s="54" t="s">
        <v>58</v>
      </c>
      <c r="E369" s="53">
        <v>45627.0</v>
      </c>
      <c r="F369" s="56">
        <f t="shared" si="6"/>
        <v>5</v>
      </c>
      <c r="G369" s="53">
        <v>45667.0</v>
      </c>
      <c r="H369" s="56">
        <f t="shared" si="7"/>
        <v>3</v>
      </c>
      <c r="I369" s="54" t="s">
        <v>49</v>
      </c>
      <c r="J369" s="54" t="s">
        <v>713</v>
      </c>
      <c r="K369" s="54" t="s">
        <v>785</v>
      </c>
      <c r="L369" s="54" t="s">
        <v>51</v>
      </c>
      <c r="M369" s="53">
        <v>45750.0</v>
      </c>
      <c r="N369" s="54" t="s">
        <v>19</v>
      </c>
      <c r="O369" s="54" t="s">
        <v>197</v>
      </c>
      <c r="P369" s="58"/>
      <c r="Q369" s="152"/>
      <c r="R369" s="162"/>
      <c r="S369" s="162"/>
      <c r="T369" s="162"/>
      <c r="U369" s="162"/>
      <c r="V369" s="163"/>
      <c r="W369" s="163"/>
      <c r="X369" s="163"/>
      <c r="Y369" s="268"/>
    </row>
    <row r="370">
      <c r="A370" s="53">
        <v>45705.0</v>
      </c>
      <c r="B370" s="53">
        <v>45783.0</v>
      </c>
      <c r="C370" s="54">
        <v>205653.0</v>
      </c>
      <c r="D370" s="54" t="s">
        <v>58</v>
      </c>
      <c r="E370" s="53">
        <v>45413.0</v>
      </c>
      <c r="F370" s="56">
        <f t="shared" si="6"/>
        <v>12</v>
      </c>
      <c r="G370" s="53">
        <v>45498.0</v>
      </c>
      <c r="H370" s="56">
        <f t="shared" si="7"/>
        <v>9</v>
      </c>
      <c r="I370" s="54" t="s">
        <v>59</v>
      </c>
      <c r="J370" s="54">
        <v>106.0</v>
      </c>
      <c r="K370" s="116" t="s">
        <v>699</v>
      </c>
      <c r="L370" s="54" t="s">
        <v>68</v>
      </c>
      <c r="M370" s="53">
        <v>45751.0</v>
      </c>
      <c r="N370" s="54" t="s">
        <v>19</v>
      </c>
      <c r="O370" s="54">
        <v>7291.02</v>
      </c>
      <c r="P370" s="58"/>
      <c r="Q370" s="152"/>
      <c r="R370" s="162"/>
      <c r="S370" s="162"/>
      <c r="T370" s="162"/>
      <c r="U370" s="162"/>
      <c r="V370" s="163"/>
      <c r="W370" s="163"/>
      <c r="X370" s="163"/>
      <c r="Y370" s="268"/>
    </row>
    <row r="371">
      <c r="A371" s="53">
        <v>45741.0</v>
      </c>
      <c r="B371" s="53">
        <v>45783.0</v>
      </c>
      <c r="C371" s="54">
        <v>203957.0</v>
      </c>
      <c r="D371" s="54" t="s">
        <v>48</v>
      </c>
      <c r="E371" s="55">
        <v>45566.0</v>
      </c>
      <c r="F371" s="56">
        <f t="shared" si="6"/>
        <v>7</v>
      </c>
      <c r="G371" s="53">
        <v>45573.0</v>
      </c>
      <c r="H371" s="56">
        <f t="shared" si="7"/>
        <v>6</v>
      </c>
      <c r="I371" s="54" t="s">
        <v>74</v>
      </c>
      <c r="J371" s="54" t="s">
        <v>127</v>
      </c>
      <c r="K371" s="54" t="s">
        <v>204</v>
      </c>
      <c r="L371" s="54" t="s">
        <v>51</v>
      </c>
      <c r="M371" s="53">
        <v>45749.0</v>
      </c>
      <c r="N371" s="54" t="s">
        <v>19</v>
      </c>
      <c r="O371" s="54" t="s">
        <v>65</v>
      </c>
      <c r="P371" s="58"/>
      <c r="Q371" s="152"/>
      <c r="R371" s="162"/>
      <c r="S371" s="162"/>
      <c r="T371" s="162"/>
      <c r="U371" s="162"/>
      <c r="V371" s="163"/>
      <c r="W371" s="163"/>
      <c r="X371" s="163"/>
      <c r="Y371" s="268"/>
    </row>
    <row r="372">
      <c r="A372" s="53">
        <v>45741.0</v>
      </c>
      <c r="B372" s="53">
        <v>45783.0</v>
      </c>
      <c r="C372" s="54">
        <v>212970.0</v>
      </c>
      <c r="D372" s="54" t="s">
        <v>87</v>
      </c>
      <c r="E372" s="55">
        <v>45717.0</v>
      </c>
      <c r="F372" s="56">
        <f t="shared" si="6"/>
        <v>2</v>
      </c>
      <c r="G372" s="53">
        <v>45737.0</v>
      </c>
      <c r="H372" s="56">
        <f t="shared" si="7"/>
        <v>1</v>
      </c>
      <c r="I372" s="54" t="s">
        <v>49</v>
      </c>
      <c r="J372" s="54">
        <v>512.0</v>
      </c>
      <c r="K372" s="54" t="s">
        <v>209</v>
      </c>
      <c r="L372" s="54" t="s">
        <v>51</v>
      </c>
      <c r="M372" s="53">
        <v>45770.0</v>
      </c>
      <c r="N372" s="54" t="s">
        <v>19</v>
      </c>
      <c r="O372" s="54" t="s">
        <v>65</v>
      </c>
      <c r="P372" s="58"/>
      <c r="Q372" s="152"/>
      <c r="R372" s="162"/>
      <c r="S372" s="162"/>
      <c r="T372" s="162"/>
      <c r="U372" s="162"/>
      <c r="V372" s="163"/>
      <c r="W372" s="163"/>
      <c r="X372" s="163"/>
      <c r="Y372" s="268"/>
    </row>
    <row r="373">
      <c r="A373" s="53">
        <v>45741.0</v>
      </c>
      <c r="B373" s="53">
        <v>45783.0</v>
      </c>
      <c r="C373" s="54">
        <v>238089.0</v>
      </c>
      <c r="D373" s="54" t="s">
        <v>98</v>
      </c>
      <c r="E373" s="55">
        <v>45627.0</v>
      </c>
      <c r="F373" s="56">
        <f t="shared" si="6"/>
        <v>5</v>
      </c>
      <c r="G373" s="53">
        <v>45677.0</v>
      </c>
      <c r="H373" s="56">
        <f t="shared" si="7"/>
        <v>3</v>
      </c>
      <c r="I373" s="54" t="s">
        <v>73</v>
      </c>
      <c r="J373" s="378" t="s">
        <v>436</v>
      </c>
      <c r="K373" s="116">
        <v>7000.0</v>
      </c>
      <c r="L373" s="54" t="s">
        <v>51</v>
      </c>
      <c r="M373" s="53">
        <v>45755.0</v>
      </c>
      <c r="N373" s="54" t="s">
        <v>19</v>
      </c>
      <c r="O373" s="54" t="s">
        <v>65</v>
      </c>
      <c r="P373" s="58"/>
      <c r="Q373" s="152"/>
      <c r="R373" s="162"/>
      <c r="S373" s="162"/>
      <c r="T373" s="162"/>
      <c r="U373" s="162"/>
      <c r="V373" s="163"/>
      <c r="W373" s="163"/>
      <c r="X373" s="163"/>
      <c r="Y373" s="268"/>
    </row>
    <row r="374">
      <c r="A374" s="53">
        <v>45705.0</v>
      </c>
      <c r="B374" s="53">
        <v>45783.0</v>
      </c>
      <c r="C374" s="54">
        <v>228064.0</v>
      </c>
      <c r="D374" s="54" t="s">
        <v>58</v>
      </c>
      <c r="E374" s="53">
        <v>45536.0</v>
      </c>
      <c r="F374" s="56">
        <f t="shared" si="6"/>
        <v>8</v>
      </c>
      <c r="G374" s="53">
        <v>45551.0</v>
      </c>
      <c r="H374" s="56">
        <f t="shared" si="7"/>
        <v>7</v>
      </c>
      <c r="I374" s="54" t="s">
        <v>49</v>
      </c>
      <c r="J374" s="54">
        <v>512.0</v>
      </c>
      <c r="K374" s="54" t="s">
        <v>786</v>
      </c>
      <c r="L374" s="54" t="s">
        <v>51</v>
      </c>
      <c r="M374" s="53">
        <v>45750.0</v>
      </c>
      <c r="N374" s="54" t="s">
        <v>19</v>
      </c>
      <c r="O374" s="54" t="s">
        <v>65</v>
      </c>
      <c r="P374" s="58"/>
      <c r="Q374" s="152"/>
      <c r="R374" s="162"/>
      <c r="S374" s="162"/>
      <c r="T374" s="162"/>
      <c r="U374" s="162"/>
      <c r="V374" s="163"/>
      <c r="W374" s="163"/>
      <c r="X374" s="163"/>
      <c r="Y374" s="268"/>
    </row>
    <row r="375">
      <c r="A375" s="53">
        <v>45705.0</v>
      </c>
      <c r="B375" s="53">
        <v>45783.0</v>
      </c>
      <c r="C375" s="54">
        <v>233963.0</v>
      </c>
      <c r="D375" s="54" t="s">
        <v>58</v>
      </c>
      <c r="E375" s="53">
        <v>45566.0</v>
      </c>
      <c r="F375" s="56">
        <f t="shared" si="6"/>
        <v>7</v>
      </c>
      <c r="G375" s="151">
        <v>45608.0</v>
      </c>
      <c r="H375" s="56">
        <f t="shared" si="7"/>
        <v>5</v>
      </c>
      <c r="I375" s="54" t="s">
        <v>74</v>
      </c>
      <c r="J375" s="54">
        <v>314.0</v>
      </c>
      <c r="K375" s="328">
        <v>0.5242</v>
      </c>
      <c r="L375" s="54" t="s">
        <v>51</v>
      </c>
      <c r="M375" s="53">
        <v>45757.0</v>
      </c>
      <c r="N375" s="54" t="s">
        <v>19</v>
      </c>
      <c r="O375" s="267"/>
      <c r="P375" s="54" t="s">
        <v>66</v>
      </c>
      <c r="Q375" s="152"/>
      <c r="R375" s="162"/>
      <c r="S375" s="162"/>
      <c r="T375" s="162"/>
      <c r="U375" s="162"/>
      <c r="V375" s="163"/>
      <c r="W375" s="163"/>
      <c r="X375" s="163"/>
      <c r="Y375" s="268"/>
    </row>
    <row r="376">
      <c r="A376" s="53">
        <v>45705.0</v>
      </c>
      <c r="B376" s="53">
        <v>45783.0</v>
      </c>
      <c r="C376" s="54">
        <v>236060.0</v>
      </c>
      <c r="D376" s="54" t="s">
        <v>58</v>
      </c>
      <c r="E376" s="53">
        <v>45597.0</v>
      </c>
      <c r="F376" s="56">
        <f t="shared" si="6"/>
        <v>6</v>
      </c>
      <c r="G376" s="53">
        <v>45629.0</v>
      </c>
      <c r="H376" s="56">
        <f t="shared" si="7"/>
        <v>5</v>
      </c>
      <c r="I376" s="54" t="s">
        <v>42</v>
      </c>
      <c r="J376" s="54">
        <v>8.530393552E9</v>
      </c>
      <c r="K376" s="116" t="s">
        <v>690</v>
      </c>
      <c r="L376" s="54" t="s">
        <v>68</v>
      </c>
      <c r="M376" s="53">
        <v>45772.0</v>
      </c>
      <c r="N376" s="54" t="s">
        <v>19</v>
      </c>
      <c r="O376" s="54" t="s">
        <v>65</v>
      </c>
      <c r="P376" s="58"/>
      <c r="Q376" s="152"/>
      <c r="R376" s="162"/>
      <c r="S376" s="162"/>
      <c r="T376" s="162"/>
      <c r="U376" s="162"/>
      <c r="V376" s="163"/>
      <c r="W376" s="163"/>
      <c r="X376" s="163"/>
      <c r="Y376" s="268"/>
    </row>
    <row r="377">
      <c r="A377" s="53">
        <v>45705.0</v>
      </c>
      <c r="B377" s="53">
        <v>45783.0</v>
      </c>
      <c r="C377" s="54">
        <v>238152.0</v>
      </c>
      <c r="D377" s="54" t="s">
        <v>58</v>
      </c>
      <c r="E377" s="53">
        <v>45658.0</v>
      </c>
      <c r="F377" s="56">
        <f t="shared" si="6"/>
        <v>4</v>
      </c>
      <c r="G377" s="53">
        <v>45661.0</v>
      </c>
      <c r="H377" s="56">
        <f t="shared" si="7"/>
        <v>4</v>
      </c>
      <c r="I377" s="54" t="s">
        <v>59</v>
      </c>
      <c r="J377" s="54" t="s">
        <v>143</v>
      </c>
      <c r="K377" s="54" t="s">
        <v>787</v>
      </c>
      <c r="L377" s="58"/>
      <c r="M377" s="53">
        <v>45750.0</v>
      </c>
      <c r="N377" s="54" t="s">
        <v>19</v>
      </c>
      <c r="O377" s="54" t="s">
        <v>198</v>
      </c>
      <c r="P377" s="58"/>
      <c r="Q377" s="152"/>
      <c r="R377" s="162"/>
      <c r="S377" s="162"/>
      <c r="T377" s="162"/>
      <c r="U377" s="162"/>
      <c r="V377" s="163"/>
      <c r="W377" s="163"/>
      <c r="X377" s="163"/>
      <c r="Y377" s="268"/>
    </row>
    <row r="378">
      <c r="A378" s="53">
        <v>45705.0</v>
      </c>
      <c r="B378" s="53">
        <v>45783.0</v>
      </c>
      <c r="C378" s="54">
        <v>235715.0</v>
      </c>
      <c r="D378" s="54" t="s">
        <v>58</v>
      </c>
      <c r="E378" s="53">
        <v>45658.0</v>
      </c>
      <c r="F378" s="56">
        <f t="shared" si="6"/>
        <v>4</v>
      </c>
      <c r="G378" s="53">
        <v>45667.0</v>
      </c>
      <c r="H378" s="56">
        <f t="shared" si="7"/>
        <v>3</v>
      </c>
      <c r="I378" s="54" t="s">
        <v>73</v>
      </c>
      <c r="J378" s="54" t="s">
        <v>691</v>
      </c>
      <c r="K378" s="54" t="s">
        <v>788</v>
      </c>
      <c r="L378" s="58"/>
      <c r="M378" s="53">
        <v>45750.0</v>
      </c>
      <c r="N378" s="54" t="s">
        <v>19</v>
      </c>
      <c r="O378" s="54" t="s">
        <v>198</v>
      </c>
      <c r="P378" s="58"/>
      <c r="Q378" s="152"/>
      <c r="R378" s="162"/>
      <c r="S378" s="162"/>
      <c r="T378" s="162"/>
      <c r="U378" s="162"/>
      <c r="V378" s="163"/>
      <c r="W378" s="163"/>
      <c r="X378" s="163"/>
      <c r="Y378" s="268"/>
    </row>
    <row r="379">
      <c r="A379" s="53">
        <v>45705.0</v>
      </c>
      <c r="B379" s="53">
        <v>45783.0</v>
      </c>
      <c r="C379" s="54">
        <v>227973.0</v>
      </c>
      <c r="D379" s="54" t="s">
        <v>58</v>
      </c>
      <c r="E379" s="53">
        <v>45474.0</v>
      </c>
      <c r="F379" s="56">
        <f t="shared" si="6"/>
        <v>10</v>
      </c>
      <c r="G379" s="53">
        <v>45548.0</v>
      </c>
      <c r="H379" s="56">
        <f t="shared" si="7"/>
        <v>7</v>
      </c>
      <c r="I379" s="54" t="s">
        <v>59</v>
      </c>
      <c r="J379" s="54">
        <v>101.0</v>
      </c>
      <c r="K379" s="116">
        <v>12000.0</v>
      </c>
      <c r="L379" s="54" t="s">
        <v>51</v>
      </c>
      <c r="M379" s="53">
        <v>45756.0</v>
      </c>
      <c r="N379" s="54" t="s">
        <v>19</v>
      </c>
      <c r="O379" s="54" t="s">
        <v>65</v>
      </c>
      <c r="P379" s="58"/>
      <c r="Q379" s="152"/>
      <c r="R379" s="162"/>
      <c r="S379" s="162"/>
      <c r="T379" s="162"/>
      <c r="U379" s="162"/>
      <c r="V379" s="163"/>
      <c r="W379" s="163"/>
      <c r="X379" s="163"/>
      <c r="Y379" s="268"/>
    </row>
    <row r="380">
      <c r="A380" s="53">
        <v>45705.0</v>
      </c>
      <c r="B380" s="53">
        <v>45783.0</v>
      </c>
      <c r="C380" s="54">
        <v>176338.0</v>
      </c>
      <c r="D380" s="54" t="s">
        <v>87</v>
      </c>
      <c r="E380" s="53">
        <v>44835.0</v>
      </c>
      <c r="F380" s="56">
        <f t="shared" si="6"/>
        <v>31</v>
      </c>
      <c r="G380" s="53">
        <v>45104.0</v>
      </c>
      <c r="H380" s="56">
        <f t="shared" si="7"/>
        <v>22</v>
      </c>
      <c r="I380" s="54" t="s">
        <v>49</v>
      </c>
      <c r="J380" s="54" t="s">
        <v>123</v>
      </c>
      <c r="K380" s="54" t="s">
        <v>50</v>
      </c>
      <c r="L380" s="54" t="s">
        <v>51</v>
      </c>
      <c r="M380" s="53">
        <v>45764.0</v>
      </c>
      <c r="N380" s="54" t="s">
        <v>19</v>
      </c>
      <c r="O380" s="54" t="s">
        <v>65</v>
      </c>
      <c r="P380" s="58"/>
      <c r="Q380" s="152"/>
      <c r="R380" s="162"/>
      <c r="S380" s="162"/>
      <c r="T380" s="162"/>
      <c r="U380" s="162"/>
      <c r="V380" s="163"/>
      <c r="W380" s="163"/>
      <c r="X380" s="163"/>
      <c r="Y380" s="268"/>
    </row>
    <row r="381">
      <c r="A381" s="53">
        <v>45705.0</v>
      </c>
      <c r="B381" s="53">
        <v>45783.0</v>
      </c>
      <c r="C381" s="54">
        <v>236514.0</v>
      </c>
      <c r="D381" s="54" t="s">
        <v>87</v>
      </c>
      <c r="E381" s="53">
        <v>45597.0</v>
      </c>
      <c r="F381" s="56">
        <f t="shared" si="6"/>
        <v>6</v>
      </c>
      <c r="G381" s="53">
        <v>45632.0</v>
      </c>
      <c r="H381" s="56">
        <f t="shared" si="7"/>
        <v>5</v>
      </c>
      <c r="I381" s="54" t="s">
        <v>49</v>
      </c>
      <c r="J381" s="54">
        <v>501.0</v>
      </c>
      <c r="K381" s="54" t="s">
        <v>789</v>
      </c>
      <c r="L381" s="54" t="s">
        <v>68</v>
      </c>
      <c r="M381" s="53">
        <v>45754.0</v>
      </c>
      <c r="N381" s="54" t="s">
        <v>19</v>
      </c>
      <c r="O381" s="54" t="s">
        <v>65</v>
      </c>
      <c r="P381" s="58"/>
      <c r="Q381" s="152"/>
      <c r="R381" s="162"/>
      <c r="S381" s="162"/>
      <c r="T381" s="162"/>
      <c r="U381" s="162"/>
      <c r="V381" s="163"/>
      <c r="W381" s="163"/>
      <c r="X381" s="163"/>
      <c r="Y381" s="268"/>
    </row>
    <row r="382">
      <c r="A382" s="53">
        <v>45705.0</v>
      </c>
      <c r="B382" s="53">
        <v>45783.0</v>
      </c>
      <c r="C382" s="54">
        <v>239166.0</v>
      </c>
      <c r="D382" s="54" t="s">
        <v>87</v>
      </c>
      <c r="E382" s="53">
        <v>45627.0</v>
      </c>
      <c r="F382" s="56">
        <f t="shared" si="6"/>
        <v>5</v>
      </c>
      <c r="G382" s="53">
        <v>45670.0</v>
      </c>
      <c r="H382" s="56">
        <f t="shared" si="7"/>
        <v>3</v>
      </c>
      <c r="I382" s="54" t="s">
        <v>42</v>
      </c>
      <c r="J382" s="54">
        <v>4.29913155E9</v>
      </c>
      <c r="K382" s="58"/>
      <c r="L382" s="58"/>
      <c r="M382" s="53">
        <v>45750.0</v>
      </c>
      <c r="N382" s="54" t="s">
        <v>19</v>
      </c>
      <c r="O382" s="54" t="s">
        <v>197</v>
      </c>
      <c r="P382" s="58"/>
      <c r="Q382" s="152"/>
      <c r="R382" s="162"/>
      <c r="S382" s="162"/>
      <c r="T382" s="162"/>
      <c r="U382" s="162"/>
      <c r="V382" s="163"/>
      <c r="W382" s="163"/>
      <c r="X382" s="163"/>
      <c r="Y382" s="268"/>
    </row>
    <row r="383">
      <c r="A383" s="53">
        <v>45705.0</v>
      </c>
      <c r="B383" s="53">
        <v>45783.0</v>
      </c>
      <c r="C383" s="54">
        <v>245646.0</v>
      </c>
      <c r="D383" s="54" t="s">
        <v>116</v>
      </c>
      <c r="E383" s="55">
        <v>45627.0</v>
      </c>
      <c r="F383" s="56">
        <f t="shared" si="6"/>
        <v>5</v>
      </c>
      <c r="G383" s="53">
        <v>45727.0</v>
      </c>
      <c r="H383" s="56">
        <f t="shared" si="7"/>
        <v>1</v>
      </c>
      <c r="I383" s="54" t="s">
        <v>49</v>
      </c>
      <c r="J383" s="54">
        <v>501.0</v>
      </c>
      <c r="K383" s="54" t="s">
        <v>790</v>
      </c>
      <c r="L383" s="54" t="s">
        <v>51</v>
      </c>
      <c r="M383" s="53">
        <v>45750.0</v>
      </c>
      <c r="N383" s="54" t="s">
        <v>19</v>
      </c>
      <c r="O383" s="54" t="s">
        <v>197</v>
      </c>
      <c r="P383" s="58"/>
      <c r="Q383" s="152"/>
      <c r="R383" s="162"/>
      <c r="S383" s="162"/>
      <c r="T383" s="162"/>
      <c r="U383" s="162"/>
      <c r="V383" s="163"/>
      <c r="W383" s="163"/>
      <c r="X383" s="163"/>
      <c r="Y383" s="268"/>
    </row>
    <row r="384">
      <c r="A384" s="53">
        <v>45705.0</v>
      </c>
      <c r="B384" s="53">
        <v>45783.0</v>
      </c>
      <c r="C384" s="54">
        <v>199632.0</v>
      </c>
      <c r="D384" s="54" t="s">
        <v>60</v>
      </c>
      <c r="E384" s="55">
        <v>45413.0</v>
      </c>
      <c r="F384" s="56">
        <f t="shared" si="6"/>
        <v>12</v>
      </c>
      <c r="G384" s="53">
        <v>45469.0</v>
      </c>
      <c r="H384" s="56">
        <f t="shared" si="7"/>
        <v>10</v>
      </c>
      <c r="I384" s="54" t="s">
        <v>59</v>
      </c>
      <c r="J384" s="54">
        <v>106.0</v>
      </c>
      <c r="K384" s="116" t="s">
        <v>597</v>
      </c>
      <c r="L384" s="54" t="s">
        <v>68</v>
      </c>
      <c r="M384" s="53">
        <v>45776.0</v>
      </c>
      <c r="N384" s="54" t="s">
        <v>19</v>
      </c>
      <c r="O384" s="54" t="s">
        <v>65</v>
      </c>
      <c r="P384" s="58"/>
      <c r="Q384" s="152"/>
      <c r="R384" s="162"/>
      <c r="S384" s="162"/>
      <c r="T384" s="162"/>
      <c r="U384" s="162"/>
      <c r="V384" s="163"/>
      <c r="W384" s="163"/>
      <c r="X384" s="163"/>
      <c r="Y384" s="268"/>
    </row>
    <row r="385">
      <c r="A385" s="53">
        <v>45705.0</v>
      </c>
      <c r="B385" s="53">
        <v>45783.0</v>
      </c>
      <c r="C385" s="54">
        <v>241357.0</v>
      </c>
      <c r="D385" s="54" t="s">
        <v>107</v>
      </c>
      <c r="E385" s="53">
        <v>45658.0</v>
      </c>
      <c r="F385" s="56">
        <f t="shared" si="6"/>
        <v>4</v>
      </c>
      <c r="G385" s="53">
        <v>45688.0</v>
      </c>
      <c r="H385" s="56">
        <f t="shared" si="7"/>
        <v>3</v>
      </c>
      <c r="I385" s="54" t="s">
        <v>49</v>
      </c>
      <c r="J385" s="54">
        <v>501.0</v>
      </c>
      <c r="K385" s="54" t="s">
        <v>791</v>
      </c>
      <c r="L385" s="54" t="s">
        <v>51</v>
      </c>
      <c r="M385" s="53">
        <v>45750.0</v>
      </c>
      <c r="N385" s="54" t="s">
        <v>19</v>
      </c>
      <c r="O385" s="54" t="s">
        <v>198</v>
      </c>
      <c r="P385" s="54" t="s">
        <v>66</v>
      </c>
      <c r="Q385" s="152"/>
      <c r="R385" s="162"/>
      <c r="S385" s="162"/>
      <c r="T385" s="162"/>
      <c r="U385" s="162"/>
      <c r="V385" s="163"/>
      <c r="W385" s="163"/>
      <c r="X385" s="163"/>
      <c r="Y385" s="268"/>
    </row>
    <row r="386">
      <c r="A386" s="53">
        <v>45705.0</v>
      </c>
      <c r="B386" s="53">
        <v>45783.0</v>
      </c>
      <c r="C386" s="54">
        <v>216432.0</v>
      </c>
      <c r="D386" s="54" t="s">
        <v>88</v>
      </c>
      <c r="E386" s="53">
        <v>45292.0</v>
      </c>
      <c r="F386" s="56">
        <f t="shared" si="6"/>
        <v>16</v>
      </c>
      <c r="G386" s="53">
        <v>45442.0</v>
      </c>
      <c r="H386" s="56">
        <f t="shared" si="7"/>
        <v>11</v>
      </c>
      <c r="I386" s="54" t="s">
        <v>49</v>
      </c>
      <c r="J386" s="54">
        <v>535.0</v>
      </c>
      <c r="K386" s="54" t="s">
        <v>597</v>
      </c>
      <c r="L386" s="54" t="s">
        <v>51</v>
      </c>
      <c r="M386" s="53">
        <v>45756.0</v>
      </c>
      <c r="N386" s="54" t="s">
        <v>19</v>
      </c>
      <c r="O386" s="54" t="s">
        <v>65</v>
      </c>
      <c r="P386" s="58"/>
      <c r="Q386" s="152"/>
      <c r="R386" s="162"/>
      <c r="S386" s="162"/>
      <c r="T386" s="162"/>
      <c r="U386" s="162"/>
      <c r="V386" s="163"/>
      <c r="W386" s="163"/>
      <c r="X386" s="163"/>
      <c r="Y386" s="268"/>
    </row>
    <row r="387">
      <c r="A387" s="53">
        <v>45705.0</v>
      </c>
      <c r="B387" s="53">
        <v>45783.0</v>
      </c>
      <c r="C387" s="54">
        <v>240376.0</v>
      </c>
      <c r="D387" s="54" t="s">
        <v>88</v>
      </c>
      <c r="E387" s="53">
        <v>45658.0</v>
      </c>
      <c r="F387" s="56">
        <f t="shared" si="6"/>
        <v>4</v>
      </c>
      <c r="G387" s="53">
        <v>45680.0</v>
      </c>
      <c r="H387" s="56">
        <f t="shared" si="7"/>
        <v>3</v>
      </c>
      <c r="I387" s="54" t="s">
        <v>73</v>
      </c>
      <c r="J387" s="54" t="s">
        <v>691</v>
      </c>
      <c r="K387" s="54" t="s">
        <v>792</v>
      </c>
      <c r="L387" s="58"/>
      <c r="M387" s="53">
        <v>45750.0</v>
      </c>
      <c r="N387" s="54" t="s">
        <v>19</v>
      </c>
      <c r="O387" s="54" t="s">
        <v>198</v>
      </c>
      <c r="P387" s="58"/>
      <c r="Q387" s="152"/>
      <c r="R387" s="162"/>
      <c r="S387" s="162"/>
      <c r="T387" s="162"/>
      <c r="U387" s="162"/>
      <c r="V387" s="163"/>
      <c r="W387" s="163"/>
      <c r="X387" s="163"/>
      <c r="Y387" s="268"/>
    </row>
    <row r="388">
      <c r="A388" s="53">
        <v>45705.0</v>
      </c>
      <c r="B388" s="53">
        <v>45783.0</v>
      </c>
      <c r="C388" s="54">
        <v>227279.0</v>
      </c>
      <c r="D388" s="54" t="s">
        <v>41</v>
      </c>
      <c r="E388" s="53">
        <v>45444.0</v>
      </c>
      <c r="F388" s="56">
        <f t="shared" si="6"/>
        <v>11</v>
      </c>
      <c r="G388" s="53">
        <v>45548.0</v>
      </c>
      <c r="H388" s="56">
        <f t="shared" si="7"/>
        <v>7</v>
      </c>
      <c r="I388" s="54" t="s">
        <v>59</v>
      </c>
      <c r="J388" s="54">
        <v>106.0</v>
      </c>
      <c r="K388" s="116" t="s">
        <v>612</v>
      </c>
      <c r="L388" s="54" t="s">
        <v>51</v>
      </c>
      <c r="M388" s="53">
        <v>45772.0</v>
      </c>
      <c r="N388" s="54" t="s">
        <v>19</v>
      </c>
      <c r="O388" s="54" t="s">
        <v>65</v>
      </c>
      <c r="P388" s="98"/>
      <c r="Q388" s="152"/>
      <c r="R388" s="162"/>
      <c r="S388" s="162"/>
      <c r="T388" s="162"/>
      <c r="U388" s="162"/>
      <c r="V388" s="163"/>
      <c r="W388" s="163"/>
      <c r="X388" s="163"/>
      <c r="Y388" s="268"/>
    </row>
    <row r="389">
      <c r="A389" s="53">
        <v>45705.0</v>
      </c>
      <c r="B389" s="53">
        <v>45783.0</v>
      </c>
      <c r="C389" s="54">
        <v>234514.0</v>
      </c>
      <c r="D389" s="54" t="s">
        <v>41</v>
      </c>
      <c r="E389" s="53">
        <v>45566.0</v>
      </c>
      <c r="F389" s="56">
        <f t="shared" si="6"/>
        <v>7</v>
      </c>
      <c r="G389" s="151">
        <v>45615.0</v>
      </c>
      <c r="H389" s="56">
        <f t="shared" si="7"/>
        <v>5</v>
      </c>
      <c r="I389" s="54" t="s">
        <v>63</v>
      </c>
      <c r="J389" s="54">
        <v>401.0</v>
      </c>
      <c r="K389" s="54" t="s">
        <v>793</v>
      </c>
      <c r="L389" s="54" t="s">
        <v>51</v>
      </c>
      <c r="M389" s="53">
        <v>45758.0</v>
      </c>
      <c r="N389" s="54" t="s">
        <v>19</v>
      </c>
      <c r="O389" s="54" t="s">
        <v>65</v>
      </c>
      <c r="P389" s="58"/>
      <c r="Q389" s="152"/>
      <c r="R389" s="162"/>
      <c r="S389" s="162"/>
      <c r="T389" s="162"/>
      <c r="U389" s="162"/>
      <c r="V389" s="163"/>
      <c r="W389" s="163"/>
      <c r="X389" s="163"/>
      <c r="Y389" s="268"/>
    </row>
    <row r="390">
      <c r="A390" s="53">
        <v>45705.0</v>
      </c>
      <c r="B390" s="53">
        <v>45783.0</v>
      </c>
      <c r="C390" s="54">
        <v>236617.0</v>
      </c>
      <c r="D390" s="54" t="s">
        <v>41</v>
      </c>
      <c r="E390" s="53">
        <v>45597.0</v>
      </c>
      <c r="F390" s="56">
        <f t="shared" si="6"/>
        <v>6</v>
      </c>
      <c r="G390" s="151">
        <v>45636.0</v>
      </c>
      <c r="H390" s="56">
        <f t="shared" si="7"/>
        <v>4</v>
      </c>
      <c r="I390" s="54" t="s">
        <v>49</v>
      </c>
      <c r="J390" s="58" t="s">
        <v>33</v>
      </c>
      <c r="K390" s="54" t="s">
        <v>204</v>
      </c>
      <c r="L390" s="54" t="s">
        <v>51</v>
      </c>
      <c r="M390" s="53">
        <v>45762.0</v>
      </c>
      <c r="N390" s="54" t="s">
        <v>19</v>
      </c>
      <c r="O390" s="54" t="s">
        <v>65</v>
      </c>
      <c r="P390" s="58"/>
      <c r="Q390" s="152"/>
      <c r="R390" s="162"/>
      <c r="S390" s="162"/>
      <c r="T390" s="162"/>
      <c r="U390" s="162"/>
      <c r="V390" s="163"/>
      <c r="W390" s="163"/>
      <c r="X390" s="163"/>
      <c r="Y390" s="268"/>
    </row>
    <row r="391">
      <c r="A391" s="53">
        <v>45705.0</v>
      </c>
      <c r="B391" s="53">
        <v>45783.0</v>
      </c>
      <c r="C391" s="54">
        <v>239368.0</v>
      </c>
      <c r="D391" s="54" t="s">
        <v>41</v>
      </c>
      <c r="E391" s="53">
        <v>45566.0</v>
      </c>
      <c r="F391" s="56">
        <f t="shared" si="6"/>
        <v>7</v>
      </c>
      <c r="G391" s="53">
        <v>45671.0</v>
      </c>
      <c r="H391" s="56">
        <f t="shared" si="7"/>
        <v>3</v>
      </c>
      <c r="I391" s="54" t="s">
        <v>49</v>
      </c>
      <c r="J391" s="58" t="s">
        <v>33</v>
      </c>
      <c r="K391" s="54" t="s">
        <v>204</v>
      </c>
      <c r="L391" s="54" t="s">
        <v>51</v>
      </c>
      <c r="M391" s="53">
        <v>45762.0</v>
      </c>
      <c r="N391" s="54" t="s">
        <v>19</v>
      </c>
      <c r="O391" s="54" t="s">
        <v>65</v>
      </c>
      <c r="P391" s="58"/>
      <c r="Q391" s="152"/>
      <c r="R391" s="162"/>
      <c r="S391" s="162"/>
      <c r="T391" s="162"/>
      <c r="U391" s="162"/>
      <c r="V391" s="163"/>
      <c r="W391" s="163"/>
      <c r="X391" s="163"/>
      <c r="Y391" s="268"/>
    </row>
    <row r="392">
      <c r="A392" s="53">
        <v>45705.0</v>
      </c>
      <c r="B392" s="53">
        <v>45783.0</v>
      </c>
      <c r="C392" s="54">
        <v>223401.0</v>
      </c>
      <c r="D392" s="54" t="s">
        <v>89</v>
      </c>
      <c r="E392" s="53">
        <v>45474.0</v>
      </c>
      <c r="F392" s="56">
        <f t="shared" si="6"/>
        <v>10</v>
      </c>
      <c r="G392" s="53">
        <v>45527.0</v>
      </c>
      <c r="H392" s="56">
        <f t="shared" si="7"/>
        <v>8</v>
      </c>
      <c r="I392" s="54" t="s">
        <v>59</v>
      </c>
      <c r="J392" s="54">
        <v>102.0</v>
      </c>
      <c r="K392" s="54" t="s">
        <v>596</v>
      </c>
      <c r="L392" s="54" t="s">
        <v>68</v>
      </c>
      <c r="M392" s="53">
        <v>45758.0</v>
      </c>
      <c r="N392" s="54" t="s">
        <v>19</v>
      </c>
      <c r="O392" s="54" t="s">
        <v>65</v>
      </c>
      <c r="P392" s="58"/>
      <c r="Q392" s="152"/>
      <c r="R392" s="162"/>
      <c r="S392" s="162"/>
      <c r="T392" s="162"/>
      <c r="U392" s="162"/>
      <c r="V392" s="163"/>
      <c r="W392" s="163"/>
      <c r="X392" s="163"/>
      <c r="Y392" s="268"/>
    </row>
    <row r="393">
      <c r="A393" s="53">
        <v>45705.0</v>
      </c>
      <c r="B393" s="53">
        <v>45783.0</v>
      </c>
      <c r="C393" s="54">
        <v>235256.0</v>
      </c>
      <c r="D393" s="54" t="s">
        <v>89</v>
      </c>
      <c r="E393" s="53">
        <v>45352.0</v>
      </c>
      <c r="F393" s="56">
        <f t="shared" si="6"/>
        <v>14</v>
      </c>
      <c r="G393" s="151">
        <v>45623.0</v>
      </c>
      <c r="H393" s="56">
        <f t="shared" si="7"/>
        <v>5</v>
      </c>
      <c r="I393" s="54" t="s">
        <v>59</v>
      </c>
      <c r="J393" s="54">
        <v>102.0</v>
      </c>
      <c r="K393" s="54" t="s">
        <v>794</v>
      </c>
      <c r="L393" s="54" t="s">
        <v>68</v>
      </c>
      <c r="M393" s="53">
        <v>45758.0</v>
      </c>
      <c r="N393" s="54" t="s">
        <v>19</v>
      </c>
      <c r="O393" s="54" t="s">
        <v>65</v>
      </c>
      <c r="P393" s="58"/>
      <c r="Q393" s="152"/>
      <c r="R393" s="162"/>
      <c r="S393" s="162"/>
      <c r="T393" s="162"/>
      <c r="U393" s="162"/>
      <c r="V393" s="163"/>
      <c r="W393" s="163"/>
      <c r="X393" s="163"/>
      <c r="Y393" s="268"/>
    </row>
    <row r="394">
      <c r="A394" s="53">
        <v>45705.0</v>
      </c>
      <c r="B394" s="53">
        <v>45783.0</v>
      </c>
      <c r="C394" s="54">
        <v>241156.0</v>
      </c>
      <c r="D394" s="54" t="s">
        <v>89</v>
      </c>
      <c r="E394" s="53">
        <v>45627.0</v>
      </c>
      <c r="F394" s="56">
        <f t="shared" si="6"/>
        <v>5</v>
      </c>
      <c r="G394" s="53">
        <v>45686.0</v>
      </c>
      <c r="H394" s="56">
        <f t="shared" si="7"/>
        <v>3</v>
      </c>
      <c r="I394" s="54" t="s">
        <v>59</v>
      </c>
      <c r="J394" s="54" t="s">
        <v>143</v>
      </c>
      <c r="K394" s="54" t="s">
        <v>795</v>
      </c>
      <c r="L394" s="58"/>
      <c r="M394" s="53">
        <v>45750.0</v>
      </c>
      <c r="N394" s="54" t="s">
        <v>19</v>
      </c>
      <c r="O394" s="54" t="s">
        <v>197</v>
      </c>
      <c r="P394" s="58"/>
      <c r="Q394" s="152"/>
      <c r="R394" s="162"/>
      <c r="S394" s="162"/>
      <c r="T394" s="162"/>
      <c r="U394" s="162"/>
      <c r="V394" s="163"/>
      <c r="W394" s="163"/>
      <c r="X394" s="163"/>
      <c r="Y394" s="268"/>
    </row>
    <row r="395">
      <c r="A395" s="53">
        <v>45747.0</v>
      </c>
      <c r="B395" s="53">
        <v>45783.0</v>
      </c>
      <c r="C395" s="54">
        <v>232953.0</v>
      </c>
      <c r="D395" s="54" t="s">
        <v>158</v>
      </c>
      <c r="E395" s="53">
        <v>45536.0</v>
      </c>
      <c r="F395" s="56">
        <f t="shared" si="6"/>
        <v>8</v>
      </c>
      <c r="G395" s="53">
        <v>45597.0</v>
      </c>
      <c r="H395" s="56">
        <f t="shared" si="7"/>
        <v>6</v>
      </c>
      <c r="I395" s="54" t="s">
        <v>59</v>
      </c>
      <c r="J395" s="54">
        <v>102.0</v>
      </c>
      <c r="K395" s="54" t="s">
        <v>796</v>
      </c>
      <c r="L395" s="54" t="s">
        <v>51</v>
      </c>
      <c r="M395" s="53">
        <v>45748.0</v>
      </c>
      <c r="N395" s="54" t="s">
        <v>19</v>
      </c>
      <c r="O395" s="54" t="s">
        <v>65</v>
      </c>
      <c r="P395" s="58"/>
      <c r="Q395" s="152"/>
      <c r="R395" s="162"/>
      <c r="S395" s="162"/>
      <c r="T395" s="162"/>
      <c r="U395" s="162"/>
      <c r="V395" s="163"/>
      <c r="W395" s="163"/>
      <c r="X395" s="163"/>
      <c r="Y395" s="268"/>
    </row>
    <row r="396">
      <c r="A396" s="53">
        <v>45705.0</v>
      </c>
      <c r="B396" s="53">
        <v>45783.0</v>
      </c>
      <c r="C396" s="54">
        <v>233816.0</v>
      </c>
      <c r="D396" s="54" t="s">
        <v>158</v>
      </c>
      <c r="E396" s="53">
        <v>45566.0</v>
      </c>
      <c r="F396" s="56">
        <f t="shared" si="6"/>
        <v>7</v>
      </c>
      <c r="G396" s="53">
        <v>45543.0</v>
      </c>
      <c r="H396" s="56">
        <f t="shared" si="7"/>
        <v>7</v>
      </c>
      <c r="I396" s="54" t="s">
        <v>74</v>
      </c>
      <c r="J396" s="54">
        <v>314.0</v>
      </c>
      <c r="K396" s="116" t="s">
        <v>797</v>
      </c>
      <c r="L396" s="54" t="s">
        <v>51</v>
      </c>
      <c r="M396" s="53">
        <v>45755.0</v>
      </c>
      <c r="N396" s="54" t="s">
        <v>19</v>
      </c>
      <c r="O396" s="54" t="s">
        <v>65</v>
      </c>
      <c r="P396" s="58"/>
      <c r="Q396" s="152"/>
      <c r="R396" s="162"/>
      <c r="S396" s="162"/>
      <c r="T396" s="162"/>
      <c r="U396" s="162"/>
      <c r="V396" s="163"/>
      <c r="W396" s="163"/>
      <c r="X396" s="163"/>
      <c r="Y396" s="268"/>
    </row>
    <row r="397">
      <c r="A397" s="53">
        <v>45705.0</v>
      </c>
      <c r="B397" s="53">
        <v>45783.0</v>
      </c>
      <c r="C397" s="54">
        <v>239887.0</v>
      </c>
      <c r="D397" s="54" t="s">
        <v>158</v>
      </c>
      <c r="E397" s="53">
        <v>45658.0</v>
      </c>
      <c r="F397" s="56">
        <f t="shared" si="6"/>
        <v>4</v>
      </c>
      <c r="G397" s="53">
        <v>45674.0</v>
      </c>
      <c r="H397" s="56">
        <f t="shared" si="7"/>
        <v>3</v>
      </c>
      <c r="I397" s="54" t="s">
        <v>74</v>
      </c>
      <c r="J397" s="54" t="s">
        <v>143</v>
      </c>
      <c r="K397" s="58"/>
      <c r="L397" s="54" t="s">
        <v>51</v>
      </c>
      <c r="M397" s="53">
        <v>45750.0</v>
      </c>
      <c r="N397" s="54" t="s">
        <v>19</v>
      </c>
      <c r="O397" s="54" t="s">
        <v>198</v>
      </c>
      <c r="P397" s="58"/>
      <c r="Q397" s="152"/>
      <c r="R397" s="162"/>
      <c r="S397" s="162"/>
      <c r="T397" s="162"/>
      <c r="U397" s="162"/>
      <c r="V397" s="163"/>
      <c r="W397" s="163"/>
      <c r="X397" s="163"/>
      <c r="Y397" s="268"/>
    </row>
    <row r="398">
      <c r="A398" s="53">
        <v>45705.0</v>
      </c>
      <c r="B398" s="53">
        <v>45783.0</v>
      </c>
      <c r="C398" s="54">
        <v>240933.0</v>
      </c>
      <c r="D398" s="54" t="s">
        <v>158</v>
      </c>
      <c r="E398" s="53">
        <v>45627.0</v>
      </c>
      <c r="F398" s="56">
        <f t="shared" si="6"/>
        <v>5</v>
      </c>
      <c r="G398" s="53">
        <v>45685.0</v>
      </c>
      <c r="H398" s="56">
        <f t="shared" si="7"/>
        <v>3</v>
      </c>
      <c r="I398" s="54" t="s">
        <v>49</v>
      </c>
      <c r="J398" s="54">
        <v>512.0</v>
      </c>
      <c r="K398" s="54" t="s">
        <v>798</v>
      </c>
      <c r="L398" s="54" t="s">
        <v>51</v>
      </c>
      <c r="M398" s="53">
        <v>45762.0</v>
      </c>
      <c r="N398" s="54" t="s">
        <v>19</v>
      </c>
      <c r="O398" s="54" t="s">
        <v>65</v>
      </c>
      <c r="P398" s="58"/>
      <c r="Q398" s="152"/>
      <c r="R398" s="162"/>
      <c r="S398" s="162"/>
      <c r="T398" s="162"/>
      <c r="U398" s="162"/>
      <c r="V398" s="163"/>
      <c r="W398" s="163"/>
      <c r="X398" s="163"/>
      <c r="Y398" s="268"/>
    </row>
    <row r="399">
      <c r="A399" s="53">
        <v>45705.0</v>
      </c>
      <c r="B399" s="53">
        <v>45783.0</v>
      </c>
      <c r="C399" s="54">
        <v>242075.0</v>
      </c>
      <c r="D399" s="54" t="s">
        <v>158</v>
      </c>
      <c r="E399" s="53">
        <v>45658.0</v>
      </c>
      <c r="F399" s="56">
        <f t="shared" si="6"/>
        <v>4</v>
      </c>
      <c r="G399" s="53">
        <v>45694.0</v>
      </c>
      <c r="H399" s="56">
        <f t="shared" si="7"/>
        <v>3</v>
      </c>
      <c r="I399" s="54" t="s">
        <v>74</v>
      </c>
      <c r="J399" s="54" t="s">
        <v>143</v>
      </c>
      <c r="K399" s="58"/>
      <c r="L399" s="54" t="s">
        <v>51</v>
      </c>
      <c r="M399" s="53">
        <v>45750.0</v>
      </c>
      <c r="N399" s="54" t="s">
        <v>19</v>
      </c>
      <c r="O399" s="54" t="s">
        <v>198</v>
      </c>
      <c r="P399" s="58"/>
      <c r="Q399" s="152"/>
      <c r="R399" s="162"/>
      <c r="S399" s="162"/>
      <c r="T399" s="162"/>
      <c r="U399" s="162"/>
      <c r="V399" s="163"/>
      <c r="W399" s="163"/>
      <c r="X399" s="163"/>
      <c r="Y399" s="268"/>
    </row>
    <row r="400">
      <c r="A400" s="53">
        <v>45705.0</v>
      </c>
      <c r="B400" s="53">
        <v>45783.0</v>
      </c>
      <c r="C400" s="54">
        <v>220505.0</v>
      </c>
      <c r="D400" s="54" t="s">
        <v>111</v>
      </c>
      <c r="E400" s="53">
        <v>45383.0</v>
      </c>
      <c r="F400" s="56">
        <f t="shared" si="6"/>
        <v>13</v>
      </c>
      <c r="G400" s="53">
        <v>45478.0</v>
      </c>
      <c r="H400" s="56">
        <f t="shared" si="7"/>
        <v>10</v>
      </c>
      <c r="I400" s="54" t="s">
        <v>49</v>
      </c>
      <c r="J400" s="54">
        <v>512.0</v>
      </c>
      <c r="K400" s="54" t="s">
        <v>639</v>
      </c>
      <c r="L400" s="54" t="s">
        <v>51</v>
      </c>
      <c r="M400" s="53">
        <v>45750.0</v>
      </c>
      <c r="N400" s="54" t="s">
        <v>19</v>
      </c>
      <c r="O400" s="54" t="s">
        <v>65</v>
      </c>
      <c r="P400" s="58"/>
      <c r="Q400" s="152"/>
      <c r="R400" s="162"/>
      <c r="S400" s="162"/>
      <c r="T400" s="162"/>
      <c r="U400" s="162"/>
      <c r="V400" s="163"/>
      <c r="W400" s="163"/>
      <c r="X400" s="163"/>
      <c r="Y400" s="268"/>
    </row>
    <row r="401">
      <c r="A401" s="53">
        <v>45705.0</v>
      </c>
      <c r="B401" s="53">
        <v>45783.0</v>
      </c>
      <c r="C401" s="54">
        <v>229202.0</v>
      </c>
      <c r="D401" s="54" t="s">
        <v>111</v>
      </c>
      <c r="E401" s="53">
        <v>45505.0</v>
      </c>
      <c r="F401" s="56">
        <f t="shared" si="6"/>
        <v>9</v>
      </c>
      <c r="G401" s="53">
        <v>45565.0</v>
      </c>
      <c r="H401" s="56">
        <f t="shared" si="7"/>
        <v>7</v>
      </c>
      <c r="I401" s="54" t="s">
        <v>59</v>
      </c>
      <c r="J401" s="54">
        <v>106.0</v>
      </c>
      <c r="K401" s="54" t="s">
        <v>799</v>
      </c>
      <c r="L401" s="54" t="s">
        <v>51</v>
      </c>
      <c r="M401" s="53">
        <v>45757.0</v>
      </c>
      <c r="N401" s="54" t="s">
        <v>19</v>
      </c>
      <c r="O401" s="54" t="s">
        <v>65</v>
      </c>
      <c r="P401" s="58"/>
      <c r="Q401" s="152"/>
      <c r="R401" s="162"/>
      <c r="S401" s="162"/>
      <c r="T401" s="162"/>
      <c r="U401" s="162"/>
      <c r="V401" s="163"/>
      <c r="W401" s="163"/>
      <c r="X401" s="163"/>
      <c r="Y401" s="268"/>
    </row>
    <row r="402">
      <c r="A402" s="53">
        <v>45705.0</v>
      </c>
      <c r="B402" s="53">
        <v>45783.0</v>
      </c>
      <c r="C402" s="54">
        <v>239884.0</v>
      </c>
      <c r="D402" s="54" t="s">
        <v>111</v>
      </c>
      <c r="E402" s="53">
        <v>45627.0</v>
      </c>
      <c r="F402" s="56">
        <f t="shared" si="6"/>
        <v>5</v>
      </c>
      <c r="G402" s="53">
        <v>45678.0</v>
      </c>
      <c r="H402" s="56">
        <f t="shared" si="7"/>
        <v>3</v>
      </c>
      <c r="I402" s="54" t="s">
        <v>49</v>
      </c>
      <c r="J402" s="54">
        <v>504.0</v>
      </c>
      <c r="K402" s="54" t="s">
        <v>800</v>
      </c>
      <c r="L402" s="54" t="s">
        <v>51</v>
      </c>
      <c r="M402" s="53">
        <v>45750.0</v>
      </c>
      <c r="N402" s="54" t="s">
        <v>19</v>
      </c>
      <c r="O402" s="54" t="s">
        <v>197</v>
      </c>
      <c r="P402" s="58"/>
      <c r="Q402" s="152"/>
      <c r="R402" s="162"/>
      <c r="S402" s="162"/>
      <c r="T402" s="162"/>
      <c r="U402" s="162"/>
      <c r="V402" s="163"/>
      <c r="W402" s="163"/>
      <c r="X402" s="163"/>
      <c r="Y402" s="268"/>
    </row>
    <row r="403">
      <c r="A403" s="53">
        <v>45705.0</v>
      </c>
      <c r="B403" s="53">
        <v>45783.0</v>
      </c>
      <c r="C403" s="54">
        <v>242156.0</v>
      </c>
      <c r="D403" s="54" t="s">
        <v>111</v>
      </c>
      <c r="E403" s="53">
        <v>45658.0</v>
      </c>
      <c r="F403" s="56">
        <f t="shared" si="6"/>
        <v>4</v>
      </c>
      <c r="G403" s="53">
        <v>45333.0</v>
      </c>
      <c r="H403" s="56">
        <f t="shared" si="7"/>
        <v>14</v>
      </c>
      <c r="I403" s="54" t="s">
        <v>74</v>
      </c>
      <c r="J403" s="54" t="s">
        <v>143</v>
      </c>
      <c r="K403" s="58"/>
      <c r="L403" s="54" t="s">
        <v>51</v>
      </c>
      <c r="M403" s="53">
        <v>45750.0</v>
      </c>
      <c r="N403" s="54" t="s">
        <v>19</v>
      </c>
      <c r="O403" s="54" t="s">
        <v>198</v>
      </c>
      <c r="P403" s="58"/>
      <c r="Q403" s="152"/>
      <c r="R403" s="162"/>
      <c r="S403" s="162"/>
      <c r="T403" s="162"/>
      <c r="U403" s="162"/>
      <c r="V403" s="163"/>
      <c r="W403" s="163"/>
      <c r="X403" s="163"/>
      <c r="Y403" s="268"/>
    </row>
    <row r="404">
      <c r="A404" s="53">
        <v>45705.0</v>
      </c>
      <c r="B404" s="53">
        <v>45783.0</v>
      </c>
      <c r="C404" s="54">
        <v>236718.0</v>
      </c>
      <c r="D404" s="54" t="s">
        <v>112</v>
      </c>
      <c r="E404" s="53">
        <v>45536.0</v>
      </c>
      <c r="F404" s="56">
        <f t="shared" si="6"/>
        <v>8</v>
      </c>
      <c r="G404" s="151">
        <v>45639.0</v>
      </c>
      <c r="H404" s="56">
        <f t="shared" si="7"/>
        <v>4</v>
      </c>
      <c r="I404" s="54" t="s">
        <v>73</v>
      </c>
      <c r="J404" s="378" t="s">
        <v>258</v>
      </c>
      <c r="K404" s="54" t="s">
        <v>204</v>
      </c>
      <c r="L404" s="54" t="s">
        <v>51</v>
      </c>
      <c r="M404" s="53">
        <v>45757.0</v>
      </c>
      <c r="N404" s="54" t="s">
        <v>19</v>
      </c>
      <c r="O404" s="54" t="s">
        <v>65</v>
      </c>
      <c r="P404" s="58"/>
      <c r="Q404" s="152"/>
      <c r="R404" s="162"/>
      <c r="S404" s="162"/>
      <c r="T404" s="162"/>
      <c r="U404" s="162"/>
      <c r="V404" s="163"/>
      <c r="W404" s="163"/>
      <c r="X404" s="163"/>
      <c r="Y404" s="268"/>
    </row>
    <row r="405">
      <c r="A405" s="53">
        <v>45705.0</v>
      </c>
      <c r="B405" s="53">
        <v>45783.0</v>
      </c>
      <c r="C405" s="54">
        <v>211711.0</v>
      </c>
      <c r="D405" s="54" t="s">
        <v>112</v>
      </c>
      <c r="E405" s="53">
        <v>45383.0</v>
      </c>
      <c r="F405" s="56">
        <f t="shared" si="6"/>
        <v>13</v>
      </c>
      <c r="G405" s="53">
        <v>45411.0</v>
      </c>
      <c r="H405" s="56">
        <f t="shared" si="7"/>
        <v>12</v>
      </c>
      <c r="I405" s="54" t="s">
        <v>59</v>
      </c>
      <c r="J405" s="54" t="s">
        <v>67</v>
      </c>
      <c r="K405" s="54" t="s">
        <v>801</v>
      </c>
      <c r="L405" s="54" t="s">
        <v>68</v>
      </c>
      <c r="M405" s="53">
        <v>45763.0</v>
      </c>
      <c r="N405" s="54" t="s">
        <v>19</v>
      </c>
      <c r="O405" s="54" t="s">
        <v>65</v>
      </c>
      <c r="P405" s="58"/>
      <c r="Q405" s="152"/>
      <c r="R405" s="162"/>
      <c r="S405" s="162"/>
      <c r="T405" s="162"/>
      <c r="U405" s="162"/>
      <c r="V405" s="163"/>
      <c r="W405" s="163"/>
      <c r="X405" s="163"/>
      <c r="Y405" s="268"/>
    </row>
    <row r="406">
      <c r="A406" s="53">
        <v>45705.0</v>
      </c>
      <c r="B406" s="53">
        <v>45783.0</v>
      </c>
      <c r="C406" s="54">
        <v>240650.0</v>
      </c>
      <c r="D406" s="54" t="s">
        <v>112</v>
      </c>
      <c r="E406" s="53">
        <v>45658.0</v>
      </c>
      <c r="F406" s="56">
        <f t="shared" si="6"/>
        <v>4</v>
      </c>
      <c r="G406" s="53">
        <v>45686.0</v>
      </c>
      <c r="H406" s="56">
        <f t="shared" si="7"/>
        <v>3</v>
      </c>
      <c r="I406" s="54" t="s">
        <v>49</v>
      </c>
      <c r="J406" s="54">
        <v>502.0</v>
      </c>
      <c r="K406" s="54" t="s">
        <v>802</v>
      </c>
      <c r="L406" s="54" t="s">
        <v>51</v>
      </c>
      <c r="M406" s="53">
        <v>45750.0</v>
      </c>
      <c r="N406" s="54" t="s">
        <v>19</v>
      </c>
      <c r="O406" s="54" t="s">
        <v>198</v>
      </c>
      <c r="P406" s="58"/>
      <c r="Q406" s="152"/>
      <c r="R406" s="162"/>
      <c r="S406" s="162"/>
      <c r="T406" s="162"/>
      <c r="U406" s="162"/>
      <c r="V406" s="163"/>
      <c r="W406" s="163"/>
      <c r="X406" s="163"/>
      <c r="Y406" s="268"/>
    </row>
    <row r="407">
      <c r="A407" s="53">
        <v>45705.0</v>
      </c>
      <c r="B407" s="53">
        <v>45783.0</v>
      </c>
      <c r="C407" s="54">
        <v>241844.0</v>
      </c>
      <c r="D407" s="54" t="s">
        <v>93</v>
      </c>
      <c r="E407" s="53">
        <v>45627.0</v>
      </c>
      <c r="F407" s="56">
        <f t="shared" si="6"/>
        <v>5</v>
      </c>
      <c r="G407" s="53">
        <v>45692.0</v>
      </c>
      <c r="H407" s="56">
        <f t="shared" si="7"/>
        <v>3</v>
      </c>
      <c r="I407" s="54" t="s">
        <v>74</v>
      </c>
      <c r="J407" s="54">
        <v>314.0</v>
      </c>
      <c r="K407" s="57" t="s">
        <v>50</v>
      </c>
      <c r="L407" s="54" t="s">
        <v>51</v>
      </c>
      <c r="M407" s="53">
        <v>45757.0</v>
      </c>
      <c r="N407" s="54" t="s">
        <v>19</v>
      </c>
      <c r="O407" s="54" t="s">
        <v>65</v>
      </c>
      <c r="P407" s="58"/>
      <c r="Q407" s="152"/>
      <c r="R407" s="162"/>
      <c r="S407" s="162"/>
      <c r="T407" s="162"/>
      <c r="U407" s="162"/>
      <c r="V407" s="163"/>
      <c r="W407" s="163"/>
      <c r="X407" s="163"/>
      <c r="Y407" s="268"/>
    </row>
    <row r="408">
      <c r="A408" s="53">
        <v>45727.0</v>
      </c>
      <c r="B408" s="53">
        <v>45783.0</v>
      </c>
      <c r="C408" s="54">
        <v>199611.0</v>
      </c>
      <c r="D408" s="54" t="s">
        <v>95</v>
      </c>
      <c r="E408" s="53">
        <v>45261.0</v>
      </c>
      <c r="F408" s="56">
        <f t="shared" si="6"/>
        <v>17</v>
      </c>
      <c r="G408" s="53">
        <v>45317.0</v>
      </c>
      <c r="H408" s="56">
        <f t="shared" si="7"/>
        <v>15</v>
      </c>
      <c r="I408" s="54" t="s">
        <v>73</v>
      </c>
      <c r="J408" s="54">
        <v>300.0</v>
      </c>
      <c r="K408" s="57">
        <v>5800.0</v>
      </c>
      <c r="L408" s="54" t="s">
        <v>51</v>
      </c>
      <c r="M408" s="53">
        <v>45763.0</v>
      </c>
      <c r="N408" s="54" t="s">
        <v>19</v>
      </c>
      <c r="O408" s="54" t="s">
        <v>65</v>
      </c>
      <c r="P408" s="58"/>
      <c r="Q408" s="152"/>
      <c r="R408" s="162"/>
      <c r="S408" s="162"/>
      <c r="T408" s="162"/>
      <c r="U408" s="162"/>
      <c r="V408" s="163"/>
      <c r="W408" s="163"/>
      <c r="X408" s="163"/>
      <c r="Y408" s="268"/>
    </row>
    <row r="409">
      <c r="A409" s="53">
        <v>45734.0</v>
      </c>
      <c r="B409" s="53">
        <v>45783.0</v>
      </c>
      <c r="C409" s="54">
        <v>198756.0</v>
      </c>
      <c r="D409" s="54" t="s">
        <v>95</v>
      </c>
      <c r="E409" s="53">
        <v>45292.0</v>
      </c>
      <c r="F409" s="56">
        <f t="shared" si="6"/>
        <v>16</v>
      </c>
      <c r="G409" s="53">
        <v>45307.0</v>
      </c>
      <c r="H409" s="56">
        <f t="shared" si="7"/>
        <v>15</v>
      </c>
      <c r="I409" s="54" t="s">
        <v>49</v>
      </c>
      <c r="J409" s="54">
        <v>535.0</v>
      </c>
      <c r="K409" s="54" t="s">
        <v>597</v>
      </c>
      <c r="L409" s="54" t="s">
        <v>68</v>
      </c>
      <c r="M409" s="53">
        <v>45764.0</v>
      </c>
      <c r="N409" s="54" t="s">
        <v>19</v>
      </c>
      <c r="O409" s="54" t="s">
        <v>644</v>
      </c>
      <c r="P409" s="58"/>
      <c r="Q409" s="152"/>
      <c r="R409" s="162"/>
      <c r="S409" s="162"/>
      <c r="T409" s="162"/>
      <c r="U409" s="162"/>
      <c r="V409" s="163"/>
      <c r="W409" s="163"/>
      <c r="X409" s="163"/>
      <c r="Y409" s="268"/>
    </row>
    <row r="410">
      <c r="A410" s="53">
        <v>45705.0</v>
      </c>
      <c r="B410" s="53">
        <v>45782.0</v>
      </c>
      <c r="C410" s="54">
        <v>233592.0</v>
      </c>
      <c r="D410" s="54" t="s">
        <v>95</v>
      </c>
      <c r="E410" s="53">
        <v>45566.0</v>
      </c>
      <c r="F410" s="56">
        <f t="shared" si="6"/>
        <v>7</v>
      </c>
      <c r="G410" s="53">
        <v>45543.0</v>
      </c>
      <c r="H410" s="56">
        <f t="shared" si="7"/>
        <v>7</v>
      </c>
      <c r="I410" s="54" t="s">
        <v>49</v>
      </c>
      <c r="J410" s="54">
        <v>510.0</v>
      </c>
      <c r="K410" s="57" t="s">
        <v>50</v>
      </c>
      <c r="L410" s="54" t="s">
        <v>51</v>
      </c>
      <c r="M410" s="53">
        <v>45782.0</v>
      </c>
      <c r="N410" s="54" t="s">
        <v>17</v>
      </c>
      <c r="O410" s="54" t="s">
        <v>65</v>
      </c>
      <c r="P410" s="58"/>
      <c r="Q410" s="152"/>
      <c r="R410" s="162"/>
      <c r="S410" s="162"/>
      <c r="T410" s="162"/>
      <c r="U410" s="162"/>
      <c r="V410" s="163"/>
      <c r="W410" s="163"/>
      <c r="X410" s="163"/>
      <c r="Y410" s="268"/>
    </row>
    <row r="411">
      <c r="A411" s="53">
        <v>45705.0</v>
      </c>
      <c r="B411" s="53">
        <v>45783.0</v>
      </c>
      <c r="C411" s="54">
        <v>240872.0</v>
      </c>
      <c r="D411" s="54" t="s">
        <v>95</v>
      </c>
      <c r="E411" s="53">
        <v>45627.0</v>
      </c>
      <c r="F411" s="56">
        <f t="shared" si="6"/>
        <v>5</v>
      </c>
      <c r="G411" s="53">
        <v>45687.0</v>
      </c>
      <c r="H411" s="56">
        <f t="shared" si="7"/>
        <v>3</v>
      </c>
      <c r="I411" s="54" t="s">
        <v>63</v>
      </c>
      <c r="J411" s="54">
        <v>401.0</v>
      </c>
      <c r="K411" s="57">
        <v>15000.0</v>
      </c>
      <c r="L411" s="54" t="s">
        <v>51</v>
      </c>
      <c r="M411" s="53">
        <v>45758.0</v>
      </c>
      <c r="N411" s="54" t="s">
        <v>19</v>
      </c>
      <c r="O411" s="54" t="s">
        <v>65</v>
      </c>
      <c r="P411" s="58"/>
      <c r="Q411" s="152"/>
      <c r="R411" s="162"/>
      <c r="S411" s="162"/>
      <c r="T411" s="162"/>
      <c r="U411" s="162"/>
      <c r="V411" s="163"/>
      <c r="W411" s="163"/>
      <c r="X411" s="163"/>
      <c r="Y411" s="268"/>
    </row>
    <row r="412">
      <c r="A412" s="53">
        <v>45705.0</v>
      </c>
      <c r="B412" s="53">
        <v>45782.0</v>
      </c>
      <c r="C412" s="54">
        <v>213509.0</v>
      </c>
      <c r="D412" s="54" t="s">
        <v>96</v>
      </c>
      <c r="E412" s="53">
        <v>45413.0</v>
      </c>
      <c r="F412" s="56">
        <f t="shared" si="6"/>
        <v>12</v>
      </c>
      <c r="G412" s="53">
        <v>45425.0</v>
      </c>
      <c r="H412" s="56">
        <f t="shared" si="7"/>
        <v>11</v>
      </c>
      <c r="I412" s="54" t="s">
        <v>59</v>
      </c>
      <c r="J412" s="54">
        <v>120.0</v>
      </c>
      <c r="K412" s="57" t="s">
        <v>639</v>
      </c>
      <c r="L412" s="57" t="s">
        <v>68</v>
      </c>
      <c r="M412" s="53">
        <v>45782.0</v>
      </c>
      <c r="N412" s="54" t="s">
        <v>17</v>
      </c>
      <c r="O412" s="54" t="s">
        <v>65</v>
      </c>
      <c r="P412" s="58"/>
      <c r="Q412" s="152"/>
      <c r="R412" s="162"/>
      <c r="S412" s="162"/>
      <c r="T412" s="162"/>
      <c r="U412" s="162"/>
      <c r="V412" s="163"/>
      <c r="W412" s="163"/>
      <c r="X412" s="163"/>
      <c r="Y412" s="268"/>
    </row>
    <row r="413">
      <c r="A413" s="53">
        <v>45705.0</v>
      </c>
      <c r="B413" s="53">
        <v>45783.0</v>
      </c>
      <c r="C413" s="54">
        <v>199326.0</v>
      </c>
      <c r="D413" s="54" t="s">
        <v>96</v>
      </c>
      <c r="E413" s="53">
        <v>45231.0</v>
      </c>
      <c r="F413" s="56">
        <f t="shared" si="6"/>
        <v>18</v>
      </c>
      <c r="G413" s="53">
        <v>45310.0</v>
      </c>
      <c r="H413" s="56">
        <f t="shared" si="7"/>
        <v>15</v>
      </c>
      <c r="I413" s="54" t="s">
        <v>49</v>
      </c>
      <c r="J413" s="54">
        <v>535.0</v>
      </c>
      <c r="K413" s="57">
        <v>2000.0</v>
      </c>
      <c r="L413" s="54" t="s">
        <v>51</v>
      </c>
      <c r="M413" s="53">
        <v>45758.0</v>
      </c>
      <c r="N413" s="54" t="s">
        <v>19</v>
      </c>
      <c r="O413" s="54" t="s">
        <v>65</v>
      </c>
      <c r="P413" s="58"/>
      <c r="Q413" s="152"/>
      <c r="R413" s="269"/>
      <c r="S413" s="310"/>
      <c r="T413" s="310"/>
      <c r="U413" s="310"/>
      <c r="V413" s="310"/>
      <c r="W413" s="310"/>
      <c r="X413" s="310"/>
      <c r="Y413" s="310"/>
    </row>
    <row r="414">
      <c r="A414" s="53">
        <v>45705.0</v>
      </c>
      <c r="B414" s="53">
        <v>45783.0</v>
      </c>
      <c r="C414" s="54">
        <v>222741.0</v>
      </c>
      <c r="D414" s="54" t="s">
        <v>96</v>
      </c>
      <c r="E414" s="53">
        <v>45474.0</v>
      </c>
      <c r="F414" s="56">
        <f t="shared" si="6"/>
        <v>10</v>
      </c>
      <c r="G414" s="53">
        <v>45499.0</v>
      </c>
      <c r="H414" s="56">
        <f t="shared" si="7"/>
        <v>9</v>
      </c>
      <c r="I414" s="54" t="s">
        <v>59</v>
      </c>
      <c r="J414" s="54" t="s">
        <v>67</v>
      </c>
      <c r="K414" s="57">
        <v>10000.0</v>
      </c>
      <c r="L414" s="54" t="s">
        <v>51</v>
      </c>
      <c r="M414" s="53">
        <v>45764.0</v>
      </c>
      <c r="N414" s="54" t="s">
        <v>19</v>
      </c>
      <c r="O414" s="54" t="s">
        <v>65</v>
      </c>
      <c r="P414" s="54" t="s">
        <v>66</v>
      </c>
      <c r="Q414" s="152"/>
      <c r="R414" s="269"/>
      <c r="S414" s="310"/>
      <c r="T414" s="310"/>
      <c r="U414" s="310"/>
      <c r="V414" s="310"/>
      <c r="W414" s="310"/>
      <c r="X414" s="310"/>
      <c r="Y414" s="310"/>
    </row>
    <row r="415">
      <c r="A415" s="53">
        <v>45705.0</v>
      </c>
      <c r="B415" s="53">
        <v>45783.0</v>
      </c>
      <c r="C415" s="54">
        <v>149767.0</v>
      </c>
      <c r="D415" s="54" t="s">
        <v>96</v>
      </c>
      <c r="E415" s="53">
        <v>45444.0</v>
      </c>
      <c r="F415" s="56">
        <f t="shared" si="6"/>
        <v>11</v>
      </c>
      <c r="G415" s="53">
        <v>45573.0</v>
      </c>
      <c r="H415" s="56">
        <f t="shared" si="7"/>
        <v>6</v>
      </c>
      <c r="I415" s="54" t="s">
        <v>49</v>
      </c>
      <c r="J415" s="54">
        <v>501.0</v>
      </c>
      <c r="K415" s="57">
        <v>2800.0</v>
      </c>
      <c r="L415" s="54" t="s">
        <v>51</v>
      </c>
      <c r="M415" s="53">
        <v>45770.0</v>
      </c>
      <c r="N415" s="54" t="s">
        <v>19</v>
      </c>
      <c r="O415" s="54" t="s">
        <v>803</v>
      </c>
      <c r="P415" s="54" t="s">
        <v>66</v>
      </c>
      <c r="Q415" s="152"/>
      <c r="R415" s="269"/>
      <c r="S415" s="310"/>
      <c r="T415" s="310"/>
      <c r="U415" s="310"/>
      <c r="V415" s="310"/>
      <c r="W415" s="310"/>
      <c r="X415" s="310"/>
      <c r="Y415" s="310"/>
    </row>
    <row r="416">
      <c r="A416" s="53">
        <v>45705.0</v>
      </c>
      <c r="B416" s="53">
        <v>45783.0</v>
      </c>
      <c r="C416" s="54">
        <v>238028.0</v>
      </c>
      <c r="D416" s="54" t="s">
        <v>96</v>
      </c>
      <c r="E416" s="53">
        <v>45566.0</v>
      </c>
      <c r="F416" s="56">
        <f t="shared" si="6"/>
        <v>7</v>
      </c>
      <c r="G416" s="53">
        <v>45659.0</v>
      </c>
      <c r="H416" s="56">
        <f t="shared" si="7"/>
        <v>4</v>
      </c>
      <c r="I416" s="54" t="s">
        <v>49</v>
      </c>
      <c r="J416" s="54">
        <v>512.0</v>
      </c>
      <c r="K416" s="57" t="s">
        <v>382</v>
      </c>
      <c r="L416" s="54" t="s">
        <v>51</v>
      </c>
      <c r="M416" s="53">
        <v>45762.0</v>
      </c>
      <c r="N416" s="54" t="s">
        <v>19</v>
      </c>
      <c r="O416" s="54" t="s">
        <v>65</v>
      </c>
      <c r="P416" s="58"/>
      <c r="Q416" s="152"/>
      <c r="R416" s="269"/>
      <c r="S416" s="310"/>
      <c r="T416" s="310"/>
      <c r="U416" s="310"/>
      <c r="V416" s="310"/>
      <c r="W416" s="310"/>
      <c r="X416" s="310"/>
      <c r="Y416" s="310"/>
    </row>
    <row r="417">
      <c r="A417" s="53">
        <v>45705.0</v>
      </c>
      <c r="B417" s="53">
        <v>45783.0</v>
      </c>
      <c r="C417" s="54">
        <v>216811.0</v>
      </c>
      <c r="D417" s="54" t="s">
        <v>62</v>
      </c>
      <c r="E417" s="53">
        <v>45352.0</v>
      </c>
      <c r="F417" s="56">
        <f t="shared" si="6"/>
        <v>14</v>
      </c>
      <c r="G417" s="53">
        <v>45447.0</v>
      </c>
      <c r="H417" s="56">
        <f t="shared" si="7"/>
        <v>11</v>
      </c>
      <c r="I417" s="54" t="s">
        <v>74</v>
      </c>
      <c r="J417" s="54">
        <v>312.0</v>
      </c>
      <c r="K417" s="57" t="s">
        <v>50</v>
      </c>
      <c r="L417" s="54" t="s">
        <v>51</v>
      </c>
      <c r="M417" s="53">
        <v>45783.0</v>
      </c>
      <c r="N417" s="54" t="s">
        <v>17</v>
      </c>
      <c r="O417" s="54" t="s">
        <v>65</v>
      </c>
      <c r="P417" s="54"/>
      <c r="Q417" s="152"/>
      <c r="R417" s="269"/>
      <c r="S417" s="310"/>
      <c r="T417" s="310"/>
      <c r="U417" s="310"/>
      <c r="V417" s="310"/>
      <c r="W417" s="310"/>
      <c r="X417" s="310"/>
      <c r="Y417" s="310"/>
    </row>
    <row r="418">
      <c r="A418" s="53">
        <v>45705.0</v>
      </c>
      <c r="B418" s="53">
        <v>45783.0</v>
      </c>
      <c r="C418" s="54">
        <v>229286.0</v>
      </c>
      <c r="D418" s="54" t="s">
        <v>62</v>
      </c>
      <c r="E418" s="53">
        <v>45505.0</v>
      </c>
      <c r="F418" s="56">
        <f t="shared" si="6"/>
        <v>9</v>
      </c>
      <c r="G418" s="53">
        <v>45562.0</v>
      </c>
      <c r="H418" s="56">
        <f t="shared" si="7"/>
        <v>7</v>
      </c>
      <c r="I418" s="54" t="s">
        <v>74</v>
      </c>
      <c r="J418" s="54">
        <v>310.0</v>
      </c>
      <c r="K418" s="57">
        <v>7000.0</v>
      </c>
      <c r="L418" s="54" t="s">
        <v>68</v>
      </c>
      <c r="M418" s="53">
        <v>45771.0</v>
      </c>
      <c r="N418" s="54" t="s">
        <v>19</v>
      </c>
      <c r="O418" s="54" t="s">
        <v>65</v>
      </c>
      <c r="P418" s="54" t="s">
        <v>66</v>
      </c>
      <c r="Q418" s="152"/>
      <c r="R418" s="269"/>
      <c r="S418" s="310"/>
      <c r="T418" s="310"/>
      <c r="U418" s="310"/>
      <c r="V418" s="310"/>
      <c r="W418" s="310"/>
      <c r="X418" s="310"/>
      <c r="Y418" s="310"/>
    </row>
    <row r="419">
      <c r="A419" s="53">
        <v>45705.0</v>
      </c>
      <c r="B419" s="53">
        <v>45783.0</v>
      </c>
      <c r="C419" s="54">
        <v>233786.0</v>
      </c>
      <c r="D419" s="54" t="s">
        <v>116</v>
      </c>
      <c r="E419" s="53">
        <v>45536.0</v>
      </c>
      <c r="F419" s="56">
        <f t="shared" si="6"/>
        <v>8</v>
      </c>
      <c r="G419" s="151">
        <v>45618.0</v>
      </c>
      <c r="H419" s="56">
        <f t="shared" si="7"/>
        <v>5</v>
      </c>
      <c r="I419" s="54" t="s">
        <v>74</v>
      </c>
      <c r="J419" s="54">
        <v>302.0</v>
      </c>
      <c r="K419" s="57" t="s">
        <v>50</v>
      </c>
      <c r="L419" s="54" t="s">
        <v>51</v>
      </c>
      <c r="M419" s="53">
        <v>45749.0</v>
      </c>
      <c r="N419" s="54" t="s">
        <v>19</v>
      </c>
      <c r="O419" s="54" t="s">
        <v>65</v>
      </c>
      <c r="P419" s="58"/>
      <c r="Q419" s="152"/>
      <c r="R419" s="269"/>
      <c r="S419" s="310"/>
      <c r="T419" s="310"/>
      <c r="U419" s="310"/>
      <c r="V419" s="310"/>
      <c r="W419" s="310"/>
      <c r="X419" s="310"/>
      <c r="Y419" s="310"/>
    </row>
    <row r="420">
      <c r="A420" s="53">
        <v>45702.0</v>
      </c>
      <c r="B420" s="53">
        <v>45783.0</v>
      </c>
      <c r="C420" s="54">
        <v>232637.0</v>
      </c>
      <c r="D420" s="54" t="s">
        <v>116</v>
      </c>
      <c r="E420" s="53">
        <v>45505.0</v>
      </c>
      <c r="F420" s="56">
        <f t="shared" si="6"/>
        <v>9</v>
      </c>
      <c r="G420" s="151">
        <v>45594.0</v>
      </c>
      <c r="H420" s="56">
        <f t="shared" si="7"/>
        <v>6</v>
      </c>
      <c r="I420" s="54" t="s">
        <v>59</v>
      </c>
      <c r="J420" s="54" t="s">
        <v>67</v>
      </c>
      <c r="K420" s="57" t="s">
        <v>804</v>
      </c>
      <c r="L420" s="54" t="s">
        <v>68</v>
      </c>
      <c r="M420" s="53">
        <v>45763.0</v>
      </c>
      <c r="N420" s="54" t="s">
        <v>19</v>
      </c>
      <c r="O420" s="54" t="s">
        <v>805</v>
      </c>
      <c r="P420" s="54" t="s">
        <v>66</v>
      </c>
      <c r="Q420" s="152"/>
      <c r="R420" s="269"/>
      <c r="S420" s="310"/>
      <c r="T420" s="310"/>
      <c r="U420" s="310"/>
      <c r="V420" s="310"/>
      <c r="W420" s="310"/>
      <c r="X420" s="310"/>
      <c r="Y420" s="310"/>
    </row>
    <row r="421">
      <c r="A421" s="53">
        <v>45698.0</v>
      </c>
      <c r="B421" s="53">
        <v>45783.0</v>
      </c>
      <c r="C421" s="54">
        <v>235616.0</v>
      </c>
      <c r="D421" s="54" t="s">
        <v>116</v>
      </c>
      <c r="E421" s="53">
        <v>45536.0</v>
      </c>
      <c r="F421" s="56">
        <f t="shared" si="6"/>
        <v>8</v>
      </c>
      <c r="G421" s="151">
        <v>45624.0</v>
      </c>
      <c r="H421" s="56">
        <f t="shared" si="7"/>
        <v>5</v>
      </c>
      <c r="I421" s="54" t="s">
        <v>59</v>
      </c>
      <c r="J421" s="54">
        <v>102.0</v>
      </c>
      <c r="K421" s="57">
        <v>7000.0</v>
      </c>
      <c r="L421" s="54" t="s">
        <v>51</v>
      </c>
      <c r="M421" s="53">
        <v>45758.0</v>
      </c>
      <c r="N421" s="54" t="s">
        <v>19</v>
      </c>
      <c r="O421" s="54" t="s">
        <v>65</v>
      </c>
      <c r="P421" s="98"/>
      <c r="Q421" s="152"/>
      <c r="R421" s="269"/>
      <c r="S421" s="310"/>
      <c r="T421" s="310"/>
      <c r="U421" s="310"/>
      <c r="V421" s="310"/>
      <c r="W421" s="310"/>
      <c r="X421" s="310"/>
      <c r="Y421" s="310"/>
    </row>
    <row r="422">
      <c r="A422" s="53">
        <v>45705.0</v>
      </c>
      <c r="B422" s="53">
        <v>45783.0</v>
      </c>
      <c r="C422" s="54">
        <v>238776.0</v>
      </c>
      <c r="D422" s="54" t="s">
        <v>116</v>
      </c>
      <c r="E422" s="53">
        <v>45627.0</v>
      </c>
      <c r="F422" s="56">
        <f t="shared" si="6"/>
        <v>5</v>
      </c>
      <c r="G422" s="53">
        <v>45666.0</v>
      </c>
      <c r="H422" s="56">
        <f t="shared" si="7"/>
        <v>3</v>
      </c>
      <c r="I422" s="54" t="s">
        <v>59</v>
      </c>
      <c r="J422" s="54">
        <v>101.0</v>
      </c>
      <c r="K422" s="57" t="s">
        <v>50</v>
      </c>
      <c r="L422" s="54" t="s">
        <v>51</v>
      </c>
      <c r="M422" s="53">
        <v>45750.0</v>
      </c>
      <c r="N422" s="54" t="s">
        <v>19</v>
      </c>
      <c r="O422" s="54" t="s">
        <v>197</v>
      </c>
      <c r="P422" s="58"/>
      <c r="Q422" s="152"/>
      <c r="R422" s="269"/>
      <c r="S422" s="310"/>
      <c r="T422" s="310"/>
      <c r="U422" s="310"/>
      <c r="V422" s="310"/>
      <c r="W422" s="310"/>
      <c r="X422" s="310"/>
      <c r="Y422" s="310"/>
    </row>
    <row r="423">
      <c r="A423" s="53">
        <v>45705.0</v>
      </c>
      <c r="B423" s="53">
        <v>45783.0</v>
      </c>
      <c r="C423" s="54">
        <v>242255.0</v>
      </c>
      <c r="D423" s="54" t="s">
        <v>116</v>
      </c>
      <c r="E423" s="53">
        <v>45689.0</v>
      </c>
      <c r="F423" s="56">
        <f t="shared" si="6"/>
        <v>3</v>
      </c>
      <c r="G423" s="53">
        <v>45695.0</v>
      </c>
      <c r="H423" s="56">
        <f t="shared" si="7"/>
        <v>2</v>
      </c>
      <c r="I423" s="54" t="s">
        <v>49</v>
      </c>
      <c r="J423" s="54">
        <v>512.0</v>
      </c>
      <c r="K423" s="57" t="s">
        <v>382</v>
      </c>
      <c r="L423" s="54" t="s">
        <v>84</v>
      </c>
      <c r="M423" s="53">
        <v>45762.0</v>
      </c>
      <c r="N423" s="54" t="s">
        <v>19</v>
      </c>
      <c r="O423" s="54" t="s">
        <v>65</v>
      </c>
      <c r="P423" s="98"/>
      <c r="Q423" s="152"/>
      <c r="R423" s="269"/>
      <c r="S423" s="310"/>
      <c r="T423" s="310"/>
      <c r="U423" s="310"/>
      <c r="V423" s="310"/>
      <c r="W423" s="310"/>
      <c r="X423" s="310"/>
      <c r="Y423" s="310"/>
    </row>
    <row r="424">
      <c r="A424" s="53">
        <v>45705.0</v>
      </c>
      <c r="B424" s="53">
        <v>45783.0</v>
      </c>
      <c r="C424" s="54">
        <v>206923.0</v>
      </c>
      <c r="D424" s="54" t="s">
        <v>98</v>
      </c>
      <c r="E424" s="53">
        <v>45231.0</v>
      </c>
      <c r="F424" s="56">
        <f t="shared" si="6"/>
        <v>18</v>
      </c>
      <c r="G424" s="53">
        <v>45372.0</v>
      </c>
      <c r="H424" s="56">
        <f t="shared" si="7"/>
        <v>13</v>
      </c>
      <c r="I424" s="54" t="s">
        <v>49</v>
      </c>
      <c r="J424" s="54">
        <v>535.0</v>
      </c>
      <c r="K424" s="57">
        <v>2000.0</v>
      </c>
      <c r="L424" s="54" t="s">
        <v>51</v>
      </c>
      <c r="M424" s="53">
        <v>45758.0</v>
      </c>
      <c r="N424" s="54" t="s">
        <v>19</v>
      </c>
      <c r="O424" s="54" t="s">
        <v>292</v>
      </c>
      <c r="P424" s="58"/>
      <c r="Q424" s="152"/>
      <c r="R424" s="269"/>
      <c r="S424" s="310"/>
      <c r="T424" s="310"/>
      <c r="U424" s="310"/>
      <c r="V424" s="310"/>
      <c r="W424" s="310"/>
      <c r="X424" s="310"/>
      <c r="Y424" s="310"/>
    </row>
    <row r="425">
      <c r="A425" s="53">
        <v>45705.0</v>
      </c>
      <c r="B425" s="53">
        <v>45783.0</v>
      </c>
      <c r="C425" s="54">
        <v>231852.0</v>
      </c>
      <c r="D425" s="54" t="s">
        <v>98</v>
      </c>
      <c r="E425" s="53">
        <v>45536.0</v>
      </c>
      <c r="F425" s="56">
        <f t="shared" si="6"/>
        <v>8</v>
      </c>
      <c r="G425" s="151">
        <v>45587.0</v>
      </c>
      <c r="H425" s="56">
        <f t="shared" si="7"/>
        <v>6</v>
      </c>
      <c r="I425" s="54" t="s">
        <v>49</v>
      </c>
      <c r="J425" s="54">
        <v>512.0</v>
      </c>
      <c r="K425" s="57" t="s">
        <v>50</v>
      </c>
      <c r="L425" s="54" t="s">
        <v>51</v>
      </c>
      <c r="M425" s="53">
        <v>45762.0</v>
      </c>
      <c r="N425" s="54" t="s">
        <v>19</v>
      </c>
      <c r="O425" s="328">
        <v>0.6454</v>
      </c>
      <c r="P425" s="54" t="s">
        <v>66</v>
      </c>
      <c r="Q425" s="152"/>
      <c r="R425" s="269"/>
      <c r="S425" s="310"/>
      <c r="T425" s="310"/>
      <c r="U425" s="310"/>
      <c r="V425" s="310"/>
      <c r="W425" s="310"/>
      <c r="X425" s="310"/>
      <c r="Y425" s="310"/>
    </row>
    <row r="426">
      <c r="A426" s="53">
        <v>45705.0</v>
      </c>
      <c r="B426" s="53">
        <v>45783.0</v>
      </c>
      <c r="C426" s="54">
        <v>222246.0</v>
      </c>
      <c r="D426" s="54" t="s">
        <v>118</v>
      </c>
      <c r="E426" s="53">
        <v>45444.0</v>
      </c>
      <c r="F426" s="56">
        <f t="shared" si="6"/>
        <v>11</v>
      </c>
      <c r="G426" s="53">
        <v>45495.0</v>
      </c>
      <c r="H426" s="56">
        <f t="shared" si="7"/>
        <v>9</v>
      </c>
      <c r="I426" s="54" t="s">
        <v>59</v>
      </c>
      <c r="J426" s="54">
        <v>120.0</v>
      </c>
      <c r="K426" s="57" t="s">
        <v>50</v>
      </c>
      <c r="L426" s="54" t="s">
        <v>51</v>
      </c>
      <c r="M426" s="53">
        <v>45756.0</v>
      </c>
      <c r="N426" s="54" t="s">
        <v>19</v>
      </c>
      <c r="O426" s="54" t="s">
        <v>65</v>
      </c>
      <c r="P426" s="58"/>
      <c r="Q426" s="152"/>
      <c r="R426" s="269"/>
      <c r="S426" s="310"/>
      <c r="T426" s="310"/>
      <c r="U426" s="310"/>
      <c r="V426" s="310"/>
      <c r="W426" s="310"/>
      <c r="X426" s="310"/>
      <c r="Y426" s="310"/>
    </row>
    <row r="427">
      <c r="A427" s="53">
        <v>45705.0</v>
      </c>
      <c r="B427" s="53">
        <v>45783.0</v>
      </c>
      <c r="C427" s="54">
        <v>238055.0</v>
      </c>
      <c r="D427" s="54" t="s">
        <v>99</v>
      </c>
      <c r="E427" s="53">
        <v>45627.0</v>
      </c>
      <c r="F427" s="56">
        <f t="shared" si="6"/>
        <v>5</v>
      </c>
      <c r="G427" s="53">
        <v>45680.0</v>
      </c>
      <c r="H427" s="56">
        <f t="shared" si="7"/>
        <v>3</v>
      </c>
      <c r="I427" s="54" t="s">
        <v>59</v>
      </c>
      <c r="J427" s="54" t="s">
        <v>143</v>
      </c>
      <c r="K427" s="57" t="s">
        <v>50</v>
      </c>
      <c r="L427" s="58"/>
      <c r="M427" s="53">
        <v>45750.0</v>
      </c>
      <c r="N427" s="54" t="s">
        <v>19</v>
      </c>
      <c r="O427" s="54" t="s">
        <v>197</v>
      </c>
      <c r="P427" s="58"/>
      <c r="Q427" s="152"/>
      <c r="R427" s="269"/>
      <c r="S427" s="310"/>
      <c r="T427" s="310"/>
      <c r="U427" s="310"/>
      <c r="V427" s="310"/>
      <c r="W427" s="310"/>
      <c r="X427" s="310"/>
      <c r="Y427" s="310"/>
    </row>
    <row r="428">
      <c r="A428" s="53">
        <v>45712.0</v>
      </c>
      <c r="B428" s="53">
        <v>45783.0</v>
      </c>
      <c r="C428" s="54">
        <v>227983.0</v>
      </c>
      <c r="D428" s="54" t="s">
        <v>158</v>
      </c>
      <c r="E428" s="53">
        <v>45505.0</v>
      </c>
      <c r="F428" s="56">
        <f t="shared" si="6"/>
        <v>9</v>
      </c>
      <c r="G428" s="53">
        <v>45551.0</v>
      </c>
      <c r="H428" s="56">
        <f t="shared" si="7"/>
        <v>7</v>
      </c>
      <c r="I428" s="54" t="s">
        <v>63</v>
      </c>
      <c r="J428" s="54">
        <v>436.0</v>
      </c>
      <c r="K428" s="57">
        <v>4500.0</v>
      </c>
      <c r="L428" s="54" t="s">
        <v>51</v>
      </c>
      <c r="M428" s="53">
        <v>45783.0</v>
      </c>
      <c r="N428" s="54" t="s">
        <v>17</v>
      </c>
      <c r="O428" s="54" t="s">
        <v>65</v>
      </c>
      <c r="P428" s="58"/>
      <c r="Q428" s="152"/>
      <c r="R428" s="269"/>
      <c r="S428" s="310"/>
      <c r="T428" s="310"/>
      <c r="U428" s="310"/>
      <c r="V428" s="310"/>
      <c r="W428" s="310"/>
      <c r="X428" s="310"/>
      <c r="Y428" s="310"/>
    </row>
    <row r="429">
      <c r="A429" s="53">
        <v>45705.0</v>
      </c>
      <c r="B429" s="53">
        <v>45783.0</v>
      </c>
      <c r="C429" s="54">
        <v>77666.0</v>
      </c>
      <c r="D429" s="54" t="s">
        <v>96</v>
      </c>
      <c r="E429" s="53">
        <v>44228.0</v>
      </c>
      <c r="F429" s="56">
        <f t="shared" si="6"/>
        <v>51</v>
      </c>
      <c r="G429" s="53">
        <v>45755.0</v>
      </c>
      <c r="H429" s="56">
        <f t="shared" si="7"/>
        <v>0</v>
      </c>
      <c r="I429" s="54" t="s">
        <v>74</v>
      </c>
      <c r="J429" s="54">
        <v>1.1986772268E10</v>
      </c>
      <c r="K429" s="57" t="s">
        <v>50</v>
      </c>
      <c r="L429" s="54" t="s">
        <v>68</v>
      </c>
      <c r="M429" s="53">
        <v>45755.0</v>
      </c>
      <c r="N429" s="54" t="s">
        <v>19</v>
      </c>
      <c r="O429" s="267"/>
      <c r="P429" s="54" t="s">
        <v>66</v>
      </c>
      <c r="Q429" s="152"/>
      <c r="R429" s="269"/>
      <c r="S429" s="310"/>
      <c r="T429" s="310"/>
      <c r="U429" s="310"/>
      <c r="V429" s="310"/>
      <c r="W429" s="310"/>
      <c r="X429" s="310"/>
      <c r="Y429" s="310"/>
    </row>
    <row r="430">
      <c r="A430" s="53">
        <v>45705.0</v>
      </c>
      <c r="B430" s="53">
        <v>45783.0</v>
      </c>
      <c r="C430" s="54">
        <v>160646.0</v>
      </c>
      <c r="D430" s="54" t="s">
        <v>107</v>
      </c>
      <c r="E430" s="53">
        <v>44958.0</v>
      </c>
      <c r="F430" s="56">
        <f t="shared" si="6"/>
        <v>27</v>
      </c>
      <c r="G430" s="53">
        <v>44971.0</v>
      </c>
      <c r="H430" s="56">
        <f t="shared" si="7"/>
        <v>26</v>
      </c>
      <c r="I430" s="54" t="s">
        <v>59</v>
      </c>
      <c r="J430" s="54">
        <v>104.0</v>
      </c>
      <c r="K430" s="57" t="s">
        <v>50</v>
      </c>
      <c r="L430" s="54" t="s">
        <v>51</v>
      </c>
      <c r="M430" s="53">
        <v>45756.0</v>
      </c>
      <c r="N430" s="54" t="s">
        <v>19</v>
      </c>
      <c r="O430" s="54" t="s">
        <v>65</v>
      </c>
      <c r="P430" s="58"/>
      <c r="Q430" s="152"/>
      <c r="R430" s="269"/>
      <c r="S430" s="310"/>
      <c r="T430" s="310"/>
      <c r="U430" s="310"/>
      <c r="V430" s="310"/>
      <c r="W430" s="310"/>
      <c r="X430" s="310"/>
      <c r="Y430" s="310"/>
    </row>
    <row r="431">
      <c r="A431" s="53">
        <v>45705.0</v>
      </c>
      <c r="B431" s="53">
        <v>45783.0</v>
      </c>
      <c r="C431" s="54">
        <v>244137.0</v>
      </c>
      <c r="D431" s="54" t="s">
        <v>158</v>
      </c>
      <c r="E431" s="55">
        <v>45689.0</v>
      </c>
      <c r="F431" s="56">
        <f t="shared" si="6"/>
        <v>3</v>
      </c>
      <c r="G431" s="53">
        <v>45713.0</v>
      </c>
      <c r="H431" s="56">
        <f t="shared" si="7"/>
        <v>2</v>
      </c>
      <c r="I431" s="54" t="s">
        <v>49</v>
      </c>
      <c r="J431" s="54" t="s">
        <v>33</v>
      </c>
      <c r="K431" s="57" t="s">
        <v>50</v>
      </c>
      <c r="L431" s="54" t="s">
        <v>51</v>
      </c>
      <c r="M431" s="53">
        <v>45750.0</v>
      </c>
      <c r="N431" s="54" t="s">
        <v>19</v>
      </c>
      <c r="O431" s="54" t="s">
        <v>208</v>
      </c>
      <c r="P431" s="58"/>
      <c r="Q431" s="152"/>
      <c r="R431" s="269"/>
      <c r="S431" s="310"/>
      <c r="T431" s="310"/>
      <c r="U431" s="310"/>
      <c r="V431" s="310"/>
      <c r="W431" s="310"/>
      <c r="X431" s="310"/>
      <c r="Y431" s="310"/>
    </row>
    <row r="432">
      <c r="A432" s="53">
        <v>45705.0</v>
      </c>
      <c r="B432" s="53">
        <v>45783.0</v>
      </c>
      <c r="C432" s="54">
        <v>244145.0</v>
      </c>
      <c r="D432" s="54" t="s">
        <v>99</v>
      </c>
      <c r="E432" s="55">
        <v>45658.0</v>
      </c>
      <c r="F432" s="56">
        <f t="shared" si="6"/>
        <v>4</v>
      </c>
      <c r="G432" s="53">
        <v>45713.0</v>
      </c>
      <c r="H432" s="56">
        <f t="shared" si="7"/>
        <v>2</v>
      </c>
      <c r="I432" s="54" t="s">
        <v>74</v>
      </c>
      <c r="J432" s="54" t="s">
        <v>33</v>
      </c>
      <c r="K432" s="57" t="s">
        <v>50</v>
      </c>
      <c r="L432" s="54" t="s">
        <v>51</v>
      </c>
      <c r="M432" s="53">
        <v>45750.0</v>
      </c>
      <c r="N432" s="54" t="s">
        <v>19</v>
      </c>
      <c r="O432" s="54" t="s">
        <v>198</v>
      </c>
      <c r="P432" s="58"/>
      <c r="Q432" s="152"/>
      <c r="R432" s="269"/>
      <c r="S432" s="310"/>
      <c r="T432" s="310"/>
      <c r="U432" s="310"/>
      <c r="V432" s="310"/>
      <c r="W432" s="310"/>
      <c r="X432" s="310"/>
      <c r="Y432" s="310"/>
    </row>
    <row r="433">
      <c r="A433" s="53">
        <v>45705.0</v>
      </c>
      <c r="B433" s="53">
        <v>45783.0</v>
      </c>
      <c r="C433" s="54">
        <v>244165.0</v>
      </c>
      <c r="D433" s="54" t="s">
        <v>62</v>
      </c>
      <c r="E433" s="55">
        <v>45627.0</v>
      </c>
      <c r="F433" s="56">
        <f t="shared" si="6"/>
        <v>5</v>
      </c>
      <c r="G433" s="53">
        <v>45713.0</v>
      </c>
      <c r="H433" s="56">
        <f t="shared" si="7"/>
        <v>2</v>
      </c>
      <c r="I433" s="54" t="s">
        <v>49</v>
      </c>
      <c r="J433" s="54" t="s">
        <v>713</v>
      </c>
      <c r="K433" s="57" t="s">
        <v>50</v>
      </c>
      <c r="L433" s="58"/>
      <c r="M433" s="53">
        <v>45750.0</v>
      </c>
      <c r="N433" s="54" t="s">
        <v>19</v>
      </c>
      <c r="O433" s="54" t="s">
        <v>197</v>
      </c>
      <c r="P433" s="58"/>
      <c r="Q433" s="152"/>
      <c r="R433" s="269"/>
      <c r="S433" s="310"/>
      <c r="T433" s="310"/>
      <c r="U433" s="310"/>
      <c r="V433" s="310"/>
      <c r="W433" s="310"/>
      <c r="X433" s="310"/>
      <c r="Y433" s="310"/>
    </row>
    <row r="434">
      <c r="A434" s="53">
        <v>45705.0</v>
      </c>
      <c r="B434" s="53">
        <v>45783.0</v>
      </c>
      <c r="C434" s="54">
        <v>244176.0</v>
      </c>
      <c r="D434" s="54" t="s">
        <v>87</v>
      </c>
      <c r="E434" s="55">
        <v>45689.0</v>
      </c>
      <c r="F434" s="56">
        <f t="shared" si="6"/>
        <v>3</v>
      </c>
      <c r="G434" s="53">
        <v>45713.0</v>
      </c>
      <c r="H434" s="56">
        <f t="shared" si="7"/>
        <v>2</v>
      </c>
      <c r="I434" s="54" t="s">
        <v>73</v>
      </c>
      <c r="J434" s="54" t="s">
        <v>33</v>
      </c>
      <c r="K434" s="57" t="s">
        <v>50</v>
      </c>
      <c r="L434" s="54" t="s">
        <v>51</v>
      </c>
      <c r="M434" s="53">
        <v>45750.0</v>
      </c>
      <c r="N434" s="54" t="s">
        <v>19</v>
      </c>
      <c r="O434" s="54" t="s">
        <v>208</v>
      </c>
      <c r="P434" s="58"/>
      <c r="Q434" s="152"/>
      <c r="R434" s="269"/>
      <c r="S434" s="310"/>
      <c r="T434" s="310"/>
      <c r="U434" s="310"/>
      <c r="V434" s="310"/>
      <c r="W434" s="310"/>
      <c r="X434" s="310"/>
      <c r="Y434" s="310"/>
    </row>
    <row r="435">
      <c r="A435" s="53">
        <v>45705.0</v>
      </c>
      <c r="B435" s="53">
        <v>45783.0</v>
      </c>
      <c r="C435" s="54">
        <v>244192.0</v>
      </c>
      <c r="D435" s="54" t="s">
        <v>62</v>
      </c>
      <c r="E435" s="55">
        <v>45627.0</v>
      </c>
      <c r="F435" s="56">
        <f t="shared" si="6"/>
        <v>5</v>
      </c>
      <c r="G435" s="53">
        <v>45713.0</v>
      </c>
      <c r="H435" s="56">
        <f t="shared" si="7"/>
        <v>2</v>
      </c>
      <c r="I435" s="54" t="s">
        <v>59</v>
      </c>
      <c r="J435" s="54" t="s">
        <v>33</v>
      </c>
      <c r="K435" s="57" t="s">
        <v>50</v>
      </c>
      <c r="L435" s="58"/>
      <c r="M435" s="53">
        <v>45750.0</v>
      </c>
      <c r="N435" s="54" t="s">
        <v>19</v>
      </c>
      <c r="O435" s="54" t="s">
        <v>197</v>
      </c>
      <c r="P435" s="58"/>
      <c r="Q435" s="152"/>
      <c r="R435" s="269"/>
      <c r="S435" s="310"/>
      <c r="T435" s="310"/>
      <c r="U435" s="310"/>
      <c r="V435" s="310"/>
      <c r="W435" s="310"/>
      <c r="X435" s="310"/>
      <c r="Y435" s="310"/>
    </row>
    <row r="436">
      <c r="A436" s="53">
        <v>45705.0</v>
      </c>
      <c r="B436" s="53">
        <v>45783.0</v>
      </c>
      <c r="C436" s="54">
        <v>244194.0</v>
      </c>
      <c r="D436" s="54" t="s">
        <v>104</v>
      </c>
      <c r="E436" s="55">
        <v>45689.0</v>
      </c>
      <c r="F436" s="56">
        <f t="shared" si="6"/>
        <v>3</v>
      </c>
      <c r="G436" s="53">
        <v>45713.0</v>
      </c>
      <c r="H436" s="56">
        <f t="shared" si="7"/>
        <v>2</v>
      </c>
      <c r="I436" s="54" t="s">
        <v>73</v>
      </c>
      <c r="J436" s="54" t="s">
        <v>33</v>
      </c>
      <c r="K436" s="57" t="s">
        <v>50</v>
      </c>
      <c r="L436" s="54" t="s">
        <v>51</v>
      </c>
      <c r="M436" s="53">
        <v>45750.0</v>
      </c>
      <c r="N436" s="54" t="s">
        <v>19</v>
      </c>
      <c r="O436" s="54" t="s">
        <v>208</v>
      </c>
      <c r="P436" s="58"/>
      <c r="Q436" s="152"/>
      <c r="R436" s="269"/>
      <c r="S436" s="310"/>
      <c r="T436" s="310"/>
      <c r="U436" s="310"/>
      <c r="V436" s="310"/>
      <c r="W436" s="310"/>
      <c r="X436" s="310"/>
      <c r="Y436" s="310"/>
    </row>
    <row r="437">
      <c r="A437" s="53">
        <v>45705.0</v>
      </c>
      <c r="B437" s="53">
        <v>45783.0</v>
      </c>
      <c r="C437" s="54">
        <v>244209.0</v>
      </c>
      <c r="D437" s="54" t="s">
        <v>77</v>
      </c>
      <c r="E437" s="55">
        <v>45689.0</v>
      </c>
      <c r="F437" s="56">
        <f t="shared" si="6"/>
        <v>3</v>
      </c>
      <c r="G437" s="53">
        <v>45713.0</v>
      </c>
      <c r="H437" s="56">
        <f t="shared" si="7"/>
        <v>2</v>
      </c>
      <c r="I437" s="54" t="s">
        <v>74</v>
      </c>
      <c r="J437" s="54" t="s">
        <v>33</v>
      </c>
      <c r="K437" s="57" t="s">
        <v>50</v>
      </c>
      <c r="L437" s="54" t="s">
        <v>51</v>
      </c>
      <c r="M437" s="53">
        <v>45750.0</v>
      </c>
      <c r="N437" s="54" t="s">
        <v>19</v>
      </c>
      <c r="O437" s="54" t="s">
        <v>208</v>
      </c>
      <c r="P437" s="58"/>
      <c r="Q437" s="152"/>
      <c r="R437" s="269"/>
      <c r="S437" s="310"/>
      <c r="T437" s="310"/>
      <c r="U437" s="310"/>
      <c r="V437" s="310"/>
      <c r="W437" s="310"/>
      <c r="X437" s="310"/>
      <c r="Y437" s="310"/>
    </row>
    <row r="438">
      <c r="A438" s="53">
        <v>45705.0</v>
      </c>
      <c r="B438" s="53">
        <v>45783.0</v>
      </c>
      <c r="C438" s="54">
        <v>244275.0</v>
      </c>
      <c r="D438" s="54" t="s">
        <v>71</v>
      </c>
      <c r="E438" s="55">
        <v>45689.0</v>
      </c>
      <c r="F438" s="56">
        <f t="shared" si="6"/>
        <v>3</v>
      </c>
      <c r="G438" s="53">
        <v>45713.0</v>
      </c>
      <c r="H438" s="56">
        <f t="shared" si="7"/>
        <v>2</v>
      </c>
      <c r="I438" s="54" t="s">
        <v>59</v>
      </c>
      <c r="J438" s="54" t="s">
        <v>33</v>
      </c>
      <c r="K438" s="57" t="s">
        <v>50</v>
      </c>
      <c r="L438" s="54" t="s">
        <v>51</v>
      </c>
      <c r="M438" s="53">
        <v>45750.0</v>
      </c>
      <c r="N438" s="54" t="s">
        <v>19</v>
      </c>
      <c r="O438" s="54" t="s">
        <v>208</v>
      </c>
      <c r="P438" s="58"/>
      <c r="Q438" s="152"/>
      <c r="R438" s="269"/>
      <c r="S438" s="310"/>
      <c r="T438" s="310"/>
      <c r="U438" s="310"/>
      <c r="V438" s="310"/>
      <c r="W438" s="310"/>
      <c r="X438" s="310"/>
      <c r="Y438" s="310"/>
    </row>
    <row r="439">
      <c r="A439" s="53">
        <v>45705.0</v>
      </c>
      <c r="B439" s="53">
        <v>45783.0</v>
      </c>
      <c r="C439" s="54">
        <v>233322.0</v>
      </c>
      <c r="D439" s="54" t="s">
        <v>107</v>
      </c>
      <c r="E439" s="55">
        <v>45566.0</v>
      </c>
      <c r="F439" s="56">
        <f t="shared" si="6"/>
        <v>7</v>
      </c>
      <c r="G439" s="53">
        <v>45714.0</v>
      </c>
      <c r="H439" s="56">
        <f t="shared" si="7"/>
        <v>2</v>
      </c>
      <c r="I439" s="54" t="s">
        <v>49</v>
      </c>
      <c r="J439" s="54" t="s">
        <v>33</v>
      </c>
      <c r="K439" s="57" t="s">
        <v>50</v>
      </c>
      <c r="L439" s="58"/>
      <c r="M439" s="53">
        <v>45762.0</v>
      </c>
      <c r="N439" s="54" t="s">
        <v>19</v>
      </c>
      <c r="O439" s="54" t="s">
        <v>65</v>
      </c>
      <c r="P439" s="58"/>
      <c r="Q439" s="152"/>
      <c r="R439" s="269"/>
      <c r="S439" s="310"/>
      <c r="T439" s="310"/>
      <c r="U439" s="310"/>
      <c r="V439" s="310"/>
      <c r="W439" s="310"/>
      <c r="X439" s="310"/>
      <c r="Y439" s="310"/>
    </row>
    <row r="440">
      <c r="A440" s="53">
        <v>45705.0</v>
      </c>
      <c r="B440" s="53">
        <v>45783.0</v>
      </c>
      <c r="C440" s="54">
        <v>241708.0</v>
      </c>
      <c r="D440" s="54" t="s">
        <v>48</v>
      </c>
      <c r="E440" s="55">
        <v>45627.0</v>
      </c>
      <c r="F440" s="56">
        <f t="shared" si="6"/>
        <v>5</v>
      </c>
      <c r="G440" s="53">
        <v>45714.0</v>
      </c>
      <c r="H440" s="56">
        <f t="shared" si="7"/>
        <v>2</v>
      </c>
      <c r="I440" s="54" t="s">
        <v>42</v>
      </c>
      <c r="J440" s="54" t="s">
        <v>33</v>
      </c>
      <c r="K440" s="57" t="s">
        <v>50</v>
      </c>
      <c r="L440" s="58"/>
      <c r="M440" s="53">
        <v>45750.0</v>
      </c>
      <c r="N440" s="54" t="s">
        <v>19</v>
      </c>
      <c r="O440" s="54" t="s">
        <v>197</v>
      </c>
      <c r="P440" s="58"/>
      <c r="Q440" s="152"/>
      <c r="R440" s="269"/>
      <c r="S440" s="310"/>
      <c r="T440" s="310"/>
      <c r="U440" s="310"/>
      <c r="V440" s="310"/>
      <c r="W440" s="310"/>
      <c r="X440" s="310"/>
      <c r="Y440" s="310"/>
    </row>
    <row r="441">
      <c r="A441" s="53">
        <v>45705.0</v>
      </c>
      <c r="B441" s="53">
        <v>45783.0</v>
      </c>
      <c r="C441" s="54">
        <v>242452.0</v>
      </c>
      <c r="D441" s="54" t="s">
        <v>48</v>
      </c>
      <c r="E441" s="55">
        <v>45658.0</v>
      </c>
      <c r="F441" s="56">
        <f t="shared" si="6"/>
        <v>4</v>
      </c>
      <c r="G441" s="53">
        <v>45714.0</v>
      </c>
      <c r="H441" s="56">
        <f t="shared" si="7"/>
        <v>2</v>
      </c>
      <c r="I441" s="54" t="s">
        <v>74</v>
      </c>
      <c r="J441" s="54" t="s">
        <v>33</v>
      </c>
      <c r="K441" s="57" t="s">
        <v>50</v>
      </c>
      <c r="L441" s="54" t="s">
        <v>51</v>
      </c>
      <c r="M441" s="53">
        <v>45750.0</v>
      </c>
      <c r="N441" s="54" t="s">
        <v>19</v>
      </c>
      <c r="O441" s="54" t="s">
        <v>198</v>
      </c>
      <c r="P441" s="58"/>
      <c r="Q441" s="152"/>
      <c r="R441" s="269"/>
      <c r="S441" s="310"/>
      <c r="T441" s="310"/>
      <c r="U441" s="310"/>
      <c r="V441" s="310"/>
      <c r="W441" s="310"/>
      <c r="X441" s="310"/>
      <c r="Y441" s="310"/>
    </row>
    <row r="442">
      <c r="A442" s="53">
        <v>45705.0</v>
      </c>
      <c r="B442" s="53">
        <v>45783.0</v>
      </c>
      <c r="C442" s="54">
        <v>243642.0</v>
      </c>
      <c r="D442" s="54" t="s">
        <v>60</v>
      </c>
      <c r="E442" s="55">
        <v>45627.0</v>
      </c>
      <c r="F442" s="56">
        <f t="shared" si="6"/>
        <v>5</v>
      </c>
      <c r="G442" s="53">
        <v>45714.0</v>
      </c>
      <c r="H442" s="56">
        <f t="shared" si="7"/>
        <v>2</v>
      </c>
      <c r="I442" s="54" t="s">
        <v>74</v>
      </c>
      <c r="J442" s="54">
        <v>309.0</v>
      </c>
      <c r="K442" s="57" t="s">
        <v>50</v>
      </c>
      <c r="L442" s="54" t="s">
        <v>51</v>
      </c>
      <c r="M442" s="53">
        <v>45769.0</v>
      </c>
      <c r="N442" s="54" t="s">
        <v>19</v>
      </c>
      <c r="O442" s="54" t="s">
        <v>65</v>
      </c>
      <c r="P442" s="58"/>
      <c r="Q442" s="152"/>
      <c r="R442" s="269"/>
      <c r="S442" s="310"/>
      <c r="T442" s="310"/>
      <c r="U442" s="310"/>
      <c r="V442" s="310"/>
      <c r="W442" s="310"/>
      <c r="X442" s="310"/>
      <c r="Y442" s="310"/>
    </row>
    <row r="443">
      <c r="A443" s="53">
        <v>45705.0</v>
      </c>
      <c r="B443" s="53">
        <v>45783.0</v>
      </c>
      <c r="C443" s="54">
        <v>243838.0</v>
      </c>
      <c r="D443" s="54" t="s">
        <v>62</v>
      </c>
      <c r="E443" s="55">
        <v>45658.0</v>
      </c>
      <c r="F443" s="56">
        <f t="shared" si="6"/>
        <v>4</v>
      </c>
      <c r="G443" s="53">
        <v>45714.0</v>
      </c>
      <c r="H443" s="56">
        <f t="shared" si="7"/>
        <v>2</v>
      </c>
      <c r="I443" s="54" t="s">
        <v>139</v>
      </c>
      <c r="J443" s="54" t="s">
        <v>33</v>
      </c>
      <c r="K443" s="57" t="s">
        <v>50</v>
      </c>
      <c r="L443" s="54" t="s">
        <v>51</v>
      </c>
      <c r="M443" s="53">
        <v>45750.0</v>
      </c>
      <c r="N443" s="54" t="s">
        <v>19</v>
      </c>
      <c r="O443" s="54" t="s">
        <v>198</v>
      </c>
      <c r="P443" s="58"/>
      <c r="Q443" s="152"/>
      <c r="R443" s="269"/>
      <c r="S443" s="310"/>
      <c r="T443" s="310"/>
      <c r="U443" s="310"/>
      <c r="V443" s="310"/>
      <c r="W443" s="310"/>
      <c r="X443" s="310"/>
      <c r="Y443" s="310"/>
    </row>
    <row r="444">
      <c r="A444" s="53">
        <v>45705.0</v>
      </c>
      <c r="B444" s="53">
        <v>45783.0</v>
      </c>
      <c r="C444" s="54">
        <v>244118.0</v>
      </c>
      <c r="D444" s="54" t="s">
        <v>58</v>
      </c>
      <c r="E444" s="55">
        <v>45689.0</v>
      </c>
      <c r="F444" s="56">
        <f t="shared" si="6"/>
        <v>3</v>
      </c>
      <c r="G444" s="53">
        <v>45714.0</v>
      </c>
      <c r="H444" s="56">
        <f t="shared" si="7"/>
        <v>2</v>
      </c>
      <c r="I444" s="54" t="s">
        <v>59</v>
      </c>
      <c r="J444" s="54" t="s">
        <v>33</v>
      </c>
      <c r="K444" s="57" t="s">
        <v>50</v>
      </c>
      <c r="L444" s="54" t="s">
        <v>51</v>
      </c>
      <c r="M444" s="53">
        <v>45750.0</v>
      </c>
      <c r="N444" s="54" t="s">
        <v>19</v>
      </c>
      <c r="O444" s="54" t="s">
        <v>208</v>
      </c>
      <c r="P444" s="58"/>
      <c r="Q444" s="152"/>
      <c r="R444" s="269"/>
      <c r="S444" s="310"/>
      <c r="T444" s="310"/>
      <c r="U444" s="310"/>
      <c r="V444" s="310"/>
      <c r="W444" s="310"/>
      <c r="X444" s="310"/>
      <c r="Y444" s="310"/>
    </row>
    <row r="445">
      <c r="A445" s="53">
        <v>45705.0</v>
      </c>
      <c r="B445" s="53">
        <v>45783.0</v>
      </c>
      <c r="C445" s="54">
        <v>244211.0</v>
      </c>
      <c r="D445" s="54" t="s">
        <v>89</v>
      </c>
      <c r="E445" s="55">
        <v>45689.0</v>
      </c>
      <c r="F445" s="56">
        <f t="shared" si="6"/>
        <v>3</v>
      </c>
      <c r="G445" s="53">
        <v>45714.0</v>
      </c>
      <c r="H445" s="56">
        <f t="shared" si="7"/>
        <v>2</v>
      </c>
      <c r="I445" s="54" t="s">
        <v>74</v>
      </c>
      <c r="J445" s="54" t="s">
        <v>33</v>
      </c>
      <c r="K445" s="57" t="s">
        <v>50</v>
      </c>
      <c r="L445" s="54" t="s">
        <v>51</v>
      </c>
      <c r="M445" s="53">
        <v>45750.0</v>
      </c>
      <c r="N445" s="54" t="s">
        <v>19</v>
      </c>
      <c r="O445" s="54" t="s">
        <v>208</v>
      </c>
      <c r="P445" s="58"/>
      <c r="Q445" s="152"/>
      <c r="R445" s="269"/>
      <c r="S445" s="310"/>
      <c r="T445" s="310"/>
      <c r="U445" s="310"/>
      <c r="V445" s="310"/>
      <c r="W445" s="310"/>
      <c r="X445" s="310"/>
      <c r="Y445" s="310"/>
    </row>
    <row r="446">
      <c r="A446" s="53">
        <v>45705.0</v>
      </c>
      <c r="B446" s="53">
        <v>45783.0</v>
      </c>
      <c r="C446" s="54">
        <v>244331.0</v>
      </c>
      <c r="D446" s="54" t="s">
        <v>93</v>
      </c>
      <c r="E446" s="55">
        <v>45689.0</v>
      </c>
      <c r="F446" s="56">
        <f t="shared" si="6"/>
        <v>3</v>
      </c>
      <c r="G446" s="53">
        <v>45714.0</v>
      </c>
      <c r="H446" s="56">
        <f t="shared" si="7"/>
        <v>2</v>
      </c>
      <c r="I446" s="54" t="s">
        <v>59</v>
      </c>
      <c r="J446" s="54" t="s">
        <v>33</v>
      </c>
      <c r="K446" s="57" t="s">
        <v>50</v>
      </c>
      <c r="L446" s="54" t="s">
        <v>51</v>
      </c>
      <c r="M446" s="53">
        <v>45750.0</v>
      </c>
      <c r="N446" s="54" t="s">
        <v>19</v>
      </c>
      <c r="O446" s="54" t="s">
        <v>208</v>
      </c>
      <c r="P446" s="58"/>
      <c r="Q446" s="152"/>
      <c r="R446" s="269"/>
      <c r="S446" s="310"/>
      <c r="T446" s="310"/>
      <c r="U446" s="310"/>
      <c r="V446" s="310"/>
      <c r="W446" s="310"/>
      <c r="X446" s="310"/>
      <c r="Y446" s="310"/>
    </row>
    <row r="447">
      <c r="A447" s="53">
        <v>45705.0</v>
      </c>
      <c r="B447" s="53">
        <v>45783.0</v>
      </c>
      <c r="C447" s="54">
        <v>244342.0</v>
      </c>
      <c r="D447" s="54" t="s">
        <v>87</v>
      </c>
      <c r="E447" s="55">
        <v>45658.0</v>
      </c>
      <c r="F447" s="56">
        <f t="shared" si="6"/>
        <v>4</v>
      </c>
      <c r="G447" s="53">
        <v>45714.0</v>
      </c>
      <c r="H447" s="56">
        <f t="shared" si="7"/>
        <v>2</v>
      </c>
      <c r="I447" s="54" t="s">
        <v>59</v>
      </c>
      <c r="J447" s="54" t="s">
        <v>33</v>
      </c>
      <c r="K447" s="57" t="s">
        <v>50</v>
      </c>
      <c r="L447" s="54" t="s">
        <v>51</v>
      </c>
      <c r="M447" s="53">
        <v>45750.0</v>
      </c>
      <c r="N447" s="54" t="s">
        <v>19</v>
      </c>
      <c r="O447" s="54" t="s">
        <v>198</v>
      </c>
      <c r="P447" s="58"/>
      <c r="Q447" s="152"/>
      <c r="R447" s="269"/>
      <c r="S447" s="310"/>
      <c r="T447" s="310"/>
      <c r="U447" s="310"/>
      <c r="V447" s="310"/>
      <c r="W447" s="310"/>
      <c r="X447" s="310"/>
      <c r="Y447" s="310"/>
    </row>
    <row r="448">
      <c r="A448" s="53">
        <v>45705.0</v>
      </c>
      <c r="B448" s="53">
        <v>45783.0</v>
      </c>
      <c r="C448" s="54">
        <v>244344.0</v>
      </c>
      <c r="D448" s="54" t="s">
        <v>48</v>
      </c>
      <c r="E448" s="55">
        <v>45597.0</v>
      </c>
      <c r="F448" s="56">
        <f t="shared" si="6"/>
        <v>6</v>
      </c>
      <c r="G448" s="53">
        <v>45714.0</v>
      </c>
      <c r="H448" s="56">
        <f t="shared" si="7"/>
        <v>2</v>
      </c>
      <c r="I448" s="54" t="s">
        <v>59</v>
      </c>
      <c r="J448" s="54">
        <v>120.0</v>
      </c>
      <c r="K448" s="57" t="s">
        <v>50</v>
      </c>
      <c r="L448" s="54" t="s">
        <v>51</v>
      </c>
      <c r="M448" s="53">
        <v>45757.0</v>
      </c>
      <c r="N448" s="54" t="s">
        <v>19</v>
      </c>
      <c r="O448" s="54" t="s">
        <v>65</v>
      </c>
      <c r="P448" s="58"/>
      <c r="Q448" s="152"/>
      <c r="R448" s="269"/>
      <c r="S448" s="310"/>
      <c r="T448" s="310"/>
      <c r="U448" s="310"/>
      <c r="V448" s="310"/>
      <c r="W448" s="310"/>
      <c r="X448" s="310"/>
      <c r="Y448" s="310"/>
    </row>
    <row r="449">
      <c r="A449" s="53">
        <v>45705.0</v>
      </c>
      <c r="B449" s="53">
        <v>45783.0</v>
      </c>
      <c r="C449" s="54">
        <v>244350.0</v>
      </c>
      <c r="D449" s="54" t="s">
        <v>71</v>
      </c>
      <c r="E449" s="55">
        <v>45689.0</v>
      </c>
      <c r="F449" s="56">
        <f t="shared" si="6"/>
        <v>3</v>
      </c>
      <c r="G449" s="53">
        <v>45714.0</v>
      </c>
      <c r="H449" s="56">
        <f t="shared" si="7"/>
        <v>2</v>
      </c>
      <c r="I449" s="54" t="s">
        <v>73</v>
      </c>
      <c r="J449" s="54" t="s">
        <v>33</v>
      </c>
      <c r="K449" s="57" t="s">
        <v>50</v>
      </c>
      <c r="L449" s="54" t="s">
        <v>51</v>
      </c>
      <c r="M449" s="53">
        <v>45750.0</v>
      </c>
      <c r="N449" s="54" t="s">
        <v>19</v>
      </c>
      <c r="O449" s="54" t="s">
        <v>208</v>
      </c>
      <c r="P449" s="58"/>
      <c r="Q449" s="152"/>
      <c r="R449" s="269"/>
      <c r="S449" s="310"/>
      <c r="T449" s="310"/>
      <c r="U449" s="310"/>
      <c r="V449" s="310"/>
      <c r="W449" s="310"/>
      <c r="X449" s="310"/>
      <c r="Y449" s="310"/>
    </row>
    <row r="450">
      <c r="A450" s="53">
        <v>45705.0</v>
      </c>
      <c r="B450" s="53">
        <v>45783.0</v>
      </c>
      <c r="C450" s="54">
        <v>244370.0</v>
      </c>
      <c r="D450" s="54" t="s">
        <v>87</v>
      </c>
      <c r="E450" s="55">
        <v>45717.0</v>
      </c>
      <c r="F450" s="56">
        <f t="shared" si="6"/>
        <v>2</v>
      </c>
      <c r="G450" s="53">
        <v>45714.0</v>
      </c>
      <c r="H450" s="56">
        <f t="shared" si="7"/>
        <v>2</v>
      </c>
      <c r="I450" s="54" t="s">
        <v>74</v>
      </c>
      <c r="J450" s="54" t="s">
        <v>33</v>
      </c>
      <c r="K450" s="57" t="s">
        <v>50</v>
      </c>
      <c r="L450" s="54" t="s">
        <v>51</v>
      </c>
      <c r="M450" s="53">
        <v>45748.0</v>
      </c>
      <c r="N450" s="54" t="s">
        <v>19</v>
      </c>
      <c r="O450" s="54" t="s">
        <v>209</v>
      </c>
      <c r="P450" s="58"/>
      <c r="Q450" s="152"/>
      <c r="R450" s="269"/>
      <c r="S450" s="310"/>
      <c r="T450" s="310"/>
      <c r="U450" s="310"/>
      <c r="V450" s="310"/>
      <c r="W450" s="310"/>
      <c r="X450" s="310"/>
      <c r="Y450" s="310"/>
    </row>
    <row r="451">
      <c r="A451" s="53">
        <v>45705.0</v>
      </c>
      <c r="B451" s="53">
        <v>45783.0</v>
      </c>
      <c r="C451" s="54">
        <v>244415.0</v>
      </c>
      <c r="D451" s="54" t="s">
        <v>89</v>
      </c>
      <c r="E451" s="55">
        <v>45689.0</v>
      </c>
      <c r="F451" s="56">
        <f t="shared" si="6"/>
        <v>3</v>
      </c>
      <c r="G451" s="53">
        <v>45714.0</v>
      </c>
      <c r="H451" s="56">
        <f t="shared" si="7"/>
        <v>2</v>
      </c>
      <c r="I451" s="54" t="s">
        <v>49</v>
      </c>
      <c r="J451" s="54" t="s">
        <v>33</v>
      </c>
      <c r="K451" s="57" t="s">
        <v>50</v>
      </c>
      <c r="L451" s="54" t="s">
        <v>51</v>
      </c>
      <c r="M451" s="53">
        <v>45750.0</v>
      </c>
      <c r="N451" s="54" t="s">
        <v>19</v>
      </c>
      <c r="O451" s="54" t="s">
        <v>208</v>
      </c>
      <c r="P451" s="58"/>
      <c r="Q451" s="152"/>
      <c r="R451" s="269"/>
      <c r="S451" s="310"/>
      <c r="T451" s="310"/>
      <c r="U451" s="310"/>
      <c r="V451" s="310"/>
      <c r="W451" s="310"/>
      <c r="X451" s="310"/>
      <c r="Y451" s="310"/>
    </row>
    <row r="452">
      <c r="A452" s="53">
        <v>45705.0</v>
      </c>
      <c r="B452" s="53">
        <v>45783.0</v>
      </c>
      <c r="C452" s="54">
        <v>243404.0</v>
      </c>
      <c r="D452" s="54" t="s">
        <v>111</v>
      </c>
      <c r="E452" s="55">
        <v>45658.0</v>
      </c>
      <c r="F452" s="56">
        <f t="shared" si="6"/>
        <v>4</v>
      </c>
      <c r="G452" s="53">
        <v>45715.0</v>
      </c>
      <c r="H452" s="56">
        <f t="shared" si="7"/>
        <v>2</v>
      </c>
      <c r="I452" s="54" t="s">
        <v>59</v>
      </c>
      <c r="J452" s="54" t="s">
        <v>33</v>
      </c>
      <c r="K452" s="57" t="s">
        <v>50</v>
      </c>
      <c r="L452" s="54" t="s">
        <v>51</v>
      </c>
      <c r="M452" s="53">
        <v>45750.0</v>
      </c>
      <c r="N452" s="54" t="s">
        <v>19</v>
      </c>
      <c r="O452" s="54" t="s">
        <v>198</v>
      </c>
      <c r="P452" s="58"/>
      <c r="Q452" s="152"/>
      <c r="R452" s="269"/>
      <c r="S452" s="310"/>
      <c r="T452" s="310"/>
      <c r="U452" s="310"/>
      <c r="V452" s="310"/>
      <c r="W452" s="310"/>
      <c r="X452" s="310"/>
      <c r="Y452" s="310"/>
    </row>
    <row r="453">
      <c r="A453" s="53">
        <v>45705.0</v>
      </c>
      <c r="B453" s="53">
        <v>45783.0</v>
      </c>
      <c r="C453" s="54">
        <v>243995.0</v>
      </c>
      <c r="D453" s="54" t="s">
        <v>133</v>
      </c>
      <c r="E453" s="55">
        <v>45658.0</v>
      </c>
      <c r="F453" s="56">
        <f t="shared" si="6"/>
        <v>4</v>
      </c>
      <c r="G453" s="53">
        <v>45715.0</v>
      </c>
      <c r="H453" s="56">
        <f t="shared" si="7"/>
        <v>2</v>
      </c>
      <c r="I453" s="54" t="s">
        <v>49</v>
      </c>
      <c r="J453" s="54" t="s">
        <v>33</v>
      </c>
      <c r="K453" s="57" t="s">
        <v>50</v>
      </c>
      <c r="L453" s="54" t="s">
        <v>51</v>
      </c>
      <c r="M453" s="53">
        <v>45750.0</v>
      </c>
      <c r="N453" s="54" t="s">
        <v>19</v>
      </c>
      <c r="O453" s="54" t="s">
        <v>198</v>
      </c>
      <c r="P453" s="58"/>
      <c r="Q453" s="152"/>
      <c r="R453" s="269"/>
      <c r="S453" s="310"/>
      <c r="T453" s="310"/>
      <c r="U453" s="310"/>
      <c r="V453" s="310"/>
      <c r="W453" s="310"/>
      <c r="X453" s="310"/>
      <c r="Y453" s="310"/>
    </row>
    <row r="454">
      <c r="A454" s="53">
        <v>45705.0</v>
      </c>
      <c r="B454" s="53">
        <v>45783.0</v>
      </c>
      <c r="C454" s="54">
        <v>244156.0</v>
      </c>
      <c r="D454" s="54" t="s">
        <v>41</v>
      </c>
      <c r="E454" s="55">
        <v>45689.0</v>
      </c>
      <c r="F454" s="56">
        <f t="shared" si="6"/>
        <v>3</v>
      </c>
      <c r="G454" s="53">
        <v>45715.0</v>
      </c>
      <c r="H454" s="56">
        <f t="shared" si="7"/>
        <v>2</v>
      </c>
      <c r="I454" s="54" t="s">
        <v>74</v>
      </c>
      <c r="J454" s="54" t="s">
        <v>33</v>
      </c>
      <c r="K454" s="57" t="s">
        <v>50</v>
      </c>
      <c r="L454" s="54" t="s">
        <v>51</v>
      </c>
      <c r="M454" s="53">
        <v>45750.0</v>
      </c>
      <c r="N454" s="54" t="s">
        <v>19</v>
      </c>
      <c r="O454" s="54" t="s">
        <v>208</v>
      </c>
      <c r="P454" s="58"/>
      <c r="Q454" s="152"/>
      <c r="R454" s="269"/>
      <c r="S454" s="310"/>
      <c r="T454" s="310"/>
      <c r="U454" s="310"/>
      <c r="V454" s="310"/>
      <c r="W454" s="310"/>
      <c r="X454" s="310"/>
      <c r="Y454" s="310"/>
    </row>
    <row r="455">
      <c r="A455" s="53">
        <v>45705.0</v>
      </c>
      <c r="B455" s="53">
        <v>45783.0</v>
      </c>
      <c r="C455" s="54">
        <v>244391.0</v>
      </c>
      <c r="D455" s="54" t="s">
        <v>99</v>
      </c>
      <c r="E455" s="55">
        <v>45505.0</v>
      </c>
      <c r="F455" s="56">
        <f t="shared" si="6"/>
        <v>9</v>
      </c>
      <c r="G455" s="53">
        <v>45715.0</v>
      </c>
      <c r="H455" s="56">
        <f t="shared" si="7"/>
        <v>2</v>
      </c>
      <c r="I455" s="54" t="s">
        <v>59</v>
      </c>
      <c r="J455" s="54">
        <v>104.0</v>
      </c>
      <c r="K455" s="57" t="s">
        <v>806</v>
      </c>
      <c r="L455" s="54" t="s">
        <v>51</v>
      </c>
      <c r="M455" s="53">
        <v>45758.0</v>
      </c>
      <c r="N455" s="54" t="s">
        <v>19</v>
      </c>
      <c r="O455" s="54" t="s">
        <v>65</v>
      </c>
      <c r="P455" s="58"/>
      <c r="Q455" s="115"/>
      <c r="R455" s="165"/>
      <c r="S455" s="165"/>
      <c r="T455" s="165"/>
      <c r="U455" s="165"/>
      <c r="V455" s="166"/>
      <c r="W455" s="166"/>
      <c r="X455" s="166"/>
      <c r="Y455" s="115"/>
    </row>
    <row r="456">
      <c r="A456" s="53">
        <v>45705.0</v>
      </c>
      <c r="B456" s="53">
        <v>45783.0</v>
      </c>
      <c r="C456" s="54">
        <v>244403.0</v>
      </c>
      <c r="D456" s="54" t="s">
        <v>41</v>
      </c>
      <c r="E456" s="55">
        <v>45627.0</v>
      </c>
      <c r="F456" s="56">
        <f t="shared" si="6"/>
        <v>5</v>
      </c>
      <c r="G456" s="53">
        <v>45715.0</v>
      </c>
      <c r="H456" s="56">
        <f t="shared" si="7"/>
        <v>2</v>
      </c>
      <c r="I456" s="54" t="s">
        <v>74</v>
      </c>
      <c r="J456" s="54" t="s">
        <v>210</v>
      </c>
      <c r="K456" s="57" t="s">
        <v>50</v>
      </c>
      <c r="L456" s="54" t="s">
        <v>51</v>
      </c>
      <c r="M456" s="53">
        <v>45763.0</v>
      </c>
      <c r="N456" s="54" t="s">
        <v>19</v>
      </c>
      <c r="O456" s="54" t="s">
        <v>65</v>
      </c>
      <c r="P456" s="58"/>
      <c r="Q456" s="115"/>
      <c r="R456" s="165"/>
      <c r="S456" s="165"/>
      <c r="T456" s="165"/>
      <c r="U456" s="165"/>
      <c r="V456" s="166"/>
      <c r="W456" s="166"/>
      <c r="X456" s="166"/>
      <c r="Y456" s="115"/>
    </row>
    <row r="457">
      <c r="A457" s="53">
        <v>45705.0</v>
      </c>
      <c r="B457" s="53">
        <v>45783.0</v>
      </c>
      <c r="C457" s="54">
        <v>244407.0</v>
      </c>
      <c r="D457" s="54" t="s">
        <v>104</v>
      </c>
      <c r="E457" s="55">
        <v>45597.0</v>
      </c>
      <c r="F457" s="56">
        <f t="shared" si="6"/>
        <v>6</v>
      </c>
      <c r="G457" s="53">
        <v>45715.0</v>
      </c>
      <c r="H457" s="56">
        <f t="shared" si="7"/>
        <v>2</v>
      </c>
      <c r="I457" s="54" t="s">
        <v>49</v>
      </c>
      <c r="J457" s="54">
        <v>512.0</v>
      </c>
      <c r="K457" s="57" t="s">
        <v>50</v>
      </c>
      <c r="L457" s="54" t="s">
        <v>51</v>
      </c>
      <c r="M457" s="53">
        <v>45762.0</v>
      </c>
      <c r="N457" s="54" t="s">
        <v>19</v>
      </c>
      <c r="O457" s="54" t="s">
        <v>65</v>
      </c>
      <c r="P457" s="58"/>
      <c r="Q457" s="115"/>
      <c r="R457" s="165"/>
      <c r="S457" s="165"/>
      <c r="T457" s="165"/>
      <c r="U457" s="165"/>
      <c r="V457" s="166"/>
      <c r="W457" s="166"/>
      <c r="X457" s="166"/>
      <c r="Y457" s="115"/>
    </row>
    <row r="458">
      <c r="A458" s="53">
        <v>45705.0</v>
      </c>
      <c r="B458" s="53">
        <v>45783.0</v>
      </c>
      <c r="C458" s="54">
        <v>244410.0</v>
      </c>
      <c r="D458" s="54" t="s">
        <v>58</v>
      </c>
      <c r="E458" s="55">
        <v>45689.0</v>
      </c>
      <c r="F458" s="56">
        <f t="shared" si="6"/>
        <v>3</v>
      </c>
      <c r="G458" s="53">
        <v>45715.0</v>
      </c>
      <c r="H458" s="56">
        <f t="shared" si="7"/>
        <v>2</v>
      </c>
      <c r="I458" s="54" t="s">
        <v>49</v>
      </c>
      <c r="J458" s="54" t="s">
        <v>33</v>
      </c>
      <c r="K458" s="57" t="s">
        <v>50</v>
      </c>
      <c r="L458" s="54" t="s">
        <v>51</v>
      </c>
      <c r="M458" s="53">
        <v>45750.0</v>
      </c>
      <c r="N458" s="54" t="s">
        <v>19</v>
      </c>
      <c r="O458" s="54" t="s">
        <v>208</v>
      </c>
      <c r="P458" s="58"/>
      <c r="Q458" s="115"/>
      <c r="R458" s="165"/>
      <c r="S458" s="165"/>
      <c r="T458" s="165"/>
      <c r="U458" s="165"/>
      <c r="V458" s="166"/>
      <c r="W458" s="166"/>
      <c r="X458" s="166"/>
      <c r="Y458" s="115"/>
    </row>
    <row r="459">
      <c r="A459" s="53">
        <v>45705.0</v>
      </c>
      <c r="B459" s="53">
        <v>45783.0</v>
      </c>
      <c r="C459" s="54">
        <v>244428.0</v>
      </c>
      <c r="D459" s="54" t="s">
        <v>71</v>
      </c>
      <c r="E459" s="55">
        <v>45689.0</v>
      </c>
      <c r="F459" s="56">
        <f t="shared" si="6"/>
        <v>3</v>
      </c>
      <c r="G459" s="53">
        <v>45715.0</v>
      </c>
      <c r="H459" s="56">
        <f t="shared" si="7"/>
        <v>2</v>
      </c>
      <c r="I459" s="54" t="s">
        <v>49</v>
      </c>
      <c r="J459" s="54" t="s">
        <v>33</v>
      </c>
      <c r="K459" s="57" t="s">
        <v>50</v>
      </c>
      <c r="L459" s="54" t="s">
        <v>51</v>
      </c>
      <c r="M459" s="53">
        <v>45750.0</v>
      </c>
      <c r="N459" s="54" t="s">
        <v>19</v>
      </c>
      <c r="O459" s="54" t="s">
        <v>208</v>
      </c>
      <c r="P459" s="58"/>
      <c r="Q459" s="115"/>
      <c r="R459" s="165"/>
      <c r="S459" s="165"/>
      <c r="T459" s="165"/>
      <c r="U459" s="165"/>
      <c r="V459" s="166"/>
      <c r="W459" s="166"/>
      <c r="X459" s="166"/>
      <c r="Y459" s="115"/>
    </row>
    <row r="460">
      <c r="A460" s="53">
        <v>45705.0</v>
      </c>
      <c r="B460" s="53">
        <v>45783.0</v>
      </c>
      <c r="C460" s="54">
        <v>244437.0</v>
      </c>
      <c r="D460" s="54" t="s">
        <v>111</v>
      </c>
      <c r="E460" s="55">
        <v>45689.0</v>
      </c>
      <c r="F460" s="56">
        <f t="shared" si="6"/>
        <v>3</v>
      </c>
      <c r="G460" s="53">
        <v>45715.0</v>
      </c>
      <c r="H460" s="56">
        <f t="shared" si="7"/>
        <v>2</v>
      </c>
      <c r="I460" s="54" t="s">
        <v>59</v>
      </c>
      <c r="J460" s="54" t="s">
        <v>33</v>
      </c>
      <c r="K460" s="57" t="s">
        <v>50</v>
      </c>
      <c r="L460" s="54" t="s">
        <v>51</v>
      </c>
      <c r="M460" s="53">
        <v>45750.0</v>
      </c>
      <c r="N460" s="54" t="s">
        <v>19</v>
      </c>
      <c r="O460" s="54" t="s">
        <v>208</v>
      </c>
      <c r="P460" s="58"/>
      <c r="Q460" s="115"/>
      <c r="R460" s="165"/>
      <c r="S460" s="165"/>
      <c r="T460" s="165"/>
      <c r="U460" s="165"/>
      <c r="V460" s="166"/>
      <c r="W460" s="166"/>
      <c r="X460" s="166"/>
      <c r="Y460" s="115"/>
    </row>
    <row r="461">
      <c r="A461" s="53">
        <v>45705.0</v>
      </c>
      <c r="B461" s="53">
        <v>45783.0</v>
      </c>
      <c r="C461" s="54">
        <v>244477.0</v>
      </c>
      <c r="D461" s="54" t="s">
        <v>58</v>
      </c>
      <c r="E461" s="55">
        <v>45689.0</v>
      </c>
      <c r="F461" s="56">
        <f t="shared" si="6"/>
        <v>3</v>
      </c>
      <c r="G461" s="53">
        <v>45715.0</v>
      </c>
      <c r="H461" s="56">
        <f t="shared" si="7"/>
        <v>2</v>
      </c>
      <c r="I461" s="54" t="s">
        <v>63</v>
      </c>
      <c r="J461" s="54" t="s">
        <v>33</v>
      </c>
      <c r="K461" s="57" t="s">
        <v>50</v>
      </c>
      <c r="L461" s="54" t="s">
        <v>51</v>
      </c>
      <c r="M461" s="53">
        <v>45750.0</v>
      </c>
      <c r="N461" s="54" t="s">
        <v>19</v>
      </c>
      <c r="O461" s="54" t="s">
        <v>208</v>
      </c>
      <c r="P461" s="58"/>
      <c r="Q461" s="115"/>
      <c r="R461" s="165"/>
      <c r="S461" s="165"/>
      <c r="T461" s="165"/>
      <c r="U461" s="165"/>
      <c r="V461" s="166"/>
      <c r="W461" s="166"/>
      <c r="X461" s="166"/>
      <c r="Y461" s="115"/>
    </row>
    <row r="462">
      <c r="A462" s="53">
        <v>45705.0</v>
      </c>
      <c r="B462" s="53">
        <v>45783.0</v>
      </c>
      <c r="C462" s="54">
        <v>244478.0</v>
      </c>
      <c r="D462" s="54" t="s">
        <v>77</v>
      </c>
      <c r="E462" s="55">
        <v>45689.0</v>
      </c>
      <c r="F462" s="56">
        <f t="shared" si="6"/>
        <v>3</v>
      </c>
      <c r="G462" s="53">
        <v>45715.0</v>
      </c>
      <c r="H462" s="56">
        <f t="shared" si="7"/>
        <v>2</v>
      </c>
      <c r="I462" s="54" t="s">
        <v>42</v>
      </c>
      <c r="J462" s="54" t="s">
        <v>33</v>
      </c>
      <c r="K462" s="57" t="s">
        <v>50</v>
      </c>
      <c r="L462" s="54" t="s">
        <v>51</v>
      </c>
      <c r="M462" s="53">
        <v>45750.0</v>
      </c>
      <c r="N462" s="54" t="s">
        <v>19</v>
      </c>
      <c r="O462" s="54" t="s">
        <v>208</v>
      </c>
      <c r="P462" s="58"/>
      <c r="Q462" s="115"/>
      <c r="R462" s="165"/>
      <c r="S462" s="165"/>
      <c r="T462" s="165"/>
      <c r="U462" s="165"/>
      <c r="V462" s="166"/>
      <c r="W462" s="166"/>
      <c r="X462" s="166"/>
      <c r="Y462" s="115"/>
    </row>
    <row r="463">
      <c r="A463" s="53">
        <v>45705.0</v>
      </c>
      <c r="B463" s="53">
        <v>45783.0</v>
      </c>
      <c r="C463" s="54">
        <v>244528.0</v>
      </c>
      <c r="D463" s="54" t="s">
        <v>116</v>
      </c>
      <c r="E463" s="55">
        <v>45658.0</v>
      </c>
      <c r="F463" s="56">
        <f t="shared" si="6"/>
        <v>4</v>
      </c>
      <c r="G463" s="53">
        <v>45715.0</v>
      </c>
      <c r="H463" s="56">
        <f t="shared" si="7"/>
        <v>2</v>
      </c>
      <c r="I463" s="54" t="s">
        <v>74</v>
      </c>
      <c r="J463" s="54" t="s">
        <v>33</v>
      </c>
      <c r="K463" s="57" t="s">
        <v>50</v>
      </c>
      <c r="L463" s="54" t="s">
        <v>51</v>
      </c>
      <c r="M463" s="53">
        <v>45750.0</v>
      </c>
      <c r="N463" s="54" t="s">
        <v>19</v>
      </c>
      <c r="O463" s="54" t="s">
        <v>198</v>
      </c>
      <c r="P463" s="58"/>
      <c r="Q463" s="115"/>
      <c r="R463" s="165"/>
      <c r="S463" s="165"/>
      <c r="T463" s="165"/>
      <c r="U463" s="165"/>
      <c r="V463" s="166"/>
      <c r="W463" s="166"/>
      <c r="X463" s="166"/>
      <c r="Y463" s="115"/>
    </row>
    <row r="464">
      <c r="A464" s="53">
        <v>45705.0</v>
      </c>
      <c r="B464" s="53">
        <v>45783.0</v>
      </c>
      <c r="C464" s="54">
        <v>244537.0</v>
      </c>
      <c r="D464" s="54" t="s">
        <v>99</v>
      </c>
      <c r="E464" s="55">
        <v>45689.0</v>
      </c>
      <c r="F464" s="56">
        <f t="shared" si="6"/>
        <v>3</v>
      </c>
      <c r="G464" s="53">
        <v>45715.0</v>
      </c>
      <c r="H464" s="56">
        <f t="shared" si="7"/>
        <v>2</v>
      </c>
      <c r="I464" s="54" t="s">
        <v>42</v>
      </c>
      <c r="J464" s="54" t="s">
        <v>33</v>
      </c>
      <c r="K464" s="57" t="s">
        <v>50</v>
      </c>
      <c r="L464" s="54" t="s">
        <v>51</v>
      </c>
      <c r="M464" s="53">
        <v>45750.0</v>
      </c>
      <c r="N464" s="54" t="s">
        <v>19</v>
      </c>
      <c r="O464" s="54" t="s">
        <v>208</v>
      </c>
      <c r="P464" s="58"/>
      <c r="Q464" s="115"/>
      <c r="R464" s="165"/>
      <c r="S464" s="165"/>
      <c r="T464" s="165"/>
      <c r="U464" s="165"/>
      <c r="V464" s="166"/>
      <c r="W464" s="166"/>
      <c r="X464" s="166"/>
      <c r="Y464" s="115"/>
    </row>
    <row r="465">
      <c r="A465" s="53">
        <v>45705.0</v>
      </c>
      <c r="B465" s="53">
        <v>45783.0</v>
      </c>
      <c r="C465" s="54">
        <v>244549.0</v>
      </c>
      <c r="D465" s="54" t="s">
        <v>158</v>
      </c>
      <c r="E465" s="55">
        <v>45658.0</v>
      </c>
      <c r="F465" s="56">
        <f t="shared" si="6"/>
        <v>4</v>
      </c>
      <c r="G465" s="53">
        <v>45715.0</v>
      </c>
      <c r="H465" s="56">
        <f t="shared" si="7"/>
        <v>2</v>
      </c>
      <c r="I465" s="54" t="s">
        <v>73</v>
      </c>
      <c r="J465" s="54" t="s">
        <v>33</v>
      </c>
      <c r="K465" s="57" t="s">
        <v>50</v>
      </c>
      <c r="L465" s="54" t="s">
        <v>51</v>
      </c>
      <c r="M465" s="53">
        <v>45750.0</v>
      </c>
      <c r="N465" s="54" t="s">
        <v>19</v>
      </c>
      <c r="O465" s="54" t="s">
        <v>198</v>
      </c>
      <c r="P465" s="58"/>
      <c r="Q465" s="115"/>
      <c r="R465" s="165"/>
      <c r="S465" s="165"/>
      <c r="T465" s="165"/>
      <c r="U465" s="165"/>
      <c r="V465" s="166"/>
      <c r="W465" s="166"/>
      <c r="X465" s="166"/>
      <c r="Y465" s="115"/>
    </row>
    <row r="466">
      <c r="A466" s="53">
        <v>45705.0</v>
      </c>
      <c r="B466" s="53">
        <v>45783.0</v>
      </c>
      <c r="C466" s="54">
        <v>238840.0</v>
      </c>
      <c r="D466" s="54" t="s">
        <v>104</v>
      </c>
      <c r="E466" s="55">
        <v>45658.0</v>
      </c>
      <c r="F466" s="56">
        <f t="shared" si="6"/>
        <v>4</v>
      </c>
      <c r="G466" s="53">
        <v>45716.0</v>
      </c>
      <c r="H466" s="56">
        <f t="shared" si="7"/>
        <v>2</v>
      </c>
      <c r="I466" s="54" t="s">
        <v>63</v>
      </c>
      <c r="J466" s="54" t="s">
        <v>33</v>
      </c>
      <c r="K466" s="57" t="s">
        <v>50</v>
      </c>
      <c r="L466" s="54" t="s">
        <v>51</v>
      </c>
      <c r="M466" s="53">
        <v>45750.0</v>
      </c>
      <c r="N466" s="54" t="s">
        <v>19</v>
      </c>
      <c r="O466" s="54" t="s">
        <v>198</v>
      </c>
      <c r="P466" s="58"/>
      <c r="Q466" s="115"/>
      <c r="R466" s="165"/>
      <c r="S466" s="165"/>
      <c r="T466" s="165"/>
      <c r="U466" s="165"/>
      <c r="V466" s="166"/>
      <c r="W466" s="166"/>
      <c r="X466" s="166"/>
      <c r="Y466" s="115"/>
    </row>
    <row r="467">
      <c r="A467" s="53">
        <v>45705.0</v>
      </c>
      <c r="B467" s="53">
        <v>45783.0</v>
      </c>
      <c r="C467" s="54">
        <v>240293.0</v>
      </c>
      <c r="D467" s="54" t="s">
        <v>99</v>
      </c>
      <c r="E467" s="55">
        <v>45627.0</v>
      </c>
      <c r="F467" s="56">
        <f t="shared" si="6"/>
        <v>5</v>
      </c>
      <c r="G467" s="53">
        <v>45716.0</v>
      </c>
      <c r="H467" s="56">
        <f t="shared" si="7"/>
        <v>2</v>
      </c>
      <c r="I467" s="54" t="s">
        <v>74</v>
      </c>
      <c r="J467" s="54" t="s">
        <v>33</v>
      </c>
      <c r="K467" s="57" t="s">
        <v>50</v>
      </c>
      <c r="L467" s="54" t="s">
        <v>51</v>
      </c>
      <c r="M467" s="53">
        <v>45750.0</v>
      </c>
      <c r="N467" s="54" t="s">
        <v>19</v>
      </c>
      <c r="O467" s="54" t="s">
        <v>197</v>
      </c>
      <c r="P467" s="58"/>
      <c r="Q467" s="115"/>
      <c r="R467" s="165"/>
      <c r="S467" s="165"/>
      <c r="T467" s="165"/>
      <c r="U467" s="165"/>
      <c r="V467" s="166"/>
      <c r="W467" s="166"/>
      <c r="X467" s="166"/>
      <c r="Y467" s="115"/>
    </row>
    <row r="468">
      <c r="A468" s="53">
        <v>45705.0</v>
      </c>
      <c r="B468" s="53">
        <v>45783.0</v>
      </c>
      <c r="C468" s="54">
        <v>243635.0</v>
      </c>
      <c r="D468" s="54" t="s">
        <v>48</v>
      </c>
      <c r="E468" s="55">
        <v>45689.0</v>
      </c>
      <c r="F468" s="56">
        <f t="shared" si="6"/>
        <v>3</v>
      </c>
      <c r="G468" s="53">
        <v>45716.0</v>
      </c>
      <c r="H468" s="56">
        <f t="shared" si="7"/>
        <v>2</v>
      </c>
      <c r="I468" s="54" t="s">
        <v>134</v>
      </c>
      <c r="J468" s="54" t="s">
        <v>33</v>
      </c>
      <c r="K468" s="57" t="s">
        <v>50</v>
      </c>
      <c r="L468" s="54" t="s">
        <v>51</v>
      </c>
      <c r="M468" s="53">
        <v>45750.0</v>
      </c>
      <c r="N468" s="54" t="s">
        <v>19</v>
      </c>
      <c r="O468" s="54" t="s">
        <v>208</v>
      </c>
      <c r="P468" s="58"/>
      <c r="Q468" s="115"/>
      <c r="R468" s="165"/>
      <c r="S468" s="165"/>
      <c r="T468" s="165"/>
      <c r="U468" s="165"/>
      <c r="V468" s="166"/>
      <c r="W468" s="166"/>
      <c r="X468" s="166"/>
      <c r="Y468" s="115"/>
    </row>
    <row r="469">
      <c r="A469" s="53">
        <v>45705.0</v>
      </c>
      <c r="B469" s="53">
        <v>45783.0</v>
      </c>
      <c r="C469" s="54">
        <v>244067.0</v>
      </c>
      <c r="D469" s="54" t="s">
        <v>89</v>
      </c>
      <c r="E469" s="55">
        <v>45627.0</v>
      </c>
      <c r="F469" s="56">
        <f t="shared" si="6"/>
        <v>5</v>
      </c>
      <c r="G469" s="53">
        <v>45716.0</v>
      </c>
      <c r="H469" s="56">
        <f t="shared" si="7"/>
        <v>2</v>
      </c>
      <c r="I469" s="54" t="s">
        <v>59</v>
      </c>
      <c r="J469" s="54" t="s">
        <v>33</v>
      </c>
      <c r="K469" s="57" t="s">
        <v>50</v>
      </c>
      <c r="L469" s="54" t="s">
        <v>51</v>
      </c>
      <c r="M469" s="53">
        <v>45750.0</v>
      </c>
      <c r="N469" s="54" t="s">
        <v>19</v>
      </c>
      <c r="O469" s="54" t="s">
        <v>197</v>
      </c>
      <c r="P469" s="58"/>
      <c r="Q469" s="115"/>
      <c r="R469" s="165"/>
      <c r="S469" s="165"/>
      <c r="T469" s="165"/>
      <c r="U469" s="165"/>
      <c r="V469" s="166"/>
      <c r="W469" s="166"/>
      <c r="X469" s="166"/>
      <c r="Y469" s="115"/>
    </row>
    <row r="470">
      <c r="A470" s="53">
        <v>45705.0</v>
      </c>
      <c r="B470" s="53">
        <v>45783.0</v>
      </c>
      <c r="C470" s="54">
        <v>244402.0</v>
      </c>
      <c r="D470" s="54" t="s">
        <v>111</v>
      </c>
      <c r="E470" s="55">
        <v>45627.0</v>
      </c>
      <c r="F470" s="56">
        <f t="shared" si="6"/>
        <v>5</v>
      </c>
      <c r="G470" s="53">
        <v>45716.0</v>
      </c>
      <c r="H470" s="56">
        <f t="shared" si="7"/>
        <v>2</v>
      </c>
      <c r="I470" s="54" t="s">
        <v>49</v>
      </c>
      <c r="J470" s="54" t="s">
        <v>33</v>
      </c>
      <c r="K470" s="57" t="s">
        <v>50</v>
      </c>
      <c r="L470" s="54" t="s">
        <v>51</v>
      </c>
      <c r="M470" s="53">
        <v>45750.0</v>
      </c>
      <c r="N470" s="54" t="s">
        <v>19</v>
      </c>
      <c r="O470" s="54" t="s">
        <v>197</v>
      </c>
      <c r="P470" s="58"/>
      <c r="Q470" s="115"/>
      <c r="R470" s="165"/>
      <c r="S470" s="165"/>
      <c r="T470" s="165"/>
      <c r="U470" s="165"/>
      <c r="V470" s="166"/>
      <c r="W470" s="166"/>
      <c r="X470" s="166"/>
      <c r="Y470" s="115"/>
    </row>
    <row r="471">
      <c r="A471" s="53">
        <v>45705.0</v>
      </c>
      <c r="B471" s="53">
        <v>45783.0</v>
      </c>
      <c r="C471" s="54">
        <v>244412.0</v>
      </c>
      <c r="D471" s="54" t="s">
        <v>111</v>
      </c>
      <c r="E471" s="55">
        <v>45627.0</v>
      </c>
      <c r="F471" s="56">
        <f t="shared" si="6"/>
        <v>5</v>
      </c>
      <c r="G471" s="53">
        <v>45716.0</v>
      </c>
      <c r="H471" s="56">
        <f t="shared" si="7"/>
        <v>2</v>
      </c>
      <c r="I471" s="54" t="s">
        <v>74</v>
      </c>
      <c r="J471" s="54" t="s">
        <v>33</v>
      </c>
      <c r="K471" s="57" t="s">
        <v>50</v>
      </c>
      <c r="L471" s="54" t="s">
        <v>51</v>
      </c>
      <c r="M471" s="53">
        <v>45750.0</v>
      </c>
      <c r="N471" s="54" t="s">
        <v>19</v>
      </c>
      <c r="O471" s="54" t="s">
        <v>197</v>
      </c>
      <c r="P471" s="58"/>
      <c r="Q471" s="115"/>
      <c r="R471" s="165"/>
      <c r="S471" s="165"/>
      <c r="T471" s="165"/>
      <c r="U471" s="165"/>
      <c r="V471" s="166"/>
      <c r="W471" s="166"/>
      <c r="X471" s="166"/>
      <c r="Y471" s="115"/>
    </row>
    <row r="472">
      <c r="A472" s="53">
        <v>45705.0</v>
      </c>
      <c r="B472" s="53">
        <v>45783.0</v>
      </c>
      <c r="C472" s="54">
        <v>244526.0</v>
      </c>
      <c r="D472" s="54" t="s">
        <v>87</v>
      </c>
      <c r="E472" s="55">
        <v>45689.0</v>
      </c>
      <c r="F472" s="56">
        <f t="shared" si="6"/>
        <v>3</v>
      </c>
      <c r="G472" s="53">
        <v>45716.0</v>
      </c>
      <c r="H472" s="56">
        <f t="shared" si="7"/>
        <v>2</v>
      </c>
      <c r="I472" s="54" t="s">
        <v>59</v>
      </c>
      <c r="J472" s="54" t="s">
        <v>33</v>
      </c>
      <c r="K472" s="57" t="s">
        <v>50</v>
      </c>
      <c r="L472" s="54" t="s">
        <v>51</v>
      </c>
      <c r="M472" s="53">
        <v>45750.0</v>
      </c>
      <c r="N472" s="54" t="s">
        <v>19</v>
      </c>
      <c r="O472" s="54" t="s">
        <v>208</v>
      </c>
      <c r="P472" s="58"/>
      <c r="Q472" s="115"/>
      <c r="R472" s="165"/>
      <c r="S472" s="165"/>
      <c r="T472" s="165"/>
      <c r="U472" s="165"/>
      <c r="V472" s="166"/>
      <c r="W472" s="166"/>
      <c r="X472" s="166"/>
      <c r="Y472" s="115"/>
    </row>
    <row r="473">
      <c r="A473" s="53">
        <v>45705.0</v>
      </c>
      <c r="B473" s="53">
        <v>45783.0</v>
      </c>
      <c r="C473" s="54">
        <v>244536.0</v>
      </c>
      <c r="D473" s="54" t="s">
        <v>89</v>
      </c>
      <c r="E473" s="55">
        <v>45689.0</v>
      </c>
      <c r="F473" s="56">
        <f t="shared" si="6"/>
        <v>3</v>
      </c>
      <c r="G473" s="53">
        <v>45716.0</v>
      </c>
      <c r="H473" s="56">
        <f t="shared" si="7"/>
        <v>2</v>
      </c>
      <c r="I473" s="54" t="s">
        <v>49</v>
      </c>
      <c r="J473" s="54" t="s">
        <v>33</v>
      </c>
      <c r="K473" s="57" t="s">
        <v>50</v>
      </c>
      <c r="L473" s="54" t="s">
        <v>51</v>
      </c>
      <c r="M473" s="53">
        <v>45750.0</v>
      </c>
      <c r="N473" s="54" t="s">
        <v>19</v>
      </c>
      <c r="O473" s="54" t="s">
        <v>208</v>
      </c>
      <c r="P473" s="58"/>
      <c r="Q473" s="115"/>
      <c r="R473" s="165"/>
      <c r="S473" s="165"/>
      <c r="T473" s="165"/>
      <c r="U473" s="165"/>
      <c r="V473" s="166"/>
      <c r="W473" s="166"/>
      <c r="X473" s="166"/>
      <c r="Y473" s="115"/>
    </row>
    <row r="474">
      <c r="A474" s="53">
        <v>45705.0</v>
      </c>
      <c r="B474" s="53">
        <v>45783.0</v>
      </c>
      <c r="C474" s="54">
        <v>244539.0</v>
      </c>
      <c r="D474" s="54" t="s">
        <v>87</v>
      </c>
      <c r="E474" s="55">
        <v>45689.0</v>
      </c>
      <c r="F474" s="56">
        <f t="shared" si="6"/>
        <v>3</v>
      </c>
      <c r="G474" s="53">
        <v>45716.0</v>
      </c>
      <c r="H474" s="56">
        <f t="shared" si="7"/>
        <v>2</v>
      </c>
      <c r="I474" s="54" t="s">
        <v>59</v>
      </c>
      <c r="J474" s="54" t="s">
        <v>33</v>
      </c>
      <c r="K474" s="57" t="s">
        <v>50</v>
      </c>
      <c r="L474" s="54" t="s">
        <v>51</v>
      </c>
      <c r="M474" s="53">
        <v>45750.0</v>
      </c>
      <c r="N474" s="54" t="s">
        <v>19</v>
      </c>
      <c r="O474" s="54" t="s">
        <v>208</v>
      </c>
      <c r="P474" s="58"/>
      <c r="Q474" s="115"/>
      <c r="R474" s="165"/>
      <c r="S474" s="165"/>
      <c r="T474" s="165"/>
      <c r="U474" s="165"/>
      <c r="V474" s="166"/>
      <c r="W474" s="166"/>
      <c r="X474" s="166"/>
      <c r="Y474" s="115"/>
    </row>
    <row r="475">
      <c r="A475" s="53">
        <v>45705.0</v>
      </c>
      <c r="B475" s="53">
        <v>45783.0</v>
      </c>
      <c r="C475" s="54">
        <v>244585.0</v>
      </c>
      <c r="D475" s="54" t="s">
        <v>99</v>
      </c>
      <c r="E475" s="55">
        <v>45261.0</v>
      </c>
      <c r="F475" s="56">
        <f t="shared" si="6"/>
        <v>17</v>
      </c>
      <c r="G475" s="53">
        <v>45716.0</v>
      </c>
      <c r="H475" s="56">
        <f t="shared" si="7"/>
        <v>2</v>
      </c>
      <c r="I475" s="54" t="s">
        <v>73</v>
      </c>
      <c r="J475" s="54">
        <v>269.0</v>
      </c>
      <c r="K475" s="57" t="s">
        <v>654</v>
      </c>
      <c r="L475" s="54" t="s">
        <v>68</v>
      </c>
      <c r="M475" s="53">
        <v>45758.0</v>
      </c>
      <c r="N475" s="54" t="s">
        <v>19</v>
      </c>
      <c r="O475" s="54" t="s">
        <v>65</v>
      </c>
      <c r="P475" s="54" t="s">
        <v>66</v>
      </c>
      <c r="Q475" s="115"/>
      <c r="R475" s="165"/>
      <c r="S475" s="165"/>
      <c r="T475" s="165"/>
      <c r="U475" s="165"/>
      <c r="V475" s="166"/>
      <c r="W475" s="166"/>
      <c r="X475" s="166"/>
      <c r="Y475" s="115"/>
    </row>
    <row r="476">
      <c r="A476" s="53">
        <v>45705.0</v>
      </c>
      <c r="B476" s="53">
        <v>45783.0</v>
      </c>
      <c r="C476" s="54">
        <v>244590.0</v>
      </c>
      <c r="D476" s="54" t="s">
        <v>133</v>
      </c>
      <c r="E476" s="55">
        <v>45627.0</v>
      </c>
      <c r="F476" s="56">
        <f t="shared" si="6"/>
        <v>5</v>
      </c>
      <c r="G476" s="53">
        <v>45716.0</v>
      </c>
      <c r="H476" s="56">
        <f t="shared" si="7"/>
        <v>2</v>
      </c>
      <c r="I476" s="54" t="s">
        <v>74</v>
      </c>
      <c r="J476" s="54" t="s">
        <v>33</v>
      </c>
      <c r="K476" s="57" t="s">
        <v>50</v>
      </c>
      <c r="L476" s="54" t="s">
        <v>51</v>
      </c>
      <c r="M476" s="53">
        <v>45750.0</v>
      </c>
      <c r="N476" s="54" t="s">
        <v>19</v>
      </c>
      <c r="O476" s="54" t="s">
        <v>197</v>
      </c>
      <c r="P476" s="58"/>
      <c r="Q476" s="115"/>
      <c r="R476" s="165"/>
      <c r="S476" s="165"/>
      <c r="T476" s="165"/>
      <c r="U476" s="165"/>
      <c r="V476" s="166"/>
      <c r="W476" s="166"/>
      <c r="X476" s="166"/>
      <c r="Y476" s="115"/>
    </row>
    <row r="477">
      <c r="A477" s="53">
        <v>45705.0</v>
      </c>
      <c r="B477" s="53">
        <v>45783.0</v>
      </c>
      <c r="C477" s="54">
        <v>244596.0</v>
      </c>
      <c r="D477" s="54" t="s">
        <v>48</v>
      </c>
      <c r="E477" s="55">
        <v>45658.0</v>
      </c>
      <c r="F477" s="56">
        <f t="shared" si="6"/>
        <v>4</v>
      </c>
      <c r="G477" s="53">
        <v>45716.0</v>
      </c>
      <c r="H477" s="56">
        <f t="shared" si="7"/>
        <v>2</v>
      </c>
      <c r="I477" s="54" t="s">
        <v>49</v>
      </c>
      <c r="J477" s="54" t="s">
        <v>33</v>
      </c>
      <c r="K477" s="57" t="s">
        <v>50</v>
      </c>
      <c r="L477" s="54" t="s">
        <v>51</v>
      </c>
      <c r="M477" s="53">
        <v>45750.0</v>
      </c>
      <c r="N477" s="54" t="s">
        <v>19</v>
      </c>
      <c r="O477" s="54" t="s">
        <v>198</v>
      </c>
      <c r="P477" s="58"/>
      <c r="Q477" s="115"/>
      <c r="R477" s="165"/>
      <c r="S477" s="165"/>
      <c r="T477" s="165"/>
      <c r="U477" s="165"/>
      <c r="V477" s="166"/>
      <c r="W477" s="166"/>
      <c r="X477" s="166"/>
      <c r="Y477" s="115"/>
    </row>
    <row r="478">
      <c r="A478" s="53">
        <v>45705.0</v>
      </c>
      <c r="B478" s="53">
        <v>45783.0</v>
      </c>
      <c r="C478" s="54">
        <v>244604.0</v>
      </c>
      <c r="D478" s="54" t="s">
        <v>71</v>
      </c>
      <c r="E478" s="55">
        <v>45627.0</v>
      </c>
      <c r="F478" s="56">
        <f t="shared" si="6"/>
        <v>5</v>
      </c>
      <c r="G478" s="53">
        <v>45716.0</v>
      </c>
      <c r="H478" s="56">
        <f t="shared" si="7"/>
        <v>2</v>
      </c>
      <c r="I478" s="54" t="s">
        <v>59</v>
      </c>
      <c r="J478" s="54">
        <v>101.0</v>
      </c>
      <c r="K478" s="57">
        <v>2400.0</v>
      </c>
      <c r="L478" s="54" t="s">
        <v>51</v>
      </c>
      <c r="M478" s="53">
        <v>45770.0</v>
      </c>
      <c r="N478" s="54" t="s">
        <v>19</v>
      </c>
      <c r="O478" s="54" t="s">
        <v>65</v>
      </c>
      <c r="P478" s="58"/>
      <c r="Q478" s="115"/>
      <c r="R478" s="165"/>
      <c r="S478" s="165"/>
      <c r="T478" s="165"/>
      <c r="U478" s="165"/>
      <c r="V478" s="166"/>
      <c r="W478" s="166"/>
      <c r="X478" s="166"/>
      <c r="Y478" s="115"/>
    </row>
    <row r="479">
      <c r="A479" s="53">
        <v>45705.0</v>
      </c>
      <c r="B479" s="53">
        <v>45782.0</v>
      </c>
      <c r="C479" s="54">
        <v>244608.0</v>
      </c>
      <c r="D479" s="54" t="s">
        <v>133</v>
      </c>
      <c r="E479" s="55">
        <v>45627.0</v>
      </c>
      <c r="F479" s="56">
        <f t="shared" si="6"/>
        <v>5</v>
      </c>
      <c r="G479" s="53">
        <v>45716.0</v>
      </c>
      <c r="H479" s="56">
        <f t="shared" si="7"/>
        <v>2</v>
      </c>
      <c r="I479" s="54" t="s">
        <v>49</v>
      </c>
      <c r="J479" s="54">
        <v>502.0</v>
      </c>
      <c r="K479" s="57" t="s">
        <v>50</v>
      </c>
      <c r="L479" s="54" t="s">
        <v>51</v>
      </c>
      <c r="M479" s="53">
        <v>45782.0</v>
      </c>
      <c r="N479" s="54" t="s">
        <v>17</v>
      </c>
      <c r="O479" s="54" t="s">
        <v>65</v>
      </c>
      <c r="P479" s="58"/>
      <c r="Q479" s="115"/>
      <c r="R479" s="165"/>
      <c r="S479" s="165"/>
      <c r="T479" s="165"/>
      <c r="U479" s="165"/>
      <c r="V479" s="166"/>
      <c r="W479" s="166"/>
      <c r="X479" s="166"/>
      <c r="Y479" s="115"/>
    </row>
    <row r="480">
      <c r="A480" s="53">
        <v>45705.0</v>
      </c>
      <c r="B480" s="53">
        <v>45783.0</v>
      </c>
      <c r="C480" s="54">
        <v>244616.0</v>
      </c>
      <c r="D480" s="54" t="s">
        <v>87</v>
      </c>
      <c r="E480" s="55">
        <v>45689.0</v>
      </c>
      <c r="F480" s="56">
        <f t="shared" si="6"/>
        <v>3</v>
      </c>
      <c r="G480" s="53">
        <v>45716.0</v>
      </c>
      <c r="H480" s="56">
        <f t="shared" si="7"/>
        <v>2</v>
      </c>
      <c r="I480" s="54" t="s">
        <v>74</v>
      </c>
      <c r="J480" s="54" t="s">
        <v>33</v>
      </c>
      <c r="K480" s="57" t="s">
        <v>50</v>
      </c>
      <c r="L480" s="54" t="s">
        <v>51</v>
      </c>
      <c r="M480" s="53">
        <v>45750.0</v>
      </c>
      <c r="N480" s="54" t="s">
        <v>19</v>
      </c>
      <c r="O480" s="54" t="s">
        <v>208</v>
      </c>
      <c r="P480" s="58"/>
      <c r="Q480" s="115"/>
      <c r="R480" s="165"/>
      <c r="S480" s="165"/>
      <c r="T480" s="165"/>
      <c r="U480" s="165"/>
      <c r="V480" s="166"/>
      <c r="W480" s="166"/>
      <c r="X480" s="166"/>
      <c r="Y480" s="115"/>
    </row>
    <row r="481">
      <c r="A481" s="53">
        <v>45705.0</v>
      </c>
      <c r="B481" s="53">
        <v>45782.0</v>
      </c>
      <c r="C481" s="54">
        <v>244637.0</v>
      </c>
      <c r="D481" s="54" t="s">
        <v>71</v>
      </c>
      <c r="E481" s="55">
        <v>45627.0</v>
      </c>
      <c r="F481" s="56">
        <f t="shared" si="6"/>
        <v>5</v>
      </c>
      <c r="G481" s="53">
        <v>45716.0</v>
      </c>
      <c r="H481" s="56">
        <f t="shared" si="7"/>
        <v>2</v>
      </c>
      <c r="I481" s="54" t="s">
        <v>49</v>
      </c>
      <c r="J481" s="54">
        <v>510.0</v>
      </c>
      <c r="K481" s="57" t="s">
        <v>50</v>
      </c>
      <c r="L481" s="54" t="s">
        <v>51</v>
      </c>
      <c r="M481" s="53">
        <v>45782.0</v>
      </c>
      <c r="N481" s="54" t="s">
        <v>17</v>
      </c>
      <c r="O481" s="54" t="s">
        <v>65</v>
      </c>
      <c r="P481" s="58"/>
      <c r="Q481" s="115"/>
      <c r="R481" s="165"/>
      <c r="S481" s="165"/>
      <c r="T481" s="165"/>
      <c r="U481" s="165"/>
      <c r="V481" s="166"/>
      <c r="W481" s="166"/>
      <c r="X481" s="166"/>
      <c r="Y481" s="115"/>
    </row>
    <row r="482">
      <c r="A482" s="53">
        <v>45747.0</v>
      </c>
      <c r="B482" s="53">
        <v>45783.0</v>
      </c>
      <c r="C482" s="101">
        <v>245446.0</v>
      </c>
      <c r="D482" s="54" t="s">
        <v>95</v>
      </c>
      <c r="E482" s="55">
        <v>45566.0</v>
      </c>
      <c r="F482" s="56">
        <f t="shared" si="6"/>
        <v>7</v>
      </c>
      <c r="G482" s="53">
        <v>45729.0</v>
      </c>
      <c r="H482" s="56">
        <f t="shared" si="7"/>
        <v>1</v>
      </c>
      <c r="I482" s="54" t="s">
        <v>49</v>
      </c>
      <c r="J482" s="54"/>
      <c r="K482" s="57"/>
      <c r="L482" s="98"/>
      <c r="M482" s="53">
        <v>45762.0</v>
      </c>
      <c r="N482" s="54" t="s">
        <v>19</v>
      </c>
      <c r="O482" s="54" t="s">
        <v>65</v>
      </c>
      <c r="P482" s="58"/>
      <c r="Q482" s="115"/>
      <c r="R482" s="165"/>
      <c r="S482" s="165"/>
      <c r="T482" s="165"/>
      <c r="U482" s="165"/>
      <c r="V482" s="166"/>
      <c r="W482" s="166"/>
      <c r="X482" s="166"/>
      <c r="Y482" s="115"/>
    </row>
    <row r="483">
      <c r="A483" s="53">
        <v>45747.0</v>
      </c>
      <c r="B483" s="53">
        <v>45783.0</v>
      </c>
      <c r="C483" s="101">
        <v>245468.0</v>
      </c>
      <c r="D483" s="54" t="s">
        <v>95</v>
      </c>
      <c r="E483" s="55">
        <v>45658.0</v>
      </c>
      <c r="F483" s="56">
        <f t="shared" si="6"/>
        <v>4</v>
      </c>
      <c r="G483" s="53">
        <v>45729.0</v>
      </c>
      <c r="H483" s="56">
        <f t="shared" si="7"/>
        <v>1</v>
      </c>
      <c r="I483" s="54" t="s">
        <v>49</v>
      </c>
      <c r="J483" s="54"/>
      <c r="K483" s="57"/>
      <c r="L483" s="98"/>
      <c r="M483" s="53">
        <v>45750.0</v>
      </c>
      <c r="N483" s="54" t="s">
        <v>19</v>
      </c>
      <c r="O483" s="54" t="s">
        <v>198</v>
      </c>
      <c r="P483" s="58"/>
      <c r="Q483" s="115"/>
      <c r="R483" s="165"/>
      <c r="S483" s="165"/>
      <c r="T483" s="165"/>
      <c r="U483" s="165"/>
      <c r="V483" s="166"/>
      <c r="W483" s="166"/>
      <c r="X483" s="166"/>
      <c r="Y483" s="115"/>
    </row>
    <row r="484">
      <c r="A484" s="53">
        <v>45747.0</v>
      </c>
      <c r="B484" s="53">
        <v>45783.0</v>
      </c>
      <c r="C484" s="101">
        <v>245535.0</v>
      </c>
      <c r="D484" s="54" t="s">
        <v>95</v>
      </c>
      <c r="E484" s="55">
        <v>45689.0</v>
      </c>
      <c r="F484" s="56">
        <f t="shared" si="6"/>
        <v>3</v>
      </c>
      <c r="G484" s="53">
        <v>45729.0</v>
      </c>
      <c r="H484" s="56">
        <f t="shared" si="7"/>
        <v>1</v>
      </c>
      <c r="I484" s="54" t="s">
        <v>74</v>
      </c>
      <c r="J484" s="54" t="s">
        <v>33</v>
      </c>
      <c r="K484" s="57"/>
      <c r="L484" s="98"/>
      <c r="M484" s="53">
        <v>45750.0</v>
      </c>
      <c r="N484" s="54" t="s">
        <v>19</v>
      </c>
      <c r="O484" s="54" t="s">
        <v>208</v>
      </c>
      <c r="P484" s="58"/>
      <c r="Q484" s="115"/>
      <c r="R484" s="165"/>
      <c r="S484" s="165"/>
      <c r="T484" s="165"/>
      <c r="U484" s="165"/>
      <c r="V484" s="166"/>
      <c r="W484" s="166"/>
      <c r="X484" s="166"/>
      <c r="Y484" s="115"/>
    </row>
    <row r="485">
      <c r="A485" s="53">
        <v>45747.0</v>
      </c>
      <c r="B485" s="53">
        <v>45783.0</v>
      </c>
      <c r="C485" s="101">
        <v>245667.0</v>
      </c>
      <c r="D485" s="54" t="s">
        <v>95</v>
      </c>
      <c r="E485" s="55">
        <v>45658.0</v>
      </c>
      <c r="F485" s="56">
        <f t="shared" si="6"/>
        <v>4</v>
      </c>
      <c r="G485" s="53">
        <v>45729.0</v>
      </c>
      <c r="H485" s="56">
        <f t="shared" si="7"/>
        <v>1</v>
      </c>
      <c r="I485" s="54" t="s">
        <v>74</v>
      </c>
      <c r="J485" s="54" t="s">
        <v>33</v>
      </c>
      <c r="K485" s="57"/>
      <c r="L485" s="98"/>
      <c r="M485" s="53">
        <v>45750.0</v>
      </c>
      <c r="N485" s="54" t="s">
        <v>19</v>
      </c>
      <c r="O485" s="54" t="s">
        <v>198</v>
      </c>
      <c r="P485" s="58"/>
      <c r="Q485" s="115"/>
      <c r="R485" s="165"/>
      <c r="S485" s="165"/>
      <c r="T485" s="165"/>
      <c r="U485" s="165"/>
      <c r="V485" s="166"/>
      <c r="W485" s="166"/>
      <c r="X485" s="166"/>
      <c r="Y485" s="115"/>
    </row>
    <row r="486">
      <c r="A486" s="53">
        <v>45747.0</v>
      </c>
      <c r="B486" s="53">
        <v>45783.0</v>
      </c>
      <c r="C486" s="101">
        <v>245731.0</v>
      </c>
      <c r="D486" s="54" t="s">
        <v>95</v>
      </c>
      <c r="E486" s="55">
        <v>45658.0</v>
      </c>
      <c r="F486" s="56">
        <f t="shared" si="6"/>
        <v>4</v>
      </c>
      <c r="G486" s="53">
        <v>45729.0</v>
      </c>
      <c r="H486" s="56">
        <f t="shared" si="7"/>
        <v>1</v>
      </c>
      <c r="I486" s="54" t="s">
        <v>49</v>
      </c>
      <c r="J486" s="54"/>
      <c r="K486" s="57"/>
      <c r="L486" s="98"/>
      <c r="M486" s="53">
        <v>45750.0</v>
      </c>
      <c r="N486" s="54" t="s">
        <v>19</v>
      </c>
      <c r="O486" s="54" t="s">
        <v>198</v>
      </c>
      <c r="P486" s="58"/>
      <c r="Q486" s="115"/>
      <c r="R486" s="165"/>
      <c r="S486" s="165"/>
      <c r="T486" s="165"/>
      <c r="U486" s="165"/>
      <c r="V486" s="166"/>
      <c r="W486" s="166"/>
      <c r="X486" s="166"/>
      <c r="Y486" s="115"/>
    </row>
    <row r="487">
      <c r="A487" s="53">
        <v>45747.0</v>
      </c>
      <c r="B487" s="53">
        <v>45783.0</v>
      </c>
      <c r="C487" s="101">
        <v>245909.0</v>
      </c>
      <c r="D487" s="54" t="s">
        <v>95</v>
      </c>
      <c r="E487" s="55">
        <v>45627.0</v>
      </c>
      <c r="F487" s="56">
        <f t="shared" si="6"/>
        <v>5</v>
      </c>
      <c r="G487" s="53">
        <v>45728.0</v>
      </c>
      <c r="H487" s="56">
        <f t="shared" si="7"/>
        <v>1</v>
      </c>
      <c r="I487" s="54" t="s">
        <v>42</v>
      </c>
      <c r="J487" s="54"/>
      <c r="K487" s="57"/>
      <c r="L487" s="98"/>
      <c r="M487" s="53">
        <v>45750.0</v>
      </c>
      <c r="N487" s="54" t="s">
        <v>19</v>
      </c>
      <c r="O487" s="54" t="s">
        <v>197</v>
      </c>
      <c r="P487" s="58"/>
      <c r="Q487" s="115"/>
      <c r="R487" s="165"/>
      <c r="S487" s="165"/>
      <c r="T487" s="165"/>
      <c r="U487" s="165"/>
      <c r="V487" s="166"/>
      <c r="W487" s="166"/>
      <c r="X487" s="166"/>
      <c r="Y487" s="115"/>
    </row>
    <row r="488">
      <c r="A488" s="53">
        <v>45747.0</v>
      </c>
      <c r="B488" s="53">
        <v>45783.0</v>
      </c>
      <c r="C488" s="101">
        <v>245911.0</v>
      </c>
      <c r="D488" s="54" t="s">
        <v>95</v>
      </c>
      <c r="E488" s="55">
        <v>45627.0</v>
      </c>
      <c r="F488" s="56">
        <f t="shared" si="6"/>
        <v>5</v>
      </c>
      <c r="G488" s="53">
        <v>45729.0</v>
      </c>
      <c r="H488" s="56">
        <f t="shared" si="7"/>
        <v>1</v>
      </c>
      <c r="I488" s="54" t="s">
        <v>73</v>
      </c>
      <c r="J488" s="54"/>
      <c r="K488" s="57"/>
      <c r="L488" s="98"/>
      <c r="M488" s="53">
        <v>45750.0</v>
      </c>
      <c r="N488" s="54" t="s">
        <v>19</v>
      </c>
      <c r="O488" s="54" t="s">
        <v>197</v>
      </c>
      <c r="P488" s="58"/>
      <c r="Q488" s="115"/>
      <c r="R488" s="165"/>
      <c r="S488" s="165"/>
      <c r="T488" s="165"/>
      <c r="U488" s="165"/>
      <c r="V488" s="166"/>
      <c r="W488" s="166"/>
      <c r="X488" s="166"/>
      <c r="Y488" s="115"/>
    </row>
    <row r="489">
      <c r="A489" s="53">
        <v>45747.0</v>
      </c>
      <c r="B489" s="53">
        <v>45783.0</v>
      </c>
      <c r="C489" s="101">
        <v>245923.0</v>
      </c>
      <c r="D489" s="54" t="s">
        <v>95</v>
      </c>
      <c r="E489" s="55">
        <v>45689.0</v>
      </c>
      <c r="F489" s="56">
        <f t="shared" si="6"/>
        <v>3</v>
      </c>
      <c r="G489" s="53">
        <v>45729.0</v>
      </c>
      <c r="H489" s="56">
        <f t="shared" si="7"/>
        <v>1</v>
      </c>
      <c r="I489" s="54" t="s">
        <v>63</v>
      </c>
      <c r="J489" s="54"/>
      <c r="K489" s="57"/>
      <c r="L489" s="98"/>
      <c r="M489" s="53">
        <v>45750.0</v>
      </c>
      <c r="N489" s="54" t="s">
        <v>19</v>
      </c>
      <c r="O489" s="54" t="s">
        <v>208</v>
      </c>
      <c r="P489" s="58"/>
      <c r="Q489" s="115"/>
      <c r="R489" s="165"/>
      <c r="S489" s="165"/>
      <c r="T489" s="165"/>
      <c r="U489" s="165"/>
      <c r="V489" s="166"/>
      <c r="W489" s="166"/>
      <c r="X489" s="166"/>
      <c r="Y489" s="115"/>
    </row>
    <row r="490">
      <c r="A490" s="53">
        <v>45747.0</v>
      </c>
      <c r="B490" s="53">
        <v>45783.0</v>
      </c>
      <c r="C490" s="101">
        <v>245935.0</v>
      </c>
      <c r="D490" s="54" t="s">
        <v>95</v>
      </c>
      <c r="E490" s="55">
        <v>45689.0</v>
      </c>
      <c r="F490" s="56">
        <f t="shared" si="6"/>
        <v>3</v>
      </c>
      <c r="G490" s="53">
        <v>45729.0</v>
      </c>
      <c r="H490" s="56">
        <f t="shared" si="7"/>
        <v>1</v>
      </c>
      <c r="I490" s="54" t="s">
        <v>63</v>
      </c>
      <c r="J490" s="54"/>
      <c r="K490" s="57"/>
      <c r="L490" s="98"/>
      <c r="M490" s="53">
        <v>45750.0</v>
      </c>
      <c r="N490" s="54" t="s">
        <v>19</v>
      </c>
      <c r="O490" s="54" t="s">
        <v>208</v>
      </c>
      <c r="P490" s="58"/>
      <c r="Q490" s="152"/>
      <c r="R490" s="152"/>
      <c r="S490" s="152"/>
      <c r="T490" s="152"/>
      <c r="U490" s="152"/>
      <c r="V490" s="115"/>
      <c r="W490" s="115"/>
      <c r="X490" s="115"/>
      <c r="Y490" s="115"/>
    </row>
    <row r="491">
      <c r="A491" s="53">
        <v>45747.0</v>
      </c>
      <c r="B491" s="53">
        <v>45783.0</v>
      </c>
      <c r="C491" s="101">
        <v>245967.0</v>
      </c>
      <c r="D491" s="54" t="s">
        <v>95</v>
      </c>
      <c r="E491" s="55">
        <v>45689.0</v>
      </c>
      <c r="F491" s="56">
        <f t="shared" si="6"/>
        <v>3</v>
      </c>
      <c r="G491" s="53">
        <v>45729.0</v>
      </c>
      <c r="H491" s="56">
        <f t="shared" si="7"/>
        <v>1</v>
      </c>
      <c r="I491" s="54" t="s">
        <v>74</v>
      </c>
      <c r="J491" s="54" t="s">
        <v>33</v>
      </c>
      <c r="K491" s="57"/>
      <c r="L491" s="98"/>
      <c r="M491" s="53">
        <v>45750.0</v>
      </c>
      <c r="N491" s="54" t="s">
        <v>19</v>
      </c>
      <c r="O491" s="54" t="s">
        <v>208</v>
      </c>
      <c r="P491" s="58"/>
      <c r="Q491" s="152"/>
      <c r="R491" s="152"/>
      <c r="S491" s="152"/>
      <c r="T491" s="152"/>
      <c r="U491" s="152"/>
      <c r="V491" s="115"/>
      <c r="W491" s="115"/>
      <c r="X491" s="115"/>
      <c r="Y491" s="115"/>
    </row>
    <row r="492">
      <c r="A492" s="53">
        <v>45747.0</v>
      </c>
      <c r="B492" s="53">
        <v>45783.0</v>
      </c>
      <c r="C492" s="101">
        <v>245972.0</v>
      </c>
      <c r="D492" s="54" t="s">
        <v>95</v>
      </c>
      <c r="E492" s="55">
        <v>45689.0</v>
      </c>
      <c r="F492" s="56">
        <f t="shared" si="6"/>
        <v>3</v>
      </c>
      <c r="G492" s="53">
        <v>45729.0</v>
      </c>
      <c r="H492" s="56">
        <f t="shared" si="7"/>
        <v>1</v>
      </c>
      <c r="I492" s="54" t="s">
        <v>49</v>
      </c>
      <c r="J492" s="54"/>
      <c r="K492" s="57"/>
      <c r="L492" s="98"/>
      <c r="M492" s="53">
        <v>45750.0</v>
      </c>
      <c r="N492" s="54" t="s">
        <v>19</v>
      </c>
      <c r="O492" s="54" t="s">
        <v>208</v>
      </c>
      <c r="P492" s="58"/>
      <c r="Q492" s="152"/>
      <c r="R492" s="152"/>
      <c r="S492" s="152"/>
      <c r="T492" s="152"/>
      <c r="U492" s="152"/>
      <c r="V492" s="115"/>
      <c r="W492" s="115"/>
      <c r="X492" s="115"/>
      <c r="Y492" s="115"/>
    </row>
    <row r="493">
      <c r="A493" s="53">
        <v>45747.0</v>
      </c>
      <c r="B493" s="53">
        <v>45783.0</v>
      </c>
      <c r="C493" s="101">
        <v>245984.0</v>
      </c>
      <c r="D493" s="54" t="s">
        <v>95</v>
      </c>
      <c r="E493" s="55">
        <v>45658.0</v>
      </c>
      <c r="F493" s="56">
        <f t="shared" si="6"/>
        <v>4</v>
      </c>
      <c r="G493" s="53">
        <v>45729.0</v>
      </c>
      <c r="H493" s="56">
        <f t="shared" si="7"/>
        <v>1</v>
      </c>
      <c r="I493" s="54" t="s">
        <v>49</v>
      </c>
      <c r="J493" s="54"/>
      <c r="K493" s="57"/>
      <c r="L493" s="98"/>
      <c r="M493" s="53">
        <v>45750.0</v>
      </c>
      <c r="N493" s="54" t="s">
        <v>19</v>
      </c>
      <c r="O493" s="54" t="s">
        <v>198</v>
      </c>
      <c r="P493" s="58"/>
      <c r="Q493" s="152"/>
      <c r="R493" s="152"/>
      <c r="S493" s="152"/>
      <c r="T493" s="152"/>
      <c r="U493" s="152"/>
      <c r="V493" s="115"/>
      <c r="W493" s="115"/>
      <c r="X493" s="115"/>
      <c r="Y493" s="115"/>
    </row>
    <row r="494">
      <c r="A494" s="53">
        <v>45747.0</v>
      </c>
      <c r="B494" s="53">
        <v>45783.0</v>
      </c>
      <c r="C494" s="101">
        <v>246008.0</v>
      </c>
      <c r="D494" s="54" t="s">
        <v>95</v>
      </c>
      <c r="E494" s="55">
        <v>45689.0</v>
      </c>
      <c r="F494" s="56">
        <f t="shared" si="6"/>
        <v>3</v>
      </c>
      <c r="G494" s="53">
        <v>45729.0</v>
      </c>
      <c r="H494" s="56">
        <f t="shared" si="7"/>
        <v>1</v>
      </c>
      <c r="I494" s="54" t="s">
        <v>42</v>
      </c>
      <c r="J494" s="54"/>
      <c r="K494" s="57"/>
      <c r="L494" s="98"/>
      <c r="M494" s="53">
        <v>45750.0</v>
      </c>
      <c r="N494" s="54" t="s">
        <v>19</v>
      </c>
      <c r="O494" s="54" t="s">
        <v>208</v>
      </c>
      <c r="P494" s="58"/>
      <c r="Q494" s="152"/>
      <c r="R494" s="152"/>
      <c r="S494" s="152"/>
      <c r="T494" s="152"/>
      <c r="U494" s="152"/>
      <c r="V494" s="115"/>
      <c r="W494" s="115"/>
      <c r="X494" s="115"/>
      <c r="Y494" s="115"/>
    </row>
    <row r="495">
      <c r="A495" s="53">
        <v>45747.0</v>
      </c>
      <c r="B495" s="53">
        <v>45783.0</v>
      </c>
      <c r="C495" s="101">
        <v>246013.0</v>
      </c>
      <c r="D495" s="54" t="s">
        <v>95</v>
      </c>
      <c r="E495" s="55">
        <v>45689.0</v>
      </c>
      <c r="F495" s="56">
        <f t="shared" si="6"/>
        <v>3</v>
      </c>
      <c r="G495" s="53">
        <v>45729.0</v>
      </c>
      <c r="H495" s="56">
        <f t="shared" si="7"/>
        <v>1</v>
      </c>
      <c r="I495" s="54" t="s">
        <v>74</v>
      </c>
      <c r="J495" s="54" t="s">
        <v>33</v>
      </c>
      <c r="K495" s="57"/>
      <c r="L495" s="98"/>
      <c r="M495" s="53">
        <v>45750.0</v>
      </c>
      <c r="N495" s="54" t="s">
        <v>19</v>
      </c>
      <c r="O495" s="54" t="s">
        <v>208</v>
      </c>
      <c r="P495" s="58"/>
      <c r="Q495" s="152"/>
      <c r="R495" s="152"/>
      <c r="S495" s="152"/>
      <c r="T495" s="152"/>
      <c r="U495" s="152"/>
      <c r="V495" s="115"/>
      <c r="W495" s="115"/>
      <c r="X495" s="115"/>
      <c r="Y495" s="115"/>
    </row>
    <row r="496">
      <c r="A496" s="53">
        <v>45747.0</v>
      </c>
      <c r="B496" s="53">
        <v>45783.0</v>
      </c>
      <c r="C496" s="101">
        <v>246014.0</v>
      </c>
      <c r="D496" s="54" t="s">
        <v>95</v>
      </c>
      <c r="E496" s="55">
        <v>45627.0</v>
      </c>
      <c r="F496" s="56">
        <f t="shared" si="6"/>
        <v>5</v>
      </c>
      <c r="G496" s="53">
        <v>45729.0</v>
      </c>
      <c r="H496" s="56">
        <f t="shared" si="7"/>
        <v>1</v>
      </c>
      <c r="I496" s="54" t="s">
        <v>807</v>
      </c>
      <c r="J496" s="54"/>
      <c r="K496" s="57"/>
      <c r="L496" s="98"/>
      <c r="M496" s="53">
        <v>45750.0</v>
      </c>
      <c r="N496" s="54" t="s">
        <v>19</v>
      </c>
      <c r="O496" s="54" t="s">
        <v>197</v>
      </c>
      <c r="P496" s="58"/>
      <c r="Q496" s="152"/>
      <c r="R496" s="152"/>
      <c r="S496" s="152"/>
      <c r="T496" s="152"/>
      <c r="U496" s="152"/>
      <c r="V496" s="115"/>
      <c r="W496" s="115"/>
      <c r="X496" s="115"/>
      <c r="Y496" s="115"/>
    </row>
    <row r="497">
      <c r="A497" s="53">
        <v>45747.0</v>
      </c>
      <c r="B497" s="53">
        <v>45783.0</v>
      </c>
      <c r="C497" s="101">
        <v>246015.0</v>
      </c>
      <c r="D497" s="54" t="s">
        <v>95</v>
      </c>
      <c r="E497" s="55">
        <v>45717.0</v>
      </c>
      <c r="F497" s="56">
        <f t="shared" si="6"/>
        <v>2</v>
      </c>
      <c r="G497" s="53">
        <v>45729.0</v>
      </c>
      <c r="H497" s="56">
        <f t="shared" si="7"/>
        <v>1</v>
      </c>
      <c r="I497" s="54" t="s">
        <v>74</v>
      </c>
      <c r="J497" s="54" t="s">
        <v>33</v>
      </c>
      <c r="K497" s="57"/>
      <c r="L497" s="98"/>
      <c r="M497" s="53">
        <v>45750.0</v>
      </c>
      <c r="N497" s="54" t="s">
        <v>19</v>
      </c>
      <c r="O497" s="54" t="s">
        <v>209</v>
      </c>
      <c r="P497" s="58"/>
      <c r="Q497" s="152"/>
      <c r="R497" s="152"/>
      <c r="S497" s="152"/>
      <c r="T497" s="152"/>
      <c r="U497" s="152"/>
      <c r="V497" s="115"/>
      <c r="W497" s="115"/>
      <c r="X497" s="115"/>
      <c r="Y497" s="115"/>
    </row>
    <row r="498">
      <c r="A498" s="53">
        <v>45747.0</v>
      </c>
      <c r="B498" s="53">
        <v>45783.0</v>
      </c>
      <c r="C498" s="101">
        <v>246020.0</v>
      </c>
      <c r="D498" s="54" t="s">
        <v>95</v>
      </c>
      <c r="E498" s="55">
        <v>45658.0</v>
      </c>
      <c r="F498" s="56">
        <f t="shared" si="6"/>
        <v>4</v>
      </c>
      <c r="G498" s="53">
        <v>45729.0</v>
      </c>
      <c r="H498" s="56">
        <f t="shared" si="7"/>
        <v>1</v>
      </c>
      <c r="I498" s="54" t="s">
        <v>59</v>
      </c>
      <c r="J498" s="54"/>
      <c r="K498" s="57"/>
      <c r="L498" s="98"/>
      <c r="M498" s="53">
        <v>45750.0</v>
      </c>
      <c r="N498" s="54" t="s">
        <v>19</v>
      </c>
      <c r="O498" s="54" t="s">
        <v>198</v>
      </c>
      <c r="P498" s="58"/>
      <c r="Q498" s="152"/>
      <c r="R498" s="152"/>
      <c r="S498" s="152"/>
      <c r="T498" s="152"/>
      <c r="U498" s="152"/>
      <c r="V498" s="115"/>
      <c r="W498" s="115"/>
      <c r="X498" s="115"/>
      <c r="Y498" s="115"/>
    </row>
    <row r="499">
      <c r="A499" s="53">
        <v>45747.0</v>
      </c>
      <c r="B499" s="53">
        <v>45783.0</v>
      </c>
      <c r="C499" s="101">
        <v>246028.0</v>
      </c>
      <c r="D499" s="54" t="s">
        <v>95</v>
      </c>
      <c r="E499" s="55">
        <v>45717.0</v>
      </c>
      <c r="F499" s="56">
        <f t="shared" si="6"/>
        <v>2</v>
      </c>
      <c r="G499" s="53">
        <v>45729.0</v>
      </c>
      <c r="H499" s="56">
        <f t="shared" si="7"/>
        <v>1</v>
      </c>
      <c r="I499" s="54" t="s">
        <v>59</v>
      </c>
      <c r="J499" s="54"/>
      <c r="K499" s="57"/>
      <c r="L499" s="98"/>
      <c r="M499" s="53">
        <v>45750.0</v>
      </c>
      <c r="N499" s="54" t="s">
        <v>19</v>
      </c>
      <c r="O499" s="54" t="s">
        <v>209</v>
      </c>
      <c r="P499" s="58"/>
      <c r="Q499" s="152"/>
      <c r="R499" s="152"/>
      <c r="S499" s="152"/>
      <c r="T499" s="152"/>
      <c r="U499" s="152"/>
      <c r="V499" s="115"/>
      <c r="W499" s="115"/>
      <c r="X499" s="115"/>
      <c r="Y499" s="115"/>
    </row>
    <row r="500">
      <c r="A500" s="53">
        <v>45747.0</v>
      </c>
      <c r="B500" s="53">
        <v>45783.0</v>
      </c>
      <c r="C500" s="101">
        <v>246036.0</v>
      </c>
      <c r="D500" s="54" t="s">
        <v>95</v>
      </c>
      <c r="E500" s="55">
        <v>45689.0</v>
      </c>
      <c r="F500" s="56">
        <f t="shared" si="6"/>
        <v>3</v>
      </c>
      <c r="G500" s="53">
        <v>45729.0</v>
      </c>
      <c r="H500" s="56">
        <f t="shared" si="7"/>
        <v>1</v>
      </c>
      <c r="I500" s="54" t="s">
        <v>59</v>
      </c>
      <c r="J500" s="54"/>
      <c r="K500" s="57"/>
      <c r="L500" s="98"/>
      <c r="M500" s="53">
        <v>45750.0</v>
      </c>
      <c r="N500" s="54" t="s">
        <v>19</v>
      </c>
      <c r="O500" s="54" t="s">
        <v>208</v>
      </c>
      <c r="P500" s="58"/>
      <c r="Q500" s="152"/>
      <c r="R500" s="152"/>
      <c r="S500" s="152"/>
      <c r="T500" s="152"/>
      <c r="U500" s="152"/>
      <c r="V500" s="115"/>
      <c r="W500" s="115"/>
      <c r="X500" s="115"/>
      <c r="Y500" s="115"/>
    </row>
    <row r="501">
      <c r="A501" s="53">
        <v>45747.0</v>
      </c>
      <c r="B501" s="53">
        <v>45783.0</v>
      </c>
      <c r="C501" s="101">
        <v>246039.0</v>
      </c>
      <c r="D501" s="54" t="s">
        <v>95</v>
      </c>
      <c r="E501" s="55">
        <v>45689.0</v>
      </c>
      <c r="F501" s="56">
        <f t="shared" si="6"/>
        <v>3</v>
      </c>
      <c r="G501" s="53">
        <v>45729.0</v>
      </c>
      <c r="H501" s="56">
        <f t="shared" si="7"/>
        <v>1</v>
      </c>
      <c r="I501" s="54" t="s">
        <v>74</v>
      </c>
      <c r="J501" s="54" t="s">
        <v>33</v>
      </c>
      <c r="K501" s="57"/>
      <c r="L501" s="98"/>
      <c r="M501" s="53">
        <v>45750.0</v>
      </c>
      <c r="N501" s="54" t="s">
        <v>19</v>
      </c>
      <c r="O501" s="54" t="s">
        <v>208</v>
      </c>
      <c r="P501" s="58"/>
      <c r="Q501" s="152"/>
      <c r="R501" s="152"/>
      <c r="S501" s="152"/>
      <c r="T501" s="152"/>
      <c r="U501" s="152"/>
      <c r="V501" s="115"/>
      <c r="W501" s="115"/>
      <c r="X501" s="115"/>
      <c r="Y501" s="115"/>
    </row>
    <row r="502">
      <c r="A502" s="53">
        <v>45747.0</v>
      </c>
      <c r="B502" s="53">
        <v>45783.0</v>
      </c>
      <c r="C502" s="101">
        <v>246043.0</v>
      </c>
      <c r="D502" s="54" t="s">
        <v>95</v>
      </c>
      <c r="E502" s="55">
        <v>45689.0</v>
      </c>
      <c r="F502" s="56">
        <f t="shared" si="6"/>
        <v>3</v>
      </c>
      <c r="G502" s="53">
        <v>45729.0</v>
      </c>
      <c r="H502" s="56">
        <f t="shared" si="7"/>
        <v>1</v>
      </c>
      <c r="I502" s="54" t="s">
        <v>49</v>
      </c>
      <c r="J502" s="54"/>
      <c r="K502" s="57"/>
      <c r="L502" s="98"/>
      <c r="M502" s="53">
        <v>45750.0</v>
      </c>
      <c r="N502" s="54" t="s">
        <v>19</v>
      </c>
      <c r="O502" s="54" t="s">
        <v>208</v>
      </c>
      <c r="P502" s="58"/>
      <c r="Q502" s="152"/>
      <c r="R502" s="152"/>
      <c r="S502" s="152"/>
      <c r="T502" s="152"/>
      <c r="U502" s="152"/>
      <c r="V502" s="115"/>
      <c r="W502" s="115"/>
      <c r="X502" s="115"/>
      <c r="Y502" s="115"/>
    </row>
    <row r="503">
      <c r="A503" s="53">
        <v>45747.0</v>
      </c>
      <c r="B503" s="53">
        <v>45783.0</v>
      </c>
      <c r="C503" s="101">
        <v>246082.0</v>
      </c>
      <c r="D503" s="54" t="s">
        <v>95</v>
      </c>
      <c r="E503" s="55">
        <v>45597.0</v>
      </c>
      <c r="F503" s="56">
        <f t="shared" si="6"/>
        <v>6</v>
      </c>
      <c r="G503" s="53">
        <v>45729.0</v>
      </c>
      <c r="H503" s="56">
        <f t="shared" si="7"/>
        <v>1</v>
      </c>
      <c r="I503" s="54" t="s">
        <v>63</v>
      </c>
      <c r="J503" s="54">
        <v>406.0</v>
      </c>
      <c r="K503" s="57" t="s">
        <v>382</v>
      </c>
      <c r="L503" s="54" t="s">
        <v>51</v>
      </c>
      <c r="M503" s="53">
        <v>45750.0</v>
      </c>
      <c r="N503" s="54" t="s">
        <v>19</v>
      </c>
      <c r="O503" s="54" t="s">
        <v>65</v>
      </c>
      <c r="P503" s="58"/>
      <c r="Q503" s="152"/>
      <c r="R503" s="152"/>
      <c r="S503" s="152"/>
      <c r="T503" s="152"/>
      <c r="U503" s="152"/>
      <c r="V503" s="115"/>
      <c r="W503" s="115"/>
      <c r="X503" s="115"/>
      <c r="Y503" s="115"/>
    </row>
    <row r="504">
      <c r="A504" s="53">
        <v>45747.0</v>
      </c>
      <c r="B504" s="53">
        <v>45783.0</v>
      </c>
      <c r="C504" s="101">
        <v>246083.0</v>
      </c>
      <c r="D504" s="54" t="s">
        <v>95</v>
      </c>
      <c r="E504" s="55">
        <v>45566.0</v>
      </c>
      <c r="F504" s="56">
        <f t="shared" si="6"/>
        <v>7</v>
      </c>
      <c r="G504" s="53">
        <v>45729.0</v>
      </c>
      <c r="H504" s="56">
        <f t="shared" si="7"/>
        <v>1</v>
      </c>
      <c r="I504" s="54" t="s">
        <v>59</v>
      </c>
      <c r="J504" s="54">
        <v>108.0</v>
      </c>
      <c r="K504" s="57" t="s">
        <v>808</v>
      </c>
      <c r="L504" s="54" t="s">
        <v>51</v>
      </c>
      <c r="M504" s="53">
        <v>45758.0</v>
      </c>
      <c r="N504" s="54" t="s">
        <v>19</v>
      </c>
      <c r="O504" s="54" t="s">
        <v>65</v>
      </c>
      <c r="P504" s="58"/>
      <c r="Q504" s="152"/>
      <c r="R504" s="152"/>
      <c r="S504" s="152"/>
      <c r="T504" s="152"/>
      <c r="U504" s="152"/>
      <c r="V504" s="115"/>
      <c r="W504" s="115"/>
      <c r="X504" s="115"/>
      <c r="Y504" s="115"/>
    </row>
    <row r="505">
      <c r="A505" s="53">
        <v>45747.0</v>
      </c>
      <c r="B505" s="53">
        <v>45783.0</v>
      </c>
      <c r="C505" s="101">
        <v>246087.0</v>
      </c>
      <c r="D505" s="54" t="s">
        <v>95</v>
      </c>
      <c r="E505" s="55">
        <v>45717.0</v>
      </c>
      <c r="F505" s="56">
        <f t="shared" si="6"/>
        <v>2</v>
      </c>
      <c r="G505" s="53">
        <v>45729.0</v>
      </c>
      <c r="H505" s="56">
        <f t="shared" si="7"/>
        <v>1</v>
      </c>
      <c r="I505" s="54" t="s">
        <v>49</v>
      </c>
      <c r="J505" s="54"/>
      <c r="K505" s="57"/>
      <c r="L505" s="98"/>
      <c r="M505" s="53">
        <v>45750.0</v>
      </c>
      <c r="N505" s="54" t="s">
        <v>19</v>
      </c>
      <c r="O505" s="54" t="s">
        <v>209</v>
      </c>
      <c r="P505" s="58"/>
      <c r="Q505" s="152"/>
      <c r="R505" s="152"/>
      <c r="S505" s="152"/>
      <c r="T505" s="152"/>
      <c r="U505" s="152"/>
      <c r="V505" s="115"/>
      <c r="W505" s="115"/>
      <c r="X505" s="115"/>
      <c r="Y505" s="115"/>
    </row>
    <row r="506">
      <c r="A506" s="53">
        <v>45747.0</v>
      </c>
      <c r="B506" s="53">
        <v>45783.0</v>
      </c>
      <c r="C506" s="101">
        <v>195598.0</v>
      </c>
      <c r="D506" s="54" t="s">
        <v>95</v>
      </c>
      <c r="E506" s="55">
        <v>45627.0</v>
      </c>
      <c r="F506" s="56">
        <f t="shared" si="6"/>
        <v>5</v>
      </c>
      <c r="G506" s="53">
        <v>45729.0</v>
      </c>
      <c r="H506" s="56">
        <f t="shared" si="7"/>
        <v>1</v>
      </c>
      <c r="I506" s="54" t="s">
        <v>49</v>
      </c>
      <c r="J506" s="54" t="s">
        <v>631</v>
      </c>
      <c r="K506" s="57"/>
      <c r="L506" s="98"/>
      <c r="M506" s="53">
        <v>45750.0</v>
      </c>
      <c r="N506" s="54" t="s">
        <v>19</v>
      </c>
      <c r="O506" s="54" t="s">
        <v>197</v>
      </c>
      <c r="P506" s="58"/>
      <c r="Q506" s="152"/>
      <c r="R506" s="152"/>
      <c r="S506" s="152"/>
      <c r="T506" s="152"/>
      <c r="U506" s="152"/>
      <c r="V506" s="115"/>
      <c r="W506" s="115"/>
      <c r="X506" s="115"/>
      <c r="Y506" s="115"/>
    </row>
    <row r="507">
      <c r="A507" s="53">
        <v>45747.0</v>
      </c>
      <c r="B507" s="53">
        <v>45782.0</v>
      </c>
      <c r="C507" s="101">
        <v>244076.0</v>
      </c>
      <c r="D507" s="54" t="s">
        <v>95</v>
      </c>
      <c r="E507" s="55">
        <v>45627.0</v>
      </c>
      <c r="F507" s="56">
        <f t="shared" si="6"/>
        <v>5</v>
      </c>
      <c r="G507" s="53">
        <v>45730.0</v>
      </c>
      <c r="H507" s="56">
        <f t="shared" si="7"/>
        <v>1</v>
      </c>
      <c r="I507" s="54" t="s">
        <v>49</v>
      </c>
      <c r="J507" s="54">
        <v>502.0</v>
      </c>
      <c r="K507" s="57" t="s">
        <v>50</v>
      </c>
      <c r="L507" s="54" t="s">
        <v>51</v>
      </c>
      <c r="M507" s="53">
        <v>45782.0</v>
      </c>
      <c r="N507" s="54" t="s">
        <v>17</v>
      </c>
      <c r="O507" s="54" t="s">
        <v>65</v>
      </c>
      <c r="P507" s="58"/>
      <c r="Q507" s="152"/>
      <c r="R507" s="152"/>
      <c r="S507" s="152"/>
      <c r="T507" s="152"/>
      <c r="U507" s="152"/>
      <c r="V507" s="115"/>
      <c r="W507" s="115"/>
      <c r="X507" s="115"/>
      <c r="Y507" s="115"/>
    </row>
    <row r="508">
      <c r="A508" s="53">
        <v>45747.0</v>
      </c>
      <c r="B508" s="53">
        <v>45783.0</v>
      </c>
      <c r="C508" s="101">
        <v>244330.0</v>
      </c>
      <c r="D508" s="54" t="s">
        <v>95</v>
      </c>
      <c r="E508" s="55">
        <v>45689.0</v>
      </c>
      <c r="F508" s="56">
        <f t="shared" si="6"/>
        <v>3</v>
      </c>
      <c r="G508" s="53">
        <v>45730.0</v>
      </c>
      <c r="H508" s="56">
        <f t="shared" si="7"/>
        <v>1</v>
      </c>
      <c r="I508" s="54" t="s">
        <v>59</v>
      </c>
      <c r="J508" s="54"/>
      <c r="K508" s="57"/>
      <c r="L508" s="98"/>
      <c r="M508" s="53">
        <v>45750.0</v>
      </c>
      <c r="N508" s="54" t="s">
        <v>19</v>
      </c>
      <c r="O508" s="54" t="s">
        <v>208</v>
      </c>
      <c r="P508" s="58"/>
      <c r="Q508" s="152"/>
      <c r="R508" s="152"/>
      <c r="S508" s="152"/>
      <c r="T508" s="152"/>
      <c r="U508" s="152"/>
      <c r="V508" s="115"/>
      <c r="W508" s="115"/>
      <c r="X508" s="115"/>
      <c r="Y508" s="115"/>
    </row>
    <row r="509">
      <c r="A509" s="53">
        <v>45747.0</v>
      </c>
      <c r="B509" s="53">
        <v>45783.0</v>
      </c>
      <c r="C509" s="101">
        <v>244421.0</v>
      </c>
      <c r="D509" s="54" t="s">
        <v>95</v>
      </c>
      <c r="E509" s="55">
        <v>45717.0</v>
      </c>
      <c r="F509" s="56">
        <f t="shared" si="6"/>
        <v>2</v>
      </c>
      <c r="G509" s="53">
        <v>45729.0</v>
      </c>
      <c r="H509" s="56">
        <f t="shared" si="7"/>
        <v>1</v>
      </c>
      <c r="I509" s="54" t="s">
        <v>59</v>
      </c>
      <c r="J509" s="54"/>
      <c r="K509" s="57"/>
      <c r="L509" s="98"/>
      <c r="M509" s="53">
        <v>45750.0</v>
      </c>
      <c r="N509" s="54" t="s">
        <v>19</v>
      </c>
      <c r="O509" s="54" t="s">
        <v>209</v>
      </c>
      <c r="P509" s="58"/>
      <c r="Q509" s="152"/>
      <c r="R509" s="152"/>
      <c r="S509" s="152"/>
      <c r="T509" s="152"/>
      <c r="U509" s="152"/>
      <c r="V509" s="115"/>
      <c r="W509" s="115"/>
      <c r="X509" s="115"/>
      <c r="Y509" s="115"/>
    </row>
    <row r="510">
      <c r="A510" s="53">
        <v>45747.0</v>
      </c>
      <c r="B510" s="53">
        <v>45783.0</v>
      </c>
      <c r="C510" s="101">
        <v>244799.0</v>
      </c>
      <c r="D510" s="54" t="s">
        <v>95</v>
      </c>
      <c r="E510" s="55">
        <v>45717.0</v>
      </c>
      <c r="F510" s="56">
        <f t="shared" si="6"/>
        <v>2</v>
      </c>
      <c r="G510" s="53">
        <v>45721.0</v>
      </c>
      <c r="H510" s="56">
        <f t="shared" si="7"/>
        <v>2</v>
      </c>
      <c r="I510" s="54" t="s">
        <v>49</v>
      </c>
      <c r="J510" s="54"/>
      <c r="K510" s="57"/>
      <c r="L510" s="98"/>
      <c r="M510" s="53">
        <v>45750.0</v>
      </c>
      <c r="N510" s="54" t="s">
        <v>19</v>
      </c>
      <c r="O510" s="54" t="s">
        <v>209</v>
      </c>
      <c r="P510" s="58"/>
      <c r="Q510" s="152"/>
      <c r="R510" s="152"/>
      <c r="S510" s="152"/>
      <c r="T510" s="152"/>
      <c r="U510" s="152"/>
      <c r="V510" s="115"/>
      <c r="W510" s="115"/>
      <c r="X510" s="115"/>
      <c r="Y510" s="115"/>
    </row>
    <row r="511">
      <c r="A511" s="53">
        <v>45747.0</v>
      </c>
      <c r="B511" s="53">
        <v>45783.0</v>
      </c>
      <c r="C511" s="101">
        <v>245145.0</v>
      </c>
      <c r="D511" s="54" t="s">
        <v>95</v>
      </c>
      <c r="E511" s="55">
        <v>45597.0</v>
      </c>
      <c r="F511" s="56">
        <f t="shared" si="6"/>
        <v>6</v>
      </c>
      <c r="G511" s="53">
        <v>45730.0</v>
      </c>
      <c r="H511" s="56">
        <f t="shared" si="7"/>
        <v>1</v>
      </c>
      <c r="I511" s="54" t="s">
        <v>49</v>
      </c>
      <c r="J511" s="54"/>
      <c r="K511" s="57"/>
      <c r="L511" s="98"/>
      <c r="M511" s="53">
        <v>45762.0</v>
      </c>
      <c r="N511" s="54" t="s">
        <v>19</v>
      </c>
      <c r="O511" s="54" t="s">
        <v>65</v>
      </c>
      <c r="P511" s="58"/>
      <c r="Q511" s="152"/>
      <c r="R511" s="152"/>
      <c r="S511" s="152"/>
      <c r="T511" s="152"/>
      <c r="U511" s="152"/>
      <c r="V511" s="115"/>
      <c r="W511" s="115"/>
      <c r="X511" s="115"/>
      <c r="Y511" s="115"/>
    </row>
    <row r="512">
      <c r="A512" s="53">
        <v>45747.0</v>
      </c>
      <c r="B512" s="53">
        <v>45783.0</v>
      </c>
      <c r="C512" s="101">
        <v>245504.0</v>
      </c>
      <c r="D512" s="54" t="s">
        <v>95</v>
      </c>
      <c r="E512" s="53">
        <v>45566.0</v>
      </c>
      <c r="F512" s="56">
        <f t="shared" si="6"/>
        <v>7</v>
      </c>
      <c r="G512" s="53">
        <v>45730.0</v>
      </c>
      <c r="H512" s="56">
        <f t="shared" si="7"/>
        <v>1</v>
      </c>
      <c r="I512" s="54" t="s">
        <v>49</v>
      </c>
      <c r="J512" s="54"/>
      <c r="K512" s="57"/>
      <c r="L512" s="98"/>
      <c r="M512" s="53">
        <v>45762.0</v>
      </c>
      <c r="N512" s="54" t="s">
        <v>19</v>
      </c>
      <c r="O512" s="54" t="s">
        <v>65</v>
      </c>
      <c r="P512" s="58"/>
      <c r="Q512" s="152"/>
      <c r="R512" s="152"/>
      <c r="S512" s="152"/>
      <c r="T512" s="152"/>
      <c r="U512" s="152"/>
      <c r="V512" s="115"/>
      <c r="W512" s="115"/>
      <c r="X512" s="115"/>
      <c r="Y512" s="115"/>
    </row>
    <row r="513">
      <c r="A513" s="53">
        <v>45747.0</v>
      </c>
      <c r="B513" s="53">
        <v>45783.0</v>
      </c>
      <c r="C513" s="101">
        <v>245748.0</v>
      </c>
      <c r="D513" s="54" t="s">
        <v>95</v>
      </c>
      <c r="E513" s="55">
        <v>45658.0</v>
      </c>
      <c r="F513" s="56">
        <f t="shared" si="6"/>
        <v>4</v>
      </c>
      <c r="G513" s="53">
        <v>45729.0</v>
      </c>
      <c r="H513" s="56">
        <f t="shared" si="7"/>
        <v>1</v>
      </c>
      <c r="I513" s="54" t="s">
        <v>73</v>
      </c>
      <c r="J513" s="54"/>
      <c r="K513" s="57"/>
      <c r="L513" s="98"/>
      <c r="M513" s="53">
        <v>45750.0</v>
      </c>
      <c r="N513" s="54" t="s">
        <v>19</v>
      </c>
      <c r="O513" s="54" t="s">
        <v>198</v>
      </c>
      <c r="P513" s="58"/>
      <c r="Q513" s="152"/>
      <c r="R513" s="152"/>
      <c r="S513" s="152"/>
      <c r="T513" s="152"/>
      <c r="U513" s="152"/>
      <c r="V513" s="115"/>
      <c r="W513" s="115"/>
      <c r="X513" s="115"/>
      <c r="Y513" s="115"/>
    </row>
    <row r="514">
      <c r="A514" s="53">
        <v>45747.0</v>
      </c>
      <c r="B514" s="53">
        <v>45783.0</v>
      </c>
      <c r="C514" s="101">
        <v>245883.0</v>
      </c>
      <c r="D514" s="54" t="s">
        <v>95</v>
      </c>
      <c r="E514" s="55">
        <v>45689.0</v>
      </c>
      <c r="F514" s="56">
        <f t="shared" si="6"/>
        <v>3</v>
      </c>
      <c r="G514" s="53">
        <v>45730.0</v>
      </c>
      <c r="H514" s="56">
        <f t="shared" si="7"/>
        <v>1</v>
      </c>
      <c r="I514" s="54" t="s">
        <v>59</v>
      </c>
      <c r="J514" s="54"/>
      <c r="K514" s="57"/>
      <c r="L514" s="98"/>
      <c r="M514" s="53">
        <v>45750.0</v>
      </c>
      <c r="N514" s="54" t="s">
        <v>19</v>
      </c>
      <c r="O514" s="54" t="s">
        <v>208</v>
      </c>
      <c r="P514" s="58"/>
      <c r="Q514" s="115"/>
      <c r="R514" s="152"/>
      <c r="S514" s="152"/>
      <c r="T514" s="152"/>
      <c r="U514" s="152"/>
      <c r="V514" s="115"/>
      <c r="W514" s="115"/>
      <c r="X514" s="115"/>
      <c r="Y514" s="115"/>
    </row>
    <row r="515">
      <c r="A515" s="53">
        <v>45747.0</v>
      </c>
      <c r="B515" s="53">
        <v>45783.0</v>
      </c>
      <c r="C515" s="101">
        <v>245955.0</v>
      </c>
      <c r="D515" s="54" t="s">
        <v>95</v>
      </c>
      <c r="E515" s="55">
        <v>45717.0</v>
      </c>
      <c r="F515" s="56">
        <f t="shared" si="6"/>
        <v>2</v>
      </c>
      <c r="G515" s="53">
        <v>45729.0</v>
      </c>
      <c r="H515" s="56">
        <f t="shared" si="7"/>
        <v>1</v>
      </c>
      <c r="I515" s="54" t="s">
        <v>74</v>
      </c>
      <c r="J515" s="54" t="s">
        <v>33</v>
      </c>
      <c r="K515" s="57"/>
      <c r="L515" s="98"/>
      <c r="M515" s="53">
        <v>45750.0</v>
      </c>
      <c r="N515" s="54" t="s">
        <v>19</v>
      </c>
      <c r="O515" s="54" t="s">
        <v>209</v>
      </c>
      <c r="P515" s="58"/>
      <c r="Q515" s="115"/>
      <c r="R515" s="152"/>
      <c r="S515" s="152"/>
      <c r="T515" s="152"/>
      <c r="U515" s="152"/>
      <c r="V515" s="115"/>
      <c r="W515" s="115"/>
      <c r="X515" s="115"/>
      <c r="Y515" s="115"/>
    </row>
    <row r="516">
      <c r="A516" s="97">
        <v>45705.0</v>
      </c>
      <c r="B516" s="53">
        <v>45783.0</v>
      </c>
      <c r="C516" s="98">
        <v>228043.0</v>
      </c>
      <c r="D516" s="98" t="s">
        <v>55</v>
      </c>
      <c r="E516" s="97">
        <v>45536.0</v>
      </c>
      <c r="F516" s="56">
        <f t="shared" si="6"/>
        <v>8</v>
      </c>
      <c r="G516" s="97">
        <v>45553.0</v>
      </c>
      <c r="H516" s="56">
        <f t="shared" si="7"/>
        <v>7</v>
      </c>
      <c r="I516" s="54" t="s">
        <v>59</v>
      </c>
      <c r="J516" s="54">
        <v>101.0</v>
      </c>
      <c r="K516" s="57">
        <v>6500.0</v>
      </c>
      <c r="L516" s="54" t="s">
        <v>51</v>
      </c>
      <c r="M516" s="53">
        <v>45776.0</v>
      </c>
      <c r="N516" s="54" t="s">
        <v>19</v>
      </c>
      <c r="O516" s="54" t="s">
        <v>65</v>
      </c>
      <c r="P516" s="58"/>
      <c r="Q516" s="115"/>
      <c r="R516" s="152"/>
      <c r="S516" s="152"/>
      <c r="T516" s="152"/>
      <c r="U516" s="152"/>
      <c r="V516" s="115"/>
      <c r="W516" s="115"/>
      <c r="X516" s="115"/>
      <c r="Y516" s="115"/>
    </row>
    <row r="517">
      <c r="A517" s="97">
        <v>45705.0</v>
      </c>
      <c r="B517" s="53">
        <v>45783.0</v>
      </c>
      <c r="C517" s="98">
        <v>233893.0</v>
      </c>
      <c r="D517" s="98" t="s">
        <v>55</v>
      </c>
      <c r="E517" s="97">
        <v>45566.0</v>
      </c>
      <c r="F517" s="56">
        <f t="shared" si="6"/>
        <v>7</v>
      </c>
      <c r="G517" s="137">
        <v>45608.0</v>
      </c>
      <c r="H517" s="56">
        <f t="shared" si="7"/>
        <v>5</v>
      </c>
      <c r="I517" s="54" t="s">
        <v>63</v>
      </c>
      <c r="J517" s="54">
        <v>401.0</v>
      </c>
      <c r="K517" s="57" t="s">
        <v>50</v>
      </c>
      <c r="L517" s="54" t="s">
        <v>51</v>
      </c>
      <c r="M517" s="53">
        <v>45783.0</v>
      </c>
      <c r="N517" s="54" t="s">
        <v>22</v>
      </c>
      <c r="O517" s="54"/>
      <c r="P517" s="54" t="s">
        <v>66</v>
      </c>
      <c r="Q517" s="115"/>
      <c r="R517" s="152"/>
      <c r="S517" s="152"/>
      <c r="T517" s="152"/>
      <c r="U517" s="152"/>
      <c r="V517" s="115"/>
      <c r="W517" s="115"/>
      <c r="X517" s="115"/>
      <c r="Y517" s="115"/>
    </row>
    <row r="518">
      <c r="A518" s="97">
        <v>45705.0</v>
      </c>
      <c r="B518" s="53">
        <v>45783.0</v>
      </c>
      <c r="C518" s="98">
        <v>228230.0</v>
      </c>
      <c r="D518" s="98" t="s">
        <v>95</v>
      </c>
      <c r="E518" s="97">
        <v>45505.0</v>
      </c>
      <c r="F518" s="56">
        <f t="shared" si="6"/>
        <v>9</v>
      </c>
      <c r="G518" s="97">
        <v>45554.0</v>
      </c>
      <c r="H518" s="56">
        <f t="shared" si="7"/>
        <v>7</v>
      </c>
      <c r="I518" s="54" t="s">
        <v>59</v>
      </c>
      <c r="J518" s="54">
        <v>120.0</v>
      </c>
      <c r="K518" s="57" t="s">
        <v>50</v>
      </c>
      <c r="L518" s="54" t="s">
        <v>51</v>
      </c>
      <c r="M518" s="53">
        <v>45757.0</v>
      </c>
      <c r="N518" s="54" t="s">
        <v>19</v>
      </c>
      <c r="O518" s="54" t="s">
        <v>65</v>
      </c>
      <c r="P518" s="58"/>
      <c r="Q518" s="115"/>
      <c r="R518" s="152"/>
      <c r="S518" s="152"/>
      <c r="T518" s="152"/>
      <c r="U518" s="152"/>
      <c r="V518" s="115"/>
      <c r="W518" s="115"/>
      <c r="X518" s="115"/>
      <c r="Y518" s="115"/>
    </row>
    <row r="519">
      <c r="A519" s="97">
        <v>45726.0</v>
      </c>
      <c r="B519" s="53">
        <v>45783.0</v>
      </c>
      <c r="C519" s="98">
        <v>194282.0</v>
      </c>
      <c r="D519" s="98" t="s">
        <v>95</v>
      </c>
      <c r="E519" s="97">
        <v>45231.0</v>
      </c>
      <c r="F519" s="56">
        <f t="shared" si="6"/>
        <v>18</v>
      </c>
      <c r="G519" s="137">
        <v>45259.0</v>
      </c>
      <c r="H519" s="56">
        <f t="shared" si="7"/>
        <v>17</v>
      </c>
      <c r="I519" s="98" t="s">
        <v>49</v>
      </c>
      <c r="J519" s="54">
        <v>535.0</v>
      </c>
      <c r="K519" s="100">
        <v>10000.0</v>
      </c>
      <c r="L519" s="54" t="s">
        <v>51</v>
      </c>
      <c r="M519" s="53">
        <v>45758.0</v>
      </c>
      <c r="N519" s="54" t="s">
        <v>19</v>
      </c>
      <c r="O519" s="54" t="s">
        <v>65</v>
      </c>
      <c r="P519" s="58"/>
      <c r="Q519" s="115"/>
      <c r="R519" s="152"/>
      <c r="S519" s="152"/>
      <c r="T519" s="152"/>
      <c r="U519" s="152"/>
      <c r="V519" s="115"/>
      <c r="W519" s="115"/>
      <c r="X519" s="115"/>
      <c r="Y519" s="115"/>
    </row>
    <row r="520">
      <c r="A520" s="97">
        <v>45705.0</v>
      </c>
      <c r="B520" s="53">
        <v>45783.0</v>
      </c>
      <c r="C520" s="98">
        <v>237250.0</v>
      </c>
      <c r="D520" s="98" t="s">
        <v>95</v>
      </c>
      <c r="E520" s="97">
        <v>45627.0</v>
      </c>
      <c r="F520" s="56">
        <f t="shared" si="6"/>
        <v>5</v>
      </c>
      <c r="G520" s="137">
        <v>45642.0</v>
      </c>
      <c r="H520" s="56">
        <f t="shared" si="7"/>
        <v>4</v>
      </c>
      <c r="I520" s="98" t="s">
        <v>49</v>
      </c>
      <c r="J520" s="54" t="s">
        <v>631</v>
      </c>
      <c r="K520" s="100"/>
      <c r="L520" s="98"/>
      <c r="M520" s="53">
        <v>45750.0</v>
      </c>
      <c r="N520" s="54" t="s">
        <v>19</v>
      </c>
      <c r="O520" s="54" t="s">
        <v>197</v>
      </c>
      <c r="P520" s="58"/>
      <c r="Q520" s="115"/>
      <c r="R520" s="152"/>
      <c r="S520" s="152"/>
      <c r="T520" s="152"/>
      <c r="U520" s="152"/>
      <c r="V520" s="115"/>
      <c r="W520" s="115"/>
      <c r="X520" s="115"/>
      <c r="Y520" s="115"/>
    </row>
    <row r="521">
      <c r="A521" s="97">
        <v>45705.0</v>
      </c>
      <c r="B521" s="53">
        <v>45783.0</v>
      </c>
      <c r="C521" s="98">
        <v>192525.0</v>
      </c>
      <c r="D521" s="98" t="s">
        <v>96</v>
      </c>
      <c r="E521" s="97">
        <v>45231.0</v>
      </c>
      <c r="F521" s="56">
        <f t="shared" si="6"/>
        <v>18</v>
      </c>
      <c r="G521" s="137">
        <v>45244.0</v>
      </c>
      <c r="H521" s="56">
        <f t="shared" si="7"/>
        <v>17</v>
      </c>
      <c r="I521" s="54" t="s">
        <v>73</v>
      </c>
      <c r="J521" s="54">
        <v>300.0</v>
      </c>
      <c r="K521" s="57">
        <v>6000.0</v>
      </c>
      <c r="L521" s="54" t="s">
        <v>51</v>
      </c>
      <c r="M521" s="53">
        <v>45749.0</v>
      </c>
      <c r="N521" s="54" t="s">
        <v>19</v>
      </c>
      <c r="O521" s="54" t="s">
        <v>809</v>
      </c>
      <c r="P521" s="58"/>
      <c r="Q521" s="115"/>
      <c r="R521" s="152"/>
      <c r="S521" s="152"/>
      <c r="T521" s="152"/>
      <c r="U521" s="152"/>
      <c r="V521" s="115"/>
      <c r="W521" s="115"/>
      <c r="X521" s="115"/>
      <c r="Y521" s="115"/>
    </row>
    <row r="522">
      <c r="A522" s="97">
        <v>45705.0</v>
      </c>
      <c r="B522" s="53">
        <v>45783.0</v>
      </c>
      <c r="C522" s="98">
        <v>203034.0</v>
      </c>
      <c r="D522" s="98" t="s">
        <v>96</v>
      </c>
      <c r="E522" s="97">
        <v>45292.0</v>
      </c>
      <c r="F522" s="56">
        <f t="shared" si="6"/>
        <v>16</v>
      </c>
      <c r="G522" s="97">
        <v>45341.0</v>
      </c>
      <c r="H522" s="56">
        <f t="shared" si="7"/>
        <v>14</v>
      </c>
      <c r="I522" s="98" t="s">
        <v>49</v>
      </c>
      <c r="J522" s="54">
        <v>535.0</v>
      </c>
      <c r="K522" s="57" t="s">
        <v>50</v>
      </c>
      <c r="L522" s="54" t="s">
        <v>51</v>
      </c>
      <c r="M522" s="53">
        <v>45763.0</v>
      </c>
      <c r="N522" s="54" t="s">
        <v>19</v>
      </c>
      <c r="O522" s="54" t="s">
        <v>65</v>
      </c>
      <c r="P522" s="58"/>
      <c r="Q522" s="115"/>
      <c r="R522" s="152"/>
      <c r="S522" s="152"/>
      <c r="T522" s="152"/>
      <c r="U522" s="152"/>
      <c r="V522" s="115"/>
      <c r="W522" s="115"/>
      <c r="X522" s="115"/>
      <c r="Y522" s="115"/>
    </row>
    <row r="523">
      <c r="A523" s="97">
        <v>45705.0</v>
      </c>
      <c r="B523" s="53">
        <v>45783.0</v>
      </c>
      <c r="C523" s="98">
        <v>229504.0</v>
      </c>
      <c r="D523" s="98" t="s">
        <v>96</v>
      </c>
      <c r="E523" s="97">
        <v>45505.0</v>
      </c>
      <c r="F523" s="56">
        <f t="shared" si="6"/>
        <v>9</v>
      </c>
      <c r="G523" s="97">
        <v>45565.0</v>
      </c>
      <c r="H523" s="56">
        <f t="shared" si="7"/>
        <v>7</v>
      </c>
      <c r="I523" s="54" t="s">
        <v>74</v>
      </c>
      <c r="J523" s="54" t="s">
        <v>94</v>
      </c>
      <c r="K523" s="57" t="s">
        <v>50</v>
      </c>
      <c r="L523" s="54" t="s">
        <v>51</v>
      </c>
      <c r="M523" s="53">
        <v>45749.0</v>
      </c>
      <c r="N523" s="54" t="s">
        <v>19</v>
      </c>
      <c r="O523" s="54" t="s">
        <v>65</v>
      </c>
      <c r="P523" s="58"/>
      <c r="Q523" s="115"/>
      <c r="R523" s="152"/>
      <c r="S523" s="152"/>
      <c r="T523" s="152"/>
      <c r="U523" s="152"/>
      <c r="V523" s="115"/>
      <c r="W523" s="115"/>
      <c r="X523" s="115"/>
      <c r="Y523" s="115"/>
    </row>
    <row r="524">
      <c r="A524" s="97">
        <v>45705.0</v>
      </c>
      <c r="B524" s="53">
        <v>45783.0</v>
      </c>
      <c r="C524" s="98">
        <v>178663.0</v>
      </c>
      <c r="D524" s="98" t="s">
        <v>96</v>
      </c>
      <c r="E524" s="97">
        <v>44743.0</v>
      </c>
      <c r="F524" s="56">
        <f t="shared" si="6"/>
        <v>34</v>
      </c>
      <c r="G524" s="137">
        <v>45215.0</v>
      </c>
      <c r="H524" s="56">
        <f t="shared" si="7"/>
        <v>18</v>
      </c>
      <c r="I524" s="98" t="s">
        <v>42</v>
      </c>
      <c r="J524" s="54">
        <v>58.0</v>
      </c>
      <c r="K524" s="100">
        <v>8000.0</v>
      </c>
      <c r="L524" s="54" t="s">
        <v>68</v>
      </c>
      <c r="M524" s="53">
        <v>45748.0</v>
      </c>
      <c r="N524" s="54" t="s">
        <v>19</v>
      </c>
      <c r="O524" s="54" t="s">
        <v>65</v>
      </c>
      <c r="P524" s="58"/>
      <c r="Q524" s="115"/>
      <c r="R524" s="152"/>
      <c r="S524" s="152"/>
      <c r="T524" s="152"/>
      <c r="U524" s="152"/>
      <c r="V524" s="115"/>
      <c r="W524" s="115"/>
      <c r="X524" s="115"/>
      <c r="Y524" s="115"/>
    </row>
    <row r="525">
      <c r="A525" s="97">
        <v>45705.0</v>
      </c>
      <c r="B525" s="53">
        <v>45783.0</v>
      </c>
      <c r="C525" s="98">
        <v>241746.0</v>
      </c>
      <c r="D525" s="98" t="s">
        <v>96</v>
      </c>
      <c r="E525" s="97">
        <v>45627.0</v>
      </c>
      <c r="F525" s="56">
        <f t="shared" si="6"/>
        <v>5</v>
      </c>
      <c r="G525" s="97">
        <v>45692.0</v>
      </c>
      <c r="H525" s="56">
        <f t="shared" si="7"/>
        <v>3</v>
      </c>
      <c r="I525" s="54" t="s">
        <v>63</v>
      </c>
      <c r="J525" s="54" t="s">
        <v>810</v>
      </c>
      <c r="K525" s="100"/>
      <c r="L525" s="98"/>
      <c r="M525" s="53">
        <v>45750.0</v>
      </c>
      <c r="N525" s="54" t="s">
        <v>19</v>
      </c>
      <c r="O525" s="54" t="s">
        <v>197</v>
      </c>
      <c r="P525" s="58"/>
      <c r="Q525" s="115"/>
      <c r="R525" s="152"/>
      <c r="S525" s="152"/>
      <c r="T525" s="152"/>
      <c r="U525" s="152"/>
      <c r="V525" s="115"/>
      <c r="W525" s="115"/>
      <c r="X525" s="115"/>
      <c r="Y525" s="115"/>
    </row>
    <row r="526">
      <c r="A526" s="97">
        <v>45747.0</v>
      </c>
      <c r="B526" s="53">
        <v>45783.0</v>
      </c>
      <c r="C526" s="98">
        <v>242600.0</v>
      </c>
      <c r="D526" s="54" t="s">
        <v>58</v>
      </c>
      <c r="E526" s="53">
        <v>45689.0</v>
      </c>
      <c r="F526" s="56">
        <f t="shared" si="6"/>
        <v>3</v>
      </c>
      <c r="G526" s="53">
        <v>45721.0</v>
      </c>
      <c r="H526" s="56">
        <f t="shared" si="7"/>
        <v>2</v>
      </c>
      <c r="I526" s="54" t="s">
        <v>63</v>
      </c>
      <c r="J526" s="98"/>
      <c r="K526" s="100"/>
      <c r="L526" s="98"/>
      <c r="M526" s="53">
        <v>45750.0</v>
      </c>
      <c r="N526" s="54" t="s">
        <v>19</v>
      </c>
      <c r="O526" s="54" t="s">
        <v>208</v>
      </c>
      <c r="P526" s="58"/>
      <c r="Q526" s="115"/>
      <c r="R526" s="152"/>
      <c r="S526" s="152"/>
      <c r="T526" s="152"/>
      <c r="U526" s="152"/>
      <c r="V526" s="115"/>
      <c r="W526" s="115"/>
      <c r="X526" s="115"/>
      <c r="Y526" s="115"/>
    </row>
    <row r="527">
      <c r="A527" s="97">
        <v>45747.0</v>
      </c>
      <c r="B527" s="53">
        <v>45783.0</v>
      </c>
      <c r="C527" s="98">
        <v>244077.0</v>
      </c>
      <c r="D527" s="54" t="s">
        <v>89</v>
      </c>
      <c r="E527" s="55">
        <v>45721.0</v>
      </c>
      <c r="F527" s="56">
        <f t="shared" si="6"/>
        <v>2</v>
      </c>
      <c r="G527" s="53">
        <v>45689.0</v>
      </c>
      <c r="H527" s="56">
        <f t="shared" si="7"/>
        <v>3</v>
      </c>
      <c r="I527" s="54" t="s">
        <v>49</v>
      </c>
      <c r="J527" s="98"/>
      <c r="K527" s="100"/>
      <c r="L527" s="98"/>
      <c r="M527" s="53">
        <v>45750.0</v>
      </c>
      <c r="N527" s="54" t="s">
        <v>19</v>
      </c>
      <c r="O527" s="54" t="s">
        <v>209</v>
      </c>
      <c r="P527" s="58"/>
      <c r="Q527" s="115"/>
      <c r="R527" s="152"/>
      <c r="S527" s="152"/>
      <c r="T527" s="152"/>
      <c r="U527" s="152"/>
      <c r="V527" s="115"/>
      <c r="W527" s="115"/>
      <c r="X527" s="115"/>
      <c r="Y527" s="115"/>
    </row>
    <row r="528">
      <c r="A528" s="97">
        <v>45747.0</v>
      </c>
      <c r="B528" s="53">
        <v>45783.0</v>
      </c>
      <c r="C528" s="98">
        <v>244307.0</v>
      </c>
      <c r="D528" s="54" t="s">
        <v>58</v>
      </c>
      <c r="E528" s="55">
        <v>45627.0</v>
      </c>
      <c r="F528" s="56">
        <f t="shared" si="6"/>
        <v>5</v>
      </c>
      <c r="G528" s="53">
        <v>45721.0</v>
      </c>
      <c r="H528" s="56">
        <f t="shared" si="7"/>
        <v>2</v>
      </c>
      <c r="I528" s="54" t="s">
        <v>134</v>
      </c>
      <c r="J528" s="54">
        <v>310.0</v>
      </c>
      <c r="K528" s="57" t="s">
        <v>50</v>
      </c>
      <c r="L528" s="54" t="s">
        <v>84</v>
      </c>
      <c r="M528" s="53">
        <v>45762.0</v>
      </c>
      <c r="N528" s="54" t="s">
        <v>19</v>
      </c>
      <c r="O528" s="54" t="s">
        <v>65</v>
      </c>
      <c r="P528" s="58"/>
      <c r="Q528" s="115"/>
      <c r="R528" s="152"/>
      <c r="S528" s="152"/>
      <c r="T528" s="152"/>
      <c r="U528" s="152"/>
      <c r="V528" s="115"/>
      <c r="W528" s="115"/>
      <c r="X528" s="115"/>
      <c r="Y528" s="115"/>
    </row>
    <row r="529">
      <c r="A529" s="97">
        <v>45747.0</v>
      </c>
      <c r="B529" s="53">
        <v>45783.0</v>
      </c>
      <c r="C529" s="98">
        <v>244468.0</v>
      </c>
      <c r="D529" s="54" t="s">
        <v>48</v>
      </c>
      <c r="E529" s="55">
        <v>45627.0</v>
      </c>
      <c r="F529" s="56">
        <f t="shared" si="6"/>
        <v>5</v>
      </c>
      <c r="G529" s="53">
        <v>45721.0</v>
      </c>
      <c r="H529" s="56">
        <f t="shared" si="7"/>
        <v>2</v>
      </c>
      <c r="I529" s="54" t="s">
        <v>49</v>
      </c>
      <c r="J529" s="54" t="s">
        <v>811</v>
      </c>
      <c r="K529" s="100"/>
      <c r="L529" s="98"/>
      <c r="M529" s="53">
        <v>45750.0</v>
      </c>
      <c r="N529" s="54" t="s">
        <v>19</v>
      </c>
      <c r="O529" s="54" t="s">
        <v>197</v>
      </c>
      <c r="P529" s="58"/>
      <c r="Q529" s="115"/>
      <c r="R529" s="152"/>
      <c r="S529" s="152"/>
      <c r="T529" s="152"/>
      <c r="U529" s="152"/>
      <c r="V529" s="115"/>
      <c r="W529" s="115"/>
      <c r="X529" s="115"/>
      <c r="Y529" s="115"/>
    </row>
    <row r="530">
      <c r="A530" s="97">
        <v>45747.0</v>
      </c>
      <c r="B530" s="53">
        <v>45783.0</v>
      </c>
      <c r="C530" s="98">
        <v>244517.0</v>
      </c>
      <c r="D530" s="54" t="s">
        <v>58</v>
      </c>
      <c r="E530" s="55">
        <v>45658.0</v>
      </c>
      <c r="F530" s="56">
        <f t="shared" si="6"/>
        <v>4</v>
      </c>
      <c r="G530" s="53">
        <v>45721.0</v>
      </c>
      <c r="H530" s="56">
        <f t="shared" si="7"/>
        <v>2</v>
      </c>
      <c r="I530" s="54" t="s">
        <v>74</v>
      </c>
      <c r="J530" s="54" t="s">
        <v>33</v>
      </c>
      <c r="K530" s="100"/>
      <c r="L530" s="98"/>
      <c r="M530" s="53">
        <v>45750.0</v>
      </c>
      <c r="N530" s="54" t="s">
        <v>19</v>
      </c>
      <c r="O530" s="54" t="s">
        <v>198</v>
      </c>
      <c r="P530" s="58"/>
      <c r="Q530" s="115"/>
      <c r="R530" s="152"/>
      <c r="S530" s="152"/>
      <c r="T530" s="152"/>
      <c r="U530" s="152"/>
      <c r="V530" s="115"/>
      <c r="W530" s="115"/>
      <c r="X530" s="115"/>
      <c r="Y530" s="115"/>
    </row>
    <row r="531">
      <c r="A531" s="97">
        <v>45747.0</v>
      </c>
      <c r="B531" s="53">
        <v>45783.0</v>
      </c>
      <c r="C531" s="98">
        <v>244629.0</v>
      </c>
      <c r="D531" s="54" t="s">
        <v>58</v>
      </c>
      <c r="E531" s="55">
        <v>45627.0</v>
      </c>
      <c r="F531" s="56">
        <f t="shared" si="6"/>
        <v>5</v>
      </c>
      <c r="G531" s="53">
        <v>45721.0</v>
      </c>
      <c r="H531" s="56">
        <f t="shared" si="7"/>
        <v>2</v>
      </c>
      <c r="I531" s="54" t="s">
        <v>74</v>
      </c>
      <c r="J531" s="54" t="s">
        <v>33</v>
      </c>
      <c r="K531" s="100"/>
      <c r="L531" s="98"/>
      <c r="M531" s="53">
        <v>45750.0</v>
      </c>
      <c r="N531" s="54" t="s">
        <v>19</v>
      </c>
      <c r="O531" s="54" t="s">
        <v>197</v>
      </c>
      <c r="P531" s="58"/>
      <c r="Q531" s="115"/>
      <c r="R531" s="152"/>
      <c r="S531" s="152"/>
      <c r="T531" s="152"/>
      <c r="U531" s="152"/>
      <c r="V531" s="115"/>
      <c r="W531" s="115"/>
      <c r="X531" s="115"/>
      <c r="Y531" s="115"/>
    </row>
    <row r="532">
      <c r="A532" s="97">
        <v>45747.0</v>
      </c>
      <c r="B532" s="53">
        <v>45783.0</v>
      </c>
      <c r="C532" s="98">
        <v>244724.0</v>
      </c>
      <c r="D532" s="54" t="s">
        <v>107</v>
      </c>
      <c r="E532" s="55">
        <v>45689.0</v>
      </c>
      <c r="F532" s="56">
        <f t="shared" si="6"/>
        <v>3</v>
      </c>
      <c r="G532" s="53">
        <v>45721.0</v>
      </c>
      <c r="H532" s="56">
        <f t="shared" si="7"/>
        <v>2</v>
      </c>
      <c r="I532" s="54" t="s">
        <v>49</v>
      </c>
      <c r="J532" s="98"/>
      <c r="K532" s="100"/>
      <c r="L532" s="98"/>
      <c r="M532" s="53">
        <v>45750.0</v>
      </c>
      <c r="N532" s="54" t="s">
        <v>19</v>
      </c>
      <c r="O532" s="54" t="s">
        <v>208</v>
      </c>
      <c r="P532" s="58"/>
      <c r="Q532" s="115"/>
      <c r="R532" s="152"/>
      <c r="S532" s="152"/>
      <c r="T532" s="152"/>
      <c r="U532" s="152"/>
      <c r="V532" s="115"/>
      <c r="W532" s="115"/>
      <c r="X532" s="115"/>
      <c r="Y532" s="115"/>
    </row>
    <row r="533">
      <c r="A533" s="97">
        <v>45747.0</v>
      </c>
      <c r="B533" s="53">
        <v>45783.0</v>
      </c>
      <c r="C533" s="98">
        <v>244731.0</v>
      </c>
      <c r="D533" s="54" t="s">
        <v>158</v>
      </c>
      <c r="E533" s="55">
        <v>45689.0</v>
      </c>
      <c r="F533" s="56">
        <f t="shared" si="6"/>
        <v>3</v>
      </c>
      <c r="G533" s="53">
        <v>45689.0</v>
      </c>
      <c r="H533" s="56">
        <f t="shared" si="7"/>
        <v>3</v>
      </c>
      <c r="I533" s="54" t="s">
        <v>59</v>
      </c>
      <c r="J533" s="98"/>
      <c r="K533" s="100"/>
      <c r="L533" s="98"/>
      <c r="M533" s="53">
        <v>45750.0</v>
      </c>
      <c r="N533" s="54" t="s">
        <v>19</v>
      </c>
      <c r="O533" s="54" t="s">
        <v>208</v>
      </c>
      <c r="P533" s="58"/>
      <c r="Q533" s="115"/>
      <c r="R533" s="152"/>
      <c r="S533" s="152"/>
      <c r="T533" s="152"/>
      <c r="U533" s="152"/>
      <c r="V533" s="115"/>
      <c r="W533" s="115"/>
      <c r="X533" s="115"/>
      <c r="Y533" s="115"/>
    </row>
    <row r="534">
      <c r="A534" s="97">
        <v>45747.0</v>
      </c>
      <c r="B534" s="53">
        <v>45783.0</v>
      </c>
      <c r="C534" s="98">
        <v>246110.0</v>
      </c>
      <c r="D534" s="336" t="s">
        <v>161</v>
      </c>
      <c r="E534" s="55">
        <v>45474.0</v>
      </c>
      <c r="F534" s="56">
        <f t="shared" si="6"/>
        <v>10</v>
      </c>
      <c r="G534" s="53">
        <v>45730.0</v>
      </c>
      <c r="H534" s="56">
        <f t="shared" si="7"/>
        <v>1</v>
      </c>
      <c r="I534" s="336" t="s">
        <v>73</v>
      </c>
      <c r="J534" s="54">
        <v>203.0</v>
      </c>
      <c r="K534" s="57" t="s">
        <v>50</v>
      </c>
      <c r="L534" s="54" t="s">
        <v>51</v>
      </c>
      <c r="M534" s="53">
        <v>45748.0</v>
      </c>
      <c r="N534" s="54" t="s">
        <v>19</v>
      </c>
      <c r="O534" s="54" t="s">
        <v>65</v>
      </c>
      <c r="P534" s="58"/>
      <c r="Q534" s="115"/>
      <c r="R534" s="152"/>
      <c r="S534" s="152"/>
      <c r="T534" s="152"/>
      <c r="U534" s="152"/>
      <c r="V534" s="115"/>
      <c r="W534" s="115"/>
      <c r="X534" s="115"/>
      <c r="Y534" s="115"/>
    </row>
    <row r="535">
      <c r="A535" s="97">
        <v>45747.0</v>
      </c>
      <c r="B535" s="53">
        <v>45783.0</v>
      </c>
      <c r="C535" s="98">
        <v>245673.0</v>
      </c>
      <c r="D535" s="336" t="s">
        <v>83</v>
      </c>
      <c r="E535" s="55">
        <v>45658.0</v>
      </c>
      <c r="F535" s="56">
        <f t="shared" si="6"/>
        <v>4</v>
      </c>
      <c r="G535" s="53">
        <v>45731.0</v>
      </c>
      <c r="H535" s="56">
        <f t="shared" si="7"/>
        <v>1</v>
      </c>
      <c r="I535" s="336" t="s">
        <v>73</v>
      </c>
      <c r="J535" s="98"/>
      <c r="K535" s="100"/>
      <c r="L535" s="98"/>
      <c r="M535" s="53">
        <v>45750.0</v>
      </c>
      <c r="N535" s="54" t="s">
        <v>19</v>
      </c>
      <c r="O535" s="54" t="s">
        <v>198</v>
      </c>
      <c r="P535" s="58"/>
      <c r="Q535" s="115"/>
      <c r="R535" s="152"/>
      <c r="S535" s="152"/>
      <c r="T535" s="152"/>
      <c r="U535" s="152"/>
      <c r="V535" s="115"/>
      <c r="W535" s="115"/>
      <c r="X535" s="115"/>
      <c r="Y535" s="115"/>
    </row>
    <row r="536">
      <c r="A536" s="97">
        <v>45747.0</v>
      </c>
      <c r="B536" s="53">
        <v>45783.0</v>
      </c>
      <c r="C536" s="98">
        <v>245736.0</v>
      </c>
      <c r="D536" s="336" t="s">
        <v>83</v>
      </c>
      <c r="E536" s="55">
        <v>45658.0</v>
      </c>
      <c r="F536" s="56">
        <f t="shared" si="6"/>
        <v>4</v>
      </c>
      <c r="G536" s="53">
        <v>45731.0</v>
      </c>
      <c r="H536" s="56">
        <f t="shared" si="7"/>
        <v>1</v>
      </c>
      <c r="I536" s="336" t="s">
        <v>74</v>
      </c>
      <c r="J536" s="54">
        <v>401.0</v>
      </c>
      <c r="K536" s="100"/>
      <c r="L536" s="98"/>
      <c r="M536" s="53">
        <v>45750.0</v>
      </c>
      <c r="N536" s="54" t="s">
        <v>19</v>
      </c>
      <c r="O536" s="54" t="s">
        <v>198</v>
      </c>
      <c r="P536" s="58"/>
      <c r="Q536" s="115"/>
      <c r="R536" s="152"/>
      <c r="S536" s="152"/>
      <c r="T536" s="152"/>
      <c r="U536" s="152"/>
      <c r="V536" s="115"/>
      <c r="W536" s="115"/>
      <c r="X536" s="115"/>
      <c r="Y536" s="115"/>
    </row>
    <row r="537">
      <c r="A537" s="97">
        <v>45747.0</v>
      </c>
      <c r="B537" s="53">
        <v>45783.0</v>
      </c>
      <c r="C537" s="98">
        <v>245996.0</v>
      </c>
      <c r="D537" s="336" t="s">
        <v>83</v>
      </c>
      <c r="E537" s="55">
        <v>45627.0</v>
      </c>
      <c r="F537" s="56">
        <f t="shared" si="6"/>
        <v>5</v>
      </c>
      <c r="G537" s="53">
        <v>45731.0</v>
      </c>
      <c r="H537" s="56">
        <f t="shared" si="7"/>
        <v>1</v>
      </c>
      <c r="I537" s="336" t="s">
        <v>59</v>
      </c>
      <c r="J537" s="89">
        <v>102.0</v>
      </c>
      <c r="K537" s="57" t="s">
        <v>812</v>
      </c>
      <c r="L537" s="54" t="s">
        <v>68</v>
      </c>
      <c r="M537" s="53">
        <v>45775.0</v>
      </c>
      <c r="N537" s="54" t="s">
        <v>19</v>
      </c>
      <c r="O537" s="54" t="s">
        <v>65</v>
      </c>
      <c r="P537" s="58"/>
      <c r="Q537" s="115"/>
      <c r="R537" s="152"/>
      <c r="S537" s="152"/>
      <c r="T537" s="152"/>
      <c r="U537" s="152"/>
      <c r="V537" s="115"/>
      <c r="W537" s="115"/>
      <c r="X537" s="115"/>
      <c r="Y537" s="115"/>
    </row>
    <row r="538">
      <c r="A538" s="97">
        <v>45747.0</v>
      </c>
      <c r="B538" s="53">
        <v>45783.0</v>
      </c>
      <c r="C538" s="98">
        <v>244120.0</v>
      </c>
      <c r="D538" s="336" t="s">
        <v>83</v>
      </c>
      <c r="E538" s="55">
        <v>45658.0</v>
      </c>
      <c r="F538" s="56">
        <f t="shared" si="6"/>
        <v>4</v>
      </c>
      <c r="G538" s="53">
        <v>45733.0</v>
      </c>
      <c r="H538" s="56">
        <f t="shared" si="7"/>
        <v>1</v>
      </c>
      <c r="I538" s="336" t="s">
        <v>73</v>
      </c>
      <c r="J538" s="98"/>
      <c r="K538" s="100"/>
      <c r="L538" s="98"/>
      <c r="M538" s="53">
        <v>45750.0</v>
      </c>
      <c r="N538" s="54" t="s">
        <v>19</v>
      </c>
      <c r="O538" s="54" t="s">
        <v>198</v>
      </c>
      <c r="P538" s="58"/>
      <c r="Q538" s="115"/>
      <c r="R538" s="152"/>
      <c r="S538" s="152"/>
      <c r="T538" s="152"/>
      <c r="U538" s="152"/>
      <c r="V538" s="115"/>
      <c r="W538" s="115"/>
      <c r="X538" s="115"/>
      <c r="Y538" s="115"/>
    </row>
    <row r="539">
      <c r="A539" s="97">
        <v>45747.0</v>
      </c>
      <c r="B539" s="53">
        <v>45783.0</v>
      </c>
      <c r="C539" s="98">
        <v>245755.0</v>
      </c>
      <c r="D539" s="336" t="s">
        <v>83</v>
      </c>
      <c r="E539" s="55">
        <v>45689.0</v>
      </c>
      <c r="F539" s="56">
        <f t="shared" si="6"/>
        <v>3</v>
      </c>
      <c r="G539" s="53">
        <v>45733.0</v>
      </c>
      <c r="H539" s="56">
        <f t="shared" si="7"/>
        <v>1</v>
      </c>
      <c r="I539" s="336" t="s">
        <v>74</v>
      </c>
      <c r="J539" s="54" t="s">
        <v>33</v>
      </c>
      <c r="K539" s="100"/>
      <c r="L539" s="98"/>
      <c r="M539" s="53">
        <v>45750.0</v>
      </c>
      <c r="N539" s="54" t="s">
        <v>19</v>
      </c>
      <c r="O539" s="54" t="s">
        <v>208</v>
      </c>
      <c r="P539" s="58"/>
      <c r="Q539" s="115"/>
      <c r="R539" s="152"/>
      <c r="S539" s="152"/>
      <c r="T539" s="152"/>
      <c r="U539" s="152"/>
      <c r="V539" s="115"/>
      <c r="W539" s="115"/>
      <c r="X539" s="115"/>
      <c r="Y539" s="115"/>
    </row>
    <row r="540">
      <c r="A540" s="97">
        <v>45747.0</v>
      </c>
      <c r="B540" s="53">
        <v>45783.0</v>
      </c>
      <c r="C540" s="98">
        <v>245785.0</v>
      </c>
      <c r="D540" s="336" t="s">
        <v>83</v>
      </c>
      <c r="E540" s="55">
        <v>45689.0</v>
      </c>
      <c r="F540" s="56">
        <f t="shared" si="6"/>
        <v>3</v>
      </c>
      <c r="G540" s="53">
        <v>45733.0</v>
      </c>
      <c r="H540" s="56">
        <f t="shared" si="7"/>
        <v>1</v>
      </c>
      <c r="I540" s="336" t="s">
        <v>49</v>
      </c>
      <c r="J540" s="98"/>
      <c r="K540" s="100"/>
      <c r="L540" s="98"/>
      <c r="M540" s="53">
        <v>45750.0</v>
      </c>
      <c r="N540" s="54" t="s">
        <v>19</v>
      </c>
      <c r="O540" s="54" t="s">
        <v>208</v>
      </c>
      <c r="P540" s="58"/>
      <c r="Q540" s="115"/>
      <c r="R540" s="152"/>
      <c r="S540" s="152"/>
      <c r="T540" s="152"/>
      <c r="U540" s="152"/>
      <c r="V540" s="115"/>
      <c r="W540" s="115"/>
      <c r="X540" s="115"/>
      <c r="Y540" s="115"/>
    </row>
    <row r="541">
      <c r="A541" s="97">
        <v>45747.0</v>
      </c>
      <c r="B541" s="53">
        <v>45783.0</v>
      </c>
      <c r="C541" s="98">
        <v>246207.0</v>
      </c>
      <c r="D541" s="336" t="s">
        <v>161</v>
      </c>
      <c r="E541" s="55">
        <v>45566.0</v>
      </c>
      <c r="F541" s="56">
        <f t="shared" si="6"/>
        <v>7</v>
      </c>
      <c r="G541" s="53">
        <v>45730.0</v>
      </c>
      <c r="H541" s="56">
        <f t="shared" si="7"/>
        <v>1</v>
      </c>
      <c r="I541" s="336" t="s">
        <v>59</v>
      </c>
      <c r="J541" s="54">
        <v>104.0</v>
      </c>
      <c r="K541" s="57" t="s">
        <v>50</v>
      </c>
      <c r="L541" s="54" t="s">
        <v>51</v>
      </c>
      <c r="M541" s="53">
        <v>45751.0</v>
      </c>
      <c r="N541" s="54" t="s">
        <v>19</v>
      </c>
      <c r="O541" s="54" t="s">
        <v>65</v>
      </c>
      <c r="P541" s="58"/>
      <c r="Q541" s="115"/>
      <c r="R541" s="152"/>
      <c r="S541" s="152"/>
      <c r="T541" s="152"/>
      <c r="U541" s="152"/>
      <c r="V541" s="115"/>
      <c r="W541" s="115"/>
      <c r="X541" s="115"/>
      <c r="Y541" s="115"/>
    </row>
    <row r="542">
      <c r="A542" s="105">
        <v>45705.0</v>
      </c>
      <c r="B542" s="53">
        <v>45783.0</v>
      </c>
      <c r="C542" s="134">
        <v>232873.0</v>
      </c>
      <c r="D542" s="134" t="s">
        <v>83</v>
      </c>
      <c r="E542" s="107">
        <v>45566.0</v>
      </c>
      <c r="F542" s="117">
        <f t="shared" si="6"/>
        <v>7</v>
      </c>
      <c r="G542" s="105">
        <v>45601.0</v>
      </c>
      <c r="H542" s="399">
        <f t="shared" si="7"/>
        <v>6</v>
      </c>
      <c r="I542" s="134" t="s">
        <v>74</v>
      </c>
      <c r="J542" s="89">
        <v>312.0</v>
      </c>
      <c r="K542" s="57" t="s">
        <v>50</v>
      </c>
      <c r="L542" s="57" t="s">
        <v>51</v>
      </c>
      <c r="M542" s="53">
        <v>45763.0</v>
      </c>
      <c r="N542" s="54" t="s">
        <v>17</v>
      </c>
      <c r="O542" s="54" t="s">
        <v>65</v>
      </c>
      <c r="P542" s="133"/>
      <c r="Q542" s="115"/>
      <c r="R542" s="152"/>
      <c r="S542" s="152"/>
      <c r="T542" s="152"/>
      <c r="U542" s="152"/>
      <c r="V542" s="115"/>
      <c r="W542" s="115"/>
      <c r="X542" s="115"/>
      <c r="Y542" s="115"/>
    </row>
    <row r="543">
      <c r="A543" s="105">
        <v>45705.0</v>
      </c>
      <c r="B543" s="53">
        <v>45783.0</v>
      </c>
      <c r="C543" s="134">
        <v>169612.0</v>
      </c>
      <c r="D543" s="134" t="s">
        <v>58</v>
      </c>
      <c r="E543" s="107">
        <v>45017.0</v>
      </c>
      <c r="F543" s="117">
        <f t="shared" si="6"/>
        <v>25</v>
      </c>
      <c r="G543" s="105">
        <v>45069.0</v>
      </c>
      <c r="H543" s="392">
        <f t="shared" si="7"/>
        <v>23</v>
      </c>
      <c r="I543" s="134" t="s">
        <v>59</v>
      </c>
      <c r="J543" s="134">
        <v>112.0</v>
      </c>
      <c r="K543" s="400">
        <v>5500.0</v>
      </c>
      <c r="L543" s="134" t="s">
        <v>68</v>
      </c>
      <c r="M543" s="105">
        <v>45757.0</v>
      </c>
      <c r="N543" s="54" t="s">
        <v>19</v>
      </c>
      <c r="O543" s="54" t="s">
        <v>65</v>
      </c>
      <c r="P543" s="133"/>
      <c r="Q543" s="115"/>
      <c r="R543" s="152"/>
      <c r="S543" s="152"/>
      <c r="T543" s="152"/>
      <c r="U543" s="152"/>
      <c r="V543" s="115"/>
      <c r="W543" s="115"/>
      <c r="X543" s="115"/>
      <c r="Y543" s="115"/>
    </row>
    <row r="544">
      <c r="A544" s="105">
        <v>45705.0</v>
      </c>
      <c r="B544" s="53">
        <v>45783.0</v>
      </c>
      <c r="C544" s="134">
        <v>230297.0</v>
      </c>
      <c r="D544" s="134" t="s">
        <v>58</v>
      </c>
      <c r="E544" s="107">
        <v>45536.0</v>
      </c>
      <c r="F544" s="117">
        <f t="shared" si="6"/>
        <v>8</v>
      </c>
      <c r="G544" s="105">
        <v>45573.0</v>
      </c>
      <c r="H544" s="394">
        <f t="shared" si="7"/>
        <v>6</v>
      </c>
      <c r="I544" s="134" t="s">
        <v>59</v>
      </c>
      <c r="J544" s="134">
        <v>120.0</v>
      </c>
      <c r="K544" s="400">
        <v>5000.0</v>
      </c>
      <c r="L544" s="134" t="s">
        <v>68</v>
      </c>
      <c r="M544" s="105">
        <v>45757.0</v>
      </c>
      <c r="N544" s="54" t="s">
        <v>19</v>
      </c>
      <c r="O544" s="54" t="s">
        <v>65</v>
      </c>
      <c r="P544" s="133"/>
      <c r="Q544" s="115"/>
      <c r="R544" s="152"/>
      <c r="S544" s="152"/>
      <c r="T544" s="152"/>
      <c r="U544" s="152"/>
      <c r="V544" s="115"/>
      <c r="W544" s="115"/>
      <c r="X544" s="115"/>
      <c r="Y544" s="115"/>
    </row>
    <row r="545">
      <c r="A545" s="105">
        <v>45705.0</v>
      </c>
      <c r="B545" s="53">
        <v>45783.0</v>
      </c>
      <c r="C545" s="134">
        <v>236312.0</v>
      </c>
      <c r="D545" s="134" t="s">
        <v>87</v>
      </c>
      <c r="E545" s="107">
        <v>45474.0</v>
      </c>
      <c r="F545" s="117">
        <f t="shared" si="6"/>
        <v>10</v>
      </c>
      <c r="G545" s="105">
        <v>45630.0</v>
      </c>
      <c r="H545" s="388">
        <f t="shared" si="7"/>
        <v>5</v>
      </c>
      <c r="I545" s="134" t="s">
        <v>59</v>
      </c>
      <c r="J545" s="89" t="s">
        <v>465</v>
      </c>
      <c r="K545" s="400">
        <v>11000.0</v>
      </c>
      <c r="L545" s="134" t="s">
        <v>51</v>
      </c>
      <c r="M545" s="105">
        <v>45757.0</v>
      </c>
      <c r="N545" s="54" t="s">
        <v>19</v>
      </c>
      <c r="O545" s="54" t="s">
        <v>65</v>
      </c>
      <c r="P545" s="133"/>
      <c r="Q545" s="115"/>
      <c r="R545" s="152"/>
      <c r="S545" s="152"/>
      <c r="T545" s="152"/>
      <c r="U545" s="152"/>
      <c r="V545" s="115"/>
      <c r="W545" s="115"/>
      <c r="X545" s="115"/>
      <c r="Y545" s="115"/>
    </row>
    <row r="546">
      <c r="A546" s="105">
        <v>45705.0</v>
      </c>
      <c r="B546" s="53">
        <v>45783.0</v>
      </c>
      <c r="C546" s="134">
        <v>232621.0</v>
      </c>
      <c r="D546" s="134" t="s">
        <v>87</v>
      </c>
      <c r="E546" s="107">
        <v>45566.0</v>
      </c>
      <c r="F546" s="117">
        <f t="shared" si="6"/>
        <v>7</v>
      </c>
      <c r="G546" s="112">
        <v>45593.0</v>
      </c>
      <c r="H546" s="399">
        <f t="shared" si="7"/>
        <v>6</v>
      </c>
      <c r="I546" s="134" t="s">
        <v>59</v>
      </c>
      <c r="J546" s="89">
        <v>102.0</v>
      </c>
      <c r="K546" s="135">
        <v>5000.0</v>
      </c>
      <c r="L546" s="134" t="s">
        <v>51</v>
      </c>
      <c r="M546" s="105">
        <v>45757.0</v>
      </c>
      <c r="N546" s="54" t="s">
        <v>19</v>
      </c>
      <c r="O546" s="54" t="s">
        <v>65</v>
      </c>
      <c r="P546" s="133"/>
      <c r="Q546" s="115"/>
      <c r="R546" s="152"/>
      <c r="S546" s="152"/>
      <c r="T546" s="152"/>
      <c r="U546" s="152"/>
      <c r="V546" s="115"/>
      <c r="W546" s="115"/>
      <c r="X546" s="115"/>
      <c r="Y546" s="115"/>
    </row>
    <row r="547">
      <c r="A547" s="105">
        <v>45705.0</v>
      </c>
      <c r="B547" s="53">
        <v>45783.0</v>
      </c>
      <c r="C547" s="134">
        <v>101941.0</v>
      </c>
      <c r="D547" s="134" t="s">
        <v>77</v>
      </c>
      <c r="E547" s="107">
        <v>44348.0</v>
      </c>
      <c r="F547" s="117">
        <f t="shared" si="6"/>
        <v>47</v>
      </c>
      <c r="G547" s="105">
        <v>44470.0</v>
      </c>
      <c r="H547" s="392">
        <f t="shared" si="7"/>
        <v>43</v>
      </c>
      <c r="I547" s="134" t="s">
        <v>63</v>
      </c>
      <c r="J547" s="134" t="s">
        <v>33</v>
      </c>
      <c r="K547" s="135" t="s">
        <v>382</v>
      </c>
      <c r="L547" s="135" t="s">
        <v>51</v>
      </c>
      <c r="M547" s="53">
        <v>45770.0</v>
      </c>
      <c r="N547" s="54" t="s">
        <v>19</v>
      </c>
      <c r="O547" s="54" t="s">
        <v>65</v>
      </c>
      <c r="P547" s="133"/>
      <c r="Q547" s="115"/>
      <c r="R547" s="152"/>
      <c r="S547" s="152"/>
      <c r="T547" s="152"/>
      <c r="U547" s="152"/>
      <c r="V547" s="115"/>
      <c r="W547" s="115"/>
      <c r="X547" s="115"/>
      <c r="Y547" s="115"/>
    </row>
    <row r="548">
      <c r="A548" s="105">
        <v>45705.0</v>
      </c>
      <c r="B548" s="53">
        <v>45783.0</v>
      </c>
      <c r="C548" s="134">
        <v>203408.0</v>
      </c>
      <c r="D548" s="134" t="s">
        <v>77</v>
      </c>
      <c r="E548" s="107">
        <v>45261.0</v>
      </c>
      <c r="F548" s="117">
        <f t="shared" si="6"/>
        <v>17</v>
      </c>
      <c r="G548" s="105">
        <v>45346.0</v>
      </c>
      <c r="H548" s="401">
        <f t="shared" si="7"/>
        <v>14</v>
      </c>
      <c r="I548" s="134" t="s">
        <v>73</v>
      </c>
      <c r="J548" s="134">
        <v>300.0</v>
      </c>
      <c r="K548" s="135" t="s">
        <v>382</v>
      </c>
      <c r="L548" s="135" t="s">
        <v>51</v>
      </c>
      <c r="M548" s="105">
        <v>45761.0</v>
      </c>
      <c r="N548" s="54" t="s">
        <v>19</v>
      </c>
      <c r="O548" s="54" t="s">
        <v>65</v>
      </c>
      <c r="P548" s="133"/>
      <c r="Q548" s="115"/>
      <c r="R548" s="152"/>
      <c r="S548" s="152"/>
      <c r="T548" s="152"/>
      <c r="U548" s="152"/>
      <c r="V548" s="115"/>
      <c r="W548" s="115"/>
      <c r="X548" s="115"/>
      <c r="Y548" s="115"/>
    </row>
    <row r="549">
      <c r="A549" s="105">
        <v>45705.0</v>
      </c>
      <c r="B549" s="53">
        <v>45783.0</v>
      </c>
      <c r="C549" s="134">
        <v>228201.0</v>
      </c>
      <c r="D549" s="134" t="s">
        <v>89</v>
      </c>
      <c r="E549" s="107">
        <v>45505.0</v>
      </c>
      <c r="F549" s="117">
        <f t="shared" si="6"/>
        <v>9</v>
      </c>
      <c r="G549" s="105">
        <v>45554.0</v>
      </c>
      <c r="H549" s="394">
        <f t="shared" si="7"/>
        <v>7</v>
      </c>
      <c r="I549" s="134" t="s">
        <v>59</v>
      </c>
      <c r="J549" s="89">
        <v>102.0</v>
      </c>
      <c r="K549" s="57" t="s">
        <v>382</v>
      </c>
      <c r="L549" s="57" t="s">
        <v>51</v>
      </c>
      <c r="M549" s="53">
        <v>45763.0</v>
      </c>
      <c r="N549" s="54" t="s">
        <v>19</v>
      </c>
      <c r="O549" s="54" t="s">
        <v>65</v>
      </c>
      <c r="P549" s="133"/>
      <c r="Q549" s="115"/>
      <c r="R549" s="152"/>
      <c r="S549" s="152"/>
      <c r="T549" s="152"/>
      <c r="U549" s="152"/>
      <c r="V549" s="115"/>
      <c r="W549" s="115"/>
      <c r="X549" s="115"/>
      <c r="Y549" s="115"/>
    </row>
    <row r="550">
      <c r="A550" s="105">
        <v>45705.0</v>
      </c>
      <c r="B550" s="53">
        <v>45783.0</v>
      </c>
      <c r="C550" s="134">
        <v>228675.0</v>
      </c>
      <c r="D550" s="134" t="s">
        <v>158</v>
      </c>
      <c r="E550" s="107">
        <v>45536.0</v>
      </c>
      <c r="F550" s="117">
        <f t="shared" si="6"/>
        <v>8</v>
      </c>
      <c r="G550" s="105">
        <v>45555.0</v>
      </c>
      <c r="H550" s="394">
        <f t="shared" si="7"/>
        <v>7</v>
      </c>
      <c r="I550" s="134" t="s">
        <v>74</v>
      </c>
      <c r="J550" s="89">
        <v>314.0</v>
      </c>
      <c r="K550" s="89" t="s">
        <v>50</v>
      </c>
      <c r="L550" s="134" t="s">
        <v>51</v>
      </c>
      <c r="M550" s="105">
        <v>45761.0</v>
      </c>
      <c r="N550" s="54" t="s">
        <v>19</v>
      </c>
      <c r="O550" s="54" t="s">
        <v>65</v>
      </c>
      <c r="P550" s="133"/>
      <c r="Q550" s="115"/>
      <c r="R550" s="152"/>
      <c r="S550" s="152"/>
      <c r="T550" s="152"/>
      <c r="U550" s="152"/>
      <c r="V550" s="115"/>
      <c r="W550" s="115"/>
      <c r="X550" s="115"/>
      <c r="Y550" s="115"/>
    </row>
    <row r="551">
      <c r="A551" s="105">
        <v>45705.0</v>
      </c>
      <c r="B551" s="53">
        <v>45783.0</v>
      </c>
      <c r="C551" s="134">
        <v>85092.0</v>
      </c>
      <c r="D551" s="134" t="s">
        <v>83</v>
      </c>
      <c r="E551" s="107">
        <v>44256.0</v>
      </c>
      <c r="F551" s="117">
        <f t="shared" si="6"/>
        <v>50</v>
      </c>
      <c r="G551" s="105">
        <v>44328.0</v>
      </c>
      <c r="H551" s="392">
        <f t="shared" si="7"/>
        <v>47</v>
      </c>
      <c r="I551" s="134" t="s">
        <v>49</v>
      </c>
      <c r="J551" s="134">
        <v>517.0</v>
      </c>
      <c r="K551" s="135">
        <v>4500.0</v>
      </c>
      <c r="L551" s="134" t="s">
        <v>68</v>
      </c>
      <c r="M551" s="53">
        <v>45762.0</v>
      </c>
      <c r="N551" s="54" t="s">
        <v>19</v>
      </c>
      <c r="O551" s="54" t="s">
        <v>65</v>
      </c>
      <c r="P551" s="133"/>
      <c r="Q551" s="115"/>
      <c r="R551" s="152"/>
      <c r="S551" s="152"/>
      <c r="T551" s="152"/>
      <c r="U551" s="152"/>
      <c r="V551" s="115"/>
      <c r="W551" s="115"/>
      <c r="X551" s="115"/>
      <c r="Y551" s="115"/>
    </row>
    <row r="552">
      <c r="A552" s="105">
        <v>45763.0</v>
      </c>
      <c r="B552" s="53">
        <v>45783.0</v>
      </c>
      <c r="C552" s="134">
        <v>249881.0</v>
      </c>
      <c r="D552" s="134" t="s">
        <v>89</v>
      </c>
      <c r="E552" s="390"/>
      <c r="F552" s="390"/>
      <c r="G552" s="390"/>
      <c r="H552" s="390"/>
      <c r="I552" s="134" t="s">
        <v>74</v>
      </c>
      <c r="J552" s="390"/>
      <c r="K552" s="390"/>
      <c r="L552" s="390"/>
      <c r="M552" s="390"/>
      <c r="N552" s="54" t="s">
        <v>19</v>
      </c>
      <c r="O552" s="390"/>
      <c r="P552" s="390"/>
      <c r="Q552" s="115"/>
      <c r="R552" s="152"/>
      <c r="S552" s="152"/>
      <c r="T552" s="152"/>
      <c r="U552" s="152"/>
      <c r="V552" s="115"/>
      <c r="W552" s="115"/>
      <c r="X552" s="115"/>
      <c r="Y552" s="115"/>
    </row>
    <row r="553">
      <c r="A553" s="105">
        <v>45763.0</v>
      </c>
      <c r="B553" s="53">
        <v>45783.0</v>
      </c>
      <c r="C553" s="134">
        <v>249888.0</v>
      </c>
      <c r="D553" s="134" t="s">
        <v>179</v>
      </c>
      <c r="E553" s="390"/>
      <c r="F553" s="390"/>
      <c r="G553" s="390"/>
      <c r="H553" s="390"/>
      <c r="I553" s="281" t="s">
        <v>59</v>
      </c>
      <c r="J553" s="390"/>
      <c r="K553" s="390"/>
      <c r="L553" s="390"/>
      <c r="M553" s="390"/>
      <c r="N553" s="54" t="s">
        <v>19</v>
      </c>
      <c r="O553" s="390"/>
      <c r="P553" s="390"/>
      <c r="Q553" s="115"/>
      <c r="R553" s="152"/>
      <c r="S553" s="152"/>
      <c r="T553" s="152"/>
      <c r="U553" s="152"/>
      <c r="V553" s="115"/>
      <c r="W553" s="115"/>
      <c r="X553" s="115"/>
      <c r="Y553" s="115"/>
    </row>
    <row r="554">
      <c r="A554" s="105">
        <v>45763.0</v>
      </c>
      <c r="B554" s="53">
        <v>45783.0</v>
      </c>
      <c r="C554" s="134">
        <v>249894.0</v>
      </c>
      <c r="D554" s="134" t="s">
        <v>77</v>
      </c>
      <c r="E554" s="390"/>
      <c r="F554" s="390"/>
      <c r="G554" s="390"/>
      <c r="H554" s="390"/>
      <c r="I554" s="281" t="s">
        <v>59</v>
      </c>
      <c r="J554" s="390"/>
      <c r="K554" s="390"/>
      <c r="L554" s="390"/>
      <c r="M554" s="390"/>
      <c r="N554" s="54" t="s">
        <v>19</v>
      </c>
      <c r="O554" s="390"/>
      <c r="P554" s="390"/>
      <c r="Q554" s="115"/>
      <c r="R554" s="152"/>
      <c r="S554" s="152"/>
      <c r="T554" s="152"/>
      <c r="U554" s="152"/>
      <c r="V554" s="115"/>
      <c r="W554" s="115"/>
      <c r="X554" s="115"/>
      <c r="Y554" s="115"/>
    </row>
    <row r="555">
      <c r="A555" s="105">
        <v>45763.0</v>
      </c>
      <c r="B555" s="53">
        <v>45783.0</v>
      </c>
      <c r="C555" s="134">
        <v>249912.0</v>
      </c>
      <c r="D555" s="134" t="s">
        <v>93</v>
      </c>
      <c r="E555" s="390"/>
      <c r="F555" s="390"/>
      <c r="G555" s="390"/>
      <c r="H555" s="390"/>
      <c r="I555" s="281" t="s">
        <v>59</v>
      </c>
      <c r="J555" s="390"/>
      <c r="K555" s="390"/>
      <c r="L555" s="390"/>
      <c r="M555" s="390"/>
      <c r="N555" s="54" t="s">
        <v>19</v>
      </c>
      <c r="O555" s="390"/>
      <c r="P555" s="390"/>
      <c r="Q555" s="115"/>
      <c r="R555" s="152"/>
      <c r="S555" s="152"/>
      <c r="T555" s="152"/>
      <c r="U555" s="152"/>
      <c r="V555" s="115"/>
      <c r="W555" s="115"/>
      <c r="X555" s="115"/>
      <c r="Y555" s="115"/>
    </row>
    <row r="556">
      <c r="A556" s="105">
        <v>45764.0</v>
      </c>
      <c r="B556" s="53">
        <v>45783.0</v>
      </c>
      <c r="C556" s="134">
        <v>248418.0</v>
      </c>
      <c r="D556" s="134" t="s">
        <v>83</v>
      </c>
      <c r="E556" s="390"/>
      <c r="F556" s="390"/>
      <c r="G556" s="390"/>
      <c r="H556" s="390"/>
      <c r="I556" s="281" t="s">
        <v>59</v>
      </c>
      <c r="J556" s="390"/>
      <c r="K556" s="390"/>
      <c r="L556" s="390"/>
      <c r="M556" s="390"/>
      <c r="N556" s="54" t="s">
        <v>19</v>
      </c>
      <c r="O556" s="390"/>
      <c r="P556" s="390"/>
      <c r="Q556" s="115"/>
      <c r="R556" s="152"/>
      <c r="S556" s="152"/>
      <c r="T556" s="152"/>
      <c r="U556" s="152"/>
      <c r="V556" s="115"/>
      <c r="W556" s="115"/>
      <c r="X556" s="115"/>
      <c r="Y556" s="115"/>
    </row>
    <row r="557">
      <c r="A557" s="105">
        <v>45764.0</v>
      </c>
      <c r="B557" s="53">
        <v>45783.0</v>
      </c>
      <c r="C557" s="134">
        <v>249376.0</v>
      </c>
      <c r="D557" s="134" t="s">
        <v>107</v>
      </c>
      <c r="E557" s="390"/>
      <c r="F557" s="390"/>
      <c r="G557" s="390"/>
      <c r="H557" s="390"/>
      <c r="I557" s="281" t="s">
        <v>63</v>
      </c>
      <c r="J557" s="390"/>
      <c r="K557" s="390"/>
      <c r="L557" s="390"/>
      <c r="M557" s="390"/>
      <c r="N557" s="54" t="s">
        <v>19</v>
      </c>
      <c r="O557" s="390"/>
      <c r="P557" s="390"/>
      <c r="Q557" s="115"/>
      <c r="R557" s="152"/>
      <c r="S557" s="152"/>
      <c r="T557" s="152"/>
      <c r="U557" s="152"/>
      <c r="V557" s="115"/>
      <c r="W557" s="115"/>
      <c r="X557" s="115"/>
      <c r="Y557" s="115"/>
    </row>
    <row r="558">
      <c r="A558" s="105">
        <v>45764.0</v>
      </c>
      <c r="B558" s="53">
        <v>45783.0</v>
      </c>
      <c r="C558" s="134">
        <v>249499.0</v>
      </c>
      <c r="D558" s="284" t="s">
        <v>95</v>
      </c>
      <c r="E558" s="390"/>
      <c r="F558" s="390"/>
      <c r="G558" s="390"/>
      <c r="H558" s="390"/>
      <c r="I558" s="281" t="s">
        <v>42</v>
      </c>
      <c r="J558" s="390"/>
      <c r="K558" s="390"/>
      <c r="L558" s="390"/>
      <c r="M558" s="390"/>
      <c r="N558" s="54" t="s">
        <v>19</v>
      </c>
      <c r="O558" s="390"/>
      <c r="P558" s="390"/>
      <c r="Q558" s="115"/>
      <c r="R558" s="152"/>
      <c r="S558" s="152"/>
      <c r="T558" s="152"/>
      <c r="U558" s="152"/>
      <c r="V558" s="115"/>
      <c r="W558" s="115"/>
      <c r="X558" s="115"/>
      <c r="Y558" s="115"/>
    </row>
    <row r="559">
      <c r="A559" s="105">
        <v>45764.0</v>
      </c>
      <c r="B559" s="53">
        <v>45783.0</v>
      </c>
      <c r="C559" s="134">
        <v>249601.0</v>
      </c>
      <c r="D559" s="284" t="s">
        <v>41</v>
      </c>
      <c r="E559" s="390"/>
      <c r="F559" s="390"/>
      <c r="G559" s="390"/>
      <c r="H559" s="390"/>
      <c r="I559" s="134" t="s">
        <v>74</v>
      </c>
      <c r="J559" s="390"/>
      <c r="K559" s="390"/>
      <c r="L559" s="390"/>
      <c r="M559" s="390"/>
      <c r="N559" s="54" t="s">
        <v>19</v>
      </c>
      <c r="O559" s="390"/>
      <c r="P559" s="390"/>
      <c r="Q559" s="115"/>
      <c r="R559" s="152"/>
      <c r="S559" s="152"/>
      <c r="T559" s="152"/>
      <c r="U559" s="152"/>
      <c r="V559" s="115"/>
      <c r="W559" s="115"/>
      <c r="X559" s="115"/>
      <c r="Y559" s="115"/>
    </row>
    <row r="560">
      <c r="A560" s="105">
        <v>45764.0</v>
      </c>
      <c r="B560" s="53">
        <v>45783.0</v>
      </c>
      <c r="C560" s="134">
        <v>249619.0</v>
      </c>
      <c r="D560" s="134" t="s">
        <v>112</v>
      </c>
      <c r="E560" s="390"/>
      <c r="F560" s="390"/>
      <c r="G560" s="390"/>
      <c r="H560" s="390"/>
      <c r="I560" s="281" t="s">
        <v>49</v>
      </c>
      <c r="J560" s="390"/>
      <c r="K560" s="390"/>
      <c r="L560" s="390"/>
      <c r="M560" s="390"/>
      <c r="N560" s="54" t="s">
        <v>19</v>
      </c>
      <c r="O560" s="390"/>
      <c r="P560" s="390"/>
      <c r="Q560" s="115"/>
      <c r="R560" s="152"/>
      <c r="S560" s="152"/>
      <c r="T560" s="152"/>
      <c r="U560" s="152"/>
      <c r="V560" s="115"/>
      <c r="W560" s="115"/>
      <c r="X560" s="115"/>
      <c r="Y560" s="115"/>
    </row>
    <row r="561">
      <c r="A561" s="105">
        <v>45764.0</v>
      </c>
      <c r="B561" s="53">
        <v>45783.0</v>
      </c>
      <c r="C561" s="134">
        <v>249709.0</v>
      </c>
      <c r="D561" s="134" t="s">
        <v>71</v>
      </c>
      <c r="E561" s="390"/>
      <c r="F561" s="390"/>
      <c r="G561" s="390"/>
      <c r="H561" s="390"/>
      <c r="I561" s="134" t="s">
        <v>74</v>
      </c>
      <c r="J561" s="390"/>
      <c r="K561" s="390"/>
      <c r="L561" s="390"/>
      <c r="M561" s="390"/>
      <c r="N561" s="54" t="s">
        <v>19</v>
      </c>
      <c r="O561" s="390"/>
      <c r="P561" s="390"/>
      <c r="Q561" s="115"/>
      <c r="R561" s="152"/>
      <c r="S561" s="152"/>
      <c r="T561" s="152"/>
      <c r="U561" s="152"/>
      <c r="V561" s="115"/>
      <c r="W561" s="115"/>
      <c r="X561" s="115"/>
      <c r="Y561" s="115"/>
    </row>
    <row r="562">
      <c r="A562" s="105">
        <v>45764.0</v>
      </c>
      <c r="B562" s="53">
        <v>45783.0</v>
      </c>
      <c r="C562" s="134">
        <v>249727.0</v>
      </c>
      <c r="D562" s="286" t="s">
        <v>161</v>
      </c>
      <c r="E562" s="390"/>
      <c r="F562" s="390"/>
      <c r="G562" s="390"/>
      <c r="H562" s="390"/>
      <c r="I562" s="134" t="s">
        <v>74</v>
      </c>
      <c r="J562" s="390"/>
      <c r="K562" s="390"/>
      <c r="L562" s="390"/>
      <c r="M562" s="390"/>
      <c r="N562" s="54" t="s">
        <v>19</v>
      </c>
      <c r="O562" s="390"/>
      <c r="P562" s="390"/>
      <c r="Q562" s="115"/>
      <c r="R562" s="152"/>
      <c r="S562" s="152"/>
      <c r="T562" s="152"/>
      <c r="U562" s="152"/>
      <c r="V562" s="115"/>
      <c r="W562" s="115"/>
      <c r="X562" s="115"/>
      <c r="Y562" s="115"/>
    </row>
    <row r="563">
      <c r="A563" s="105">
        <v>45764.0</v>
      </c>
      <c r="B563" s="53">
        <v>45783.0</v>
      </c>
      <c r="C563" s="134">
        <v>249849.0</v>
      </c>
      <c r="D563" s="286" t="s">
        <v>161</v>
      </c>
      <c r="E563" s="390"/>
      <c r="F563" s="390"/>
      <c r="G563" s="390"/>
      <c r="H563" s="390"/>
      <c r="I563" s="281" t="s">
        <v>73</v>
      </c>
      <c r="J563" s="390"/>
      <c r="K563" s="390"/>
      <c r="L563" s="390"/>
      <c r="M563" s="390"/>
      <c r="N563" s="54" t="s">
        <v>19</v>
      </c>
      <c r="O563" s="390"/>
      <c r="P563" s="390"/>
      <c r="Q563" s="115"/>
      <c r="R563" s="152"/>
      <c r="S563" s="152"/>
      <c r="T563" s="152"/>
      <c r="U563" s="152"/>
      <c r="V563" s="115"/>
      <c r="W563" s="115"/>
      <c r="X563" s="115"/>
      <c r="Y563" s="115"/>
    </row>
    <row r="564">
      <c r="A564" s="105">
        <v>45764.0</v>
      </c>
      <c r="B564" s="53">
        <v>45783.0</v>
      </c>
      <c r="C564" s="134">
        <v>249875.0</v>
      </c>
      <c r="D564" s="134" t="s">
        <v>83</v>
      </c>
      <c r="E564" s="390"/>
      <c r="F564" s="390"/>
      <c r="G564" s="390"/>
      <c r="H564" s="390"/>
      <c r="I564" s="281" t="s">
        <v>59</v>
      </c>
      <c r="J564" s="390"/>
      <c r="K564" s="390"/>
      <c r="L564" s="390"/>
      <c r="M564" s="390"/>
      <c r="N564" s="54" t="s">
        <v>19</v>
      </c>
      <c r="O564" s="390"/>
      <c r="P564" s="390"/>
      <c r="Q564" s="115"/>
      <c r="R564" s="152"/>
      <c r="S564" s="152"/>
      <c r="T564" s="152"/>
      <c r="U564" s="152"/>
      <c r="V564" s="115"/>
      <c r="W564" s="115"/>
      <c r="X564" s="115"/>
      <c r="Y564" s="115"/>
    </row>
    <row r="565">
      <c r="A565" s="105">
        <v>45764.0</v>
      </c>
      <c r="B565" s="53">
        <v>45783.0</v>
      </c>
      <c r="C565" s="134">
        <v>249876.0</v>
      </c>
      <c r="D565" s="134" t="s">
        <v>83</v>
      </c>
      <c r="E565" s="390"/>
      <c r="F565" s="390"/>
      <c r="G565" s="390"/>
      <c r="H565" s="390"/>
      <c r="I565" s="281" t="s">
        <v>73</v>
      </c>
      <c r="J565" s="390"/>
      <c r="K565" s="390"/>
      <c r="L565" s="390"/>
      <c r="M565" s="390"/>
      <c r="N565" s="54" t="s">
        <v>19</v>
      </c>
      <c r="O565" s="390"/>
      <c r="P565" s="390"/>
      <c r="Q565" s="115"/>
      <c r="R565" s="152"/>
      <c r="S565" s="152"/>
      <c r="T565" s="152"/>
      <c r="U565" s="152"/>
      <c r="V565" s="115"/>
      <c r="W565" s="115"/>
      <c r="X565" s="115"/>
      <c r="Y565" s="115"/>
    </row>
    <row r="566">
      <c r="A566" s="105">
        <v>45764.0</v>
      </c>
      <c r="B566" s="53">
        <v>45783.0</v>
      </c>
      <c r="C566" s="134">
        <v>249903.0</v>
      </c>
      <c r="D566" s="134" t="s">
        <v>83</v>
      </c>
      <c r="E566" s="390"/>
      <c r="F566" s="390"/>
      <c r="G566" s="390"/>
      <c r="H566" s="390"/>
      <c r="I566" s="281" t="s">
        <v>49</v>
      </c>
      <c r="J566" s="390"/>
      <c r="K566" s="390"/>
      <c r="L566" s="390"/>
      <c r="M566" s="390"/>
      <c r="N566" s="54" t="s">
        <v>19</v>
      </c>
      <c r="O566" s="390"/>
      <c r="P566" s="390"/>
      <c r="Q566" s="115"/>
      <c r="R566" s="152"/>
      <c r="S566" s="152"/>
      <c r="T566" s="152"/>
      <c r="U566" s="152"/>
      <c r="V566" s="115"/>
      <c r="W566" s="115"/>
      <c r="X566" s="115"/>
      <c r="Y566" s="115"/>
    </row>
    <row r="567">
      <c r="A567" s="105">
        <v>45764.0</v>
      </c>
      <c r="B567" s="53">
        <v>45783.0</v>
      </c>
      <c r="C567" s="134">
        <v>249924.0</v>
      </c>
      <c r="D567" s="134" t="s">
        <v>70</v>
      </c>
      <c r="E567" s="390"/>
      <c r="F567" s="390"/>
      <c r="G567" s="390"/>
      <c r="H567" s="390"/>
      <c r="I567" s="281" t="s">
        <v>59</v>
      </c>
      <c r="J567" s="390"/>
      <c r="K567" s="390"/>
      <c r="L567" s="390"/>
      <c r="M567" s="390"/>
      <c r="N567" s="54" t="s">
        <v>19</v>
      </c>
      <c r="O567" s="390"/>
      <c r="P567" s="390"/>
      <c r="Q567" s="115"/>
      <c r="R567" s="152"/>
      <c r="S567" s="152"/>
      <c r="T567" s="152"/>
      <c r="U567" s="152"/>
      <c r="V567" s="115"/>
      <c r="W567" s="115"/>
      <c r="X567" s="115"/>
      <c r="Y567" s="115"/>
    </row>
    <row r="568">
      <c r="A568" s="105">
        <v>45764.0</v>
      </c>
      <c r="B568" s="53">
        <v>45783.0</v>
      </c>
      <c r="C568" s="134">
        <v>249932.0</v>
      </c>
      <c r="D568" s="134" t="s">
        <v>77</v>
      </c>
      <c r="E568" s="390"/>
      <c r="F568" s="390"/>
      <c r="G568" s="390"/>
      <c r="H568" s="390"/>
      <c r="I568" s="281" t="s">
        <v>49</v>
      </c>
      <c r="J568" s="390"/>
      <c r="K568" s="390"/>
      <c r="L568" s="390"/>
      <c r="M568" s="390"/>
      <c r="N568" s="54" t="s">
        <v>19</v>
      </c>
      <c r="O568" s="390"/>
      <c r="P568" s="390"/>
      <c r="Q568" s="115"/>
      <c r="R568" s="152"/>
      <c r="S568" s="152"/>
      <c r="T568" s="152"/>
      <c r="U568" s="152"/>
      <c r="V568" s="115"/>
      <c r="W568" s="115"/>
      <c r="X568" s="115"/>
      <c r="Y568" s="115"/>
    </row>
    <row r="569">
      <c r="A569" s="105">
        <v>45764.0</v>
      </c>
      <c r="B569" s="53">
        <v>45783.0</v>
      </c>
      <c r="C569" s="134">
        <v>249936.0</v>
      </c>
      <c r="D569" s="286" t="s">
        <v>161</v>
      </c>
      <c r="E569" s="390"/>
      <c r="F569" s="390"/>
      <c r="G569" s="390"/>
      <c r="H569" s="390"/>
      <c r="I569" s="281" t="s">
        <v>49</v>
      </c>
      <c r="J569" s="390"/>
      <c r="K569" s="390"/>
      <c r="L569" s="390"/>
      <c r="M569" s="390"/>
      <c r="N569" s="54" t="s">
        <v>19</v>
      </c>
      <c r="O569" s="390"/>
      <c r="P569" s="390"/>
      <c r="Q569" s="115"/>
      <c r="R569" s="152"/>
      <c r="S569" s="152"/>
      <c r="T569" s="152"/>
      <c r="U569" s="152"/>
      <c r="V569" s="115"/>
      <c r="W569" s="115"/>
      <c r="X569" s="115"/>
      <c r="Y569" s="115"/>
    </row>
    <row r="570">
      <c r="A570" s="105">
        <v>45764.0</v>
      </c>
      <c r="B570" s="53">
        <v>45783.0</v>
      </c>
      <c r="C570" s="134">
        <v>249947.0</v>
      </c>
      <c r="D570" s="134" t="s">
        <v>71</v>
      </c>
      <c r="E570" s="390"/>
      <c r="F570" s="390"/>
      <c r="G570" s="390"/>
      <c r="H570" s="390"/>
      <c r="I570" s="134" t="s">
        <v>74</v>
      </c>
      <c r="J570" s="390"/>
      <c r="K570" s="390"/>
      <c r="L570" s="390"/>
      <c r="M570" s="390"/>
      <c r="N570" s="54" t="s">
        <v>19</v>
      </c>
      <c r="O570" s="390"/>
      <c r="P570" s="390"/>
      <c r="Q570" s="115"/>
      <c r="R570" s="152"/>
      <c r="S570" s="152"/>
      <c r="T570" s="152"/>
      <c r="U570" s="152"/>
      <c r="V570" s="115"/>
      <c r="W570" s="115"/>
      <c r="X570" s="115"/>
      <c r="Y570" s="115"/>
    </row>
    <row r="571">
      <c r="A571" s="105">
        <v>45764.0</v>
      </c>
      <c r="B571" s="53">
        <v>45783.0</v>
      </c>
      <c r="C571" s="134">
        <v>249948.0</v>
      </c>
      <c r="D571" s="134" t="s">
        <v>83</v>
      </c>
      <c r="E571" s="390"/>
      <c r="F571" s="390"/>
      <c r="G571" s="390"/>
      <c r="H571" s="390"/>
      <c r="I571" s="134" t="s">
        <v>74</v>
      </c>
      <c r="J571" s="390"/>
      <c r="K571" s="390"/>
      <c r="L571" s="390"/>
      <c r="M571" s="390"/>
      <c r="N571" s="54" t="s">
        <v>19</v>
      </c>
      <c r="O571" s="390"/>
      <c r="P571" s="390"/>
      <c r="Q571" s="115"/>
      <c r="R571" s="152"/>
      <c r="S571" s="152"/>
      <c r="T571" s="152"/>
      <c r="U571" s="152"/>
      <c r="V571" s="115"/>
      <c r="W571" s="115"/>
      <c r="X571" s="115"/>
      <c r="Y571" s="115"/>
    </row>
    <row r="572">
      <c r="A572" s="105">
        <v>45764.0</v>
      </c>
      <c r="B572" s="53">
        <v>45783.0</v>
      </c>
      <c r="C572" s="134">
        <v>249976.0</v>
      </c>
      <c r="D572" s="134" t="s">
        <v>77</v>
      </c>
      <c r="E572" s="390"/>
      <c r="F572" s="390"/>
      <c r="G572" s="390"/>
      <c r="H572" s="390"/>
      <c r="I572" s="281" t="s">
        <v>73</v>
      </c>
      <c r="J572" s="390"/>
      <c r="K572" s="390"/>
      <c r="L572" s="390"/>
      <c r="M572" s="390"/>
      <c r="N572" s="54" t="s">
        <v>19</v>
      </c>
      <c r="O572" s="390"/>
      <c r="P572" s="390"/>
      <c r="Q572" s="115"/>
      <c r="R572" s="152"/>
      <c r="S572" s="152"/>
      <c r="T572" s="152"/>
      <c r="U572" s="152"/>
      <c r="V572" s="115"/>
      <c r="W572" s="115"/>
      <c r="X572" s="115"/>
      <c r="Y572" s="115"/>
    </row>
    <row r="573">
      <c r="A573" s="105">
        <v>45764.0</v>
      </c>
      <c r="B573" s="53">
        <v>45783.0</v>
      </c>
      <c r="C573" s="134">
        <v>249985.0</v>
      </c>
      <c r="D573" s="134" t="s">
        <v>93</v>
      </c>
      <c r="E573" s="390"/>
      <c r="F573" s="390"/>
      <c r="G573" s="390"/>
      <c r="H573" s="390"/>
      <c r="I573" s="134" t="s">
        <v>74</v>
      </c>
      <c r="J573" s="390"/>
      <c r="K573" s="390"/>
      <c r="L573" s="390"/>
      <c r="M573" s="390"/>
      <c r="N573" s="54" t="s">
        <v>19</v>
      </c>
      <c r="O573" s="390"/>
      <c r="P573" s="390"/>
      <c r="Q573" s="115"/>
      <c r="R573" s="152"/>
      <c r="S573" s="152"/>
      <c r="T573" s="152"/>
      <c r="U573" s="152"/>
      <c r="V573" s="115"/>
      <c r="W573" s="115"/>
      <c r="X573" s="115"/>
      <c r="Y573" s="115"/>
    </row>
    <row r="574">
      <c r="A574" s="105">
        <v>45764.0</v>
      </c>
      <c r="B574" s="53">
        <v>45783.0</v>
      </c>
      <c r="C574" s="134">
        <v>249992.0</v>
      </c>
      <c r="D574" s="134" t="s">
        <v>77</v>
      </c>
      <c r="E574" s="390"/>
      <c r="F574" s="390"/>
      <c r="G574" s="390"/>
      <c r="H574" s="390"/>
      <c r="I574" s="281" t="s">
        <v>59</v>
      </c>
      <c r="J574" s="390"/>
      <c r="K574" s="390"/>
      <c r="L574" s="390"/>
      <c r="M574" s="390"/>
      <c r="N574" s="54" t="s">
        <v>19</v>
      </c>
      <c r="O574" s="390"/>
      <c r="P574" s="390"/>
      <c r="Q574" s="115"/>
      <c r="R574" s="152"/>
      <c r="S574" s="152"/>
      <c r="T574" s="152"/>
      <c r="U574" s="152"/>
      <c r="V574" s="115"/>
      <c r="W574" s="115"/>
      <c r="X574" s="115"/>
      <c r="Y574" s="115"/>
    </row>
    <row r="575">
      <c r="A575" s="105">
        <v>45765.0</v>
      </c>
      <c r="B575" s="53">
        <v>45783.0</v>
      </c>
      <c r="C575" s="134">
        <v>249473.0</v>
      </c>
      <c r="D575" s="134" t="s">
        <v>111</v>
      </c>
      <c r="E575" s="390"/>
      <c r="F575" s="390"/>
      <c r="G575" s="390"/>
      <c r="H575" s="390"/>
      <c r="I575" s="281" t="s">
        <v>49</v>
      </c>
      <c r="J575" s="390"/>
      <c r="K575" s="390"/>
      <c r="L575" s="390"/>
      <c r="M575" s="390"/>
      <c r="N575" s="54" t="s">
        <v>19</v>
      </c>
      <c r="O575" s="390"/>
      <c r="P575" s="390"/>
      <c r="Q575" s="115"/>
      <c r="R575" s="152"/>
      <c r="S575" s="152"/>
      <c r="T575" s="152"/>
      <c r="U575" s="152"/>
      <c r="V575" s="115"/>
      <c r="W575" s="115"/>
      <c r="X575" s="115"/>
      <c r="Y575" s="115"/>
    </row>
    <row r="576">
      <c r="A576" s="105">
        <v>45765.0</v>
      </c>
      <c r="B576" s="53">
        <v>45783.0</v>
      </c>
      <c r="C576" s="134">
        <v>249928.0</v>
      </c>
      <c r="D576" s="134" t="s">
        <v>87</v>
      </c>
      <c r="E576" s="390"/>
      <c r="F576" s="390"/>
      <c r="G576" s="390"/>
      <c r="H576" s="390"/>
      <c r="I576" s="281" t="s">
        <v>59</v>
      </c>
      <c r="J576" s="390"/>
      <c r="K576" s="390"/>
      <c r="L576" s="390"/>
      <c r="M576" s="390"/>
      <c r="N576" s="54" t="s">
        <v>19</v>
      </c>
      <c r="O576" s="390"/>
      <c r="P576" s="390"/>
      <c r="Q576" s="115"/>
      <c r="R576" s="152"/>
      <c r="S576" s="152"/>
      <c r="T576" s="152"/>
      <c r="U576" s="152"/>
      <c r="V576" s="115"/>
      <c r="W576" s="115"/>
      <c r="X576" s="115"/>
      <c r="Y576" s="115"/>
    </row>
    <row r="577">
      <c r="A577" s="105">
        <v>45765.0</v>
      </c>
      <c r="B577" s="53">
        <v>45783.0</v>
      </c>
      <c r="C577" s="134">
        <v>250006.0</v>
      </c>
      <c r="D577" s="134" t="s">
        <v>70</v>
      </c>
      <c r="E577" s="390"/>
      <c r="F577" s="390"/>
      <c r="G577" s="390"/>
      <c r="H577" s="390"/>
      <c r="I577" s="281" t="s">
        <v>49</v>
      </c>
      <c r="J577" s="390"/>
      <c r="K577" s="390"/>
      <c r="L577" s="390"/>
      <c r="M577" s="390"/>
      <c r="N577" s="54" t="s">
        <v>19</v>
      </c>
      <c r="O577" s="390"/>
      <c r="P577" s="390"/>
      <c r="Q577" s="115"/>
      <c r="R577" s="152"/>
      <c r="S577" s="152"/>
      <c r="T577" s="152"/>
      <c r="U577" s="152"/>
      <c r="V577" s="115"/>
      <c r="W577" s="115"/>
      <c r="X577" s="115"/>
      <c r="Y577" s="115"/>
    </row>
    <row r="578">
      <c r="A578" s="105">
        <v>45765.0</v>
      </c>
      <c r="B578" s="53">
        <v>45783.0</v>
      </c>
      <c r="C578" s="134">
        <v>250007.0</v>
      </c>
      <c r="D578" s="134" t="s">
        <v>58</v>
      </c>
      <c r="E578" s="390"/>
      <c r="F578" s="390"/>
      <c r="G578" s="390"/>
      <c r="H578" s="390"/>
      <c r="I578" s="134" t="s">
        <v>74</v>
      </c>
      <c r="J578" s="390"/>
      <c r="K578" s="390"/>
      <c r="L578" s="390"/>
      <c r="M578" s="390"/>
      <c r="N578" s="54" t="s">
        <v>19</v>
      </c>
      <c r="O578" s="390"/>
      <c r="P578" s="390"/>
      <c r="Q578" s="115"/>
      <c r="R578" s="152"/>
      <c r="S578" s="152"/>
      <c r="T578" s="152"/>
      <c r="U578" s="152"/>
      <c r="V578" s="115"/>
      <c r="W578" s="115"/>
      <c r="X578" s="115"/>
      <c r="Y578" s="115"/>
    </row>
    <row r="579">
      <c r="A579" s="105">
        <v>45765.0</v>
      </c>
      <c r="B579" s="53">
        <v>45783.0</v>
      </c>
      <c r="C579" s="134">
        <v>250009.0</v>
      </c>
      <c r="D579" s="134" t="s">
        <v>70</v>
      </c>
      <c r="E579" s="390"/>
      <c r="F579" s="390"/>
      <c r="G579" s="390"/>
      <c r="H579" s="390"/>
      <c r="I579" s="281" t="s">
        <v>42</v>
      </c>
      <c r="J579" s="390"/>
      <c r="K579" s="390"/>
      <c r="L579" s="390"/>
      <c r="M579" s="390"/>
      <c r="N579" s="54" t="s">
        <v>19</v>
      </c>
      <c r="O579" s="390"/>
      <c r="P579" s="390"/>
      <c r="Q579" s="115"/>
      <c r="R579" s="152"/>
      <c r="S579" s="152"/>
      <c r="T579" s="152"/>
      <c r="U579" s="152"/>
      <c r="V579" s="115"/>
      <c r="W579" s="115"/>
      <c r="X579" s="115"/>
      <c r="Y579" s="115"/>
    </row>
    <row r="580">
      <c r="A580" s="105">
        <v>45766.0</v>
      </c>
      <c r="B580" s="53">
        <v>45783.0</v>
      </c>
      <c r="C580" s="134">
        <v>239000.0</v>
      </c>
      <c r="D580" s="134" t="s">
        <v>83</v>
      </c>
      <c r="E580" s="390"/>
      <c r="F580" s="390"/>
      <c r="G580" s="390"/>
      <c r="H580" s="390"/>
      <c r="I580" s="134" t="s">
        <v>74</v>
      </c>
      <c r="J580" s="390"/>
      <c r="K580" s="390"/>
      <c r="L580" s="390"/>
      <c r="M580" s="390"/>
      <c r="N580" s="54" t="s">
        <v>19</v>
      </c>
      <c r="O580" s="390"/>
      <c r="P580" s="390"/>
      <c r="Q580" s="115"/>
      <c r="R580" s="152"/>
      <c r="S580" s="152"/>
      <c r="T580" s="152"/>
      <c r="U580" s="152"/>
      <c r="V580" s="115"/>
      <c r="W580" s="115"/>
      <c r="X580" s="115"/>
      <c r="Y580" s="115"/>
    </row>
    <row r="581">
      <c r="A581" s="105">
        <v>45766.0</v>
      </c>
      <c r="B581" s="53">
        <v>45783.0</v>
      </c>
      <c r="C581" s="134">
        <v>249826.0</v>
      </c>
      <c r="D581" s="284" t="s">
        <v>95</v>
      </c>
      <c r="E581" s="390"/>
      <c r="F581" s="390"/>
      <c r="G581" s="390"/>
      <c r="H581" s="390"/>
      <c r="I581" s="281" t="s">
        <v>49</v>
      </c>
      <c r="J581" s="390"/>
      <c r="K581" s="390"/>
      <c r="L581" s="390"/>
      <c r="M581" s="390"/>
      <c r="N581" s="54" t="s">
        <v>19</v>
      </c>
      <c r="O581" s="390"/>
      <c r="P581" s="390"/>
      <c r="Q581" s="115"/>
      <c r="R581" s="152"/>
      <c r="S581" s="152"/>
      <c r="T581" s="152"/>
      <c r="U581" s="152"/>
      <c r="V581" s="115"/>
      <c r="W581" s="115"/>
      <c r="X581" s="115"/>
      <c r="Y581" s="115"/>
    </row>
    <row r="582">
      <c r="A582" s="105">
        <v>45766.0</v>
      </c>
      <c r="B582" s="53">
        <v>45783.0</v>
      </c>
      <c r="C582" s="134">
        <v>250012.0</v>
      </c>
      <c r="D582" s="134" t="s">
        <v>158</v>
      </c>
      <c r="E582" s="390"/>
      <c r="F582" s="390"/>
      <c r="G582" s="390"/>
      <c r="H582" s="390"/>
      <c r="I582" s="281" t="s">
        <v>59</v>
      </c>
      <c r="J582" s="390"/>
      <c r="K582" s="390"/>
      <c r="L582" s="390"/>
      <c r="M582" s="390"/>
      <c r="N582" s="54" t="s">
        <v>19</v>
      </c>
      <c r="O582" s="390"/>
      <c r="P582" s="390"/>
      <c r="Q582" s="115"/>
      <c r="R582" s="152"/>
      <c r="S582" s="152"/>
      <c r="T582" s="152"/>
      <c r="U582" s="152"/>
      <c r="V582" s="115"/>
      <c r="W582" s="115"/>
      <c r="X582" s="115"/>
      <c r="Y582" s="115"/>
    </row>
    <row r="583">
      <c r="A583" s="105">
        <v>45766.0</v>
      </c>
      <c r="B583" s="53">
        <v>45783.0</v>
      </c>
      <c r="C583" s="134">
        <v>250013.0</v>
      </c>
      <c r="D583" s="134" t="s">
        <v>87</v>
      </c>
      <c r="E583" s="390"/>
      <c r="F583" s="390"/>
      <c r="G583" s="390"/>
      <c r="H583" s="390"/>
      <c r="I583" s="281" t="s">
        <v>49</v>
      </c>
      <c r="J583" s="390"/>
      <c r="K583" s="390"/>
      <c r="L583" s="390"/>
      <c r="M583" s="390"/>
      <c r="N583" s="54" t="s">
        <v>19</v>
      </c>
      <c r="O583" s="390"/>
      <c r="P583" s="390"/>
      <c r="Q583" s="115"/>
      <c r="R583" s="152"/>
      <c r="S583" s="152"/>
      <c r="T583" s="152"/>
      <c r="U583" s="152"/>
      <c r="V583" s="115"/>
      <c r="W583" s="115"/>
      <c r="X583" s="115"/>
      <c r="Y583" s="115"/>
    </row>
    <row r="584">
      <c r="A584" s="105">
        <v>45768.0</v>
      </c>
      <c r="B584" s="53">
        <v>45783.0</v>
      </c>
      <c r="C584" s="134">
        <v>249787.0</v>
      </c>
      <c r="D584" s="134" t="s">
        <v>111</v>
      </c>
      <c r="E584" s="390"/>
      <c r="F584" s="390"/>
      <c r="G584" s="390"/>
      <c r="H584" s="390"/>
      <c r="I584" s="281" t="s">
        <v>42</v>
      </c>
      <c r="J584" s="390"/>
      <c r="K584" s="390"/>
      <c r="L584" s="390"/>
      <c r="M584" s="390"/>
      <c r="N584" s="54" t="s">
        <v>19</v>
      </c>
      <c r="O584" s="390"/>
      <c r="P584" s="390"/>
      <c r="Q584" s="115"/>
      <c r="R584" s="152"/>
      <c r="S584" s="152"/>
      <c r="T584" s="152"/>
      <c r="U584" s="152"/>
      <c r="V584" s="115"/>
      <c r="W584" s="115"/>
      <c r="X584" s="115"/>
      <c r="Y584" s="115"/>
    </row>
    <row r="585">
      <c r="A585" s="105">
        <v>45768.0</v>
      </c>
      <c r="B585" s="53">
        <v>45783.0</v>
      </c>
      <c r="C585" s="134">
        <v>250034.0</v>
      </c>
      <c r="D585" s="134" t="s">
        <v>58</v>
      </c>
      <c r="E585" s="390"/>
      <c r="F585" s="390"/>
      <c r="G585" s="390"/>
      <c r="H585" s="390"/>
      <c r="I585" s="281" t="s">
        <v>59</v>
      </c>
      <c r="J585" s="390"/>
      <c r="K585" s="390"/>
      <c r="L585" s="390"/>
      <c r="M585" s="390"/>
      <c r="N585" s="54" t="s">
        <v>19</v>
      </c>
      <c r="O585" s="390"/>
      <c r="P585" s="390"/>
      <c r="Q585" s="115"/>
      <c r="R585" s="152"/>
      <c r="S585" s="152"/>
      <c r="T585" s="152"/>
      <c r="U585" s="152"/>
      <c r="V585" s="115"/>
      <c r="W585" s="115"/>
      <c r="X585" s="115"/>
      <c r="Y585" s="115"/>
    </row>
    <row r="586">
      <c r="A586" s="105">
        <v>45768.0</v>
      </c>
      <c r="B586" s="53">
        <v>45783.0</v>
      </c>
      <c r="C586" s="134">
        <v>250040.0</v>
      </c>
      <c r="D586" s="134" t="s">
        <v>158</v>
      </c>
      <c r="E586" s="390"/>
      <c r="F586" s="390"/>
      <c r="G586" s="390"/>
      <c r="H586" s="390"/>
      <c r="I586" s="281" t="s">
        <v>73</v>
      </c>
      <c r="J586" s="390"/>
      <c r="K586" s="390"/>
      <c r="L586" s="390"/>
      <c r="M586" s="390"/>
      <c r="N586" s="54" t="s">
        <v>19</v>
      </c>
      <c r="O586" s="390"/>
      <c r="P586" s="390"/>
      <c r="Q586" s="115"/>
      <c r="R586" s="152"/>
      <c r="S586" s="152"/>
      <c r="T586" s="152"/>
      <c r="U586" s="152"/>
      <c r="V586" s="115"/>
      <c r="W586" s="115"/>
      <c r="X586" s="115"/>
      <c r="Y586" s="115"/>
    </row>
    <row r="587">
      <c r="A587" s="105">
        <v>45769.0</v>
      </c>
      <c r="B587" s="53">
        <v>45783.0</v>
      </c>
      <c r="C587" s="134">
        <v>155075.0</v>
      </c>
      <c r="D587" s="134" t="s">
        <v>83</v>
      </c>
      <c r="E587" s="390"/>
      <c r="F587" s="390"/>
      <c r="G587" s="390"/>
      <c r="H587" s="390"/>
      <c r="I587" s="281" t="s">
        <v>59</v>
      </c>
      <c r="J587" s="390"/>
      <c r="K587" s="390"/>
      <c r="L587" s="390"/>
      <c r="M587" s="390"/>
      <c r="N587" s="54" t="s">
        <v>19</v>
      </c>
      <c r="O587" s="390"/>
      <c r="P587" s="390"/>
      <c r="Q587" s="115"/>
      <c r="R587" s="152"/>
      <c r="S587" s="152"/>
      <c r="T587" s="152"/>
      <c r="U587" s="152"/>
      <c r="V587" s="115"/>
      <c r="W587" s="115"/>
      <c r="X587" s="115"/>
      <c r="Y587" s="115"/>
    </row>
    <row r="588">
      <c r="A588" s="105">
        <v>45769.0</v>
      </c>
      <c r="B588" s="53">
        <v>45783.0</v>
      </c>
      <c r="C588" s="134">
        <v>243534.0</v>
      </c>
      <c r="D588" s="134" t="s">
        <v>104</v>
      </c>
      <c r="E588" s="390"/>
      <c r="F588" s="390"/>
      <c r="G588" s="390"/>
      <c r="H588" s="390"/>
      <c r="I588" s="281" t="s">
        <v>49</v>
      </c>
      <c r="J588" s="390"/>
      <c r="K588" s="390"/>
      <c r="L588" s="390"/>
      <c r="M588" s="390"/>
      <c r="N588" s="54" t="s">
        <v>19</v>
      </c>
      <c r="O588" s="390"/>
      <c r="P588" s="390"/>
      <c r="Q588" s="115"/>
      <c r="R588" s="152"/>
      <c r="S588" s="152"/>
      <c r="T588" s="152"/>
      <c r="U588" s="152"/>
      <c r="V588" s="115"/>
      <c r="W588" s="115"/>
      <c r="X588" s="115"/>
      <c r="Y588" s="115"/>
    </row>
    <row r="589">
      <c r="A589" s="105">
        <v>45769.0</v>
      </c>
      <c r="B589" s="53">
        <v>45783.0</v>
      </c>
      <c r="C589" s="134">
        <v>247261.0</v>
      </c>
      <c r="D589" s="134" t="s">
        <v>89</v>
      </c>
      <c r="E589" s="390"/>
      <c r="F589" s="390"/>
      <c r="G589" s="390"/>
      <c r="H589" s="390"/>
      <c r="I589" s="134" t="s">
        <v>74</v>
      </c>
      <c r="J589" s="390"/>
      <c r="K589" s="390"/>
      <c r="L589" s="390"/>
      <c r="M589" s="390"/>
      <c r="N589" s="54" t="s">
        <v>19</v>
      </c>
      <c r="O589" s="390"/>
      <c r="P589" s="390"/>
      <c r="Q589" s="115"/>
      <c r="R589" s="152"/>
      <c r="S589" s="152"/>
      <c r="T589" s="152"/>
      <c r="U589" s="152"/>
      <c r="V589" s="115"/>
      <c r="W589" s="115"/>
      <c r="X589" s="115"/>
      <c r="Y589" s="115"/>
    </row>
    <row r="590">
      <c r="A590" s="105">
        <v>45769.0</v>
      </c>
      <c r="B590" s="53">
        <v>45783.0</v>
      </c>
      <c r="C590" s="134">
        <v>248870.0</v>
      </c>
      <c r="D590" s="286" t="s">
        <v>161</v>
      </c>
      <c r="E590" s="390"/>
      <c r="F590" s="390"/>
      <c r="G590" s="390"/>
      <c r="H590" s="390"/>
      <c r="I590" s="281" t="s">
        <v>59</v>
      </c>
      <c r="J590" s="390"/>
      <c r="K590" s="390"/>
      <c r="L590" s="390"/>
      <c r="M590" s="390"/>
      <c r="N590" s="54" t="s">
        <v>19</v>
      </c>
      <c r="O590" s="390"/>
      <c r="P590" s="390"/>
      <c r="Q590" s="115"/>
      <c r="R590" s="152"/>
      <c r="S590" s="152"/>
      <c r="T590" s="152"/>
      <c r="U590" s="152"/>
      <c r="V590" s="115"/>
      <c r="W590" s="115"/>
      <c r="X590" s="115"/>
      <c r="Y590" s="115"/>
    </row>
    <row r="591">
      <c r="A591" s="105">
        <v>45769.0</v>
      </c>
      <c r="B591" s="53">
        <v>45783.0</v>
      </c>
      <c r="C591" s="134">
        <v>249226.0</v>
      </c>
      <c r="D591" s="134" t="s">
        <v>48</v>
      </c>
      <c r="E591" s="390"/>
      <c r="F591" s="390"/>
      <c r="G591" s="390"/>
      <c r="H591" s="390"/>
      <c r="I591" s="281" t="s">
        <v>49</v>
      </c>
      <c r="J591" s="390"/>
      <c r="K591" s="390"/>
      <c r="L591" s="390"/>
      <c r="M591" s="390"/>
      <c r="N591" s="54" t="s">
        <v>19</v>
      </c>
      <c r="O591" s="390"/>
      <c r="P591" s="390"/>
      <c r="Q591" s="115"/>
      <c r="R591" s="152"/>
      <c r="S591" s="152"/>
      <c r="T591" s="152"/>
      <c r="U591" s="152"/>
      <c r="V591" s="115"/>
      <c r="W591" s="115"/>
      <c r="X591" s="115"/>
      <c r="Y591" s="115"/>
    </row>
    <row r="592">
      <c r="A592" s="105">
        <v>45769.0</v>
      </c>
      <c r="B592" s="53">
        <v>45783.0</v>
      </c>
      <c r="C592" s="134">
        <v>249353.0</v>
      </c>
      <c r="D592" s="134" t="s">
        <v>104</v>
      </c>
      <c r="E592" s="390"/>
      <c r="F592" s="390"/>
      <c r="G592" s="390"/>
      <c r="H592" s="390"/>
      <c r="I592" s="134" t="s">
        <v>74</v>
      </c>
      <c r="J592" s="390"/>
      <c r="K592" s="390"/>
      <c r="L592" s="390"/>
      <c r="M592" s="390"/>
      <c r="N592" s="54" t="s">
        <v>19</v>
      </c>
      <c r="O592" s="390"/>
      <c r="P592" s="390"/>
      <c r="Q592" s="115"/>
      <c r="R592" s="152"/>
      <c r="S592" s="152"/>
      <c r="T592" s="152"/>
      <c r="U592" s="152"/>
      <c r="V592" s="115"/>
      <c r="W592" s="115"/>
      <c r="X592" s="115"/>
      <c r="Y592" s="115"/>
    </row>
    <row r="593">
      <c r="A593" s="105">
        <v>45769.0</v>
      </c>
      <c r="B593" s="53">
        <v>45783.0</v>
      </c>
      <c r="C593" s="134">
        <v>249568.0</v>
      </c>
      <c r="D593" s="134" t="s">
        <v>83</v>
      </c>
      <c r="E593" s="390"/>
      <c r="F593" s="390"/>
      <c r="G593" s="390"/>
      <c r="H593" s="390"/>
      <c r="I593" s="281" t="s">
        <v>49</v>
      </c>
      <c r="J593" s="390"/>
      <c r="K593" s="390"/>
      <c r="L593" s="390"/>
      <c r="M593" s="390"/>
      <c r="N593" s="54" t="s">
        <v>19</v>
      </c>
      <c r="O593" s="390"/>
      <c r="P593" s="390"/>
      <c r="Q593" s="115"/>
      <c r="R593" s="152"/>
      <c r="S593" s="152"/>
      <c r="T593" s="152"/>
      <c r="U593" s="152"/>
      <c r="V593" s="115"/>
      <c r="W593" s="115"/>
      <c r="X593" s="115"/>
      <c r="Y593" s="115"/>
    </row>
    <row r="594">
      <c r="A594" s="105">
        <v>45769.0</v>
      </c>
      <c r="B594" s="53">
        <v>45783.0</v>
      </c>
      <c r="C594" s="134">
        <v>249728.0</v>
      </c>
      <c r="D594" s="285" t="s">
        <v>116</v>
      </c>
      <c r="E594" s="390"/>
      <c r="F594" s="390"/>
      <c r="G594" s="390"/>
      <c r="H594" s="390"/>
      <c r="I594" s="281" t="s">
        <v>42</v>
      </c>
      <c r="J594" s="390"/>
      <c r="K594" s="390"/>
      <c r="L594" s="390"/>
      <c r="M594" s="390"/>
      <c r="N594" s="54" t="s">
        <v>19</v>
      </c>
      <c r="O594" s="390"/>
      <c r="P594" s="390"/>
      <c r="Q594" s="115"/>
      <c r="R594" s="152"/>
      <c r="S594" s="152"/>
      <c r="T594" s="152"/>
      <c r="U594" s="152"/>
      <c r="V594" s="115"/>
      <c r="W594" s="115"/>
      <c r="X594" s="115"/>
      <c r="Y594" s="115"/>
    </row>
    <row r="595">
      <c r="A595" s="105">
        <v>45769.0</v>
      </c>
      <c r="B595" s="53">
        <v>45783.0</v>
      </c>
      <c r="C595" s="134">
        <v>249857.0</v>
      </c>
      <c r="D595" s="286" t="s">
        <v>161</v>
      </c>
      <c r="E595" s="390"/>
      <c r="F595" s="390"/>
      <c r="G595" s="390"/>
      <c r="H595" s="390"/>
      <c r="I595" s="281" t="s">
        <v>49</v>
      </c>
      <c r="J595" s="390"/>
      <c r="K595" s="390"/>
      <c r="L595" s="390"/>
      <c r="M595" s="390"/>
      <c r="N595" s="54" t="s">
        <v>19</v>
      </c>
      <c r="O595" s="390"/>
      <c r="P595" s="390"/>
      <c r="Q595" s="115"/>
      <c r="R595" s="152"/>
      <c r="S595" s="152"/>
      <c r="T595" s="152"/>
      <c r="U595" s="152"/>
      <c r="V595" s="115"/>
      <c r="W595" s="115"/>
      <c r="X595" s="115"/>
      <c r="Y595" s="115"/>
    </row>
    <row r="596">
      <c r="A596" s="105">
        <v>45769.0</v>
      </c>
      <c r="B596" s="53">
        <v>45783.0</v>
      </c>
      <c r="C596" s="134">
        <v>249871.0</v>
      </c>
      <c r="D596" s="317" t="s">
        <v>62</v>
      </c>
      <c r="E596" s="390"/>
      <c r="F596" s="390"/>
      <c r="G596" s="390"/>
      <c r="H596" s="390"/>
      <c r="I596" s="281" t="s">
        <v>134</v>
      </c>
      <c r="J596" s="390"/>
      <c r="K596" s="390"/>
      <c r="L596" s="390"/>
      <c r="M596" s="390"/>
      <c r="N596" s="54" t="s">
        <v>19</v>
      </c>
      <c r="O596" s="390"/>
      <c r="P596" s="390"/>
      <c r="Q596" s="115"/>
      <c r="R596" s="152"/>
      <c r="S596" s="152"/>
      <c r="T596" s="152"/>
      <c r="U596" s="152"/>
      <c r="V596" s="115"/>
      <c r="W596" s="115"/>
      <c r="X596" s="115"/>
      <c r="Y596" s="115"/>
    </row>
    <row r="597">
      <c r="A597" s="105">
        <v>45769.0</v>
      </c>
      <c r="B597" s="53">
        <v>45783.0</v>
      </c>
      <c r="C597" s="134">
        <v>249878.0</v>
      </c>
      <c r="D597" s="134" t="s">
        <v>83</v>
      </c>
      <c r="E597" s="390"/>
      <c r="F597" s="390"/>
      <c r="G597" s="390"/>
      <c r="H597" s="390"/>
      <c r="I597" s="281" t="s">
        <v>73</v>
      </c>
      <c r="J597" s="390"/>
      <c r="K597" s="390"/>
      <c r="L597" s="390"/>
      <c r="M597" s="390"/>
      <c r="N597" s="54" t="s">
        <v>19</v>
      </c>
      <c r="O597" s="390"/>
      <c r="P597" s="390"/>
      <c r="Q597" s="115"/>
      <c r="R597" s="152"/>
      <c r="S597" s="152"/>
      <c r="T597" s="152"/>
      <c r="U597" s="152"/>
      <c r="V597" s="115"/>
      <c r="W597" s="115"/>
      <c r="X597" s="115"/>
      <c r="Y597" s="115"/>
    </row>
    <row r="598">
      <c r="A598" s="105">
        <v>45769.0</v>
      </c>
      <c r="B598" s="53">
        <v>45783.0</v>
      </c>
      <c r="C598" s="134">
        <v>249880.0</v>
      </c>
      <c r="D598" s="134" t="s">
        <v>104</v>
      </c>
      <c r="E598" s="390"/>
      <c r="F598" s="390"/>
      <c r="G598" s="390"/>
      <c r="H598" s="390"/>
      <c r="I598" s="134" t="s">
        <v>74</v>
      </c>
      <c r="J598" s="390"/>
      <c r="K598" s="390"/>
      <c r="L598" s="390"/>
      <c r="M598" s="390"/>
      <c r="N598" s="54" t="s">
        <v>19</v>
      </c>
      <c r="O598" s="390"/>
      <c r="P598" s="390"/>
      <c r="Q598" s="115"/>
      <c r="R598" s="152"/>
      <c r="S598" s="152"/>
      <c r="T598" s="152"/>
      <c r="U598" s="152"/>
      <c r="V598" s="115"/>
      <c r="W598" s="115"/>
      <c r="X598" s="115"/>
      <c r="Y598" s="115"/>
    </row>
    <row r="599">
      <c r="A599" s="105">
        <v>45769.0</v>
      </c>
      <c r="B599" s="53">
        <v>45783.0</v>
      </c>
      <c r="C599" s="134">
        <v>249984.0</v>
      </c>
      <c r="D599" s="286" t="s">
        <v>161</v>
      </c>
      <c r="E599" s="390"/>
      <c r="F599" s="390"/>
      <c r="G599" s="390"/>
      <c r="H599" s="390"/>
      <c r="I599" s="134" t="s">
        <v>74</v>
      </c>
      <c r="J599" s="390"/>
      <c r="K599" s="390"/>
      <c r="L599" s="390"/>
      <c r="M599" s="390"/>
      <c r="N599" s="54" t="s">
        <v>19</v>
      </c>
      <c r="O599" s="390"/>
      <c r="P599" s="390"/>
      <c r="Q599" s="115"/>
      <c r="R599" s="152"/>
      <c r="S599" s="152"/>
      <c r="T599" s="152"/>
      <c r="U599" s="152"/>
      <c r="V599" s="115"/>
      <c r="W599" s="115"/>
      <c r="X599" s="115"/>
      <c r="Y599" s="115"/>
    </row>
    <row r="600">
      <c r="A600" s="105">
        <v>45769.0</v>
      </c>
      <c r="B600" s="53">
        <v>45783.0</v>
      </c>
      <c r="C600" s="134">
        <v>249990.0</v>
      </c>
      <c r="D600" s="134" t="s">
        <v>112</v>
      </c>
      <c r="E600" s="390"/>
      <c r="F600" s="390"/>
      <c r="G600" s="390"/>
      <c r="H600" s="390"/>
      <c r="I600" s="281" t="s">
        <v>49</v>
      </c>
      <c r="J600" s="390"/>
      <c r="K600" s="390"/>
      <c r="L600" s="390"/>
      <c r="M600" s="390"/>
      <c r="N600" s="54" t="s">
        <v>19</v>
      </c>
      <c r="O600" s="390"/>
      <c r="P600" s="390"/>
      <c r="Q600" s="115"/>
      <c r="R600" s="152"/>
      <c r="S600" s="152"/>
      <c r="T600" s="152"/>
      <c r="U600" s="152"/>
      <c r="V600" s="115"/>
      <c r="W600" s="115"/>
      <c r="X600" s="115"/>
      <c r="Y600" s="115"/>
    </row>
    <row r="601">
      <c r="A601" s="105">
        <v>45769.0</v>
      </c>
      <c r="B601" s="53">
        <v>45783.0</v>
      </c>
      <c r="C601" s="134">
        <v>250036.0</v>
      </c>
      <c r="D601" s="134" t="s">
        <v>58</v>
      </c>
      <c r="E601" s="390"/>
      <c r="F601" s="390"/>
      <c r="G601" s="390"/>
      <c r="H601" s="390"/>
      <c r="I601" s="281" t="s">
        <v>59</v>
      </c>
      <c r="J601" s="390"/>
      <c r="K601" s="390"/>
      <c r="L601" s="390"/>
      <c r="M601" s="390"/>
      <c r="N601" s="54" t="s">
        <v>19</v>
      </c>
      <c r="O601" s="390"/>
      <c r="P601" s="390"/>
      <c r="Q601" s="115"/>
      <c r="R601" s="152"/>
      <c r="S601" s="152"/>
      <c r="T601" s="152"/>
      <c r="U601" s="152"/>
      <c r="V601" s="115"/>
      <c r="W601" s="115"/>
      <c r="X601" s="115"/>
      <c r="Y601" s="115"/>
    </row>
  </sheetData>
  <mergeCells count="5">
    <mergeCell ref="S2:T2"/>
    <mergeCell ref="V2:W2"/>
    <mergeCell ref="U3:U12"/>
    <mergeCell ref="R14:T14"/>
    <mergeCell ref="V14:W14"/>
  </mergeCells>
  <conditionalFormatting sqref="H2:H601">
    <cfRule type="colorScale" priority="1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2:N601">
    <cfRule type="cellIs" dxfId="9" priority="2" operator="equal">
      <formula>"PENDENTE"</formula>
    </cfRule>
  </conditionalFormatting>
  <conditionalFormatting sqref="N2:N601">
    <cfRule type="cellIs" dxfId="8" priority="3" operator="equal">
      <formula>"PRIORIDADE"</formula>
    </cfRule>
  </conditionalFormatting>
  <conditionalFormatting sqref="N2:N601">
    <cfRule type="cellIs" dxfId="7" priority="4" operator="equal">
      <formula>"PRIORIDADE TOTAL"</formula>
    </cfRule>
  </conditionalFormatting>
  <conditionalFormatting sqref="N2:N601">
    <cfRule type="containsText" dxfId="6" priority="5" operator="containsText" text="ANÁLISE">
      <formula>NOT(ISERROR(SEARCH(("ANÁLISE"),(N2))))</formula>
    </cfRule>
  </conditionalFormatting>
  <conditionalFormatting sqref="N2:N601">
    <cfRule type="containsText" dxfId="5" priority="6" operator="containsText" text="VERIFICADO">
      <formula>NOT(ISERROR(SEARCH(("VERIFICADO"),(N2))))</formula>
    </cfRule>
  </conditionalFormatting>
  <conditionalFormatting sqref="N2:N601">
    <cfRule type="containsText" dxfId="4" priority="7" operator="containsText" text="APREENDIDO">
      <formula>NOT(ISERROR(SEARCH(("APREENDIDO"),(N2))))</formula>
    </cfRule>
  </conditionalFormatting>
  <conditionalFormatting sqref="N2:N601">
    <cfRule type="containsText" dxfId="3" priority="8" operator="containsText" text="APROVADO">
      <formula>NOT(ISERROR(SEARCH(("APROVADO"),(N2))))</formula>
    </cfRule>
  </conditionalFormatting>
  <conditionalFormatting sqref="N2:N601">
    <cfRule type="containsText" dxfId="2" priority="9" operator="containsText" text="QUITADO">
      <formula>NOT(ISERROR(SEARCH(("QUITADO"),(N2))))</formula>
    </cfRule>
  </conditionalFormatting>
  <conditionalFormatting sqref="N2:N601">
    <cfRule type="containsText" dxfId="1" priority="10" operator="containsText" text="OUTROS ACORDOS">
      <formula>NOT(ISERROR(SEARCH(("OUTROS ACORDOS"),(N2))))</formula>
    </cfRule>
  </conditionalFormatting>
  <conditionalFormatting sqref="N2:N601">
    <cfRule type="containsText" dxfId="0" priority="11" operator="containsText" text="CANCELADO">
      <formula>NOT(ISERROR(SEARCH(("CANCELADO"),(N2))))</formula>
    </cfRule>
  </conditionalFormatting>
  <dataValidations>
    <dataValidation type="list" allowBlank="1" showErrorMessage="1" sqref="N2:N601">
      <formula1>"PENDENTE,PRIORIDADE,PRIORIDADE TOTAL,VERIFICADO,ANÁLISE,APROVADO,QUITADO,APREENDIDO,CANCELADO,OUTROS ACORDOS"</formula1>
    </dataValidation>
    <dataValidation type="list" allowBlank="1" showErrorMessage="1" sqref="O7:O8 O10:O12 O17:O19 O21:O22 O26 O29 O31:O32 O43 O59 O67 O72 O80 O82 O85 O88 O92 O94:O95 O97 O109 O113 O122 O128 O130 O134 O139:O140 O144:O148 O151 O153:O156 O158 O160:O164 O166 O168 O171:O174 O177 O181 O183 O185 O189:O192 O194:O196 O207:O208 O212 O214:O215 O227 O238 O245:O246 O248 O251:O255 O258:O260 O262:O265 O268 O270 O272:O279 O282:O283 O285:O290 O294:O295 O298:O299 O301:O302 O304:O322 O324:O326 O328:O336 O339:O340 O342:O351 O353:O356 O360:O363 O368 O371:O374 O376 O379:O381 O384 O386 O388:O393 O395:O396 O398 O400:O401 O404:O405 O407:O408 O410:O414 O416:O419 O421 O423:O424 O426 O428 O430 O439 O442 O448 O455:O457 O475 O478:O479 O481:O482 O503:O504 O507 O511:O512 O516:O519 O522:O524 O528 O534 O537 O541:O551">
      <formula1>"AGUARDANDO ANÁLISE,VALOR INVIÁVEL,APREENDIDO,QUITADO CLIENTE,SEM DESCONTO,CANCELADO,BOLETO SOLICITADO,PASSÍVEL A CANCELAMENTO,COMPROVANTE RECEBIDO,AGUARDANDO PROCURAÇÃO,ANÁLISE RECUSADA,AGUARDANDO COMPROVANTE,NÃO PAGO,TRANSFERÊNCIA,PROCURAÇÃO ASSINADA "</formula1>
    </dataValidation>
    <dataValidation type="list" allowBlank="1" showErrorMessage="1" sqref="D108:D117 D236:D240 D296 D516:D525 D559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SANTANA,REVERSÃO,CENTRAL DE RESGATE"</formula1>
    </dataValidation>
    <dataValidation type="list" allowBlank="1" showErrorMessage="1" sqref="P352">
      <formula1>"SIM,NÃO"</formula1>
    </dataValidation>
    <dataValidation type="list" allowBlank="1" showErrorMessage="1" sqref="D578 D585 D601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GRANDE,REVERSÃO,NOVO HAMBURGO,FORTALEZA,MANAUS,VARZEA GRANDE,ITAJAI,POA,ALVORADA,CAXIAS DO SUL,FLORIANOPOLIS,CAMPINA GRANDE,JARAGUA DO SUL,JOINVILLE,NATAL,MOSSORÓ,LAJEADO,PASSO FUNDO,PALHOÇA,RECIFE,SÃO JOSE,SANTA MAR"&amp;"IA,SJC,SÃO LUIS,TRAMANDAI,RIO DO SUL,TUBARÃO,SETE"</formula1>
    </dataValidation>
    <dataValidation type="list" allowBlank="1" showErrorMessage="1" sqref="O6">
      <formula1>"AGUARDANDO ANÁLISE,VALOR INVIÁVEL,APREENDIDO,QUITADO CLIENTE,SEM DESCONTO,CANCELADO,BOLETO SOLICITADO,PASSÍVEL A CANCELAMENTO,COMPROVANTE RECEBIDO,AGUARDANDO PROCURAÇÃO,ANÁLISE RECUSADA,AGUARDANDO COMPROVANTE,NÃO PAGO,TRANSFERÊNCIA,PROCURAÇÃO ASSINADA "</formula1>
    </dataValidation>
    <dataValidation type="list" allowBlank="1" showErrorMessage="1" sqref="I2:I107 I112 I116 I118 I122:I134 I137:I235 I240 I251:I276 I278:I295 I297 I306:I515 I517 I525:I541">
      <formula1>"BRADESCO,BV FINANCEIRA,CREDITAS,GMAC,HYUNDAI,ITAÚ,OMNI,PANAMERICANO,PSA,RCI,RENNER,SAFRA,SANTANA,SANTANDER,TOYOTA,VOLKSWAGEN"</formula1>
    </dataValidation>
    <dataValidation type="list" allowBlank="1" showErrorMessage="1" sqref="I553:I558 I560 I563:I569 I572 I574:I577 I579 I581:I588 I590:I591 I593:I597 I600:I601">
      <formula1>"BRADESCO,BV FINANCEIRA,CREDITAS,GMAC,HYUNDAI,ITAÚ,PANAMERICANO,PSA,RCI,RENNER,SAFRA,SANTANA,SANTANDER,TOYOTA,VOLKSWAGEN,OMNI,C6 BANK,GMAC"</formula1>
    </dataValidation>
    <dataValidation type="list" allowBlank="1" showErrorMessage="1" sqref="O3:O4 O9 O184">
      <formula1>"AGUARDANDO ANÁLISE,VALOR INVIÁVEL,APREENDIDO,QUITADO CLIENTE,SEM DESCONTO,CANCELADO,BOLETO SOLICITADO,PASSÍVEL A CANCELAMENTO,COMPROVANTE RECEBIDO,AGUARDANDO PROCURAÇÃO,ANÁLISE RECUSADA,AGUARDANDO COMPROVANTE,NÃO PAGO,TRANSFERÊNCIA,PROCURAÇÃO ASSINADA"</formula1>
    </dataValidation>
    <dataValidation type="list" allowBlank="1" showErrorMessage="1" sqref="D119:D121 D135:D136 D241:D250 D298:D305 D542:D551 D558 D581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SANTANA,REVERSÃO,APUCARANA"</formula1>
    </dataValidation>
    <dataValidation type="list" allowBlank="1" showErrorMessage="1" sqref="D552:D557 D560:D561 D564:D568 D570:D577 D579:D580 D582:D584 D586:D589 D591:D593 D597:D598 D600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SANTANA,APUCARANA,MARINGA ZONA 7,GOIAS,LAURO FREITAS,REVERS"&amp;"ÃO"</formula1>
    </dataValidation>
    <dataValidation type="list" allowBlank="1" showErrorMessage="1" sqref="L2:L411 L413:L551">
      <formula1>"LIGAÇÃO,WPP,SEM SUCESSO,M. ENCAMINHADA "</formula1>
    </dataValidation>
    <dataValidation type="list" allowBlank="1" showErrorMessage="1" sqref="P241:P250 P298:P305 P542:P551">
      <formula1>"SIM,NÃO"</formula1>
    </dataValidation>
    <dataValidation type="list" allowBlank="1" showErrorMessage="1" sqref="D2:D107 D118 D122:D134 D137:D235 D251:D295 D297 D306:D515 D526:D541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SANTANA,UBERABA,ARACAJU,LAURO DE FREITAS,REVERSÃO,LEME"</formula1>
    </dataValidation>
    <dataValidation type="list" allowBlank="1" showErrorMessage="1" sqref="O13 O33 O35:O42 O44 O46:O54 O56:O58 O60 O62:O66 O68:O71 O73:O74 O76:O79 O81 O84 O90 O104 O107:O108 O110:O111 O114 O117 O119:O121 O123:O127 O129 O131:O133 O135:O137 O141:O142 O150 O159 O169 O175:O176 O178:O180 O186:O188 O193 O197:O205 O209:O211 O216:O219 O221:O226 O228:O229 O233:O237 O239:O244 O247 O249:O250 O257 O261 O266:O267 O269 O271 O280:O281 O284 O291:O292 O296 O300 O303 O375 O429">
      <formula1>"SEM DESCONTO,RETORNAR DEPOIS,AGUARDANDO COMPROVANTE,COMPROVANTE RECEBIDO,AGUARDANDO ANÁLISE,TRASNFERÊCIA, AGUARDANDO PROCURAÇÃO,CANCELADO,APREENDIDO,QUITADO CLIENTE,VALOR INVÍAVEL,PASSÍVEL A CANCELAMENTO,AGUARDANDO BOLETO,NÃO PAGO"</formula1>
    </dataValidation>
    <dataValidation type="list" allowBlank="1" showErrorMessage="1" sqref="I119:I121 I135:I136 I241:I250 I298:I305 I542:I551">
      <formula1>"BRADESCO,BV FINANCEIRA,CREDITAS,GMAC,HYUNDAI,ITAÚ,OMNI ,PANAMERICANO,PSA,RCI,RENNER,SAFRA,SANTANA,SANTANDER,TOYOTA,VOLKSWAGEN,AYMORÉ,C6 BANK,HONDA,SINOSSERRA FINANCEIRA,DAYCOVAL,YAMAHA,MONEY PLUS,SICREDI"</formula1>
    </dataValidation>
    <dataValidation type="list" allowBlank="1" showErrorMessage="1" sqref="I552 I559 I561:I562 I570:I571 I573 I578 I580 I589 I592 I598:I599">
      <formula1>"BRADESCO,BV FINANCEIRA,CREDITAS,GMAC,HYUNDAI,ITAÚ,OMNI,PANAMERICANO,PSA,RCI,RENNER,SAFRA,SANTANA,SANTANDER,TOYOTA,VOLKSWAGEN,C6 BANK,DAYCOVAL,GERU"</formula1>
    </dataValidation>
    <dataValidation type="list" allowBlank="1" showErrorMessage="1" sqref="I108:I111 I113:I115 I117 I236:I239 I296 I516 I518:I524">
      <formula1>"BRADESCO,BV FINANCEIRA,CREDITAS,GMAC,HYUNDAI,ITAÚ,OMNI ,PANAMERICANO,PSA,RCI,RENNER,SAFRA,SANTANA,SANTANDER,TOYOTA,VOLKSWAGEN,AYMORÉ,C6 BANK,HONDA,SINOSSERRA FINANCEIRA"</formula1>
    </dataValidation>
    <dataValidation type="list" allowBlank="1" showErrorMessage="1" sqref="T16:T52">
      <formula1>"PAGO,NÃO PAGO,AGUARDANDO,REVALIDANDO"</formula1>
    </dataValidation>
    <dataValidation type="list" allowBlank="1" showErrorMessage="1" sqref="P2:P173 P175:P233 P236:P240 P251:P297 P306:P351 P353:P493 P496 P506:P507 P516:P541">
      <formula1>"SIM,NÃO"</formula1>
    </dataValidation>
    <dataValidation type="list" allowBlank="1" showErrorMessage="1" sqref="D562:D563 D569 D590 D594:D596 D599">
      <formula1>"BELO HORIZONTE,BLUMENAU,BRUSQUE,CAMPO GRANDE,CASCÁVEL,CHAPECÓ,CRICIUMA,CURITIBA,FLORIANOPOLIS,GUARAPUAVA,ITAJAI,JARAGUA DO SUL,JOINVILLE,LONDRINA,MARINGÁ,PALHOÇA,PATO BRANCO,PONTA GROSSA,RIO DO SUL,SANTA LUZIA,SÃO JOSE,SISTEMA ANTIGO,CRICIÚMA,CAMPINAS,RIB"&amp;"EIRÃO PRETO,BAURU,ARARAQUARA,FORTALEZA,JOÃO PESSOA,MACEIO,LIMEIRA,CARUARU,OSASCO,MIRASSOL,PIRACICABA,PAU DE LIMA,SALVADOR,SJRP,SÃO PAULO,SOROCABA,UBERLANDIA,UBERABA,OLINDA,PALMAS,LAURO DE FREITAS,REVERSÃO,SÃO JOSÉ DOS CAMPOS,ARACAJU,FRANCA,TERESINA"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9" max="9" width="16.25"/>
    <col customWidth="1" min="10" max="10" width="9.5"/>
    <col customWidth="1" min="11" max="11" width="19.38"/>
    <col customWidth="1" min="12" max="12" width="16.5"/>
    <col customWidth="1" min="13" max="13" width="18.13"/>
    <col customWidth="1" min="14" max="14" width="19.0"/>
    <col customWidth="1" min="15" max="15" width="28.25"/>
    <col customWidth="1" min="16" max="18" width="18.0"/>
    <col customWidth="1" min="19" max="19" width="14.63"/>
    <col customWidth="1" min="20" max="20" width="14.5"/>
    <col customWidth="1" min="21" max="21" width="8.63"/>
    <col customWidth="1" min="22" max="22" width="16.63"/>
    <col customWidth="1" min="23" max="24" width="10.13"/>
  </cols>
  <sheetData>
    <row r="1" ht="24.0" customHeight="1">
      <c r="A1" s="402" t="s">
        <v>78</v>
      </c>
      <c r="B1" s="402" t="s">
        <v>27</v>
      </c>
      <c r="C1" s="170" t="s">
        <v>28</v>
      </c>
      <c r="D1" s="403" t="s">
        <v>29</v>
      </c>
      <c r="E1" s="404" t="s">
        <v>30</v>
      </c>
      <c r="F1" s="403" t="s">
        <v>813</v>
      </c>
      <c r="G1" s="405" t="s">
        <v>32</v>
      </c>
      <c r="H1" s="403" t="s">
        <v>814</v>
      </c>
      <c r="I1" s="403" t="s">
        <v>33</v>
      </c>
      <c r="J1" s="405" t="s">
        <v>34</v>
      </c>
      <c r="K1" s="406" t="s">
        <v>35</v>
      </c>
      <c r="L1" s="405" t="s">
        <v>36</v>
      </c>
      <c r="M1" s="403" t="s">
        <v>37</v>
      </c>
      <c r="N1" s="403" t="s">
        <v>536</v>
      </c>
      <c r="O1" s="405" t="s">
        <v>39</v>
      </c>
      <c r="P1" s="407" t="s">
        <v>40</v>
      </c>
      <c r="Q1" s="408"/>
      <c r="R1" s="409"/>
      <c r="S1" s="409"/>
      <c r="T1" s="409"/>
      <c r="U1" s="409"/>
      <c r="V1" s="409"/>
      <c r="W1" s="409"/>
      <c r="X1" s="409"/>
    </row>
    <row r="2" ht="15.75" customHeight="1">
      <c r="A2" s="53">
        <v>45705.0</v>
      </c>
      <c r="B2" s="53">
        <v>45761.0</v>
      </c>
      <c r="C2" s="54">
        <v>167635.0</v>
      </c>
      <c r="D2" s="54" t="s">
        <v>77</v>
      </c>
      <c r="E2" s="55">
        <v>45017.0</v>
      </c>
      <c r="F2" s="56">
        <f t="shared" ref="F2:F160" si="1">DATEDIF(E2,TODAY(),"M")</f>
        <v>25</v>
      </c>
      <c r="G2" s="53">
        <v>45032.0</v>
      </c>
      <c r="H2" s="56">
        <f t="shared" ref="H2:H572" si="2">DATEDIF(G2,TODAY(),"M")</f>
        <v>24</v>
      </c>
      <c r="I2" s="54" t="s">
        <v>42</v>
      </c>
      <c r="J2" s="58"/>
      <c r="K2" s="100"/>
      <c r="L2" s="54" t="s">
        <v>51</v>
      </c>
      <c r="M2" s="53">
        <v>45761.0</v>
      </c>
      <c r="N2" s="54" t="s">
        <v>18</v>
      </c>
      <c r="O2" s="54" t="s">
        <v>57</v>
      </c>
      <c r="P2" s="58"/>
      <c r="Q2" s="152"/>
      <c r="R2" s="193"/>
      <c r="S2" s="179" t="s">
        <v>46</v>
      </c>
      <c r="T2" s="180"/>
      <c r="U2" s="181">
        <f>TODAY()</f>
        <v>45783</v>
      </c>
      <c r="V2" s="182" t="s">
        <v>47</v>
      </c>
      <c r="W2" s="180"/>
      <c r="X2" s="183"/>
    </row>
    <row r="3" ht="15.75" customHeight="1">
      <c r="A3" s="53">
        <v>45705.0</v>
      </c>
      <c r="B3" s="53">
        <v>45775.0</v>
      </c>
      <c r="C3" s="54">
        <v>206377.0</v>
      </c>
      <c r="D3" s="54" t="s">
        <v>102</v>
      </c>
      <c r="E3" s="55">
        <v>45200.0</v>
      </c>
      <c r="F3" s="56">
        <f t="shared" si="1"/>
        <v>19</v>
      </c>
      <c r="G3" s="53">
        <v>45365.0</v>
      </c>
      <c r="H3" s="56">
        <f t="shared" si="2"/>
        <v>13</v>
      </c>
      <c r="I3" s="54" t="s">
        <v>63</v>
      </c>
      <c r="J3" s="54">
        <v>404.0</v>
      </c>
      <c r="K3" s="410">
        <v>8000.0</v>
      </c>
      <c r="L3" s="54" t="s">
        <v>68</v>
      </c>
      <c r="M3" s="53">
        <v>45782.0</v>
      </c>
      <c r="N3" s="54" t="s">
        <v>18</v>
      </c>
      <c r="O3" s="54" t="s">
        <v>815</v>
      </c>
      <c r="P3" s="58"/>
      <c r="Q3" s="152"/>
      <c r="R3" s="193"/>
      <c r="S3" s="187" t="s">
        <v>17</v>
      </c>
      <c r="T3" s="188">
        <f>COUNTIFS(N:N,"VERIFICADO",B:B,U2)</f>
        <v>0</v>
      </c>
      <c r="U3" s="189"/>
      <c r="V3" s="187" t="s">
        <v>17</v>
      </c>
      <c r="W3" s="188">
        <f>COUNTIFS(N:N,"VERIFICADO")</f>
        <v>23</v>
      </c>
      <c r="X3" s="190"/>
    </row>
    <row r="4" ht="15.75" customHeight="1">
      <c r="A4" s="53">
        <v>45705.0</v>
      </c>
      <c r="B4" s="53">
        <v>45783.0</v>
      </c>
      <c r="C4" s="54">
        <v>234236.0</v>
      </c>
      <c r="D4" s="54" t="s">
        <v>71</v>
      </c>
      <c r="E4" s="55">
        <v>45505.0</v>
      </c>
      <c r="F4" s="56">
        <f t="shared" si="1"/>
        <v>9</v>
      </c>
      <c r="G4" s="151">
        <v>45609.0</v>
      </c>
      <c r="H4" s="56">
        <f t="shared" si="2"/>
        <v>5</v>
      </c>
      <c r="I4" s="54" t="s">
        <v>49</v>
      </c>
      <c r="J4" s="54" t="s">
        <v>143</v>
      </c>
      <c r="K4" s="100"/>
      <c r="L4" s="54" t="s">
        <v>51</v>
      </c>
      <c r="M4" s="53">
        <v>45744.0</v>
      </c>
      <c r="N4" s="54" t="s">
        <v>19</v>
      </c>
      <c r="O4" s="54" t="s">
        <v>816</v>
      </c>
      <c r="P4" s="58"/>
      <c r="Q4" s="152"/>
      <c r="R4" s="193"/>
      <c r="S4" s="187" t="s">
        <v>18</v>
      </c>
      <c r="T4" s="188">
        <f>COUNTIFS(N:N,"análise",B:B,U2)</f>
        <v>0</v>
      </c>
      <c r="V4" s="187" t="s">
        <v>18</v>
      </c>
      <c r="W4" s="188">
        <f>COUNTIFS(N:N,"ANÁLISE")</f>
        <v>2</v>
      </c>
      <c r="X4" s="190"/>
    </row>
    <row r="5" ht="15.75" customHeight="1">
      <c r="A5" s="53">
        <v>45754.0</v>
      </c>
      <c r="B5" s="53">
        <v>45783.0</v>
      </c>
      <c r="C5" s="54">
        <v>213957.0</v>
      </c>
      <c r="D5" s="54" t="s">
        <v>99</v>
      </c>
      <c r="E5" s="55">
        <v>45352.0</v>
      </c>
      <c r="F5" s="56">
        <f t="shared" si="1"/>
        <v>14</v>
      </c>
      <c r="G5" s="53">
        <v>45425.0</v>
      </c>
      <c r="H5" s="56">
        <f t="shared" si="2"/>
        <v>11</v>
      </c>
      <c r="I5" s="54" t="s">
        <v>72</v>
      </c>
      <c r="J5" s="54">
        <v>4001.0</v>
      </c>
      <c r="K5" s="411">
        <v>11000.0</v>
      </c>
      <c r="L5" s="54" t="s">
        <v>68</v>
      </c>
      <c r="M5" s="53">
        <v>45771.0</v>
      </c>
      <c r="N5" s="54" t="s">
        <v>19</v>
      </c>
      <c r="O5" s="54" t="s">
        <v>817</v>
      </c>
      <c r="P5" s="58"/>
      <c r="Q5" s="152"/>
      <c r="R5" s="193"/>
      <c r="S5" s="187" t="s">
        <v>19</v>
      </c>
      <c r="T5" s="188">
        <f>COUNTIFS(N:N,"pendente",B:B,U2)</f>
        <v>516</v>
      </c>
      <c r="V5" s="187" t="s">
        <v>19</v>
      </c>
      <c r="W5" s="188">
        <f>COUNTIFS(N:N,"PENDENTE")</f>
        <v>516</v>
      </c>
      <c r="X5" s="190"/>
    </row>
    <row r="6" ht="15.75" customHeight="1">
      <c r="A6" s="105">
        <v>45705.0</v>
      </c>
      <c r="B6" s="53">
        <v>45783.0</v>
      </c>
      <c r="C6" s="106">
        <v>200698.0</v>
      </c>
      <c r="D6" s="106" t="s">
        <v>99</v>
      </c>
      <c r="E6" s="105">
        <v>45413.0</v>
      </c>
      <c r="F6" s="108">
        <f t="shared" si="1"/>
        <v>12</v>
      </c>
      <c r="G6" s="105">
        <v>45446.0</v>
      </c>
      <c r="H6" s="412">
        <f t="shared" si="2"/>
        <v>11</v>
      </c>
      <c r="I6" s="106" t="s">
        <v>63</v>
      </c>
      <c r="J6" s="134">
        <v>431.0</v>
      </c>
      <c r="K6" s="413">
        <v>65000.0</v>
      </c>
      <c r="L6" s="134" t="s">
        <v>68</v>
      </c>
      <c r="M6" s="280">
        <v>45769.0</v>
      </c>
      <c r="N6" s="54" t="s">
        <v>19</v>
      </c>
      <c r="O6" s="59"/>
      <c r="P6" s="134" t="s">
        <v>66</v>
      </c>
      <c r="Q6" s="152"/>
      <c r="R6" s="193"/>
      <c r="S6" s="187" t="s">
        <v>20</v>
      </c>
      <c r="T6" s="188">
        <f>COUNTIFS(N:N,"prioridade",B:B,U2)</f>
        <v>19</v>
      </c>
      <c r="V6" s="187" t="s">
        <v>20</v>
      </c>
      <c r="W6" s="188">
        <f>COUNTIFS(N:N,"PRIORIDADE")</f>
        <v>19</v>
      </c>
      <c r="X6" s="190"/>
    </row>
    <row r="7" ht="15.75" customHeight="1">
      <c r="A7" s="53">
        <v>45705.0</v>
      </c>
      <c r="B7" s="53">
        <v>45783.0</v>
      </c>
      <c r="C7" s="54">
        <v>194229.0</v>
      </c>
      <c r="D7" s="54" t="s">
        <v>60</v>
      </c>
      <c r="E7" s="55">
        <v>44835.0</v>
      </c>
      <c r="F7" s="56">
        <f t="shared" si="1"/>
        <v>31</v>
      </c>
      <c r="G7" s="151">
        <v>45259.0</v>
      </c>
      <c r="H7" s="56">
        <f t="shared" si="2"/>
        <v>17</v>
      </c>
      <c r="I7" s="54" t="s">
        <v>74</v>
      </c>
      <c r="J7" s="54">
        <v>364.0</v>
      </c>
      <c r="K7" s="410">
        <v>2000.0</v>
      </c>
      <c r="L7" s="54" t="s">
        <v>51</v>
      </c>
      <c r="M7" s="53">
        <v>45769.0</v>
      </c>
      <c r="N7" s="54" t="s">
        <v>19</v>
      </c>
      <c r="O7" s="54" t="s">
        <v>818</v>
      </c>
      <c r="P7" s="54" t="s">
        <v>66</v>
      </c>
      <c r="Q7" s="152"/>
      <c r="R7" s="193"/>
      <c r="S7" s="187" t="s">
        <v>21</v>
      </c>
      <c r="T7" s="188">
        <f>COUNTIFS(N:N,"prioridade total",B:B,U2)</f>
        <v>2</v>
      </c>
      <c r="V7" s="187" t="s">
        <v>21</v>
      </c>
      <c r="W7" s="188">
        <f>COUNTIFS(N:N,"PRIORIDADE TOTAL")</f>
        <v>2</v>
      </c>
      <c r="X7" s="190"/>
    </row>
    <row r="8" ht="15.75" customHeight="1">
      <c r="A8" s="53">
        <v>45721.0</v>
      </c>
      <c r="B8" s="53">
        <v>45783.0</v>
      </c>
      <c r="C8" s="54">
        <v>235103.0</v>
      </c>
      <c r="D8" s="54" t="s">
        <v>71</v>
      </c>
      <c r="E8" s="55">
        <v>44652.0</v>
      </c>
      <c r="F8" s="56">
        <f t="shared" si="1"/>
        <v>37</v>
      </c>
      <c r="G8" s="151">
        <v>45618.0</v>
      </c>
      <c r="H8" s="56">
        <f t="shared" si="2"/>
        <v>5</v>
      </c>
      <c r="I8" s="54" t="s">
        <v>49</v>
      </c>
      <c r="J8" s="54" t="s">
        <v>143</v>
      </c>
      <c r="K8" s="410">
        <v>5000.0</v>
      </c>
      <c r="L8" s="54" t="s">
        <v>68</v>
      </c>
      <c r="M8" s="53">
        <v>45775.0</v>
      </c>
      <c r="N8" s="54" t="s">
        <v>19</v>
      </c>
      <c r="O8" s="54"/>
      <c r="P8" s="58"/>
      <c r="Q8" s="152"/>
      <c r="R8" s="193"/>
      <c r="S8" s="187" t="s">
        <v>22</v>
      </c>
      <c r="T8" s="188">
        <f>COUNTIFS(N:N,"aprovado",B:B,U2)</f>
        <v>0</v>
      </c>
      <c r="V8" s="187" t="s">
        <v>22</v>
      </c>
      <c r="W8" s="188">
        <f>COUNTIFS(N:N,"APROVADO")</f>
        <v>4</v>
      </c>
      <c r="X8" s="190"/>
    </row>
    <row r="9" ht="15.75" customHeight="1">
      <c r="A9" s="53">
        <v>45705.0</v>
      </c>
      <c r="B9" s="53">
        <v>45783.0</v>
      </c>
      <c r="C9" s="54">
        <v>210629.0</v>
      </c>
      <c r="D9" s="54" t="s">
        <v>77</v>
      </c>
      <c r="E9" s="55">
        <v>45231.0</v>
      </c>
      <c r="F9" s="56">
        <f t="shared" si="1"/>
        <v>18</v>
      </c>
      <c r="G9" s="53">
        <v>45398.0</v>
      </c>
      <c r="H9" s="56">
        <f t="shared" si="2"/>
        <v>12</v>
      </c>
      <c r="I9" s="54" t="s">
        <v>49</v>
      </c>
      <c r="J9" s="54">
        <v>537.0</v>
      </c>
      <c r="K9" s="100"/>
      <c r="L9" s="54" t="s">
        <v>68</v>
      </c>
      <c r="M9" s="53">
        <v>45764.0</v>
      </c>
      <c r="N9" s="54" t="s">
        <v>19</v>
      </c>
      <c r="O9" s="54" t="s">
        <v>819</v>
      </c>
      <c r="P9" s="54" t="s">
        <v>66</v>
      </c>
      <c r="Q9" s="152"/>
      <c r="R9" s="193"/>
      <c r="S9" s="194" t="s">
        <v>23</v>
      </c>
      <c r="T9" s="188">
        <f>COUNTIFS(N:N,"quitado",B:B,U2)</f>
        <v>0</v>
      </c>
      <c r="V9" s="194" t="s">
        <v>23</v>
      </c>
      <c r="W9" s="188">
        <f>COUNTIFS(N:N,"QUITADO")</f>
        <v>2</v>
      </c>
      <c r="X9" s="190"/>
    </row>
    <row r="10" ht="15.75" customHeight="1">
      <c r="A10" s="53">
        <v>45705.0</v>
      </c>
      <c r="B10" s="53">
        <v>45783.0</v>
      </c>
      <c r="C10" s="54">
        <v>196127.0</v>
      </c>
      <c r="D10" s="54" t="s">
        <v>83</v>
      </c>
      <c r="E10" s="55">
        <v>45017.0</v>
      </c>
      <c r="F10" s="56">
        <f t="shared" si="1"/>
        <v>25</v>
      </c>
      <c r="G10" s="151">
        <v>45279.0</v>
      </c>
      <c r="H10" s="56">
        <f t="shared" si="2"/>
        <v>16</v>
      </c>
      <c r="I10" s="54" t="s">
        <v>74</v>
      </c>
      <c r="J10" s="54">
        <v>307.0</v>
      </c>
      <c r="K10" s="410">
        <v>5000.0</v>
      </c>
      <c r="L10" s="54" t="s">
        <v>51</v>
      </c>
      <c r="M10" s="53">
        <v>45757.0</v>
      </c>
      <c r="N10" s="54" t="s">
        <v>19</v>
      </c>
      <c r="O10" s="54" t="s">
        <v>820</v>
      </c>
      <c r="P10" s="54" t="s">
        <v>66</v>
      </c>
      <c r="Q10" s="152"/>
      <c r="R10" s="193"/>
      <c r="S10" s="187" t="s">
        <v>24</v>
      </c>
      <c r="T10" s="188">
        <f>COUNTIFS(N:N,"apreendido",B:B,U2)</f>
        <v>0</v>
      </c>
      <c r="V10" s="187" t="s">
        <v>24</v>
      </c>
      <c r="W10" s="188">
        <f>COUNTIFS(N:N,"APREENDIDO")</f>
        <v>0</v>
      </c>
      <c r="X10" s="190"/>
    </row>
    <row r="11">
      <c r="A11" s="53">
        <v>45705.0</v>
      </c>
      <c r="B11" s="53">
        <v>45783.0</v>
      </c>
      <c r="C11" s="54">
        <v>187996.0</v>
      </c>
      <c r="D11" s="54" t="s">
        <v>58</v>
      </c>
      <c r="E11" s="55">
        <v>45170.0</v>
      </c>
      <c r="F11" s="56">
        <f t="shared" si="1"/>
        <v>20</v>
      </c>
      <c r="G11" s="151">
        <v>45209.0</v>
      </c>
      <c r="H11" s="56">
        <f t="shared" si="2"/>
        <v>18</v>
      </c>
      <c r="I11" s="54" t="s">
        <v>49</v>
      </c>
      <c r="J11" s="54" t="s">
        <v>143</v>
      </c>
      <c r="K11" s="100"/>
      <c r="L11" s="58"/>
      <c r="M11" s="53">
        <v>45757.0</v>
      </c>
      <c r="N11" s="54" t="s">
        <v>19</v>
      </c>
      <c r="O11" s="54" t="s">
        <v>821</v>
      </c>
      <c r="P11" s="54" t="s">
        <v>66</v>
      </c>
      <c r="Q11" s="152"/>
      <c r="R11" s="414"/>
      <c r="S11" s="187" t="s">
        <v>25</v>
      </c>
      <c r="T11" s="188">
        <f>COUNTIFS(N:N,"cancelado",B:B,U2)</f>
        <v>0</v>
      </c>
      <c r="V11" s="187" t="s">
        <v>25</v>
      </c>
      <c r="W11" s="188">
        <f>COUNTIFS(N:N,"CANCELADO")</f>
        <v>3</v>
      </c>
      <c r="X11" s="415"/>
    </row>
    <row r="12">
      <c r="A12" s="53">
        <v>45761.0</v>
      </c>
      <c r="B12" s="53">
        <v>45783.0</v>
      </c>
      <c r="C12" s="54">
        <v>221013.0</v>
      </c>
      <c r="D12" s="54" t="s">
        <v>89</v>
      </c>
      <c r="E12" s="55">
        <v>45413.0</v>
      </c>
      <c r="F12" s="56">
        <f t="shared" si="1"/>
        <v>12</v>
      </c>
      <c r="G12" s="53">
        <v>45484.0</v>
      </c>
      <c r="H12" s="56">
        <f t="shared" si="2"/>
        <v>9</v>
      </c>
      <c r="I12" s="54" t="s">
        <v>74</v>
      </c>
      <c r="J12" s="54">
        <v>360.0</v>
      </c>
      <c r="K12" s="410">
        <v>10000.0</v>
      </c>
      <c r="L12" s="54" t="s">
        <v>51</v>
      </c>
      <c r="M12" s="54" t="s">
        <v>163</v>
      </c>
      <c r="N12" s="54" t="s">
        <v>19</v>
      </c>
      <c r="O12" s="58"/>
      <c r="P12" s="54" t="s">
        <v>66</v>
      </c>
      <c r="Q12" s="152"/>
      <c r="R12" s="414"/>
      <c r="S12" s="195" t="s">
        <v>16</v>
      </c>
      <c r="T12" s="196">
        <f>SUM(T3,T4,T8)</f>
        <v>0</v>
      </c>
      <c r="U12" s="19"/>
      <c r="V12" s="195" t="s">
        <v>16</v>
      </c>
      <c r="W12" s="196">
        <f>SUM(W3:W11)</f>
        <v>571</v>
      </c>
      <c r="X12" s="415"/>
    </row>
    <row r="13">
      <c r="A13" s="53">
        <v>45705.0</v>
      </c>
      <c r="B13" s="53">
        <v>45783.0</v>
      </c>
      <c r="C13" s="54">
        <v>211270.0</v>
      </c>
      <c r="D13" s="54" t="s">
        <v>55</v>
      </c>
      <c r="E13" s="55">
        <v>45200.0</v>
      </c>
      <c r="F13" s="56">
        <f t="shared" si="1"/>
        <v>19</v>
      </c>
      <c r="G13" s="53">
        <v>45401.0</v>
      </c>
      <c r="H13" s="56">
        <f t="shared" si="2"/>
        <v>12</v>
      </c>
      <c r="I13" s="54" t="s">
        <v>59</v>
      </c>
      <c r="J13" s="54">
        <v>139.0</v>
      </c>
      <c r="K13" s="100"/>
      <c r="L13" s="54" t="s">
        <v>51</v>
      </c>
      <c r="M13" s="53">
        <v>45769.0</v>
      </c>
      <c r="N13" s="54" t="s">
        <v>19</v>
      </c>
      <c r="O13" s="54" t="s">
        <v>822</v>
      </c>
      <c r="P13" s="58"/>
      <c r="Q13" s="152"/>
      <c r="R13" s="199"/>
      <c r="S13" s="200"/>
      <c r="T13" s="200"/>
      <c r="U13" s="201"/>
      <c r="V13" s="200"/>
      <c r="W13" s="200"/>
      <c r="X13" s="202"/>
    </row>
    <row r="14">
      <c r="A14" s="53">
        <v>45705.0</v>
      </c>
      <c r="B14" s="53">
        <v>45783.0</v>
      </c>
      <c r="C14" s="54">
        <v>225903.0</v>
      </c>
      <c r="D14" s="54" t="s">
        <v>48</v>
      </c>
      <c r="E14" s="55">
        <v>45505.0</v>
      </c>
      <c r="F14" s="56">
        <f t="shared" si="1"/>
        <v>9</v>
      </c>
      <c r="G14" s="53">
        <v>45528.0</v>
      </c>
      <c r="H14" s="56">
        <f t="shared" si="2"/>
        <v>8</v>
      </c>
      <c r="I14" s="54" t="s">
        <v>49</v>
      </c>
      <c r="J14" s="54">
        <v>512.0</v>
      </c>
      <c r="K14" s="57" t="s">
        <v>64</v>
      </c>
      <c r="L14" s="54" t="s">
        <v>51</v>
      </c>
      <c r="M14" s="53">
        <v>45776.0</v>
      </c>
      <c r="N14" s="54" t="s">
        <v>19</v>
      </c>
      <c r="O14" s="54" t="s">
        <v>823</v>
      </c>
      <c r="P14" s="54" t="s">
        <v>66</v>
      </c>
      <c r="Q14" s="152"/>
      <c r="R14" s="204" t="s">
        <v>75</v>
      </c>
      <c r="S14" s="205"/>
      <c r="T14" s="180"/>
      <c r="U14" s="206"/>
      <c r="V14" s="292" t="s">
        <v>76</v>
      </c>
      <c r="W14" s="180"/>
      <c r="X14" s="209"/>
    </row>
    <row r="15">
      <c r="A15" s="53">
        <v>45705.0</v>
      </c>
      <c r="B15" s="53">
        <v>45783.0</v>
      </c>
      <c r="C15" s="54">
        <v>224202.0</v>
      </c>
      <c r="D15" s="54" t="s">
        <v>48</v>
      </c>
      <c r="E15" s="55">
        <v>45505.0</v>
      </c>
      <c r="F15" s="56">
        <f t="shared" si="1"/>
        <v>9</v>
      </c>
      <c r="G15" s="53">
        <v>45514.0</v>
      </c>
      <c r="H15" s="56">
        <f t="shared" si="2"/>
        <v>8</v>
      </c>
      <c r="I15" s="54" t="s">
        <v>49</v>
      </c>
      <c r="J15" s="54">
        <v>502.0</v>
      </c>
      <c r="K15" s="57" t="s">
        <v>64</v>
      </c>
      <c r="L15" s="54" t="s">
        <v>68</v>
      </c>
      <c r="M15" s="53">
        <v>45751.0</v>
      </c>
      <c r="N15" s="54" t="s">
        <v>19</v>
      </c>
      <c r="O15" s="54" t="s">
        <v>824</v>
      </c>
      <c r="P15" s="54" t="s">
        <v>66</v>
      </c>
      <c r="Q15" s="152"/>
      <c r="R15" s="209" t="s">
        <v>78</v>
      </c>
      <c r="S15" s="209" t="s">
        <v>79</v>
      </c>
      <c r="T15" s="209" t="s">
        <v>38</v>
      </c>
      <c r="U15" s="206"/>
      <c r="V15" s="373">
        <v>79917.6</v>
      </c>
      <c r="W15" s="416">
        <v>18600.0</v>
      </c>
      <c r="X15" s="323">
        <f>100% -(W15/V15)</f>
        <v>0.7672602781</v>
      </c>
    </row>
    <row r="16">
      <c r="A16" s="53">
        <v>45705.0</v>
      </c>
      <c r="B16" s="53">
        <v>45783.0</v>
      </c>
      <c r="C16" s="54">
        <v>217426.0</v>
      </c>
      <c r="D16" s="54" t="s">
        <v>102</v>
      </c>
      <c r="E16" s="55">
        <v>45413.0</v>
      </c>
      <c r="F16" s="56">
        <f t="shared" si="1"/>
        <v>12</v>
      </c>
      <c r="G16" s="53">
        <v>45455.0</v>
      </c>
      <c r="H16" s="56">
        <f t="shared" si="2"/>
        <v>10</v>
      </c>
      <c r="I16" s="54" t="s">
        <v>49</v>
      </c>
      <c r="J16" s="58"/>
      <c r="K16" s="100"/>
      <c r="L16" s="54" t="s">
        <v>51</v>
      </c>
      <c r="M16" s="53">
        <v>45762.0</v>
      </c>
      <c r="N16" s="54" t="s">
        <v>19</v>
      </c>
      <c r="O16" s="58"/>
      <c r="P16" s="58"/>
      <c r="Q16" s="152"/>
      <c r="R16" s="417" t="s">
        <v>825</v>
      </c>
      <c r="S16" s="418" t="s">
        <v>825</v>
      </c>
      <c r="T16" s="297"/>
      <c r="U16" s="206"/>
      <c r="V16" s="373">
        <v>41762.37</v>
      </c>
      <c r="W16" s="419" t="s">
        <v>825</v>
      </c>
      <c r="X16" s="420" t="s">
        <v>825</v>
      </c>
    </row>
    <row r="17">
      <c r="A17" s="53">
        <v>45705.0</v>
      </c>
      <c r="B17" s="53">
        <v>45783.0</v>
      </c>
      <c r="C17" s="54">
        <v>224286.0</v>
      </c>
      <c r="D17" s="54" t="s">
        <v>102</v>
      </c>
      <c r="E17" s="55">
        <v>45474.0</v>
      </c>
      <c r="F17" s="56">
        <f t="shared" si="1"/>
        <v>10</v>
      </c>
      <c r="G17" s="53">
        <v>45519.0</v>
      </c>
      <c r="H17" s="56">
        <f t="shared" si="2"/>
        <v>8</v>
      </c>
      <c r="I17" s="54" t="s">
        <v>49</v>
      </c>
      <c r="J17" s="58"/>
      <c r="K17" s="100"/>
      <c r="L17" s="54" t="s">
        <v>51</v>
      </c>
      <c r="M17" s="53">
        <v>45762.0</v>
      </c>
      <c r="N17" s="54" t="s">
        <v>19</v>
      </c>
      <c r="O17" s="58"/>
      <c r="P17" s="58"/>
      <c r="Q17" s="152"/>
      <c r="R17" s="421">
        <v>45754.0</v>
      </c>
      <c r="S17" s="422">
        <v>9620.88</v>
      </c>
      <c r="T17" s="169" t="s">
        <v>81</v>
      </c>
      <c r="U17" s="206"/>
      <c r="V17" s="417" t="s">
        <v>825</v>
      </c>
      <c r="W17" s="416" t="s">
        <v>825</v>
      </c>
      <c r="X17" s="323" t="str">
        <f t="shared" ref="X17:X18" si="3">100% -(W17/V17)</f>
        <v>#VALUE!</v>
      </c>
    </row>
    <row r="18">
      <c r="A18" s="53">
        <v>45705.0</v>
      </c>
      <c r="B18" s="53">
        <v>45783.0</v>
      </c>
      <c r="C18" s="54">
        <v>230837.0</v>
      </c>
      <c r="D18" s="54" t="s">
        <v>102</v>
      </c>
      <c r="E18" s="55">
        <v>45413.0</v>
      </c>
      <c r="F18" s="56">
        <f t="shared" si="1"/>
        <v>12</v>
      </c>
      <c r="G18" s="151">
        <v>45580.0</v>
      </c>
      <c r="H18" s="56">
        <f t="shared" si="2"/>
        <v>6</v>
      </c>
      <c r="I18" s="54" t="s">
        <v>49</v>
      </c>
      <c r="J18" s="58"/>
      <c r="K18" s="100"/>
      <c r="L18" s="54" t="s">
        <v>51</v>
      </c>
      <c r="M18" s="53">
        <v>45762.0</v>
      </c>
      <c r="N18" s="54" t="s">
        <v>19</v>
      </c>
      <c r="O18" s="58"/>
      <c r="P18" s="58"/>
      <c r="Q18" s="152"/>
      <c r="R18" s="421">
        <v>45751.0</v>
      </c>
      <c r="S18" s="294">
        <v>6657.78</v>
      </c>
      <c r="T18" s="169" t="s">
        <v>81</v>
      </c>
      <c r="U18" s="206"/>
      <c r="V18" s="417" t="s">
        <v>825</v>
      </c>
      <c r="W18" s="416" t="s">
        <v>825</v>
      </c>
      <c r="X18" s="323" t="str">
        <f t="shared" si="3"/>
        <v>#VALUE!</v>
      </c>
    </row>
    <row r="19">
      <c r="A19" s="53">
        <v>45705.0</v>
      </c>
      <c r="B19" s="53">
        <v>45783.0</v>
      </c>
      <c r="C19" s="54">
        <v>238300.0</v>
      </c>
      <c r="D19" s="54" t="s">
        <v>71</v>
      </c>
      <c r="E19" s="55">
        <v>45566.0</v>
      </c>
      <c r="F19" s="56">
        <f t="shared" si="1"/>
        <v>7</v>
      </c>
      <c r="G19" s="53">
        <v>45663.0</v>
      </c>
      <c r="H19" s="56">
        <f t="shared" si="2"/>
        <v>4</v>
      </c>
      <c r="I19" s="54" t="s">
        <v>49</v>
      </c>
      <c r="J19" s="54">
        <v>504.0</v>
      </c>
      <c r="K19" s="410">
        <v>6000.0</v>
      </c>
      <c r="L19" s="54" t="s">
        <v>51</v>
      </c>
      <c r="M19" s="53">
        <v>45755.0</v>
      </c>
      <c r="N19" s="54" t="s">
        <v>19</v>
      </c>
      <c r="O19" s="54" t="s">
        <v>826</v>
      </c>
      <c r="P19" s="58"/>
      <c r="Q19" s="152"/>
      <c r="R19" s="297"/>
      <c r="S19" s="297"/>
      <c r="T19" s="297"/>
      <c r="U19" s="163"/>
      <c r="V19" s="163"/>
      <c r="W19" s="163"/>
      <c r="X19" s="163"/>
    </row>
    <row r="20">
      <c r="A20" s="53">
        <v>45705.0</v>
      </c>
      <c r="B20" s="53">
        <v>45783.0</v>
      </c>
      <c r="C20" s="54">
        <v>228751.0</v>
      </c>
      <c r="D20" s="54" t="s">
        <v>133</v>
      </c>
      <c r="E20" s="55">
        <v>45505.0</v>
      </c>
      <c r="F20" s="56">
        <f t="shared" si="1"/>
        <v>9</v>
      </c>
      <c r="G20" s="53">
        <v>45559.0</v>
      </c>
      <c r="H20" s="56">
        <f t="shared" si="2"/>
        <v>7</v>
      </c>
      <c r="I20" s="54" t="s">
        <v>63</v>
      </c>
      <c r="J20" s="54">
        <v>401.0</v>
      </c>
      <c r="K20" s="57" t="s">
        <v>101</v>
      </c>
      <c r="L20" s="54" t="s">
        <v>51</v>
      </c>
      <c r="M20" s="53">
        <v>45761.0</v>
      </c>
      <c r="N20" s="54" t="s">
        <v>19</v>
      </c>
      <c r="O20" s="54" t="s">
        <v>827</v>
      </c>
      <c r="P20" s="58"/>
      <c r="Q20" s="152"/>
      <c r="R20" s="297"/>
      <c r="S20" s="297"/>
      <c r="T20" s="297"/>
      <c r="U20" s="163"/>
      <c r="V20" s="163"/>
      <c r="W20" s="163"/>
      <c r="X20" s="163"/>
    </row>
    <row r="21">
      <c r="A21" s="53">
        <v>45702.0</v>
      </c>
      <c r="B21" s="53">
        <v>45783.0</v>
      </c>
      <c r="C21" s="54">
        <v>176393.0</v>
      </c>
      <c r="D21" s="54" t="s">
        <v>70</v>
      </c>
      <c r="E21" s="55">
        <v>45047.0</v>
      </c>
      <c r="F21" s="56">
        <f t="shared" si="1"/>
        <v>24</v>
      </c>
      <c r="G21" s="53">
        <v>45104.0</v>
      </c>
      <c r="H21" s="56">
        <f t="shared" si="2"/>
        <v>22</v>
      </c>
      <c r="I21" s="54" t="s">
        <v>73</v>
      </c>
      <c r="J21" s="58"/>
      <c r="K21" s="57" t="s">
        <v>828</v>
      </c>
      <c r="L21" s="54" t="s">
        <v>51</v>
      </c>
      <c r="M21" s="53">
        <v>45761.0</v>
      </c>
      <c r="N21" s="54" t="s">
        <v>19</v>
      </c>
      <c r="O21" s="54" t="s">
        <v>829</v>
      </c>
      <c r="P21" s="58"/>
      <c r="Q21" s="152"/>
      <c r="R21" s="297"/>
      <c r="S21" s="297"/>
      <c r="T21" s="297"/>
      <c r="U21" s="163"/>
      <c r="V21" s="163"/>
      <c r="W21" s="163"/>
      <c r="X21" s="163"/>
    </row>
    <row r="22">
      <c r="A22" s="53">
        <v>45705.0</v>
      </c>
      <c r="B22" s="53">
        <v>45783.0</v>
      </c>
      <c r="C22" s="54">
        <v>222601.0</v>
      </c>
      <c r="D22" s="54" t="s">
        <v>77</v>
      </c>
      <c r="E22" s="55">
        <v>45474.0</v>
      </c>
      <c r="F22" s="56">
        <f t="shared" si="1"/>
        <v>10</v>
      </c>
      <c r="G22" s="53">
        <v>45497.0</v>
      </c>
      <c r="H22" s="56">
        <f t="shared" si="2"/>
        <v>9</v>
      </c>
      <c r="I22" s="54" t="s">
        <v>63</v>
      </c>
      <c r="J22" s="54">
        <v>406.0</v>
      </c>
      <c r="K22" s="270">
        <v>0.8</v>
      </c>
      <c r="L22" s="54" t="s">
        <v>51</v>
      </c>
      <c r="M22" s="53">
        <v>45769.0</v>
      </c>
      <c r="N22" s="54" t="s">
        <v>19</v>
      </c>
      <c r="O22" s="54" t="s">
        <v>830</v>
      </c>
      <c r="P22" s="54" t="s">
        <v>66</v>
      </c>
      <c r="Q22" s="152"/>
      <c r="R22" s="297"/>
      <c r="S22" s="297"/>
      <c r="T22" s="297"/>
      <c r="U22" s="163"/>
      <c r="V22" s="163"/>
      <c r="W22" s="163"/>
      <c r="X22" s="163"/>
    </row>
    <row r="23">
      <c r="A23" s="53">
        <v>45751.0</v>
      </c>
      <c r="B23" s="53">
        <v>45783.0</v>
      </c>
      <c r="C23" s="54">
        <v>202599.0</v>
      </c>
      <c r="D23" s="54" t="s">
        <v>58</v>
      </c>
      <c r="E23" s="55">
        <v>45292.0</v>
      </c>
      <c r="F23" s="56">
        <f t="shared" si="1"/>
        <v>16</v>
      </c>
      <c r="G23" s="53">
        <v>45338.0</v>
      </c>
      <c r="H23" s="56">
        <f t="shared" si="2"/>
        <v>14</v>
      </c>
      <c r="I23" s="54" t="s">
        <v>59</v>
      </c>
      <c r="J23" s="54" t="s">
        <v>188</v>
      </c>
      <c r="K23" s="411">
        <v>17846.81</v>
      </c>
      <c r="L23" s="54" t="s">
        <v>68</v>
      </c>
      <c r="M23" s="53">
        <v>45777.0</v>
      </c>
      <c r="N23" s="54" t="s">
        <v>19</v>
      </c>
      <c r="O23" s="54"/>
      <c r="P23" s="54" t="s">
        <v>66</v>
      </c>
      <c r="Q23" s="152"/>
      <c r="R23" s="297"/>
      <c r="S23" s="297"/>
      <c r="T23" s="297"/>
      <c r="U23" s="163"/>
      <c r="V23" s="163"/>
      <c r="W23" s="163"/>
      <c r="X23" s="163"/>
    </row>
    <row r="24">
      <c r="A24" s="53">
        <v>45705.0</v>
      </c>
      <c r="B24" s="53">
        <v>45783.0</v>
      </c>
      <c r="C24" s="54">
        <v>207800.0</v>
      </c>
      <c r="D24" s="54" t="s">
        <v>58</v>
      </c>
      <c r="E24" s="55">
        <v>45474.0</v>
      </c>
      <c r="F24" s="56">
        <f t="shared" si="1"/>
        <v>10</v>
      </c>
      <c r="G24" s="53">
        <v>45537.0</v>
      </c>
      <c r="H24" s="56">
        <f t="shared" si="2"/>
        <v>8</v>
      </c>
      <c r="I24" s="54" t="s">
        <v>49</v>
      </c>
      <c r="J24" s="54">
        <v>501.0</v>
      </c>
      <c r="K24" s="57" t="s">
        <v>64</v>
      </c>
      <c r="L24" s="54" t="s">
        <v>51</v>
      </c>
      <c r="M24" s="53">
        <v>45763.0</v>
      </c>
      <c r="N24" s="54" t="s">
        <v>19</v>
      </c>
      <c r="O24" s="54" t="s">
        <v>825</v>
      </c>
      <c r="P24" s="54" t="s">
        <v>66</v>
      </c>
      <c r="Q24" s="152"/>
      <c r="R24" s="297"/>
      <c r="S24" s="297"/>
      <c r="T24" s="297"/>
      <c r="U24" s="163"/>
      <c r="V24" s="163"/>
      <c r="W24" s="163"/>
      <c r="X24" s="163"/>
    </row>
    <row r="25">
      <c r="A25" s="53">
        <v>45705.0</v>
      </c>
      <c r="B25" s="53">
        <v>45783.0</v>
      </c>
      <c r="C25" s="54">
        <v>228746.0</v>
      </c>
      <c r="D25" s="54" t="s">
        <v>107</v>
      </c>
      <c r="E25" s="55">
        <v>45474.0</v>
      </c>
      <c r="F25" s="56">
        <f t="shared" si="1"/>
        <v>10</v>
      </c>
      <c r="G25" s="53">
        <v>45558.0</v>
      </c>
      <c r="H25" s="56">
        <f t="shared" si="2"/>
        <v>7</v>
      </c>
      <c r="I25" s="54" t="s">
        <v>49</v>
      </c>
      <c r="J25" s="54">
        <v>512.0</v>
      </c>
      <c r="K25" s="57" t="s">
        <v>64</v>
      </c>
      <c r="L25" s="54" t="s">
        <v>51</v>
      </c>
      <c r="M25" s="53">
        <v>45776.0</v>
      </c>
      <c r="N25" s="54" t="s">
        <v>19</v>
      </c>
      <c r="O25" s="58"/>
      <c r="P25" s="58"/>
      <c r="Q25" s="152"/>
      <c r="R25" s="297"/>
      <c r="S25" s="297"/>
      <c r="T25" s="297"/>
      <c r="U25" s="163"/>
      <c r="V25" s="163"/>
      <c r="W25" s="163"/>
      <c r="X25" s="163"/>
    </row>
    <row r="26">
      <c r="A26" s="53">
        <v>45705.0</v>
      </c>
      <c r="B26" s="53">
        <v>45782.0</v>
      </c>
      <c r="C26" s="54">
        <v>221911.0</v>
      </c>
      <c r="D26" s="54" t="s">
        <v>89</v>
      </c>
      <c r="E26" s="55">
        <v>45474.0</v>
      </c>
      <c r="F26" s="56">
        <f t="shared" si="1"/>
        <v>10</v>
      </c>
      <c r="G26" s="53">
        <v>45495.0</v>
      </c>
      <c r="H26" s="56">
        <f t="shared" si="2"/>
        <v>9</v>
      </c>
      <c r="I26" s="54" t="s">
        <v>49</v>
      </c>
      <c r="J26" s="54">
        <v>512.0</v>
      </c>
      <c r="K26" s="57" t="s">
        <v>110</v>
      </c>
      <c r="L26" s="54" t="s">
        <v>68</v>
      </c>
      <c r="M26" s="53">
        <v>45782.0</v>
      </c>
      <c r="N26" s="54" t="s">
        <v>22</v>
      </c>
      <c r="O26" s="54" t="s">
        <v>831</v>
      </c>
      <c r="P26" s="54" t="s">
        <v>66</v>
      </c>
      <c r="Q26" s="152"/>
      <c r="R26" s="297"/>
      <c r="S26" s="297"/>
      <c r="T26" s="297"/>
      <c r="U26" s="163"/>
      <c r="V26" s="163"/>
      <c r="W26" s="163"/>
      <c r="X26" s="163"/>
    </row>
    <row r="27">
      <c r="A27" s="53">
        <v>45705.0</v>
      </c>
      <c r="B27" s="53">
        <v>45783.0</v>
      </c>
      <c r="C27" s="54">
        <v>196427.0</v>
      </c>
      <c r="D27" s="54" t="s">
        <v>48</v>
      </c>
      <c r="E27" s="55">
        <v>45231.0</v>
      </c>
      <c r="F27" s="56">
        <f t="shared" si="1"/>
        <v>18</v>
      </c>
      <c r="G27" s="151">
        <v>45303.0</v>
      </c>
      <c r="H27" s="56">
        <f t="shared" si="2"/>
        <v>15</v>
      </c>
      <c r="I27" s="54" t="s">
        <v>74</v>
      </c>
      <c r="J27" s="54">
        <v>310.0</v>
      </c>
      <c r="K27" s="100"/>
      <c r="L27" s="54" t="s">
        <v>68</v>
      </c>
      <c r="M27" s="54" t="s">
        <v>163</v>
      </c>
      <c r="N27" s="54" t="s">
        <v>19</v>
      </c>
      <c r="O27" s="328">
        <v>0.8645</v>
      </c>
      <c r="P27" s="54" t="s">
        <v>66</v>
      </c>
      <c r="Q27" s="152"/>
      <c r="R27" s="297"/>
      <c r="S27" s="297"/>
      <c r="T27" s="297"/>
      <c r="U27" s="163"/>
      <c r="V27" s="163"/>
      <c r="W27" s="163"/>
      <c r="X27" s="163"/>
    </row>
    <row r="28">
      <c r="A28" s="53">
        <v>45705.0</v>
      </c>
      <c r="B28" s="53">
        <v>45783.0</v>
      </c>
      <c r="C28" s="54">
        <v>203876.0</v>
      </c>
      <c r="D28" s="54" t="s">
        <v>48</v>
      </c>
      <c r="E28" s="55">
        <v>45383.0</v>
      </c>
      <c r="F28" s="56">
        <f t="shared" si="1"/>
        <v>13</v>
      </c>
      <c r="G28" s="53">
        <v>45394.0</v>
      </c>
      <c r="H28" s="56">
        <f t="shared" si="2"/>
        <v>12</v>
      </c>
      <c r="I28" s="54" t="s">
        <v>74</v>
      </c>
      <c r="J28" s="54" t="s">
        <v>108</v>
      </c>
      <c r="K28" s="100"/>
      <c r="L28" s="58"/>
      <c r="M28" s="58"/>
      <c r="N28" s="54" t="s">
        <v>19</v>
      </c>
      <c r="O28" s="58"/>
      <c r="P28" s="54" t="s">
        <v>66</v>
      </c>
      <c r="Q28" s="152"/>
      <c r="R28" s="297"/>
      <c r="S28" s="297"/>
      <c r="T28" s="297"/>
      <c r="U28" s="163"/>
      <c r="V28" s="163"/>
      <c r="W28" s="163"/>
      <c r="X28" s="163"/>
    </row>
    <row r="29">
      <c r="A29" s="53">
        <v>45705.0</v>
      </c>
      <c r="B29" s="53">
        <v>45783.0</v>
      </c>
      <c r="C29" s="54">
        <v>205082.0</v>
      </c>
      <c r="D29" s="54" t="s">
        <v>77</v>
      </c>
      <c r="E29" s="55">
        <v>45323.0</v>
      </c>
      <c r="F29" s="56">
        <f t="shared" si="1"/>
        <v>15</v>
      </c>
      <c r="G29" s="53">
        <v>45357.0</v>
      </c>
      <c r="H29" s="56">
        <f t="shared" si="2"/>
        <v>14</v>
      </c>
      <c r="I29" s="54" t="s">
        <v>74</v>
      </c>
      <c r="J29" s="54" t="s">
        <v>127</v>
      </c>
      <c r="K29" s="100"/>
      <c r="L29" s="54" t="s">
        <v>68</v>
      </c>
      <c r="M29" s="54" t="s">
        <v>163</v>
      </c>
      <c r="N29" s="54" t="s">
        <v>19</v>
      </c>
      <c r="O29" s="54"/>
      <c r="P29" s="54" t="s">
        <v>66</v>
      </c>
      <c r="Q29" s="152"/>
      <c r="R29" s="297"/>
      <c r="S29" s="297"/>
      <c r="T29" s="297"/>
      <c r="U29" s="163"/>
      <c r="V29" s="163"/>
      <c r="W29" s="163"/>
      <c r="X29" s="163"/>
    </row>
    <row r="30">
      <c r="A30" s="53">
        <v>45705.0</v>
      </c>
      <c r="B30" s="53">
        <v>45783.0</v>
      </c>
      <c r="C30" s="54">
        <v>218041.0</v>
      </c>
      <c r="D30" s="54" t="s">
        <v>77</v>
      </c>
      <c r="E30" s="55">
        <v>45444.0</v>
      </c>
      <c r="F30" s="56">
        <f t="shared" si="1"/>
        <v>11</v>
      </c>
      <c r="G30" s="53">
        <v>45457.0</v>
      </c>
      <c r="H30" s="56">
        <f t="shared" si="2"/>
        <v>10</v>
      </c>
      <c r="I30" s="54" t="s">
        <v>74</v>
      </c>
      <c r="J30" s="54" t="s">
        <v>108</v>
      </c>
      <c r="K30" s="100"/>
      <c r="L30" s="58"/>
      <c r="M30" s="58"/>
      <c r="N30" s="54" t="s">
        <v>19</v>
      </c>
      <c r="O30" s="328">
        <v>0.5519</v>
      </c>
      <c r="P30" s="54" t="s">
        <v>66</v>
      </c>
      <c r="Q30" s="152"/>
      <c r="R30" s="297"/>
      <c r="S30" s="297"/>
      <c r="T30" s="297"/>
      <c r="U30" s="163"/>
      <c r="V30" s="163"/>
      <c r="W30" s="163"/>
      <c r="X30" s="163"/>
    </row>
    <row r="31">
      <c r="A31" s="53">
        <v>45705.0</v>
      </c>
      <c r="B31" s="53">
        <v>45783.0</v>
      </c>
      <c r="C31" s="54">
        <v>219157.0</v>
      </c>
      <c r="D31" s="54" t="s">
        <v>104</v>
      </c>
      <c r="E31" s="55">
        <v>45444.0</v>
      </c>
      <c r="F31" s="56">
        <f t="shared" si="1"/>
        <v>11</v>
      </c>
      <c r="G31" s="53">
        <v>45468.0</v>
      </c>
      <c r="H31" s="56">
        <f t="shared" si="2"/>
        <v>10</v>
      </c>
      <c r="I31" s="54" t="s">
        <v>74</v>
      </c>
      <c r="J31" s="54">
        <v>308.0</v>
      </c>
      <c r="K31" s="100"/>
      <c r="L31" s="58"/>
      <c r="M31" s="54" t="s">
        <v>163</v>
      </c>
      <c r="N31" s="54" t="s">
        <v>19</v>
      </c>
      <c r="O31" s="58"/>
      <c r="P31" s="54" t="s">
        <v>66</v>
      </c>
      <c r="Q31" s="152"/>
      <c r="R31" s="297"/>
      <c r="S31" s="297"/>
      <c r="T31" s="297"/>
      <c r="U31" s="163"/>
      <c r="V31" s="163"/>
      <c r="W31" s="163"/>
      <c r="X31" s="163"/>
    </row>
    <row r="32">
      <c r="A32" s="53">
        <v>45726.0</v>
      </c>
      <c r="B32" s="53">
        <v>45783.0</v>
      </c>
      <c r="C32" s="54">
        <v>224571.0</v>
      </c>
      <c r="D32" s="54" t="s">
        <v>83</v>
      </c>
      <c r="E32" s="55">
        <v>45444.0</v>
      </c>
      <c r="F32" s="56">
        <f t="shared" si="1"/>
        <v>11</v>
      </c>
      <c r="G32" s="53">
        <v>45517.0</v>
      </c>
      <c r="H32" s="56">
        <f t="shared" si="2"/>
        <v>8</v>
      </c>
      <c r="I32" s="54" t="s">
        <v>74</v>
      </c>
      <c r="J32" s="54">
        <v>308.0</v>
      </c>
      <c r="K32" s="410">
        <v>8500.0</v>
      </c>
      <c r="L32" s="54" t="s">
        <v>68</v>
      </c>
      <c r="M32" s="54" t="s">
        <v>163</v>
      </c>
      <c r="N32" s="54" t="s">
        <v>19</v>
      </c>
      <c r="O32" s="54" t="s">
        <v>832</v>
      </c>
      <c r="P32" s="54" t="s">
        <v>66</v>
      </c>
      <c r="Q32" s="152"/>
      <c r="R32" s="297"/>
      <c r="S32" s="297"/>
      <c r="T32" s="297"/>
      <c r="U32" s="163"/>
      <c r="V32" s="163"/>
      <c r="W32" s="163"/>
      <c r="X32" s="163"/>
    </row>
    <row r="33">
      <c r="A33" s="53">
        <v>45705.0</v>
      </c>
      <c r="B33" s="53">
        <v>45783.0</v>
      </c>
      <c r="C33" s="54">
        <v>211039.0</v>
      </c>
      <c r="D33" s="54" t="s">
        <v>58</v>
      </c>
      <c r="E33" s="55">
        <v>45352.0</v>
      </c>
      <c r="F33" s="56">
        <f t="shared" si="1"/>
        <v>14</v>
      </c>
      <c r="G33" s="53">
        <v>45400.0</v>
      </c>
      <c r="H33" s="56">
        <f t="shared" si="2"/>
        <v>12</v>
      </c>
      <c r="I33" s="54" t="s">
        <v>74</v>
      </c>
      <c r="J33" s="54">
        <v>312.0</v>
      </c>
      <c r="K33" s="100"/>
      <c r="L33" s="58"/>
      <c r="M33" s="54" t="s">
        <v>163</v>
      </c>
      <c r="N33" s="54" t="s">
        <v>19</v>
      </c>
      <c r="O33" s="58"/>
      <c r="P33" s="54" t="s">
        <v>66</v>
      </c>
      <c r="Q33" s="152"/>
      <c r="R33" s="297"/>
      <c r="S33" s="297"/>
      <c r="T33" s="297"/>
      <c r="U33" s="163"/>
      <c r="V33" s="163"/>
      <c r="W33" s="163"/>
      <c r="X33" s="163"/>
    </row>
    <row r="34">
      <c r="A34" s="53">
        <v>45705.0</v>
      </c>
      <c r="B34" s="53">
        <v>45782.0</v>
      </c>
      <c r="C34" s="54">
        <v>234340.0</v>
      </c>
      <c r="D34" s="54" t="s">
        <v>48</v>
      </c>
      <c r="E34" s="55">
        <v>45505.0</v>
      </c>
      <c r="F34" s="56">
        <f t="shared" si="1"/>
        <v>9</v>
      </c>
      <c r="G34" s="151">
        <v>45610.0</v>
      </c>
      <c r="H34" s="56">
        <f t="shared" si="2"/>
        <v>5</v>
      </c>
      <c r="I34" s="54" t="s">
        <v>49</v>
      </c>
      <c r="J34" s="54">
        <v>512.0</v>
      </c>
      <c r="K34" s="100"/>
      <c r="L34" s="58"/>
      <c r="M34" s="53">
        <v>45782.0</v>
      </c>
      <c r="N34" s="54" t="s">
        <v>22</v>
      </c>
      <c r="O34" s="58"/>
      <c r="P34" s="54" t="s">
        <v>66</v>
      </c>
      <c r="Q34" s="152"/>
      <c r="R34" s="297"/>
      <c r="S34" s="297"/>
      <c r="T34" s="297"/>
      <c r="U34" s="163"/>
      <c r="V34" s="163"/>
      <c r="W34" s="163"/>
      <c r="X34" s="163"/>
    </row>
    <row r="35">
      <c r="A35" s="53">
        <v>45705.0</v>
      </c>
      <c r="B35" s="53">
        <v>45783.0</v>
      </c>
      <c r="C35" s="54">
        <v>227534.0</v>
      </c>
      <c r="D35" s="54" t="s">
        <v>70</v>
      </c>
      <c r="E35" s="55">
        <v>45474.0</v>
      </c>
      <c r="F35" s="56">
        <f t="shared" si="1"/>
        <v>10</v>
      </c>
      <c r="G35" s="53">
        <v>45546.0</v>
      </c>
      <c r="H35" s="56">
        <f t="shared" si="2"/>
        <v>7</v>
      </c>
      <c r="I35" s="54" t="s">
        <v>49</v>
      </c>
      <c r="J35" s="58"/>
      <c r="K35" s="100"/>
      <c r="L35" s="58"/>
      <c r="M35" s="54" t="s">
        <v>163</v>
      </c>
      <c r="N35" s="54" t="s">
        <v>19</v>
      </c>
      <c r="O35" s="58"/>
      <c r="P35" s="54" t="s">
        <v>66</v>
      </c>
      <c r="Q35" s="152"/>
      <c r="R35" s="297"/>
      <c r="S35" s="297"/>
      <c r="T35" s="297"/>
      <c r="U35" s="163"/>
      <c r="V35" s="163"/>
      <c r="W35" s="163"/>
      <c r="X35" s="163"/>
    </row>
    <row r="36">
      <c r="A36" s="53">
        <v>45705.0</v>
      </c>
      <c r="B36" s="53">
        <v>45783.0</v>
      </c>
      <c r="C36" s="54">
        <v>230456.0</v>
      </c>
      <c r="D36" s="54" t="s">
        <v>70</v>
      </c>
      <c r="E36" s="55">
        <v>45505.0</v>
      </c>
      <c r="F36" s="56">
        <f t="shared" si="1"/>
        <v>9</v>
      </c>
      <c r="G36" s="53">
        <v>45574.0</v>
      </c>
      <c r="H36" s="56">
        <f t="shared" si="2"/>
        <v>6</v>
      </c>
      <c r="I36" s="54" t="s">
        <v>49</v>
      </c>
      <c r="J36" s="54">
        <v>512.0</v>
      </c>
      <c r="K36" s="57" t="s">
        <v>64</v>
      </c>
      <c r="L36" s="54" t="s">
        <v>51</v>
      </c>
      <c r="M36" s="53">
        <v>45776.0</v>
      </c>
      <c r="N36" s="54" t="s">
        <v>19</v>
      </c>
      <c r="O36" s="58"/>
      <c r="P36" s="58"/>
      <c r="Q36" s="152"/>
      <c r="R36" s="297"/>
      <c r="S36" s="297"/>
      <c r="T36" s="297"/>
      <c r="U36" s="163"/>
      <c r="V36" s="163"/>
      <c r="W36" s="163"/>
      <c r="X36" s="163"/>
    </row>
    <row r="37">
      <c r="A37" s="53">
        <v>45705.0</v>
      </c>
      <c r="B37" s="53">
        <v>45783.0</v>
      </c>
      <c r="C37" s="54">
        <v>232728.0</v>
      </c>
      <c r="D37" s="54" t="s">
        <v>70</v>
      </c>
      <c r="E37" s="55">
        <v>45566.0</v>
      </c>
      <c r="F37" s="56">
        <f t="shared" si="1"/>
        <v>7</v>
      </c>
      <c r="G37" s="151">
        <v>45595.0</v>
      </c>
      <c r="H37" s="56">
        <f t="shared" si="2"/>
        <v>6</v>
      </c>
      <c r="I37" s="54" t="s">
        <v>49</v>
      </c>
      <c r="J37" s="54">
        <v>512.0</v>
      </c>
      <c r="K37" s="57" t="s">
        <v>64</v>
      </c>
      <c r="L37" s="54" t="s">
        <v>51</v>
      </c>
      <c r="M37" s="53">
        <v>45776.0</v>
      </c>
      <c r="N37" s="54" t="s">
        <v>19</v>
      </c>
      <c r="O37" s="58"/>
      <c r="P37" s="58"/>
      <c r="Q37" s="152"/>
      <c r="R37" s="297"/>
      <c r="S37" s="297"/>
      <c r="T37" s="297"/>
      <c r="U37" s="163"/>
      <c r="V37" s="163"/>
      <c r="W37" s="163"/>
      <c r="X37" s="163"/>
    </row>
    <row r="38">
      <c r="A38" s="53">
        <v>45705.0</v>
      </c>
      <c r="B38" s="53">
        <v>45783.0</v>
      </c>
      <c r="C38" s="54">
        <v>234438.0</v>
      </c>
      <c r="D38" s="54" t="s">
        <v>70</v>
      </c>
      <c r="E38" s="55">
        <v>45566.0</v>
      </c>
      <c r="F38" s="56">
        <f t="shared" si="1"/>
        <v>7</v>
      </c>
      <c r="G38" s="151">
        <v>45614.0</v>
      </c>
      <c r="H38" s="56">
        <f t="shared" si="2"/>
        <v>5</v>
      </c>
      <c r="I38" s="54" t="s">
        <v>49</v>
      </c>
      <c r="J38" s="54">
        <v>512.0</v>
      </c>
      <c r="K38" s="57" t="s">
        <v>64</v>
      </c>
      <c r="L38" s="54" t="s">
        <v>51</v>
      </c>
      <c r="M38" s="53">
        <v>45776.0</v>
      </c>
      <c r="N38" s="54" t="s">
        <v>19</v>
      </c>
      <c r="O38" s="58"/>
      <c r="P38" s="58"/>
      <c r="Q38" s="152"/>
      <c r="R38" s="297"/>
      <c r="S38" s="297"/>
      <c r="T38" s="297"/>
      <c r="U38" s="163"/>
      <c r="V38" s="163"/>
      <c r="W38" s="163"/>
      <c r="X38" s="163"/>
    </row>
    <row r="39">
      <c r="A39" s="53">
        <v>45705.0</v>
      </c>
      <c r="B39" s="53">
        <v>45783.0</v>
      </c>
      <c r="C39" s="54">
        <v>181959.0</v>
      </c>
      <c r="D39" s="54" t="s">
        <v>58</v>
      </c>
      <c r="E39" s="55">
        <v>45108.0</v>
      </c>
      <c r="F39" s="56">
        <f t="shared" si="1"/>
        <v>22</v>
      </c>
      <c r="G39" s="53">
        <v>45152.0</v>
      </c>
      <c r="H39" s="56">
        <f t="shared" si="2"/>
        <v>20</v>
      </c>
      <c r="I39" s="54" t="s">
        <v>49</v>
      </c>
      <c r="J39" s="54">
        <v>535.0</v>
      </c>
      <c r="K39" s="410">
        <v>6000.0</v>
      </c>
      <c r="L39" s="54" t="s">
        <v>51</v>
      </c>
      <c r="M39" s="53">
        <v>45775.0</v>
      </c>
      <c r="N39" s="54" t="s">
        <v>19</v>
      </c>
      <c r="O39" s="58"/>
      <c r="P39" s="58"/>
      <c r="Q39" s="152"/>
      <c r="R39" s="297"/>
      <c r="S39" s="297"/>
      <c r="T39" s="297"/>
      <c r="U39" s="163"/>
      <c r="V39" s="163"/>
      <c r="W39" s="163"/>
      <c r="X39" s="163"/>
    </row>
    <row r="40">
      <c r="A40" s="53">
        <v>45705.0</v>
      </c>
      <c r="B40" s="53">
        <v>45783.0</v>
      </c>
      <c r="C40" s="54">
        <v>240353.0</v>
      </c>
      <c r="D40" s="54" t="s">
        <v>88</v>
      </c>
      <c r="E40" s="55">
        <v>45474.0</v>
      </c>
      <c r="F40" s="56">
        <f t="shared" si="1"/>
        <v>10</v>
      </c>
      <c r="G40" s="53">
        <v>45684.0</v>
      </c>
      <c r="H40" s="56">
        <f t="shared" si="2"/>
        <v>3</v>
      </c>
      <c r="I40" s="54" t="s">
        <v>49</v>
      </c>
      <c r="J40" s="58"/>
      <c r="K40" s="100"/>
      <c r="L40" s="58"/>
      <c r="M40" s="54" t="s">
        <v>163</v>
      </c>
      <c r="N40" s="54" t="s">
        <v>19</v>
      </c>
      <c r="O40" s="58"/>
      <c r="P40" s="54" t="s">
        <v>66</v>
      </c>
      <c r="Q40" s="152"/>
      <c r="R40" s="350"/>
      <c r="S40" s="350"/>
      <c r="T40" s="350"/>
      <c r="U40" s="162"/>
      <c r="V40" s="163"/>
      <c r="W40" s="163"/>
      <c r="X40" s="163"/>
    </row>
    <row r="41">
      <c r="A41" s="53">
        <v>45705.0</v>
      </c>
      <c r="B41" s="53">
        <v>45783.0</v>
      </c>
      <c r="C41" s="54">
        <v>215918.0</v>
      </c>
      <c r="D41" s="54" t="s">
        <v>111</v>
      </c>
      <c r="E41" s="55">
        <v>45352.0</v>
      </c>
      <c r="F41" s="56">
        <f t="shared" si="1"/>
        <v>14</v>
      </c>
      <c r="G41" s="53">
        <v>45439.0</v>
      </c>
      <c r="H41" s="56">
        <f t="shared" si="2"/>
        <v>11</v>
      </c>
      <c r="I41" s="54" t="s">
        <v>49</v>
      </c>
      <c r="J41" s="58"/>
      <c r="K41" s="100"/>
      <c r="L41" s="58"/>
      <c r="M41" s="53">
        <v>45777.0</v>
      </c>
      <c r="N41" s="54" t="s">
        <v>19</v>
      </c>
      <c r="O41" s="58"/>
      <c r="P41" s="58"/>
      <c r="Q41" s="152"/>
      <c r="R41" s="162"/>
      <c r="S41" s="162"/>
      <c r="T41" s="162"/>
      <c r="U41" s="162"/>
      <c r="V41" s="163"/>
      <c r="W41" s="163"/>
      <c r="X41" s="163"/>
    </row>
    <row r="42">
      <c r="A42" s="53">
        <v>45705.0</v>
      </c>
      <c r="B42" s="53">
        <v>45783.0</v>
      </c>
      <c r="C42" s="54">
        <v>214685.0</v>
      </c>
      <c r="D42" s="54" t="s">
        <v>116</v>
      </c>
      <c r="E42" s="55">
        <v>45383.0</v>
      </c>
      <c r="F42" s="56">
        <f t="shared" si="1"/>
        <v>13</v>
      </c>
      <c r="G42" s="53">
        <v>45432.0</v>
      </c>
      <c r="H42" s="56">
        <f t="shared" si="2"/>
        <v>11</v>
      </c>
      <c r="I42" s="54" t="s">
        <v>49</v>
      </c>
      <c r="J42" s="58"/>
      <c r="K42" s="100"/>
      <c r="L42" s="58"/>
      <c r="M42" s="53">
        <v>45777.0</v>
      </c>
      <c r="N42" s="54" t="s">
        <v>19</v>
      </c>
      <c r="O42" s="58"/>
      <c r="P42" s="58"/>
      <c r="Q42" s="152"/>
      <c r="R42" s="162"/>
      <c r="S42" s="162"/>
      <c r="T42" s="162"/>
      <c r="U42" s="162"/>
      <c r="V42" s="163"/>
      <c r="W42" s="163"/>
      <c r="X42" s="163"/>
    </row>
    <row r="43">
      <c r="A43" s="53">
        <v>45705.0</v>
      </c>
      <c r="B43" s="53">
        <v>45783.0</v>
      </c>
      <c r="C43" s="54">
        <v>212373.0</v>
      </c>
      <c r="D43" s="54" t="s">
        <v>99</v>
      </c>
      <c r="E43" s="55">
        <v>45261.0</v>
      </c>
      <c r="F43" s="56">
        <f t="shared" si="1"/>
        <v>17</v>
      </c>
      <c r="G43" s="53">
        <v>45418.0</v>
      </c>
      <c r="H43" s="56">
        <f t="shared" si="2"/>
        <v>12</v>
      </c>
      <c r="I43" s="54" t="s">
        <v>49</v>
      </c>
      <c r="J43" s="58"/>
      <c r="K43" s="100"/>
      <c r="L43" s="58"/>
      <c r="M43" s="53">
        <v>45777.0</v>
      </c>
      <c r="N43" s="54" t="s">
        <v>19</v>
      </c>
      <c r="O43" s="58"/>
      <c r="P43" s="58"/>
      <c r="Q43" s="152"/>
      <c r="R43" s="162"/>
      <c r="S43" s="162"/>
      <c r="T43" s="162"/>
      <c r="U43" s="162"/>
      <c r="V43" s="163"/>
      <c r="W43" s="163"/>
      <c r="X43" s="163"/>
    </row>
    <row r="44">
      <c r="A44" s="53">
        <v>45705.0</v>
      </c>
      <c r="B44" s="53">
        <v>45783.0</v>
      </c>
      <c r="C44" s="54">
        <v>232121.0</v>
      </c>
      <c r="D44" s="54" t="s">
        <v>48</v>
      </c>
      <c r="E44" s="55">
        <v>45566.0</v>
      </c>
      <c r="F44" s="56">
        <f t="shared" si="1"/>
        <v>7</v>
      </c>
      <c r="G44" s="53">
        <v>45630.0</v>
      </c>
      <c r="H44" s="56">
        <f t="shared" si="2"/>
        <v>5</v>
      </c>
      <c r="I44" s="54" t="s">
        <v>49</v>
      </c>
      <c r="J44" s="54">
        <v>515.0</v>
      </c>
      <c r="K44" s="410">
        <v>8500.0</v>
      </c>
      <c r="L44" s="54" t="s">
        <v>51</v>
      </c>
      <c r="M44" s="53">
        <v>45769.0</v>
      </c>
      <c r="N44" s="54" t="s">
        <v>19</v>
      </c>
      <c r="O44" s="58"/>
      <c r="P44" s="54" t="s">
        <v>66</v>
      </c>
      <c r="Q44" s="152"/>
      <c r="R44" s="162"/>
      <c r="S44" s="162"/>
      <c r="T44" s="162"/>
      <c r="U44" s="162"/>
      <c r="V44" s="163"/>
      <c r="W44" s="163"/>
      <c r="X44" s="163"/>
    </row>
    <row r="45">
      <c r="A45" s="53">
        <v>45705.0</v>
      </c>
      <c r="B45" s="53">
        <v>45783.0</v>
      </c>
      <c r="C45" s="54">
        <v>226958.0</v>
      </c>
      <c r="D45" s="54" t="s">
        <v>62</v>
      </c>
      <c r="E45" s="55">
        <v>45505.0</v>
      </c>
      <c r="F45" s="56">
        <f t="shared" si="1"/>
        <v>9</v>
      </c>
      <c r="G45" s="53">
        <v>45539.0</v>
      </c>
      <c r="H45" s="56">
        <f t="shared" si="2"/>
        <v>8</v>
      </c>
      <c r="I45" s="54" t="s">
        <v>49</v>
      </c>
      <c r="J45" s="58"/>
      <c r="K45" s="100"/>
      <c r="L45" s="58"/>
      <c r="M45" s="53">
        <v>45770.0</v>
      </c>
      <c r="N45" s="54" t="s">
        <v>19</v>
      </c>
      <c r="O45" s="58"/>
      <c r="P45" s="58"/>
      <c r="Q45" s="152"/>
      <c r="R45" s="162"/>
      <c r="S45" s="162"/>
      <c r="T45" s="162"/>
      <c r="U45" s="162"/>
      <c r="V45" s="163"/>
      <c r="W45" s="163"/>
      <c r="X45" s="163"/>
    </row>
    <row r="46">
      <c r="A46" s="53">
        <v>45705.0</v>
      </c>
      <c r="B46" s="53">
        <v>45783.0</v>
      </c>
      <c r="C46" s="54">
        <v>229828.0</v>
      </c>
      <c r="D46" s="54" t="s">
        <v>48</v>
      </c>
      <c r="E46" s="55">
        <v>45536.0</v>
      </c>
      <c r="F46" s="56">
        <f t="shared" si="1"/>
        <v>8</v>
      </c>
      <c r="G46" s="53">
        <v>45574.0</v>
      </c>
      <c r="H46" s="56">
        <f t="shared" si="2"/>
        <v>6</v>
      </c>
      <c r="I46" s="54" t="s">
        <v>74</v>
      </c>
      <c r="J46" s="54" t="s">
        <v>833</v>
      </c>
      <c r="K46" s="100"/>
      <c r="L46" s="58"/>
      <c r="M46" s="58"/>
      <c r="N46" s="54" t="s">
        <v>19</v>
      </c>
      <c r="O46" s="58"/>
      <c r="P46" s="58"/>
      <c r="Q46" s="152"/>
      <c r="R46" s="162"/>
      <c r="S46" s="162"/>
      <c r="T46" s="162"/>
      <c r="U46" s="162"/>
      <c r="V46" s="163"/>
      <c r="W46" s="163"/>
      <c r="X46" s="163"/>
    </row>
    <row r="47">
      <c r="A47" s="53">
        <v>45705.0</v>
      </c>
      <c r="B47" s="53">
        <v>45783.0</v>
      </c>
      <c r="C47" s="54">
        <v>210170.0</v>
      </c>
      <c r="D47" s="54" t="s">
        <v>48</v>
      </c>
      <c r="E47" s="55">
        <v>44621.0</v>
      </c>
      <c r="F47" s="56">
        <f t="shared" si="1"/>
        <v>38</v>
      </c>
      <c r="G47" s="151">
        <v>45393.0</v>
      </c>
      <c r="H47" s="56">
        <f t="shared" si="2"/>
        <v>12</v>
      </c>
      <c r="I47" s="54" t="s">
        <v>74</v>
      </c>
      <c r="J47" s="54">
        <v>304.0</v>
      </c>
      <c r="K47" s="100"/>
      <c r="L47" s="58"/>
      <c r="M47" s="58"/>
      <c r="N47" s="54" t="s">
        <v>19</v>
      </c>
      <c r="O47" s="58"/>
      <c r="P47" s="58"/>
      <c r="Q47" s="152"/>
      <c r="R47" s="162"/>
      <c r="S47" s="162"/>
      <c r="T47" s="162"/>
      <c r="U47" s="162"/>
      <c r="V47" s="163"/>
      <c r="W47" s="163"/>
      <c r="X47" s="163"/>
    </row>
    <row r="48">
      <c r="A48" s="53">
        <v>45705.0</v>
      </c>
      <c r="B48" s="53">
        <v>45783.0</v>
      </c>
      <c r="C48" s="54">
        <v>232980.0</v>
      </c>
      <c r="D48" s="54" t="s">
        <v>48</v>
      </c>
      <c r="E48" s="55">
        <v>45474.0</v>
      </c>
      <c r="F48" s="56">
        <f t="shared" si="1"/>
        <v>10</v>
      </c>
      <c r="G48" s="53">
        <v>45596.0</v>
      </c>
      <c r="H48" s="56">
        <f t="shared" si="2"/>
        <v>6</v>
      </c>
      <c r="I48" s="54" t="s">
        <v>74</v>
      </c>
      <c r="J48" s="58"/>
      <c r="K48" s="100"/>
      <c r="L48" s="58"/>
      <c r="M48" s="58"/>
      <c r="N48" s="54" t="s">
        <v>19</v>
      </c>
      <c r="O48" s="58"/>
      <c r="P48" s="58"/>
      <c r="Q48" s="152"/>
      <c r="R48" s="162"/>
      <c r="S48" s="162"/>
      <c r="T48" s="162"/>
      <c r="U48" s="162"/>
      <c r="V48" s="163"/>
      <c r="W48" s="163"/>
      <c r="X48" s="163"/>
    </row>
    <row r="49">
      <c r="A49" s="53">
        <v>45705.0</v>
      </c>
      <c r="B49" s="53">
        <v>45783.0</v>
      </c>
      <c r="C49" s="54">
        <v>229517.0</v>
      </c>
      <c r="D49" s="54" t="s">
        <v>48</v>
      </c>
      <c r="E49" s="55">
        <v>45536.0</v>
      </c>
      <c r="F49" s="56">
        <f t="shared" si="1"/>
        <v>8</v>
      </c>
      <c r="G49" s="53">
        <v>45570.0</v>
      </c>
      <c r="H49" s="56">
        <f t="shared" si="2"/>
        <v>7</v>
      </c>
      <c r="I49" s="54" t="s">
        <v>74</v>
      </c>
      <c r="J49" s="54" t="s">
        <v>143</v>
      </c>
      <c r="K49" s="100"/>
      <c r="L49" s="58"/>
      <c r="M49" s="58"/>
      <c r="N49" s="54" t="s">
        <v>19</v>
      </c>
      <c r="O49" s="58"/>
      <c r="P49" s="58"/>
      <c r="Q49" s="152"/>
      <c r="R49" s="162"/>
      <c r="S49" s="162"/>
      <c r="T49" s="162"/>
      <c r="U49" s="162"/>
      <c r="V49" s="163"/>
      <c r="W49" s="163"/>
      <c r="X49" s="163"/>
    </row>
    <row r="50">
      <c r="A50" s="53">
        <v>45705.0</v>
      </c>
      <c r="B50" s="53">
        <v>45783.0</v>
      </c>
      <c r="C50" s="54">
        <v>214284.0</v>
      </c>
      <c r="D50" s="54" t="s">
        <v>48</v>
      </c>
      <c r="E50" s="55">
        <v>45352.0</v>
      </c>
      <c r="F50" s="56">
        <f t="shared" si="1"/>
        <v>14</v>
      </c>
      <c r="G50" s="53">
        <v>45456.0</v>
      </c>
      <c r="H50" s="56">
        <f t="shared" si="2"/>
        <v>10</v>
      </c>
      <c r="I50" s="54" t="s">
        <v>59</v>
      </c>
      <c r="J50" s="54">
        <v>102.0</v>
      </c>
      <c r="K50" s="100"/>
      <c r="L50" s="58"/>
      <c r="M50" s="58"/>
      <c r="N50" s="54" t="s">
        <v>19</v>
      </c>
      <c r="O50" s="58"/>
      <c r="P50" s="58"/>
      <c r="Q50" s="152"/>
      <c r="R50" s="162"/>
      <c r="S50" s="162"/>
      <c r="T50" s="162"/>
      <c r="U50" s="162"/>
      <c r="V50" s="163"/>
      <c r="W50" s="163"/>
      <c r="X50" s="163"/>
    </row>
    <row r="51">
      <c r="A51" s="53">
        <v>45702.0</v>
      </c>
      <c r="B51" s="53">
        <v>45783.0</v>
      </c>
      <c r="C51" s="54">
        <v>240839.0</v>
      </c>
      <c r="D51" s="54" t="s">
        <v>48</v>
      </c>
      <c r="E51" s="55">
        <v>45474.0</v>
      </c>
      <c r="F51" s="56">
        <f t="shared" si="1"/>
        <v>10</v>
      </c>
      <c r="G51" s="53">
        <v>45684.0</v>
      </c>
      <c r="H51" s="56">
        <f t="shared" si="2"/>
        <v>3</v>
      </c>
      <c r="I51" s="54" t="s">
        <v>73</v>
      </c>
      <c r="J51" s="54">
        <v>212.0</v>
      </c>
      <c r="K51" s="410">
        <v>3000.0</v>
      </c>
      <c r="L51" s="54" t="s">
        <v>51</v>
      </c>
      <c r="M51" s="53">
        <v>45744.0</v>
      </c>
      <c r="N51" s="54" t="s">
        <v>19</v>
      </c>
      <c r="O51" s="54" t="s">
        <v>200</v>
      </c>
      <c r="P51" s="54" t="s">
        <v>66</v>
      </c>
      <c r="Q51" s="152"/>
      <c r="R51" s="162"/>
      <c r="S51" s="162"/>
      <c r="T51" s="162"/>
      <c r="U51" s="162"/>
      <c r="V51" s="163"/>
      <c r="W51" s="163"/>
      <c r="X51" s="163"/>
    </row>
    <row r="52">
      <c r="A52" s="53">
        <v>45705.0</v>
      </c>
      <c r="B52" s="53">
        <v>45783.0</v>
      </c>
      <c r="C52" s="54">
        <v>184474.0</v>
      </c>
      <c r="D52" s="54" t="s">
        <v>71</v>
      </c>
      <c r="E52" s="55">
        <v>45078.0</v>
      </c>
      <c r="F52" s="56">
        <f t="shared" si="1"/>
        <v>23</v>
      </c>
      <c r="G52" s="53">
        <v>45169.0</v>
      </c>
      <c r="H52" s="56">
        <f t="shared" si="2"/>
        <v>20</v>
      </c>
      <c r="I52" s="54" t="s">
        <v>141</v>
      </c>
      <c r="J52" s="54">
        <v>602.0</v>
      </c>
      <c r="K52" s="57" t="s">
        <v>64</v>
      </c>
      <c r="L52" s="58"/>
      <c r="M52" s="54" t="s">
        <v>163</v>
      </c>
      <c r="N52" s="54" t="s">
        <v>19</v>
      </c>
      <c r="O52" s="54" t="s">
        <v>200</v>
      </c>
      <c r="P52" s="58"/>
      <c r="Q52" s="152"/>
      <c r="R52" s="162"/>
      <c r="S52" s="162"/>
      <c r="T52" s="162"/>
      <c r="U52" s="162"/>
      <c r="V52" s="163"/>
      <c r="W52" s="163"/>
      <c r="X52" s="163"/>
    </row>
    <row r="53">
      <c r="A53" s="53">
        <v>45705.0</v>
      </c>
      <c r="B53" s="53">
        <v>45783.0</v>
      </c>
      <c r="C53" s="54">
        <v>198408.0</v>
      </c>
      <c r="D53" s="54" t="s">
        <v>71</v>
      </c>
      <c r="E53" s="55">
        <v>45261.0</v>
      </c>
      <c r="F53" s="56">
        <f t="shared" si="1"/>
        <v>17</v>
      </c>
      <c r="G53" s="53">
        <v>45303.0</v>
      </c>
      <c r="H53" s="56">
        <f t="shared" si="2"/>
        <v>15</v>
      </c>
      <c r="I53" s="54" t="s">
        <v>141</v>
      </c>
      <c r="J53" s="58"/>
      <c r="K53" s="100"/>
      <c r="L53" s="58"/>
      <c r="M53" s="58"/>
      <c r="N53" s="54" t="s">
        <v>19</v>
      </c>
      <c r="O53" s="58"/>
      <c r="P53" s="58"/>
      <c r="Q53" s="152"/>
      <c r="R53" s="162"/>
      <c r="S53" s="162"/>
      <c r="T53" s="162"/>
      <c r="U53" s="162"/>
      <c r="V53" s="163"/>
      <c r="W53" s="163"/>
      <c r="X53" s="163"/>
    </row>
    <row r="54">
      <c r="A54" s="53">
        <v>45705.0</v>
      </c>
      <c r="B54" s="53">
        <v>45783.0</v>
      </c>
      <c r="C54" s="54">
        <v>201335.0</v>
      </c>
      <c r="D54" s="54" t="s">
        <v>71</v>
      </c>
      <c r="E54" s="55">
        <v>45261.0</v>
      </c>
      <c r="F54" s="56">
        <f t="shared" si="1"/>
        <v>17</v>
      </c>
      <c r="G54" s="53">
        <v>45359.0</v>
      </c>
      <c r="H54" s="56">
        <f t="shared" si="2"/>
        <v>13</v>
      </c>
      <c r="I54" s="54" t="s">
        <v>59</v>
      </c>
      <c r="J54" s="54">
        <v>108.0</v>
      </c>
      <c r="K54" s="100"/>
      <c r="L54" s="58"/>
      <c r="M54" s="58"/>
      <c r="N54" s="54" t="s">
        <v>19</v>
      </c>
      <c r="O54" s="58"/>
      <c r="P54" s="58"/>
      <c r="Q54" s="152"/>
      <c r="R54" s="162"/>
      <c r="S54" s="162"/>
      <c r="T54" s="162"/>
      <c r="U54" s="162"/>
      <c r="V54" s="163"/>
      <c r="W54" s="163"/>
      <c r="X54" s="163"/>
    </row>
    <row r="55">
      <c r="A55" s="53">
        <v>45705.0</v>
      </c>
      <c r="B55" s="53">
        <v>45783.0</v>
      </c>
      <c r="C55" s="54">
        <v>226645.0</v>
      </c>
      <c r="D55" s="54" t="s">
        <v>71</v>
      </c>
      <c r="E55" s="55">
        <v>45323.0</v>
      </c>
      <c r="F55" s="56">
        <f t="shared" si="1"/>
        <v>15</v>
      </c>
      <c r="G55" s="53">
        <v>45534.0</v>
      </c>
      <c r="H55" s="56">
        <f t="shared" si="2"/>
        <v>8</v>
      </c>
      <c r="I55" s="54" t="s">
        <v>59</v>
      </c>
      <c r="J55" s="54">
        <v>105.0</v>
      </c>
      <c r="K55" s="100"/>
      <c r="L55" s="58"/>
      <c r="M55" s="58"/>
      <c r="N55" s="54" t="s">
        <v>19</v>
      </c>
      <c r="O55" s="58"/>
      <c r="P55" s="58"/>
      <c r="Q55" s="152"/>
      <c r="R55" s="162"/>
      <c r="S55" s="162"/>
      <c r="T55" s="162"/>
      <c r="U55" s="162"/>
      <c r="V55" s="163"/>
      <c r="W55" s="163"/>
      <c r="X55" s="163"/>
    </row>
    <row r="56">
      <c r="A56" s="53">
        <v>45705.0</v>
      </c>
      <c r="B56" s="53">
        <v>45782.0</v>
      </c>
      <c r="C56" s="54">
        <v>239427.0</v>
      </c>
      <c r="D56" s="54" t="s">
        <v>71</v>
      </c>
      <c r="E56" s="55">
        <v>45474.0</v>
      </c>
      <c r="F56" s="56">
        <f t="shared" si="1"/>
        <v>10</v>
      </c>
      <c r="G56" s="53">
        <v>45671.0</v>
      </c>
      <c r="H56" s="56">
        <f t="shared" si="2"/>
        <v>3</v>
      </c>
      <c r="I56" s="54" t="s">
        <v>73</v>
      </c>
      <c r="J56" s="54" t="s">
        <v>143</v>
      </c>
      <c r="K56" s="57" t="s">
        <v>834</v>
      </c>
      <c r="L56" s="54" t="s">
        <v>51</v>
      </c>
      <c r="M56" s="53">
        <v>45782.0</v>
      </c>
      <c r="N56" s="54" t="s">
        <v>17</v>
      </c>
      <c r="O56" s="58"/>
      <c r="P56" s="58"/>
      <c r="Q56" s="152"/>
      <c r="R56" s="162"/>
      <c r="S56" s="162"/>
      <c r="T56" s="162"/>
      <c r="U56" s="162"/>
      <c r="V56" s="163"/>
      <c r="W56" s="163"/>
      <c r="X56" s="163"/>
    </row>
    <row r="57">
      <c r="A57" s="53">
        <v>45695.0</v>
      </c>
      <c r="B57" s="53">
        <v>45783.0</v>
      </c>
      <c r="C57" s="54">
        <v>214053.0</v>
      </c>
      <c r="D57" s="54" t="s">
        <v>133</v>
      </c>
      <c r="E57" s="55">
        <v>45231.0</v>
      </c>
      <c r="F57" s="56">
        <f t="shared" si="1"/>
        <v>18</v>
      </c>
      <c r="G57" s="53">
        <v>45425.0</v>
      </c>
      <c r="H57" s="56">
        <f t="shared" si="2"/>
        <v>11</v>
      </c>
      <c r="I57" s="54" t="s">
        <v>63</v>
      </c>
      <c r="J57" s="54">
        <v>404.0</v>
      </c>
      <c r="K57" s="410">
        <v>4500.0</v>
      </c>
      <c r="L57" s="54" t="s">
        <v>51</v>
      </c>
      <c r="M57" s="53">
        <v>45706.0</v>
      </c>
      <c r="N57" s="54" t="s">
        <v>19</v>
      </c>
      <c r="O57" s="58"/>
      <c r="P57" s="54" t="s">
        <v>66</v>
      </c>
      <c r="Q57" s="152"/>
      <c r="R57" s="162"/>
      <c r="S57" s="162"/>
      <c r="T57" s="162"/>
      <c r="U57" s="162"/>
      <c r="V57" s="163"/>
      <c r="W57" s="163"/>
      <c r="X57" s="163"/>
    </row>
    <row r="58">
      <c r="A58" s="53">
        <v>45722.0</v>
      </c>
      <c r="B58" s="53">
        <v>45783.0</v>
      </c>
      <c r="C58" s="54">
        <v>200867.0</v>
      </c>
      <c r="D58" s="54" t="s">
        <v>77</v>
      </c>
      <c r="E58" s="55">
        <v>45261.0</v>
      </c>
      <c r="F58" s="56">
        <f t="shared" si="1"/>
        <v>17</v>
      </c>
      <c r="G58" s="53">
        <v>45322.0</v>
      </c>
      <c r="H58" s="56">
        <f t="shared" si="2"/>
        <v>15</v>
      </c>
      <c r="I58" s="54" t="s">
        <v>73</v>
      </c>
      <c r="J58" s="54" t="s">
        <v>143</v>
      </c>
      <c r="K58" s="411">
        <v>17000.0</v>
      </c>
      <c r="L58" s="54" t="s">
        <v>51</v>
      </c>
      <c r="M58" s="53">
        <v>45782.0</v>
      </c>
      <c r="N58" s="54" t="s">
        <v>19</v>
      </c>
      <c r="O58" s="54" t="s">
        <v>200</v>
      </c>
      <c r="P58" s="58"/>
      <c r="Q58" s="152"/>
      <c r="R58" s="162"/>
      <c r="S58" s="162"/>
      <c r="T58" s="162"/>
      <c r="U58" s="162"/>
      <c r="V58" s="163"/>
      <c r="W58" s="163"/>
      <c r="X58" s="163"/>
    </row>
    <row r="59">
      <c r="A59" s="53">
        <v>45705.0</v>
      </c>
      <c r="B59" s="53">
        <v>45783.0</v>
      </c>
      <c r="C59" s="54">
        <v>227715.0</v>
      </c>
      <c r="D59" s="54" t="s">
        <v>77</v>
      </c>
      <c r="E59" s="55">
        <v>45536.0</v>
      </c>
      <c r="F59" s="56">
        <f t="shared" si="1"/>
        <v>8</v>
      </c>
      <c r="G59" s="53">
        <v>45546.0</v>
      </c>
      <c r="H59" s="56">
        <f t="shared" si="2"/>
        <v>7</v>
      </c>
      <c r="I59" s="54" t="s">
        <v>42</v>
      </c>
      <c r="J59" s="58"/>
      <c r="K59" s="100"/>
      <c r="L59" s="58"/>
      <c r="M59" s="58"/>
      <c r="N59" s="54" t="s">
        <v>19</v>
      </c>
      <c r="O59" s="58"/>
      <c r="P59" s="58"/>
      <c r="Q59" s="152"/>
      <c r="R59" s="162"/>
      <c r="S59" s="162"/>
      <c r="T59" s="162"/>
      <c r="U59" s="162"/>
      <c r="V59" s="163"/>
      <c r="W59" s="163"/>
      <c r="X59" s="163"/>
    </row>
    <row r="60">
      <c r="A60" s="53">
        <v>45705.0</v>
      </c>
      <c r="B60" s="53">
        <v>45783.0</v>
      </c>
      <c r="C60" s="54">
        <v>228466.0</v>
      </c>
      <c r="D60" s="54" t="s">
        <v>77</v>
      </c>
      <c r="E60" s="55">
        <v>45352.0</v>
      </c>
      <c r="F60" s="56">
        <f t="shared" si="1"/>
        <v>14</v>
      </c>
      <c r="G60" s="53">
        <v>45554.0</v>
      </c>
      <c r="H60" s="56">
        <f t="shared" si="2"/>
        <v>7</v>
      </c>
      <c r="I60" s="54" t="s">
        <v>73</v>
      </c>
      <c r="J60" s="58"/>
      <c r="K60" s="100"/>
      <c r="L60" s="58"/>
      <c r="M60" s="53">
        <v>45712.0</v>
      </c>
      <c r="N60" s="54" t="s">
        <v>19</v>
      </c>
      <c r="O60" s="58"/>
      <c r="P60" s="58"/>
      <c r="Q60" s="152"/>
      <c r="R60" s="162"/>
      <c r="S60" s="162"/>
      <c r="T60" s="162"/>
      <c r="U60" s="162"/>
      <c r="V60" s="163"/>
      <c r="W60" s="163"/>
      <c r="X60" s="163"/>
    </row>
    <row r="61">
      <c r="A61" s="53">
        <v>45705.0</v>
      </c>
      <c r="B61" s="53">
        <v>45783.0</v>
      </c>
      <c r="C61" s="54">
        <v>175337.0</v>
      </c>
      <c r="D61" s="54" t="s">
        <v>77</v>
      </c>
      <c r="E61" s="55">
        <v>45078.0</v>
      </c>
      <c r="F61" s="56">
        <f t="shared" si="1"/>
        <v>23</v>
      </c>
      <c r="G61" s="53">
        <v>45098.0</v>
      </c>
      <c r="H61" s="56">
        <f t="shared" si="2"/>
        <v>22</v>
      </c>
      <c r="I61" s="54" t="s">
        <v>141</v>
      </c>
      <c r="J61" s="58"/>
      <c r="K61" s="100"/>
      <c r="L61" s="58"/>
      <c r="M61" s="58"/>
      <c r="N61" s="54" t="s">
        <v>19</v>
      </c>
      <c r="O61" s="58"/>
      <c r="P61" s="58"/>
      <c r="Q61" s="152"/>
      <c r="R61" s="162"/>
      <c r="S61" s="162"/>
      <c r="T61" s="162"/>
      <c r="U61" s="162"/>
      <c r="V61" s="163"/>
      <c r="W61" s="163"/>
      <c r="X61" s="163"/>
    </row>
    <row r="62">
      <c r="A62" s="53">
        <v>45721.0</v>
      </c>
      <c r="B62" s="53">
        <v>45783.0</v>
      </c>
      <c r="C62" s="54">
        <v>205376.0</v>
      </c>
      <c r="D62" s="54" t="s">
        <v>77</v>
      </c>
      <c r="E62" s="55">
        <v>45323.0</v>
      </c>
      <c r="F62" s="56">
        <f t="shared" si="1"/>
        <v>15</v>
      </c>
      <c r="G62" s="53">
        <v>45358.0</v>
      </c>
      <c r="H62" s="56">
        <f t="shared" si="2"/>
        <v>13</v>
      </c>
      <c r="I62" s="54" t="s">
        <v>73</v>
      </c>
      <c r="J62" s="54" t="s">
        <v>835</v>
      </c>
      <c r="K62" s="411">
        <v>15000.0</v>
      </c>
      <c r="L62" s="54" t="s">
        <v>51</v>
      </c>
      <c r="M62" s="53">
        <v>45735.0</v>
      </c>
      <c r="N62" s="54" t="s">
        <v>19</v>
      </c>
      <c r="O62" s="54" t="s">
        <v>200</v>
      </c>
      <c r="P62" s="58"/>
      <c r="Q62" s="152"/>
      <c r="R62" s="162"/>
      <c r="S62" s="162"/>
      <c r="T62" s="162"/>
      <c r="U62" s="162"/>
      <c r="V62" s="163"/>
      <c r="W62" s="163"/>
      <c r="X62" s="163"/>
    </row>
    <row r="63">
      <c r="A63" s="53">
        <v>45705.0</v>
      </c>
      <c r="B63" s="53">
        <v>45783.0</v>
      </c>
      <c r="C63" s="54">
        <v>235383.0</v>
      </c>
      <c r="D63" s="54" t="s">
        <v>77</v>
      </c>
      <c r="E63" s="55">
        <v>45352.0</v>
      </c>
      <c r="F63" s="56">
        <f t="shared" si="1"/>
        <v>14</v>
      </c>
      <c r="G63" s="151">
        <v>45622.0</v>
      </c>
      <c r="H63" s="56">
        <f t="shared" si="2"/>
        <v>5</v>
      </c>
      <c r="I63" s="54" t="s">
        <v>73</v>
      </c>
      <c r="J63" s="54" t="s">
        <v>143</v>
      </c>
      <c r="K63" s="100"/>
      <c r="L63" s="54" t="s">
        <v>51</v>
      </c>
      <c r="M63" s="53">
        <v>45782.0</v>
      </c>
      <c r="N63" s="54" t="s">
        <v>19</v>
      </c>
      <c r="O63" s="54" t="s">
        <v>836</v>
      </c>
      <c r="P63" s="58"/>
      <c r="Q63" s="152"/>
      <c r="R63" s="162"/>
      <c r="S63" s="162"/>
      <c r="T63" s="162"/>
      <c r="U63" s="162"/>
      <c r="V63" s="163"/>
      <c r="W63" s="163"/>
      <c r="X63" s="163"/>
    </row>
    <row r="64">
      <c r="A64" s="53">
        <v>45705.0</v>
      </c>
      <c r="B64" s="53">
        <v>45783.0</v>
      </c>
      <c r="C64" s="54">
        <v>183312.0</v>
      </c>
      <c r="D64" s="54" t="s">
        <v>70</v>
      </c>
      <c r="E64" s="55">
        <v>45139.0</v>
      </c>
      <c r="F64" s="56">
        <f t="shared" si="1"/>
        <v>21</v>
      </c>
      <c r="G64" s="53">
        <v>45160.0</v>
      </c>
      <c r="H64" s="56">
        <f t="shared" si="2"/>
        <v>20</v>
      </c>
      <c r="I64" s="54" t="s">
        <v>73</v>
      </c>
      <c r="J64" s="54" t="s">
        <v>376</v>
      </c>
      <c r="K64" s="100"/>
      <c r="L64" s="58"/>
      <c r="M64" s="58"/>
      <c r="N64" s="54" t="s">
        <v>19</v>
      </c>
      <c r="O64" s="58"/>
      <c r="P64" s="58"/>
      <c r="Q64" s="152"/>
      <c r="R64" s="162"/>
      <c r="S64" s="162"/>
      <c r="T64" s="162"/>
      <c r="U64" s="162"/>
      <c r="V64" s="163"/>
      <c r="W64" s="163"/>
      <c r="X64" s="163"/>
    </row>
    <row r="65">
      <c r="A65" s="53">
        <v>45705.0</v>
      </c>
      <c r="B65" s="53">
        <v>45783.0</v>
      </c>
      <c r="C65" s="54">
        <v>216760.0</v>
      </c>
      <c r="D65" s="54" t="s">
        <v>70</v>
      </c>
      <c r="E65" s="55">
        <v>45413.0</v>
      </c>
      <c r="F65" s="56">
        <f t="shared" si="1"/>
        <v>12</v>
      </c>
      <c r="G65" s="53">
        <v>45446.0</v>
      </c>
      <c r="H65" s="56">
        <f t="shared" si="2"/>
        <v>11</v>
      </c>
      <c r="I65" s="54" t="s">
        <v>74</v>
      </c>
      <c r="J65" s="54" t="s">
        <v>488</v>
      </c>
      <c r="K65" s="100"/>
      <c r="L65" s="58"/>
      <c r="M65" s="58"/>
      <c r="N65" s="54" t="s">
        <v>19</v>
      </c>
      <c r="O65" s="58"/>
      <c r="P65" s="58"/>
      <c r="Q65" s="152"/>
      <c r="R65" s="162"/>
      <c r="S65" s="162"/>
      <c r="T65" s="162"/>
      <c r="U65" s="162"/>
      <c r="V65" s="163"/>
      <c r="W65" s="163"/>
      <c r="X65" s="163"/>
    </row>
    <row r="66">
      <c r="A66" s="53">
        <v>45705.0</v>
      </c>
      <c r="B66" s="53">
        <v>45783.0</v>
      </c>
      <c r="C66" s="54">
        <v>208050.0</v>
      </c>
      <c r="D66" s="54" t="s">
        <v>70</v>
      </c>
      <c r="E66" s="55">
        <v>45323.0</v>
      </c>
      <c r="F66" s="56">
        <f t="shared" si="1"/>
        <v>15</v>
      </c>
      <c r="G66" s="53">
        <v>45378.0</v>
      </c>
      <c r="H66" s="56">
        <f t="shared" si="2"/>
        <v>13</v>
      </c>
      <c r="I66" s="54" t="s">
        <v>74</v>
      </c>
      <c r="J66" s="54">
        <v>314.0</v>
      </c>
      <c r="K66" s="100"/>
      <c r="L66" s="58"/>
      <c r="M66" s="58"/>
      <c r="N66" s="54" t="s">
        <v>19</v>
      </c>
      <c r="O66" s="58"/>
      <c r="P66" s="58"/>
      <c r="Q66" s="152"/>
      <c r="R66" s="162"/>
      <c r="S66" s="162"/>
      <c r="T66" s="162"/>
      <c r="U66" s="162"/>
      <c r="V66" s="163"/>
      <c r="W66" s="163"/>
      <c r="X66" s="163"/>
    </row>
    <row r="67">
      <c r="A67" s="53">
        <v>45705.0</v>
      </c>
      <c r="B67" s="53">
        <v>45783.0</v>
      </c>
      <c r="C67" s="54">
        <v>227504.0</v>
      </c>
      <c r="D67" s="54" t="s">
        <v>70</v>
      </c>
      <c r="E67" s="55">
        <v>45474.0</v>
      </c>
      <c r="F67" s="56">
        <f t="shared" si="1"/>
        <v>10</v>
      </c>
      <c r="G67" s="53">
        <v>45545.0</v>
      </c>
      <c r="H67" s="56">
        <f t="shared" si="2"/>
        <v>7</v>
      </c>
      <c r="I67" s="54" t="s">
        <v>42</v>
      </c>
      <c r="J67" s="58"/>
      <c r="K67" s="100"/>
      <c r="L67" s="58"/>
      <c r="M67" s="58"/>
      <c r="N67" s="54" t="s">
        <v>19</v>
      </c>
      <c r="O67" s="58"/>
      <c r="P67" s="58"/>
      <c r="Q67" s="152"/>
      <c r="R67" s="162"/>
      <c r="S67" s="162"/>
      <c r="T67" s="162"/>
      <c r="U67" s="162"/>
      <c r="V67" s="163"/>
      <c r="W67" s="163"/>
      <c r="X67" s="163"/>
    </row>
    <row r="68">
      <c r="A68" s="53">
        <v>45705.0</v>
      </c>
      <c r="B68" s="53">
        <v>45783.0</v>
      </c>
      <c r="C68" s="54">
        <v>229960.0</v>
      </c>
      <c r="D68" s="54" t="s">
        <v>70</v>
      </c>
      <c r="E68" s="55">
        <v>45536.0</v>
      </c>
      <c r="F68" s="56">
        <f t="shared" si="1"/>
        <v>8</v>
      </c>
      <c r="G68" s="53">
        <v>45568.0</v>
      </c>
      <c r="H68" s="56">
        <f t="shared" si="2"/>
        <v>7</v>
      </c>
      <c r="I68" s="54" t="s">
        <v>74</v>
      </c>
      <c r="J68" s="54" t="s">
        <v>143</v>
      </c>
      <c r="K68" s="100"/>
      <c r="L68" s="58"/>
      <c r="M68" s="58"/>
      <c r="N68" s="54" t="s">
        <v>19</v>
      </c>
      <c r="O68" s="58"/>
      <c r="P68" s="58"/>
      <c r="Q68" s="152"/>
      <c r="R68" s="162"/>
      <c r="S68" s="162"/>
      <c r="T68" s="162"/>
      <c r="U68" s="162"/>
      <c r="V68" s="163"/>
      <c r="W68" s="163"/>
      <c r="X68" s="163"/>
    </row>
    <row r="69">
      <c r="A69" s="53">
        <v>45705.0</v>
      </c>
      <c r="B69" s="53">
        <v>45783.0</v>
      </c>
      <c r="C69" s="54">
        <v>230269.0</v>
      </c>
      <c r="D69" s="54" t="s">
        <v>70</v>
      </c>
      <c r="E69" s="55">
        <v>45474.0</v>
      </c>
      <c r="F69" s="56">
        <f t="shared" si="1"/>
        <v>10</v>
      </c>
      <c r="G69" s="53">
        <v>45572.0</v>
      </c>
      <c r="H69" s="56">
        <f t="shared" si="2"/>
        <v>6</v>
      </c>
      <c r="I69" s="54" t="s">
        <v>73</v>
      </c>
      <c r="J69" s="54" t="s">
        <v>143</v>
      </c>
      <c r="K69" s="100"/>
      <c r="L69" s="58"/>
      <c r="M69" s="53"/>
      <c r="N69" s="54" t="s">
        <v>19</v>
      </c>
      <c r="O69" s="58"/>
      <c r="P69" s="58"/>
      <c r="Q69" s="152"/>
      <c r="R69" s="162"/>
      <c r="S69" s="162"/>
      <c r="T69" s="162"/>
      <c r="U69" s="162"/>
      <c r="V69" s="163"/>
      <c r="W69" s="163"/>
      <c r="X69" s="163"/>
    </row>
    <row r="70">
      <c r="A70" s="53">
        <v>45705.0</v>
      </c>
      <c r="B70" s="53">
        <v>45783.0</v>
      </c>
      <c r="C70" s="54">
        <v>240615.0</v>
      </c>
      <c r="D70" s="54" t="s">
        <v>70</v>
      </c>
      <c r="E70" s="55">
        <v>45383.0</v>
      </c>
      <c r="F70" s="56">
        <f t="shared" si="1"/>
        <v>13</v>
      </c>
      <c r="G70" s="53">
        <v>45681.0</v>
      </c>
      <c r="H70" s="56">
        <f t="shared" si="2"/>
        <v>3</v>
      </c>
      <c r="I70" s="54" t="s">
        <v>59</v>
      </c>
      <c r="J70" s="58"/>
      <c r="K70" s="100"/>
      <c r="L70" s="58"/>
      <c r="M70" s="58"/>
      <c r="N70" s="54" t="s">
        <v>19</v>
      </c>
      <c r="O70" s="58"/>
      <c r="P70" s="58"/>
      <c r="Q70" s="152"/>
      <c r="R70" s="162"/>
      <c r="S70" s="162"/>
      <c r="T70" s="162"/>
      <c r="U70" s="162"/>
      <c r="V70" s="163"/>
      <c r="W70" s="163"/>
      <c r="X70" s="163"/>
    </row>
    <row r="71">
      <c r="A71" s="53">
        <v>45705.0</v>
      </c>
      <c r="B71" s="53">
        <v>45783.0</v>
      </c>
      <c r="C71" s="54">
        <v>202372.0</v>
      </c>
      <c r="D71" s="54" t="s">
        <v>104</v>
      </c>
      <c r="E71" s="55">
        <v>45292.0</v>
      </c>
      <c r="F71" s="56">
        <f t="shared" si="1"/>
        <v>16</v>
      </c>
      <c r="G71" s="53">
        <v>45337.0</v>
      </c>
      <c r="H71" s="56">
        <f t="shared" si="2"/>
        <v>14</v>
      </c>
      <c r="I71" s="54" t="s">
        <v>49</v>
      </c>
      <c r="J71" s="54" t="s">
        <v>524</v>
      </c>
      <c r="K71" s="100"/>
      <c r="L71" s="58"/>
      <c r="M71" s="58"/>
      <c r="N71" s="54" t="s">
        <v>19</v>
      </c>
      <c r="O71" s="58"/>
      <c r="P71" s="58"/>
      <c r="Q71" s="152"/>
      <c r="R71" s="162"/>
      <c r="S71" s="162"/>
      <c r="T71" s="162"/>
      <c r="U71" s="162"/>
      <c r="V71" s="163"/>
      <c r="W71" s="163"/>
      <c r="X71" s="163"/>
    </row>
    <row r="72">
      <c r="A72" s="53">
        <v>45705.0</v>
      </c>
      <c r="B72" s="53">
        <v>45783.0</v>
      </c>
      <c r="C72" s="54">
        <v>223993.0</v>
      </c>
      <c r="D72" s="54" t="s">
        <v>104</v>
      </c>
      <c r="E72" s="55">
        <v>45505.0</v>
      </c>
      <c r="F72" s="56">
        <f t="shared" si="1"/>
        <v>9</v>
      </c>
      <c r="G72" s="53">
        <v>45511.0</v>
      </c>
      <c r="H72" s="56">
        <f t="shared" si="2"/>
        <v>8</v>
      </c>
      <c r="I72" s="54" t="s">
        <v>74</v>
      </c>
      <c r="J72" s="58"/>
      <c r="K72" s="410">
        <v>10000.0</v>
      </c>
      <c r="L72" s="54" t="s">
        <v>68</v>
      </c>
      <c r="M72" s="53">
        <v>45730.0</v>
      </c>
      <c r="N72" s="54" t="s">
        <v>19</v>
      </c>
      <c r="O72" s="58"/>
      <c r="P72" s="58"/>
      <c r="Q72" s="152"/>
      <c r="R72" s="162"/>
      <c r="S72" s="162"/>
      <c r="T72" s="162"/>
      <c r="U72" s="162"/>
      <c r="V72" s="163"/>
      <c r="W72" s="163"/>
      <c r="X72" s="163"/>
    </row>
    <row r="73">
      <c r="A73" s="53">
        <v>45719.0</v>
      </c>
      <c r="B73" s="53">
        <v>45783.0</v>
      </c>
      <c r="C73" s="54">
        <v>238423.0</v>
      </c>
      <c r="D73" s="54" t="s">
        <v>104</v>
      </c>
      <c r="E73" s="55">
        <v>45413.0</v>
      </c>
      <c r="F73" s="56">
        <f t="shared" si="1"/>
        <v>12</v>
      </c>
      <c r="G73" s="53">
        <v>45671.0</v>
      </c>
      <c r="H73" s="56">
        <f t="shared" si="2"/>
        <v>3</v>
      </c>
      <c r="I73" s="54" t="s">
        <v>73</v>
      </c>
      <c r="J73" s="54">
        <v>201.0</v>
      </c>
      <c r="K73" s="410">
        <v>10000.0</v>
      </c>
      <c r="L73" s="58"/>
      <c r="M73" s="53">
        <v>45741.0</v>
      </c>
      <c r="N73" s="54" t="s">
        <v>19</v>
      </c>
      <c r="O73" s="54" t="s">
        <v>200</v>
      </c>
      <c r="P73" s="58"/>
      <c r="Q73" s="152"/>
      <c r="R73" s="162"/>
      <c r="S73" s="162"/>
      <c r="T73" s="162"/>
      <c r="U73" s="162"/>
      <c r="V73" s="163"/>
      <c r="W73" s="163"/>
      <c r="X73" s="163"/>
    </row>
    <row r="74">
      <c r="A74" s="53">
        <v>45705.0</v>
      </c>
      <c r="B74" s="53">
        <v>45783.0</v>
      </c>
      <c r="C74" s="54">
        <v>196117.0</v>
      </c>
      <c r="D74" s="54" t="s">
        <v>83</v>
      </c>
      <c r="E74" s="55">
        <v>45231.0</v>
      </c>
      <c r="F74" s="56">
        <f t="shared" si="1"/>
        <v>18</v>
      </c>
      <c r="G74" s="151">
        <v>45279.0</v>
      </c>
      <c r="H74" s="56">
        <f t="shared" si="2"/>
        <v>16</v>
      </c>
      <c r="I74" s="54" t="s">
        <v>59</v>
      </c>
      <c r="J74" s="54">
        <v>102.0</v>
      </c>
      <c r="K74" s="57" t="s">
        <v>294</v>
      </c>
      <c r="L74" s="54" t="s">
        <v>68</v>
      </c>
      <c r="M74" s="53">
        <v>45730.0</v>
      </c>
      <c r="N74" s="54" t="s">
        <v>19</v>
      </c>
      <c r="O74" s="58"/>
      <c r="P74" s="58"/>
      <c r="Q74" s="152"/>
      <c r="R74" s="162"/>
      <c r="S74" s="162"/>
      <c r="T74" s="162"/>
      <c r="U74" s="162"/>
      <c r="V74" s="163"/>
      <c r="W74" s="163"/>
      <c r="X74" s="163"/>
    </row>
    <row r="75">
      <c r="A75" s="53">
        <v>45705.0</v>
      </c>
      <c r="B75" s="53">
        <v>45783.0</v>
      </c>
      <c r="C75" s="54">
        <v>194928.0</v>
      </c>
      <c r="D75" s="54" t="s">
        <v>83</v>
      </c>
      <c r="E75" s="55">
        <v>45200.0</v>
      </c>
      <c r="F75" s="56">
        <f t="shared" si="1"/>
        <v>19</v>
      </c>
      <c r="G75" s="53">
        <v>45266.0</v>
      </c>
      <c r="H75" s="56">
        <f t="shared" si="2"/>
        <v>17</v>
      </c>
      <c r="I75" s="54" t="s">
        <v>74</v>
      </c>
      <c r="J75" s="54" t="s">
        <v>94</v>
      </c>
      <c r="K75" s="100"/>
      <c r="L75" s="58"/>
      <c r="M75" s="58"/>
      <c r="N75" s="54" t="s">
        <v>19</v>
      </c>
      <c r="O75" s="58"/>
      <c r="P75" s="58"/>
      <c r="Q75" s="152"/>
      <c r="R75" s="162"/>
      <c r="S75" s="162"/>
      <c r="T75" s="162"/>
      <c r="U75" s="162"/>
      <c r="V75" s="163"/>
      <c r="W75" s="163"/>
      <c r="X75" s="163"/>
    </row>
    <row r="76">
      <c r="A76" s="53">
        <v>45705.0</v>
      </c>
      <c r="B76" s="53">
        <v>45783.0</v>
      </c>
      <c r="C76" s="54">
        <v>208836.0</v>
      </c>
      <c r="D76" s="54" t="s">
        <v>83</v>
      </c>
      <c r="E76" s="55">
        <v>45352.0</v>
      </c>
      <c r="F76" s="56">
        <f t="shared" si="1"/>
        <v>14</v>
      </c>
      <c r="G76" s="53">
        <v>45448.0</v>
      </c>
      <c r="H76" s="56">
        <f t="shared" si="2"/>
        <v>11</v>
      </c>
      <c r="I76" s="54" t="s">
        <v>63</v>
      </c>
      <c r="J76" s="54">
        <v>434.0</v>
      </c>
      <c r="K76" s="100"/>
      <c r="L76" s="58"/>
      <c r="M76" s="58"/>
      <c r="N76" s="54" t="s">
        <v>19</v>
      </c>
      <c r="O76" s="58"/>
      <c r="P76" s="58"/>
      <c r="Q76" s="152"/>
      <c r="R76" s="162"/>
      <c r="S76" s="162"/>
      <c r="T76" s="162"/>
      <c r="U76" s="162"/>
      <c r="V76" s="163"/>
      <c r="W76" s="163"/>
      <c r="X76" s="163"/>
    </row>
    <row r="77">
      <c r="A77" s="53">
        <v>45705.0</v>
      </c>
      <c r="B77" s="53">
        <v>45783.0</v>
      </c>
      <c r="C77" s="54">
        <v>215027.0</v>
      </c>
      <c r="D77" s="54" t="s">
        <v>83</v>
      </c>
      <c r="E77" s="55">
        <v>45413.0</v>
      </c>
      <c r="F77" s="56">
        <f t="shared" si="1"/>
        <v>12</v>
      </c>
      <c r="G77" s="53">
        <v>45432.0</v>
      </c>
      <c r="H77" s="56">
        <f t="shared" si="2"/>
        <v>11</v>
      </c>
      <c r="I77" s="54" t="s">
        <v>74</v>
      </c>
      <c r="J77" s="54">
        <v>307.0</v>
      </c>
      <c r="K77" s="100"/>
      <c r="L77" s="58"/>
      <c r="M77" s="58"/>
      <c r="N77" s="54" t="s">
        <v>19</v>
      </c>
      <c r="O77" s="58"/>
      <c r="P77" s="58"/>
      <c r="Q77" s="152"/>
      <c r="R77" s="162"/>
      <c r="S77" s="162"/>
      <c r="T77" s="162"/>
      <c r="U77" s="162"/>
      <c r="V77" s="163"/>
      <c r="W77" s="163"/>
      <c r="X77" s="163"/>
    </row>
    <row r="78">
      <c r="A78" s="53">
        <v>45705.0</v>
      </c>
      <c r="B78" s="53">
        <v>45783.0</v>
      </c>
      <c r="C78" s="54">
        <v>224695.0</v>
      </c>
      <c r="D78" s="54" t="s">
        <v>83</v>
      </c>
      <c r="E78" s="55">
        <v>45474.0</v>
      </c>
      <c r="F78" s="56">
        <f t="shared" si="1"/>
        <v>10</v>
      </c>
      <c r="G78" s="53">
        <v>45520.0</v>
      </c>
      <c r="H78" s="56">
        <f t="shared" si="2"/>
        <v>8</v>
      </c>
      <c r="I78" s="54" t="s">
        <v>74</v>
      </c>
      <c r="J78" s="58"/>
      <c r="K78" s="100"/>
      <c r="L78" s="58"/>
      <c r="M78" s="58"/>
      <c r="N78" s="54" t="s">
        <v>19</v>
      </c>
      <c r="O78" s="58"/>
      <c r="P78" s="58"/>
      <c r="Q78" s="152"/>
      <c r="R78" s="162"/>
      <c r="S78" s="162"/>
      <c r="T78" s="162"/>
      <c r="U78" s="162"/>
      <c r="V78" s="163"/>
      <c r="W78" s="163"/>
      <c r="X78" s="163"/>
    </row>
    <row r="79">
      <c r="A79" s="53">
        <v>45705.0</v>
      </c>
      <c r="B79" s="53">
        <v>45783.0</v>
      </c>
      <c r="C79" s="54">
        <v>223933.0</v>
      </c>
      <c r="D79" s="54" t="s">
        <v>83</v>
      </c>
      <c r="E79" s="55">
        <v>45444.0</v>
      </c>
      <c r="F79" s="56">
        <f t="shared" si="1"/>
        <v>11</v>
      </c>
      <c r="G79" s="53">
        <v>45517.0</v>
      </c>
      <c r="H79" s="56">
        <f t="shared" si="2"/>
        <v>8</v>
      </c>
      <c r="I79" s="54" t="s">
        <v>42</v>
      </c>
      <c r="J79" s="58"/>
      <c r="K79" s="100"/>
      <c r="L79" s="58"/>
      <c r="M79" s="58"/>
      <c r="N79" s="54" t="s">
        <v>19</v>
      </c>
      <c r="O79" s="58"/>
      <c r="P79" s="58"/>
      <c r="Q79" s="152"/>
      <c r="R79" s="162"/>
      <c r="S79" s="162"/>
      <c r="T79" s="162"/>
      <c r="U79" s="162"/>
      <c r="V79" s="163"/>
      <c r="W79" s="163"/>
      <c r="X79" s="163"/>
    </row>
    <row r="80">
      <c r="A80" s="53">
        <v>45705.0</v>
      </c>
      <c r="B80" s="53">
        <v>45783.0</v>
      </c>
      <c r="C80" s="54">
        <v>221938.0</v>
      </c>
      <c r="D80" s="54" t="s">
        <v>83</v>
      </c>
      <c r="E80" s="55">
        <v>45444.0</v>
      </c>
      <c r="F80" s="56">
        <f t="shared" si="1"/>
        <v>11</v>
      </c>
      <c r="G80" s="53">
        <v>45492.0</v>
      </c>
      <c r="H80" s="56">
        <f t="shared" si="2"/>
        <v>9</v>
      </c>
      <c r="I80" s="54" t="s">
        <v>59</v>
      </c>
      <c r="J80" s="54">
        <v>102.0</v>
      </c>
      <c r="K80" s="100"/>
      <c r="L80" s="58"/>
      <c r="M80" s="58"/>
      <c r="N80" s="54" t="s">
        <v>19</v>
      </c>
      <c r="O80" s="58"/>
      <c r="P80" s="58"/>
      <c r="Q80" s="152"/>
      <c r="R80" s="162"/>
      <c r="S80" s="162"/>
      <c r="T80" s="162"/>
      <c r="U80" s="162"/>
      <c r="V80" s="163"/>
      <c r="W80" s="163"/>
      <c r="X80" s="163"/>
    </row>
    <row r="81">
      <c r="A81" s="53">
        <v>45705.0</v>
      </c>
      <c r="B81" s="53">
        <v>45783.0</v>
      </c>
      <c r="C81" s="54">
        <v>240033.0</v>
      </c>
      <c r="D81" s="54" t="s">
        <v>83</v>
      </c>
      <c r="E81" s="55">
        <v>45474.0</v>
      </c>
      <c r="F81" s="56">
        <f t="shared" si="1"/>
        <v>10</v>
      </c>
      <c r="G81" s="53">
        <v>45678.0</v>
      </c>
      <c r="H81" s="56">
        <f t="shared" si="2"/>
        <v>3</v>
      </c>
      <c r="I81" s="54" t="s">
        <v>63</v>
      </c>
      <c r="J81" s="54">
        <v>402.0</v>
      </c>
      <c r="K81" s="410">
        <v>7000.0</v>
      </c>
      <c r="L81" s="54" t="s">
        <v>68</v>
      </c>
      <c r="M81" s="53">
        <v>45715.0</v>
      </c>
      <c r="N81" s="54" t="s">
        <v>19</v>
      </c>
      <c r="O81" s="58"/>
      <c r="P81" s="54" t="s">
        <v>66</v>
      </c>
      <c r="Q81" s="152"/>
      <c r="R81" s="162"/>
      <c r="S81" s="162"/>
      <c r="T81" s="162"/>
      <c r="U81" s="162"/>
      <c r="V81" s="163"/>
      <c r="W81" s="163"/>
      <c r="X81" s="163"/>
    </row>
    <row r="82">
      <c r="A82" s="53">
        <v>45701.0</v>
      </c>
      <c r="B82" s="53">
        <v>45783.0</v>
      </c>
      <c r="C82" s="54">
        <v>221190.0</v>
      </c>
      <c r="D82" s="54" t="s">
        <v>83</v>
      </c>
      <c r="E82" s="55">
        <v>45505.0</v>
      </c>
      <c r="F82" s="56">
        <f t="shared" si="1"/>
        <v>9</v>
      </c>
      <c r="G82" s="151">
        <v>45617.0</v>
      </c>
      <c r="H82" s="56">
        <f t="shared" si="2"/>
        <v>5</v>
      </c>
      <c r="I82" s="54" t="s">
        <v>63</v>
      </c>
      <c r="J82" s="54">
        <v>401.0</v>
      </c>
      <c r="K82" s="410">
        <v>5000.0</v>
      </c>
      <c r="L82" s="54" t="s">
        <v>68</v>
      </c>
      <c r="M82" s="53">
        <v>45715.0</v>
      </c>
      <c r="N82" s="54" t="s">
        <v>20</v>
      </c>
      <c r="O82" s="54"/>
      <c r="P82" s="54" t="s">
        <v>66</v>
      </c>
      <c r="Q82" s="152"/>
      <c r="R82" s="162"/>
      <c r="S82" s="162"/>
      <c r="T82" s="162"/>
      <c r="U82" s="162"/>
      <c r="V82" s="163"/>
      <c r="W82" s="163"/>
      <c r="X82" s="163"/>
    </row>
    <row r="83">
      <c r="A83" s="53">
        <v>45705.0</v>
      </c>
      <c r="B83" s="53">
        <v>45783.0</v>
      </c>
      <c r="C83" s="54">
        <v>234051.0</v>
      </c>
      <c r="D83" s="54" t="s">
        <v>83</v>
      </c>
      <c r="E83" s="55">
        <v>45536.0</v>
      </c>
      <c r="F83" s="56">
        <f t="shared" si="1"/>
        <v>8</v>
      </c>
      <c r="G83" s="151">
        <v>45609.0</v>
      </c>
      <c r="H83" s="56">
        <f t="shared" si="2"/>
        <v>5</v>
      </c>
      <c r="I83" s="54" t="s">
        <v>74</v>
      </c>
      <c r="J83" s="58"/>
      <c r="K83" s="100"/>
      <c r="L83" s="58"/>
      <c r="M83" s="58"/>
      <c r="N83" s="54" t="s">
        <v>19</v>
      </c>
      <c r="O83" s="58"/>
      <c r="P83" s="58"/>
      <c r="Q83" s="152"/>
      <c r="R83" s="162"/>
      <c r="S83" s="162"/>
      <c r="T83" s="162"/>
      <c r="U83" s="162"/>
      <c r="V83" s="163"/>
      <c r="W83" s="163"/>
      <c r="X83" s="163"/>
    </row>
    <row r="84">
      <c r="A84" s="53">
        <v>45705.0</v>
      </c>
      <c r="B84" s="53">
        <v>45783.0</v>
      </c>
      <c r="C84" s="54">
        <v>202470.0</v>
      </c>
      <c r="D84" s="54" t="s">
        <v>58</v>
      </c>
      <c r="E84" s="55">
        <v>45292.0</v>
      </c>
      <c r="F84" s="56">
        <f t="shared" si="1"/>
        <v>16</v>
      </c>
      <c r="G84" s="151">
        <v>45581.0</v>
      </c>
      <c r="H84" s="56">
        <f t="shared" si="2"/>
        <v>6</v>
      </c>
      <c r="I84" s="54" t="s">
        <v>74</v>
      </c>
      <c r="J84" s="54">
        <v>328.0</v>
      </c>
      <c r="K84" s="100"/>
      <c r="L84" s="58"/>
      <c r="M84" s="58"/>
      <c r="N84" s="54" t="s">
        <v>19</v>
      </c>
      <c r="O84" s="58"/>
      <c r="P84" s="58"/>
      <c r="Q84" s="152"/>
      <c r="R84" s="162"/>
      <c r="S84" s="162"/>
      <c r="T84" s="162"/>
      <c r="U84" s="162"/>
      <c r="V84" s="163"/>
      <c r="W84" s="163"/>
      <c r="X84" s="163"/>
    </row>
    <row r="85">
      <c r="A85" s="53">
        <v>45705.0</v>
      </c>
      <c r="B85" s="53">
        <v>45783.0</v>
      </c>
      <c r="C85" s="54">
        <v>229403.0</v>
      </c>
      <c r="D85" s="54" t="s">
        <v>58</v>
      </c>
      <c r="E85" s="55">
        <v>45536.0</v>
      </c>
      <c r="F85" s="56">
        <f t="shared" si="1"/>
        <v>8</v>
      </c>
      <c r="G85" s="151">
        <v>45654.0</v>
      </c>
      <c r="H85" s="56">
        <f t="shared" si="2"/>
        <v>4</v>
      </c>
      <c r="I85" s="54" t="s">
        <v>74</v>
      </c>
      <c r="J85" s="54" t="s">
        <v>143</v>
      </c>
      <c r="K85" s="100"/>
      <c r="L85" s="58"/>
      <c r="M85" s="58"/>
      <c r="N85" s="54" t="s">
        <v>19</v>
      </c>
      <c r="O85" s="58"/>
      <c r="P85" s="58"/>
      <c r="Q85" s="152"/>
      <c r="R85" s="162"/>
      <c r="S85" s="162"/>
      <c r="T85" s="162"/>
      <c r="U85" s="162"/>
      <c r="V85" s="163"/>
      <c r="W85" s="163"/>
      <c r="X85" s="163"/>
    </row>
    <row r="86">
      <c r="A86" s="53">
        <v>45705.0</v>
      </c>
      <c r="B86" s="53">
        <v>45783.0</v>
      </c>
      <c r="C86" s="54">
        <v>229944.0</v>
      </c>
      <c r="D86" s="54" t="s">
        <v>87</v>
      </c>
      <c r="E86" s="55">
        <v>45505.0</v>
      </c>
      <c r="F86" s="56">
        <f t="shared" si="1"/>
        <v>9</v>
      </c>
      <c r="G86" s="53">
        <v>45568.0</v>
      </c>
      <c r="H86" s="56">
        <f t="shared" si="2"/>
        <v>7</v>
      </c>
      <c r="I86" s="54" t="s">
        <v>74</v>
      </c>
      <c r="J86" s="58"/>
      <c r="K86" s="100"/>
      <c r="L86" s="58"/>
      <c r="M86" s="58"/>
      <c r="N86" s="54" t="s">
        <v>19</v>
      </c>
      <c r="O86" s="58"/>
      <c r="P86" s="58"/>
      <c r="Q86" s="152"/>
      <c r="R86" s="162"/>
      <c r="S86" s="162"/>
      <c r="T86" s="162"/>
      <c r="U86" s="162"/>
      <c r="V86" s="163"/>
      <c r="W86" s="163"/>
      <c r="X86" s="163"/>
    </row>
    <row r="87">
      <c r="A87" s="53">
        <v>45705.0</v>
      </c>
      <c r="B87" s="53">
        <v>45783.0</v>
      </c>
      <c r="C87" s="54">
        <v>233034.0</v>
      </c>
      <c r="D87" s="54" t="s">
        <v>107</v>
      </c>
      <c r="E87" s="55">
        <v>45505.0</v>
      </c>
      <c r="F87" s="56">
        <f t="shared" si="1"/>
        <v>9</v>
      </c>
      <c r="G87" s="53">
        <v>45597.0</v>
      </c>
      <c r="H87" s="56">
        <f t="shared" si="2"/>
        <v>6</v>
      </c>
      <c r="I87" s="54" t="s">
        <v>74</v>
      </c>
      <c r="J87" s="54" t="s">
        <v>237</v>
      </c>
      <c r="K87" s="100"/>
      <c r="L87" s="58"/>
      <c r="M87" s="58"/>
      <c r="N87" s="54" t="s">
        <v>19</v>
      </c>
      <c r="O87" s="58"/>
      <c r="P87" s="58"/>
      <c r="Q87" s="152"/>
      <c r="R87" s="162"/>
      <c r="S87" s="162"/>
      <c r="T87" s="162"/>
      <c r="U87" s="162"/>
      <c r="V87" s="163"/>
      <c r="W87" s="163"/>
      <c r="X87" s="163"/>
    </row>
    <row r="88">
      <c r="A88" s="53">
        <v>45705.0</v>
      </c>
      <c r="B88" s="53">
        <v>45783.0</v>
      </c>
      <c r="C88" s="54">
        <v>221887.0</v>
      </c>
      <c r="D88" s="54" t="s">
        <v>88</v>
      </c>
      <c r="E88" s="55">
        <v>45352.0</v>
      </c>
      <c r="F88" s="56">
        <f t="shared" si="1"/>
        <v>14</v>
      </c>
      <c r="G88" s="53">
        <v>45490.0</v>
      </c>
      <c r="H88" s="56">
        <f t="shared" si="2"/>
        <v>9</v>
      </c>
      <c r="I88" s="54" t="s">
        <v>74</v>
      </c>
      <c r="J88" s="54">
        <v>312.0</v>
      </c>
      <c r="K88" s="100"/>
      <c r="L88" s="58"/>
      <c r="M88" s="58"/>
      <c r="N88" s="54" t="s">
        <v>19</v>
      </c>
      <c r="O88" s="58"/>
      <c r="P88" s="58"/>
      <c r="Q88" s="152"/>
      <c r="R88" s="162"/>
      <c r="S88" s="162"/>
      <c r="T88" s="162"/>
      <c r="U88" s="162"/>
      <c r="V88" s="163"/>
      <c r="W88" s="163"/>
      <c r="X88" s="163"/>
    </row>
    <row r="89">
      <c r="A89" s="53">
        <v>45705.0</v>
      </c>
      <c r="B89" s="53">
        <v>45783.0</v>
      </c>
      <c r="C89" s="54">
        <v>165971.0</v>
      </c>
      <c r="D89" s="54" t="s">
        <v>41</v>
      </c>
      <c r="E89" s="55">
        <v>44866.0</v>
      </c>
      <c r="F89" s="56">
        <f t="shared" si="1"/>
        <v>30</v>
      </c>
      <c r="G89" s="53">
        <v>45023.0</v>
      </c>
      <c r="H89" s="56">
        <f t="shared" si="2"/>
        <v>24</v>
      </c>
      <c r="I89" s="54" t="s">
        <v>73</v>
      </c>
      <c r="J89" s="54">
        <v>208.0</v>
      </c>
      <c r="K89" s="100"/>
      <c r="L89" s="58"/>
      <c r="M89" s="58"/>
      <c r="N89" s="54" t="s">
        <v>19</v>
      </c>
      <c r="O89" s="58"/>
      <c r="P89" s="58"/>
      <c r="Q89" s="152"/>
      <c r="R89" s="162"/>
      <c r="S89" s="162"/>
      <c r="T89" s="162"/>
      <c r="U89" s="162"/>
      <c r="V89" s="163"/>
      <c r="W89" s="163"/>
      <c r="X89" s="163"/>
    </row>
    <row r="90">
      <c r="A90" s="53">
        <v>45705.0</v>
      </c>
      <c r="B90" s="53">
        <v>45783.0</v>
      </c>
      <c r="C90" s="54">
        <v>191607.0</v>
      </c>
      <c r="D90" s="54" t="s">
        <v>41</v>
      </c>
      <c r="E90" s="55">
        <v>45170.0</v>
      </c>
      <c r="F90" s="56">
        <f t="shared" si="1"/>
        <v>20</v>
      </c>
      <c r="G90" s="53">
        <v>45238.0</v>
      </c>
      <c r="H90" s="56">
        <f t="shared" si="2"/>
        <v>17</v>
      </c>
      <c r="I90" s="54" t="s">
        <v>74</v>
      </c>
      <c r="J90" s="54">
        <v>301.0</v>
      </c>
      <c r="K90" s="100"/>
      <c r="L90" s="58"/>
      <c r="M90" s="58"/>
      <c r="N90" s="54" t="s">
        <v>19</v>
      </c>
      <c r="O90" s="58"/>
      <c r="P90" s="58"/>
      <c r="Q90" s="152"/>
      <c r="R90" s="162"/>
      <c r="S90" s="162"/>
      <c r="T90" s="162"/>
      <c r="U90" s="162"/>
      <c r="V90" s="163"/>
      <c r="W90" s="163"/>
      <c r="X90" s="163"/>
    </row>
    <row r="91">
      <c r="A91" s="53">
        <v>45702.0</v>
      </c>
      <c r="B91" s="53">
        <v>45783.0</v>
      </c>
      <c r="C91" s="54">
        <v>222809.0</v>
      </c>
      <c r="D91" s="54" t="s">
        <v>41</v>
      </c>
      <c r="E91" s="55">
        <v>45413.0</v>
      </c>
      <c r="F91" s="56">
        <f t="shared" si="1"/>
        <v>12</v>
      </c>
      <c r="G91" s="53">
        <v>45499.0</v>
      </c>
      <c r="H91" s="56">
        <f t="shared" si="2"/>
        <v>9</v>
      </c>
      <c r="I91" s="54" t="s">
        <v>74</v>
      </c>
      <c r="J91" s="54" t="s">
        <v>127</v>
      </c>
      <c r="K91" s="411">
        <v>20000.0</v>
      </c>
      <c r="L91" s="54" t="s">
        <v>68</v>
      </c>
      <c r="M91" s="53">
        <v>45723.0</v>
      </c>
      <c r="N91" s="54" t="s">
        <v>19</v>
      </c>
      <c r="O91" s="54" t="s">
        <v>837</v>
      </c>
      <c r="P91" s="58"/>
      <c r="Q91" s="152"/>
      <c r="R91" s="162"/>
      <c r="S91" s="162"/>
      <c r="T91" s="162"/>
      <c r="U91" s="162"/>
      <c r="V91" s="163"/>
      <c r="W91" s="163"/>
      <c r="X91" s="163"/>
    </row>
    <row r="92">
      <c r="A92" s="53">
        <v>45705.0</v>
      </c>
      <c r="B92" s="53">
        <v>45783.0</v>
      </c>
      <c r="C92" s="54">
        <v>226089.0</v>
      </c>
      <c r="D92" s="54" t="s">
        <v>41</v>
      </c>
      <c r="E92" s="55">
        <v>45505.0</v>
      </c>
      <c r="F92" s="56">
        <f t="shared" si="1"/>
        <v>9</v>
      </c>
      <c r="G92" s="53">
        <v>45531.0</v>
      </c>
      <c r="H92" s="56">
        <f t="shared" si="2"/>
        <v>8</v>
      </c>
      <c r="I92" s="54" t="s">
        <v>74</v>
      </c>
      <c r="J92" s="58"/>
      <c r="K92" s="100"/>
      <c r="L92" s="58"/>
      <c r="M92" s="58"/>
      <c r="N92" s="54" t="s">
        <v>19</v>
      </c>
      <c r="O92" s="58"/>
      <c r="P92" s="58"/>
      <c r="Q92" s="152"/>
      <c r="R92" s="162"/>
      <c r="S92" s="162"/>
      <c r="T92" s="162"/>
      <c r="U92" s="162"/>
      <c r="V92" s="163"/>
      <c r="W92" s="163"/>
      <c r="X92" s="163"/>
    </row>
    <row r="93">
      <c r="A93" s="53">
        <v>45705.0</v>
      </c>
      <c r="B93" s="53">
        <v>45783.0</v>
      </c>
      <c r="C93" s="54">
        <v>211738.0</v>
      </c>
      <c r="D93" s="54" t="s">
        <v>89</v>
      </c>
      <c r="E93" s="55">
        <v>45383.0</v>
      </c>
      <c r="F93" s="56">
        <f t="shared" si="1"/>
        <v>13</v>
      </c>
      <c r="G93" s="53">
        <v>45405.0</v>
      </c>
      <c r="H93" s="56">
        <f t="shared" si="2"/>
        <v>12</v>
      </c>
      <c r="I93" s="54" t="s">
        <v>73</v>
      </c>
      <c r="J93" s="54">
        <v>208.0</v>
      </c>
      <c r="K93" s="410">
        <v>5000.0</v>
      </c>
      <c r="L93" s="58"/>
      <c r="M93" s="54" t="s">
        <v>163</v>
      </c>
      <c r="N93" s="54" t="s">
        <v>19</v>
      </c>
      <c r="O93" s="58"/>
      <c r="P93" s="54" t="s">
        <v>61</v>
      </c>
      <c r="Q93" s="152"/>
      <c r="R93" s="162"/>
      <c r="S93" s="162"/>
      <c r="T93" s="162"/>
      <c r="U93" s="162"/>
      <c r="V93" s="163"/>
      <c r="W93" s="163"/>
      <c r="X93" s="163"/>
    </row>
    <row r="94">
      <c r="A94" s="53">
        <v>45705.0</v>
      </c>
      <c r="B94" s="53">
        <v>45783.0</v>
      </c>
      <c r="C94" s="54">
        <v>236336.0</v>
      </c>
      <c r="D94" s="54" t="s">
        <v>89</v>
      </c>
      <c r="E94" s="55">
        <v>45536.0</v>
      </c>
      <c r="F94" s="56">
        <f t="shared" si="1"/>
        <v>8</v>
      </c>
      <c r="G94" s="151">
        <v>45639.0</v>
      </c>
      <c r="H94" s="56">
        <f t="shared" si="2"/>
        <v>4</v>
      </c>
      <c r="I94" s="54" t="s">
        <v>74</v>
      </c>
      <c r="J94" s="54" t="s">
        <v>143</v>
      </c>
      <c r="K94" s="100"/>
      <c r="L94" s="58"/>
      <c r="M94" s="58"/>
      <c r="N94" s="54" t="s">
        <v>19</v>
      </c>
      <c r="O94" s="58"/>
      <c r="P94" s="58"/>
      <c r="Q94" s="152"/>
      <c r="R94" s="162"/>
      <c r="S94" s="162"/>
      <c r="T94" s="162"/>
      <c r="U94" s="162"/>
      <c r="V94" s="163"/>
      <c r="W94" s="163"/>
      <c r="X94" s="163"/>
    </row>
    <row r="95">
      <c r="A95" s="53">
        <v>45705.0</v>
      </c>
      <c r="B95" s="53">
        <v>45783.0</v>
      </c>
      <c r="C95" s="54">
        <v>224093.0</v>
      </c>
      <c r="D95" s="54" t="s">
        <v>89</v>
      </c>
      <c r="E95" s="55">
        <v>45505.0</v>
      </c>
      <c r="F95" s="56">
        <f t="shared" si="1"/>
        <v>9</v>
      </c>
      <c r="G95" s="53">
        <v>45546.0</v>
      </c>
      <c r="H95" s="56">
        <f t="shared" si="2"/>
        <v>7</v>
      </c>
      <c r="I95" s="54" t="s">
        <v>74</v>
      </c>
      <c r="J95" s="54" t="s">
        <v>143</v>
      </c>
      <c r="K95" s="100"/>
      <c r="L95" s="58"/>
      <c r="M95" s="58"/>
      <c r="N95" s="54" t="s">
        <v>19</v>
      </c>
      <c r="O95" s="58"/>
      <c r="P95" s="58"/>
      <c r="Q95" s="152"/>
      <c r="R95" s="162"/>
      <c r="S95" s="162"/>
      <c r="T95" s="162"/>
      <c r="U95" s="162"/>
      <c r="V95" s="163"/>
      <c r="W95" s="163"/>
      <c r="X95" s="163"/>
    </row>
    <row r="96">
      <c r="A96" s="53">
        <v>45705.0</v>
      </c>
      <c r="B96" s="53">
        <v>45783.0</v>
      </c>
      <c r="C96" s="54">
        <v>211988.0</v>
      </c>
      <c r="D96" s="54" t="s">
        <v>158</v>
      </c>
      <c r="E96" s="55">
        <v>45383.0</v>
      </c>
      <c r="F96" s="56">
        <f t="shared" si="1"/>
        <v>13</v>
      </c>
      <c r="G96" s="53">
        <v>45407.0</v>
      </c>
      <c r="H96" s="56">
        <f t="shared" si="2"/>
        <v>12</v>
      </c>
      <c r="I96" s="54" t="s">
        <v>74</v>
      </c>
      <c r="J96" s="54">
        <v>312.0</v>
      </c>
      <c r="K96" s="410">
        <v>10000.0</v>
      </c>
      <c r="L96" s="54" t="s">
        <v>51</v>
      </c>
      <c r="M96" s="53">
        <v>45736.0</v>
      </c>
      <c r="N96" s="54" t="s">
        <v>19</v>
      </c>
      <c r="O96" s="54" t="s">
        <v>838</v>
      </c>
      <c r="P96" s="58"/>
      <c r="Q96" s="152"/>
      <c r="R96" s="162"/>
      <c r="S96" s="162"/>
      <c r="T96" s="162"/>
      <c r="U96" s="162"/>
      <c r="V96" s="163"/>
      <c r="W96" s="163"/>
      <c r="X96" s="163"/>
    </row>
    <row r="97">
      <c r="A97" s="53">
        <v>45705.0</v>
      </c>
      <c r="B97" s="53">
        <v>45783.0</v>
      </c>
      <c r="C97" s="54">
        <v>237186.0</v>
      </c>
      <c r="D97" s="54" t="s">
        <v>158</v>
      </c>
      <c r="E97" s="55">
        <v>45047.0</v>
      </c>
      <c r="F97" s="56">
        <f t="shared" si="1"/>
        <v>24</v>
      </c>
      <c r="G97" s="151">
        <v>45639.0</v>
      </c>
      <c r="H97" s="56">
        <f t="shared" si="2"/>
        <v>4</v>
      </c>
      <c r="I97" s="54" t="s">
        <v>73</v>
      </c>
      <c r="J97" s="54" t="s">
        <v>143</v>
      </c>
      <c r="K97" s="100"/>
      <c r="L97" s="58"/>
      <c r="M97" s="53"/>
      <c r="N97" s="54" t="s">
        <v>19</v>
      </c>
      <c r="O97" s="58"/>
      <c r="P97" s="58"/>
      <c r="Q97" s="152"/>
      <c r="R97" s="162"/>
      <c r="S97" s="162"/>
      <c r="T97" s="162"/>
      <c r="U97" s="162"/>
      <c r="V97" s="163"/>
      <c r="W97" s="163"/>
      <c r="X97" s="163"/>
    </row>
    <row r="98">
      <c r="A98" s="53">
        <v>45705.0</v>
      </c>
      <c r="B98" s="53">
        <v>45783.0</v>
      </c>
      <c r="C98" s="54">
        <v>192420.0</v>
      </c>
      <c r="D98" s="54" t="s">
        <v>111</v>
      </c>
      <c r="E98" s="55">
        <v>45200.0</v>
      </c>
      <c r="F98" s="56">
        <f t="shared" si="1"/>
        <v>19</v>
      </c>
      <c r="G98" s="151">
        <v>45240.0</v>
      </c>
      <c r="H98" s="56">
        <f t="shared" si="2"/>
        <v>17</v>
      </c>
      <c r="I98" s="54" t="s">
        <v>49</v>
      </c>
      <c r="J98" s="54">
        <v>524.0</v>
      </c>
      <c r="K98" s="100"/>
      <c r="L98" s="58"/>
      <c r="M98" s="58"/>
      <c r="N98" s="54" t="s">
        <v>19</v>
      </c>
      <c r="O98" s="58"/>
      <c r="P98" s="58"/>
      <c r="Q98" s="152"/>
      <c r="R98" s="162"/>
      <c r="S98" s="162"/>
      <c r="T98" s="162"/>
      <c r="U98" s="162"/>
      <c r="V98" s="163"/>
      <c r="W98" s="163"/>
      <c r="X98" s="163"/>
    </row>
    <row r="99">
      <c r="A99" s="53">
        <v>45705.0</v>
      </c>
      <c r="B99" s="53">
        <v>45783.0</v>
      </c>
      <c r="C99" s="54">
        <v>221906.0</v>
      </c>
      <c r="D99" s="54" t="s">
        <v>111</v>
      </c>
      <c r="E99" s="55">
        <v>45474.0</v>
      </c>
      <c r="F99" s="56">
        <f t="shared" si="1"/>
        <v>10</v>
      </c>
      <c r="G99" s="53">
        <v>45495.0</v>
      </c>
      <c r="H99" s="56">
        <f t="shared" si="2"/>
        <v>9</v>
      </c>
      <c r="I99" s="54" t="s">
        <v>74</v>
      </c>
      <c r="J99" s="54" t="s">
        <v>127</v>
      </c>
      <c r="K99" s="100"/>
      <c r="L99" s="58"/>
      <c r="M99" s="58"/>
      <c r="N99" s="54" t="s">
        <v>19</v>
      </c>
      <c r="O99" s="58"/>
      <c r="P99" s="58"/>
      <c r="Q99" s="152"/>
      <c r="R99" s="162"/>
      <c r="S99" s="162"/>
      <c r="T99" s="162"/>
      <c r="U99" s="162"/>
      <c r="V99" s="163"/>
      <c r="W99" s="163"/>
      <c r="X99" s="163"/>
    </row>
    <row r="100">
      <c r="A100" s="53">
        <v>45705.0</v>
      </c>
      <c r="B100" s="53">
        <v>45783.0</v>
      </c>
      <c r="C100" s="54">
        <v>225017.0</v>
      </c>
      <c r="D100" s="54" t="s">
        <v>111</v>
      </c>
      <c r="E100" s="55">
        <v>45474.0</v>
      </c>
      <c r="F100" s="56">
        <f t="shared" si="1"/>
        <v>10</v>
      </c>
      <c r="G100" s="53">
        <v>45519.0</v>
      </c>
      <c r="H100" s="56">
        <f t="shared" si="2"/>
        <v>8</v>
      </c>
      <c r="I100" s="54" t="s">
        <v>73</v>
      </c>
      <c r="J100" s="54" t="s">
        <v>143</v>
      </c>
      <c r="K100" s="100"/>
      <c r="L100" s="58"/>
      <c r="M100" s="53"/>
      <c r="N100" s="54" t="s">
        <v>19</v>
      </c>
      <c r="O100" s="58"/>
      <c r="P100" s="58"/>
      <c r="Q100" s="152"/>
      <c r="R100" s="162"/>
      <c r="S100" s="162"/>
      <c r="T100" s="162"/>
      <c r="U100" s="162"/>
      <c r="V100" s="163"/>
      <c r="W100" s="163"/>
      <c r="X100" s="163"/>
    </row>
    <row r="101">
      <c r="A101" s="53">
        <v>45705.0</v>
      </c>
      <c r="B101" s="53">
        <v>45783.0</v>
      </c>
      <c r="C101" s="54">
        <v>221375.0</v>
      </c>
      <c r="D101" s="54" t="s">
        <v>114</v>
      </c>
      <c r="E101" s="55">
        <v>45444.0</v>
      </c>
      <c r="F101" s="56">
        <f t="shared" si="1"/>
        <v>11</v>
      </c>
      <c r="G101" s="53">
        <v>45485.0</v>
      </c>
      <c r="H101" s="56">
        <f t="shared" si="2"/>
        <v>9</v>
      </c>
      <c r="I101" s="54" t="s">
        <v>74</v>
      </c>
      <c r="J101" s="54">
        <v>302.0</v>
      </c>
      <c r="K101" s="100"/>
      <c r="L101" s="58"/>
      <c r="M101" s="58"/>
      <c r="N101" s="54" t="s">
        <v>19</v>
      </c>
      <c r="O101" s="58"/>
      <c r="P101" s="58"/>
      <c r="Q101" s="152"/>
      <c r="R101" s="162"/>
      <c r="S101" s="162"/>
      <c r="T101" s="162"/>
      <c r="U101" s="162"/>
      <c r="V101" s="163"/>
      <c r="W101" s="163"/>
      <c r="X101" s="163"/>
    </row>
    <row r="102">
      <c r="A102" s="53">
        <v>45705.0</v>
      </c>
      <c r="B102" s="53">
        <v>45783.0</v>
      </c>
      <c r="C102" s="54">
        <v>213085.0</v>
      </c>
      <c r="D102" s="54" t="s">
        <v>93</v>
      </c>
      <c r="E102" s="55">
        <v>45294.0</v>
      </c>
      <c r="F102" s="56">
        <f t="shared" si="1"/>
        <v>16</v>
      </c>
      <c r="G102" s="53">
        <v>45356.0</v>
      </c>
      <c r="H102" s="56">
        <f t="shared" si="2"/>
        <v>14</v>
      </c>
      <c r="I102" s="54" t="s">
        <v>59</v>
      </c>
      <c r="J102" s="54">
        <v>141.0</v>
      </c>
      <c r="K102" s="100"/>
      <c r="L102" s="58"/>
      <c r="M102" s="58"/>
      <c r="N102" s="54" t="s">
        <v>19</v>
      </c>
      <c r="O102" s="58"/>
      <c r="P102" s="58"/>
      <c r="Q102" s="152"/>
      <c r="R102" s="162"/>
      <c r="S102" s="162"/>
      <c r="T102" s="162"/>
      <c r="U102" s="162"/>
      <c r="V102" s="163"/>
      <c r="W102" s="163"/>
      <c r="X102" s="163"/>
    </row>
    <row r="103">
      <c r="A103" s="53">
        <v>45705.0</v>
      </c>
      <c r="B103" s="53">
        <v>45782.0</v>
      </c>
      <c r="C103" s="54">
        <v>212937.0</v>
      </c>
      <c r="D103" s="54" t="s">
        <v>93</v>
      </c>
      <c r="E103" s="55">
        <v>45295.0</v>
      </c>
      <c r="F103" s="56">
        <f t="shared" si="1"/>
        <v>16</v>
      </c>
      <c r="G103" s="53">
        <v>45356.0</v>
      </c>
      <c r="H103" s="56">
        <f t="shared" si="2"/>
        <v>14</v>
      </c>
      <c r="I103" s="54" t="s">
        <v>73</v>
      </c>
      <c r="J103" s="54" t="s">
        <v>143</v>
      </c>
      <c r="K103" s="100"/>
      <c r="L103" s="54" t="s">
        <v>51</v>
      </c>
      <c r="M103" s="53">
        <v>45782.0</v>
      </c>
      <c r="N103" s="54" t="s">
        <v>17</v>
      </c>
      <c r="O103" s="58"/>
      <c r="P103" s="58"/>
      <c r="Q103" s="152"/>
      <c r="R103" s="162"/>
      <c r="S103" s="162"/>
      <c r="T103" s="162"/>
      <c r="U103" s="162"/>
      <c r="V103" s="163"/>
      <c r="W103" s="163"/>
      <c r="X103" s="163"/>
    </row>
    <row r="104">
      <c r="A104" s="53">
        <v>45705.0</v>
      </c>
      <c r="B104" s="53">
        <v>45783.0</v>
      </c>
      <c r="C104" s="54">
        <v>200146.0</v>
      </c>
      <c r="D104" s="54" t="s">
        <v>55</v>
      </c>
      <c r="E104" s="55">
        <v>45200.0</v>
      </c>
      <c r="F104" s="56">
        <f t="shared" si="1"/>
        <v>19</v>
      </c>
      <c r="G104" s="53">
        <v>45317.0</v>
      </c>
      <c r="H104" s="56">
        <f t="shared" si="2"/>
        <v>15</v>
      </c>
      <c r="I104" s="54" t="s">
        <v>42</v>
      </c>
      <c r="J104" s="58"/>
      <c r="K104" s="100"/>
      <c r="L104" s="58"/>
      <c r="M104" s="58"/>
      <c r="N104" s="54" t="s">
        <v>19</v>
      </c>
      <c r="O104" s="58"/>
      <c r="P104" s="58"/>
      <c r="Q104" s="152"/>
      <c r="R104" s="162"/>
      <c r="S104" s="162"/>
      <c r="T104" s="162"/>
      <c r="U104" s="162"/>
      <c r="V104" s="163"/>
      <c r="W104" s="163"/>
      <c r="X104" s="163"/>
    </row>
    <row r="105">
      <c r="A105" s="53">
        <v>45705.0</v>
      </c>
      <c r="B105" s="53">
        <v>45783.0</v>
      </c>
      <c r="C105" s="54">
        <v>213855.0</v>
      </c>
      <c r="D105" s="54" t="s">
        <v>55</v>
      </c>
      <c r="E105" s="55">
        <v>45352.0</v>
      </c>
      <c r="F105" s="56">
        <f t="shared" si="1"/>
        <v>14</v>
      </c>
      <c r="G105" s="53">
        <v>45422.0</v>
      </c>
      <c r="H105" s="56">
        <f t="shared" si="2"/>
        <v>11</v>
      </c>
      <c r="I105" s="54" t="s">
        <v>74</v>
      </c>
      <c r="J105" s="54">
        <v>314.0</v>
      </c>
      <c r="K105" s="100"/>
      <c r="L105" s="58"/>
      <c r="M105" s="58"/>
      <c r="N105" s="54" t="s">
        <v>19</v>
      </c>
      <c r="O105" s="58"/>
      <c r="P105" s="58"/>
      <c r="Q105" s="152"/>
      <c r="R105" s="162"/>
      <c r="S105" s="162"/>
      <c r="T105" s="162"/>
      <c r="U105" s="162"/>
      <c r="V105" s="163"/>
      <c r="W105" s="163"/>
      <c r="X105" s="163"/>
    </row>
    <row r="106">
      <c r="A106" s="53">
        <v>45705.0</v>
      </c>
      <c r="B106" s="53">
        <v>45783.0</v>
      </c>
      <c r="C106" s="54">
        <v>224431.0</v>
      </c>
      <c r="D106" s="54" t="s">
        <v>55</v>
      </c>
      <c r="E106" s="55">
        <v>45474.0</v>
      </c>
      <c r="F106" s="56">
        <f t="shared" si="1"/>
        <v>10</v>
      </c>
      <c r="G106" s="53">
        <v>45516.0</v>
      </c>
      <c r="H106" s="56">
        <f t="shared" si="2"/>
        <v>8</v>
      </c>
      <c r="I106" s="54" t="s">
        <v>137</v>
      </c>
      <c r="J106" s="58"/>
      <c r="K106" s="100"/>
      <c r="L106" s="58"/>
      <c r="M106" s="58"/>
      <c r="N106" s="54" t="s">
        <v>19</v>
      </c>
      <c r="O106" s="58"/>
      <c r="P106" s="58"/>
      <c r="Q106" s="152"/>
      <c r="R106" s="162"/>
      <c r="S106" s="162"/>
      <c r="T106" s="162"/>
      <c r="U106" s="162"/>
      <c r="V106" s="163"/>
      <c r="W106" s="163"/>
      <c r="X106" s="163"/>
    </row>
    <row r="107">
      <c r="A107" s="53">
        <v>45705.0</v>
      </c>
      <c r="B107" s="53">
        <v>45783.0</v>
      </c>
      <c r="C107" s="54">
        <v>219906.0</v>
      </c>
      <c r="D107" s="54" t="s">
        <v>55</v>
      </c>
      <c r="E107" s="55">
        <v>44896.0</v>
      </c>
      <c r="F107" s="56">
        <f t="shared" si="1"/>
        <v>29</v>
      </c>
      <c r="G107" s="53">
        <v>45474.0</v>
      </c>
      <c r="H107" s="56">
        <f t="shared" si="2"/>
        <v>10</v>
      </c>
      <c r="I107" s="54" t="s">
        <v>42</v>
      </c>
      <c r="J107" s="58"/>
      <c r="K107" s="100"/>
      <c r="L107" s="58"/>
      <c r="M107" s="58"/>
      <c r="N107" s="54" t="s">
        <v>19</v>
      </c>
      <c r="O107" s="58"/>
      <c r="P107" s="58"/>
      <c r="Q107" s="152"/>
      <c r="R107" s="162"/>
      <c r="S107" s="162"/>
      <c r="T107" s="162"/>
      <c r="U107" s="162"/>
      <c r="V107" s="163"/>
      <c r="W107" s="163"/>
      <c r="X107" s="163"/>
    </row>
    <row r="108">
      <c r="A108" s="53">
        <v>45705.0</v>
      </c>
      <c r="B108" s="53">
        <v>45783.0</v>
      </c>
      <c r="C108" s="54">
        <v>200700.0</v>
      </c>
      <c r="D108" s="54" t="s">
        <v>95</v>
      </c>
      <c r="E108" s="55">
        <v>45292.0</v>
      </c>
      <c r="F108" s="56">
        <f t="shared" si="1"/>
        <v>16</v>
      </c>
      <c r="G108" s="53">
        <v>45324.0</v>
      </c>
      <c r="H108" s="56">
        <f t="shared" si="2"/>
        <v>15</v>
      </c>
      <c r="I108" s="54" t="s">
        <v>59</v>
      </c>
      <c r="J108" s="54" t="s">
        <v>143</v>
      </c>
      <c r="K108" s="100"/>
      <c r="L108" s="58"/>
      <c r="M108" s="58"/>
      <c r="N108" s="54" t="s">
        <v>19</v>
      </c>
      <c r="O108" s="58"/>
      <c r="P108" s="58"/>
      <c r="Q108" s="152"/>
      <c r="R108" s="162"/>
      <c r="S108" s="162"/>
      <c r="T108" s="162"/>
      <c r="U108" s="162"/>
      <c r="V108" s="163"/>
      <c r="W108" s="163"/>
      <c r="X108" s="163"/>
    </row>
    <row r="109">
      <c r="A109" s="53">
        <v>45705.0</v>
      </c>
      <c r="B109" s="53">
        <v>45783.0</v>
      </c>
      <c r="C109" s="54">
        <v>224331.0</v>
      </c>
      <c r="D109" s="54" t="s">
        <v>95</v>
      </c>
      <c r="E109" s="55">
        <v>45292.0</v>
      </c>
      <c r="F109" s="56">
        <f t="shared" si="1"/>
        <v>16</v>
      </c>
      <c r="G109" s="53">
        <v>45525.0</v>
      </c>
      <c r="H109" s="56">
        <f t="shared" si="2"/>
        <v>8</v>
      </c>
      <c r="I109" s="54" t="s">
        <v>42</v>
      </c>
      <c r="J109" s="58"/>
      <c r="K109" s="100"/>
      <c r="L109" s="58"/>
      <c r="M109" s="58"/>
      <c r="N109" s="54" t="s">
        <v>19</v>
      </c>
      <c r="O109" s="58"/>
      <c r="P109" s="58"/>
      <c r="Q109" s="152"/>
      <c r="R109" s="162"/>
      <c r="S109" s="162"/>
      <c r="T109" s="162"/>
      <c r="U109" s="162"/>
      <c r="V109" s="163"/>
      <c r="W109" s="163"/>
      <c r="X109" s="163"/>
    </row>
    <row r="110">
      <c r="A110" s="53">
        <v>45705.0</v>
      </c>
      <c r="B110" s="53">
        <v>45783.0</v>
      </c>
      <c r="C110" s="54">
        <v>226234.0</v>
      </c>
      <c r="D110" s="54" t="s">
        <v>95</v>
      </c>
      <c r="E110" s="55">
        <v>45505.0</v>
      </c>
      <c r="F110" s="56">
        <f t="shared" si="1"/>
        <v>9</v>
      </c>
      <c r="G110" s="53">
        <v>45533.0</v>
      </c>
      <c r="H110" s="56">
        <f t="shared" si="2"/>
        <v>8</v>
      </c>
      <c r="I110" s="54" t="s">
        <v>74</v>
      </c>
      <c r="J110" s="58"/>
      <c r="K110" s="100"/>
      <c r="L110" s="58"/>
      <c r="M110" s="58"/>
      <c r="N110" s="54" t="s">
        <v>19</v>
      </c>
      <c r="O110" s="58"/>
      <c r="P110" s="58"/>
      <c r="Q110" s="152"/>
      <c r="R110" s="162"/>
      <c r="S110" s="162"/>
      <c r="T110" s="162"/>
      <c r="U110" s="162"/>
      <c r="V110" s="163"/>
      <c r="W110" s="163"/>
      <c r="X110" s="163"/>
    </row>
    <row r="111">
      <c r="A111" s="53">
        <v>45721.0</v>
      </c>
      <c r="B111" s="53">
        <v>45783.0</v>
      </c>
      <c r="C111" s="54">
        <v>190396.0</v>
      </c>
      <c r="D111" s="54" t="s">
        <v>96</v>
      </c>
      <c r="E111" s="55">
        <v>45200.0</v>
      </c>
      <c r="F111" s="56">
        <f t="shared" si="1"/>
        <v>19</v>
      </c>
      <c r="G111" s="53">
        <v>45237.0</v>
      </c>
      <c r="H111" s="56">
        <f t="shared" si="2"/>
        <v>17</v>
      </c>
      <c r="I111" s="54" t="s">
        <v>42</v>
      </c>
      <c r="J111" s="58"/>
      <c r="K111" s="57" t="s">
        <v>110</v>
      </c>
      <c r="L111" s="58"/>
      <c r="M111" s="58"/>
      <c r="N111" s="54" t="s">
        <v>19</v>
      </c>
      <c r="O111" s="58"/>
      <c r="P111" s="58"/>
      <c r="Q111" s="152"/>
      <c r="R111" s="162"/>
      <c r="S111" s="162"/>
      <c r="T111" s="162"/>
      <c r="U111" s="162"/>
      <c r="V111" s="163"/>
      <c r="W111" s="163"/>
      <c r="X111" s="163"/>
    </row>
    <row r="112">
      <c r="A112" s="53">
        <v>45702.0</v>
      </c>
      <c r="B112" s="53">
        <v>45783.0</v>
      </c>
      <c r="C112" s="54">
        <v>205468.0</v>
      </c>
      <c r="D112" s="54" t="s">
        <v>96</v>
      </c>
      <c r="E112" s="55">
        <v>45261.0</v>
      </c>
      <c r="F112" s="56">
        <f t="shared" si="1"/>
        <v>17</v>
      </c>
      <c r="G112" s="53">
        <v>45300.0</v>
      </c>
      <c r="H112" s="56">
        <f t="shared" si="2"/>
        <v>15</v>
      </c>
      <c r="I112" s="54" t="s">
        <v>141</v>
      </c>
      <c r="J112" s="54" t="s">
        <v>303</v>
      </c>
      <c r="K112" s="57" t="s">
        <v>110</v>
      </c>
      <c r="L112" s="58"/>
      <c r="M112" s="53">
        <v>45722.0</v>
      </c>
      <c r="N112" s="54" t="s">
        <v>19</v>
      </c>
      <c r="O112" s="58"/>
      <c r="P112" s="58"/>
      <c r="Q112" s="152"/>
      <c r="R112" s="162"/>
      <c r="S112" s="162"/>
      <c r="T112" s="162"/>
      <c r="U112" s="162"/>
      <c r="V112" s="163"/>
      <c r="W112" s="163"/>
      <c r="X112" s="163"/>
    </row>
    <row r="113">
      <c r="A113" s="53">
        <v>45705.0</v>
      </c>
      <c r="B113" s="53">
        <v>45782.0</v>
      </c>
      <c r="C113" s="54">
        <v>202678.0</v>
      </c>
      <c r="D113" s="54" t="s">
        <v>96</v>
      </c>
      <c r="E113" s="55">
        <v>45261.0</v>
      </c>
      <c r="F113" s="56">
        <f t="shared" si="1"/>
        <v>17</v>
      </c>
      <c r="G113" s="53">
        <v>45341.0</v>
      </c>
      <c r="H113" s="56">
        <f t="shared" si="2"/>
        <v>14</v>
      </c>
      <c r="I113" s="54" t="s">
        <v>63</v>
      </c>
      <c r="J113" s="391" t="s">
        <v>281</v>
      </c>
      <c r="K113" s="57">
        <v>5938.16</v>
      </c>
      <c r="L113" s="54" t="s">
        <v>68</v>
      </c>
      <c r="M113" s="53">
        <v>45782.0</v>
      </c>
      <c r="N113" s="54" t="s">
        <v>22</v>
      </c>
      <c r="O113" s="54" t="s">
        <v>839</v>
      </c>
      <c r="P113" s="54" t="s">
        <v>66</v>
      </c>
      <c r="Q113" s="152"/>
      <c r="R113" s="162"/>
      <c r="S113" s="162"/>
      <c r="T113" s="162"/>
      <c r="U113" s="162"/>
      <c r="V113" s="163"/>
      <c r="W113" s="163"/>
      <c r="X113" s="163"/>
    </row>
    <row r="114">
      <c r="A114" s="53">
        <v>45705.0</v>
      </c>
      <c r="B114" s="53">
        <v>45783.0</v>
      </c>
      <c r="C114" s="54">
        <v>209045.0</v>
      </c>
      <c r="D114" s="54" t="s">
        <v>96</v>
      </c>
      <c r="E114" s="55">
        <v>45292.0</v>
      </c>
      <c r="F114" s="56">
        <f t="shared" si="1"/>
        <v>16</v>
      </c>
      <c r="G114" s="53">
        <v>45386.0</v>
      </c>
      <c r="H114" s="56">
        <f t="shared" si="2"/>
        <v>13</v>
      </c>
      <c r="I114" s="54" t="s">
        <v>63</v>
      </c>
      <c r="J114" s="54">
        <v>404.0</v>
      </c>
      <c r="K114" s="100"/>
      <c r="L114" s="58"/>
      <c r="M114" s="58"/>
      <c r="N114" s="54" t="s">
        <v>19</v>
      </c>
      <c r="O114" s="58"/>
      <c r="P114" s="58"/>
      <c r="Q114" s="152"/>
      <c r="R114" s="162"/>
      <c r="S114" s="162"/>
      <c r="T114" s="162"/>
      <c r="U114" s="162"/>
      <c r="V114" s="163"/>
      <c r="W114" s="163"/>
      <c r="X114" s="163"/>
    </row>
    <row r="115">
      <c r="A115" s="53">
        <v>45705.0</v>
      </c>
      <c r="B115" s="53">
        <v>45783.0</v>
      </c>
      <c r="C115" s="54">
        <v>218843.0</v>
      </c>
      <c r="D115" s="54" t="s">
        <v>96</v>
      </c>
      <c r="E115" s="55">
        <v>45413.0</v>
      </c>
      <c r="F115" s="56">
        <f t="shared" si="1"/>
        <v>12</v>
      </c>
      <c r="G115" s="53">
        <v>45464.0</v>
      </c>
      <c r="H115" s="56">
        <f t="shared" si="2"/>
        <v>10</v>
      </c>
      <c r="I115" s="54" t="s">
        <v>74</v>
      </c>
      <c r="J115" s="54" t="s">
        <v>840</v>
      </c>
      <c r="K115" s="100"/>
      <c r="L115" s="58"/>
      <c r="M115" s="58"/>
      <c r="N115" s="54" t="s">
        <v>19</v>
      </c>
      <c r="O115" s="58"/>
      <c r="P115" s="58"/>
      <c r="Q115" s="152"/>
      <c r="R115" s="162"/>
      <c r="S115" s="162"/>
      <c r="T115" s="162"/>
      <c r="U115" s="162"/>
      <c r="V115" s="163"/>
      <c r="W115" s="163"/>
      <c r="X115" s="163"/>
    </row>
    <row r="116">
      <c r="A116" s="53">
        <v>45705.0</v>
      </c>
      <c r="B116" s="53">
        <v>45783.0</v>
      </c>
      <c r="C116" s="54">
        <v>218882.0</v>
      </c>
      <c r="D116" s="54" t="s">
        <v>96</v>
      </c>
      <c r="E116" s="55">
        <v>44805.0</v>
      </c>
      <c r="F116" s="56">
        <f t="shared" si="1"/>
        <v>32</v>
      </c>
      <c r="G116" s="53">
        <v>45467.0</v>
      </c>
      <c r="H116" s="56">
        <f t="shared" si="2"/>
        <v>10</v>
      </c>
      <c r="I116" s="54" t="s">
        <v>49</v>
      </c>
      <c r="J116" s="54">
        <v>501.0</v>
      </c>
      <c r="K116" s="100"/>
      <c r="L116" s="54" t="s">
        <v>68</v>
      </c>
      <c r="M116" s="53">
        <v>45763.0</v>
      </c>
      <c r="N116" s="54" t="s">
        <v>19</v>
      </c>
      <c r="O116" s="58"/>
      <c r="P116" s="54" t="s">
        <v>66</v>
      </c>
      <c r="Q116" s="152"/>
      <c r="R116" s="162"/>
      <c r="S116" s="162"/>
      <c r="T116" s="162"/>
      <c r="U116" s="162"/>
      <c r="V116" s="163"/>
      <c r="W116" s="163"/>
      <c r="X116" s="163"/>
    </row>
    <row r="117">
      <c r="A117" s="53">
        <v>45705.0</v>
      </c>
      <c r="B117" s="53">
        <v>45783.0</v>
      </c>
      <c r="C117" s="54">
        <v>209860.0</v>
      </c>
      <c r="D117" s="54" t="s">
        <v>62</v>
      </c>
      <c r="E117" s="55">
        <v>45292.0</v>
      </c>
      <c r="F117" s="56">
        <f t="shared" si="1"/>
        <v>16</v>
      </c>
      <c r="G117" s="53">
        <v>45392.0</v>
      </c>
      <c r="H117" s="56">
        <f t="shared" si="2"/>
        <v>12</v>
      </c>
      <c r="I117" s="54" t="s">
        <v>73</v>
      </c>
      <c r="J117" s="54" t="s">
        <v>159</v>
      </c>
      <c r="K117" s="100"/>
      <c r="L117" s="58"/>
      <c r="M117" s="58"/>
      <c r="N117" s="54" t="s">
        <v>19</v>
      </c>
      <c r="O117" s="58"/>
      <c r="P117" s="58"/>
      <c r="Q117" s="152"/>
      <c r="R117" s="162"/>
      <c r="S117" s="162"/>
      <c r="T117" s="162"/>
      <c r="U117" s="162"/>
      <c r="V117" s="163"/>
      <c r="W117" s="163"/>
      <c r="X117" s="163"/>
    </row>
    <row r="118">
      <c r="A118" s="53">
        <v>45705.0</v>
      </c>
      <c r="B118" s="53">
        <v>45783.0</v>
      </c>
      <c r="C118" s="54">
        <v>205743.0</v>
      </c>
      <c r="D118" s="54" t="s">
        <v>116</v>
      </c>
      <c r="E118" s="55">
        <v>45323.0</v>
      </c>
      <c r="F118" s="56">
        <f t="shared" si="1"/>
        <v>15</v>
      </c>
      <c r="G118" s="53">
        <v>45364.0</v>
      </c>
      <c r="H118" s="56">
        <f t="shared" si="2"/>
        <v>13</v>
      </c>
      <c r="I118" s="54" t="s">
        <v>74</v>
      </c>
      <c r="J118" s="54">
        <v>309.0</v>
      </c>
      <c r="K118" s="100"/>
      <c r="L118" s="58"/>
      <c r="M118" s="58"/>
      <c r="N118" s="54" t="s">
        <v>19</v>
      </c>
      <c r="O118" s="58"/>
      <c r="P118" s="58"/>
      <c r="Q118" s="152"/>
      <c r="R118" s="162"/>
      <c r="S118" s="162"/>
      <c r="T118" s="162"/>
      <c r="U118" s="162"/>
      <c r="V118" s="163"/>
      <c r="W118" s="163"/>
      <c r="X118" s="163"/>
    </row>
    <row r="119">
      <c r="A119" s="53">
        <v>45705.0</v>
      </c>
      <c r="B119" s="53">
        <v>45783.0</v>
      </c>
      <c r="C119" s="54">
        <v>235575.0</v>
      </c>
      <c r="D119" s="54" t="s">
        <v>116</v>
      </c>
      <c r="E119" s="55">
        <v>45505.0</v>
      </c>
      <c r="F119" s="56">
        <f t="shared" si="1"/>
        <v>9</v>
      </c>
      <c r="G119" s="151">
        <v>45623.0</v>
      </c>
      <c r="H119" s="56">
        <f t="shared" si="2"/>
        <v>5</v>
      </c>
      <c r="I119" s="54" t="s">
        <v>42</v>
      </c>
      <c r="J119" s="58"/>
      <c r="K119" s="100"/>
      <c r="L119" s="58"/>
      <c r="M119" s="58"/>
      <c r="N119" s="54" t="s">
        <v>19</v>
      </c>
      <c r="O119" s="58"/>
      <c r="P119" s="58"/>
      <c r="Q119" s="152"/>
      <c r="R119" s="162"/>
      <c r="S119" s="162"/>
      <c r="T119" s="162"/>
      <c r="U119" s="162"/>
      <c r="V119" s="163"/>
      <c r="W119" s="163"/>
      <c r="X119" s="163"/>
    </row>
    <row r="120">
      <c r="A120" s="53">
        <v>45705.0</v>
      </c>
      <c r="B120" s="53">
        <v>45783.0</v>
      </c>
      <c r="C120" s="54">
        <v>232462.0</v>
      </c>
      <c r="D120" s="54" t="s">
        <v>116</v>
      </c>
      <c r="E120" s="55">
        <v>45566.0</v>
      </c>
      <c r="F120" s="56">
        <f t="shared" si="1"/>
        <v>7</v>
      </c>
      <c r="G120" s="151">
        <v>45590.0</v>
      </c>
      <c r="H120" s="56">
        <f t="shared" si="2"/>
        <v>6</v>
      </c>
      <c r="I120" s="54" t="s">
        <v>42</v>
      </c>
      <c r="J120" s="58"/>
      <c r="K120" s="100"/>
      <c r="L120" s="58"/>
      <c r="M120" s="58"/>
      <c r="N120" s="54" t="s">
        <v>19</v>
      </c>
      <c r="O120" s="58"/>
      <c r="P120" s="58"/>
      <c r="Q120" s="152"/>
      <c r="R120" s="162"/>
      <c r="S120" s="162"/>
      <c r="T120" s="162"/>
      <c r="U120" s="162"/>
      <c r="V120" s="163"/>
      <c r="W120" s="163"/>
      <c r="X120" s="163"/>
    </row>
    <row r="121">
      <c r="A121" s="53">
        <v>45705.0</v>
      </c>
      <c r="B121" s="53">
        <v>45783.0</v>
      </c>
      <c r="C121" s="54">
        <v>211947.0</v>
      </c>
      <c r="D121" s="54" t="s">
        <v>98</v>
      </c>
      <c r="E121" s="55">
        <v>44743.0</v>
      </c>
      <c r="F121" s="56">
        <f t="shared" si="1"/>
        <v>34</v>
      </c>
      <c r="G121" s="53">
        <v>45407.0</v>
      </c>
      <c r="H121" s="56">
        <f t="shared" si="2"/>
        <v>12</v>
      </c>
      <c r="I121" s="54" t="s">
        <v>59</v>
      </c>
      <c r="J121" s="54">
        <v>137.0</v>
      </c>
      <c r="K121" s="100"/>
      <c r="L121" s="58"/>
      <c r="M121" s="58"/>
      <c r="N121" s="54" t="s">
        <v>19</v>
      </c>
      <c r="O121" s="58"/>
      <c r="P121" s="58"/>
      <c r="Q121" s="152"/>
      <c r="R121" s="162"/>
      <c r="S121" s="162"/>
      <c r="T121" s="162"/>
      <c r="U121" s="162"/>
      <c r="V121" s="163"/>
      <c r="W121" s="163"/>
      <c r="X121" s="163"/>
    </row>
    <row r="122">
      <c r="A122" s="53">
        <v>45705.0</v>
      </c>
      <c r="B122" s="53">
        <v>45783.0</v>
      </c>
      <c r="C122" s="54">
        <v>219969.0</v>
      </c>
      <c r="D122" s="54" t="s">
        <v>118</v>
      </c>
      <c r="E122" s="55">
        <v>45413.0</v>
      </c>
      <c r="F122" s="56">
        <f t="shared" si="1"/>
        <v>12</v>
      </c>
      <c r="G122" s="53">
        <v>45475.0</v>
      </c>
      <c r="H122" s="56">
        <f t="shared" si="2"/>
        <v>10</v>
      </c>
      <c r="I122" s="54" t="s">
        <v>42</v>
      </c>
      <c r="J122" s="58"/>
      <c r="K122" s="100"/>
      <c r="L122" s="58"/>
      <c r="M122" s="58"/>
      <c r="N122" s="54" t="s">
        <v>19</v>
      </c>
      <c r="O122" s="58"/>
      <c r="P122" s="58"/>
      <c r="Q122" s="152"/>
      <c r="R122" s="162"/>
      <c r="S122" s="162"/>
      <c r="T122" s="162"/>
      <c r="U122" s="162"/>
      <c r="V122" s="163"/>
      <c r="W122" s="163"/>
      <c r="X122" s="163"/>
    </row>
    <row r="123">
      <c r="A123" s="53">
        <v>45705.0</v>
      </c>
      <c r="B123" s="53">
        <v>45783.0</v>
      </c>
      <c r="C123" s="54">
        <v>232930.0</v>
      </c>
      <c r="D123" s="54" t="s">
        <v>118</v>
      </c>
      <c r="E123" s="55">
        <v>45505.0</v>
      </c>
      <c r="F123" s="56">
        <f t="shared" si="1"/>
        <v>9</v>
      </c>
      <c r="G123" s="151">
        <v>45596.0</v>
      </c>
      <c r="H123" s="56">
        <f t="shared" si="2"/>
        <v>6</v>
      </c>
      <c r="I123" s="54" t="s">
        <v>74</v>
      </c>
      <c r="J123" s="58"/>
      <c r="K123" s="100"/>
      <c r="L123" s="58"/>
      <c r="M123" s="58"/>
      <c r="N123" s="54" t="s">
        <v>19</v>
      </c>
      <c r="O123" s="58"/>
      <c r="P123" s="58"/>
      <c r="Q123" s="152"/>
      <c r="R123" s="162"/>
      <c r="S123" s="162"/>
      <c r="T123" s="162"/>
      <c r="U123" s="162"/>
      <c r="V123" s="163"/>
      <c r="W123" s="163"/>
      <c r="X123" s="163"/>
    </row>
    <row r="124">
      <c r="A124" s="54" t="s">
        <v>205</v>
      </c>
      <c r="B124" s="53">
        <v>45783.0</v>
      </c>
      <c r="C124" s="54">
        <v>204117.0</v>
      </c>
      <c r="D124" s="54" t="s">
        <v>99</v>
      </c>
      <c r="E124" s="55">
        <v>45292.0</v>
      </c>
      <c r="F124" s="56">
        <f t="shared" si="1"/>
        <v>16</v>
      </c>
      <c r="G124" s="53">
        <v>45349.0</v>
      </c>
      <c r="H124" s="56">
        <f t="shared" si="2"/>
        <v>14</v>
      </c>
      <c r="I124" s="54" t="s">
        <v>42</v>
      </c>
      <c r="J124" s="58"/>
      <c r="K124" s="100"/>
      <c r="L124" s="58"/>
      <c r="M124" s="58"/>
      <c r="N124" s="54" t="s">
        <v>19</v>
      </c>
      <c r="O124" s="58"/>
      <c r="P124" s="58"/>
      <c r="Q124" s="152"/>
      <c r="R124" s="162"/>
      <c r="S124" s="162"/>
      <c r="T124" s="162"/>
      <c r="U124" s="162"/>
      <c r="V124" s="163"/>
      <c r="W124" s="163"/>
      <c r="X124" s="163"/>
    </row>
    <row r="125">
      <c r="A125" s="53">
        <v>45705.0</v>
      </c>
      <c r="B125" s="53">
        <v>45783.0</v>
      </c>
      <c r="C125" s="54">
        <v>213422.0</v>
      </c>
      <c r="D125" s="54" t="s">
        <v>99</v>
      </c>
      <c r="E125" s="55">
        <v>45383.0</v>
      </c>
      <c r="F125" s="56">
        <f t="shared" si="1"/>
        <v>13</v>
      </c>
      <c r="G125" s="53">
        <v>45446.0</v>
      </c>
      <c r="H125" s="56">
        <f t="shared" si="2"/>
        <v>11</v>
      </c>
      <c r="I125" s="54" t="s">
        <v>63</v>
      </c>
      <c r="J125" s="54">
        <v>431.0</v>
      </c>
      <c r="K125" s="100"/>
      <c r="L125" s="54" t="s">
        <v>51</v>
      </c>
      <c r="M125" s="53">
        <v>45747.0</v>
      </c>
      <c r="N125" s="54" t="s">
        <v>19</v>
      </c>
      <c r="O125" s="54"/>
      <c r="P125" s="54" t="s">
        <v>66</v>
      </c>
      <c r="Q125" s="152"/>
      <c r="R125" s="162"/>
      <c r="S125" s="162"/>
      <c r="T125" s="162"/>
      <c r="U125" s="162"/>
      <c r="V125" s="163"/>
      <c r="W125" s="163"/>
      <c r="X125" s="163"/>
    </row>
    <row r="126">
      <c r="A126" s="53">
        <v>45705.0</v>
      </c>
      <c r="B126" s="53">
        <v>45783.0</v>
      </c>
      <c r="C126" s="54">
        <v>235289.0</v>
      </c>
      <c r="D126" s="54" t="s">
        <v>99</v>
      </c>
      <c r="E126" s="55">
        <v>45505.0</v>
      </c>
      <c r="F126" s="56">
        <f t="shared" si="1"/>
        <v>9</v>
      </c>
      <c r="G126" s="151">
        <v>45623.0</v>
      </c>
      <c r="H126" s="56">
        <f t="shared" si="2"/>
        <v>5</v>
      </c>
      <c r="I126" s="54" t="s">
        <v>74</v>
      </c>
      <c r="J126" s="54" t="s">
        <v>143</v>
      </c>
      <c r="K126" s="100"/>
      <c r="L126" s="58"/>
      <c r="M126" s="58"/>
      <c r="N126" s="54" t="s">
        <v>19</v>
      </c>
      <c r="O126" s="58"/>
      <c r="P126" s="58"/>
      <c r="Q126" s="152"/>
      <c r="R126" s="162"/>
      <c r="S126" s="162"/>
      <c r="T126" s="162"/>
      <c r="U126" s="162"/>
      <c r="V126" s="163"/>
      <c r="W126" s="163"/>
      <c r="X126" s="163"/>
    </row>
    <row r="127">
      <c r="A127" s="53">
        <v>45705.0</v>
      </c>
      <c r="B127" s="53">
        <v>45783.0</v>
      </c>
      <c r="C127" s="54">
        <v>208725.0</v>
      </c>
      <c r="D127" s="54" t="s">
        <v>60</v>
      </c>
      <c r="E127" s="55">
        <v>45323.0</v>
      </c>
      <c r="F127" s="56">
        <f t="shared" si="1"/>
        <v>15</v>
      </c>
      <c r="G127" s="53">
        <v>45385.0</v>
      </c>
      <c r="H127" s="56">
        <f t="shared" si="2"/>
        <v>13</v>
      </c>
      <c r="I127" s="54" t="s">
        <v>74</v>
      </c>
      <c r="J127" s="54" t="s">
        <v>108</v>
      </c>
      <c r="K127" s="100"/>
      <c r="L127" s="58"/>
      <c r="M127" s="58"/>
      <c r="N127" s="54" t="s">
        <v>19</v>
      </c>
      <c r="O127" s="58"/>
      <c r="P127" s="58"/>
      <c r="Q127" s="152"/>
      <c r="R127" s="162"/>
      <c r="S127" s="162"/>
      <c r="T127" s="162"/>
      <c r="U127" s="162"/>
      <c r="V127" s="163"/>
      <c r="W127" s="163"/>
      <c r="X127" s="163"/>
    </row>
    <row r="128">
      <c r="A128" s="53">
        <v>45705.0</v>
      </c>
      <c r="B128" s="53">
        <v>45783.0</v>
      </c>
      <c r="C128" s="54">
        <v>216533.0</v>
      </c>
      <c r="D128" s="54" t="s">
        <v>96</v>
      </c>
      <c r="E128" s="55">
        <v>45292.0</v>
      </c>
      <c r="F128" s="56">
        <f t="shared" si="1"/>
        <v>16</v>
      </c>
      <c r="G128" s="53">
        <v>45446.0</v>
      </c>
      <c r="H128" s="56">
        <f t="shared" si="2"/>
        <v>11</v>
      </c>
      <c r="I128" s="54" t="s">
        <v>42</v>
      </c>
      <c r="J128" s="58"/>
      <c r="K128" s="100"/>
      <c r="L128" s="58"/>
      <c r="M128" s="58"/>
      <c r="N128" s="54" t="s">
        <v>19</v>
      </c>
      <c r="O128" s="58"/>
      <c r="P128" s="58"/>
      <c r="Q128" s="152"/>
      <c r="R128" s="162"/>
      <c r="S128" s="162"/>
      <c r="T128" s="162"/>
      <c r="U128" s="162"/>
      <c r="V128" s="163"/>
      <c r="W128" s="163"/>
      <c r="X128" s="163"/>
    </row>
    <row r="129">
      <c r="A129" s="53">
        <v>45740.0</v>
      </c>
      <c r="B129" s="53">
        <v>45783.0</v>
      </c>
      <c r="C129" s="54">
        <v>188085.0</v>
      </c>
      <c r="D129" s="54" t="s">
        <v>112</v>
      </c>
      <c r="E129" s="55">
        <v>44713.0</v>
      </c>
      <c r="F129" s="56">
        <f t="shared" si="1"/>
        <v>35</v>
      </c>
      <c r="G129" s="53">
        <v>45238.0</v>
      </c>
      <c r="H129" s="56">
        <f t="shared" si="2"/>
        <v>17</v>
      </c>
      <c r="I129" s="54" t="s">
        <v>73</v>
      </c>
      <c r="J129" s="54" t="s">
        <v>442</v>
      </c>
      <c r="K129" s="423">
        <v>37000.0</v>
      </c>
      <c r="L129" s="58"/>
      <c r="M129" s="53">
        <v>45747.0</v>
      </c>
      <c r="N129" s="54" t="s">
        <v>19</v>
      </c>
      <c r="O129" s="58"/>
      <c r="P129" s="54" t="s">
        <v>61</v>
      </c>
      <c r="Q129" s="152"/>
      <c r="R129" s="162"/>
      <c r="S129" s="162"/>
      <c r="T129" s="162"/>
      <c r="U129" s="162"/>
      <c r="V129" s="163"/>
      <c r="W129" s="163"/>
      <c r="X129" s="163"/>
    </row>
    <row r="130">
      <c r="A130" s="53">
        <v>45728.0</v>
      </c>
      <c r="B130" s="53">
        <v>45783.0</v>
      </c>
      <c r="C130" s="54">
        <v>202539.0</v>
      </c>
      <c r="D130" s="54" t="s">
        <v>60</v>
      </c>
      <c r="E130" s="55">
        <v>45323.0</v>
      </c>
      <c r="F130" s="56">
        <f t="shared" si="1"/>
        <v>15</v>
      </c>
      <c r="G130" s="53">
        <v>45341.0</v>
      </c>
      <c r="H130" s="56">
        <f t="shared" si="2"/>
        <v>14</v>
      </c>
      <c r="I130" s="54" t="s">
        <v>73</v>
      </c>
      <c r="J130" s="54" t="s">
        <v>186</v>
      </c>
      <c r="K130" s="411">
        <v>14000.0</v>
      </c>
      <c r="L130" s="58"/>
      <c r="M130" s="53">
        <v>45749.0</v>
      </c>
      <c r="N130" s="54" t="s">
        <v>19</v>
      </c>
      <c r="O130" s="58"/>
      <c r="P130" s="54" t="s">
        <v>66</v>
      </c>
      <c r="Q130" s="152"/>
      <c r="R130" s="162"/>
      <c r="S130" s="162"/>
      <c r="T130" s="162"/>
      <c r="U130" s="162"/>
      <c r="V130" s="163"/>
      <c r="W130" s="163"/>
      <c r="X130" s="163"/>
    </row>
    <row r="131">
      <c r="A131" s="53">
        <v>45705.0</v>
      </c>
      <c r="B131" s="53">
        <v>45783.0</v>
      </c>
      <c r="C131" s="54">
        <v>237227.0</v>
      </c>
      <c r="D131" s="54" t="s">
        <v>60</v>
      </c>
      <c r="E131" s="55">
        <v>45566.0</v>
      </c>
      <c r="F131" s="56">
        <f t="shared" si="1"/>
        <v>7</v>
      </c>
      <c r="G131" s="151">
        <v>45642.0</v>
      </c>
      <c r="H131" s="56">
        <f t="shared" si="2"/>
        <v>4</v>
      </c>
      <c r="I131" s="54" t="s">
        <v>59</v>
      </c>
      <c r="J131" s="58"/>
      <c r="K131" s="100"/>
      <c r="L131" s="58"/>
      <c r="M131" s="58"/>
      <c r="N131" s="54" t="s">
        <v>19</v>
      </c>
      <c r="O131" s="58"/>
      <c r="P131" s="58"/>
      <c r="Q131" s="152"/>
      <c r="R131" s="162"/>
      <c r="S131" s="162"/>
      <c r="T131" s="162"/>
      <c r="U131" s="162"/>
      <c r="V131" s="163"/>
      <c r="W131" s="163"/>
      <c r="X131" s="163"/>
    </row>
    <row r="132">
      <c r="A132" s="53">
        <v>45705.0</v>
      </c>
      <c r="B132" s="53">
        <v>45783.0</v>
      </c>
      <c r="C132" s="54">
        <v>242035.0</v>
      </c>
      <c r="D132" s="54" t="s">
        <v>60</v>
      </c>
      <c r="E132" s="55">
        <v>45658.0</v>
      </c>
      <c r="F132" s="56">
        <f t="shared" si="1"/>
        <v>4</v>
      </c>
      <c r="G132" s="53">
        <v>45695.0</v>
      </c>
      <c r="H132" s="56">
        <f t="shared" si="2"/>
        <v>2</v>
      </c>
      <c r="I132" s="54" t="s">
        <v>73</v>
      </c>
      <c r="J132" s="58"/>
      <c r="K132" s="100"/>
      <c r="L132" s="58"/>
      <c r="M132" s="58"/>
      <c r="N132" s="54" t="s">
        <v>19</v>
      </c>
      <c r="O132" s="58"/>
      <c r="P132" s="58"/>
      <c r="Q132" s="152"/>
      <c r="R132" s="162"/>
      <c r="S132" s="162"/>
      <c r="T132" s="162"/>
      <c r="U132" s="162"/>
      <c r="V132" s="163"/>
      <c r="W132" s="163"/>
      <c r="X132" s="163"/>
    </row>
    <row r="133">
      <c r="A133" s="53">
        <v>45705.0</v>
      </c>
      <c r="B133" s="53">
        <v>45783.0</v>
      </c>
      <c r="C133" s="54">
        <v>197880.0</v>
      </c>
      <c r="D133" s="54" t="s">
        <v>48</v>
      </c>
      <c r="E133" s="55">
        <v>45292.0</v>
      </c>
      <c r="F133" s="56">
        <f t="shared" si="1"/>
        <v>16</v>
      </c>
      <c r="G133" s="53">
        <v>45301.0</v>
      </c>
      <c r="H133" s="56">
        <f t="shared" si="2"/>
        <v>15</v>
      </c>
      <c r="I133" s="54" t="s">
        <v>49</v>
      </c>
      <c r="J133" s="58"/>
      <c r="K133" s="100"/>
      <c r="L133" s="58"/>
      <c r="M133" s="58"/>
      <c r="N133" s="54" t="s">
        <v>19</v>
      </c>
      <c r="O133" s="58"/>
      <c r="P133" s="58"/>
      <c r="Q133" s="152"/>
      <c r="R133" s="162"/>
      <c r="S133" s="162"/>
      <c r="T133" s="162"/>
      <c r="U133" s="162"/>
      <c r="V133" s="163"/>
      <c r="W133" s="163"/>
      <c r="X133" s="163"/>
    </row>
    <row r="134">
      <c r="A134" s="53">
        <v>45705.0</v>
      </c>
      <c r="B134" s="53">
        <v>45783.0</v>
      </c>
      <c r="C134" s="54">
        <v>203255.0</v>
      </c>
      <c r="D134" s="54" t="s">
        <v>48</v>
      </c>
      <c r="E134" s="55">
        <v>45292.0</v>
      </c>
      <c r="F134" s="56">
        <f t="shared" si="1"/>
        <v>16</v>
      </c>
      <c r="G134" s="53">
        <v>45364.0</v>
      </c>
      <c r="H134" s="56">
        <f t="shared" si="2"/>
        <v>13</v>
      </c>
      <c r="I134" s="54" t="s">
        <v>49</v>
      </c>
      <c r="J134" s="58"/>
      <c r="K134" s="100"/>
      <c r="L134" s="58"/>
      <c r="M134" s="58"/>
      <c r="N134" s="54" t="s">
        <v>19</v>
      </c>
      <c r="O134" s="58"/>
      <c r="P134" s="58"/>
      <c r="Q134" s="152"/>
      <c r="R134" s="162"/>
      <c r="S134" s="162"/>
      <c r="T134" s="162"/>
      <c r="U134" s="162"/>
      <c r="V134" s="163"/>
      <c r="W134" s="163"/>
      <c r="X134" s="163"/>
    </row>
    <row r="135">
      <c r="A135" s="53">
        <v>45705.0</v>
      </c>
      <c r="B135" s="53">
        <v>45783.0</v>
      </c>
      <c r="C135" s="54">
        <v>229200.0</v>
      </c>
      <c r="D135" s="54" t="s">
        <v>48</v>
      </c>
      <c r="E135" s="55">
        <v>45383.0</v>
      </c>
      <c r="F135" s="56">
        <f t="shared" si="1"/>
        <v>13</v>
      </c>
      <c r="G135" s="53">
        <v>45573.0</v>
      </c>
      <c r="H135" s="56">
        <f t="shared" si="2"/>
        <v>6</v>
      </c>
      <c r="I135" s="54" t="s">
        <v>49</v>
      </c>
      <c r="J135" s="58"/>
      <c r="K135" s="100"/>
      <c r="L135" s="58"/>
      <c r="M135" s="58"/>
      <c r="N135" s="54" t="s">
        <v>19</v>
      </c>
      <c r="O135" s="58"/>
      <c r="P135" s="58"/>
      <c r="Q135" s="152"/>
      <c r="R135" s="162"/>
      <c r="S135" s="162"/>
      <c r="T135" s="162"/>
      <c r="U135" s="162"/>
      <c r="V135" s="163"/>
      <c r="W135" s="163"/>
      <c r="X135" s="163"/>
    </row>
    <row r="136">
      <c r="A136" s="53">
        <v>45727.0</v>
      </c>
      <c r="B136" s="53">
        <v>45783.0</v>
      </c>
      <c r="C136" s="54">
        <v>230990.0</v>
      </c>
      <c r="D136" s="54" t="s">
        <v>48</v>
      </c>
      <c r="E136" s="55">
        <v>45566.0</v>
      </c>
      <c r="F136" s="56">
        <f t="shared" si="1"/>
        <v>7</v>
      </c>
      <c r="G136" s="151">
        <v>45590.0</v>
      </c>
      <c r="H136" s="56">
        <f t="shared" si="2"/>
        <v>6</v>
      </c>
      <c r="I136" s="54" t="s">
        <v>59</v>
      </c>
      <c r="J136" s="54" t="s">
        <v>465</v>
      </c>
      <c r="K136" s="410">
        <v>5000.0</v>
      </c>
      <c r="L136" s="58"/>
      <c r="M136" s="54" t="s">
        <v>163</v>
      </c>
      <c r="N136" s="54" t="s">
        <v>19</v>
      </c>
      <c r="O136" s="54" t="s">
        <v>65</v>
      </c>
      <c r="P136" s="58"/>
      <c r="Q136" s="152"/>
      <c r="R136" s="162"/>
      <c r="S136" s="162"/>
      <c r="T136" s="162"/>
      <c r="U136" s="162"/>
      <c r="V136" s="163"/>
      <c r="W136" s="163"/>
      <c r="X136" s="163"/>
    </row>
    <row r="137">
      <c r="A137" s="53">
        <v>45705.0</v>
      </c>
      <c r="B137" s="53">
        <v>45783.0</v>
      </c>
      <c r="C137" s="54">
        <v>195896.0</v>
      </c>
      <c r="D137" s="54" t="s">
        <v>48</v>
      </c>
      <c r="E137" s="55">
        <v>45261.0</v>
      </c>
      <c r="F137" s="56">
        <f t="shared" si="1"/>
        <v>17</v>
      </c>
      <c r="G137" s="53">
        <v>45317.0</v>
      </c>
      <c r="H137" s="56">
        <f t="shared" si="2"/>
        <v>15</v>
      </c>
      <c r="I137" s="54" t="s">
        <v>59</v>
      </c>
      <c r="J137" s="54">
        <v>102.0</v>
      </c>
      <c r="K137" s="57" t="s">
        <v>64</v>
      </c>
      <c r="L137" s="54" t="s">
        <v>51</v>
      </c>
      <c r="M137" s="53">
        <v>45740.0</v>
      </c>
      <c r="N137" s="54" t="s">
        <v>19</v>
      </c>
      <c r="O137" s="58"/>
      <c r="P137" s="54" t="s">
        <v>66</v>
      </c>
      <c r="Q137" s="152"/>
      <c r="R137" s="162"/>
      <c r="S137" s="162"/>
      <c r="T137" s="162"/>
      <c r="U137" s="162"/>
      <c r="V137" s="163"/>
      <c r="W137" s="163"/>
      <c r="X137" s="163"/>
    </row>
    <row r="138">
      <c r="A138" s="53">
        <v>45705.0</v>
      </c>
      <c r="B138" s="53">
        <v>45783.0</v>
      </c>
      <c r="C138" s="54">
        <v>199953.0</v>
      </c>
      <c r="D138" s="54" t="s">
        <v>102</v>
      </c>
      <c r="E138" s="55">
        <v>45292.0</v>
      </c>
      <c r="F138" s="56">
        <f t="shared" si="1"/>
        <v>16</v>
      </c>
      <c r="G138" s="53">
        <v>45332.0</v>
      </c>
      <c r="H138" s="56">
        <f t="shared" si="2"/>
        <v>14</v>
      </c>
      <c r="I138" s="54" t="s">
        <v>42</v>
      </c>
      <c r="J138" s="58"/>
      <c r="K138" s="100"/>
      <c r="L138" s="58"/>
      <c r="M138" s="58"/>
      <c r="N138" s="54" t="s">
        <v>19</v>
      </c>
      <c r="O138" s="58"/>
      <c r="P138" s="58"/>
      <c r="Q138" s="152"/>
      <c r="R138" s="162"/>
      <c r="S138" s="162"/>
      <c r="T138" s="162"/>
      <c r="U138" s="162"/>
      <c r="V138" s="163"/>
      <c r="W138" s="163"/>
      <c r="X138" s="163"/>
    </row>
    <row r="139">
      <c r="A139" s="53">
        <v>45705.0</v>
      </c>
      <c r="B139" s="53">
        <v>45783.0</v>
      </c>
      <c r="C139" s="54">
        <v>211177.0</v>
      </c>
      <c r="D139" s="54" t="s">
        <v>102</v>
      </c>
      <c r="E139" s="55">
        <v>45383.0</v>
      </c>
      <c r="F139" s="56">
        <f t="shared" si="1"/>
        <v>13</v>
      </c>
      <c r="G139" s="53">
        <v>45449.0</v>
      </c>
      <c r="H139" s="56">
        <f t="shared" si="2"/>
        <v>11</v>
      </c>
      <c r="I139" s="54" t="s">
        <v>59</v>
      </c>
      <c r="J139" s="54">
        <v>101.0</v>
      </c>
      <c r="K139" s="100"/>
      <c r="L139" s="58"/>
      <c r="M139" s="58"/>
      <c r="N139" s="54" t="s">
        <v>19</v>
      </c>
      <c r="O139" s="58"/>
      <c r="P139" s="58"/>
      <c r="Q139" s="152"/>
      <c r="R139" s="162"/>
      <c r="S139" s="162"/>
      <c r="T139" s="162"/>
      <c r="U139" s="162"/>
      <c r="V139" s="163"/>
      <c r="W139" s="163"/>
      <c r="X139" s="163"/>
    </row>
    <row r="140">
      <c r="A140" s="53">
        <v>45705.0</v>
      </c>
      <c r="B140" s="53">
        <v>45783.0</v>
      </c>
      <c r="C140" s="54">
        <v>229582.0</v>
      </c>
      <c r="D140" s="54" t="s">
        <v>102</v>
      </c>
      <c r="E140" s="55">
        <v>45474.0</v>
      </c>
      <c r="F140" s="56">
        <f t="shared" si="1"/>
        <v>10</v>
      </c>
      <c r="G140" s="53">
        <v>45567.0</v>
      </c>
      <c r="H140" s="56">
        <f t="shared" si="2"/>
        <v>7</v>
      </c>
      <c r="I140" s="54" t="s">
        <v>73</v>
      </c>
      <c r="J140" s="58"/>
      <c r="K140" s="100"/>
      <c r="L140" s="58"/>
      <c r="M140" s="58"/>
      <c r="N140" s="54" t="s">
        <v>19</v>
      </c>
      <c r="O140" s="58"/>
      <c r="P140" s="58"/>
      <c r="Q140" s="152"/>
      <c r="R140" s="162"/>
      <c r="S140" s="162"/>
      <c r="T140" s="162"/>
      <c r="U140" s="162"/>
      <c r="V140" s="163"/>
      <c r="W140" s="163"/>
      <c r="X140" s="163"/>
    </row>
    <row r="141">
      <c r="A141" s="53">
        <v>45705.0</v>
      </c>
      <c r="B141" s="53">
        <v>45783.0</v>
      </c>
      <c r="C141" s="54">
        <v>238270.0</v>
      </c>
      <c r="D141" s="54" t="s">
        <v>102</v>
      </c>
      <c r="E141" s="55">
        <v>45474.0</v>
      </c>
      <c r="F141" s="56">
        <f t="shared" si="1"/>
        <v>10</v>
      </c>
      <c r="G141" s="53">
        <v>45664.0</v>
      </c>
      <c r="H141" s="56">
        <f t="shared" si="2"/>
        <v>3</v>
      </c>
      <c r="I141" s="54" t="s">
        <v>59</v>
      </c>
      <c r="J141" s="58"/>
      <c r="K141" s="100"/>
      <c r="L141" s="58"/>
      <c r="M141" s="58"/>
      <c r="N141" s="54" t="s">
        <v>19</v>
      </c>
      <c r="O141" s="58"/>
      <c r="P141" s="58"/>
      <c r="Q141" s="152"/>
      <c r="R141" s="162"/>
      <c r="S141" s="162"/>
      <c r="T141" s="162"/>
      <c r="U141" s="162"/>
      <c r="V141" s="163"/>
      <c r="W141" s="163"/>
      <c r="X141" s="163"/>
    </row>
    <row r="142">
      <c r="A142" s="53">
        <v>45705.0</v>
      </c>
      <c r="B142" s="53">
        <v>45783.0</v>
      </c>
      <c r="C142" s="54">
        <v>204211.0</v>
      </c>
      <c r="D142" s="54" t="s">
        <v>102</v>
      </c>
      <c r="E142" s="55">
        <v>45231.0</v>
      </c>
      <c r="F142" s="56">
        <f t="shared" si="1"/>
        <v>18</v>
      </c>
      <c r="G142" s="53">
        <v>45359.0</v>
      </c>
      <c r="H142" s="56">
        <f t="shared" si="2"/>
        <v>13</v>
      </c>
      <c r="I142" s="54" t="s">
        <v>49</v>
      </c>
      <c r="J142" s="58"/>
      <c r="K142" s="100"/>
      <c r="L142" s="58"/>
      <c r="M142" s="58"/>
      <c r="N142" s="54" t="s">
        <v>19</v>
      </c>
      <c r="O142" s="58"/>
      <c r="P142" s="58"/>
      <c r="Q142" s="152"/>
      <c r="R142" s="162"/>
      <c r="S142" s="162"/>
      <c r="T142" s="162"/>
      <c r="U142" s="162"/>
      <c r="V142" s="163"/>
      <c r="W142" s="163"/>
      <c r="X142" s="163"/>
    </row>
    <row r="143">
      <c r="A143" s="53">
        <v>45705.0</v>
      </c>
      <c r="B143" s="53">
        <v>45783.0</v>
      </c>
      <c r="C143" s="54">
        <v>218122.0</v>
      </c>
      <c r="D143" s="54" t="s">
        <v>71</v>
      </c>
      <c r="E143" s="55">
        <v>45444.0</v>
      </c>
      <c r="F143" s="56">
        <f t="shared" si="1"/>
        <v>11</v>
      </c>
      <c r="G143" s="53">
        <v>45457.0</v>
      </c>
      <c r="H143" s="56">
        <f t="shared" si="2"/>
        <v>10</v>
      </c>
      <c r="I143" s="54" t="s">
        <v>49</v>
      </c>
      <c r="J143" s="58"/>
      <c r="K143" s="100"/>
      <c r="L143" s="58"/>
      <c r="M143" s="58"/>
      <c r="N143" s="54" t="s">
        <v>19</v>
      </c>
      <c r="O143" s="58"/>
      <c r="P143" s="58"/>
      <c r="Q143" s="152"/>
      <c r="R143" s="162"/>
      <c r="S143" s="162"/>
      <c r="T143" s="162"/>
      <c r="U143" s="162"/>
      <c r="V143" s="163"/>
      <c r="W143" s="163"/>
      <c r="X143" s="163"/>
    </row>
    <row r="144">
      <c r="A144" s="53">
        <v>45705.0</v>
      </c>
      <c r="B144" s="53">
        <v>45783.0</v>
      </c>
      <c r="C144" s="54">
        <v>225100.0</v>
      </c>
      <c r="D144" s="54" t="s">
        <v>71</v>
      </c>
      <c r="E144" s="55">
        <v>45444.0</v>
      </c>
      <c r="F144" s="56">
        <f t="shared" si="1"/>
        <v>11</v>
      </c>
      <c r="G144" s="53">
        <v>45519.0</v>
      </c>
      <c r="H144" s="56">
        <f t="shared" si="2"/>
        <v>8</v>
      </c>
      <c r="I144" s="54" t="s">
        <v>59</v>
      </c>
      <c r="J144" s="58"/>
      <c r="K144" s="100"/>
      <c r="L144" s="58"/>
      <c r="M144" s="58"/>
      <c r="N144" s="54" t="s">
        <v>19</v>
      </c>
      <c r="O144" s="58"/>
      <c r="P144" s="58"/>
      <c r="Q144" s="152"/>
      <c r="R144" s="162"/>
      <c r="S144" s="162"/>
      <c r="T144" s="162"/>
      <c r="U144" s="162"/>
      <c r="V144" s="163"/>
      <c r="W144" s="163"/>
      <c r="X144" s="163"/>
    </row>
    <row r="145">
      <c r="A145" s="53">
        <v>45705.0</v>
      </c>
      <c r="B145" s="53">
        <v>45783.0</v>
      </c>
      <c r="C145" s="54">
        <v>234369.0</v>
      </c>
      <c r="D145" s="54" t="s">
        <v>71</v>
      </c>
      <c r="E145" s="55">
        <v>45566.0</v>
      </c>
      <c r="F145" s="56">
        <f t="shared" si="1"/>
        <v>7</v>
      </c>
      <c r="G145" s="151">
        <v>45610.0</v>
      </c>
      <c r="H145" s="56">
        <f t="shared" si="2"/>
        <v>5</v>
      </c>
      <c r="I145" s="54" t="s">
        <v>59</v>
      </c>
      <c r="J145" s="58"/>
      <c r="K145" s="100"/>
      <c r="L145" s="58"/>
      <c r="M145" s="58"/>
      <c r="N145" s="54" t="s">
        <v>19</v>
      </c>
      <c r="O145" s="58"/>
      <c r="P145" s="58"/>
      <c r="Q145" s="152"/>
      <c r="R145" s="162"/>
      <c r="S145" s="162"/>
      <c r="T145" s="162"/>
      <c r="U145" s="162"/>
      <c r="V145" s="163"/>
      <c r="W145" s="163"/>
      <c r="X145" s="163"/>
    </row>
    <row r="146">
      <c r="A146" s="53">
        <v>45726.0</v>
      </c>
      <c r="B146" s="53">
        <v>45783.0</v>
      </c>
      <c r="C146" s="54">
        <v>237002.0</v>
      </c>
      <c r="D146" s="54" t="s">
        <v>71</v>
      </c>
      <c r="E146" s="55">
        <v>45566.0</v>
      </c>
      <c r="F146" s="56">
        <f t="shared" si="1"/>
        <v>7</v>
      </c>
      <c r="G146" s="151">
        <v>45639.0</v>
      </c>
      <c r="H146" s="56">
        <f t="shared" si="2"/>
        <v>4</v>
      </c>
      <c r="I146" s="54" t="s">
        <v>73</v>
      </c>
      <c r="J146" s="378" t="s">
        <v>436</v>
      </c>
      <c r="K146" s="57" t="s">
        <v>64</v>
      </c>
      <c r="L146" s="58"/>
      <c r="M146" s="54" t="s">
        <v>163</v>
      </c>
      <c r="N146" s="54" t="s">
        <v>19</v>
      </c>
      <c r="O146" s="54" t="s">
        <v>200</v>
      </c>
      <c r="P146" s="58"/>
      <c r="Q146" s="152"/>
      <c r="R146" s="162"/>
      <c r="S146" s="162"/>
      <c r="T146" s="162"/>
      <c r="U146" s="162"/>
      <c r="V146" s="163"/>
      <c r="W146" s="163"/>
      <c r="X146" s="163"/>
    </row>
    <row r="147">
      <c r="A147" s="53">
        <v>45705.0</v>
      </c>
      <c r="B147" s="53">
        <v>45783.0</v>
      </c>
      <c r="C147" s="54">
        <v>238733.0</v>
      </c>
      <c r="D147" s="54" t="s">
        <v>71</v>
      </c>
      <c r="E147" s="55">
        <v>45536.0</v>
      </c>
      <c r="F147" s="56">
        <f t="shared" si="1"/>
        <v>8</v>
      </c>
      <c r="G147" s="53">
        <v>45667.0</v>
      </c>
      <c r="H147" s="56">
        <f t="shared" si="2"/>
        <v>3</v>
      </c>
      <c r="I147" s="54" t="s">
        <v>72</v>
      </c>
      <c r="J147" s="58"/>
      <c r="K147" s="100"/>
      <c r="L147" s="58"/>
      <c r="M147" s="58"/>
      <c r="N147" s="54" t="s">
        <v>19</v>
      </c>
      <c r="O147" s="58"/>
      <c r="P147" s="58"/>
      <c r="Q147" s="152"/>
      <c r="R147" s="162"/>
      <c r="S147" s="162"/>
      <c r="T147" s="162"/>
      <c r="U147" s="162"/>
      <c r="V147" s="163"/>
      <c r="W147" s="163"/>
      <c r="X147" s="163"/>
    </row>
    <row r="148">
      <c r="A148" s="53">
        <v>45705.0</v>
      </c>
      <c r="B148" s="53">
        <v>45783.0</v>
      </c>
      <c r="C148" s="54">
        <v>239719.0</v>
      </c>
      <c r="D148" s="54" t="s">
        <v>71</v>
      </c>
      <c r="E148" s="55">
        <v>45658.0</v>
      </c>
      <c r="F148" s="56">
        <f t="shared" si="1"/>
        <v>4</v>
      </c>
      <c r="G148" s="53">
        <v>45674.0</v>
      </c>
      <c r="H148" s="56">
        <f t="shared" si="2"/>
        <v>3</v>
      </c>
      <c r="I148" s="54" t="s">
        <v>42</v>
      </c>
      <c r="J148" s="58"/>
      <c r="K148" s="100"/>
      <c r="L148" s="58"/>
      <c r="M148" s="58"/>
      <c r="N148" s="54" t="s">
        <v>19</v>
      </c>
      <c r="O148" s="58"/>
      <c r="P148" s="58"/>
      <c r="Q148" s="152"/>
      <c r="R148" s="162"/>
      <c r="S148" s="162"/>
      <c r="T148" s="162"/>
      <c r="U148" s="162"/>
      <c r="V148" s="163"/>
      <c r="W148" s="163"/>
      <c r="X148" s="163"/>
    </row>
    <row r="149">
      <c r="A149" s="53">
        <v>45705.0</v>
      </c>
      <c r="B149" s="53">
        <v>45783.0</v>
      </c>
      <c r="C149" s="54">
        <v>240479.0</v>
      </c>
      <c r="D149" s="54" t="s">
        <v>71</v>
      </c>
      <c r="E149" s="55">
        <v>45658.0</v>
      </c>
      <c r="F149" s="56">
        <f t="shared" si="1"/>
        <v>4</v>
      </c>
      <c r="G149" s="53">
        <v>45680.0</v>
      </c>
      <c r="H149" s="56">
        <f t="shared" si="2"/>
        <v>3</v>
      </c>
      <c r="I149" s="54" t="s">
        <v>73</v>
      </c>
      <c r="J149" s="58"/>
      <c r="K149" s="100"/>
      <c r="L149" s="58"/>
      <c r="M149" s="58"/>
      <c r="N149" s="54" t="s">
        <v>19</v>
      </c>
      <c r="O149" s="58"/>
      <c r="P149" s="58"/>
      <c r="Q149" s="152"/>
      <c r="R149" s="162"/>
      <c r="S149" s="162"/>
      <c r="T149" s="162"/>
      <c r="U149" s="162"/>
      <c r="V149" s="163"/>
      <c r="W149" s="163"/>
      <c r="X149" s="163"/>
    </row>
    <row r="150">
      <c r="A150" s="53">
        <v>45705.0</v>
      </c>
      <c r="B150" s="53">
        <v>45783.0</v>
      </c>
      <c r="C150" s="54">
        <v>241189.0</v>
      </c>
      <c r="D150" s="54" t="s">
        <v>71</v>
      </c>
      <c r="E150" s="55">
        <v>45658.0</v>
      </c>
      <c r="F150" s="56">
        <f t="shared" si="1"/>
        <v>4</v>
      </c>
      <c r="G150" s="53">
        <v>45686.0</v>
      </c>
      <c r="H150" s="56">
        <f t="shared" si="2"/>
        <v>3</v>
      </c>
      <c r="I150" s="54" t="s">
        <v>49</v>
      </c>
      <c r="J150" s="58"/>
      <c r="K150" s="100"/>
      <c r="L150" s="58"/>
      <c r="M150" s="58"/>
      <c r="N150" s="54" t="s">
        <v>19</v>
      </c>
      <c r="O150" s="58"/>
      <c r="P150" s="58"/>
      <c r="Q150" s="152"/>
      <c r="R150" s="162"/>
      <c r="S150" s="162"/>
      <c r="T150" s="162"/>
      <c r="U150" s="162"/>
      <c r="V150" s="163"/>
      <c r="W150" s="163"/>
      <c r="X150" s="163"/>
    </row>
    <row r="151">
      <c r="A151" s="53">
        <v>45705.0</v>
      </c>
      <c r="B151" s="53">
        <v>45783.0</v>
      </c>
      <c r="C151" s="54">
        <v>242328.0</v>
      </c>
      <c r="D151" s="54" t="s">
        <v>71</v>
      </c>
      <c r="E151" s="55">
        <v>45139.0</v>
      </c>
      <c r="F151" s="56">
        <f t="shared" si="1"/>
        <v>21</v>
      </c>
      <c r="G151" s="53">
        <v>45695.0</v>
      </c>
      <c r="H151" s="56">
        <f t="shared" si="2"/>
        <v>2</v>
      </c>
      <c r="I151" s="54" t="s">
        <v>49</v>
      </c>
      <c r="J151" s="58"/>
      <c r="K151" s="100"/>
      <c r="L151" s="58"/>
      <c r="M151" s="58"/>
      <c r="N151" s="54" t="s">
        <v>19</v>
      </c>
      <c r="O151" s="58"/>
      <c r="P151" s="58"/>
      <c r="Q151" s="152"/>
      <c r="R151" s="162"/>
      <c r="S151" s="162"/>
      <c r="T151" s="162"/>
      <c r="U151" s="162"/>
      <c r="V151" s="163"/>
      <c r="W151" s="163"/>
      <c r="X151" s="163"/>
    </row>
    <row r="152">
      <c r="A152" s="53">
        <v>45705.0</v>
      </c>
      <c r="B152" s="53">
        <v>45783.0</v>
      </c>
      <c r="C152" s="54">
        <v>226537.0</v>
      </c>
      <c r="D152" s="54" t="s">
        <v>133</v>
      </c>
      <c r="E152" s="55">
        <v>45444.0</v>
      </c>
      <c r="F152" s="56">
        <f t="shared" si="1"/>
        <v>11</v>
      </c>
      <c r="G152" s="53">
        <v>45537.0</v>
      </c>
      <c r="H152" s="56">
        <f t="shared" si="2"/>
        <v>8</v>
      </c>
      <c r="I152" s="54" t="s">
        <v>59</v>
      </c>
      <c r="J152" s="58"/>
      <c r="K152" s="100"/>
      <c r="L152" s="58"/>
      <c r="M152" s="58"/>
      <c r="N152" s="54" t="s">
        <v>19</v>
      </c>
      <c r="O152" s="58"/>
      <c r="P152" s="58"/>
      <c r="Q152" s="152"/>
      <c r="R152" s="162"/>
      <c r="S152" s="162"/>
      <c r="T152" s="162"/>
      <c r="U152" s="162"/>
      <c r="V152" s="163"/>
      <c r="W152" s="163"/>
      <c r="X152" s="163"/>
    </row>
    <row r="153">
      <c r="A153" s="53">
        <v>45705.0</v>
      </c>
      <c r="B153" s="53">
        <v>45783.0</v>
      </c>
      <c r="C153" s="54">
        <v>208879.0</v>
      </c>
      <c r="D153" s="54" t="s">
        <v>133</v>
      </c>
      <c r="E153" s="55">
        <v>45383.0</v>
      </c>
      <c r="F153" s="56">
        <f t="shared" si="1"/>
        <v>13</v>
      </c>
      <c r="G153" s="53">
        <v>45387.0</v>
      </c>
      <c r="H153" s="56">
        <f t="shared" si="2"/>
        <v>13</v>
      </c>
      <c r="I153" s="54" t="s">
        <v>74</v>
      </c>
      <c r="J153" s="58"/>
      <c r="K153" s="100"/>
      <c r="L153" s="58"/>
      <c r="M153" s="58"/>
      <c r="N153" s="54" t="s">
        <v>19</v>
      </c>
      <c r="O153" s="58"/>
      <c r="P153" s="58"/>
      <c r="Q153" s="152"/>
      <c r="R153" s="162"/>
      <c r="S153" s="162"/>
      <c r="T153" s="162"/>
      <c r="U153" s="162"/>
      <c r="V153" s="163"/>
      <c r="W153" s="163"/>
      <c r="X153" s="163"/>
    </row>
    <row r="154">
      <c r="A154" s="53">
        <v>45705.0</v>
      </c>
      <c r="B154" s="53">
        <v>45783.0</v>
      </c>
      <c r="C154" s="54">
        <v>229774.0</v>
      </c>
      <c r="D154" s="54" t="s">
        <v>133</v>
      </c>
      <c r="E154" s="55">
        <v>45536.0</v>
      </c>
      <c r="F154" s="56">
        <f t="shared" si="1"/>
        <v>8</v>
      </c>
      <c r="G154" s="53">
        <v>45567.0</v>
      </c>
      <c r="H154" s="56">
        <f t="shared" si="2"/>
        <v>7</v>
      </c>
      <c r="I154" s="54" t="s">
        <v>74</v>
      </c>
      <c r="J154" s="58"/>
      <c r="K154" s="100"/>
      <c r="L154" s="58"/>
      <c r="M154" s="58"/>
      <c r="N154" s="54" t="s">
        <v>19</v>
      </c>
      <c r="O154" s="58"/>
      <c r="P154" s="58"/>
      <c r="Q154" s="152"/>
      <c r="R154" s="162"/>
      <c r="S154" s="162"/>
      <c r="T154" s="162"/>
      <c r="U154" s="162"/>
      <c r="V154" s="163"/>
      <c r="W154" s="163"/>
      <c r="X154" s="163"/>
    </row>
    <row r="155">
      <c r="A155" s="53">
        <v>45705.0</v>
      </c>
      <c r="B155" s="53">
        <v>45783.0</v>
      </c>
      <c r="C155" s="54">
        <v>194617.0</v>
      </c>
      <c r="D155" s="54" t="s">
        <v>70</v>
      </c>
      <c r="E155" s="55">
        <v>45231.0</v>
      </c>
      <c r="F155" s="56">
        <f t="shared" si="1"/>
        <v>18</v>
      </c>
      <c r="G155" s="53">
        <v>45264.0</v>
      </c>
      <c r="H155" s="56">
        <f t="shared" si="2"/>
        <v>17</v>
      </c>
      <c r="I155" s="54" t="s">
        <v>49</v>
      </c>
      <c r="J155" s="58"/>
      <c r="K155" s="100"/>
      <c r="L155" s="58"/>
      <c r="M155" s="58"/>
      <c r="N155" s="54" t="s">
        <v>19</v>
      </c>
      <c r="O155" s="58"/>
      <c r="P155" s="58"/>
      <c r="Q155" s="152"/>
      <c r="R155" s="162"/>
      <c r="S155" s="162"/>
      <c r="T155" s="162"/>
      <c r="U155" s="162"/>
      <c r="V155" s="163"/>
      <c r="W155" s="163"/>
      <c r="X155" s="163"/>
    </row>
    <row r="156">
      <c r="A156" s="53">
        <v>45705.0</v>
      </c>
      <c r="B156" s="53">
        <v>45783.0</v>
      </c>
      <c r="C156" s="54">
        <v>201793.0</v>
      </c>
      <c r="D156" s="54" t="s">
        <v>70</v>
      </c>
      <c r="E156" s="55">
        <v>45323.0</v>
      </c>
      <c r="F156" s="56">
        <f t="shared" si="1"/>
        <v>15</v>
      </c>
      <c r="G156" s="53">
        <v>45366.0</v>
      </c>
      <c r="H156" s="56">
        <f t="shared" si="2"/>
        <v>13</v>
      </c>
      <c r="I156" s="54" t="s">
        <v>49</v>
      </c>
      <c r="J156" s="58"/>
      <c r="K156" s="100"/>
      <c r="L156" s="58"/>
      <c r="M156" s="58"/>
      <c r="N156" s="54" t="s">
        <v>19</v>
      </c>
      <c r="O156" s="58"/>
      <c r="P156" s="58"/>
      <c r="Q156" s="152"/>
      <c r="R156" s="162"/>
      <c r="S156" s="162"/>
      <c r="T156" s="162"/>
      <c r="U156" s="162"/>
      <c r="V156" s="163"/>
      <c r="W156" s="163"/>
      <c r="X156" s="163"/>
    </row>
    <row r="157">
      <c r="A157" s="53">
        <v>45705.0</v>
      </c>
      <c r="B157" s="53">
        <v>45783.0</v>
      </c>
      <c r="C157" s="54">
        <v>216285.0</v>
      </c>
      <c r="D157" s="54" t="s">
        <v>70</v>
      </c>
      <c r="E157" s="55">
        <v>45413.0</v>
      </c>
      <c r="F157" s="56">
        <f t="shared" si="1"/>
        <v>12</v>
      </c>
      <c r="G157" s="53">
        <v>45441.0</v>
      </c>
      <c r="H157" s="56">
        <f t="shared" si="2"/>
        <v>11</v>
      </c>
      <c r="I157" s="54" t="s">
        <v>49</v>
      </c>
      <c r="J157" s="58"/>
      <c r="K157" s="100"/>
      <c r="L157" s="58"/>
      <c r="M157" s="58"/>
      <c r="N157" s="54" t="s">
        <v>19</v>
      </c>
      <c r="O157" s="58"/>
      <c r="P157" s="58"/>
      <c r="Q157" s="152"/>
      <c r="R157" s="162"/>
      <c r="S157" s="162"/>
      <c r="T157" s="162"/>
      <c r="U157" s="162"/>
      <c r="V157" s="163"/>
      <c r="W157" s="163"/>
      <c r="X157" s="163"/>
    </row>
    <row r="158">
      <c r="A158" s="53">
        <v>45705.0</v>
      </c>
      <c r="B158" s="53">
        <v>45783.0</v>
      </c>
      <c r="C158" s="54">
        <v>239776.0</v>
      </c>
      <c r="D158" s="54" t="s">
        <v>70</v>
      </c>
      <c r="E158" s="55">
        <v>45658.0</v>
      </c>
      <c r="F158" s="56">
        <f t="shared" si="1"/>
        <v>4</v>
      </c>
      <c r="G158" s="53">
        <v>45677.0</v>
      </c>
      <c r="H158" s="56">
        <f t="shared" si="2"/>
        <v>3</v>
      </c>
      <c r="I158" s="54" t="s">
        <v>49</v>
      </c>
      <c r="J158" s="58"/>
      <c r="K158" s="100"/>
      <c r="L158" s="58"/>
      <c r="M158" s="58"/>
      <c r="N158" s="54" t="s">
        <v>19</v>
      </c>
      <c r="O158" s="58"/>
      <c r="P158" s="58"/>
      <c r="Q158" s="152"/>
      <c r="R158" s="162"/>
      <c r="S158" s="162"/>
      <c r="T158" s="162"/>
      <c r="U158" s="162"/>
      <c r="V158" s="163"/>
      <c r="W158" s="163"/>
      <c r="X158" s="163"/>
    </row>
    <row r="159">
      <c r="A159" s="53">
        <v>45705.0</v>
      </c>
      <c r="B159" s="53">
        <v>45783.0</v>
      </c>
      <c r="C159" s="54">
        <v>209021.0</v>
      </c>
      <c r="D159" s="54" t="s">
        <v>70</v>
      </c>
      <c r="E159" s="55">
        <v>45323.0</v>
      </c>
      <c r="F159" s="56">
        <f t="shared" si="1"/>
        <v>15</v>
      </c>
      <c r="G159" s="53">
        <v>45390.0</v>
      </c>
      <c r="H159" s="56">
        <f t="shared" si="2"/>
        <v>12</v>
      </c>
      <c r="I159" s="54" t="s">
        <v>59</v>
      </c>
      <c r="J159" s="54" t="s">
        <v>203</v>
      </c>
      <c r="K159" s="100"/>
      <c r="L159" s="58"/>
      <c r="M159" s="58"/>
      <c r="N159" s="54" t="s">
        <v>19</v>
      </c>
      <c r="O159" s="58"/>
      <c r="P159" s="58"/>
      <c r="Q159" s="152"/>
      <c r="R159" s="162"/>
      <c r="S159" s="162"/>
      <c r="T159" s="162"/>
      <c r="U159" s="162"/>
      <c r="V159" s="163"/>
      <c r="W159" s="163"/>
      <c r="X159" s="163"/>
    </row>
    <row r="160">
      <c r="A160" s="53">
        <v>45705.0</v>
      </c>
      <c r="B160" s="53">
        <v>45783.0</v>
      </c>
      <c r="C160" s="54">
        <v>219960.0</v>
      </c>
      <c r="D160" s="54" t="s">
        <v>70</v>
      </c>
      <c r="E160" s="55">
        <v>45231.0</v>
      </c>
      <c r="F160" s="56">
        <f t="shared" si="1"/>
        <v>18</v>
      </c>
      <c r="G160" s="53">
        <v>45475.0</v>
      </c>
      <c r="H160" s="56">
        <f t="shared" si="2"/>
        <v>10</v>
      </c>
      <c r="I160" s="54" t="s">
        <v>73</v>
      </c>
      <c r="J160" s="58"/>
      <c r="K160" s="410">
        <v>2500.0</v>
      </c>
      <c r="L160" s="54" t="s">
        <v>51</v>
      </c>
      <c r="M160" s="53">
        <v>45744.0</v>
      </c>
      <c r="N160" s="54" t="s">
        <v>19</v>
      </c>
      <c r="O160" s="54" t="s">
        <v>841</v>
      </c>
      <c r="P160" s="58"/>
      <c r="Q160" s="152"/>
      <c r="R160" s="162"/>
      <c r="S160" s="162"/>
      <c r="T160" s="162"/>
      <c r="U160" s="162"/>
      <c r="V160" s="163"/>
      <c r="W160" s="163"/>
      <c r="X160" s="163"/>
    </row>
    <row r="161">
      <c r="A161" s="364">
        <v>45705.0</v>
      </c>
      <c r="B161" s="53">
        <v>45783.0</v>
      </c>
      <c r="C161" s="144">
        <v>67527.0</v>
      </c>
      <c r="D161" s="144" t="s">
        <v>96</v>
      </c>
      <c r="E161" s="424">
        <v>43891.0</v>
      </c>
      <c r="F161" s="298">
        <v>59.0</v>
      </c>
      <c r="G161" s="364">
        <v>44123.0</v>
      </c>
      <c r="H161" s="425">
        <f t="shared" si="2"/>
        <v>54</v>
      </c>
      <c r="I161" s="144" t="s">
        <v>42</v>
      </c>
      <c r="J161" s="59"/>
      <c r="K161" s="148"/>
      <c r="L161" s="59"/>
      <c r="M161" s="59"/>
      <c r="N161" s="150" t="s">
        <v>19</v>
      </c>
      <c r="O161" s="59"/>
      <c r="P161" s="59"/>
      <c r="Q161" s="115"/>
      <c r="R161" s="162"/>
      <c r="S161" s="162"/>
      <c r="T161" s="162"/>
      <c r="U161" s="162"/>
      <c r="V161" s="163"/>
      <c r="W161" s="163"/>
      <c r="X161" s="163"/>
    </row>
    <row r="162">
      <c r="A162" s="364">
        <v>45705.0</v>
      </c>
      <c r="B162" s="53">
        <v>45783.0</v>
      </c>
      <c r="C162" s="144">
        <v>71131.0</v>
      </c>
      <c r="D162" s="144" t="s">
        <v>99</v>
      </c>
      <c r="E162" s="424">
        <v>43922.0</v>
      </c>
      <c r="F162" s="298">
        <v>58.0</v>
      </c>
      <c r="G162" s="426">
        <v>44162.0</v>
      </c>
      <c r="H162" s="425">
        <f t="shared" si="2"/>
        <v>53</v>
      </c>
      <c r="I162" s="144" t="s">
        <v>42</v>
      </c>
      <c r="J162" s="59"/>
      <c r="K162" s="148"/>
      <c r="L162" s="59"/>
      <c r="M162" s="59"/>
      <c r="N162" s="150" t="s">
        <v>19</v>
      </c>
      <c r="O162" s="59"/>
      <c r="P162" s="59"/>
      <c r="Q162" s="115"/>
      <c r="R162" s="162"/>
      <c r="S162" s="162"/>
      <c r="T162" s="162"/>
      <c r="U162" s="162"/>
      <c r="V162" s="163"/>
      <c r="W162" s="163"/>
      <c r="X162" s="163"/>
    </row>
    <row r="163">
      <c r="A163" s="364">
        <v>45705.0</v>
      </c>
      <c r="B163" s="53">
        <v>45783.0</v>
      </c>
      <c r="C163" s="144">
        <v>109667.0</v>
      </c>
      <c r="D163" s="144" t="s">
        <v>95</v>
      </c>
      <c r="E163" s="424">
        <v>44531.0</v>
      </c>
      <c r="F163" s="298">
        <v>38.0</v>
      </c>
      <c r="G163" s="364">
        <v>44546.0</v>
      </c>
      <c r="H163" s="425">
        <f t="shared" si="2"/>
        <v>40</v>
      </c>
      <c r="I163" s="144" t="s">
        <v>42</v>
      </c>
      <c r="J163" s="59"/>
      <c r="K163" s="148"/>
      <c r="L163" s="59"/>
      <c r="M163" s="59"/>
      <c r="N163" s="150" t="s">
        <v>19</v>
      </c>
      <c r="O163" s="59"/>
      <c r="P163" s="59"/>
      <c r="Q163" s="115"/>
      <c r="R163" s="162"/>
      <c r="S163" s="162"/>
      <c r="T163" s="162"/>
      <c r="U163" s="162"/>
      <c r="V163" s="163"/>
      <c r="W163" s="163"/>
      <c r="X163" s="163"/>
    </row>
    <row r="164">
      <c r="A164" s="364">
        <v>45705.0</v>
      </c>
      <c r="B164" s="53">
        <v>45783.0</v>
      </c>
      <c r="C164" s="144">
        <v>136459.0</v>
      </c>
      <c r="D164" s="144" t="s">
        <v>133</v>
      </c>
      <c r="E164" s="424">
        <v>44348.0</v>
      </c>
      <c r="F164" s="298">
        <v>44.0</v>
      </c>
      <c r="G164" s="364">
        <v>44805.0</v>
      </c>
      <c r="H164" s="425">
        <f t="shared" si="2"/>
        <v>32</v>
      </c>
      <c r="I164" s="144" t="s">
        <v>73</v>
      </c>
      <c r="J164" s="284" t="s">
        <v>143</v>
      </c>
      <c r="K164" s="148"/>
      <c r="L164" s="59"/>
      <c r="M164" s="53"/>
      <c r="N164" s="150" t="s">
        <v>19</v>
      </c>
      <c r="O164" s="59"/>
      <c r="P164" s="59"/>
      <c r="Q164" s="115"/>
      <c r="R164" s="162"/>
      <c r="S164" s="162"/>
      <c r="T164" s="162"/>
      <c r="U164" s="162"/>
      <c r="V164" s="163"/>
      <c r="W164" s="163"/>
      <c r="X164" s="163"/>
    </row>
    <row r="165">
      <c r="A165" s="364">
        <v>45705.0</v>
      </c>
      <c r="B165" s="53">
        <v>45783.0</v>
      </c>
      <c r="C165" s="144">
        <v>158679.0</v>
      </c>
      <c r="D165" s="144" t="s">
        <v>112</v>
      </c>
      <c r="E165" s="424">
        <v>44743.0</v>
      </c>
      <c r="F165" s="298">
        <v>31.0</v>
      </c>
      <c r="G165" s="364">
        <v>44959.0</v>
      </c>
      <c r="H165" s="425">
        <f t="shared" si="2"/>
        <v>27</v>
      </c>
      <c r="I165" s="144" t="s">
        <v>73</v>
      </c>
      <c r="J165" s="284">
        <v>258.0</v>
      </c>
      <c r="K165" s="148"/>
      <c r="L165" s="59"/>
      <c r="M165" s="59"/>
      <c r="N165" s="150" t="s">
        <v>19</v>
      </c>
      <c r="O165" s="59"/>
      <c r="P165" s="59"/>
      <c r="Q165" s="115"/>
      <c r="R165" s="162"/>
      <c r="S165" s="162"/>
      <c r="T165" s="162"/>
      <c r="U165" s="162"/>
      <c r="V165" s="163"/>
      <c r="W165" s="163"/>
      <c r="X165" s="163"/>
    </row>
    <row r="166">
      <c r="A166" s="364">
        <v>45705.0</v>
      </c>
      <c r="B166" s="53">
        <v>45783.0</v>
      </c>
      <c r="C166" s="144">
        <v>38098.0</v>
      </c>
      <c r="D166" s="144" t="s">
        <v>83</v>
      </c>
      <c r="E166" s="424">
        <v>43831.0</v>
      </c>
      <c r="F166" s="298">
        <v>61.0</v>
      </c>
      <c r="G166" s="364">
        <v>43831.0</v>
      </c>
      <c r="H166" s="425">
        <f t="shared" si="2"/>
        <v>64</v>
      </c>
      <c r="I166" s="144" t="s">
        <v>73</v>
      </c>
      <c r="J166" s="59"/>
      <c r="K166" s="148"/>
      <c r="L166" s="59"/>
      <c r="M166" s="59"/>
      <c r="N166" s="150" t="s">
        <v>19</v>
      </c>
      <c r="O166" s="59"/>
      <c r="P166" s="59"/>
      <c r="Q166" s="115"/>
      <c r="R166" s="162"/>
      <c r="S166" s="162"/>
      <c r="T166" s="162"/>
      <c r="U166" s="162"/>
      <c r="V166" s="163"/>
      <c r="W166" s="163"/>
      <c r="X166" s="163"/>
    </row>
    <row r="167">
      <c r="A167" s="364">
        <v>45705.0</v>
      </c>
      <c r="B167" s="53">
        <v>45783.0</v>
      </c>
      <c r="C167" s="144">
        <v>77707.0</v>
      </c>
      <c r="D167" s="144" t="s">
        <v>96</v>
      </c>
      <c r="E167" s="424">
        <v>43647.0</v>
      </c>
      <c r="F167" s="298">
        <v>67.0</v>
      </c>
      <c r="G167" s="426">
        <v>44266.0</v>
      </c>
      <c r="H167" s="425">
        <f t="shared" si="2"/>
        <v>49</v>
      </c>
      <c r="I167" s="144" t="s">
        <v>42</v>
      </c>
      <c r="J167" s="59"/>
      <c r="K167" s="148"/>
      <c r="L167" s="59"/>
      <c r="M167" s="59"/>
      <c r="N167" s="150" t="s">
        <v>19</v>
      </c>
      <c r="O167" s="59"/>
      <c r="P167" s="59"/>
      <c r="Q167" s="115"/>
      <c r="R167" s="313"/>
      <c r="S167" s="313"/>
      <c r="T167" s="313"/>
      <c r="U167" s="313"/>
      <c r="V167" s="166"/>
      <c r="W167" s="166"/>
      <c r="X167" s="166"/>
    </row>
    <row r="168">
      <c r="A168" s="105">
        <v>45705.0</v>
      </c>
      <c r="B168" s="53">
        <v>45783.0</v>
      </c>
      <c r="C168" s="106">
        <v>217973.0</v>
      </c>
      <c r="D168" s="106" t="s">
        <v>62</v>
      </c>
      <c r="E168" s="107">
        <v>45413.0</v>
      </c>
      <c r="F168" s="108">
        <f t="shared" ref="F168:F330" si="4">DATEDIF(E168,TODAY(),"M")</f>
        <v>12</v>
      </c>
      <c r="G168" s="105">
        <v>45456.0</v>
      </c>
      <c r="H168" s="412">
        <f t="shared" si="2"/>
        <v>10</v>
      </c>
      <c r="I168" s="106" t="s">
        <v>59</v>
      </c>
      <c r="J168" s="134" t="s">
        <v>33</v>
      </c>
      <c r="K168" s="111"/>
      <c r="L168" s="133"/>
      <c r="M168" s="133"/>
      <c r="N168" s="131" t="s">
        <v>19</v>
      </c>
      <c r="O168" s="133"/>
      <c r="P168" s="133"/>
      <c r="Q168" s="115"/>
      <c r="R168" s="313"/>
      <c r="S168" s="313"/>
      <c r="T168" s="313"/>
      <c r="U168" s="313"/>
      <c r="V168" s="166"/>
      <c r="W168" s="166"/>
      <c r="X168" s="166"/>
    </row>
    <row r="169">
      <c r="A169" s="105">
        <v>45705.0</v>
      </c>
      <c r="B169" s="53">
        <v>45783.0</v>
      </c>
      <c r="C169" s="106">
        <v>212779.0</v>
      </c>
      <c r="D169" s="106" t="s">
        <v>62</v>
      </c>
      <c r="E169" s="107">
        <v>45352.0</v>
      </c>
      <c r="F169" s="108">
        <f t="shared" si="4"/>
        <v>14</v>
      </c>
      <c r="G169" s="105">
        <v>45414.0</v>
      </c>
      <c r="H169" s="143">
        <f t="shared" si="2"/>
        <v>12</v>
      </c>
      <c r="I169" s="106" t="s">
        <v>59</v>
      </c>
      <c r="J169" s="134">
        <v>102.0</v>
      </c>
      <c r="K169" s="111"/>
      <c r="L169" s="133"/>
      <c r="M169" s="133"/>
      <c r="N169" s="131" t="s">
        <v>19</v>
      </c>
      <c r="O169" s="133"/>
      <c r="P169" s="133"/>
      <c r="Q169" s="115"/>
      <c r="R169" s="313"/>
      <c r="S169" s="313"/>
      <c r="T169" s="313"/>
      <c r="U169" s="313"/>
      <c r="V169" s="166"/>
      <c r="W169" s="166"/>
      <c r="X169" s="166"/>
    </row>
    <row r="170">
      <c r="A170" s="105">
        <v>45705.0</v>
      </c>
      <c r="B170" s="53">
        <v>45783.0</v>
      </c>
      <c r="C170" s="106">
        <v>135391.0</v>
      </c>
      <c r="D170" s="106" t="s">
        <v>62</v>
      </c>
      <c r="E170" s="107">
        <v>44713.0</v>
      </c>
      <c r="F170" s="108">
        <f t="shared" si="4"/>
        <v>35</v>
      </c>
      <c r="G170" s="105">
        <v>44744.0</v>
      </c>
      <c r="H170" s="118">
        <f t="shared" si="2"/>
        <v>34</v>
      </c>
      <c r="I170" s="106" t="s">
        <v>72</v>
      </c>
      <c r="J170" s="134" t="s">
        <v>33</v>
      </c>
      <c r="K170" s="111"/>
      <c r="L170" s="133"/>
      <c r="M170" s="133"/>
      <c r="N170" s="131" t="s">
        <v>19</v>
      </c>
      <c r="O170" s="133"/>
      <c r="P170" s="133"/>
      <c r="Q170" s="115"/>
      <c r="R170" s="313"/>
      <c r="S170" s="313"/>
      <c r="T170" s="313"/>
      <c r="U170" s="313"/>
      <c r="V170" s="166"/>
      <c r="W170" s="166"/>
      <c r="X170" s="166"/>
    </row>
    <row r="171">
      <c r="A171" s="105">
        <v>45705.0</v>
      </c>
      <c r="B171" s="53">
        <v>45783.0</v>
      </c>
      <c r="C171" s="106">
        <v>224073.0</v>
      </c>
      <c r="D171" s="106" t="s">
        <v>58</v>
      </c>
      <c r="E171" s="107">
        <v>45413.0</v>
      </c>
      <c r="F171" s="108">
        <f t="shared" si="4"/>
        <v>12</v>
      </c>
      <c r="G171" s="105">
        <v>45511.0</v>
      </c>
      <c r="H171" s="140">
        <f t="shared" si="2"/>
        <v>8</v>
      </c>
      <c r="I171" s="106" t="s">
        <v>59</v>
      </c>
      <c r="J171" s="133"/>
      <c r="K171" s="111"/>
      <c r="L171" s="133"/>
      <c r="M171" s="133"/>
      <c r="N171" s="131" t="s">
        <v>19</v>
      </c>
      <c r="O171" s="133"/>
      <c r="P171" s="133"/>
      <c r="Q171" s="115"/>
      <c r="R171" s="313"/>
      <c r="S171" s="313"/>
      <c r="T171" s="313"/>
      <c r="U171" s="313"/>
      <c r="V171" s="166"/>
      <c r="W171" s="166"/>
      <c r="X171" s="166"/>
    </row>
    <row r="172">
      <c r="A172" s="53">
        <v>45705.0</v>
      </c>
      <c r="B172" s="53">
        <v>45783.0</v>
      </c>
      <c r="C172" s="54">
        <v>223016.0</v>
      </c>
      <c r="D172" s="54" t="s">
        <v>104</v>
      </c>
      <c r="E172" s="55">
        <v>45413.0</v>
      </c>
      <c r="F172" s="56">
        <f t="shared" si="4"/>
        <v>12</v>
      </c>
      <c r="G172" s="53">
        <v>45502.0</v>
      </c>
      <c r="H172" s="56">
        <f t="shared" si="2"/>
        <v>9</v>
      </c>
      <c r="I172" s="54" t="s">
        <v>49</v>
      </c>
      <c r="J172" s="54">
        <v>510.0</v>
      </c>
      <c r="K172" s="57" t="s">
        <v>842</v>
      </c>
      <c r="L172" s="54" t="s">
        <v>51</v>
      </c>
      <c r="M172" s="53">
        <v>45723.0</v>
      </c>
      <c r="N172" s="54" t="s">
        <v>19</v>
      </c>
      <c r="O172" s="54" t="s">
        <v>843</v>
      </c>
      <c r="P172" s="54" t="s">
        <v>66</v>
      </c>
      <c r="Q172" s="152"/>
      <c r="R172" s="313"/>
      <c r="S172" s="313"/>
      <c r="T172" s="313"/>
      <c r="U172" s="313"/>
      <c r="V172" s="166"/>
      <c r="W172" s="166"/>
      <c r="X172" s="166"/>
    </row>
    <row r="173">
      <c r="A173" s="53">
        <v>45705.0</v>
      </c>
      <c r="B173" s="53">
        <v>45783.0</v>
      </c>
      <c r="C173" s="54">
        <v>232379.0</v>
      </c>
      <c r="D173" s="54" t="s">
        <v>104</v>
      </c>
      <c r="E173" s="55">
        <v>45261.0</v>
      </c>
      <c r="F173" s="56">
        <f t="shared" si="4"/>
        <v>17</v>
      </c>
      <c r="G173" s="53">
        <v>45597.0</v>
      </c>
      <c r="H173" s="56">
        <f t="shared" si="2"/>
        <v>6</v>
      </c>
      <c r="I173" s="54" t="s">
        <v>49</v>
      </c>
      <c r="J173" s="54">
        <v>535.0</v>
      </c>
      <c r="K173" s="100"/>
      <c r="L173" s="58"/>
      <c r="M173" s="58"/>
      <c r="N173" s="54" t="s">
        <v>19</v>
      </c>
      <c r="O173" s="58"/>
      <c r="P173" s="58"/>
      <c r="Q173" s="152"/>
      <c r="R173" s="313"/>
      <c r="S173" s="313"/>
      <c r="T173" s="313"/>
      <c r="U173" s="313"/>
      <c r="V173" s="166"/>
      <c r="W173" s="166"/>
      <c r="X173" s="166"/>
    </row>
    <row r="174">
      <c r="A174" s="53">
        <v>45705.0</v>
      </c>
      <c r="B174" s="53">
        <v>45783.0</v>
      </c>
      <c r="C174" s="54">
        <v>238203.0</v>
      </c>
      <c r="D174" s="54" t="s">
        <v>104</v>
      </c>
      <c r="E174" s="55">
        <v>45566.0</v>
      </c>
      <c r="F174" s="56">
        <f t="shared" si="4"/>
        <v>7</v>
      </c>
      <c r="G174" s="53">
        <v>45664.0</v>
      </c>
      <c r="H174" s="56">
        <f t="shared" si="2"/>
        <v>3</v>
      </c>
      <c r="I174" s="54" t="s">
        <v>73</v>
      </c>
      <c r="J174" s="58"/>
      <c r="K174" s="100"/>
      <c r="L174" s="58"/>
      <c r="M174" s="53">
        <v>45744.0</v>
      </c>
      <c r="N174" s="54" t="s">
        <v>19</v>
      </c>
      <c r="O174" s="54" t="s">
        <v>200</v>
      </c>
      <c r="P174" s="58"/>
      <c r="Q174" s="152"/>
      <c r="R174" s="313"/>
      <c r="S174" s="313"/>
      <c r="T174" s="313"/>
      <c r="U174" s="313"/>
      <c r="V174" s="166"/>
      <c r="W174" s="166"/>
      <c r="X174" s="166"/>
    </row>
    <row r="175">
      <c r="A175" s="53">
        <v>45705.0</v>
      </c>
      <c r="B175" s="53">
        <v>45783.0</v>
      </c>
      <c r="C175" s="54">
        <v>236607.0</v>
      </c>
      <c r="D175" s="54" t="s">
        <v>83</v>
      </c>
      <c r="E175" s="55">
        <v>45566.0</v>
      </c>
      <c r="F175" s="56">
        <f t="shared" si="4"/>
        <v>7</v>
      </c>
      <c r="G175" s="151">
        <v>45639.0</v>
      </c>
      <c r="H175" s="56">
        <f t="shared" si="2"/>
        <v>4</v>
      </c>
      <c r="I175" s="54" t="s">
        <v>42</v>
      </c>
      <c r="J175" s="58"/>
      <c r="K175" s="100"/>
      <c r="L175" s="58"/>
      <c r="M175" s="58"/>
      <c r="N175" s="54" t="s">
        <v>19</v>
      </c>
      <c r="O175" s="58"/>
      <c r="P175" s="58"/>
      <c r="Q175" s="152"/>
      <c r="R175" s="313"/>
      <c r="S175" s="313"/>
      <c r="T175" s="313"/>
      <c r="U175" s="313"/>
      <c r="V175" s="166"/>
      <c r="W175" s="166"/>
      <c r="X175" s="166"/>
    </row>
    <row r="176">
      <c r="A176" s="53">
        <v>45705.0</v>
      </c>
      <c r="B176" s="53">
        <v>45783.0</v>
      </c>
      <c r="C176" s="54">
        <v>236301.0</v>
      </c>
      <c r="D176" s="54" t="s">
        <v>83</v>
      </c>
      <c r="E176" s="55">
        <v>45597.0</v>
      </c>
      <c r="F176" s="56">
        <f t="shared" si="4"/>
        <v>6</v>
      </c>
      <c r="G176" s="151">
        <v>45639.0</v>
      </c>
      <c r="H176" s="56">
        <f t="shared" si="2"/>
        <v>4</v>
      </c>
      <c r="I176" s="54" t="s">
        <v>74</v>
      </c>
      <c r="J176" s="58"/>
      <c r="K176" s="100"/>
      <c r="L176" s="58"/>
      <c r="M176" s="58"/>
      <c r="N176" s="54" t="s">
        <v>19</v>
      </c>
      <c r="O176" s="58"/>
      <c r="P176" s="58"/>
      <c r="Q176" s="152"/>
      <c r="R176" s="313"/>
      <c r="S176" s="313"/>
      <c r="T176" s="313"/>
      <c r="U176" s="313"/>
      <c r="V176" s="166"/>
      <c r="W176" s="166"/>
      <c r="X176" s="166"/>
    </row>
    <row r="177">
      <c r="A177" s="53">
        <v>45705.0</v>
      </c>
      <c r="B177" s="53">
        <v>45783.0</v>
      </c>
      <c r="C177" s="54">
        <v>113519.0</v>
      </c>
      <c r="D177" s="54" t="s">
        <v>58</v>
      </c>
      <c r="E177" s="55">
        <v>44501.0</v>
      </c>
      <c r="F177" s="56">
        <f t="shared" si="4"/>
        <v>42</v>
      </c>
      <c r="G177" s="53">
        <v>45454.0</v>
      </c>
      <c r="H177" s="56">
        <f t="shared" si="2"/>
        <v>10</v>
      </c>
      <c r="I177" s="54" t="s">
        <v>141</v>
      </c>
      <c r="J177" s="58"/>
      <c r="K177" s="100"/>
      <c r="L177" s="58"/>
      <c r="M177" s="58"/>
      <c r="N177" s="54" t="s">
        <v>19</v>
      </c>
      <c r="O177" s="58"/>
      <c r="P177" s="58"/>
      <c r="Q177" s="152"/>
      <c r="R177" s="313"/>
      <c r="S177" s="313"/>
      <c r="T177" s="313"/>
      <c r="U177" s="313"/>
      <c r="V177" s="166"/>
      <c r="W177" s="166"/>
      <c r="X177" s="166"/>
    </row>
    <row r="178">
      <c r="A178" s="53">
        <v>45705.0</v>
      </c>
      <c r="B178" s="53">
        <v>45783.0</v>
      </c>
      <c r="C178" s="54">
        <v>176568.0</v>
      </c>
      <c r="D178" s="54" t="s">
        <v>58</v>
      </c>
      <c r="E178" s="55">
        <v>45017.0</v>
      </c>
      <c r="F178" s="56">
        <f t="shared" si="4"/>
        <v>25</v>
      </c>
      <c r="G178" s="53">
        <v>45106.0</v>
      </c>
      <c r="H178" s="56">
        <f t="shared" si="2"/>
        <v>22</v>
      </c>
      <c r="I178" s="54" t="s">
        <v>73</v>
      </c>
      <c r="J178" s="58"/>
      <c r="K178" s="100"/>
      <c r="L178" s="58"/>
      <c r="M178" s="58"/>
      <c r="N178" s="54" t="s">
        <v>19</v>
      </c>
      <c r="O178" s="58"/>
      <c r="P178" s="58"/>
      <c r="Q178" s="152"/>
      <c r="R178" s="162"/>
      <c r="S178" s="162"/>
      <c r="T178" s="162"/>
      <c r="U178" s="162"/>
      <c r="V178" s="163"/>
      <c r="W178" s="163"/>
      <c r="X178" s="163"/>
    </row>
    <row r="179">
      <c r="A179" s="53">
        <v>45705.0</v>
      </c>
      <c r="B179" s="53">
        <v>45783.0</v>
      </c>
      <c r="C179" s="54">
        <v>191363.0</v>
      </c>
      <c r="D179" s="54" t="s">
        <v>58</v>
      </c>
      <c r="E179" s="55">
        <v>45139.0</v>
      </c>
      <c r="F179" s="56">
        <f t="shared" si="4"/>
        <v>21</v>
      </c>
      <c r="G179" s="53">
        <v>45231.0</v>
      </c>
      <c r="H179" s="56">
        <f t="shared" si="2"/>
        <v>18</v>
      </c>
      <c r="I179" s="54" t="s">
        <v>63</v>
      </c>
      <c r="J179" s="54">
        <v>415.0</v>
      </c>
      <c r="K179" s="100"/>
      <c r="L179" s="58"/>
      <c r="M179" s="53">
        <v>45757.0</v>
      </c>
      <c r="N179" s="54" t="s">
        <v>19</v>
      </c>
      <c r="O179" s="58"/>
      <c r="P179" s="54" t="s">
        <v>66</v>
      </c>
      <c r="Q179" s="152"/>
      <c r="R179" s="162"/>
      <c r="S179" s="162"/>
      <c r="T179" s="162"/>
      <c r="U179" s="162"/>
      <c r="V179" s="163"/>
      <c r="W179" s="163"/>
      <c r="X179" s="163"/>
    </row>
    <row r="180">
      <c r="A180" s="53">
        <v>45705.0</v>
      </c>
      <c r="B180" s="53">
        <v>45783.0</v>
      </c>
      <c r="C180" s="54">
        <v>195522.0</v>
      </c>
      <c r="D180" s="54" t="s">
        <v>58</v>
      </c>
      <c r="E180" s="55">
        <v>45139.0</v>
      </c>
      <c r="F180" s="56">
        <f t="shared" si="4"/>
        <v>21</v>
      </c>
      <c r="G180" s="151">
        <v>45271.0</v>
      </c>
      <c r="H180" s="56">
        <f t="shared" si="2"/>
        <v>16</v>
      </c>
      <c r="I180" s="54" t="s">
        <v>59</v>
      </c>
      <c r="J180" s="54">
        <v>101.0</v>
      </c>
      <c r="K180" s="100"/>
      <c r="L180" s="58"/>
      <c r="M180" s="58"/>
      <c r="N180" s="54" t="s">
        <v>19</v>
      </c>
      <c r="O180" s="58"/>
      <c r="P180" s="58"/>
      <c r="Q180" s="152"/>
      <c r="R180" s="162"/>
      <c r="S180" s="162"/>
      <c r="T180" s="162"/>
      <c r="U180" s="162"/>
      <c r="V180" s="163"/>
      <c r="W180" s="163"/>
      <c r="X180" s="163"/>
    </row>
    <row r="181">
      <c r="A181" s="53">
        <v>45705.0</v>
      </c>
      <c r="B181" s="53">
        <v>45783.0</v>
      </c>
      <c r="C181" s="54">
        <v>206592.0</v>
      </c>
      <c r="D181" s="54" t="s">
        <v>58</v>
      </c>
      <c r="E181" s="55">
        <v>45261.0</v>
      </c>
      <c r="F181" s="56">
        <f t="shared" si="4"/>
        <v>17</v>
      </c>
      <c r="G181" s="53">
        <v>45369.0</v>
      </c>
      <c r="H181" s="56">
        <f t="shared" si="2"/>
        <v>13</v>
      </c>
      <c r="I181" s="54" t="s">
        <v>49</v>
      </c>
      <c r="J181" s="58"/>
      <c r="K181" s="57">
        <v>6000.0</v>
      </c>
      <c r="L181" s="58"/>
      <c r="M181" s="58"/>
      <c r="N181" s="54" t="s">
        <v>20</v>
      </c>
      <c r="O181" s="58"/>
      <c r="P181" s="58"/>
      <c r="Q181" s="152"/>
      <c r="R181" s="162"/>
      <c r="S181" s="162"/>
      <c r="T181" s="162"/>
      <c r="U181" s="162"/>
      <c r="V181" s="163"/>
      <c r="W181" s="163"/>
      <c r="X181" s="163"/>
    </row>
    <row r="182">
      <c r="A182" s="53">
        <v>45705.0</v>
      </c>
      <c r="B182" s="53">
        <v>45783.0</v>
      </c>
      <c r="C182" s="54">
        <v>211890.0</v>
      </c>
      <c r="D182" s="54" t="s">
        <v>58</v>
      </c>
      <c r="E182" s="55">
        <v>44805.0</v>
      </c>
      <c r="F182" s="56">
        <f t="shared" si="4"/>
        <v>32</v>
      </c>
      <c r="G182" s="53">
        <v>45406.0</v>
      </c>
      <c r="H182" s="56">
        <f t="shared" si="2"/>
        <v>12</v>
      </c>
      <c r="I182" s="54" t="s">
        <v>59</v>
      </c>
      <c r="J182" s="54">
        <v>129.0</v>
      </c>
      <c r="K182" s="100"/>
      <c r="L182" s="58"/>
      <c r="M182" s="58"/>
      <c r="N182" s="54" t="s">
        <v>19</v>
      </c>
      <c r="O182" s="58"/>
      <c r="P182" s="58"/>
      <c r="Q182" s="152"/>
      <c r="R182" s="162"/>
      <c r="S182" s="162"/>
      <c r="T182" s="162"/>
      <c r="U182" s="162"/>
      <c r="V182" s="163"/>
      <c r="W182" s="163"/>
      <c r="X182" s="163"/>
    </row>
    <row r="183">
      <c r="A183" s="53">
        <v>45705.0</v>
      </c>
      <c r="B183" s="53">
        <v>45783.0</v>
      </c>
      <c r="C183" s="54">
        <v>216948.0</v>
      </c>
      <c r="D183" s="54" t="s">
        <v>58</v>
      </c>
      <c r="E183" s="55">
        <v>45383.0</v>
      </c>
      <c r="F183" s="56">
        <f t="shared" si="4"/>
        <v>13</v>
      </c>
      <c r="G183" s="53">
        <v>45450.0</v>
      </c>
      <c r="H183" s="56">
        <f t="shared" si="2"/>
        <v>10</v>
      </c>
      <c r="I183" s="54" t="s">
        <v>74</v>
      </c>
      <c r="J183" s="58"/>
      <c r="K183" s="100"/>
      <c r="L183" s="58"/>
      <c r="M183" s="58"/>
      <c r="N183" s="54" t="s">
        <v>19</v>
      </c>
      <c r="O183" s="58"/>
      <c r="P183" s="58"/>
      <c r="Q183" s="152"/>
      <c r="R183" s="162"/>
      <c r="S183" s="162"/>
      <c r="T183" s="162"/>
      <c r="U183" s="162"/>
      <c r="V183" s="163"/>
      <c r="W183" s="163"/>
      <c r="X183" s="163"/>
    </row>
    <row r="184">
      <c r="A184" s="53">
        <v>45705.0</v>
      </c>
      <c r="B184" s="53">
        <v>45783.0</v>
      </c>
      <c r="C184" s="54">
        <v>239746.0</v>
      </c>
      <c r="D184" s="54" t="s">
        <v>58</v>
      </c>
      <c r="E184" s="55">
        <v>45536.0</v>
      </c>
      <c r="F184" s="56">
        <f t="shared" si="4"/>
        <v>8</v>
      </c>
      <c r="G184" s="53">
        <v>45674.0</v>
      </c>
      <c r="H184" s="56">
        <f t="shared" si="2"/>
        <v>3</v>
      </c>
      <c r="I184" s="54" t="s">
        <v>49</v>
      </c>
      <c r="J184" s="58"/>
      <c r="K184" s="100"/>
      <c r="L184" s="58"/>
      <c r="M184" s="58"/>
      <c r="N184" s="54" t="s">
        <v>19</v>
      </c>
      <c r="O184" s="58"/>
      <c r="P184" s="58"/>
      <c r="Q184" s="152"/>
      <c r="R184" s="162"/>
      <c r="S184" s="162"/>
      <c r="T184" s="162"/>
      <c r="U184" s="162"/>
      <c r="V184" s="163"/>
      <c r="W184" s="163"/>
      <c r="X184" s="163"/>
    </row>
    <row r="185">
      <c r="A185" s="53">
        <v>45705.0</v>
      </c>
      <c r="B185" s="53">
        <v>45783.0</v>
      </c>
      <c r="C185" s="54">
        <v>229856.0</v>
      </c>
      <c r="D185" s="54" t="s">
        <v>58</v>
      </c>
      <c r="E185" s="55">
        <v>45536.0</v>
      </c>
      <c r="F185" s="56">
        <f t="shared" si="4"/>
        <v>8</v>
      </c>
      <c r="G185" s="53">
        <v>45569.0</v>
      </c>
      <c r="H185" s="56">
        <f t="shared" si="2"/>
        <v>7</v>
      </c>
      <c r="I185" s="54" t="s">
        <v>74</v>
      </c>
      <c r="J185" s="58"/>
      <c r="K185" s="100"/>
      <c r="L185" s="58"/>
      <c r="M185" s="58"/>
      <c r="N185" s="54" t="s">
        <v>19</v>
      </c>
      <c r="O185" s="58"/>
      <c r="P185" s="58"/>
      <c r="Q185" s="152"/>
      <c r="R185" s="162"/>
      <c r="S185" s="162"/>
      <c r="T185" s="162"/>
      <c r="U185" s="162"/>
      <c r="V185" s="163"/>
      <c r="W185" s="163"/>
      <c r="X185" s="163"/>
    </row>
    <row r="186">
      <c r="A186" s="53">
        <v>45705.0</v>
      </c>
      <c r="B186" s="53">
        <v>45783.0</v>
      </c>
      <c r="C186" s="54">
        <v>220631.0</v>
      </c>
      <c r="D186" s="54" t="s">
        <v>58</v>
      </c>
      <c r="E186" s="55">
        <v>45444.0</v>
      </c>
      <c r="F186" s="56">
        <f t="shared" si="4"/>
        <v>11</v>
      </c>
      <c r="G186" s="53">
        <v>45502.0</v>
      </c>
      <c r="H186" s="56">
        <f t="shared" si="2"/>
        <v>9</v>
      </c>
      <c r="I186" s="54" t="s">
        <v>59</v>
      </c>
      <c r="J186" s="58"/>
      <c r="K186" s="100"/>
      <c r="L186" s="58"/>
      <c r="M186" s="58"/>
      <c r="N186" s="54" t="s">
        <v>19</v>
      </c>
      <c r="O186" s="58"/>
      <c r="P186" s="58"/>
      <c r="Q186" s="152"/>
      <c r="R186" s="162"/>
      <c r="S186" s="162"/>
      <c r="T186" s="162"/>
      <c r="U186" s="162"/>
      <c r="V186" s="163"/>
      <c r="W186" s="163"/>
      <c r="X186" s="163"/>
    </row>
    <row r="187">
      <c r="A187" s="53">
        <v>45705.0</v>
      </c>
      <c r="B187" s="53">
        <v>45783.0</v>
      </c>
      <c r="C187" s="54">
        <v>229629.0</v>
      </c>
      <c r="D187" s="54" t="s">
        <v>58</v>
      </c>
      <c r="E187" s="55">
        <v>45536.0</v>
      </c>
      <c r="F187" s="56">
        <f t="shared" si="4"/>
        <v>8</v>
      </c>
      <c r="G187" s="53">
        <v>45566.0</v>
      </c>
      <c r="H187" s="56">
        <f t="shared" si="2"/>
        <v>7</v>
      </c>
      <c r="I187" s="54" t="s">
        <v>59</v>
      </c>
      <c r="J187" s="58"/>
      <c r="K187" s="100"/>
      <c r="L187" s="58"/>
      <c r="M187" s="58"/>
      <c r="N187" s="54" t="s">
        <v>19</v>
      </c>
      <c r="O187" s="58"/>
      <c r="P187" s="58"/>
      <c r="Q187" s="152"/>
      <c r="R187" s="162"/>
      <c r="S187" s="162"/>
      <c r="T187" s="162"/>
      <c r="U187" s="162"/>
      <c r="V187" s="163"/>
      <c r="W187" s="163"/>
      <c r="X187" s="163"/>
    </row>
    <row r="188">
      <c r="A188" s="53">
        <v>45726.0</v>
      </c>
      <c r="B188" s="53">
        <v>45783.0</v>
      </c>
      <c r="C188" s="54">
        <v>228868.0</v>
      </c>
      <c r="D188" s="54" t="s">
        <v>58</v>
      </c>
      <c r="E188" s="55">
        <v>45505.0</v>
      </c>
      <c r="F188" s="56">
        <f t="shared" si="4"/>
        <v>9</v>
      </c>
      <c r="G188" s="151">
        <v>45576.0</v>
      </c>
      <c r="H188" s="56">
        <f t="shared" si="2"/>
        <v>6</v>
      </c>
      <c r="I188" s="54" t="s">
        <v>63</v>
      </c>
      <c r="J188" s="54">
        <v>402.0</v>
      </c>
      <c r="K188" s="57" t="s">
        <v>64</v>
      </c>
      <c r="L188" s="54" t="s">
        <v>51</v>
      </c>
      <c r="M188" s="53">
        <v>45726.0</v>
      </c>
      <c r="N188" s="54" t="s">
        <v>19</v>
      </c>
      <c r="O188" s="54" t="s">
        <v>200</v>
      </c>
      <c r="P188" s="58"/>
      <c r="Q188" s="152"/>
      <c r="R188" s="162"/>
      <c r="S188" s="162"/>
      <c r="T188" s="162"/>
      <c r="U188" s="162"/>
      <c r="V188" s="163"/>
      <c r="W188" s="163"/>
      <c r="X188" s="163"/>
    </row>
    <row r="189">
      <c r="A189" s="53">
        <v>45705.0</v>
      </c>
      <c r="B189" s="53">
        <v>45783.0</v>
      </c>
      <c r="C189" s="54">
        <v>233076.0</v>
      </c>
      <c r="D189" s="54" t="s">
        <v>58</v>
      </c>
      <c r="E189" s="55">
        <v>44197.0</v>
      </c>
      <c r="F189" s="56">
        <f t="shared" si="4"/>
        <v>52</v>
      </c>
      <c r="G189" s="53">
        <v>45600.0</v>
      </c>
      <c r="H189" s="56">
        <f t="shared" si="2"/>
        <v>6</v>
      </c>
      <c r="I189" s="54" t="s">
        <v>59</v>
      </c>
      <c r="J189" s="58"/>
      <c r="K189" s="100"/>
      <c r="L189" s="58"/>
      <c r="M189" s="58"/>
      <c r="N189" s="54" t="s">
        <v>19</v>
      </c>
      <c r="O189" s="58"/>
      <c r="P189" s="58"/>
      <c r="Q189" s="152"/>
      <c r="R189" s="162"/>
      <c r="S189" s="162"/>
      <c r="T189" s="162"/>
      <c r="U189" s="162"/>
      <c r="V189" s="163"/>
      <c r="W189" s="163"/>
      <c r="X189" s="163"/>
    </row>
    <row r="190">
      <c r="A190" s="53">
        <v>45705.0</v>
      </c>
      <c r="B190" s="53">
        <v>45783.0</v>
      </c>
      <c r="C190" s="54">
        <v>234517.0</v>
      </c>
      <c r="D190" s="54" t="s">
        <v>58</v>
      </c>
      <c r="E190" s="55">
        <v>45505.0</v>
      </c>
      <c r="F190" s="56">
        <f t="shared" si="4"/>
        <v>9</v>
      </c>
      <c r="G190" s="151">
        <v>45617.0</v>
      </c>
      <c r="H190" s="56">
        <f t="shared" si="2"/>
        <v>5</v>
      </c>
      <c r="I190" s="54" t="s">
        <v>134</v>
      </c>
      <c r="J190" s="58"/>
      <c r="K190" s="100"/>
      <c r="L190" s="58"/>
      <c r="M190" s="58"/>
      <c r="N190" s="54" t="s">
        <v>19</v>
      </c>
      <c r="O190" s="58"/>
      <c r="P190" s="58"/>
      <c r="Q190" s="152"/>
      <c r="R190" s="162"/>
      <c r="S190" s="162"/>
      <c r="T190" s="162"/>
      <c r="U190" s="162"/>
      <c r="V190" s="163"/>
      <c r="W190" s="163"/>
      <c r="X190" s="163"/>
    </row>
    <row r="191">
      <c r="A191" s="53">
        <v>45705.0</v>
      </c>
      <c r="B191" s="53">
        <v>45783.0</v>
      </c>
      <c r="C191" s="54">
        <v>235331.0</v>
      </c>
      <c r="D191" s="54" t="s">
        <v>58</v>
      </c>
      <c r="E191" s="55">
        <v>45597.0</v>
      </c>
      <c r="F191" s="56">
        <f t="shared" si="4"/>
        <v>6</v>
      </c>
      <c r="G191" s="53">
        <v>45629.0</v>
      </c>
      <c r="H191" s="56">
        <f t="shared" si="2"/>
        <v>5</v>
      </c>
      <c r="I191" s="54" t="s">
        <v>74</v>
      </c>
      <c r="J191" s="54">
        <v>328.0</v>
      </c>
      <c r="K191" s="57" t="s">
        <v>64</v>
      </c>
      <c r="L191" s="54" t="s">
        <v>51</v>
      </c>
      <c r="M191" s="54" t="s">
        <v>844</v>
      </c>
      <c r="N191" s="54" t="s">
        <v>19</v>
      </c>
      <c r="O191" s="58"/>
      <c r="P191" s="58"/>
      <c r="Q191" s="152"/>
      <c r="R191" s="162"/>
      <c r="S191" s="162"/>
      <c r="T191" s="162"/>
      <c r="U191" s="162"/>
      <c r="V191" s="163"/>
      <c r="W191" s="163"/>
      <c r="X191" s="163"/>
    </row>
    <row r="192">
      <c r="A192" s="53">
        <v>45741.0</v>
      </c>
      <c r="B192" s="53">
        <v>45783.0</v>
      </c>
      <c r="C192" s="54">
        <v>236852.0</v>
      </c>
      <c r="D192" s="54" t="s">
        <v>58</v>
      </c>
      <c r="E192" s="55">
        <v>43678.0</v>
      </c>
      <c r="F192" s="56">
        <f t="shared" si="4"/>
        <v>69</v>
      </c>
      <c r="G192" s="151">
        <v>45637.0</v>
      </c>
      <c r="H192" s="56">
        <f t="shared" si="2"/>
        <v>4</v>
      </c>
      <c r="I192" s="54" t="s">
        <v>49</v>
      </c>
      <c r="J192" s="54">
        <v>505.0</v>
      </c>
      <c r="K192" s="427">
        <v>7000.0</v>
      </c>
      <c r="L192" s="58"/>
      <c r="M192" s="54" t="s">
        <v>844</v>
      </c>
      <c r="N192" s="54" t="s">
        <v>19</v>
      </c>
      <c r="O192" s="58"/>
      <c r="P192" s="58"/>
      <c r="Q192" s="152"/>
      <c r="R192" s="162"/>
      <c r="S192" s="162"/>
      <c r="T192" s="162"/>
      <c r="U192" s="162"/>
      <c r="V192" s="163"/>
      <c r="W192" s="163"/>
      <c r="X192" s="163"/>
    </row>
    <row r="193">
      <c r="A193" s="53">
        <v>45705.0</v>
      </c>
      <c r="B193" s="53">
        <v>45783.0</v>
      </c>
      <c r="C193" s="54">
        <v>237546.0</v>
      </c>
      <c r="D193" s="54" t="s">
        <v>58</v>
      </c>
      <c r="E193" s="55">
        <v>45536.0</v>
      </c>
      <c r="F193" s="56">
        <f t="shared" si="4"/>
        <v>8</v>
      </c>
      <c r="G193" s="151">
        <v>45644.0</v>
      </c>
      <c r="H193" s="56">
        <f t="shared" si="2"/>
        <v>4</v>
      </c>
      <c r="I193" s="54" t="s">
        <v>59</v>
      </c>
      <c r="J193" s="58"/>
      <c r="K193" s="100"/>
      <c r="L193" s="58"/>
      <c r="M193" s="58"/>
      <c r="N193" s="54" t="s">
        <v>19</v>
      </c>
      <c r="O193" s="58"/>
      <c r="P193" s="58"/>
      <c r="Q193" s="152"/>
      <c r="R193" s="162"/>
      <c r="S193" s="162"/>
      <c r="T193" s="162"/>
      <c r="U193" s="162"/>
      <c r="V193" s="163"/>
      <c r="W193" s="163"/>
      <c r="X193" s="163"/>
    </row>
    <row r="194">
      <c r="A194" s="53">
        <v>45727.0</v>
      </c>
      <c r="B194" s="53">
        <v>45783.0</v>
      </c>
      <c r="C194" s="54">
        <v>194942.0</v>
      </c>
      <c r="D194" s="54" t="s">
        <v>58</v>
      </c>
      <c r="E194" s="55">
        <v>45200.0</v>
      </c>
      <c r="F194" s="56">
        <f t="shared" si="4"/>
        <v>19</v>
      </c>
      <c r="G194" s="53">
        <v>45265.0</v>
      </c>
      <c r="H194" s="56">
        <f t="shared" si="2"/>
        <v>17</v>
      </c>
      <c r="I194" s="54" t="s">
        <v>49</v>
      </c>
      <c r="J194" s="54">
        <v>535.0</v>
      </c>
      <c r="K194" s="410">
        <v>8000.0</v>
      </c>
      <c r="L194" s="54" t="s">
        <v>51</v>
      </c>
      <c r="M194" s="54" t="s">
        <v>163</v>
      </c>
      <c r="N194" s="54" t="s">
        <v>19</v>
      </c>
      <c r="O194" s="58"/>
      <c r="P194" s="58"/>
      <c r="Q194" s="152"/>
      <c r="R194" s="162"/>
      <c r="S194" s="162"/>
      <c r="T194" s="162"/>
      <c r="U194" s="162"/>
      <c r="V194" s="163"/>
      <c r="W194" s="163"/>
      <c r="X194" s="163"/>
    </row>
    <row r="195">
      <c r="A195" s="53">
        <v>45705.0</v>
      </c>
      <c r="B195" s="53">
        <v>45783.0</v>
      </c>
      <c r="C195" s="54">
        <v>230863.0</v>
      </c>
      <c r="D195" s="54" t="s">
        <v>58</v>
      </c>
      <c r="E195" s="55">
        <v>45444.0</v>
      </c>
      <c r="F195" s="56">
        <f t="shared" si="4"/>
        <v>11</v>
      </c>
      <c r="G195" s="151">
        <v>45579.0</v>
      </c>
      <c r="H195" s="56">
        <f t="shared" si="2"/>
        <v>6</v>
      </c>
      <c r="I195" s="54" t="s">
        <v>74</v>
      </c>
      <c r="J195" s="54">
        <v>312.0</v>
      </c>
      <c r="K195" s="100"/>
      <c r="L195" s="58"/>
      <c r="M195" s="58"/>
      <c r="N195" s="54" t="s">
        <v>19</v>
      </c>
      <c r="O195" s="58"/>
      <c r="P195" s="58"/>
      <c r="Q195" s="152"/>
      <c r="R195" s="162"/>
      <c r="S195" s="162"/>
      <c r="T195" s="162"/>
      <c r="U195" s="162"/>
      <c r="V195" s="163"/>
      <c r="W195" s="163"/>
      <c r="X195" s="163"/>
    </row>
    <row r="196">
      <c r="A196" s="53">
        <v>45705.0</v>
      </c>
      <c r="B196" s="53">
        <v>45783.0</v>
      </c>
      <c r="C196" s="54">
        <v>206746.0</v>
      </c>
      <c r="D196" s="54" t="s">
        <v>87</v>
      </c>
      <c r="E196" s="55">
        <v>45352.0</v>
      </c>
      <c r="F196" s="56">
        <f t="shared" si="4"/>
        <v>14</v>
      </c>
      <c r="G196" s="53">
        <v>45369.0</v>
      </c>
      <c r="H196" s="56">
        <f t="shared" si="2"/>
        <v>13</v>
      </c>
      <c r="I196" s="54" t="s">
        <v>59</v>
      </c>
      <c r="J196" s="54" t="s">
        <v>202</v>
      </c>
      <c r="K196" s="100"/>
      <c r="L196" s="58"/>
      <c r="M196" s="58"/>
      <c r="N196" s="54" t="s">
        <v>19</v>
      </c>
      <c r="O196" s="58"/>
      <c r="P196" s="58"/>
      <c r="Q196" s="152"/>
      <c r="R196" s="162"/>
      <c r="S196" s="162"/>
      <c r="T196" s="162"/>
      <c r="U196" s="162"/>
      <c r="V196" s="163"/>
      <c r="W196" s="163"/>
      <c r="X196" s="163"/>
    </row>
    <row r="197">
      <c r="A197" s="53">
        <v>45705.0</v>
      </c>
      <c r="B197" s="53">
        <v>45783.0</v>
      </c>
      <c r="C197" s="54">
        <v>232251.0</v>
      </c>
      <c r="D197" s="54" t="s">
        <v>107</v>
      </c>
      <c r="E197" s="55">
        <v>45323.0</v>
      </c>
      <c r="F197" s="56">
        <f t="shared" si="4"/>
        <v>15</v>
      </c>
      <c r="G197" s="151">
        <v>45589.0</v>
      </c>
      <c r="H197" s="56">
        <f t="shared" si="2"/>
        <v>6</v>
      </c>
      <c r="I197" s="54" t="s">
        <v>74</v>
      </c>
      <c r="J197" s="58"/>
      <c r="K197" s="100"/>
      <c r="L197" s="58"/>
      <c r="M197" s="58"/>
      <c r="N197" s="54" t="s">
        <v>19</v>
      </c>
      <c r="O197" s="58"/>
      <c r="P197" s="58"/>
      <c r="Q197" s="152"/>
      <c r="R197" s="162"/>
      <c r="S197" s="162"/>
      <c r="T197" s="162"/>
      <c r="U197" s="162"/>
      <c r="V197" s="163"/>
      <c r="W197" s="163"/>
      <c r="X197" s="163"/>
    </row>
    <row r="198">
      <c r="A198" s="53">
        <v>45705.0</v>
      </c>
      <c r="B198" s="53">
        <v>45783.0</v>
      </c>
      <c r="C198" s="54">
        <v>214853.0</v>
      </c>
      <c r="D198" s="54" t="s">
        <v>107</v>
      </c>
      <c r="E198" s="55">
        <v>45383.0</v>
      </c>
      <c r="F198" s="56">
        <f t="shared" si="4"/>
        <v>13</v>
      </c>
      <c r="G198" s="53">
        <v>45429.0</v>
      </c>
      <c r="H198" s="56">
        <f t="shared" si="2"/>
        <v>11</v>
      </c>
      <c r="I198" s="54" t="s">
        <v>59</v>
      </c>
      <c r="J198" s="54">
        <v>141.0</v>
      </c>
      <c r="K198" s="100"/>
      <c r="L198" s="58"/>
      <c r="M198" s="58"/>
      <c r="N198" s="54" t="s">
        <v>19</v>
      </c>
      <c r="O198" s="58"/>
      <c r="P198" s="58"/>
      <c r="Q198" s="152"/>
      <c r="R198" s="162"/>
      <c r="S198" s="162"/>
      <c r="T198" s="162"/>
      <c r="U198" s="162"/>
      <c r="V198" s="163"/>
      <c r="W198" s="163"/>
      <c r="X198" s="163"/>
    </row>
    <row r="199">
      <c r="A199" s="53">
        <v>45705.0</v>
      </c>
      <c r="B199" s="53">
        <v>45783.0</v>
      </c>
      <c r="C199" s="54">
        <v>238485.0</v>
      </c>
      <c r="D199" s="54" t="s">
        <v>107</v>
      </c>
      <c r="E199" s="55">
        <v>45566.0</v>
      </c>
      <c r="F199" s="56">
        <f t="shared" si="4"/>
        <v>7</v>
      </c>
      <c r="G199" s="53">
        <v>45666.0</v>
      </c>
      <c r="H199" s="56">
        <f t="shared" si="2"/>
        <v>3</v>
      </c>
      <c r="I199" s="54" t="s">
        <v>59</v>
      </c>
      <c r="J199" s="58"/>
      <c r="K199" s="100"/>
      <c r="L199" s="58"/>
      <c r="M199" s="58"/>
      <c r="N199" s="54" t="s">
        <v>19</v>
      </c>
      <c r="O199" s="58"/>
      <c r="P199" s="58"/>
      <c r="Q199" s="152"/>
      <c r="R199" s="162"/>
      <c r="S199" s="162"/>
      <c r="T199" s="162"/>
      <c r="U199" s="162"/>
      <c r="V199" s="163"/>
      <c r="W199" s="163"/>
      <c r="X199" s="163"/>
    </row>
    <row r="200">
      <c r="A200" s="53">
        <v>45782.0</v>
      </c>
      <c r="B200" s="53">
        <v>45783.0</v>
      </c>
      <c r="C200" s="54">
        <v>214539.0</v>
      </c>
      <c r="D200" s="54" t="s">
        <v>107</v>
      </c>
      <c r="E200" s="55">
        <v>45170.0</v>
      </c>
      <c r="F200" s="56">
        <f t="shared" si="4"/>
        <v>20</v>
      </c>
      <c r="G200" s="53">
        <v>45428.0</v>
      </c>
      <c r="H200" s="56">
        <f t="shared" si="2"/>
        <v>11</v>
      </c>
      <c r="I200" s="54" t="s">
        <v>59</v>
      </c>
      <c r="J200" s="54">
        <v>141.0</v>
      </c>
      <c r="K200" s="57" t="s">
        <v>110</v>
      </c>
      <c r="L200" s="58"/>
      <c r="M200" s="58"/>
      <c r="N200" s="54" t="s">
        <v>20</v>
      </c>
      <c r="O200" s="58"/>
      <c r="P200" s="58"/>
      <c r="Q200" s="152"/>
      <c r="R200" s="162"/>
      <c r="S200" s="162"/>
      <c r="T200" s="162"/>
      <c r="U200" s="162"/>
      <c r="V200" s="163"/>
      <c r="W200" s="163"/>
      <c r="X200" s="163"/>
    </row>
    <row r="201">
      <c r="A201" s="53">
        <v>45705.0</v>
      </c>
      <c r="B201" s="53">
        <v>45783.0</v>
      </c>
      <c r="C201" s="54">
        <v>239514.0</v>
      </c>
      <c r="D201" s="54" t="s">
        <v>107</v>
      </c>
      <c r="E201" s="55">
        <v>45505.0</v>
      </c>
      <c r="F201" s="56">
        <f t="shared" si="4"/>
        <v>9</v>
      </c>
      <c r="G201" s="53">
        <v>45677.0</v>
      </c>
      <c r="H201" s="56">
        <f t="shared" si="2"/>
        <v>3</v>
      </c>
      <c r="I201" s="54" t="s">
        <v>73</v>
      </c>
      <c r="J201" s="58"/>
      <c r="K201" s="100"/>
      <c r="L201" s="58"/>
      <c r="M201" s="58"/>
      <c r="N201" s="54" t="s">
        <v>19</v>
      </c>
      <c r="O201" s="58"/>
      <c r="P201" s="58"/>
      <c r="Q201" s="152"/>
      <c r="R201" s="162"/>
      <c r="S201" s="162"/>
      <c r="T201" s="162"/>
      <c r="U201" s="162"/>
      <c r="V201" s="163"/>
      <c r="W201" s="163"/>
      <c r="X201" s="163"/>
    </row>
    <row r="202">
      <c r="A202" s="53">
        <v>45705.0</v>
      </c>
      <c r="B202" s="53">
        <v>45783.0</v>
      </c>
      <c r="C202" s="54">
        <v>240161.0</v>
      </c>
      <c r="D202" s="54" t="s">
        <v>107</v>
      </c>
      <c r="E202" s="55">
        <v>45566.0</v>
      </c>
      <c r="F202" s="56">
        <f t="shared" si="4"/>
        <v>7</v>
      </c>
      <c r="G202" s="53">
        <v>45692.0</v>
      </c>
      <c r="H202" s="56">
        <f t="shared" si="2"/>
        <v>3</v>
      </c>
      <c r="I202" s="54" t="s">
        <v>73</v>
      </c>
      <c r="J202" s="58"/>
      <c r="K202" s="100"/>
      <c r="L202" s="58"/>
      <c r="M202" s="58"/>
      <c r="N202" s="54" t="s">
        <v>19</v>
      </c>
      <c r="O202" s="58"/>
      <c r="P202" s="58"/>
      <c r="Q202" s="152"/>
      <c r="R202" s="162"/>
      <c r="S202" s="162"/>
      <c r="T202" s="162"/>
      <c r="U202" s="162"/>
      <c r="V202" s="163"/>
      <c r="W202" s="163"/>
      <c r="X202" s="163"/>
    </row>
    <row r="203">
      <c r="A203" s="53">
        <v>45705.0</v>
      </c>
      <c r="B203" s="53">
        <v>45783.0</v>
      </c>
      <c r="C203" s="54">
        <v>168882.0</v>
      </c>
      <c r="D203" s="54" t="s">
        <v>88</v>
      </c>
      <c r="E203" s="55">
        <v>45200.0</v>
      </c>
      <c r="F203" s="56">
        <f t="shared" si="4"/>
        <v>19</v>
      </c>
      <c r="G203" s="53">
        <v>45442.0</v>
      </c>
      <c r="H203" s="56">
        <f t="shared" si="2"/>
        <v>11</v>
      </c>
      <c r="I203" s="54" t="s">
        <v>49</v>
      </c>
      <c r="J203" s="58"/>
      <c r="K203" s="100"/>
      <c r="L203" s="58"/>
      <c r="M203" s="58"/>
      <c r="N203" s="54" t="s">
        <v>19</v>
      </c>
      <c r="O203" s="58"/>
      <c r="P203" s="58"/>
      <c r="Q203" s="152"/>
      <c r="R203" s="162"/>
      <c r="S203" s="162"/>
      <c r="T203" s="162"/>
      <c r="U203" s="162"/>
      <c r="V203" s="163"/>
      <c r="W203" s="163"/>
      <c r="X203" s="163"/>
    </row>
    <row r="204">
      <c r="A204" s="53">
        <v>45705.0</v>
      </c>
      <c r="B204" s="53">
        <v>45783.0</v>
      </c>
      <c r="C204" s="54">
        <v>233456.0</v>
      </c>
      <c r="D204" s="54" t="s">
        <v>41</v>
      </c>
      <c r="E204" s="55">
        <v>45444.0</v>
      </c>
      <c r="F204" s="56">
        <f t="shared" si="4"/>
        <v>11</v>
      </c>
      <c r="G204" s="53">
        <v>45543.0</v>
      </c>
      <c r="H204" s="56">
        <f t="shared" si="2"/>
        <v>7</v>
      </c>
      <c r="I204" s="54" t="s">
        <v>63</v>
      </c>
      <c r="J204" s="54">
        <v>401.0</v>
      </c>
      <c r="K204" s="57" t="s">
        <v>101</v>
      </c>
      <c r="L204" s="54" t="s">
        <v>51</v>
      </c>
      <c r="M204" s="53">
        <v>45706.0</v>
      </c>
      <c r="N204" s="54" t="s">
        <v>19</v>
      </c>
      <c r="O204" s="58"/>
      <c r="P204" s="58"/>
      <c r="Q204" s="152"/>
      <c r="R204" s="162"/>
      <c r="S204" s="162"/>
      <c r="T204" s="162"/>
      <c r="U204" s="162"/>
      <c r="V204" s="163"/>
      <c r="W204" s="163"/>
      <c r="X204" s="163"/>
    </row>
    <row r="205">
      <c r="A205" s="53">
        <v>45705.0</v>
      </c>
      <c r="B205" s="53">
        <v>45783.0</v>
      </c>
      <c r="C205" s="54">
        <v>223722.0</v>
      </c>
      <c r="D205" s="54" t="s">
        <v>41</v>
      </c>
      <c r="E205" s="55">
        <v>45323.0</v>
      </c>
      <c r="F205" s="56">
        <f t="shared" si="4"/>
        <v>15</v>
      </c>
      <c r="G205" s="53">
        <v>45510.0</v>
      </c>
      <c r="H205" s="56">
        <f t="shared" si="2"/>
        <v>9</v>
      </c>
      <c r="I205" s="54" t="s">
        <v>59</v>
      </c>
      <c r="J205" s="58"/>
      <c r="K205" s="100"/>
      <c r="L205" s="58"/>
      <c r="M205" s="58"/>
      <c r="N205" s="54" t="s">
        <v>19</v>
      </c>
      <c r="O205" s="58"/>
      <c r="P205" s="58"/>
      <c r="Q205" s="152"/>
      <c r="R205" s="162"/>
      <c r="S205" s="162"/>
      <c r="T205" s="162"/>
      <c r="U205" s="162"/>
      <c r="V205" s="163"/>
      <c r="W205" s="163"/>
      <c r="X205" s="163"/>
    </row>
    <row r="206">
      <c r="A206" s="53">
        <v>45705.0</v>
      </c>
      <c r="B206" s="53">
        <v>45783.0</v>
      </c>
      <c r="C206" s="54">
        <v>235263.0</v>
      </c>
      <c r="D206" s="54" t="s">
        <v>41</v>
      </c>
      <c r="E206" s="55">
        <v>45566.0</v>
      </c>
      <c r="F206" s="56">
        <f t="shared" si="4"/>
        <v>7</v>
      </c>
      <c r="G206" s="151">
        <v>45625.0</v>
      </c>
      <c r="H206" s="56">
        <f t="shared" si="2"/>
        <v>5</v>
      </c>
      <c r="I206" s="54" t="s">
        <v>74</v>
      </c>
      <c r="J206" s="58"/>
      <c r="K206" s="100"/>
      <c r="L206" s="58"/>
      <c r="M206" s="58"/>
      <c r="N206" s="54" t="s">
        <v>19</v>
      </c>
      <c r="O206" s="58"/>
      <c r="P206" s="58"/>
      <c r="Q206" s="152"/>
      <c r="R206" s="162"/>
      <c r="S206" s="162"/>
      <c r="T206" s="162"/>
      <c r="U206" s="162"/>
      <c r="V206" s="163"/>
      <c r="W206" s="163"/>
      <c r="X206" s="163"/>
    </row>
    <row r="207">
      <c r="A207" s="53">
        <v>45705.0</v>
      </c>
      <c r="B207" s="53">
        <v>45783.0</v>
      </c>
      <c r="C207" s="54">
        <v>186347.0</v>
      </c>
      <c r="D207" s="54" t="s">
        <v>41</v>
      </c>
      <c r="E207" s="55">
        <v>45170.0</v>
      </c>
      <c r="F207" s="56">
        <f t="shared" si="4"/>
        <v>20</v>
      </c>
      <c r="G207" s="53">
        <v>45188.0</v>
      </c>
      <c r="H207" s="56">
        <f t="shared" si="2"/>
        <v>19</v>
      </c>
      <c r="I207" s="54" t="s">
        <v>73</v>
      </c>
      <c r="J207" s="58"/>
      <c r="K207" s="100"/>
      <c r="L207" s="58"/>
      <c r="M207" s="58"/>
      <c r="N207" s="54" t="s">
        <v>19</v>
      </c>
      <c r="O207" s="58"/>
      <c r="P207" s="58"/>
      <c r="Q207" s="152"/>
      <c r="R207" s="162"/>
      <c r="S207" s="162"/>
      <c r="T207" s="162"/>
      <c r="U207" s="162"/>
      <c r="V207" s="163"/>
      <c r="W207" s="163"/>
      <c r="X207" s="163"/>
    </row>
    <row r="208">
      <c r="A208" s="53">
        <v>45705.0</v>
      </c>
      <c r="B208" s="53">
        <v>45783.0</v>
      </c>
      <c r="C208" s="54">
        <v>239396.0</v>
      </c>
      <c r="D208" s="54" t="s">
        <v>41</v>
      </c>
      <c r="E208" s="55">
        <v>45566.0</v>
      </c>
      <c r="F208" s="56">
        <f t="shared" si="4"/>
        <v>7</v>
      </c>
      <c r="G208" s="53">
        <v>45695.0</v>
      </c>
      <c r="H208" s="56">
        <f t="shared" si="2"/>
        <v>2</v>
      </c>
      <c r="I208" s="54" t="s">
        <v>59</v>
      </c>
      <c r="J208" s="58"/>
      <c r="K208" s="100"/>
      <c r="L208" s="58"/>
      <c r="M208" s="58"/>
      <c r="N208" s="54" t="s">
        <v>19</v>
      </c>
      <c r="O208" s="58"/>
      <c r="P208" s="58"/>
      <c r="Q208" s="152"/>
      <c r="R208" s="162"/>
      <c r="S208" s="162"/>
      <c r="T208" s="162"/>
      <c r="U208" s="162"/>
      <c r="V208" s="163"/>
      <c r="W208" s="163"/>
      <c r="X208" s="163"/>
    </row>
    <row r="209">
      <c r="A209" s="53">
        <v>45705.0</v>
      </c>
      <c r="B209" s="53">
        <v>45783.0</v>
      </c>
      <c r="C209" s="54">
        <v>240039.0</v>
      </c>
      <c r="D209" s="54" t="s">
        <v>89</v>
      </c>
      <c r="E209" s="55">
        <v>45597.0</v>
      </c>
      <c r="F209" s="56">
        <f t="shared" si="4"/>
        <v>6</v>
      </c>
      <c r="G209" s="53">
        <v>45677.0</v>
      </c>
      <c r="H209" s="56">
        <f t="shared" si="2"/>
        <v>3</v>
      </c>
      <c r="I209" s="54" t="s">
        <v>59</v>
      </c>
      <c r="J209" s="58"/>
      <c r="K209" s="100"/>
      <c r="L209" s="58"/>
      <c r="M209" s="58"/>
      <c r="N209" s="54" t="s">
        <v>19</v>
      </c>
      <c r="O209" s="58"/>
      <c r="P209" s="58"/>
      <c r="Q209" s="152"/>
      <c r="R209" s="162"/>
      <c r="S209" s="162"/>
      <c r="T209" s="162"/>
      <c r="U209" s="162"/>
      <c r="V209" s="163"/>
      <c r="W209" s="163"/>
      <c r="X209" s="163"/>
    </row>
    <row r="210">
      <c r="A210" s="53">
        <v>45705.0</v>
      </c>
      <c r="B210" s="53">
        <v>45783.0</v>
      </c>
      <c r="C210" s="54">
        <v>230217.0</v>
      </c>
      <c r="D210" s="54" t="s">
        <v>89</v>
      </c>
      <c r="E210" s="55">
        <v>45505.0</v>
      </c>
      <c r="F210" s="56">
        <f t="shared" si="4"/>
        <v>9</v>
      </c>
      <c r="G210" s="53">
        <v>45572.0</v>
      </c>
      <c r="H210" s="56">
        <f t="shared" si="2"/>
        <v>6</v>
      </c>
      <c r="I210" s="54" t="s">
        <v>59</v>
      </c>
      <c r="J210" s="58"/>
      <c r="K210" s="100"/>
      <c r="L210" s="58"/>
      <c r="M210" s="58"/>
      <c r="N210" s="54" t="s">
        <v>19</v>
      </c>
      <c r="O210" s="58"/>
      <c r="P210" s="58"/>
      <c r="Q210" s="152"/>
      <c r="R210" s="162"/>
      <c r="S210" s="162"/>
      <c r="T210" s="162"/>
      <c r="U210" s="162"/>
      <c r="V210" s="163"/>
      <c r="W210" s="163"/>
      <c r="X210" s="163"/>
    </row>
    <row r="211">
      <c r="A211" s="53">
        <v>45705.0</v>
      </c>
      <c r="B211" s="53">
        <v>45783.0</v>
      </c>
      <c r="C211" s="54">
        <v>228678.0</v>
      </c>
      <c r="D211" s="54" t="s">
        <v>89</v>
      </c>
      <c r="E211" s="55">
        <v>45536.0</v>
      </c>
      <c r="F211" s="56">
        <f t="shared" si="4"/>
        <v>8</v>
      </c>
      <c r="G211" s="53">
        <v>45562.0</v>
      </c>
      <c r="H211" s="56">
        <f t="shared" si="2"/>
        <v>7</v>
      </c>
      <c r="I211" s="54" t="s">
        <v>73</v>
      </c>
      <c r="J211" s="58"/>
      <c r="K211" s="100"/>
      <c r="L211" s="58"/>
      <c r="M211" s="58"/>
      <c r="N211" s="54" t="s">
        <v>19</v>
      </c>
      <c r="O211" s="58"/>
      <c r="P211" s="58"/>
      <c r="Q211" s="152"/>
      <c r="R211" s="162"/>
      <c r="S211" s="162"/>
      <c r="T211" s="162"/>
      <c r="U211" s="162"/>
      <c r="V211" s="163"/>
      <c r="W211" s="163"/>
      <c r="X211" s="163"/>
    </row>
    <row r="212">
      <c r="A212" s="53">
        <v>45705.0</v>
      </c>
      <c r="B212" s="53">
        <v>45783.0</v>
      </c>
      <c r="C212" s="54">
        <v>228596.0</v>
      </c>
      <c r="D212" s="54" t="s">
        <v>89</v>
      </c>
      <c r="E212" s="55">
        <v>45536.0</v>
      </c>
      <c r="F212" s="56">
        <f t="shared" si="4"/>
        <v>8</v>
      </c>
      <c r="G212" s="151">
        <v>45575.0</v>
      </c>
      <c r="H212" s="56">
        <f t="shared" si="2"/>
        <v>6</v>
      </c>
      <c r="I212" s="54" t="s">
        <v>59</v>
      </c>
      <c r="J212" s="58"/>
      <c r="K212" s="100"/>
      <c r="L212" s="58"/>
      <c r="M212" s="58"/>
      <c r="N212" s="54" t="s">
        <v>19</v>
      </c>
      <c r="O212" s="58"/>
      <c r="P212" s="58"/>
      <c r="Q212" s="152"/>
      <c r="R212" s="162"/>
      <c r="S212" s="162"/>
      <c r="T212" s="162"/>
      <c r="U212" s="162"/>
      <c r="V212" s="163"/>
      <c r="W212" s="163"/>
      <c r="X212" s="163"/>
    </row>
    <row r="213">
      <c r="A213" s="53">
        <v>45705.0</v>
      </c>
      <c r="B213" s="53">
        <v>45783.0</v>
      </c>
      <c r="C213" s="54">
        <v>215516.0</v>
      </c>
      <c r="D213" s="54" t="s">
        <v>89</v>
      </c>
      <c r="E213" s="55">
        <v>45413.0</v>
      </c>
      <c r="F213" s="56">
        <f t="shared" si="4"/>
        <v>12</v>
      </c>
      <c r="G213" s="53">
        <v>45450.0</v>
      </c>
      <c r="H213" s="56">
        <f t="shared" si="2"/>
        <v>10</v>
      </c>
      <c r="I213" s="54" t="s">
        <v>59</v>
      </c>
      <c r="J213" s="54">
        <v>108.0</v>
      </c>
      <c r="K213" s="100"/>
      <c r="L213" s="58"/>
      <c r="M213" s="58"/>
      <c r="N213" s="54" t="s">
        <v>19</v>
      </c>
      <c r="O213" s="58"/>
      <c r="P213" s="58"/>
      <c r="Q213" s="152"/>
      <c r="R213" s="162"/>
      <c r="S213" s="162"/>
      <c r="T213" s="162"/>
      <c r="U213" s="162"/>
      <c r="V213" s="163"/>
      <c r="W213" s="163"/>
      <c r="X213" s="163"/>
    </row>
    <row r="214">
      <c r="A214" s="53">
        <v>45705.0</v>
      </c>
      <c r="B214" s="53">
        <v>45783.0</v>
      </c>
      <c r="C214" s="54">
        <v>235649.0</v>
      </c>
      <c r="D214" s="54" t="s">
        <v>89</v>
      </c>
      <c r="E214" s="55">
        <v>45597.0</v>
      </c>
      <c r="F214" s="56">
        <f t="shared" si="4"/>
        <v>6</v>
      </c>
      <c r="G214" s="151">
        <v>45642.0</v>
      </c>
      <c r="H214" s="56">
        <f t="shared" si="2"/>
        <v>4</v>
      </c>
      <c r="I214" s="54" t="s">
        <v>73</v>
      </c>
      <c r="J214" s="58"/>
      <c r="K214" s="100"/>
      <c r="L214" s="58"/>
      <c r="M214" s="58"/>
      <c r="N214" s="54" t="s">
        <v>19</v>
      </c>
      <c r="O214" s="58"/>
      <c r="P214" s="58"/>
      <c r="Q214" s="152"/>
      <c r="R214" s="162"/>
      <c r="S214" s="162"/>
      <c r="T214" s="162"/>
      <c r="U214" s="162"/>
      <c r="V214" s="163"/>
      <c r="W214" s="163"/>
      <c r="X214" s="163"/>
    </row>
    <row r="215">
      <c r="A215" s="53">
        <v>45705.0</v>
      </c>
      <c r="B215" s="53">
        <v>45783.0</v>
      </c>
      <c r="C215" s="54">
        <v>241149.0</v>
      </c>
      <c r="D215" s="54" t="s">
        <v>89</v>
      </c>
      <c r="E215" s="55">
        <v>45566.0</v>
      </c>
      <c r="F215" s="56">
        <f t="shared" si="4"/>
        <v>7</v>
      </c>
      <c r="G215" s="53">
        <v>45686.0</v>
      </c>
      <c r="H215" s="56">
        <f t="shared" si="2"/>
        <v>3</v>
      </c>
      <c r="I215" s="54" t="s">
        <v>49</v>
      </c>
      <c r="J215" s="58"/>
      <c r="K215" s="100"/>
      <c r="L215" s="58"/>
      <c r="M215" s="58"/>
      <c r="N215" s="54" t="s">
        <v>19</v>
      </c>
      <c r="O215" s="58"/>
      <c r="P215" s="58"/>
      <c r="Q215" s="152"/>
      <c r="R215" s="162"/>
      <c r="S215" s="162"/>
      <c r="T215" s="162"/>
      <c r="U215" s="162"/>
      <c r="V215" s="163"/>
      <c r="W215" s="163"/>
      <c r="X215" s="163"/>
    </row>
    <row r="216">
      <c r="A216" s="53">
        <v>45705.0</v>
      </c>
      <c r="B216" s="53">
        <v>45783.0</v>
      </c>
      <c r="C216" s="54">
        <v>191813.0</v>
      </c>
      <c r="D216" s="54" t="s">
        <v>158</v>
      </c>
      <c r="E216" s="55">
        <v>45200.0</v>
      </c>
      <c r="F216" s="56">
        <f t="shared" si="4"/>
        <v>19</v>
      </c>
      <c r="G216" s="151">
        <v>45625.0</v>
      </c>
      <c r="H216" s="56">
        <f t="shared" si="2"/>
        <v>5</v>
      </c>
      <c r="I216" s="54" t="s">
        <v>74</v>
      </c>
      <c r="J216" s="58"/>
      <c r="K216" s="100"/>
      <c r="L216" s="58"/>
      <c r="M216" s="58"/>
      <c r="N216" s="54" t="s">
        <v>19</v>
      </c>
      <c r="O216" s="58"/>
      <c r="P216" s="58"/>
      <c r="Q216" s="152"/>
      <c r="R216" s="162"/>
      <c r="S216" s="162"/>
      <c r="T216" s="162"/>
      <c r="U216" s="162"/>
      <c r="V216" s="163"/>
      <c r="W216" s="163"/>
      <c r="X216" s="163"/>
    </row>
    <row r="217">
      <c r="A217" s="53">
        <v>45705.0</v>
      </c>
      <c r="B217" s="53">
        <v>45783.0</v>
      </c>
      <c r="C217" s="54">
        <v>221778.0</v>
      </c>
      <c r="D217" s="54" t="s">
        <v>158</v>
      </c>
      <c r="E217" s="55">
        <v>45474.0</v>
      </c>
      <c r="F217" s="56">
        <f t="shared" si="4"/>
        <v>10</v>
      </c>
      <c r="G217" s="53">
        <v>45490.0</v>
      </c>
      <c r="H217" s="56">
        <f t="shared" si="2"/>
        <v>9</v>
      </c>
      <c r="I217" s="54" t="s">
        <v>73</v>
      </c>
      <c r="J217" s="58"/>
      <c r="K217" s="100"/>
      <c r="L217" s="58"/>
      <c r="M217" s="58"/>
      <c r="N217" s="54" t="s">
        <v>19</v>
      </c>
      <c r="O217" s="58"/>
      <c r="P217" s="58"/>
      <c r="Q217" s="152"/>
      <c r="R217" s="162"/>
      <c r="S217" s="162"/>
      <c r="T217" s="162"/>
      <c r="U217" s="162"/>
      <c r="V217" s="163"/>
      <c r="W217" s="163"/>
      <c r="X217" s="163"/>
    </row>
    <row r="218">
      <c r="A218" s="53">
        <v>45705.0</v>
      </c>
      <c r="B218" s="53">
        <v>45783.0</v>
      </c>
      <c r="C218" s="54">
        <v>231651.0</v>
      </c>
      <c r="D218" s="54" t="s">
        <v>158</v>
      </c>
      <c r="E218" s="55">
        <v>45536.0</v>
      </c>
      <c r="F218" s="56">
        <f t="shared" si="4"/>
        <v>8</v>
      </c>
      <c r="G218" s="151">
        <v>45583.0</v>
      </c>
      <c r="H218" s="56">
        <f t="shared" si="2"/>
        <v>6</v>
      </c>
      <c r="I218" s="54" t="s">
        <v>73</v>
      </c>
      <c r="J218" s="58"/>
      <c r="K218" s="100"/>
      <c r="L218" s="58"/>
      <c r="M218" s="58"/>
      <c r="N218" s="54" t="s">
        <v>19</v>
      </c>
      <c r="O218" s="58"/>
      <c r="P218" s="58"/>
      <c r="Q218" s="152"/>
      <c r="R218" s="162"/>
      <c r="S218" s="162"/>
      <c r="T218" s="162"/>
      <c r="U218" s="162"/>
      <c r="V218" s="163"/>
      <c r="W218" s="163"/>
      <c r="X218" s="163"/>
    </row>
    <row r="219">
      <c r="A219" s="53">
        <v>45705.0</v>
      </c>
      <c r="B219" s="53">
        <v>45783.0</v>
      </c>
      <c r="C219" s="54">
        <v>239636.0</v>
      </c>
      <c r="D219" s="54" t="s">
        <v>158</v>
      </c>
      <c r="E219" s="55">
        <v>45566.0</v>
      </c>
      <c r="F219" s="56">
        <f t="shared" si="4"/>
        <v>7</v>
      </c>
      <c r="G219" s="53">
        <v>45673.0</v>
      </c>
      <c r="H219" s="56">
        <f t="shared" si="2"/>
        <v>3</v>
      </c>
      <c r="I219" s="54" t="s">
        <v>59</v>
      </c>
      <c r="J219" s="58"/>
      <c r="K219" s="100"/>
      <c r="L219" s="58"/>
      <c r="M219" s="58"/>
      <c r="N219" s="54" t="s">
        <v>19</v>
      </c>
      <c r="O219" s="58"/>
      <c r="P219" s="58"/>
      <c r="Q219" s="152"/>
      <c r="R219" s="162"/>
      <c r="S219" s="162"/>
      <c r="T219" s="162"/>
      <c r="U219" s="162"/>
      <c r="V219" s="163"/>
      <c r="W219" s="163"/>
      <c r="X219" s="163"/>
    </row>
    <row r="220">
      <c r="A220" s="53">
        <v>45705.0</v>
      </c>
      <c r="B220" s="53">
        <v>45783.0</v>
      </c>
      <c r="C220" s="54">
        <v>192700.0</v>
      </c>
      <c r="D220" s="54" t="s">
        <v>158</v>
      </c>
      <c r="E220" s="55">
        <v>45200.0</v>
      </c>
      <c r="F220" s="56">
        <f t="shared" si="4"/>
        <v>19</v>
      </c>
      <c r="G220" s="151">
        <v>45243.0</v>
      </c>
      <c r="H220" s="56">
        <f t="shared" si="2"/>
        <v>17</v>
      </c>
      <c r="I220" s="54" t="s">
        <v>49</v>
      </c>
      <c r="J220" s="58"/>
      <c r="K220" s="100"/>
      <c r="L220" s="58"/>
      <c r="M220" s="58"/>
      <c r="N220" s="54" t="s">
        <v>19</v>
      </c>
      <c r="O220" s="58"/>
      <c r="P220" s="58"/>
      <c r="Q220" s="152"/>
      <c r="R220" s="162"/>
      <c r="S220" s="162"/>
      <c r="T220" s="162"/>
      <c r="U220" s="162"/>
      <c r="V220" s="163"/>
      <c r="W220" s="163"/>
      <c r="X220" s="163"/>
    </row>
    <row r="221">
      <c r="A221" s="53">
        <v>45705.0</v>
      </c>
      <c r="B221" s="53">
        <v>45783.0</v>
      </c>
      <c r="C221" s="54">
        <v>224504.0</v>
      </c>
      <c r="D221" s="54" t="s">
        <v>158</v>
      </c>
      <c r="E221" s="55">
        <v>45444.0</v>
      </c>
      <c r="F221" s="56">
        <f t="shared" si="4"/>
        <v>11</v>
      </c>
      <c r="G221" s="53">
        <v>45513.0</v>
      </c>
      <c r="H221" s="56">
        <f t="shared" si="2"/>
        <v>8</v>
      </c>
      <c r="I221" s="54" t="s">
        <v>49</v>
      </c>
      <c r="J221" s="58"/>
      <c r="K221" s="100"/>
      <c r="L221" s="58"/>
      <c r="M221" s="58"/>
      <c r="N221" s="54" t="s">
        <v>19</v>
      </c>
      <c r="O221" s="58"/>
      <c r="P221" s="58"/>
      <c r="Q221" s="152"/>
      <c r="R221" s="162"/>
      <c r="S221" s="162"/>
      <c r="T221" s="162"/>
      <c r="U221" s="162"/>
      <c r="V221" s="163"/>
      <c r="W221" s="163"/>
      <c r="X221" s="163"/>
    </row>
    <row r="222">
      <c r="A222" s="53">
        <v>45705.0</v>
      </c>
      <c r="B222" s="53">
        <v>45783.0</v>
      </c>
      <c r="C222" s="54">
        <v>231618.0</v>
      </c>
      <c r="D222" s="54" t="s">
        <v>158</v>
      </c>
      <c r="E222" s="55">
        <v>45536.0</v>
      </c>
      <c r="F222" s="56">
        <f t="shared" si="4"/>
        <v>8</v>
      </c>
      <c r="G222" s="151">
        <v>45583.0</v>
      </c>
      <c r="H222" s="56">
        <f t="shared" si="2"/>
        <v>6</v>
      </c>
      <c r="I222" s="54" t="s">
        <v>49</v>
      </c>
      <c r="J222" s="58"/>
      <c r="K222" s="100"/>
      <c r="L222" s="58"/>
      <c r="M222" s="58"/>
      <c r="N222" s="54" t="s">
        <v>19</v>
      </c>
      <c r="O222" s="58"/>
      <c r="P222" s="58"/>
      <c r="Q222" s="152"/>
      <c r="R222" s="162"/>
      <c r="S222" s="162"/>
      <c r="T222" s="162"/>
      <c r="U222" s="162"/>
      <c r="V222" s="163"/>
      <c r="W222" s="163"/>
      <c r="X222" s="163"/>
    </row>
    <row r="223">
      <c r="A223" s="53">
        <v>45705.0</v>
      </c>
      <c r="B223" s="53">
        <v>45783.0</v>
      </c>
      <c r="C223" s="54">
        <v>242047.0</v>
      </c>
      <c r="D223" s="54" t="s">
        <v>158</v>
      </c>
      <c r="E223" s="55">
        <v>45536.0</v>
      </c>
      <c r="F223" s="56">
        <f t="shared" si="4"/>
        <v>8</v>
      </c>
      <c r="G223" s="53">
        <v>45694.0</v>
      </c>
      <c r="H223" s="56">
        <f t="shared" si="2"/>
        <v>3</v>
      </c>
      <c r="I223" s="54" t="s">
        <v>59</v>
      </c>
      <c r="J223" s="58"/>
      <c r="K223" s="100"/>
      <c r="L223" s="58"/>
      <c r="M223" s="58"/>
      <c r="N223" s="54" t="s">
        <v>19</v>
      </c>
      <c r="O223" s="58"/>
      <c r="P223" s="58"/>
      <c r="Q223" s="152"/>
      <c r="R223" s="162"/>
      <c r="S223" s="162"/>
      <c r="T223" s="162"/>
      <c r="U223" s="162"/>
      <c r="V223" s="163"/>
      <c r="W223" s="163"/>
      <c r="X223" s="163"/>
    </row>
    <row r="224">
      <c r="A224" s="53">
        <v>45705.0</v>
      </c>
      <c r="B224" s="53">
        <v>45783.0</v>
      </c>
      <c r="C224" s="54">
        <v>234978.0</v>
      </c>
      <c r="D224" s="54" t="s">
        <v>111</v>
      </c>
      <c r="E224" s="55">
        <v>45566.0</v>
      </c>
      <c r="F224" s="56">
        <f t="shared" si="4"/>
        <v>7</v>
      </c>
      <c r="G224" s="151">
        <v>45621.0</v>
      </c>
      <c r="H224" s="56">
        <f t="shared" si="2"/>
        <v>5</v>
      </c>
      <c r="I224" s="54" t="s">
        <v>59</v>
      </c>
      <c r="J224" s="58"/>
      <c r="K224" s="100"/>
      <c r="L224" s="58"/>
      <c r="M224" s="58"/>
      <c r="N224" s="54" t="s">
        <v>19</v>
      </c>
      <c r="O224" s="58"/>
      <c r="P224" s="58"/>
      <c r="Q224" s="152"/>
      <c r="R224" s="162"/>
      <c r="S224" s="162"/>
      <c r="T224" s="162"/>
      <c r="U224" s="162"/>
      <c r="V224" s="163"/>
      <c r="W224" s="163"/>
      <c r="X224" s="163"/>
    </row>
    <row r="225">
      <c r="A225" s="53">
        <v>45705.0</v>
      </c>
      <c r="B225" s="53">
        <v>45783.0</v>
      </c>
      <c r="C225" s="54">
        <v>200171.0</v>
      </c>
      <c r="D225" s="54" t="s">
        <v>111</v>
      </c>
      <c r="E225" s="55">
        <v>45292.0</v>
      </c>
      <c r="F225" s="56">
        <f t="shared" si="4"/>
        <v>16</v>
      </c>
      <c r="G225" s="53">
        <v>45316.0</v>
      </c>
      <c r="H225" s="56">
        <f t="shared" si="2"/>
        <v>15</v>
      </c>
      <c r="I225" s="54" t="s">
        <v>59</v>
      </c>
      <c r="J225" s="54">
        <v>139.0</v>
      </c>
      <c r="K225" s="100"/>
      <c r="L225" s="58"/>
      <c r="M225" s="58"/>
      <c r="N225" s="54" t="s">
        <v>19</v>
      </c>
      <c r="O225" s="58"/>
      <c r="P225" s="58"/>
      <c r="Q225" s="152"/>
      <c r="R225" s="162"/>
      <c r="S225" s="162"/>
      <c r="T225" s="162"/>
      <c r="U225" s="162"/>
      <c r="V225" s="163"/>
      <c r="W225" s="163"/>
      <c r="X225" s="163"/>
    </row>
    <row r="226">
      <c r="A226" s="53">
        <v>45705.0</v>
      </c>
      <c r="B226" s="53">
        <v>45783.0</v>
      </c>
      <c r="C226" s="54">
        <v>221408.0</v>
      </c>
      <c r="D226" s="54" t="s">
        <v>111</v>
      </c>
      <c r="E226" s="55">
        <v>45352.0</v>
      </c>
      <c r="F226" s="56">
        <f t="shared" si="4"/>
        <v>14</v>
      </c>
      <c r="G226" s="53">
        <v>45485.0</v>
      </c>
      <c r="H226" s="56">
        <f t="shared" si="2"/>
        <v>9</v>
      </c>
      <c r="I226" s="54" t="s">
        <v>73</v>
      </c>
      <c r="J226" s="58"/>
      <c r="K226" s="100"/>
      <c r="L226" s="58"/>
      <c r="M226" s="58"/>
      <c r="N226" s="54" t="s">
        <v>19</v>
      </c>
      <c r="O226" s="58"/>
      <c r="P226" s="58"/>
      <c r="Q226" s="152"/>
      <c r="R226" s="162"/>
      <c r="S226" s="162"/>
      <c r="T226" s="162"/>
      <c r="U226" s="162"/>
      <c r="V226" s="163"/>
      <c r="W226" s="163"/>
      <c r="X226" s="163"/>
    </row>
    <row r="227">
      <c r="A227" s="53">
        <v>45705.0</v>
      </c>
      <c r="B227" s="53">
        <v>45783.0</v>
      </c>
      <c r="C227" s="54">
        <v>224799.0</v>
      </c>
      <c r="D227" s="54" t="s">
        <v>111</v>
      </c>
      <c r="E227" s="55">
        <v>45474.0</v>
      </c>
      <c r="F227" s="56">
        <f t="shared" si="4"/>
        <v>10</v>
      </c>
      <c r="G227" s="53">
        <v>45525.0</v>
      </c>
      <c r="H227" s="56">
        <f t="shared" si="2"/>
        <v>8</v>
      </c>
      <c r="I227" s="54" t="s">
        <v>49</v>
      </c>
      <c r="J227" s="58"/>
      <c r="K227" s="100"/>
      <c r="L227" s="58"/>
      <c r="M227" s="58"/>
      <c r="N227" s="54" t="s">
        <v>19</v>
      </c>
      <c r="O227" s="58"/>
      <c r="P227" s="58"/>
      <c r="Q227" s="152"/>
      <c r="R227" s="162"/>
      <c r="S227" s="162"/>
      <c r="T227" s="162"/>
      <c r="U227" s="162"/>
      <c r="V227" s="163"/>
      <c r="W227" s="163"/>
      <c r="X227" s="163"/>
    </row>
    <row r="228">
      <c r="A228" s="53">
        <v>45705.0</v>
      </c>
      <c r="B228" s="53">
        <v>45783.0</v>
      </c>
      <c r="C228" s="54">
        <v>229695.0</v>
      </c>
      <c r="D228" s="54" t="s">
        <v>111</v>
      </c>
      <c r="E228" s="55">
        <v>45536.0</v>
      </c>
      <c r="F228" s="56">
        <f t="shared" si="4"/>
        <v>8</v>
      </c>
      <c r="G228" s="53">
        <v>45569.0</v>
      </c>
      <c r="H228" s="56">
        <f t="shared" si="2"/>
        <v>7</v>
      </c>
      <c r="I228" s="54" t="s">
        <v>42</v>
      </c>
      <c r="J228" s="58"/>
      <c r="K228" s="100"/>
      <c r="L228" s="58"/>
      <c r="M228" s="58"/>
      <c r="N228" s="54" t="s">
        <v>19</v>
      </c>
      <c r="O228" s="58"/>
      <c r="P228" s="58"/>
      <c r="Q228" s="152"/>
      <c r="R228" s="162"/>
      <c r="S228" s="162"/>
      <c r="T228" s="162"/>
      <c r="U228" s="162"/>
      <c r="V228" s="163"/>
      <c r="W228" s="163"/>
      <c r="X228" s="163"/>
    </row>
    <row r="229">
      <c r="A229" s="53">
        <v>45705.0</v>
      </c>
      <c r="B229" s="53">
        <v>45783.0</v>
      </c>
      <c r="C229" s="54">
        <v>229016.0</v>
      </c>
      <c r="D229" s="54" t="s">
        <v>179</v>
      </c>
      <c r="E229" s="55">
        <v>45413.0</v>
      </c>
      <c r="F229" s="56">
        <f t="shared" si="4"/>
        <v>12</v>
      </c>
      <c r="G229" s="53">
        <v>45560.0</v>
      </c>
      <c r="H229" s="56">
        <f t="shared" si="2"/>
        <v>7</v>
      </c>
      <c r="I229" s="54" t="s">
        <v>49</v>
      </c>
      <c r="J229" s="58"/>
      <c r="K229" s="100"/>
      <c r="L229" s="58"/>
      <c r="M229" s="58"/>
      <c r="N229" s="54" t="s">
        <v>19</v>
      </c>
      <c r="O229" s="58"/>
      <c r="P229" s="58"/>
      <c r="Q229" s="152"/>
      <c r="R229" s="162"/>
      <c r="S229" s="162"/>
      <c r="T229" s="162"/>
      <c r="U229" s="162"/>
      <c r="V229" s="163"/>
      <c r="W229" s="163"/>
      <c r="X229" s="163"/>
    </row>
    <row r="230">
      <c r="A230" s="53">
        <v>45705.0</v>
      </c>
      <c r="B230" s="53">
        <v>45783.0</v>
      </c>
      <c r="C230" s="54">
        <v>198979.0</v>
      </c>
      <c r="D230" s="54" t="s">
        <v>91</v>
      </c>
      <c r="E230" s="55">
        <v>45200.0</v>
      </c>
      <c r="F230" s="56">
        <f t="shared" si="4"/>
        <v>19</v>
      </c>
      <c r="G230" s="53">
        <v>45308.0</v>
      </c>
      <c r="H230" s="56">
        <f t="shared" si="2"/>
        <v>15</v>
      </c>
      <c r="I230" s="54" t="s">
        <v>49</v>
      </c>
      <c r="J230" s="58"/>
      <c r="K230" s="100"/>
      <c r="L230" s="58"/>
      <c r="M230" s="58"/>
      <c r="N230" s="54" t="s">
        <v>19</v>
      </c>
      <c r="O230" s="58"/>
      <c r="P230" s="58"/>
      <c r="Q230" s="152"/>
      <c r="R230" s="162"/>
      <c r="S230" s="162"/>
      <c r="T230" s="162"/>
      <c r="U230" s="162"/>
      <c r="V230" s="163"/>
      <c r="W230" s="163"/>
      <c r="X230" s="163"/>
    </row>
    <row r="231">
      <c r="A231" s="53">
        <v>45705.0</v>
      </c>
      <c r="B231" s="53">
        <v>45783.0</v>
      </c>
      <c r="C231" s="54">
        <v>201314.0</v>
      </c>
      <c r="D231" s="54" t="s">
        <v>112</v>
      </c>
      <c r="E231" s="55">
        <v>45139.0</v>
      </c>
      <c r="F231" s="56">
        <f t="shared" si="4"/>
        <v>21</v>
      </c>
      <c r="G231" s="53">
        <v>45330.0</v>
      </c>
      <c r="H231" s="56">
        <f t="shared" si="2"/>
        <v>14</v>
      </c>
      <c r="I231" s="54" t="s">
        <v>73</v>
      </c>
      <c r="J231" s="58"/>
      <c r="K231" s="100"/>
      <c r="L231" s="58"/>
      <c r="M231" s="58"/>
      <c r="N231" s="54" t="s">
        <v>19</v>
      </c>
      <c r="O231" s="58"/>
      <c r="P231" s="58"/>
      <c r="Q231" s="152"/>
      <c r="R231" s="162"/>
      <c r="S231" s="162"/>
      <c r="T231" s="162"/>
      <c r="U231" s="162"/>
      <c r="V231" s="163"/>
      <c r="W231" s="163"/>
      <c r="X231" s="163"/>
    </row>
    <row r="232">
      <c r="A232" s="53">
        <v>45705.0</v>
      </c>
      <c r="B232" s="53">
        <v>45783.0</v>
      </c>
      <c r="C232" s="54">
        <v>224891.0</v>
      </c>
      <c r="D232" s="54" t="s">
        <v>62</v>
      </c>
      <c r="E232" s="55">
        <v>45261.0</v>
      </c>
      <c r="F232" s="56">
        <f t="shared" si="4"/>
        <v>17</v>
      </c>
      <c r="G232" s="53">
        <v>45519.0</v>
      </c>
      <c r="H232" s="56">
        <f t="shared" si="2"/>
        <v>8</v>
      </c>
      <c r="I232" s="54" t="s">
        <v>73</v>
      </c>
      <c r="J232" s="58"/>
      <c r="K232" s="100"/>
      <c r="L232" s="58"/>
      <c r="M232" s="58"/>
      <c r="N232" s="54" t="s">
        <v>19</v>
      </c>
      <c r="O232" s="58"/>
      <c r="P232" s="58"/>
      <c r="Q232" s="152"/>
      <c r="R232" s="162"/>
      <c r="S232" s="162"/>
      <c r="T232" s="162"/>
      <c r="U232" s="162"/>
      <c r="V232" s="163"/>
      <c r="W232" s="163"/>
      <c r="X232" s="163"/>
    </row>
    <row r="233">
      <c r="A233" s="53">
        <v>45705.0</v>
      </c>
      <c r="B233" s="53">
        <v>45783.0</v>
      </c>
      <c r="C233" s="54">
        <v>229593.0</v>
      </c>
      <c r="D233" s="54" t="s">
        <v>62</v>
      </c>
      <c r="E233" s="55">
        <v>45474.0</v>
      </c>
      <c r="F233" s="56">
        <f t="shared" si="4"/>
        <v>10</v>
      </c>
      <c r="G233" s="53">
        <v>45566.0</v>
      </c>
      <c r="H233" s="56">
        <f t="shared" si="2"/>
        <v>7</v>
      </c>
      <c r="I233" s="54" t="s">
        <v>59</v>
      </c>
      <c r="J233" s="58"/>
      <c r="K233" s="100"/>
      <c r="L233" s="58"/>
      <c r="M233" s="58"/>
      <c r="N233" s="54" t="s">
        <v>19</v>
      </c>
      <c r="O233" s="58"/>
      <c r="P233" s="58"/>
      <c r="Q233" s="152"/>
      <c r="R233" s="162"/>
      <c r="S233" s="162"/>
      <c r="T233" s="162"/>
      <c r="U233" s="162"/>
      <c r="V233" s="163"/>
      <c r="W233" s="163"/>
      <c r="X233" s="163"/>
    </row>
    <row r="234">
      <c r="A234" s="53">
        <v>45705.0</v>
      </c>
      <c r="B234" s="53">
        <v>45783.0</v>
      </c>
      <c r="C234" s="54">
        <v>192786.0</v>
      </c>
      <c r="D234" s="54" t="s">
        <v>62</v>
      </c>
      <c r="E234" s="55">
        <v>45383.0</v>
      </c>
      <c r="F234" s="56">
        <f t="shared" si="4"/>
        <v>13</v>
      </c>
      <c r="G234" s="53">
        <v>45401.0</v>
      </c>
      <c r="H234" s="56">
        <f t="shared" si="2"/>
        <v>12</v>
      </c>
      <c r="I234" s="54" t="s">
        <v>59</v>
      </c>
      <c r="J234" s="54">
        <v>106.0</v>
      </c>
      <c r="K234" s="100"/>
      <c r="L234" s="58"/>
      <c r="M234" s="58"/>
      <c r="N234" s="54" t="s">
        <v>19</v>
      </c>
      <c r="O234" s="58"/>
      <c r="P234" s="58"/>
      <c r="Q234" s="152"/>
      <c r="R234" s="162"/>
      <c r="S234" s="162"/>
      <c r="T234" s="162"/>
      <c r="U234" s="162"/>
      <c r="V234" s="163"/>
      <c r="W234" s="163"/>
      <c r="X234" s="163"/>
    </row>
    <row r="235">
      <c r="A235" s="53">
        <v>45705.0</v>
      </c>
      <c r="B235" s="53">
        <v>45783.0</v>
      </c>
      <c r="C235" s="54">
        <v>231335.0</v>
      </c>
      <c r="D235" s="54" t="s">
        <v>62</v>
      </c>
      <c r="E235" s="55">
        <v>45566.0</v>
      </c>
      <c r="F235" s="56">
        <f t="shared" si="4"/>
        <v>7</v>
      </c>
      <c r="G235" s="53">
        <v>45666.0</v>
      </c>
      <c r="H235" s="56">
        <f t="shared" si="2"/>
        <v>3</v>
      </c>
      <c r="I235" s="54" t="s">
        <v>74</v>
      </c>
      <c r="J235" s="58"/>
      <c r="K235" s="100"/>
      <c r="L235" s="58"/>
      <c r="M235" s="58"/>
      <c r="N235" s="54" t="s">
        <v>19</v>
      </c>
      <c r="O235" s="58"/>
      <c r="P235" s="58"/>
      <c r="Q235" s="152"/>
      <c r="R235" s="162"/>
      <c r="S235" s="162"/>
      <c r="T235" s="162"/>
      <c r="U235" s="162"/>
      <c r="V235" s="163"/>
      <c r="W235" s="163"/>
      <c r="X235" s="163"/>
    </row>
    <row r="236">
      <c r="A236" s="53">
        <v>45705.0</v>
      </c>
      <c r="B236" s="53">
        <v>45783.0</v>
      </c>
      <c r="C236" s="54">
        <v>238821.0</v>
      </c>
      <c r="D236" s="54" t="s">
        <v>62</v>
      </c>
      <c r="E236" s="55">
        <v>45597.0</v>
      </c>
      <c r="F236" s="56">
        <f t="shared" si="4"/>
        <v>6</v>
      </c>
      <c r="G236" s="53">
        <v>45666.0</v>
      </c>
      <c r="H236" s="56">
        <f t="shared" si="2"/>
        <v>3</v>
      </c>
      <c r="I236" s="54" t="s">
        <v>59</v>
      </c>
      <c r="J236" s="58"/>
      <c r="K236" s="100"/>
      <c r="L236" s="58"/>
      <c r="M236" s="58"/>
      <c r="N236" s="54" t="s">
        <v>19</v>
      </c>
      <c r="O236" s="58"/>
      <c r="P236" s="58"/>
      <c r="Q236" s="152"/>
      <c r="R236" s="162"/>
      <c r="S236" s="162"/>
      <c r="T236" s="162"/>
      <c r="U236" s="162"/>
      <c r="V236" s="163"/>
      <c r="W236" s="163"/>
      <c r="X236" s="163"/>
    </row>
    <row r="237">
      <c r="A237" s="53">
        <v>45706.0</v>
      </c>
      <c r="B237" s="53">
        <v>45783.0</v>
      </c>
      <c r="C237" s="54">
        <v>239243.0</v>
      </c>
      <c r="D237" s="54" t="s">
        <v>62</v>
      </c>
      <c r="E237" s="55">
        <v>45597.0</v>
      </c>
      <c r="F237" s="56">
        <f t="shared" si="4"/>
        <v>6</v>
      </c>
      <c r="G237" s="53">
        <v>45671.0</v>
      </c>
      <c r="H237" s="56">
        <f t="shared" si="2"/>
        <v>3</v>
      </c>
      <c r="I237" s="54" t="s">
        <v>59</v>
      </c>
      <c r="J237" s="54">
        <v>102.0</v>
      </c>
      <c r="K237" s="100"/>
      <c r="L237" s="58"/>
      <c r="M237" s="54" t="s">
        <v>163</v>
      </c>
      <c r="N237" s="54" t="s">
        <v>19</v>
      </c>
      <c r="O237" s="54" t="s">
        <v>65</v>
      </c>
      <c r="P237" s="58"/>
      <c r="Q237" s="152"/>
      <c r="R237" s="162"/>
      <c r="S237" s="162"/>
      <c r="T237" s="162"/>
      <c r="U237" s="162"/>
      <c r="V237" s="163"/>
      <c r="W237" s="163"/>
      <c r="X237" s="163"/>
    </row>
    <row r="238">
      <c r="A238" s="53">
        <v>45705.0</v>
      </c>
      <c r="B238" s="53">
        <v>45783.0</v>
      </c>
      <c r="C238" s="54">
        <v>194560.0</v>
      </c>
      <c r="D238" s="54" t="s">
        <v>62</v>
      </c>
      <c r="E238" s="55">
        <v>45108.0</v>
      </c>
      <c r="F238" s="56">
        <f t="shared" si="4"/>
        <v>22</v>
      </c>
      <c r="G238" s="151">
        <v>45259.0</v>
      </c>
      <c r="H238" s="56">
        <f t="shared" si="2"/>
        <v>17</v>
      </c>
      <c r="I238" s="54" t="s">
        <v>49</v>
      </c>
      <c r="J238" s="58"/>
      <c r="K238" s="100"/>
      <c r="L238" s="58"/>
      <c r="M238" s="58"/>
      <c r="N238" s="54" t="s">
        <v>19</v>
      </c>
      <c r="O238" s="58"/>
      <c r="P238" s="58"/>
      <c r="Q238" s="152"/>
      <c r="R238" s="162"/>
      <c r="S238" s="162"/>
      <c r="T238" s="162"/>
      <c r="U238" s="162"/>
      <c r="V238" s="163"/>
      <c r="W238" s="163"/>
      <c r="X238" s="163"/>
    </row>
    <row r="239">
      <c r="A239" s="53">
        <v>45705.0</v>
      </c>
      <c r="B239" s="53">
        <v>45783.0</v>
      </c>
      <c r="C239" s="54">
        <v>217253.0</v>
      </c>
      <c r="D239" s="54" t="s">
        <v>62</v>
      </c>
      <c r="E239" s="55">
        <v>45413.0</v>
      </c>
      <c r="F239" s="56">
        <f t="shared" si="4"/>
        <v>12</v>
      </c>
      <c r="G239" s="53">
        <v>45450.0</v>
      </c>
      <c r="H239" s="56">
        <f t="shared" si="2"/>
        <v>10</v>
      </c>
      <c r="I239" s="54" t="s">
        <v>49</v>
      </c>
      <c r="J239" s="58"/>
      <c r="K239" s="100"/>
      <c r="L239" s="58"/>
      <c r="M239" s="58"/>
      <c r="N239" s="54" t="s">
        <v>19</v>
      </c>
      <c r="O239" s="58"/>
      <c r="P239" s="58"/>
      <c r="Q239" s="152"/>
      <c r="R239" s="162"/>
      <c r="S239" s="162"/>
      <c r="T239" s="162"/>
      <c r="U239" s="162"/>
      <c r="V239" s="163"/>
      <c r="W239" s="163"/>
      <c r="X239" s="163"/>
    </row>
    <row r="240">
      <c r="A240" s="53">
        <v>45705.0</v>
      </c>
      <c r="B240" s="53">
        <v>45783.0</v>
      </c>
      <c r="C240" s="54">
        <v>210460.0</v>
      </c>
      <c r="D240" s="54" t="s">
        <v>62</v>
      </c>
      <c r="E240" s="55">
        <v>45444.0</v>
      </c>
      <c r="F240" s="56">
        <f t="shared" si="4"/>
        <v>11</v>
      </c>
      <c r="G240" s="53">
        <v>45400.0</v>
      </c>
      <c r="H240" s="56">
        <f t="shared" si="2"/>
        <v>12</v>
      </c>
      <c r="I240" s="54" t="s">
        <v>49</v>
      </c>
      <c r="J240" s="58"/>
      <c r="K240" s="100"/>
      <c r="L240" s="58"/>
      <c r="M240" s="58"/>
      <c r="N240" s="54" t="s">
        <v>19</v>
      </c>
      <c r="O240" s="58"/>
      <c r="P240" s="58"/>
      <c r="Q240" s="152"/>
      <c r="R240" s="162"/>
      <c r="S240" s="162"/>
      <c r="T240" s="162"/>
      <c r="U240" s="162"/>
      <c r="V240" s="163"/>
      <c r="W240" s="163"/>
      <c r="X240" s="163"/>
    </row>
    <row r="241">
      <c r="A241" s="53">
        <v>45705.0</v>
      </c>
      <c r="B241" s="53">
        <v>45783.0</v>
      </c>
      <c r="C241" s="54">
        <v>238922.0</v>
      </c>
      <c r="D241" s="54" t="s">
        <v>116</v>
      </c>
      <c r="E241" s="55">
        <v>45474.0</v>
      </c>
      <c r="F241" s="56">
        <f t="shared" si="4"/>
        <v>10</v>
      </c>
      <c r="G241" s="53">
        <v>45670.0</v>
      </c>
      <c r="H241" s="56">
        <f t="shared" si="2"/>
        <v>3</v>
      </c>
      <c r="I241" s="54" t="s">
        <v>42</v>
      </c>
      <c r="J241" s="58"/>
      <c r="K241" s="100"/>
      <c r="L241" s="58"/>
      <c r="M241" s="58"/>
      <c r="N241" s="54" t="s">
        <v>19</v>
      </c>
      <c r="O241" s="58"/>
      <c r="P241" s="58"/>
      <c r="Q241" s="152"/>
      <c r="R241" s="162"/>
      <c r="S241" s="162"/>
      <c r="T241" s="162"/>
      <c r="U241" s="162"/>
      <c r="V241" s="163"/>
      <c r="W241" s="163"/>
      <c r="X241" s="163"/>
    </row>
    <row r="242">
      <c r="A242" s="53">
        <v>45705.0</v>
      </c>
      <c r="B242" s="53">
        <v>45783.0</v>
      </c>
      <c r="C242" s="54">
        <v>203132.0</v>
      </c>
      <c r="D242" s="54" t="s">
        <v>116</v>
      </c>
      <c r="E242" s="55">
        <v>45292.0</v>
      </c>
      <c r="F242" s="56">
        <f t="shared" si="4"/>
        <v>16</v>
      </c>
      <c r="G242" s="53">
        <v>45359.0</v>
      </c>
      <c r="H242" s="56">
        <f t="shared" si="2"/>
        <v>13</v>
      </c>
      <c r="I242" s="54" t="s">
        <v>49</v>
      </c>
      <c r="J242" s="58"/>
      <c r="K242" s="100"/>
      <c r="L242" s="58"/>
      <c r="M242" s="58"/>
      <c r="N242" s="54" t="s">
        <v>19</v>
      </c>
      <c r="O242" s="58"/>
      <c r="P242" s="58"/>
      <c r="Q242" s="152"/>
      <c r="R242" s="162"/>
      <c r="S242" s="162"/>
      <c r="T242" s="162"/>
      <c r="U242" s="162"/>
      <c r="V242" s="163"/>
      <c r="W242" s="163"/>
      <c r="X242" s="163"/>
    </row>
    <row r="243">
      <c r="A243" s="53">
        <v>45705.0</v>
      </c>
      <c r="B243" s="53">
        <v>45783.0</v>
      </c>
      <c r="C243" s="54">
        <v>159433.0</v>
      </c>
      <c r="D243" s="54" t="s">
        <v>116</v>
      </c>
      <c r="E243" s="55">
        <v>45597.0</v>
      </c>
      <c r="F243" s="56">
        <f t="shared" si="4"/>
        <v>6</v>
      </c>
      <c r="G243" s="53">
        <v>45629.0</v>
      </c>
      <c r="H243" s="56">
        <f t="shared" si="2"/>
        <v>5</v>
      </c>
      <c r="I243" s="54" t="s">
        <v>49</v>
      </c>
      <c r="J243" s="58"/>
      <c r="K243" s="100"/>
      <c r="L243" s="58"/>
      <c r="M243" s="58"/>
      <c r="N243" s="54" t="s">
        <v>19</v>
      </c>
      <c r="O243" s="58"/>
      <c r="P243" s="58"/>
      <c r="Q243" s="152"/>
      <c r="R243" s="162"/>
      <c r="S243" s="162"/>
      <c r="T243" s="162"/>
      <c r="U243" s="162"/>
      <c r="V243" s="163"/>
      <c r="W243" s="163"/>
      <c r="X243" s="163"/>
    </row>
    <row r="244">
      <c r="A244" s="53">
        <v>45705.0</v>
      </c>
      <c r="B244" s="53">
        <v>45783.0</v>
      </c>
      <c r="C244" s="54">
        <v>190974.0</v>
      </c>
      <c r="D244" s="54" t="s">
        <v>116</v>
      </c>
      <c r="E244" s="55">
        <v>44986.0</v>
      </c>
      <c r="F244" s="56">
        <f t="shared" si="4"/>
        <v>26</v>
      </c>
      <c r="G244" s="151">
        <v>45226.0</v>
      </c>
      <c r="H244" s="56">
        <f t="shared" si="2"/>
        <v>18</v>
      </c>
      <c r="I244" s="54" t="s">
        <v>59</v>
      </c>
      <c r="J244" s="54">
        <v>108.0</v>
      </c>
      <c r="K244" s="100"/>
      <c r="L244" s="58"/>
      <c r="M244" s="58"/>
      <c r="N244" s="54" t="s">
        <v>19</v>
      </c>
      <c r="O244" s="58"/>
      <c r="P244" s="58"/>
      <c r="Q244" s="152"/>
      <c r="R244" s="162"/>
      <c r="S244" s="162"/>
      <c r="T244" s="162"/>
      <c r="U244" s="162"/>
      <c r="V244" s="163"/>
      <c r="W244" s="163"/>
      <c r="X244" s="163"/>
    </row>
    <row r="245">
      <c r="A245" s="53">
        <v>45705.0</v>
      </c>
      <c r="B245" s="53">
        <v>45783.0</v>
      </c>
      <c r="C245" s="54">
        <v>205021.0</v>
      </c>
      <c r="D245" s="54" t="s">
        <v>116</v>
      </c>
      <c r="E245" s="55">
        <v>45323.0</v>
      </c>
      <c r="F245" s="56">
        <f t="shared" si="4"/>
        <v>15</v>
      </c>
      <c r="G245" s="53">
        <v>45371.0</v>
      </c>
      <c r="H245" s="56">
        <f t="shared" si="2"/>
        <v>13</v>
      </c>
      <c r="I245" s="54" t="s">
        <v>49</v>
      </c>
      <c r="J245" s="58"/>
      <c r="K245" s="100"/>
      <c r="L245" s="58"/>
      <c r="M245" s="58"/>
      <c r="N245" s="54" t="s">
        <v>19</v>
      </c>
      <c r="O245" s="58"/>
      <c r="P245" s="58"/>
      <c r="Q245" s="152"/>
      <c r="R245" s="162"/>
      <c r="S245" s="162"/>
      <c r="T245" s="162"/>
      <c r="U245" s="162"/>
      <c r="V245" s="163"/>
      <c r="W245" s="163"/>
      <c r="X245" s="163"/>
    </row>
    <row r="246">
      <c r="A246" s="53">
        <v>45705.0</v>
      </c>
      <c r="B246" s="53">
        <v>45783.0</v>
      </c>
      <c r="C246" s="54">
        <v>224039.0</v>
      </c>
      <c r="D246" s="54" t="s">
        <v>116</v>
      </c>
      <c r="E246" s="55">
        <v>45474.0</v>
      </c>
      <c r="F246" s="56">
        <f t="shared" si="4"/>
        <v>10</v>
      </c>
      <c r="G246" s="53">
        <v>45511.0</v>
      </c>
      <c r="H246" s="56">
        <f t="shared" si="2"/>
        <v>8</v>
      </c>
      <c r="I246" s="54" t="s">
        <v>59</v>
      </c>
      <c r="J246" s="58"/>
      <c r="K246" s="100"/>
      <c r="L246" s="58"/>
      <c r="M246" s="58"/>
      <c r="N246" s="54" t="s">
        <v>19</v>
      </c>
      <c r="O246" s="58"/>
      <c r="P246" s="58"/>
      <c r="Q246" s="152"/>
      <c r="R246" s="162"/>
      <c r="S246" s="162"/>
      <c r="T246" s="162"/>
      <c r="U246" s="162"/>
      <c r="V246" s="163"/>
      <c r="W246" s="163"/>
      <c r="X246" s="163"/>
    </row>
    <row r="247">
      <c r="A247" s="53">
        <v>45705.0</v>
      </c>
      <c r="B247" s="53">
        <v>45783.0</v>
      </c>
      <c r="C247" s="54">
        <v>226957.0</v>
      </c>
      <c r="D247" s="54" t="s">
        <v>116</v>
      </c>
      <c r="E247" s="55">
        <v>45352.0</v>
      </c>
      <c r="F247" s="56">
        <f t="shared" si="4"/>
        <v>14</v>
      </c>
      <c r="G247" s="53">
        <v>45539.0</v>
      </c>
      <c r="H247" s="56">
        <f t="shared" si="2"/>
        <v>8</v>
      </c>
      <c r="I247" s="54" t="s">
        <v>73</v>
      </c>
      <c r="J247" s="58"/>
      <c r="K247" s="100"/>
      <c r="L247" s="54" t="s">
        <v>68</v>
      </c>
      <c r="M247" s="53">
        <v>45747.0</v>
      </c>
      <c r="N247" s="54" t="s">
        <v>19</v>
      </c>
      <c r="O247" s="58"/>
      <c r="P247" s="58"/>
      <c r="Q247" s="152"/>
      <c r="R247" s="162"/>
      <c r="S247" s="162"/>
      <c r="T247" s="162"/>
      <c r="U247" s="162"/>
      <c r="V247" s="163"/>
      <c r="W247" s="163"/>
      <c r="X247" s="163"/>
    </row>
    <row r="248">
      <c r="A248" s="53">
        <v>45705.0</v>
      </c>
      <c r="B248" s="53">
        <v>45783.0</v>
      </c>
      <c r="C248" s="54">
        <v>231040.0</v>
      </c>
      <c r="D248" s="54" t="s">
        <v>116</v>
      </c>
      <c r="E248" s="55">
        <v>45536.0</v>
      </c>
      <c r="F248" s="56">
        <f t="shared" si="4"/>
        <v>8</v>
      </c>
      <c r="G248" s="151">
        <v>45594.0</v>
      </c>
      <c r="H248" s="56">
        <f t="shared" si="2"/>
        <v>6</v>
      </c>
      <c r="I248" s="54" t="s">
        <v>59</v>
      </c>
      <c r="J248" s="58"/>
      <c r="K248" s="100"/>
      <c r="L248" s="58"/>
      <c r="M248" s="58"/>
      <c r="N248" s="54" t="s">
        <v>19</v>
      </c>
      <c r="O248" s="58"/>
      <c r="P248" s="58"/>
      <c r="Q248" s="152"/>
      <c r="R248" s="162"/>
      <c r="S248" s="162"/>
      <c r="T248" s="162"/>
      <c r="U248" s="162"/>
      <c r="V248" s="163"/>
      <c r="W248" s="163"/>
      <c r="X248" s="163"/>
    </row>
    <row r="249">
      <c r="A249" s="53">
        <v>45705.0</v>
      </c>
      <c r="B249" s="53">
        <v>45783.0</v>
      </c>
      <c r="C249" s="54">
        <v>236163.0</v>
      </c>
      <c r="D249" s="54" t="s">
        <v>116</v>
      </c>
      <c r="E249" s="55">
        <v>45323.0</v>
      </c>
      <c r="F249" s="56">
        <f t="shared" si="4"/>
        <v>15</v>
      </c>
      <c r="G249" s="53">
        <v>45629.0</v>
      </c>
      <c r="H249" s="56">
        <f t="shared" si="2"/>
        <v>5</v>
      </c>
      <c r="I249" s="54" t="s">
        <v>59</v>
      </c>
      <c r="J249" s="58"/>
      <c r="K249" s="100"/>
      <c r="L249" s="58"/>
      <c r="M249" s="58"/>
      <c r="N249" s="54" t="s">
        <v>19</v>
      </c>
      <c r="O249" s="58"/>
      <c r="P249" s="58"/>
      <c r="Q249" s="152"/>
      <c r="R249" s="162"/>
      <c r="S249" s="162"/>
      <c r="T249" s="162"/>
      <c r="U249" s="162"/>
      <c r="V249" s="163"/>
      <c r="W249" s="163"/>
      <c r="X249" s="163"/>
    </row>
    <row r="250">
      <c r="A250" s="53">
        <v>45705.0</v>
      </c>
      <c r="B250" s="53">
        <v>45783.0</v>
      </c>
      <c r="C250" s="54">
        <v>239577.0</v>
      </c>
      <c r="D250" s="54" t="s">
        <v>116</v>
      </c>
      <c r="E250" s="55">
        <v>45597.0</v>
      </c>
      <c r="F250" s="56">
        <f t="shared" si="4"/>
        <v>6</v>
      </c>
      <c r="G250" s="53">
        <v>45673.0</v>
      </c>
      <c r="H250" s="56">
        <f t="shared" si="2"/>
        <v>3</v>
      </c>
      <c r="I250" s="54" t="s">
        <v>73</v>
      </c>
      <c r="J250" s="58"/>
      <c r="K250" s="100"/>
      <c r="L250" s="58"/>
      <c r="M250" s="58"/>
      <c r="N250" s="54" t="s">
        <v>19</v>
      </c>
      <c r="O250" s="58"/>
      <c r="P250" s="58"/>
      <c r="Q250" s="152"/>
      <c r="R250" s="162"/>
      <c r="S250" s="162"/>
      <c r="T250" s="162"/>
      <c r="U250" s="162"/>
      <c r="V250" s="163"/>
      <c r="W250" s="163"/>
      <c r="X250" s="163"/>
    </row>
    <row r="251">
      <c r="A251" s="53">
        <v>45705.0</v>
      </c>
      <c r="B251" s="53">
        <v>45783.0</v>
      </c>
      <c r="C251" s="54">
        <v>240807.0</v>
      </c>
      <c r="D251" s="54" t="s">
        <v>116</v>
      </c>
      <c r="E251" s="55">
        <v>45597.0</v>
      </c>
      <c r="F251" s="56">
        <f t="shared" si="4"/>
        <v>6</v>
      </c>
      <c r="G251" s="53">
        <v>45684.0</v>
      </c>
      <c r="H251" s="56">
        <f t="shared" si="2"/>
        <v>3</v>
      </c>
      <c r="I251" s="54" t="s">
        <v>63</v>
      </c>
      <c r="J251" s="54">
        <v>401.0</v>
      </c>
      <c r="K251" s="57" t="s">
        <v>845</v>
      </c>
      <c r="L251" s="54" t="s">
        <v>51</v>
      </c>
      <c r="M251" s="53">
        <v>45706.0</v>
      </c>
      <c r="N251" s="54" t="s">
        <v>19</v>
      </c>
      <c r="O251" s="54" t="s">
        <v>846</v>
      </c>
      <c r="P251" s="58"/>
      <c r="Q251" s="152"/>
      <c r="R251" s="162"/>
      <c r="S251" s="162"/>
      <c r="T251" s="162"/>
      <c r="U251" s="162"/>
      <c r="V251" s="163"/>
      <c r="W251" s="163"/>
      <c r="X251" s="163"/>
    </row>
    <row r="252">
      <c r="A252" s="53">
        <v>45702.0</v>
      </c>
      <c r="B252" s="53">
        <v>45783.0</v>
      </c>
      <c r="C252" s="54">
        <v>225525.0</v>
      </c>
      <c r="D252" s="54" t="s">
        <v>98</v>
      </c>
      <c r="E252" s="55">
        <v>45474.0</v>
      </c>
      <c r="F252" s="56">
        <f t="shared" si="4"/>
        <v>10</v>
      </c>
      <c r="G252" s="53">
        <v>45525.0</v>
      </c>
      <c r="H252" s="56">
        <f t="shared" si="2"/>
        <v>8</v>
      </c>
      <c r="I252" s="54" t="s">
        <v>73</v>
      </c>
      <c r="J252" s="54">
        <v>262.0</v>
      </c>
      <c r="K252" s="410">
        <v>2500.0</v>
      </c>
      <c r="L252" s="54" t="s">
        <v>51</v>
      </c>
      <c r="M252" s="53">
        <v>45714.0</v>
      </c>
      <c r="N252" s="54" t="s">
        <v>19</v>
      </c>
      <c r="O252" s="54" t="s">
        <v>847</v>
      </c>
      <c r="P252" s="58"/>
      <c r="Q252" s="152"/>
      <c r="R252" s="162"/>
      <c r="S252" s="162"/>
      <c r="T252" s="162"/>
      <c r="U252" s="162"/>
      <c r="V252" s="163"/>
      <c r="W252" s="163"/>
      <c r="X252" s="163"/>
    </row>
    <row r="253">
      <c r="A253" s="53">
        <v>45705.0</v>
      </c>
      <c r="B253" s="53">
        <v>45783.0</v>
      </c>
      <c r="C253" s="54">
        <v>202165.0</v>
      </c>
      <c r="D253" s="54" t="s">
        <v>98</v>
      </c>
      <c r="E253" s="55">
        <v>45292.0</v>
      </c>
      <c r="F253" s="56">
        <f t="shared" si="4"/>
        <v>16</v>
      </c>
      <c r="G253" s="53">
        <v>45334.0</v>
      </c>
      <c r="H253" s="56">
        <f t="shared" si="2"/>
        <v>14</v>
      </c>
      <c r="I253" s="54" t="s">
        <v>73</v>
      </c>
      <c r="J253" s="58"/>
      <c r="K253" s="100"/>
      <c r="L253" s="58"/>
      <c r="M253" s="58"/>
      <c r="N253" s="54" t="s">
        <v>19</v>
      </c>
      <c r="O253" s="58"/>
      <c r="P253" s="58"/>
      <c r="Q253" s="152"/>
      <c r="R253" s="162"/>
      <c r="S253" s="162"/>
      <c r="T253" s="162"/>
      <c r="U253" s="162"/>
      <c r="V253" s="163"/>
      <c r="W253" s="163"/>
      <c r="X253" s="163"/>
    </row>
    <row r="254">
      <c r="A254" s="53">
        <v>45705.0</v>
      </c>
      <c r="B254" s="53">
        <v>45783.0</v>
      </c>
      <c r="C254" s="54">
        <v>238758.0</v>
      </c>
      <c r="D254" s="54" t="s">
        <v>98</v>
      </c>
      <c r="E254" s="55">
        <v>45231.0</v>
      </c>
      <c r="F254" s="56">
        <f t="shared" si="4"/>
        <v>18</v>
      </c>
      <c r="G254" s="53">
        <v>45667.0</v>
      </c>
      <c r="H254" s="56">
        <f t="shared" si="2"/>
        <v>3</v>
      </c>
      <c r="I254" s="54" t="s">
        <v>59</v>
      </c>
      <c r="J254" s="58"/>
      <c r="K254" s="100"/>
      <c r="L254" s="58"/>
      <c r="M254" s="58"/>
      <c r="N254" s="54" t="s">
        <v>19</v>
      </c>
      <c r="O254" s="58"/>
      <c r="P254" s="58"/>
      <c r="Q254" s="152"/>
      <c r="R254" s="162"/>
      <c r="S254" s="162"/>
      <c r="T254" s="162"/>
      <c r="U254" s="162"/>
      <c r="V254" s="163"/>
      <c r="W254" s="163"/>
      <c r="X254" s="163"/>
    </row>
    <row r="255">
      <c r="A255" s="53">
        <v>45705.0</v>
      </c>
      <c r="B255" s="53">
        <v>45783.0</v>
      </c>
      <c r="C255" s="54">
        <v>202553.0</v>
      </c>
      <c r="D255" s="54" t="s">
        <v>98</v>
      </c>
      <c r="E255" s="55">
        <v>45261.0</v>
      </c>
      <c r="F255" s="56">
        <f t="shared" si="4"/>
        <v>17</v>
      </c>
      <c r="G255" s="53">
        <v>45337.0</v>
      </c>
      <c r="H255" s="56">
        <f t="shared" si="2"/>
        <v>14</v>
      </c>
      <c r="I255" s="54" t="s">
        <v>49</v>
      </c>
      <c r="J255" s="58"/>
      <c r="K255" s="100"/>
      <c r="L255" s="58"/>
      <c r="M255" s="58"/>
      <c r="N255" s="54" t="s">
        <v>19</v>
      </c>
      <c r="O255" s="58"/>
      <c r="P255" s="58"/>
      <c r="Q255" s="152"/>
      <c r="R255" s="162"/>
      <c r="S255" s="162"/>
      <c r="T255" s="162"/>
      <c r="U255" s="162"/>
      <c r="V255" s="163"/>
      <c r="W255" s="163"/>
      <c r="X255" s="163"/>
    </row>
    <row r="256">
      <c r="A256" s="53">
        <v>45705.0</v>
      </c>
      <c r="B256" s="53">
        <v>45783.0</v>
      </c>
      <c r="C256" s="54">
        <v>207484.0</v>
      </c>
      <c r="D256" s="54" t="s">
        <v>98</v>
      </c>
      <c r="E256" s="55">
        <v>45231.0</v>
      </c>
      <c r="F256" s="56">
        <f t="shared" si="4"/>
        <v>18</v>
      </c>
      <c r="G256" s="53">
        <v>45376.0</v>
      </c>
      <c r="H256" s="56">
        <f t="shared" si="2"/>
        <v>13</v>
      </c>
      <c r="I256" s="54" t="s">
        <v>72</v>
      </c>
      <c r="J256" s="58"/>
      <c r="K256" s="100"/>
      <c r="L256" s="58"/>
      <c r="M256" s="58"/>
      <c r="N256" s="54" t="s">
        <v>19</v>
      </c>
      <c r="O256" s="58"/>
      <c r="P256" s="58"/>
      <c r="Q256" s="152"/>
      <c r="R256" s="162"/>
      <c r="S256" s="162"/>
      <c r="T256" s="162"/>
      <c r="U256" s="162"/>
      <c r="V256" s="163"/>
      <c r="W256" s="163"/>
      <c r="X256" s="163"/>
    </row>
    <row r="257">
      <c r="A257" s="53">
        <v>45705.0</v>
      </c>
      <c r="B257" s="53">
        <v>45783.0</v>
      </c>
      <c r="C257" s="54">
        <v>216747.0</v>
      </c>
      <c r="D257" s="54" t="s">
        <v>98</v>
      </c>
      <c r="E257" s="55">
        <v>45352.0</v>
      </c>
      <c r="F257" s="56">
        <f t="shared" si="4"/>
        <v>14</v>
      </c>
      <c r="G257" s="53">
        <v>45447.0</v>
      </c>
      <c r="H257" s="56">
        <f t="shared" si="2"/>
        <v>11</v>
      </c>
      <c r="I257" s="54" t="s">
        <v>73</v>
      </c>
      <c r="J257" s="58"/>
      <c r="K257" s="100"/>
      <c r="L257" s="58"/>
      <c r="M257" s="58"/>
      <c r="N257" s="54" t="s">
        <v>19</v>
      </c>
      <c r="O257" s="58"/>
      <c r="P257" s="58"/>
      <c r="Q257" s="152"/>
      <c r="R257" s="162"/>
      <c r="S257" s="162"/>
      <c r="T257" s="162"/>
      <c r="U257" s="162"/>
      <c r="V257" s="163"/>
      <c r="W257" s="163"/>
      <c r="X257" s="163"/>
    </row>
    <row r="258">
      <c r="A258" s="53">
        <v>45705.0</v>
      </c>
      <c r="B258" s="53">
        <v>45783.0</v>
      </c>
      <c r="C258" s="54">
        <v>227227.0</v>
      </c>
      <c r="D258" s="54" t="s">
        <v>98</v>
      </c>
      <c r="E258" s="55">
        <v>45413.0</v>
      </c>
      <c r="F258" s="56">
        <f t="shared" si="4"/>
        <v>12</v>
      </c>
      <c r="G258" s="53">
        <v>45541.0</v>
      </c>
      <c r="H258" s="56">
        <f t="shared" si="2"/>
        <v>8</v>
      </c>
      <c r="I258" s="54" t="s">
        <v>49</v>
      </c>
      <c r="J258" s="58"/>
      <c r="K258" s="100"/>
      <c r="L258" s="58"/>
      <c r="M258" s="58"/>
      <c r="N258" s="54" t="s">
        <v>19</v>
      </c>
      <c r="O258" s="58"/>
      <c r="P258" s="58"/>
      <c r="Q258" s="152"/>
      <c r="R258" s="162"/>
      <c r="S258" s="162"/>
      <c r="T258" s="162"/>
      <c r="U258" s="162"/>
      <c r="V258" s="163"/>
      <c r="W258" s="163"/>
      <c r="X258" s="163"/>
    </row>
    <row r="259">
      <c r="A259" s="53">
        <v>45705.0</v>
      </c>
      <c r="B259" s="53">
        <v>45783.0</v>
      </c>
      <c r="C259" s="54">
        <v>232611.0</v>
      </c>
      <c r="D259" s="54" t="s">
        <v>98</v>
      </c>
      <c r="E259" s="55">
        <v>44713.0</v>
      </c>
      <c r="F259" s="56">
        <f t="shared" si="4"/>
        <v>35</v>
      </c>
      <c r="G259" s="151">
        <v>45593.0</v>
      </c>
      <c r="H259" s="56">
        <f t="shared" si="2"/>
        <v>6</v>
      </c>
      <c r="I259" s="54" t="s">
        <v>59</v>
      </c>
      <c r="J259" s="58"/>
      <c r="K259" s="100"/>
      <c r="L259" s="58"/>
      <c r="M259" s="58"/>
      <c r="N259" s="54" t="s">
        <v>19</v>
      </c>
      <c r="O259" s="58"/>
      <c r="P259" s="58"/>
      <c r="Q259" s="152"/>
      <c r="R259" s="162"/>
      <c r="S259" s="162"/>
      <c r="T259" s="162"/>
      <c r="U259" s="162"/>
      <c r="V259" s="163"/>
      <c r="W259" s="163"/>
      <c r="X259" s="163"/>
    </row>
    <row r="260">
      <c r="A260" s="53">
        <v>45705.0</v>
      </c>
      <c r="B260" s="53">
        <v>45783.0</v>
      </c>
      <c r="C260" s="54">
        <v>237900.0</v>
      </c>
      <c r="D260" s="54" t="s">
        <v>98</v>
      </c>
      <c r="E260" s="55">
        <v>44228.0</v>
      </c>
      <c r="F260" s="56">
        <f t="shared" si="4"/>
        <v>51</v>
      </c>
      <c r="G260" s="151">
        <v>45654.0</v>
      </c>
      <c r="H260" s="56">
        <f t="shared" si="2"/>
        <v>4</v>
      </c>
      <c r="I260" s="54" t="s">
        <v>49</v>
      </c>
      <c r="J260" s="58"/>
      <c r="K260" s="100"/>
      <c r="L260" s="58"/>
      <c r="M260" s="58"/>
      <c r="N260" s="54" t="s">
        <v>19</v>
      </c>
      <c r="O260" s="58"/>
      <c r="P260" s="58"/>
      <c r="Q260" s="152"/>
      <c r="R260" s="162"/>
      <c r="S260" s="162"/>
      <c r="T260" s="162"/>
      <c r="U260" s="162"/>
      <c r="V260" s="163"/>
      <c r="W260" s="163"/>
      <c r="X260" s="163"/>
    </row>
    <row r="261">
      <c r="A261" s="53">
        <v>45705.0</v>
      </c>
      <c r="B261" s="53">
        <v>45783.0</v>
      </c>
      <c r="C261" s="54">
        <v>169790.0</v>
      </c>
      <c r="D261" s="54" t="s">
        <v>118</v>
      </c>
      <c r="E261" s="55">
        <v>44927.0</v>
      </c>
      <c r="F261" s="56">
        <f t="shared" si="4"/>
        <v>28</v>
      </c>
      <c r="G261" s="53">
        <v>45050.0</v>
      </c>
      <c r="H261" s="56">
        <f t="shared" si="2"/>
        <v>24</v>
      </c>
      <c r="I261" s="54" t="s">
        <v>141</v>
      </c>
      <c r="J261" s="58"/>
      <c r="K261" s="100"/>
      <c r="L261" s="58"/>
      <c r="M261" s="58"/>
      <c r="N261" s="54" t="s">
        <v>19</v>
      </c>
      <c r="O261" s="58"/>
      <c r="P261" s="58"/>
      <c r="Q261" s="152"/>
      <c r="R261" s="162"/>
      <c r="S261" s="162"/>
      <c r="T261" s="162"/>
      <c r="U261" s="162"/>
      <c r="V261" s="163"/>
      <c r="W261" s="163"/>
      <c r="X261" s="163"/>
    </row>
    <row r="262">
      <c r="A262" s="53">
        <v>45705.0</v>
      </c>
      <c r="B262" s="53">
        <v>45783.0</v>
      </c>
      <c r="C262" s="54">
        <v>202824.0</v>
      </c>
      <c r="D262" s="54" t="s">
        <v>118</v>
      </c>
      <c r="E262" s="55">
        <v>45292.0</v>
      </c>
      <c r="F262" s="56">
        <f t="shared" si="4"/>
        <v>16</v>
      </c>
      <c r="G262" s="53">
        <v>45342.0</v>
      </c>
      <c r="H262" s="56">
        <f t="shared" si="2"/>
        <v>14</v>
      </c>
      <c r="I262" s="54" t="s">
        <v>59</v>
      </c>
      <c r="J262" s="54">
        <v>139.0</v>
      </c>
      <c r="K262" s="100"/>
      <c r="L262" s="58"/>
      <c r="M262" s="58"/>
      <c r="N262" s="54" t="s">
        <v>19</v>
      </c>
      <c r="O262" s="58"/>
      <c r="P262" s="58"/>
      <c r="Q262" s="152"/>
      <c r="R262" s="162"/>
      <c r="S262" s="162"/>
      <c r="T262" s="162"/>
      <c r="U262" s="162"/>
      <c r="V262" s="163"/>
      <c r="W262" s="163"/>
      <c r="X262" s="163"/>
    </row>
    <row r="263">
      <c r="A263" s="53">
        <v>45705.0</v>
      </c>
      <c r="B263" s="53">
        <v>45783.0</v>
      </c>
      <c r="C263" s="54">
        <v>222619.0</v>
      </c>
      <c r="D263" s="54" t="s">
        <v>118</v>
      </c>
      <c r="E263" s="55">
        <v>45383.0</v>
      </c>
      <c r="F263" s="56">
        <f t="shared" si="4"/>
        <v>13</v>
      </c>
      <c r="G263" s="53">
        <v>45497.0</v>
      </c>
      <c r="H263" s="56">
        <f t="shared" si="2"/>
        <v>9</v>
      </c>
      <c r="I263" s="54" t="s">
        <v>59</v>
      </c>
      <c r="J263" s="54">
        <v>108.0</v>
      </c>
      <c r="K263" s="57" t="s">
        <v>64</v>
      </c>
      <c r="L263" s="58"/>
      <c r="M263" s="58"/>
      <c r="N263" s="54" t="s">
        <v>19</v>
      </c>
      <c r="O263" s="58"/>
      <c r="P263" s="58"/>
      <c r="Q263" s="152"/>
      <c r="R263" s="162"/>
      <c r="S263" s="162"/>
      <c r="T263" s="162"/>
      <c r="U263" s="162"/>
      <c r="V263" s="163"/>
      <c r="W263" s="163"/>
      <c r="X263" s="163"/>
    </row>
    <row r="264">
      <c r="A264" s="53">
        <v>45705.0</v>
      </c>
      <c r="B264" s="53">
        <v>45783.0</v>
      </c>
      <c r="C264" s="54">
        <v>230916.0</v>
      </c>
      <c r="D264" s="54" t="s">
        <v>118</v>
      </c>
      <c r="E264" s="55">
        <v>45444.0</v>
      </c>
      <c r="F264" s="56">
        <f t="shared" si="4"/>
        <v>11</v>
      </c>
      <c r="G264" s="151">
        <v>45579.0</v>
      </c>
      <c r="H264" s="56">
        <f t="shared" si="2"/>
        <v>6</v>
      </c>
      <c r="I264" s="54" t="s">
        <v>63</v>
      </c>
      <c r="J264" s="54" t="s">
        <v>259</v>
      </c>
      <c r="K264" s="100"/>
      <c r="L264" s="58"/>
      <c r="M264" s="58"/>
      <c r="N264" s="54" t="s">
        <v>19</v>
      </c>
      <c r="O264" s="58"/>
      <c r="P264" s="58"/>
      <c r="Q264" s="152"/>
      <c r="R264" s="162"/>
      <c r="S264" s="162"/>
      <c r="T264" s="162"/>
      <c r="U264" s="162"/>
      <c r="V264" s="163"/>
      <c r="W264" s="163"/>
      <c r="X264" s="163"/>
    </row>
    <row r="265">
      <c r="A265" s="53">
        <v>45705.0</v>
      </c>
      <c r="B265" s="53">
        <v>45783.0</v>
      </c>
      <c r="C265" s="54">
        <v>235530.0</v>
      </c>
      <c r="D265" s="54" t="s">
        <v>118</v>
      </c>
      <c r="E265" s="55">
        <v>45566.0</v>
      </c>
      <c r="F265" s="56">
        <f t="shared" si="4"/>
        <v>7</v>
      </c>
      <c r="G265" s="151">
        <v>45623.0</v>
      </c>
      <c r="H265" s="56">
        <f t="shared" si="2"/>
        <v>5</v>
      </c>
      <c r="I265" s="54" t="s">
        <v>49</v>
      </c>
      <c r="J265" s="58"/>
      <c r="K265" s="100"/>
      <c r="L265" s="58"/>
      <c r="M265" s="58"/>
      <c r="N265" s="54" t="s">
        <v>19</v>
      </c>
      <c r="O265" s="58"/>
      <c r="P265" s="58"/>
      <c r="Q265" s="152"/>
      <c r="R265" s="162"/>
      <c r="S265" s="162"/>
      <c r="T265" s="162"/>
      <c r="U265" s="162"/>
      <c r="V265" s="163"/>
      <c r="W265" s="163"/>
      <c r="X265" s="163"/>
    </row>
    <row r="266">
      <c r="A266" s="53">
        <v>45705.0</v>
      </c>
      <c r="B266" s="53">
        <v>45783.0</v>
      </c>
      <c r="C266" s="54">
        <v>240938.0</v>
      </c>
      <c r="D266" s="54" t="s">
        <v>118</v>
      </c>
      <c r="E266" s="55">
        <v>45566.0</v>
      </c>
      <c r="F266" s="56">
        <f t="shared" si="4"/>
        <v>7</v>
      </c>
      <c r="G266" s="53">
        <v>45685.0</v>
      </c>
      <c r="H266" s="56">
        <f t="shared" si="2"/>
        <v>3</v>
      </c>
      <c r="I266" s="54" t="s">
        <v>73</v>
      </c>
      <c r="J266" s="58"/>
      <c r="K266" s="100"/>
      <c r="L266" s="58"/>
      <c r="M266" s="58"/>
      <c r="N266" s="54" t="s">
        <v>19</v>
      </c>
      <c r="O266" s="58"/>
      <c r="P266" s="58"/>
      <c r="Q266" s="152"/>
      <c r="R266" s="162"/>
      <c r="S266" s="162"/>
      <c r="T266" s="162"/>
      <c r="U266" s="162"/>
      <c r="V266" s="163"/>
      <c r="W266" s="163"/>
      <c r="X266" s="163"/>
    </row>
    <row r="267">
      <c r="A267" s="53">
        <v>45705.0</v>
      </c>
      <c r="B267" s="53">
        <v>45783.0</v>
      </c>
      <c r="C267" s="54">
        <v>241728.0</v>
      </c>
      <c r="D267" s="54" t="s">
        <v>118</v>
      </c>
      <c r="E267" s="55">
        <v>45566.0</v>
      </c>
      <c r="F267" s="56">
        <f t="shared" si="4"/>
        <v>7</v>
      </c>
      <c r="G267" s="53">
        <v>45694.0</v>
      </c>
      <c r="H267" s="56">
        <f t="shared" si="2"/>
        <v>3</v>
      </c>
      <c r="I267" s="54" t="s">
        <v>42</v>
      </c>
      <c r="J267" s="58"/>
      <c r="K267" s="100"/>
      <c r="L267" s="58"/>
      <c r="M267" s="58"/>
      <c r="N267" s="54" t="s">
        <v>19</v>
      </c>
      <c r="O267" s="58"/>
      <c r="P267" s="58"/>
      <c r="Q267" s="152"/>
      <c r="R267" s="162"/>
      <c r="S267" s="162"/>
      <c r="T267" s="162"/>
      <c r="U267" s="162"/>
      <c r="V267" s="163"/>
      <c r="W267" s="163"/>
      <c r="X267" s="163"/>
    </row>
    <row r="268">
      <c r="A268" s="53">
        <v>45705.0</v>
      </c>
      <c r="B268" s="53">
        <v>45783.0</v>
      </c>
      <c r="C268" s="54">
        <v>231600.0</v>
      </c>
      <c r="D268" s="54" t="s">
        <v>99</v>
      </c>
      <c r="E268" s="55">
        <v>45444.0</v>
      </c>
      <c r="F268" s="56">
        <f t="shared" si="4"/>
        <v>11</v>
      </c>
      <c r="G268" s="151">
        <v>45586.0</v>
      </c>
      <c r="H268" s="56">
        <f t="shared" si="2"/>
        <v>6</v>
      </c>
      <c r="I268" s="54" t="s">
        <v>73</v>
      </c>
      <c r="J268" s="58"/>
      <c r="K268" s="100"/>
      <c r="L268" s="58"/>
      <c r="M268" s="58"/>
      <c r="N268" s="54" t="s">
        <v>19</v>
      </c>
      <c r="O268" s="58"/>
      <c r="P268" s="58"/>
      <c r="Q268" s="152"/>
      <c r="R268" s="162"/>
      <c r="S268" s="162"/>
      <c r="T268" s="162"/>
      <c r="U268" s="162"/>
      <c r="V268" s="163"/>
      <c r="W268" s="163"/>
      <c r="X268" s="163"/>
    </row>
    <row r="269">
      <c r="A269" s="53">
        <v>45705.0</v>
      </c>
      <c r="B269" s="53">
        <v>45783.0</v>
      </c>
      <c r="C269" s="54">
        <v>202184.0</v>
      </c>
      <c r="D269" s="54" t="s">
        <v>99</v>
      </c>
      <c r="E269" s="55">
        <v>45231.0</v>
      </c>
      <c r="F269" s="56">
        <f t="shared" si="4"/>
        <v>18</v>
      </c>
      <c r="G269" s="53">
        <v>45336.0</v>
      </c>
      <c r="H269" s="56">
        <f t="shared" si="2"/>
        <v>14</v>
      </c>
      <c r="I269" s="54" t="s">
        <v>49</v>
      </c>
      <c r="J269" s="58"/>
      <c r="K269" s="100"/>
      <c r="L269" s="58"/>
      <c r="M269" s="58"/>
      <c r="N269" s="54" t="s">
        <v>19</v>
      </c>
      <c r="O269" s="58"/>
      <c r="P269" s="58"/>
      <c r="Q269" s="152"/>
      <c r="R269" s="162"/>
      <c r="S269" s="162"/>
      <c r="T269" s="162"/>
      <c r="U269" s="162"/>
      <c r="V269" s="163"/>
      <c r="W269" s="163"/>
      <c r="X269" s="163"/>
    </row>
    <row r="270">
      <c r="A270" s="53">
        <v>45705.0</v>
      </c>
      <c r="B270" s="53">
        <v>45783.0</v>
      </c>
      <c r="C270" s="54">
        <v>216907.0</v>
      </c>
      <c r="D270" s="54" t="s">
        <v>99</v>
      </c>
      <c r="E270" s="55">
        <v>45323.0</v>
      </c>
      <c r="F270" s="56">
        <f t="shared" si="4"/>
        <v>15</v>
      </c>
      <c r="G270" s="53">
        <v>45447.0</v>
      </c>
      <c r="H270" s="56">
        <f t="shared" si="2"/>
        <v>11</v>
      </c>
      <c r="I270" s="54" t="s">
        <v>59</v>
      </c>
      <c r="J270" s="54">
        <v>139.0</v>
      </c>
      <c r="K270" s="100"/>
      <c r="L270" s="58"/>
      <c r="M270" s="58"/>
      <c r="N270" s="54" t="s">
        <v>19</v>
      </c>
      <c r="O270" s="58"/>
      <c r="P270" s="58"/>
      <c r="Q270" s="152"/>
      <c r="R270" s="162"/>
      <c r="S270" s="162"/>
      <c r="T270" s="162"/>
      <c r="U270" s="162"/>
      <c r="V270" s="163"/>
      <c r="W270" s="163"/>
      <c r="X270" s="163"/>
    </row>
    <row r="271">
      <c r="A271" s="53">
        <v>45705.0</v>
      </c>
      <c r="B271" s="53">
        <v>45783.0</v>
      </c>
      <c r="C271" s="54">
        <v>224471.0</v>
      </c>
      <c r="D271" s="54" t="s">
        <v>99</v>
      </c>
      <c r="E271" s="55">
        <v>45474.0</v>
      </c>
      <c r="F271" s="56">
        <f t="shared" si="4"/>
        <v>10</v>
      </c>
      <c r="G271" s="53">
        <v>45513.0</v>
      </c>
      <c r="H271" s="56">
        <f t="shared" si="2"/>
        <v>8</v>
      </c>
      <c r="I271" s="54" t="s">
        <v>49</v>
      </c>
      <c r="J271" s="58"/>
      <c r="K271" s="100"/>
      <c r="L271" s="58"/>
      <c r="M271" s="58"/>
      <c r="N271" s="54" t="s">
        <v>19</v>
      </c>
      <c r="O271" s="58"/>
      <c r="P271" s="58"/>
      <c r="Q271" s="152"/>
      <c r="R271" s="162"/>
      <c r="S271" s="162"/>
      <c r="T271" s="162"/>
      <c r="U271" s="162"/>
      <c r="V271" s="163"/>
      <c r="W271" s="163"/>
      <c r="X271" s="163"/>
    </row>
    <row r="272">
      <c r="A272" s="53">
        <v>45705.0</v>
      </c>
      <c r="B272" s="53">
        <v>45783.0</v>
      </c>
      <c r="C272" s="54">
        <v>226213.0</v>
      </c>
      <c r="D272" s="54" t="s">
        <v>99</v>
      </c>
      <c r="E272" s="55">
        <v>45444.0</v>
      </c>
      <c r="F272" s="56">
        <f t="shared" si="4"/>
        <v>11</v>
      </c>
      <c r="G272" s="151">
        <v>45582.0</v>
      </c>
      <c r="H272" s="56">
        <f t="shared" si="2"/>
        <v>6</v>
      </c>
      <c r="I272" s="54" t="s">
        <v>63</v>
      </c>
      <c r="J272" s="54" t="s">
        <v>259</v>
      </c>
      <c r="K272" s="100"/>
      <c r="L272" s="58"/>
      <c r="M272" s="58"/>
      <c r="N272" s="54" t="s">
        <v>19</v>
      </c>
      <c r="O272" s="58"/>
      <c r="P272" s="58"/>
      <c r="Q272" s="152"/>
      <c r="R272" s="162"/>
      <c r="S272" s="162"/>
      <c r="T272" s="162"/>
      <c r="U272" s="162"/>
      <c r="V272" s="163"/>
      <c r="W272" s="163"/>
      <c r="X272" s="163"/>
    </row>
    <row r="273">
      <c r="A273" s="53">
        <v>45705.0</v>
      </c>
      <c r="B273" s="53">
        <v>45783.0</v>
      </c>
      <c r="C273" s="54">
        <v>234776.0</v>
      </c>
      <c r="D273" s="54" t="s">
        <v>99</v>
      </c>
      <c r="E273" s="55">
        <v>45566.0</v>
      </c>
      <c r="F273" s="56">
        <f t="shared" si="4"/>
        <v>7</v>
      </c>
      <c r="G273" s="151">
        <v>45622.0</v>
      </c>
      <c r="H273" s="56">
        <f t="shared" si="2"/>
        <v>5</v>
      </c>
      <c r="I273" s="54" t="s">
        <v>42</v>
      </c>
      <c r="J273" s="58"/>
      <c r="K273" s="100"/>
      <c r="L273" s="58"/>
      <c r="M273" s="58"/>
      <c r="N273" s="54" t="s">
        <v>19</v>
      </c>
      <c r="O273" s="58"/>
      <c r="P273" s="58"/>
      <c r="Q273" s="152"/>
      <c r="R273" s="162"/>
      <c r="S273" s="162"/>
      <c r="T273" s="162"/>
      <c r="U273" s="162"/>
      <c r="V273" s="163"/>
      <c r="W273" s="163"/>
      <c r="X273" s="163"/>
    </row>
    <row r="274">
      <c r="A274" s="53">
        <v>45705.0</v>
      </c>
      <c r="B274" s="53">
        <v>45783.0</v>
      </c>
      <c r="C274" s="54">
        <v>240241.0</v>
      </c>
      <c r="D274" s="54" t="s">
        <v>99</v>
      </c>
      <c r="E274" s="55">
        <v>45566.0</v>
      </c>
      <c r="F274" s="56">
        <f t="shared" si="4"/>
        <v>7</v>
      </c>
      <c r="G274" s="53">
        <v>45681.0</v>
      </c>
      <c r="H274" s="56">
        <f t="shared" si="2"/>
        <v>3</v>
      </c>
      <c r="I274" s="54" t="s">
        <v>42</v>
      </c>
      <c r="J274" s="58"/>
      <c r="K274" s="100"/>
      <c r="L274" s="58"/>
      <c r="M274" s="58"/>
      <c r="N274" s="54" t="s">
        <v>19</v>
      </c>
      <c r="O274" s="58"/>
      <c r="P274" s="58"/>
      <c r="Q274" s="152"/>
      <c r="R274" s="162"/>
      <c r="S274" s="162"/>
      <c r="T274" s="162"/>
      <c r="U274" s="162"/>
      <c r="V274" s="163"/>
      <c r="W274" s="163"/>
      <c r="X274" s="163"/>
    </row>
    <row r="275">
      <c r="A275" s="53">
        <v>45705.0</v>
      </c>
      <c r="B275" s="53">
        <v>45783.0</v>
      </c>
      <c r="C275" s="54">
        <v>214811.0</v>
      </c>
      <c r="D275" s="54" t="s">
        <v>83</v>
      </c>
      <c r="E275" s="55">
        <v>45383.0</v>
      </c>
      <c r="F275" s="56">
        <f t="shared" si="4"/>
        <v>13</v>
      </c>
      <c r="G275" s="53">
        <v>45429.0</v>
      </c>
      <c r="H275" s="56">
        <f t="shared" si="2"/>
        <v>11</v>
      </c>
      <c r="I275" s="54" t="s">
        <v>63</v>
      </c>
      <c r="J275" s="54" t="s">
        <v>259</v>
      </c>
      <c r="K275" s="100"/>
      <c r="L275" s="58"/>
      <c r="M275" s="58"/>
      <c r="N275" s="54" t="s">
        <v>19</v>
      </c>
      <c r="O275" s="54" t="s">
        <v>121</v>
      </c>
      <c r="P275" s="58"/>
      <c r="Q275" s="152"/>
      <c r="R275" s="162"/>
      <c r="S275" s="162"/>
      <c r="T275" s="162"/>
      <c r="U275" s="162"/>
      <c r="V275" s="163"/>
      <c r="W275" s="163"/>
      <c r="X275" s="163"/>
    </row>
    <row r="276">
      <c r="A276" s="53">
        <v>45705.0</v>
      </c>
      <c r="B276" s="53">
        <v>45783.0</v>
      </c>
      <c r="C276" s="54">
        <v>234171.0</v>
      </c>
      <c r="D276" s="54" t="s">
        <v>96</v>
      </c>
      <c r="E276" s="55">
        <v>45566.0</v>
      </c>
      <c r="F276" s="56">
        <f t="shared" si="4"/>
        <v>7</v>
      </c>
      <c r="G276" s="151">
        <v>45609.0</v>
      </c>
      <c r="H276" s="56">
        <f t="shared" si="2"/>
        <v>5</v>
      </c>
      <c r="I276" s="54" t="s">
        <v>63</v>
      </c>
      <c r="J276" s="54" t="s">
        <v>259</v>
      </c>
      <c r="K276" s="100"/>
      <c r="L276" s="58"/>
      <c r="M276" s="58"/>
      <c r="N276" s="54" t="s">
        <v>19</v>
      </c>
      <c r="O276" s="54" t="s">
        <v>121</v>
      </c>
      <c r="P276" s="58"/>
      <c r="Q276" s="152"/>
      <c r="R276" s="162"/>
      <c r="S276" s="162"/>
      <c r="T276" s="162"/>
      <c r="U276" s="162"/>
      <c r="V276" s="163"/>
      <c r="W276" s="163"/>
      <c r="X276" s="163"/>
    </row>
    <row r="277">
      <c r="A277" s="53">
        <v>45705.0</v>
      </c>
      <c r="B277" s="53">
        <v>45783.0</v>
      </c>
      <c r="C277" s="54">
        <v>198999.0</v>
      </c>
      <c r="D277" s="54" t="s">
        <v>99</v>
      </c>
      <c r="E277" s="55">
        <v>45261.0</v>
      </c>
      <c r="F277" s="56">
        <f t="shared" si="4"/>
        <v>17</v>
      </c>
      <c r="G277" s="53">
        <v>45308.0</v>
      </c>
      <c r="H277" s="56">
        <f t="shared" si="2"/>
        <v>15</v>
      </c>
      <c r="I277" s="54" t="s">
        <v>63</v>
      </c>
      <c r="J277" s="54" t="s">
        <v>259</v>
      </c>
      <c r="K277" s="100"/>
      <c r="L277" s="58"/>
      <c r="M277" s="58"/>
      <c r="N277" s="54" t="s">
        <v>19</v>
      </c>
      <c r="O277" s="54" t="s">
        <v>121</v>
      </c>
      <c r="P277" s="58"/>
      <c r="Q277" s="152"/>
      <c r="R277" s="162"/>
      <c r="S277" s="162"/>
      <c r="T277" s="162"/>
      <c r="U277" s="162"/>
      <c r="V277" s="163"/>
      <c r="W277" s="163"/>
      <c r="X277" s="163"/>
    </row>
    <row r="278">
      <c r="A278" s="53">
        <v>45705.0</v>
      </c>
      <c r="B278" s="53">
        <v>45783.0</v>
      </c>
      <c r="C278" s="54">
        <v>212684.0</v>
      </c>
      <c r="D278" s="54" t="s">
        <v>62</v>
      </c>
      <c r="E278" s="55">
        <v>45352.0</v>
      </c>
      <c r="F278" s="56">
        <f t="shared" si="4"/>
        <v>14</v>
      </c>
      <c r="G278" s="53">
        <v>45412.0</v>
      </c>
      <c r="H278" s="56">
        <f t="shared" si="2"/>
        <v>12</v>
      </c>
      <c r="I278" s="54" t="s">
        <v>63</v>
      </c>
      <c r="J278" s="54">
        <v>436.0</v>
      </c>
      <c r="K278" s="100"/>
      <c r="L278" s="58"/>
      <c r="M278" s="58"/>
      <c r="N278" s="54" t="s">
        <v>19</v>
      </c>
      <c r="O278" s="54" t="s">
        <v>121</v>
      </c>
      <c r="P278" s="58"/>
      <c r="Q278" s="152"/>
      <c r="R278" s="162"/>
      <c r="S278" s="162"/>
      <c r="T278" s="162"/>
      <c r="U278" s="162"/>
      <c r="V278" s="163"/>
      <c r="W278" s="163"/>
      <c r="X278" s="163"/>
    </row>
    <row r="279">
      <c r="A279" s="53">
        <v>45705.0</v>
      </c>
      <c r="B279" s="53">
        <v>45783.0</v>
      </c>
      <c r="C279" s="54">
        <v>235459.0</v>
      </c>
      <c r="D279" s="54" t="s">
        <v>41</v>
      </c>
      <c r="E279" s="55">
        <v>45597.0</v>
      </c>
      <c r="F279" s="56">
        <f t="shared" si="4"/>
        <v>6</v>
      </c>
      <c r="G279" s="53">
        <v>45631.0</v>
      </c>
      <c r="H279" s="56">
        <f t="shared" si="2"/>
        <v>5</v>
      </c>
      <c r="I279" s="54" t="s">
        <v>63</v>
      </c>
      <c r="J279" s="54" t="s">
        <v>259</v>
      </c>
      <c r="K279" s="100"/>
      <c r="L279" s="58"/>
      <c r="M279" s="58"/>
      <c r="N279" s="54" t="s">
        <v>19</v>
      </c>
      <c r="O279" s="54" t="s">
        <v>180</v>
      </c>
      <c r="P279" s="58"/>
      <c r="Q279" s="152"/>
      <c r="R279" s="162"/>
      <c r="S279" s="162"/>
      <c r="T279" s="162"/>
      <c r="U279" s="162"/>
      <c r="V279" s="163"/>
      <c r="W279" s="163"/>
      <c r="X279" s="163"/>
    </row>
    <row r="280">
      <c r="A280" s="53">
        <v>45705.0</v>
      </c>
      <c r="B280" s="53">
        <v>45783.0</v>
      </c>
      <c r="C280" s="54">
        <v>239094.0</v>
      </c>
      <c r="D280" s="54" t="s">
        <v>158</v>
      </c>
      <c r="E280" s="55">
        <v>45597.0</v>
      </c>
      <c r="F280" s="56">
        <f t="shared" si="4"/>
        <v>6</v>
      </c>
      <c r="G280" s="53">
        <v>45667.0</v>
      </c>
      <c r="H280" s="56">
        <f t="shared" si="2"/>
        <v>3</v>
      </c>
      <c r="I280" s="54" t="s">
        <v>63</v>
      </c>
      <c r="J280" s="54" t="s">
        <v>259</v>
      </c>
      <c r="K280" s="100"/>
      <c r="L280" s="58"/>
      <c r="M280" s="58"/>
      <c r="N280" s="54" t="s">
        <v>19</v>
      </c>
      <c r="O280" s="54" t="s">
        <v>180</v>
      </c>
      <c r="P280" s="58"/>
      <c r="Q280" s="152"/>
      <c r="R280" s="162"/>
      <c r="S280" s="162"/>
      <c r="T280" s="162"/>
      <c r="U280" s="162"/>
      <c r="V280" s="163"/>
      <c r="W280" s="163"/>
      <c r="X280" s="163"/>
    </row>
    <row r="281">
      <c r="A281" s="53">
        <v>45705.0</v>
      </c>
      <c r="B281" s="53">
        <v>45783.0</v>
      </c>
      <c r="C281" s="54">
        <v>233858.0</v>
      </c>
      <c r="D281" s="54" t="s">
        <v>77</v>
      </c>
      <c r="E281" s="55">
        <v>45323.0</v>
      </c>
      <c r="F281" s="56">
        <f t="shared" si="4"/>
        <v>15</v>
      </c>
      <c r="G281" s="151">
        <v>45609.0</v>
      </c>
      <c r="H281" s="56">
        <f t="shared" si="2"/>
        <v>5</v>
      </c>
      <c r="I281" s="54" t="s">
        <v>73</v>
      </c>
      <c r="J281" s="58"/>
      <c r="K281" s="100"/>
      <c r="L281" s="58"/>
      <c r="M281" s="58"/>
      <c r="N281" s="54" t="s">
        <v>19</v>
      </c>
      <c r="O281" s="58"/>
      <c r="P281" s="58"/>
      <c r="Q281" s="152"/>
      <c r="R281" s="162"/>
      <c r="S281" s="162"/>
      <c r="T281" s="162"/>
      <c r="U281" s="162"/>
      <c r="V281" s="163"/>
      <c r="W281" s="163"/>
      <c r="X281" s="163"/>
    </row>
    <row r="282">
      <c r="A282" s="53">
        <v>45705.0</v>
      </c>
      <c r="B282" s="53">
        <v>45783.0</v>
      </c>
      <c r="C282" s="54">
        <v>210494.0</v>
      </c>
      <c r="D282" s="54" t="s">
        <v>71</v>
      </c>
      <c r="E282" s="55">
        <v>45352.0</v>
      </c>
      <c r="F282" s="56">
        <f t="shared" si="4"/>
        <v>14</v>
      </c>
      <c r="G282" s="53">
        <v>45397.0</v>
      </c>
      <c r="H282" s="56">
        <f t="shared" si="2"/>
        <v>12</v>
      </c>
      <c r="I282" s="54" t="s">
        <v>74</v>
      </c>
      <c r="J282" s="58"/>
      <c r="K282" s="100"/>
      <c r="L282" s="58"/>
      <c r="M282" s="58"/>
      <c r="N282" s="54" t="s">
        <v>19</v>
      </c>
      <c r="O282" s="58"/>
      <c r="P282" s="58"/>
      <c r="Q282" s="152"/>
      <c r="R282" s="162"/>
      <c r="S282" s="162"/>
      <c r="T282" s="162"/>
      <c r="U282" s="162"/>
      <c r="V282" s="163"/>
      <c r="W282" s="163"/>
      <c r="X282" s="163"/>
    </row>
    <row r="283">
      <c r="A283" s="53">
        <v>45705.0</v>
      </c>
      <c r="B283" s="53">
        <v>45783.0</v>
      </c>
      <c r="C283" s="54">
        <v>233781.0</v>
      </c>
      <c r="D283" s="54" t="s">
        <v>99</v>
      </c>
      <c r="E283" s="55">
        <v>45566.0</v>
      </c>
      <c r="F283" s="56">
        <f t="shared" si="4"/>
        <v>7</v>
      </c>
      <c r="G283" s="53">
        <v>45543.0</v>
      </c>
      <c r="H283" s="56">
        <f t="shared" si="2"/>
        <v>7</v>
      </c>
      <c r="I283" s="54" t="s">
        <v>63</v>
      </c>
      <c r="J283" s="54" t="s">
        <v>259</v>
      </c>
      <c r="K283" s="100"/>
      <c r="L283" s="58"/>
      <c r="M283" s="58"/>
      <c r="N283" s="54" t="s">
        <v>19</v>
      </c>
      <c r="O283" s="54" t="s">
        <v>180</v>
      </c>
      <c r="P283" s="58"/>
      <c r="Q283" s="152"/>
      <c r="R283" s="162"/>
      <c r="S283" s="162"/>
      <c r="T283" s="162"/>
      <c r="U283" s="162"/>
      <c r="V283" s="163"/>
      <c r="W283" s="163"/>
      <c r="X283" s="163"/>
    </row>
    <row r="284">
      <c r="A284" s="53">
        <v>45705.0</v>
      </c>
      <c r="B284" s="53">
        <v>45783.0</v>
      </c>
      <c r="C284" s="54">
        <v>227528.0</v>
      </c>
      <c r="D284" s="54" t="s">
        <v>77</v>
      </c>
      <c r="E284" s="55">
        <v>45413.0</v>
      </c>
      <c r="F284" s="56">
        <f t="shared" si="4"/>
        <v>12</v>
      </c>
      <c r="G284" s="53">
        <v>45545.0</v>
      </c>
      <c r="H284" s="56">
        <f t="shared" si="2"/>
        <v>7</v>
      </c>
      <c r="I284" s="54" t="s">
        <v>59</v>
      </c>
      <c r="J284" s="58"/>
      <c r="K284" s="100"/>
      <c r="L284" s="58"/>
      <c r="M284" s="58"/>
      <c r="N284" s="54" t="s">
        <v>19</v>
      </c>
      <c r="O284" s="58"/>
      <c r="P284" s="58"/>
      <c r="Q284" s="152"/>
      <c r="R284" s="162"/>
      <c r="S284" s="162"/>
      <c r="T284" s="162"/>
      <c r="U284" s="162"/>
      <c r="V284" s="163"/>
      <c r="W284" s="163"/>
      <c r="X284" s="163"/>
    </row>
    <row r="285">
      <c r="A285" s="53">
        <v>45705.0</v>
      </c>
      <c r="B285" s="53">
        <v>45783.0</v>
      </c>
      <c r="C285" s="54">
        <v>242546.0</v>
      </c>
      <c r="D285" s="54" t="s">
        <v>83</v>
      </c>
      <c r="E285" s="55">
        <v>45566.0</v>
      </c>
      <c r="F285" s="56">
        <f t="shared" si="4"/>
        <v>7</v>
      </c>
      <c r="G285" s="53">
        <v>45700.0</v>
      </c>
      <c r="H285" s="56">
        <f t="shared" si="2"/>
        <v>2</v>
      </c>
      <c r="I285" s="54" t="s">
        <v>49</v>
      </c>
      <c r="J285" s="58"/>
      <c r="K285" s="100"/>
      <c r="L285" s="58"/>
      <c r="M285" s="58"/>
      <c r="N285" s="54" t="s">
        <v>19</v>
      </c>
      <c r="O285" s="58"/>
      <c r="P285" s="58"/>
      <c r="Q285" s="152"/>
      <c r="R285" s="162"/>
      <c r="S285" s="162"/>
      <c r="T285" s="162"/>
      <c r="U285" s="162"/>
      <c r="V285" s="163"/>
      <c r="W285" s="163"/>
      <c r="X285" s="163"/>
    </row>
    <row r="286">
      <c r="A286" s="53">
        <v>45705.0</v>
      </c>
      <c r="B286" s="53">
        <v>45783.0</v>
      </c>
      <c r="C286" s="54">
        <v>242602.0</v>
      </c>
      <c r="D286" s="54" t="s">
        <v>83</v>
      </c>
      <c r="E286" s="55">
        <v>45566.0</v>
      </c>
      <c r="F286" s="56">
        <f t="shared" si="4"/>
        <v>7</v>
      </c>
      <c r="G286" s="53">
        <v>45700.0</v>
      </c>
      <c r="H286" s="56">
        <f t="shared" si="2"/>
        <v>2</v>
      </c>
      <c r="I286" s="54" t="s">
        <v>59</v>
      </c>
      <c r="J286" s="58"/>
      <c r="K286" s="100"/>
      <c r="L286" s="58"/>
      <c r="M286" s="58"/>
      <c r="N286" s="54" t="s">
        <v>19</v>
      </c>
      <c r="O286" s="58"/>
      <c r="P286" s="58"/>
      <c r="Q286" s="152"/>
      <c r="R286" s="162"/>
      <c r="S286" s="162"/>
      <c r="T286" s="162"/>
      <c r="U286" s="162"/>
      <c r="V286" s="163"/>
      <c r="W286" s="163"/>
      <c r="X286" s="163"/>
    </row>
    <row r="287">
      <c r="A287" s="53">
        <v>45705.0</v>
      </c>
      <c r="B287" s="53">
        <v>45783.0</v>
      </c>
      <c r="C287" s="54">
        <v>242680.0</v>
      </c>
      <c r="D287" s="54" t="s">
        <v>83</v>
      </c>
      <c r="E287" s="55">
        <v>45597.0</v>
      </c>
      <c r="F287" s="56">
        <f t="shared" si="4"/>
        <v>6</v>
      </c>
      <c r="G287" s="53">
        <v>45700.0</v>
      </c>
      <c r="H287" s="56">
        <f t="shared" si="2"/>
        <v>2</v>
      </c>
      <c r="I287" s="54" t="s">
        <v>59</v>
      </c>
      <c r="J287" s="58"/>
      <c r="K287" s="100"/>
      <c r="L287" s="58"/>
      <c r="M287" s="58"/>
      <c r="N287" s="54" t="s">
        <v>19</v>
      </c>
      <c r="O287" s="58"/>
      <c r="P287" s="58"/>
      <c r="Q287" s="152"/>
      <c r="R287" s="162"/>
      <c r="S287" s="162"/>
      <c r="T287" s="162"/>
      <c r="U287" s="162"/>
      <c r="V287" s="163"/>
      <c r="W287" s="163"/>
      <c r="X287" s="163"/>
    </row>
    <row r="288">
      <c r="A288" s="53">
        <v>45705.0</v>
      </c>
      <c r="B288" s="53">
        <v>45783.0</v>
      </c>
      <c r="C288" s="54">
        <v>242949.0</v>
      </c>
      <c r="D288" s="54" t="s">
        <v>83</v>
      </c>
      <c r="E288" s="55">
        <v>45597.0</v>
      </c>
      <c r="F288" s="56">
        <f t="shared" si="4"/>
        <v>6</v>
      </c>
      <c r="G288" s="53">
        <v>45702.0</v>
      </c>
      <c r="H288" s="56">
        <f t="shared" si="2"/>
        <v>2</v>
      </c>
      <c r="I288" s="54" t="s">
        <v>74</v>
      </c>
      <c r="J288" s="58"/>
      <c r="K288" s="100"/>
      <c r="L288" s="58"/>
      <c r="M288" s="58"/>
      <c r="N288" s="54" t="s">
        <v>19</v>
      </c>
      <c r="O288" s="58"/>
      <c r="P288" s="58"/>
      <c r="Q288" s="152"/>
      <c r="R288" s="162"/>
      <c r="S288" s="162"/>
      <c r="T288" s="162"/>
      <c r="U288" s="162"/>
      <c r="V288" s="163"/>
      <c r="W288" s="163"/>
      <c r="X288" s="163"/>
    </row>
    <row r="289">
      <c r="A289" s="53">
        <v>45705.0</v>
      </c>
      <c r="B289" s="53">
        <v>45783.0</v>
      </c>
      <c r="C289" s="54">
        <v>242818.0</v>
      </c>
      <c r="D289" s="54" t="s">
        <v>83</v>
      </c>
      <c r="E289" s="55">
        <v>45597.0</v>
      </c>
      <c r="F289" s="56">
        <f t="shared" si="4"/>
        <v>6</v>
      </c>
      <c r="G289" s="53">
        <v>45705.0</v>
      </c>
      <c r="H289" s="56">
        <f t="shared" si="2"/>
        <v>2</v>
      </c>
      <c r="I289" s="54" t="s">
        <v>59</v>
      </c>
      <c r="J289" s="58"/>
      <c r="K289" s="100"/>
      <c r="L289" s="58"/>
      <c r="M289" s="58"/>
      <c r="N289" s="54" t="s">
        <v>19</v>
      </c>
      <c r="O289" s="58"/>
      <c r="P289" s="58"/>
      <c r="Q289" s="152"/>
      <c r="R289" s="162"/>
      <c r="S289" s="162"/>
      <c r="T289" s="162"/>
      <c r="U289" s="162"/>
      <c r="V289" s="163"/>
      <c r="W289" s="163"/>
      <c r="X289" s="163"/>
    </row>
    <row r="290">
      <c r="A290" s="53">
        <v>45705.0</v>
      </c>
      <c r="B290" s="53">
        <v>45783.0</v>
      </c>
      <c r="C290" s="54">
        <v>232449.0</v>
      </c>
      <c r="D290" s="54" t="s">
        <v>83</v>
      </c>
      <c r="E290" s="55">
        <v>45261.0</v>
      </c>
      <c r="F290" s="56">
        <f t="shared" si="4"/>
        <v>17</v>
      </c>
      <c r="G290" s="53">
        <v>45706.0</v>
      </c>
      <c r="H290" s="56">
        <f t="shared" si="2"/>
        <v>2</v>
      </c>
      <c r="I290" s="54" t="s">
        <v>74</v>
      </c>
      <c r="J290" s="58"/>
      <c r="K290" s="100"/>
      <c r="L290" s="58"/>
      <c r="M290" s="58"/>
      <c r="N290" s="54" t="s">
        <v>19</v>
      </c>
      <c r="O290" s="58"/>
      <c r="P290" s="58"/>
      <c r="Q290" s="152"/>
      <c r="R290" s="162"/>
      <c r="S290" s="162"/>
      <c r="T290" s="162"/>
      <c r="U290" s="162"/>
      <c r="V290" s="163"/>
      <c r="W290" s="163"/>
      <c r="X290" s="163"/>
    </row>
    <row r="291">
      <c r="A291" s="53">
        <v>45705.0</v>
      </c>
      <c r="B291" s="53">
        <v>45783.0</v>
      </c>
      <c r="C291" s="54">
        <v>242147.0</v>
      </c>
      <c r="D291" s="54" t="s">
        <v>166</v>
      </c>
      <c r="E291" s="55">
        <v>45474.0</v>
      </c>
      <c r="F291" s="56">
        <f t="shared" si="4"/>
        <v>10</v>
      </c>
      <c r="G291" s="53">
        <v>45706.0</v>
      </c>
      <c r="H291" s="56">
        <f t="shared" si="2"/>
        <v>2</v>
      </c>
      <c r="I291" s="54" t="s">
        <v>42</v>
      </c>
      <c r="J291" s="58"/>
      <c r="K291" s="100"/>
      <c r="L291" s="58"/>
      <c r="M291" s="58"/>
      <c r="N291" s="54" t="s">
        <v>19</v>
      </c>
      <c r="O291" s="58"/>
      <c r="P291" s="58"/>
      <c r="Q291" s="152"/>
      <c r="R291" s="162"/>
      <c r="S291" s="162"/>
      <c r="T291" s="162"/>
      <c r="U291" s="162"/>
      <c r="V291" s="163"/>
      <c r="W291" s="163"/>
      <c r="X291" s="163"/>
    </row>
    <row r="292">
      <c r="A292" s="53">
        <v>45705.0</v>
      </c>
      <c r="B292" s="53">
        <v>45783.0</v>
      </c>
      <c r="C292" s="54">
        <v>243464.0</v>
      </c>
      <c r="D292" s="54" t="s">
        <v>166</v>
      </c>
      <c r="E292" s="55">
        <v>45597.0</v>
      </c>
      <c r="F292" s="56">
        <f t="shared" si="4"/>
        <v>6</v>
      </c>
      <c r="G292" s="53">
        <v>45706.0</v>
      </c>
      <c r="H292" s="56">
        <f t="shared" si="2"/>
        <v>2</v>
      </c>
      <c r="I292" s="54" t="s">
        <v>74</v>
      </c>
      <c r="J292" s="58"/>
      <c r="K292" s="100"/>
      <c r="L292" s="58"/>
      <c r="M292" s="58"/>
      <c r="N292" s="54" t="s">
        <v>19</v>
      </c>
      <c r="O292" s="58"/>
      <c r="P292" s="58"/>
      <c r="Q292" s="152"/>
      <c r="R292" s="162"/>
      <c r="S292" s="162"/>
      <c r="T292" s="162"/>
      <c r="U292" s="162"/>
      <c r="V292" s="163"/>
      <c r="W292" s="163"/>
      <c r="X292" s="163"/>
    </row>
    <row r="293">
      <c r="A293" s="53">
        <v>45705.0</v>
      </c>
      <c r="B293" s="53">
        <v>45783.0</v>
      </c>
      <c r="C293" s="54">
        <v>241281.0</v>
      </c>
      <c r="D293" s="54" t="s">
        <v>83</v>
      </c>
      <c r="E293" s="55">
        <v>45413.0</v>
      </c>
      <c r="F293" s="56">
        <f t="shared" si="4"/>
        <v>12</v>
      </c>
      <c r="G293" s="53">
        <v>45707.0</v>
      </c>
      <c r="H293" s="56">
        <f t="shared" si="2"/>
        <v>2</v>
      </c>
      <c r="I293" s="54" t="s">
        <v>49</v>
      </c>
      <c r="J293" s="58"/>
      <c r="K293" s="100"/>
      <c r="L293" s="58"/>
      <c r="M293" s="58"/>
      <c r="N293" s="54" t="s">
        <v>19</v>
      </c>
      <c r="O293" s="58"/>
      <c r="P293" s="58"/>
      <c r="Q293" s="152"/>
      <c r="R293" s="162"/>
      <c r="S293" s="162"/>
      <c r="T293" s="162"/>
      <c r="U293" s="162"/>
      <c r="V293" s="163"/>
      <c r="W293" s="163"/>
      <c r="X293" s="163"/>
    </row>
    <row r="294">
      <c r="A294" s="53">
        <v>45705.0</v>
      </c>
      <c r="B294" s="53">
        <v>45783.0</v>
      </c>
      <c r="C294" s="54">
        <v>243489.0</v>
      </c>
      <c r="D294" s="54" t="s">
        <v>83</v>
      </c>
      <c r="E294" s="55">
        <v>45597.0</v>
      </c>
      <c r="F294" s="56">
        <f t="shared" si="4"/>
        <v>6</v>
      </c>
      <c r="G294" s="53">
        <v>45707.0</v>
      </c>
      <c r="H294" s="56">
        <f t="shared" si="2"/>
        <v>2</v>
      </c>
      <c r="I294" s="54" t="s">
        <v>74</v>
      </c>
      <c r="J294" s="58"/>
      <c r="K294" s="100"/>
      <c r="L294" s="58"/>
      <c r="M294" s="58"/>
      <c r="N294" s="54" t="s">
        <v>19</v>
      </c>
      <c r="O294" s="58"/>
      <c r="P294" s="58"/>
      <c r="Q294" s="152"/>
      <c r="R294" s="162"/>
      <c r="S294" s="162"/>
      <c r="T294" s="162"/>
      <c r="U294" s="162"/>
      <c r="V294" s="163"/>
      <c r="W294" s="163"/>
      <c r="X294" s="163"/>
    </row>
    <row r="295">
      <c r="A295" s="53">
        <v>45705.0</v>
      </c>
      <c r="B295" s="53">
        <v>45783.0</v>
      </c>
      <c r="C295" s="54">
        <v>243166.0</v>
      </c>
      <c r="D295" s="54" t="s">
        <v>83</v>
      </c>
      <c r="E295" s="55">
        <v>45566.0</v>
      </c>
      <c r="F295" s="56">
        <f t="shared" si="4"/>
        <v>7</v>
      </c>
      <c r="G295" s="53">
        <v>45708.0</v>
      </c>
      <c r="H295" s="56">
        <f t="shared" si="2"/>
        <v>2</v>
      </c>
      <c r="I295" s="54" t="s">
        <v>49</v>
      </c>
      <c r="J295" s="58"/>
      <c r="K295" s="100"/>
      <c r="L295" s="58"/>
      <c r="M295" s="58"/>
      <c r="N295" s="54" t="s">
        <v>19</v>
      </c>
      <c r="O295" s="58"/>
      <c r="P295" s="58"/>
      <c r="Q295" s="152"/>
      <c r="R295" s="162"/>
      <c r="S295" s="162"/>
      <c r="T295" s="162"/>
      <c r="U295" s="162"/>
      <c r="V295" s="163"/>
      <c r="W295" s="163"/>
      <c r="X295" s="163"/>
    </row>
    <row r="296">
      <c r="A296" s="53">
        <v>45705.0</v>
      </c>
      <c r="B296" s="53">
        <v>45783.0</v>
      </c>
      <c r="C296" s="54">
        <v>243231.0</v>
      </c>
      <c r="D296" s="54" t="s">
        <v>83</v>
      </c>
      <c r="E296" s="55">
        <v>45597.0</v>
      </c>
      <c r="F296" s="56">
        <f t="shared" si="4"/>
        <v>6</v>
      </c>
      <c r="G296" s="53">
        <v>45708.0</v>
      </c>
      <c r="H296" s="56">
        <f t="shared" si="2"/>
        <v>2</v>
      </c>
      <c r="I296" s="54" t="s">
        <v>49</v>
      </c>
      <c r="J296" s="58"/>
      <c r="K296" s="100"/>
      <c r="L296" s="58"/>
      <c r="M296" s="58"/>
      <c r="N296" s="54" t="s">
        <v>19</v>
      </c>
      <c r="O296" s="58"/>
      <c r="P296" s="58"/>
      <c r="Q296" s="152"/>
      <c r="R296" s="162"/>
      <c r="S296" s="162"/>
      <c r="T296" s="162"/>
      <c r="U296" s="162"/>
      <c r="V296" s="163"/>
      <c r="W296" s="163"/>
      <c r="X296" s="163"/>
    </row>
    <row r="297">
      <c r="A297" s="53">
        <v>45747.0</v>
      </c>
      <c r="B297" s="53">
        <v>45783.0</v>
      </c>
      <c r="C297" s="54">
        <v>247566.0</v>
      </c>
      <c r="D297" s="54" t="s">
        <v>58</v>
      </c>
      <c r="E297" s="55">
        <v>45383.0</v>
      </c>
      <c r="F297" s="56">
        <f t="shared" si="4"/>
        <v>13</v>
      </c>
      <c r="G297" s="53">
        <v>45742.0</v>
      </c>
      <c r="H297" s="56">
        <f t="shared" si="2"/>
        <v>1</v>
      </c>
      <c r="I297" s="54" t="s">
        <v>49</v>
      </c>
      <c r="J297" s="58"/>
      <c r="K297" s="100"/>
      <c r="L297" s="58"/>
      <c r="M297" s="58"/>
      <c r="N297" s="136" t="s">
        <v>19</v>
      </c>
      <c r="O297" s="54" t="s">
        <v>198</v>
      </c>
      <c r="P297" s="58"/>
      <c r="Q297" s="152"/>
      <c r="R297" s="162"/>
      <c r="S297" s="162"/>
      <c r="T297" s="162"/>
      <c r="U297" s="162"/>
      <c r="V297" s="163"/>
      <c r="W297" s="163"/>
      <c r="X297" s="163"/>
    </row>
    <row r="298">
      <c r="A298" s="53">
        <v>45747.0</v>
      </c>
      <c r="B298" s="53">
        <v>45783.0</v>
      </c>
      <c r="C298" s="54">
        <v>247578.0</v>
      </c>
      <c r="D298" s="54" t="s">
        <v>104</v>
      </c>
      <c r="E298" s="55">
        <v>45017.0</v>
      </c>
      <c r="F298" s="56">
        <f t="shared" si="4"/>
        <v>25</v>
      </c>
      <c r="G298" s="53">
        <v>45742.0</v>
      </c>
      <c r="H298" s="56">
        <f t="shared" si="2"/>
        <v>1</v>
      </c>
      <c r="I298" s="54" t="s">
        <v>73</v>
      </c>
      <c r="J298" s="58"/>
      <c r="K298" s="100"/>
      <c r="L298" s="58"/>
      <c r="M298" s="58"/>
      <c r="N298" s="136" t="s">
        <v>19</v>
      </c>
      <c r="O298" s="54" t="s">
        <v>198</v>
      </c>
      <c r="P298" s="58"/>
      <c r="Q298" s="152"/>
      <c r="R298" s="162"/>
      <c r="S298" s="162"/>
      <c r="T298" s="162"/>
      <c r="U298" s="162"/>
      <c r="V298" s="163"/>
      <c r="W298" s="163"/>
      <c r="X298" s="163"/>
    </row>
    <row r="299">
      <c r="A299" s="53">
        <v>45747.0</v>
      </c>
      <c r="B299" s="53">
        <v>45779.0</v>
      </c>
      <c r="C299" s="54">
        <v>247583.0</v>
      </c>
      <c r="D299" s="54" t="s">
        <v>116</v>
      </c>
      <c r="E299" s="55">
        <v>45597.0</v>
      </c>
      <c r="F299" s="56">
        <f t="shared" si="4"/>
        <v>6</v>
      </c>
      <c r="G299" s="53">
        <v>45742.0</v>
      </c>
      <c r="H299" s="56">
        <f t="shared" si="2"/>
        <v>1</v>
      </c>
      <c r="I299" s="54" t="s">
        <v>49</v>
      </c>
      <c r="J299" s="58"/>
      <c r="K299" s="100"/>
      <c r="L299" s="58"/>
      <c r="M299" s="53">
        <v>45779.0</v>
      </c>
      <c r="N299" s="319" t="s">
        <v>17</v>
      </c>
      <c r="O299" s="54" t="s">
        <v>848</v>
      </c>
      <c r="P299" s="58"/>
      <c r="Q299" s="152"/>
      <c r="R299" s="162"/>
      <c r="S299" s="162"/>
      <c r="T299" s="162"/>
      <c r="U299" s="162"/>
      <c r="V299" s="163"/>
      <c r="W299" s="163"/>
      <c r="X299" s="163"/>
    </row>
    <row r="300">
      <c r="A300" s="53">
        <v>45747.0</v>
      </c>
      <c r="B300" s="53">
        <v>45783.0</v>
      </c>
      <c r="C300" s="54">
        <v>237026.0</v>
      </c>
      <c r="D300" s="54" t="s">
        <v>89</v>
      </c>
      <c r="E300" s="55">
        <v>45474.0</v>
      </c>
      <c r="F300" s="56">
        <f t="shared" si="4"/>
        <v>10</v>
      </c>
      <c r="G300" s="53">
        <v>45743.0</v>
      </c>
      <c r="H300" s="56">
        <f t="shared" si="2"/>
        <v>1</v>
      </c>
      <c r="I300" s="54" t="s">
        <v>74</v>
      </c>
      <c r="J300" s="58"/>
      <c r="K300" s="100"/>
      <c r="L300" s="58"/>
      <c r="M300" s="58"/>
      <c r="N300" s="136" t="s">
        <v>19</v>
      </c>
      <c r="O300" s="58"/>
      <c r="P300" s="58"/>
      <c r="Q300" s="152"/>
      <c r="R300" s="162"/>
      <c r="S300" s="162"/>
      <c r="T300" s="162"/>
      <c r="U300" s="162"/>
      <c r="V300" s="163"/>
      <c r="W300" s="163"/>
      <c r="X300" s="163"/>
    </row>
    <row r="301">
      <c r="A301" s="53">
        <v>45747.0</v>
      </c>
      <c r="B301" s="53">
        <v>45783.0</v>
      </c>
      <c r="C301" s="54">
        <v>246917.0</v>
      </c>
      <c r="D301" s="54" t="s">
        <v>48</v>
      </c>
      <c r="E301" s="55">
        <v>45566.0</v>
      </c>
      <c r="F301" s="56">
        <f t="shared" si="4"/>
        <v>7</v>
      </c>
      <c r="G301" s="53">
        <v>45743.0</v>
      </c>
      <c r="H301" s="56">
        <f t="shared" si="2"/>
        <v>1</v>
      </c>
      <c r="I301" s="54" t="s">
        <v>59</v>
      </c>
      <c r="J301" s="58"/>
      <c r="K301" s="100"/>
      <c r="L301" s="58"/>
      <c r="M301" s="58"/>
      <c r="N301" s="136" t="s">
        <v>19</v>
      </c>
      <c r="O301" s="58"/>
      <c r="P301" s="58"/>
      <c r="Q301" s="115"/>
      <c r="R301" s="162"/>
      <c r="S301" s="162"/>
      <c r="T301" s="162"/>
      <c r="U301" s="162"/>
      <c r="V301" s="163"/>
      <c r="W301" s="163"/>
      <c r="X301" s="163"/>
    </row>
    <row r="302">
      <c r="A302" s="53">
        <v>45747.0</v>
      </c>
      <c r="B302" s="53">
        <v>45779.0</v>
      </c>
      <c r="C302" s="54">
        <v>247600.0</v>
      </c>
      <c r="D302" s="54" t="s">
        <v>58</v>
      </c>
      <c r="E302" s="55">
        <v>45536.0</v>
      </c>
      <c r="F302" s="56">
        <f t="shared" si="4"/>
        <v>8</v>
      </c>
      <c r="G302" s="53">
        <v>45743.0</v>
      </c>
      <c r="H302" s="56">
        <f t="shared" si="2"/>
        <v>1</v>
      </c>
      <c r="I302" s="54" t="s">
        <v>59</v>
      </c>
      <c r="J302" s="58"/>
      <c r="K302" s="100"/>
      <c r="L302" s="58"/>
      <c r="M302" s="53">
        <v>45779.0</v>
      </c>
      <c r="N302" s="319" t="s">
        <v>17</v>
      </c>
      <c r="O302" s="54" t="s">
        <v>198</v>
      </c>
      <c r="P302" s="58"/>
      <c r="Q302" s="152"/>
      <c r="R302" s="162"/>
      <c r="S302" s="162"/>
      <c r="T302" s="162"/>
      <c r="U302" s="162"/>
      <c r="V302" s="163"/>
      <c r="W302" s="163"/>
      <c r="X302" s="163"/>
    </row>
    <row r="303">
      <c r="A303" s="53">
        <v>45747.0</v>
      </c>
      <c r="B303" s="53">
        <v>45779.0</v>
      </c>
      <c r="C303" s="54">
        <v>247627.0</v>
      </c>
      <c r="D303" s="54" t="s">
        <v>104</v>
      </c>
      <c r="E303" s="55">
        <v>45078.0</v>
      </c>
      <c r="F303" s="56">
        <f t="shared" si="4"/>
        <v>23</v>
      </c>
      <c r="G303" s="53">
        <v>45743.0</v>
      </c>
      <c r="H303" s="56">
        <f t="shared" si="2"/>
        <v>1</v>
      </c>
      <c r="I303" s="54" t="s">
        <v>63</v>
      </c>
      <c r="J303" s="58"/>
      <c r="K303" s="100"/>
      <c r="L303" s="58"/>
      <c r="M303" s="53">
        <v>45779.0</v>
      </c>
      <c r="N303" s="319" t="s">
        <v>17</v>
      </c>
      <c r="O303" s="54" t="s">
        <v>198</v>
      </c>
      <c r="P303" s="58"/>
      <c r="Q303" s="152"/>
      <c r="R303" s="162"/>
      <c r="S303" s="162"/>
      <c r="T303" s="162"/>
      <c r="U303" s="162"/>
      <c r="V303" s="163"/>
      <c r="W303" s="163"/>
      <c r="X303" s="163"/>
    </row>
    <row r="304">
      <c r="A304" s="53">
        <v>45747.0</v>
      </c>
      <c r="B304" s="53">
        <v>45779.0</v>
      </c>
      <c r="C304" s="54">
        <v>247681.0</v>
      </c>
      <c r="D304" s="54" t="s">
        <v>107</v>
      </c>
      <c r="E304" s="55">
        <v>45566.0</v>
      </c>
      <c r="F304" s="56">
        <f t="shared" si="4"/>
        <v>7</v>
      </c>
      <c r="G304" s="53">
        <v>45743.0</v>
      </c>
      <c r="H304" s="56">
        <f t="shared" si="2"/>
        <v>1</v>
      </c>
      <c r="I304" s="54" t="s">
        <v>49</v>
      </c>
      <c r="J304" s="58"/>
      <c r="K304" s="100"/>
      <c r="L304" s="58"/>
      <c r="M304" s="53">
        <v>45779.0</v>
      </c>
      <c r="N304" s="319" t="s">
        <v>17</v>
      </c>
      <c r="O304" s="54" t="s">
        <v>198</v>
      </c>
      <c r="P304" s="58"/>
      <c r="Q304" s="152"/>
      <c r="R304" s="162"/>
      <c r="S304" s="162"/>
      <c r="T304" s="162"/>
      <c r="U304" s="162"/>
      <c r="V304" s="163"/>
      <c r="W304" s="163"/>
      <c r="X304" s="163"/>
    </row>
    <row r="305">
      <c r="A305" s="53">
        <v>45747.0</v>
      </c>
      <c r="B305" s="53">
        <v>45779.0</v>
      </c>
      <c r="C305" s="54">
        <v>247709.0</v>
      </c>
      <c r="D305" s="54" t="s">
        <v>133</v>
      </c>
      <c r="E305" s="55">
        <v>45536.0</v>
      </c>
      <c r="F305" s="56">
        <f t="shared" si="4"/>
        <v>8</v>
      </c>
      <c r="G305" s="53">
        <v>45743.0</v>
      </c>
      <c r="H305" s="56">
        <f t="shared" si="2"/>
        <v>1</v>
      </c>
      <c r="I305" s="54" t="s">
        <v>49</v>
      </c>
      <c r="J305" s="58"/>
      <c r="K305" s="100"/>
      <c r="L305" s="58"/>
      <c r="M305" s="53">
        <v>45779.0</v>
      </c>
      <c r="N305" s="319" t="s">
        <v>17</v>
      </c>
      <c r="O305" s="54" t="s">
        <v>198</v>
      </c>
      <c r="P305" s="58"/>
      <c r="Q305" s="152"/>
      <c r="R305" s="162"/>
      <c r="S305" s="162"/>
      <c r="T305" s="162"/>
      <c r="U305" s="162"/>
      <c r="V305" s="163"/>
      <c r="W305" s="163"/>
      <c r="X305" s="163"/>
    </row>
    <row r="306">
      <c r="A306" s="53">
        <v>45747.0</v>
      </c>
      <c r="B306" s="53">
        <v>45779.0</v>
      </c>
      <c r="C306" s="54">
        <v>247739.0</v>
      </c>
      <c r="D306" s="54" t="s">
        <v>99</v>
      </c>
      <c r="E306" s="55">
        <v>45597.0</v>
      </c>
      <c r="F306" s="56">
        <f t="shared" si="4"/>
        <v>6</v>
      </c>
      <c r="G306" s="53">
        <v>45743.0</v>
      </c>
      <c r="H306" s="56">
        <f t="shared" si="2"/>
        <v>1</v>
      </c>
      <c r="I306" s="54" t="s">
        <v>59</v>
      </c>
      <c r="J306" s="58"/>
      <c r="K306" s="100"/>
      <c r="L306" s="58"/>
      <c r="M306" s="53">
        <v>45779.0</v>
      </c>
      <c r="N306" s="319" t="s">
        <v>17</v>
      </c>
      <c r="O306" s="54" t="s">
        <v>198</v>
      </c>
      <c r="P306" s="58"/>
      <c r="Q306" s="152"/>
      <c r="R306" s="162"/>
      <c r="S306" s="162"/>
      <c r="T306" s="162"/>
      <c r="U306" s="162"/>
      <c r="V306" s="163"/>
      <c r="W306" s="163"/>
      <c r="X306" s="163"/>
    </row>
    <row r="307">
      <c r="A307" s="97">
        <v>45719.0</v>
      </c>
      <c r="B307" s="53">
        <v>45783.0</v>
      </c>
      <c r="C307" s="98">
        <v>242431.0</v>
      </c>
      <c r="D307" s="54" t="s">
        <v>70</v>
      </c>
      <c r="E307" s="55">
        <v>45597.0</v>
      </c>
      <c r="F307" s="56">
        <f t="shared" si="4"/>
        <v>6</v>
      </c>
      <c r="G307" s="53">
        <v>45701.0</v>
      </c>
      <c r="H307" s="56">
        <f t="shared" si="2"/>
        <v>2</v>
      </c>
      <c r="I307" s="54" t="s">
        <v>59</v>
      </c>
      <c r="J307" s="58"/>
      <c r="K307" s="100"/>
      <c r="L307" s="58"/>
      <c r="M307" s="58"/>
      <c r="N307" s="136" t="s">
        <v>19</v>
      </c>
      <c r="O307" s="58"/>
      <c r="P307" s="58"/>
      <c r="Q307" s="152"/>
      <c r="R307" s="162"/>
      <c r="S307" s="162"/>
      <c r="T307" s="162"/>
      <c r="U307" s="162"/>
      <c r="V307" s="163"/>
      <c r="W307" s="163"/>
      <c r="X307" s="163"/>
    </row>
    <row r="308">
      <c r="A308" s="97">
        <v>45719.0</v>
      </c>
      <c r="B308" s="53">
        <v>45783.0</v>
      </c>
      <c r="C308" s="98">
        <v>242810.0</v>
      </c>
      <c r="D308" s="54" t="s">
        <v>104</v>
      </c>
      <c r="E308" s="55">
        <v>45323.0</v>
      </c>
      <c r="F308" s="56">
        <f t="shared" si="4"/>
        <v>15</v>
      </c>
      <c r="G308" s="53">
        <v>45701.0</v>
      </c>
      <c r="H308" s="56">
        <f t="shared" si="2"/>
        <v>2</v>
      </c>
      <c r="I308" s="54" t="s">
        <v>74</v>
      </c>
      <c r="J308" s="54">
        <v>312.0</v>
      </c>
      <c r="K308" s="100"/>
      <c r="L308" s="58"/>
      <c r="M308" s="58"/>
      <c r="N308" s="136" t="s">
        <v>19</v>
      </c>
      <c r="O308" s="58"/>
      <c r="P308" s="58"/>
      <c r="Q308" s="152"/>
      <c r="R308" s="162"/>
      <c r="S308" s="162"/>
      <c r="T308" s="162"/>
      <c r="U308" s="162"/>
      <c r="V308" s="163"/>
      <c r="W308" s="163"/>
      <c r="X308" s="163"/>
    </row>
    <row r="309">
      <c r="A309" s="97">
        <v>45719.0</v>
      </c>
      <c r="B309" s="53">
        <v>45783.0</v>
      </c>
      <c r="C309" s="98">
        <v>242830.0</v>
      </c>
      <c r="D309" s="54" t="s">
        <v>87</v>
      </c>
      <c r="E309" s="55">
        <v>45566.0</v>
      </c>
      <c r="F309" s="56">
        <f t="shared" si="4"/>
        <v>7</v>
      </c>
      <c r="G309" s="53">
        <v>45701.0</v>
      </c>
      <c r="H309" s="56">
        <f t="shared" si="2"/>
        <v>2</v>
      </c>
      <c r="I309" s="54" t="s">
        <v>73</v>
      </c>
      <c r="J309" s="58"/>
      <c r="K309" s="100"/>
      <c r="L309" s="58"/>
      <c r="M309" s="58"/>
      <c r="N309" s="136" t="s">
        <v>19</v>
      </c>
      <c r="O309" s="58"/>
      <c r="P309" s="58"/>
      <c r="Q309" s="152"/>
      <c r="R309" s="162"/>
      <c r="S309" s="162"/>
      <c r="T309" s="162"/>
      <c r="U309" s="162"/>
      <c r="V309" s="163"/>
      <c r="W309" s="163"/>
      <c r="X309" s="163"/>
    </row>
    <row r="310">
      <c r="A310" s="97">
        <v>45719.0</v>
      </c>
      <c r="B310" s="53">
        <v>45783.0</v>
      </c>
      <c r="C310" s="98">
        <v>242936.0</v>
      </c>
      <c r="D310" s="54" t="s">
        <v>99</v>
      </c>
      <c r="E310" s="55">
        <v>45597.0</v>
      </c>
      <c r="F310" s="56">
        <f t="shared" si="4"/>
        <v>6</v>
      </c>
      <c r="G310" s="53">
        <v>45701.0</v>
      </c>
      <c r="H310" s="56">
        <f t="shared" si="2"/>
        <v>2</v>
      </c>
      <c r="I310" s="98" t="s">
        <v>49</v>
      </c>
      <c r="J310" s="58"/>
      <c r="K310" s="100"/>
      <c r="L310" s="58"/>
      <c r="M310" s="58"/>
      <c r="N310" s="136" t="s">
        <v>19</v>
      </c>
      <c r="O310" s="58"/>
      <c r="P310" s="58"/>
      <c r="Q310" s="152"/>
      <c r="R310" s="162"/>
      <c r="S310" s="162"/>
      <c r="T310" s="162"/>
      <c r="U310" s="162"/>
      <c r="V310" s="163"/>
      <c r="W310" s="163"/>
      <c r="X310" s="163"/>
    </row>
    <row r="311">
      <c r="A311" s="97">
        <v>45719.0</v>
      </c>
      <c r="B311" s="53">
        <v>45783.0</v>
      </c>
      <c r="C311" s="98">
        <v>242944.0</v>
      </c>
      <c r="D311" s="54" t="s">
        <v>104</v>
      </c>
      <c r="E311" s="55">
        <v>45505.0</v>
      </c>
      <c r="F311" s="56">
        <f t="shared" si="4"/>
        <v>9</v>
      </c>
      <c r="G311" s="53">
        <v>45701.0</v>
      </c>
      <c r="H311" s="56">
        <f t="shared" si="2"/>
        <v>2</v>
      </c>
      <c r="I311" s="54" t="s">
        <v>59</v>
      </c>
      <c r="J311" s="58"/>
      <c r="K311" s="100"/>
      <c r="L311" s="58"/>
      <c r="M311" s="58"/>
      <c r="N311" s="136" t="s">
        <v>19</v>
      </c>
      <c r="O311" s="58"/>
      <c r="P311" s="58"/>
      <c r="Q311" s="152"/>
      <c r="R311" s="162"/>
      <c r="S311" s="162"/>
      <c r="T311" s="162"/>
      <c r="U311" s="162"/>
      <c r="V311" s="163"/>
      <c r="W311" s="163"/>
      <c r="X311" s="163"/>
    </row>
    <row r="312">
      <c r="A312" s="97">
        <v>45719.0</v>
      </c>
      <c r="B312" s="53">
        <v>45783.0</v>
      </c>
      <c r="C312" s="98">
        <v>242959.0</v>
      </c>
      <c r="D312" s="54" t="s">
        <v>158</v>
      </c>
      <c r="E312" s="55">
        <v>45566.0</v>
      </c>
      <c r="F312" s="56">
        <f t="shared" si="4"/>
        <v>7</v>
      </c>
      <c r="G312" s="53">
        <v>45701.0</v>
      </c>
      <c r="H312" s="56">
        <f t="shared" si="2"/>
        <v>2</v>
      </c>
      <c r="I312" s="54" t="s">
        <v>42</v>
      </c>
      <c r="J312" s="58"/>
      <c r="K312" s="100"/>
      <c r="L312" s="58"/>
      <c r="M312" s="58"/>
      <c r="N312" s="136" t="s">
        <v>19</v>
      </c>
      <c r="O312" s="58"/>
      <c r="P312" s="58"/>
      <c r="Q312" s="152"/>
      <c r="R312" s="162"/>
      <c r="S312" s="162"/>
      <c r="T312" s="162"/>
      <c r="U312" s="162"/>
      <c r="V312" s="163"/>
      <c r="W312" s="163"/>
      <c r="X312" s="163"/>
    </row>
    <row r="313">
      <c r="A313" s="97">
        <v>45719.0</v>
      </c>
      <c r="B313" s="53">
        <v>45783.0</v>
      </c>
      <c r="C313" s="98">
        <v>242112.0</v>
      </c>
      <c r="D313" s="54" t="s">
        <v>77</v>
      </c>
      <c r="E313" s="55">
        <v>45536.0</v>
      </c>
      <c r="F313" s="56">
        <f t="shared" si="4"/>
        <v>8</v>
      </c>
      <c r="G313" s="53">
        <v>45702.0</v>
      </c>
      <c r="H313" s="56">
        <f t="shared" si="2"/>
        <v>2</v>
      </c>
      <c r="I313" s="54" t="s">
        <v>59</v>
      </c>
      <c r="J313" s="58"/>
      <c r="K313" s="100"/>
      <c r="L313" s="58"/>
      <c r="M313" s="58"/>
      <c r="N313" s="136" t="s">
        <v>19</v>
      </c>
      <c r="O313" s="58"/>
      <c r="P313" s="58"/>
      <c r="Q313" s="152"/>
      <c r="R313" s="162"/>
      <c r="S313" s="162"/>
      <c r="T313" s="162"/>
      <c r="U313" s="162"/>
      <c r="V313" s="163"/>
      <c r="W313" s="163"/>
      <c r="X313" s="163"/>
    </row>
    <row r="314">
      <c r="A314" s="97">
        <v>45719.0</v>
      </c>
      <c r="B314" s="53">
        <v>45783.0</v>
      </c>
      <c r="C314" s="98">
        <v>242875.0</v>
      </c>
      <c r="D314" s="54" t="s">
        <v>112</v>
      </c>
      <c r="E314" s="55">
        <v>45597.0</v>
      </c>
      <c r="F314" s="56">
        <f t="shared" si="4"/>
        <v>6</v>
      </c>
      <c r="G314" s="53">
        <v>45702.0</v>
      </c>
      <c r="H314" s="56">
        <f t="shared" si="2"/>
        <v>2</v>
      </c>
      <c r="I314" s="54" t="s">
        <v>42</v>
      </c>
      <c r="J314" s="58"/>
      <c r="K314" s="100"/>
      <c r="L314" s="58"/>
      <c r="M314" s="58"/>
      <c r="N314" s="136" t="s">
        <v>19</v>
      </c>
      <c r="O314" s="58"/>
      <c r="P314" s="58"/>
      <c r="Q314" s="152"/>
      <c r="R314" s="162"/>
      <c r="S314" s="162"/>
      <c r="T314" s="162"/>
      <c r="U314" s="162"/>
      <c r="V314" s="163"/>
      <c r="W314" s="163"/>
      <c r="X314" s="163"/>
    </row>
    <row r="315">
      <c r="A315" s="97">
        <v>45719.0</v>
      </c>
      <c r="B315" s="53">
        <v>45783.0</v>
      </c>
      <c r="C315" s="98">
        <v>243002.0</v>
      </c>
      <c r="D315" s="54" t="s">
        <v>102</v>
      </c>
      <c r="E315" s="55">
        <v>45323.0</v>
      </c>
      <c r="F315" s="56">
        <f t="shared" si="4"/>
        <v>15</v>
      </c>
      <c r="G315" s="53">
        <v>45702.0</v>
      </c>
      <c r="H315" s="56">
        <f t="shared" si="2"/>
        <v>2</v>
      </c>
      <c r="I315" s="98" t="s">
        <v>49</v>
      </c>
      <c r="J315" s="58"/>
      <c r="K315" s="100"/>
      <c r="L315" s="58"/>
      <c r="M315" s="58"/>
      <c r="N315" s="136" t="s">
        <v>19</v>
      </c>
      <c r="O315" s="58"/>
      <c r="P315" s="58"/>
      <c r="Q315" s="152"/>
      <c r="R315" s="162"/>
      <c r="S315" s="162"/>
      <c r="T315" s="162"/>
      <c r="U315" s="162"/>
      <c r="V315" s="163"/>
      <c r="W315" s="163"/>
      <c r="X315" s="163"/>
    </row>
    <row r="316">
      <c r="A316" s="97">
        <v>45719.0</v>
      </c>
      <c r="B316" s="53">
        <v>45783.0</v>
      </c>
      <c r="C316" s="98">
        <v>243007.0</v>
      </c>
      <c r="D316" s="54" t="s">
        <v>77</v>
      </c>
      <c r="E316" s="55">
        <v>45536.0</v>
      </c>
      <c r="F316" s="56">
        <f t="shared" si="4"/>
        <v>8</v>
      </c>
      <c r="G316" s="53">
        <v>45702.0</v>
      </c>
      <c r="H316" s="56">
        <f t="shared" si="2"/>
        <v>2</v>
      </c>
      <c r="I316" s="98" t="s">
        <v>49</v>
      </c>
      <c r="J316" s="58"/>
      <c r="K316" s="100"/>
      <c r="L316" s="58"/>
      <c r="M316" s="58"/>
      <c r="N316" s="136" t="s">
        <v>19</v>
      </c>
      <c r="O316" s="58"/>
      <c r="P316" s="58"/>
      <c r="Q316" s="152"/>
      <c r="R316" s="162"/>
      <c r="S316" s="162"/>
      <c r="T316" s="162"/>
      <c r="U316" s="162"/>
      <c r="V316" s="163"/>
      <c r="W316" s="163"/>
      <c r="X316" s="163"/>
    </row>
    <row r="317">
      <c r="A317" s="97">
        <v>45719.0</v>
      </c>
      <c r="B317" s="53">
        <v>45783.0</v>
      </c>
      <c r="C317" s="98">
        <v>244651.0</v>
      </c>
      <c r="D317" s="54" t="s">
        <v>95</v>
      </c>
      <c r="E317" s="55">
        <v>45536.0</v>
      </c>
      <c r="F317" s="56">
        <f t="shared" si="4"/>
        <v>8</v>
      </c>
      <c r="G317" s="53">
        <v>45716.0</v>
      </c>
      <c r="H317" s="56">
        <f t="shared" si="2"/>
        <v>2</v>
      </c>
      <c r="I317" s="54" t="s">
        <v>42</v>
      </c>
      <c r="J317" s="58"/>
      <c r="K317" s="100"/>
      <c r="L317" s="58"/>
      <c r="M317" s="58"/>
      <c r="N317" s="136" t="s">
        <v>19</v>
      </c>
      <c r="O317" s="58"/>
      <c r="P317" s="58"/>
      <c r="Q317" s="152"/>
      <c r="R317" s="162"/>
      <c r="S317" s="162"/>
      <c r="T317" s="162"/>
      <c r="U317" s="162"/>
      <c r="V317" s="163"/>
      <c r="W317" s="163"/>
      <c r="X317" s="163"/>
    </row>
    <row r="318">
      <c r="A318" s="97">
        <v>45747.0</v>
      </c>
      <c r="B318" s="53">
        <v>45783.0</v>
      </c>
      <c r="C318" s="98">
        <v>244789.0</v>
      </c>
      <c r="D318" s="54" t="s">
        <v>87</v>
      </c>
      <c r="E318" s="55">
        <v>45536.0</v>
      </c>
      <c r="F318" s="56">
        <f t="shared" si="4"/>
        <v>8</v>
      </c>
      <c r="G318" s="53">
        <v>45721.0</v>
      </c>
      <c r="H318" s="56">
        <f t="shared" si="2"/>
        <v>2</v>
      </c>
      <c r="I318" s="54" t="s">
        <v>49</v>
      </c>
      <c r="J318" s="58"/>
      <c r="K318" s="100"/>
      <c r="L318" s="58"/>
      <c r="M318" s="58"/>
      <c r="N318" s="136" t="s">
        <v>19</v>
      </c>
      <c r="O318" s="58"/>
      <c r="P318" s="58"/>
      <c r="Q318" s="152"/>
      <c r="R318" s="162"/>
      <c r="S318" s="162"/>
      <c r="T318" s="162"/>
      <c r="U318" s="162"/>
      <c r="V318" s="163"/>
      <c r="W318" s="163"/>
      <c r="X318" s="163"/>
    </row>
    <row r="319">
      <c r="A319" s="97">
        <v>45747.0</v>
      </c>
      <c r="B319" s="53">
        <v>45783.0</v>
      </c>
      <c r="C319" s="98">
        <v>244800.0</v>
      </c>
      <c r="D319" s="54" t="s">
        <v>98</v>
      </c>
      <c r="E319" s="55">
        <v>45536.0</v>
      </c>
      <c r="F319" s="56">
        <f t="shared" si="4"/>
        <v>8</v>
      </c>
      <c r="G319" s="53">
        <v>45721.0</v>
      </c>
      <c r="H319" s="56">
        <f t="shared" si="2"/>
        <v>2</v>
      </c>
      <c r="I319" s="54" t="s">
        <v>73</v>
      </c>
      <c r="J319" s="58"/>
      <c r="K319" s="100"/>
      <c r="L319" s="58"/>
      <c r="M319" s="58"/>
      <c r="N319" s="136" t="s">
        <v>19</v>
      </c>
      <c r="O319" s="58"/>
      <c r="P319" s="58"/>
      <c r="Q319" s="152"/>
      <c r="R319" s="162"/>
      <c r="S319" s="162"/>
      <c r="T319" s="162"/>
      <c r="U319" s="162"/>
      <c r="V319" s="163"/>
      <c r="W319" s="163"/>
      <c r="X319" s="163"/>
    </row>
    <row r="320">
      <c r="A320" s="97">
        <v>45747.0</v>
      </c>
      <c r="B320" s="53">
        <v>45783.0</v>
      </c>
      <c r="C320" s="98">
        <v>244849.0</v>
      </c>
      <c r="D320" s="54" t="s">
        <v>96</v>
      </c>
      <c r="E320" s="55">
        <v>45597.0</v>
      </c>
      <c r="F320" s="56">
        <f t="shared" si="4"/>
        <v>6</v>
      </c>
      <c r="G320" s="53">
        <v>45721.0</v>
      </c>
      <c r="H320" s="56">
        <f t="shared" si="2"/>
        <v>2</v>
      </c>
      <c r="I320" s="54" t="s">
        <v>49</v>
      </c>
      <c r="J320" s="58"/>
      <c r="K320" s="100"/>
      <c r="L320" s="58"/>
      <c r="M320" s="58"/>
      <c r="N320" s="136" t="s">
        <v>19</v>
      </c>
      <c r="O320" s="58"/>
      <c r="P320" s="58"/>
      <c r="Q320" s="152"/>
      <c r="R320" s="162"/>
      <c r="S320" s="162"/>
      <c r="T320" s="162"/>
      <c r="U320" s="162"/>
      <c r="V320" s="163"/>
      <c r="W320" s="163"/>
      <c r="X320" s="163"/>
    </row>
    <row r="321">
      <c r="A321" s="97">
        <v>45747.0</v>
      </c>
      <c r="B321" s="53">
        <v>45783.0</v>
      </c>
      <c r="C321" s="98">
        <v>244898.0</v>
      </c>
      <c r="D321" s="54" t="s">
        <v>158</v>
      </c>
      <c r="E321" s="55">
        <v>45444.0</v>
      </c>
      <c r="F321" s="56">
        <f t="shared" si="4"/>
        <v>11</v>
      </c>
      <c r="G321" s="53">
        <v>45721.0</v>
      </c>
      <c r="H321" s="56">
        <f t="shared" si="2"/>
        <v>2</v>
      </c>
      <c r="I321" s="54" t="s">
        <v>42</v>
      </c>
      <c r="J321" s="58"/>
      <c r="K321" s="100"/>
      <c r="L321" s="58"/>
      <c r="M321" s="58"/>
      <c r="N321" s="136" t="s">
        <v>19</v>
      </c>
      <c r="O321" s="58"/>
      <c r="P321" s="58"/>
      <c r="Q321" s="152"/>
      <c r="R321" s="162"/>
      <c r="S321" s="162"/>
      <c r="T321" s="162"/>
      <c r="U321" s="162"/>
      <c r="V321" s="163"/>
      <c r="W321" s="163"/>
      <c r="X321" s="163"/>
    </row>
    <row r="322">
      <c r="A322" s="97">
        <v>45747.0</v>
      </c>
      <c r="B322" s="53">
        <v>45783.0</v>
      </c>
      <c r="C322" s="98">
        <v>244899.0</v>
      </c>
      <c r="D322" s="54" t="s">
        <v>58</v>
      </c>
      <c r="E322" s="55">
        <v>45566.0</v>
      </c>
      <c r="F322" s="56">
        <f t="shared" si="4"/>
        <v>7</v>
      </c>
      <c r="G322" s="53">
        <v>45721.0</v>
      </c>
      <c r="H322" s="56">
        <f t="shared" si="2"/>
        <v>2</v>
      </c>
      <c r="I322" s="54" t="s">
        <v>74</v>
      </c>
      <c r="J322" s="58"/>
      <c r="K322" s="100"/>
      <c r="L322" s="58"/>
      <c r="M322" s="58"/>
      <c r="N322" s="136" t="s">
        <v>19</v>
      </c>
      <c r="O322" s="58"/>
      <c r="P322" s="58"/>
      <c r="Q322" s="152"/>
      <c r="R322" s="162"/>
      <c r="S322" s="162"/>
      <c r="T322" s="162"/>
      <c r="U322" s="162"/>
      <c r="V322" s="163"/>
      <c r="W322" s="163"/>
      <c r="X322" s="163"/>
    </row>
    <row r="323">
      <c r="A323" s="97">
        <v>45747.0</v>
      </c>
      <c r="B323" s="53">
        <v>45783.0</v>
      </c>
      <c r="C323" s="98">
        <v>246249.0</v>
      </c>
      <c r="D323" s="336" t="s">
        <v>161</v>
      </c>
      <c r="E323" s="55">
        <v>44986.0</v>
      </c>
      <c r="F323" s="56">
        <f t="shared" si="4"/>
        <v>26</v>
      </c>
      <c r="G323" s="53">
        <v>45733.0</v>
      </c>
      <c r="H323" s="56">
        <f t="shared" si="2"/>
        <v>1</v>
      </c>
      <c r="I323" s="336" t="s">
        <v>59</v>
      </c>
      <c r="J323" s="58"/>
      <c r="K323" s="100"/>
      <c r="L323" s="58"/>
      <c r="M323" s="58"/>
      <c r="N323" s="136" t="s">
        <v>19</v>
      </c>
      <c r="O323" s="58"/>
      <c r="P323" s="58"/>
      <c r="Q323" s="152"/>
      <c r="R323" s="162"/>
      <c r="S323" s="162"/>
      <c r="T323" s="162"/>
      <c r="U323" s="162"/>
      <c r="V323" s="163"/>
      <c r="W323" s="163"/>
      <c r="X323" s="163"/>
    </row>
    <row r="324">
      <c r="A324" s="97">
        <v>45747.0</v>
      </c>
      <c r="B324" s="53">
        <v>45783.0</v>
      </c>
      <c r="C324" s="98">
        <v>246345.0</v>
      </c>
      <c r="D324" s="336" t="s">
        <v>161</v>
      </c>
      <c r="E324" s="55">
        <v>45108.0</v>
      </c>
      <c r="F324" s="56">
        <f t="shared" si="4"/>
        <v>22</v>
      </c>
      <c r="G324" s="53">
        <v>45733.0</v>
      </c>
      <c r="H324" s="56">
        <f t="shared" si="2"/>
        <v>1</v>
      </c>
      <c r="I324" s="336" t="s">
        <v>49</v>
      </c>
      <c r="J324" s="58"/>
      <c r="K324" s="100"/>
      <c r="L324" s="58"/>
      <c r="M324" s="58"/>
      <c r="N324" s="136" t="s">
        <v>19</v>
      </c>
      <c r="O324" s="58"/>
      <c r="P324" s="58"/>
      <c r="Q324" s="152"/>
      <c r="R324" s="162"/>
      <c r="S324" s="162"/>
      <c r="T324" s="162"/>
      <c r="U324" s="162"/>
      <c r="V324" s="163"/>
      <c r="W324" s="163"/>
      <c r="X324" s="163"/>
    </row>
    <row r="325">
      <c r="A325" s="97">
        <v>45747.0</v>
      </c>
      <c r="B325" s="53">
        <v>45783.0</v>
      </c>
      <c r="C325" s="98">
        <v>245889.0</v>
      </c>
      <c r="D325" s="336" t="s">
        <v>161</v>
      </c>
      <c r="E325" s="55">
        <v>45444.0</v>
      </c>
      <c r="F325" s="56">
        <f t="shared" si="4"/>
        <v>11</v>
      </c>
      <c r="G325" s="53">
        <v>45734.0</v>
      </c>
      <c r="H325" s="56">
        <f t="shared" si="2"/>
        <v>1</v>
      </c>
      <c r="I325" s="336" t="s">
        <v>73</v>
      </c>
      <c r="J325" s="58"/>
      <c r="K325" s="100"/>
      <c r="L325" s="58"/>
      <c r="M325" s="58"/>
      <c r="N325" s="136" t="s">
        <v>19</v>
      </c>
      <c r="O325" s="58"/>
      <c r="P325" s="58"/>
      <c r="Q325" s="152"/>
      <c r="R325" s="162"/>
      <c r="S325" s="162"/>
      <c r="T325" s="162"/>
      <c r="U325" s="162"/>
      <c r="V325" s="163"/>
      <c r="W325" s="163"/>
      <c r="X325" s="163"/>
    </row>
    <row r="326">
      <c r="A326" s="97">
        <v>45747.0</v>
      </c>
      <c r="B326" s="53">
        <v>45783.0</v>
      </c>
      <c r="C326" s="98">
        <v>246301.0</v>
      </c>
      <c r="D326" s="336" t="s">
        <v>161</v>
      </c>
      <c r="E326" s="55">
        <v>45474.0</v>
      </c>
      <c r="F326" s="56">
        <f t="shared" si="4"/>
        <v>10</v>
      </c>
      <c r="G326" s="53">
        <v>45734.0</v>
      </c>
      <c r="H326" s="56">
        <f t="shared" si="2"/>
        <v>1</v>
      </c>
      <c r="I326" s="336" t="s">
        <v>73</v>
      </c>
      <c r="J326" s="58"/>
      <c r="K326" s="100"/>
      <c r="L326" s="58"/>
      <c r="M326" s="58"/>
      <c r="N326" s="136" t="s">
        <v>19</v>
      </c>
      <c r="O326" s="58"/>
      <c r="P326" s="58"/>
      <c r="Q326" s="152"/>
      <c r="R326" s="162"/>
      <c r="S326" s="162"/>
      <c r="T326" s="162"/>
      <c r="U326" s="162"/>
      <c r="V326" s="163"/>
      <c r="W326" s="163"/>
      <c r="X326" s="163"/>
    </row>
    <row r="327">
      <c r="A327" s="97">
        <v>45747.0</v>
      </c>
      <c r="B327" s="53">
        <v>45783.0</v>
      </c>
      <c r="C327" s="98">
        <v>246548.0</v>
      </c>
      <c r="D327" s="336" t="s">
        <v>161</v>
      </c>
      <c r="E327" s="55">
        <v>45383.0</v>
      </c>
      <c r="F327" s="56">
        <f t="shared" si="4"/>
        <v>13</v>
      </c>
      <c r="G327" s="53">
        <v>45734.0</v>
      </c>
      <c r="H327" s="56">
        <f t="shared" si="2"/>
        <v>1</v>
      </c>
      <c r="I327" s="336" t="s">
        <v>59</v>
      </c>
      <c r="J327" s="58"/>
      <c r="K327" s="100"/>
      <c r="L327" s="58"/>
      <c r="M327" s="58"/>
      <c r="N327" s="136" t="s">
        <v>19</v>
      </c>
      <c r="O327" s="58"/>
      <c r="P327" s="58"/>
      <c r="Q327" s="152"/>
      <c r="R327" s="162"/>
      <c r="S327" s="162"/>
      <c r="T327" s="162"/>
      <c r="U327" s="162"/>
      <c r="V327" s="163"/>
      <c r="W327" s="163"/>
      <c r="X327" s="163"/>
    </row>
    <row r="328">
      <c r="A328" s="97">
        <v>45747.0</v>
      </c>
      <c r="B328" s="53">
        <v>45783.0</v>
      </c>
      <c r="C328" s="98">
        <v>246615.0</v>
      </c>
      <c r="D328" s="336" t="s">
        <v>161</v>
      </c>
      <c r="E328" s="55">
        <v>45017.0</v>
      </c>
      <c r="F328" s="56">
        <f t="shared" si="4"/>
        <v>25</v>
      </c>
      <c r="G328" s="53">
        <v>45734.0</v>
      </c>
      <c r="H328" s="56">
        <f t="shared" si="2"/>
        <v>1</v>
      </c>
      <c r="I328" s="336" t="s">
        <v>49</v>
      </c>
      <c r="J328" s="58"/>
      <c r="K328" s="100"/>
      <c r="L328" s="58"/>
      <c r="M328" s="58"/>
      <c r="N328" s="136" t="s">
        <v>19</v>
      </c>
      <c r="O328" s="58"/>
      <c r="P328" s="58"/>
      <c r="Q328" s="152"/>
      <c r="R328" s="162"/>
      <c r="S328" s="162"/>
      <c r="T328" s="162"/>
      <c r="U328" s="162"/>
      <c r="V328" s="163"/>
      <c r="W328" s="163"/>
      <c r="X328" s="163"/>
    </row>
    <row r="329">
      <c r="A329" s="97">
        <v>45747.0</v>
      </c>
      <c r="B329" s="53">
        <v>45783.0</v>
      </c>
      <c r="C329" s="98">
        <v>246636.0</v>
      </c>
      <c r="D329" s="336" t="s">
        <v>161</v>
      </c>
      <c r="E329" s="55">
        <v>45566.0</v>
      </c>
      <c r="F329" s="56">
        <f t="shared" si="4"/>
        <v>7</v>
      </c>
      <c r="G329" s="53">
        <v>45735.0</v>
      </c>
      <c r="H329" s="56">
        <f t="shared" si="2"/>
        <v>1</v>
      </c>
      <c r="I329" s="336" t="s">
        <v>49</v>
      </c>
      <c r="J329" s="58"/>
      <c r="K329" s="100"/>
      <c r="L329" s="58"/>
      <c r="M329" s="58"/>
      <c r="N329" s="136" t="s">
        <v>19</v>
      </c>
      <c r="O329" s="58"/>
      <c r="P329" s="58"/>
      <c r="Q329" s="152"/>
      <c r="R329" s="162"/>
      <c r="S329" s="162"/>
      <c r="T329" s="162"/>
      <c r="U329" s="162"/>
      <c r="V329" s="163"/>
      <c r="W329" s="163"/>
      <c r="X329" s="163"/>
    </row>
    <row r="330">
      <c r="A330" s="97">
        <v>45747.0</v>
      </c>
      <c r="B330" s="53">
        <v>45783.0</v>
      </c>
      <c r="C330" s="98">
        <v>246619.0</v>
      </c>
      <c r="D330" s="336" t="s">
        <v>161</v>
      </c>
      <c r="E330" s="55">
        <v>44256.0</v>
      </c>
      <c r="F330" s="56">
        <f t="shared" si="4"/>
        <v>50</v>
      </c>
      <c r="G330" s="53">
        <v>45735.0</v>
      </c>
      <c r="H330" s="56">
        <f t="shared" si="2"/>
        <v>1</v>
      </c>
      <c r="I330" s="336" t="s">
        <v>59</v>
      </c>
      <c r="J330" s="58"/>
      <c r="K330" s="100"/>
      <c r="L330" s="58"/>
      <c r="M330" s="58"/>
      <c r="N330" s="136" t="s">
        <v>19</v>
      </c>
      <c r="O330" s="58"/>
      <c r="P330" s="58"/>
      <c r="Q330" s="152"/>
      <c r="R330" s="162"/>
      <c r="S330" s="162"/>
      <c r="T330" s="162"/>
      <c r="U330" s="162"/>
      <c r="V330" s="163"/>
      <c r="W330" s="163"/>
      <c r="X330" s="163"/>
    </row>
    <row r="331">
      <c r="A331" s="105">
        <v>45719.0</v>
      </c>
      <c r="B331" s="53">
        <v>45783.0</v>
      </c>
      <c r="C331" s="106">
        <v>243141.0</v>
      </c>
      <c r="D331" s="106" t="s">
        <v>83</v>
      </c>
      <c r="E331" s="107">
        <v>45597.0</v>
      </c>
      <c r="F331" s="108">
        <f t="shared" ref="F331:F333" si="5">IF(E331="","", DATEDIF(E331,TODAY(),"M"))</f>
        <v>6</v>
      </c>
      <c r="G331" s="107">
        <v>45710.0</v>
      </c>
      <c r="H331" s="147">
        <f t="shared" si="2"/>
        <v>2</v>
      </c>
      <c r="I331" s="108" t="s">
        <v>49</v>
      </c>
      <c r="J331" s="134" t="s">
        <v>33</v>
      </c>
      <c r="K331" s="135" t="s">
        <v>174</v>
      </c>
      <c r="L331" s="133"/>
      <c r="M331" s="428"/>
      <c r="N331" s="131" t="s">
        <v>19</v>
      </c>
      <c r="O331" s="130"/>
      <c r="P331" s="133"/>
      <c r="Q331" s="152"/>
      <c r="R331" s="162"/>
      <c r="S331" s="162"/>
      <c r="T331" s="162"/>
      <c r="U331" s="162"/>
      <c r="V331" s="163"/>
      <c r="W331" s="163"/>
      <c r="X331" s="163"/>
    </row>
    <row r="332">
      <c r="A332" s="105">
        <v>45719.0</v>
      </c>
      <c r="B332" s="53">
        <v>45783.0</v>
      </c>
      <c r="C332" s="106">
        <v>242682.0</v>
      </c>
      <c r="D332" s="106" t="s">
        <v>83</v>
      </c>
      <c r="E332" s="107">
        <v>45597.0</v>
      </c>
      <c r="F332" s="108">
        <f t="shared" si="5"/>
        <v>6</v>
      </c>
      <c r="G332" s="107">
        <v>45713.0</v>
      </c>
      <c r="H332" s="147">
        <f t="shared" si="2"/>
        <v>2</v>
      </c>
      <c r="I332" s="108" t="s">
        <v>59</v>
      </c>
      <c r="J332" s="134" t="s">
        <v>33</v>
      </c>
      <c r="K332" s="135" t="s">
        <v>174</v>
      </c>
      <c r="L332" s="133"/>
      <c r="M332" s="428"/>
      <c r="N332" s="131" t="s">
        <v>19</v>
      </c>
      <c r="O332" s="130"/>
      <c r="P332" s="133"/>
      <c r="Q332" s="152"/>
      <c r="R332" s="162"/>
      <c r="S332" s="162"/>
      <c r="T332" s="162"/>
      <c r="U332" s="162"/>
      <c r="V332" s="163"/>
      <c r="W332" s="163"/>
      <c r="X332" s="163"/>
    </row>
    <row r="333">
      <c r="A333" s="105">
        <v>45719.0</v>
      </c>
      <c r="B333" s="53">
        <v>45783.0</v>
      </c>
      <c r="C333" s="106">
        <v>243967.0</v>
      </c>
      <c r="D333" s="106" t="s">
        <v>83</v>
      </c>
      <c r="E333" s="107">
        <v>45566.0</v>
      </c>
      <c r="F333" s="108">
        <f t="shared" si="5"/>
        <v>7</v>
      </c>
      <c r="G333" s="107">
        <v>45713.0</v>
      </c>
      <c r="H333" s="147">
        <f t="shared" si="2"/>
        <v>2</v>
      </c>
      <c r="I333" s="108" t="s">
        <v>74</v>
      </c>
      <c r="J333" s="134" t="s">
        <v>33</v>
      </c>
      <c r="K333" s="135" t="s">
        <v>174</v>
      </c>
      <c r="L333" s="133"/>
      <c r="M333" s="428"/>
      <c r="N333" s="131" t="s">
        <v>19</v>
      </c>
      <c r="O333" s="130"/>
      <c r="P333" s="133"/>
      <c r="Q333" s="152"/>
      <c r="R333" s="162"/>
      <c r="S333" s="162"/>
      <c r="T333" s="162"/>
      <c r="U333" s="162"/>
      <c r="V333" s="163"/>
      <c r="W333" s="163"/>
      <c r="X333" s="163"/>
    </row>
    <row r="334">
      <c r="A334" s="105">
        <v>45747.0</v>
      </c>
      <c r="B334" s="53">
        <v>45783.0</v>
      </c>
      <c r="C334" s="106">
        <v>247237.0</v>
      </c>
      <c r="D334" s="274" t="s">
        <v>48</v>
      </c>
      <c r="E334" s="107">
        <v>45444.0</v>
      </c>
      <c r="F334" s="108">
        <f t="shared" ref="F334:F525" si="6">DATEDIF(E334,TODAY(),"M")</f>
        <v>11</v>
      </c>
      <c r="G334" s="105">
        <v>45741.0</v>
      </c>
      <c r="H334" s="275">
        <f t="shared" si="2"/>
        <v>1</v>
      </c>
      <c r="I334" s="130"/>
      <c r="J334" s="133"/>
      <c r="K334" s="111"/>
      <c r="L334" s="133"/>
      <c r="M334" s="429"/>
      <c r="N334" s="131" t="s">
        <v>19</v>
      </c>
      <c r="O334" s="130"/>
      <c r="P334" s="133"/>
      <c r="Q334" s="152"/>
      <c r="R334" s="165"/>
      <c r="S334" s="165"/>
      <c r="T334" s="165"/>
      <c r="U334" s="165"/>
      <c r="V334" s="166"/>
      <c r="W334" s="166"/>
      <c r="X334" s="166"/>
    </row>
    <row r="335">
      <c r="A335" s="105">
        <v>45747.0</v>
      </c>
      <c r="B335" s="53">
        <v>45783.0</v>
      </c>
      <c r="C335" s="106">
        <v>247244.0</v>
      </c>
      <c r="D335" s="274" t="s">
        <v>112</v>
      </c>
      <c r="E335" s="107">
        <v>45047.0</v>
      </c>
      <c r="F335" s="108">
        <f t="shared" si="6"/>
        <v>24</v>
      </c>
      <c r="G335" s="105">
        <v>45741.0</v>
      </c>
      <c r="H335" s="275">
        <f t="shared" si="2"/>
        <v>1</v>
      </c>
      <c r="I335" s="130"/>
      <c r="J335" s="133"/>
      <c r="K335" s="111"/>
      <c r="L335" s="133"/>
      <c r="M335" s="428"/>
      <c r="N335" s="131" t="s">
        <v>19</v>
      </c>
      <c r="O335" s="130"/>
      <c r="P335" s="133"/>
      <c r="Q335" s="152"/>
      <c r="R335" s="162"/>
      <c r="S335" s="162"/>
      <c r="T335" s="162"/>
      <c r="U335" s="162"/>
      <c r="V335" s="163"/>
      <c r="W335" s="163"/>
      <c r="X335" s="163"/>
    </row>
    <row r="336">
      <c r="A336" s="105">
        <v>45747.0</v>
      </c>
      <c r="B336" s="53">
        <v>45783.0</v>
      </c>
      <c r="C336" s="106">
        <v>247270.0</v>
      </c>
      <c r="D336" s="274" t="s">
        <v>96</v>
      </c>
      <c r="E336" s="107">
        <v>45536.0</v>
      </c>
      <c r="F336" s="108">
        <f t="shared" si="6"/>
        <v>8</v>
      </c>
      <c r="G336" s="105">
        <v>45741.0</v>
      </c>
      <c r="H336" s="275">
        <f t="shared" si="2"/>
        <v>1</v>
      </c>
      <c r="I336" s="130"/>
      <c r="J336" s="133"/>
      <c r="K336" s="111"/>
      <c r="L336" s="133"/>
      <c r="M336" s="428"/>
      <c r="N336" s="131" t="s">
        <v>19</v>
      </c>
      <c r="O336" s="130"/>
      <c r="P336" s="133"/>
      <c r="Q336" s="152"/>
      <c r="R336" s="162"/>
      <c r="S336" s="162"/>
      <c r="T336" s="162"/>
      <c r="U336" s="162"/>
      <c r="V336" s="163"/>
      <c r="W336" s="163"/>
      <c r="X336" s="163"/>
    </row>
    <row r="337">
      <c r="A337" s="105">
        <v>45747.0</v>
      </c>
      <c r="B337" s="53">
        <v>45783.0</v>
      </c>
      <c r="C337" s="106">
        <v>247327.0</v>
      </c>
      <c r="D337" s="274" t="s">
        <v>112</v>
      </c>
      <c r="E337" s="107">
        <v>44896.0</v>
      </c>
      <c r="F337" s="108">
        <f t="shared" si="6"/>
        <v>29</v>
      </c>
      <c r="G337" s="105">
        <v>45741.0</v>
      </c>
      <c r="H337" s="275">
        <f t="shared" si="2"/>
        <v>1</v>
      </c>
      <c r="I337" s="130"/>
      <c r="J337" s="133"/>
      <c r="K337" s="111"/>
      <c r="L337" s="133"/>
      <c r="M337" s="428"/>
      <c r="N337" s="131" t="s">
        <v>19</v>
      </c>
      <c r="O337" s="130"/>
      <c r="P337" s="133"/>
      <c r="Q337" s="152"/>
      <c r="R337" s="162"/>
      <c r="S337" s="162"/>
      <c r="T337" s="162"/>
      <c r="U337" s="162"/>
      <c r="V337" s="163"/>
      <c r="W337" s="163"/>
      <c r="X337" s="163"/>
    </row>
    <row r="338">
      <c r="A338" s="105">
        <v>45747.0</v>
      </c>
      <c r="B338" s="53">
        <v>45783.0</v>
      </c>
      <c r="C338" s="106">
        <v>247449.0</v>
      </c>
      <c r="D338" s="274" t="s">
        <v>158</v>
      </c>
      <c r="E338" s="107">
        <v>45536.0</v>
      </c>
      <c r="F338" s="108">
        <f t="shared" si="6"/>
        <v>8</v>
      </c>
      <c r="G338" s="105">
        <v>45741.0</v>
      </c>
      <c r="H338" s="275">
        <f t="shared" si="2"/>
        <v>1</v>
      </c>
      <c r="I338" s="130"/>
      <c r="J338" s="133"/>
      <c r="K338" s="111"/>
      <c r="L338" s="133"/>
      <c r="M338" s="428"/>
      <c r="N338" s="131" t="s">
        <v>19</v>
      </c>
      <c r="O338" s="130"/>
      <c r="P338" s="133"/>
      <c r="Q338" s="152"/>
      <c r="R338" s="162"/>
      <c r="S338" s="162"/>
      <c r="T338" s="162"/>
      <c r="U338" s="162"/>
      <c r="V338" s="163"/>
      <c r="W338" s="163"/>
      <c r="X338" s="163"/>
    </row>
    <row r="339">
      <c r="A339" s="105">
        <v>45747.0</v>
      </c>
      <c r="B339" s="53">
        <v>45783.0</v>
      </c>
      <c r="C339" s="106">
        <v>238552.0</v>
      </c>
      <c r="D339" s="274" t="s">
        <v>89</v>
      </c>
      <c r="E339" s="107">
        <v>45597.0</v>
      </c>
      <c r="F339" s="108">
        <f t="shared" si="6"/>
        <v>6</v>
      </c>
      <c r="G339" s="105">
        <v>45742.0</v>
      </c>
      <c r="H339" s="275">
        <f t="shared" si="2"/>
        <v>1</v>
      </c>
      <c r="I339" s="130"/>
      <c r="J339" s="133"/>
      <c r="K339" s="111"/>
      <c r="L339" s="133"/>
      <c r="M339" s="428"/>
      <c r="N339" s="131" t="s">
        <v>19</v>
      </c>
      <c r="O339" s="130"/>
      <c r="P339" s="133"/>
      <c r="Q339" s="152"/>
      <c r="R339" s="162"/>
      <c r="S339" s="162"/>
      <c r="T339" s="162"/>
      <c r="U339" s="162"/>
      <c r="V339" s="163"/>
      <c r="W339" s="163"/>
      <c r="X339" s="163"/>
    </row>
    <row r="340">
      <c r="A340" s="105">
        <v>45747.0</v>
      </c>
      <c r="B340" s="53">
        <v>45783.0</v>
      </c>
      <c r="C340" s="106">
        <v>246557.0</v>
      </c>
      <c r="D340" s="274" t="s">
        <v>58</v>
      </c>
      <c r="E340" s="107">
        <v>45566.0</v>
      </c>
      <c r="F340" s="108">
        <f t="shared" si="6"/>
        <v>7</v>
      </c>
      <c r="G340" s="105">
        <v>45742.0</v>
      </c>
      <c r="H340" s="275">
        <f t="shared" si="2"/>
        <v>1</v>
      </c>
      <c r="I340" s="130"/>
      <c r="J340" s="133"/>
      <c r="K340" s="111"/>
      <c r="L340" s="133"/>
      <c r="M340" s="428"/>
      <c r="N340" s="131" t="s">
        <v>19</v>
      </c>
      <c r="O340" s="130"/>
      <c r="P340" s="133"/>
      <c r="Q340" s="152"/>
      <c r="R340" s="162"/>
      <c r="S340" s="162"/>
      <c r="T340" s="162"/>
      <c r="U340" s="162"/>
      <c r="V340" s="163"/>
      <c r="W340" s="163"/>
      <c r="X340" s="163"/>
    </row>
    <row r="341">
      <c r="A341" s="105">
        <v>45747.0</v>
      </c>
      <c r="B341" s="53">
        <v>45783.0</v>
      </c>
      <c r="C341" s="106">
        <v>247311.0</v>
      </c>
      <c r="D341" s="274" t="s">
        <v>104</v>
      </c>
      <c r="E341" s="107">
        <v>45566.0</v>
      </c>
      <c r="F341" s="108">
        <f t="shared" si="6"/>
        <v>7</v>
      </c>
      <c r="G341" s="105">
        <v>45742.0</v>
      </c>
      <c r="H341" s="275">
        <f t="shared" si="2"/>
        <v>1</v>
      </c>
      <c r="I341" s="130"/>
      <c r="J341" s="133"/>
      <c r="K341" s="111"/>
      <c r="L341" s="133"/>
      <c r="M341" s="428"/>
      <c r="N341" s="131" t="s">
        <v>19</v>
      </c>
      <c r="O341" s="130"/>
      <c r="P341" s="133"/>
      <c r="Q341" s="152"/>
      <c r="R341" s="162"/>
      <c r="S341" s="162"/>
      <c r="T341" s="162"/>
      <c r="U341" s="162"/>
      <c r="V341" s="163"/>
      <c r="W341" s="163"/>
      <c r="X341" s="163"/>
    </row>
    <row r="342">
      <c r="A342" s="105">
        <v>45747.0</v>
      </c>
      <c r="B342" s="53">
        <v>45783.0</v>
      </c>
      <c r="C342" s="106">
        <v>247375.0</v>
      </c>
      <c r="D342" s="274" t="s">
        <v>95</v>
      </c>
      <c r="E342" s="107">
        <v>45597.0</v>
      </c>
      <c r="F342" s="108">
        <f t="shared" si="6"/>
        <v>6</v>
      </c>
      <c r="G342" s="105">
        <v>45742.0</v>
      </c>
      <c r="H342" s="275">
        <f t="shared" si="2"/>
        <v>1</v>
      </c>
      <c r="I342" s="130"/>
      <c r="J342" s="133"/>
      <c r="K342" s="111"/>
      <c r="L342" s="133"/>
      <c r="M342" s="428"/>
      <c r="N342" s="131" t="s">
        <v>19</v>
      </c>
      <c r="O342" s="130"/>
      <c r="P342" s="133"/>
      <c r="Q342" s="152"/>
      <c r="R342" s="162"/>
      <c r="S342" s="162"/>
      <c r="T342" s="162"/>
      <c r="U342" s="162"/>
      <c r="V342" s="163"/>
      <c r="W342" s="163"/>
      <c r="X342" s="163"/>
    </row>
    <row r="343">
      <c r="A343" s="105">
        <v>45747.0</v>
      </c>
      <c r="B343" s="53">
        <v>45783.0</v>
      </c>
      <c r="C343" s="106">
        <v>247459.0</v>
      </c>
      <c r="D343" s="274" t="s">
        <v>60</v>
      </c>
      <c r="E343" s="107">
        <v>45536.0</v>
      </c>
      <c r="F343" s="108">
        <f t="shared" si="6"/>
        <v>8</v>
      </c>
      <c r="G343" s="105">
        <v>45742.0</v>
      </c>
      <c r="H343" s="275">
        <f t="shared" si="2"/>
        <v>1</v>
      </c>
      <c r="I343" s="130"/>
      <c r="J343" s="133"/>
      <c r="K343" s="111"/>
      <c r="L343" s="133"/>
      <c r="M343" s="428"/>
      <c r="N343" s="131" t="s">
        <v>19</v>
      </c>
      <c r="O343" s="130"/>
      <c r="P343" s="133"/>
      <c r="Q343" s="152"/>
      <c r="R343" s="162"/>
      <c r="S343" s="162"/>
      <c r="T343" s="162"/>
      <c r="U343" s="162"/>
      <c r="V343" s="163"/>
      <c r="W343" s="163"/>
      <c r="X343" s="163"/>
    </row>
    <row r="344">
      <c r="A344" s="105">
        <v>45747.0</v>
      </c>
      <c r="B344" s="53">
        <v>45783.0</v>
      </c>
      <c r="C344" s="106">
        <v>247480.0</v>
      </c>
      <c r="D344" s="274" t="s">
        <v>96</v>
      </c>
      <c r="E344" s="107">
        <v>45505.0</v>
      </c>
      <c r="F344" s="108">
        <f t="shared" si="6"/>
        <v>9</v>
      </c>
      <c r="G344" s="105">
        <v>45742.0</v>
      </c>
      <c r="H344" s="275">
        <f t="shared" si="2"/>
        <v>1</v>
      </c>
      <c r="I344" s="130"/>
      <c r="J344" s="133"/>
      <c r="K344" s="111"/>
      <c r="L344" s="133"/>
      <c r="M344" s="428"/>
      <c r="N344" s="131" t="s">
        <v>19</v>
      </c>
      <c r="O344" s="130"/>
      <c r="P344" s="133"/>
      <c r="Q344" s="152"/>
      <c r="R344" s="162"/>
      <c r="S344" s="162"/>
      <c r="T344" s="162"/>
      <c r="U344" s="162"/>
      <c r="V344" s="163"/>
      <c r="W344" s="163"/>
      <c r="X344" s="163"/>
    </row>
    <row r="345">
      <c r="A345" s="105">
        <v>45747.0</v>
      </c>
      <c r="B345" s="53">
        <v>45783.0</v>
      </c>
      <c r="C345" s="106">
        <v>247483.0</v>
      </c>
      <c r="D345" s="274" t="s">
        <v>96</v>
      </c>
      <c r="E345" s="107">
        <v>45536.0</v>
      </c>
      <c r="F345" s="108">
        <f t="shared" si="6"/>
        <v>8</v>
      </c>
      <c r="G345" s="105">
        <v>45742.0</v>
      </c>
      <c r="H345" s="275">
        <f t="shared" si="2"/>
        <v>1</v>
      </c>
      <c r="I345" s="130"/>
      <c r="J345" s="133"/>
      <c r="K345" s="111"/>
      <c r="L345" s="133"/>
      <c r="M345" s="428"/>
      <c r="N345" s="131" t="s">
        <v>19</v>
      </c>
      <c r="O345" s="130"/>
      <c r="P345" s="133"/>
      <c r="Q345" s="152"/>
      <c r="R345" s="162"/>
      <c r="S345" s="162"/>
      <c r="T345" s="162"/>
      <c r="U345" s="162"/>
      <c r="V345" s="163"/>
      <c r="W345" s="163"/>
      <c r="X345" s="163"/>
    </row>
    <row r="346">
      <c r="A346" s="105">
        <v>45719.0</v>
      </c>
      <c r="B346" s="53">
        <v>45783.0</v>
      </c>
      <c r="C346" s="106">
        <v>242431.0</v>
      </c>
      <c r="D346" s="106" t="s">
        <v>70</v>
      </c>
      <c r="E346" s="107">
        <v>45597.0</v>
      </c>
      <c r="F346" s="108">
        <f t="shared" si="6"/>
        <v>6</v>
      </c>
      <c r="G346" s="105">
        <v>45701.0</v>
      </c>
      <c r="H346" s="360">
        <f t="shared" si="2"/>
        <v>2</v>
      </c>
      <c r="I346" s="106" t="s">
        <v>59</v>
      </c>
      <c r="J346" s="133"/>
      <c r="K346" s="111"/>
      <c r="L346" s="133"/>
      <c r="M346" s="141"/>
      <c r="N346" s="131" t="s">
        <v>19</v>
      </c>
      <c r="O346" s="130"/>
      <c r="P346" s="133"/>
      <c r="Q346" s="152"/>
      <c r="R346" s="162"/>
      <c r="S346" s="162"/>
      <c r="T346" s="162"/>
      <c r="U346" s="162"/>
      <c r="V346" s="163"/>
      <c r="W346" s="163"/>
      <c r="X346" s="163"/>
    </row>
    <row r="347">
      <c r="A347" s="105">
        <v>45719.0</v>
      </c>
      <c r="B347" s="53">
        <v>45783.0</v>
      </c>
      <c r="C347" s="106">
        <v>242810.0</v>
      </c>
      <c r="D347" s="106" t="s">
        <v>104</v>
      </c>
      <c r="E347" s="107">
        <v>45323.0</v>
      </c>
      <c r="F347" s="108">
        <f t="shared" si="6"/>
        <v>15</v>
      </c>
      <c r="G347" s="105">
        <v>45701.0</v>
      </c>
      <c r="H347" s="360">
        <f t="shared" si="2"/>
        <v>2</v>
      </c>
      <c r="I347" s="106" t="s">
        <v>74</v>
      </c>
      <c r="J347" s="133"/>
      <c r="K347" s="111"/>
      <c r="L347" s="133"/>
      <c r="M347" s="141"/>
      <c r="N347" s="131" t="s">
        <v>19</v>
      </c>
      <c r="O347" s="130"/>
      <c r="P347" s="133"/>
      <c r="Q347" s="152"/>
      <c r="R347" s="162"/>
      <c r="S347" s="162"/>
      <c r="T347" s="162"/>
      <c r="U347" s="162"/>
      <c r="V347" s="163"/>
      <c r="W347" s="163"/>
      <c r="X347" s="163"/>
    </row>
    <row r="348">
      <c r="A348" s="105">
        <v>45719.0</v>
      </c>
      <c r="B348" s="53">
        <v>45783.0</v>
      </c>
      <c r="C348" s="106">
        <v>242830.0</v>
      </c>
      <c r="D348" s="106" t="s">
        <v>87</v>
      </c>
      <c r="E348" s="107">
        <v>45566.0</v>
      </c>
      <c r="F348" s="108">
        <f t="shared" si="6"/>
        <v>7</v>
      </c>
      <c r="G348" s="105">
        <v>45701.0</v>
      </c>
      <c r="H348" s="360">
        <f t="shared" si="2"/>
        <v>2</v>
      </c>
      <c r="I348" s="106" t="s">
        <v>73</v>
      </c>
      <c r="J348" s="133"/>
      <c r="K348" s="111"/>
      <c r="L348" s="133"/>
      <c r="M348" s="141"/>
      <c r="N348" s="131" t="s">
        <v>19</v>
      </c>
      <c r="O348" s="130"/>
      <c r="P348" s="133"/>
      <c r="Q348" s="152"/>
      <c r="R348" s="162"/>
      <c r="S348" s="162"/>
      <c r="T348" s="162"/>
      <c r="U348" s="162"/>
      <c r="V348" s="163"/>
      <c r="W348" s="163"/>
      <c r="X348" s="163"/>
    </row>
    <row r="349">
      <c r="A349" s="105">
        <v>45719.0</v>
      </c>
      <c r="B349" s="53">
        <v>45783.0</v>
      </c>
      <c r="C349" s="106">
        <v>242936.0</v>
      </c>
      <c r="D349" s="106" t="s">
        <v>99</v>
      </c>
      <c r="E349" s="107">
        <v>45597.0</v>
      </c>
      <c r="F349" s="108">
        <f t="shared" si="6"/>
        <v>6</v>
      </c>
      <c r="G349" s="105">
        <v>45701.0</v>
      </c>
      <c r="H349" s="360">
        <f t="shared" si="2"/>
        <v>2</v>
      </c>
      <c r="I349" s="106" t="s">
        <v>49</v>
      </c>
      <c r="J349" s="133"/>
      <c r="K349" s="111"/>
      <c r="L349" s="133"/>
      <c r="M349" s="141"/>
      <c r="N349" s="131" t="s">
        <v>19</v>
      </c>
      <c r="O349" s="130"/>
      <c r="P349" s="133"/>
      <c r="Q349" s="152"/>
      <c r="R349" s="162"/>
      <c r="S349" s="162"/>
      <c r="T349" s="162"/>
      <c r="U349" s="162"/>
      <c r="V349" s="163"/>
      <c r="W349" s="163"/>
      <c r="X349" s="163"/>
    </row>
    <row r="350">
      <c r="A350" s="105">
        <v>45719.0</v>
      </c>
      <c r="B350" s="53">
        <v>45783.0</v>
      </c>
      <c r="C350" s="106">
        <v>242944.0</v>
      </c>
      <c r="D350" s="106" t="s">
        <v>104</v>
      </c>
      <c r="E350" s="107">
        <v>45505.0</v>
      </c>
      <c r="F350" s="108">
        <f t="shared" si="6"/>
        <v>9</v>
      </c>
      <c r="G350" s="105">
        <v>45701.0</v>
      </c>
      <c r="H350" s="360">
        <f t="shared" si="2"/>
        <v>2</v>
      </c>
      <c r="I350" s="106" t="s">
        <v>59</v>
      </c>
      <c r="J350" s="133"/>
      <c r="K350" s="111"/>
      <c r="L350" s="133"/>
      <c r="M350" s="141"/>
      <c r="N350" s="131" t="s">
        <v>19</v>
      </c>
      <c r="O350" s="130"/>
      <c r="P350" s="133"/>
      <c r="Q350" s="152"/>
      <c r="R350" s="162"/>
      <c r="S350" s="162"/>
      <c r="T350" s="162"/>
      <c r="U350" s="162"/>
      <c r="V350" s="163"/>
      <c r="W350" s="163"/>
      <c r="X350" s="163"/>
    </row>
    <row r="351">
      <c r="A351" s="105">
        <v>45719.0</v>
      </c>
      <c r="B351" s="53">
        <v>45783.0</v>
      </c>
      <c r="C351" s="106">
        <v>242959.0</v>
      </c>
      <c r="D351" s="106" t="s">
        <v>158</v>
      </c>
      <c r="E351" s="107">
        <v>45566.0</v>
      </c>
      <c r="F351" s="108">
        <f t="shared" si="6"/>
        <v>7</v>
      </c>
      <c r="G351" s="105">
        <v>45701.0</v>
      </c>
      <c r="H351" s="360">
        <f t="shared" si="2"/>
        <v>2</v>
      </c>
      <c r="I351" s="106" t="s">
        <v>42</v>
      </c>
      <c r="J351" s="133"/>
      <c r="K351" s="111"/>
      <c r="L351" s="133"/>
      <c r="M351" s="141"/>
      <c r="N351" s="131" t="s">
        <v>19</v>
      </c>
      <c r="O351" s="130"/>
      <c r="P351" s="133"/>
      <c r="Q351" s="152"/>
      <c r="R351" s="162"/>
      <c r="S351" s="162"/>
      <c r="T351" s="162"/>
      <c r="U351" s="162"/>
      <c r="V351" s="163"/>
      <c r="W351" s="163"/>
      <c r="X351" s="163"/>
    </row>
    <row r="352">
      <c r="A352" s="105">
        <v>45719.0</v>
      </c>
      <c r="B352" s="53">
        <v>45783.0</v>
      </c>
      <c r="C352" s="106">
        <v>242990.0</v>
      </c>
      <c r="D352" s="106" t="s">
        <v>71</v>
      </c>
      <c r="E352" s="107">
        <v>45597.0</v>
      </c>
      <c r="F352" s="108">
        <f t="shared" si="6"/>
        <v>6</v>
      </c>
      <c r="G352" s="105">
        <v>45701.0</v>
      </c>
      <c r="H352" s="360">
        <f t="shared" si="2"/>
        <v>2</v>
      </c>
      <c r="I352" s="106" t="s">
        <v>74</v>
      </c>
      <c r="J352" s="133"/>
      <c r="K352" s="111"/>
      <c r="L352" s="133"/>
      <c r="M352" s="141"/>
      <c r="N352" s="131" t="s">
        <v>19</v>
      </c>
      <c r="O352" s="130"/>
      <c r="P352" s="133"/>
      <c r="Q352" s="152"/>
      <c r="R352" s="162"/>
      <c r="S352" s="162"/>
      <c r="T352" s="162"/>
      <c r="U352" s="162"/>
      <c r="V352" s="163"/>
      <c r="W352" s="163"/>
      <c r="X352" s="163"/>
    </row>
    <row r="353">
      <c r="A353" s="105">
        <v>45719.0</v>
      </c>
      <c r="B353" s="53">
        <v>45783.0</v>
      </c>
      <c r="C353" s="106">
        <v>242112.0</v>
      </c>
      <c r="D353" s="106" t="s">
        <v>77</v>
      </c>
      <c r="E353" s="107">
        <v>45536.0</v>
      </c>
      <c r="F353" s="108">
        <f t="shared" si="6"/>
        <v>8</v>
      </c>
      <c r="G353" s="105">
        <v>45702.0</v>
      </c>
      <c r="H353" s="360">
        <f t="shared" si="2"/>
        <v>2</v>
      </c>
      <c r="I353" s="106" t="s">
        <v>59</v>
      </c>
      <c r="J353" s="133"/>
      <c r="K353" s="111"/>
      <c r="L353" s="133"/>
      <c r="M353" s="141"/>
      <c r="N353" s="131" t="s">
        <v>19</v>
      </c>
      <c r="O353" s="130"/>
      <c r="P353" s="133"/>
      <c r="Q353" s="152"/>
      <c r="R353" s="162"/>
      <c r="S353" s="162"/>
      <c r="T353" s="162"/>
      <c r="U353" s="162"/>
      <c r="V353" s="163"/>
      <c r="W353" s="163"/>
      <c r="X353" s="163"/>
    </row>
    <row r="354">
      <c r="A354" s="105">
        <v>45719.0</v>
      </c>
      <c r="B354" s="53">
        <v>45783.0</v>
      </c>
      <c r="C354" s="106">
        <v>242875.0</v>
      </c>
      <c r="D354" s="106" t="s">
        <v>112</v>
      </c>
      <c r="E354" s="107">
        <v>45597.0</v>
      </c>
      <c r="F354" s="108">
        <f t="shared" si="6"/>
        <v>6</v>
      </c>
      <c r="G354" s="105">
        <v>45702.0</v>
      </c>
      <c r="H354" s="360">
        <f t="shared" si="2"/>
        <v>2</v>
      </c>
      <c r="I354" s="106" t="s">
        <v>42</v>
      </c>
      <c r="J354" s="133"/>
      <c r="K354" s="111"/>
      <c r="L354" s="133"/>
      <c r="M354" s="141"/>
      <c r="N354" s="131" t="s">
        <v>19</v>
      </c>
      <c r="O354" s="130"/>
      <c r="P354" s="133"/>
      <c r="Q354" s="152"/>
      <c r="R354" s="162"/>
      <c r="S354" s="162"/>
      <c r="T354" s="162"/>
      <c r="U354" s="162"/>
      <c r="V354" s="163"/>
      <c r="W354" s="163"/>
      <c r="X354" s="163"/>
    </row>
    <row r="355">
      <c r="A355" s="105">
        <v>45719.0</v>
      </c>
      <c r="B355" s="53">
        <v>45783.0</v>
      </c>
      <c r="C355" s="106">
        <v>243002.0</v>
      </c>
      <c r="D355" s="106" t="s">
        <v>102</v>
      </c>
      <c r="E355" s="107">
        <v>45323.0</v>
      </c>
      <c r="F355" s="108">
        <f t="shared" si="6"/>
        <v>15</v>
      </c>
      <c r="G355" s="105">
        <v>45702.0</v>
      </c>
      <c r="H355" s="360">
        <f t="shared" si="2"/>
        <v>2</v>
      </c>
      <c r="I355" s="106" t="s">
        <v>49</v>
      </c>
      <c r="J355" s="133"/>
      <c r="K355" s="111"/>
      <c r="L355" s="133"/>
      <c r="M355" s="141"/>
      <c r="N355" s="131" t="s">
        <v>19</v>
      </c>
      <c r="O355" s="130"/>
      <c r="P355" s="133"/>
      <c r="Q355" s="152"/>
      <c r="R355" s="162"/>
      <c r="S355" s="162"/>
      <c r="T355" s="162"/>
      <c r="U355" s="162"/>
      <c r="V355" s="163"/>
      <c r="W355" s="163"/>
      <c r="X355" s="163"/>
    </row>
    <row r="356">
      <c r="A356" s="105">
        <v>45719.0</v>
      </c>
      <c r="B356" s="53">
        <v>45783.0</v>
      </c>
      <c r="C356" s="106">
        <v>243007.0</v>
      </c>
      <c r="D356" s="106" t="s">
        <v>77</v>
      </c>
      <c r="E356" s="107">
        <v>45536.0</v>
      </c>
      <c r="F356" s="108">
        <f t="shared" si="6"/>
        <v>8</v>
      </c>
      <c r="G356" s="105">
        <v>45702.0</v>
      </c>
      <c r="H356" s="360">
        <f t="shared" si="2"/>
        <v>2</v>
      </c>
      <c r="I356" s="106" t="s">
        <v>49</v>
      </c>
      <c r="J356" s="133"/>
      <c r="K356" s="111"/>
      <c r="L356" s="133"/>
      <c r="M356" s="141"/>
      <c r="N356" s="131" t="s">
        <v>19</v>
      </c>
      <c r="O356" s="130"/>
      <c r="P356" s="133"/>
      <c r="Q356" s="152"/>
      <c r="R356" s="162"/>
      <c r="S356" s="162"/>
      <c r="T356" s="162"/>
      <c r="U356" s="162"/>
      <c r="V356" s="163"/>
      <c r="W356" s="163"/>
      <c r="X356" s="163"/>
    </row>
    <row r="357">
      <c r="A357" s="53">
        <v>45705.0</v>
      </c>
      <c r="B357" s="53">
        <v>45783.0</v>
      </c>
      <c r="C357" s="54">
        <v>166542.0</v>
      </c>
      <c r="D357" s="54" t="s">
        <v>116</v>
      </c>
      <c r="E357" s="55">
        <v>44774.0</v>
      </c>
      <c r="F357" s="56">
        <f t="shared" si="6"/>
        <v>33</v>
      </c>
      <c r="G357" s="53">
        <v>45057.0</v>
      </c>
      <c r="H357" s="56">
        <f t="shared" si="2"/>
        <v>23</v>
      </c>
      <c r="I357" s="54" t="s">
        <v>73</v>
      </c>
      <c r="J357" s="58"/>
      <c r="K357" s="430" t="s">
        <v>849</v>
      </c>
      <c r="L357" s="54" t="s">
        <v>51</v>
      </c>
      <c r="M357" s="53"/>
      <c r="N357" s="54" t="s">
        <v>19</v>
      </c>
      <c r="O357" s="54"/>
      <c r="P357" s="58"/>
      <c r="Q357" s="152"/>
      <c r="R357" s="162"/>
      <c r="S357" s="162"/>
      <c r="T357" s="162"/>
      <c r="U357" s="162"/>
      <c r="V357" s="163"/>
      <c r="W357" s="163"/>
      <c r="X357" s="163"/>
    </row>
    <row r="358">
      <c r="A358" s="53">
        <v>45705.0</v>
      </c>
      <c r="B358" s="53">
        <v>45783.0</v>
      </c>
      <c r="C358" s="54">
        <v>181100.0</v>
      </c>
      <c r="D358" s="54" t="s">
        <v>70</v>
      </c>
      <c r="E358" s="55">
        <v>45047.0</v>
      </c>
      <c r="F358" s="56">
        <f t="shared" si="6"/>
        <v>24</v>
      </c>
      <c r="G358" s="53">
        <v>45145.0</v>
      </c>
      <c r="H358" s="56">
        <f t="shared" si="2"/>
        <v>20</v>
      </c>
      <c r="I358" s="54" t="s">
        <v>42</v>
      </c>
      <c r="J358" s="58"/>
      <c r="K358" s="100"/>
      <c r="L358" s="58"/>
      <c r="M358" s="58"/>
      <c r="N358" s="54" t="s">
        <v>20</v>
      </c>
      <c r="O358" s="58"/>
      <c r="P358" s="58"/>
      <c r="Q358" s="152"/>
      <c r="R358" s="162"/>
      <c r="S358" s="162"/>
      <c r="T358" s="162"/>
      <c r="U358" s="162"/>
      <c r="V358" s="163"/>
      <c r="W358" s="163"/>
      <c r="X358" s="163"/>
    </row>
    <row r="359">
      <c r="A359" s="53">
        <v>45705.0</v>
      </c>
      <c r="B359" s="53">
        <v>45783.0</v>
      </c>
      <c r="C359" s="54">
        <v>232363.0</v>
      </c>
      <c r="D359" s="54" t="s">
        <v>83</v>
      </c>
      <c r="E359" s="55">
        <v>45536.0</v>
      </c>
      <c r="F359" s="56">
        <f t="shared" si="6"/>
        <v>8</v>
      </c>
      <c r="G359" s="151">
        <v>45644.0</v>
      </c>
      <c r="H359" s="56">
        <f t="shared" si="2"/>
        <v>4</v>
      </c>
      <c r="I359" s="54" t="s">
        <v>134</v>
      </c>
      <c r="J359" s="54">
        <v>1004.0</v>
      </c>
      <c r="K359" s="410">
        <v>2000.0</v>
      </c>
      <c r="L359" s="58"/>
      <c r="M359" s="54" t="s">
        <v>163</v>
      </c>
      <c r="N359" s="54" t="s">
        <v>20</v>
      </c>
      <c r="O359" s="58"/>
      <c r="P359" s="54" t="s">
        <v>61</v>
      </c>
      <c r="Q359" s="152"/>
      <c r="R359" s="162"/>
      <c r="S359" s="162"/>
      <c r="T359" s="162"/>
      <c r="U359" s="162"/>
      <c r="V359" s="163"/>
      <c r="W359" s="163"/>
      <c r="X359" s="163"/>
    </row>
    <row r="360">
      <c r="A360" s="53">
        <v>45705.0</v>
      </c>
      <c r="B360" s="53">
        <v>45783.0</v>
      </c>
      <c r="C360" s="54">
        <v>188500.0</v>
      </c>
      <c r="D360" s="54" t="s">
        <v>87</v>
      </c>
      <c r="E360" s="55">
        <v>45139.0</v>
      </c>
      <c r="F360" s="56">
        <f t="shared" si="6"/>
        <v>21</v>
      </c>
      <c r="G360" s="53">
        <v>45204.0</v>
      </c>
      <c r="H360" s="56">
        <f t="shared" si="2"/>
        <v>19</v>
      </c>
      <c r="I360" s="54" t="s">
        <v>42</v>
      </c>
      <c r="J360" s="58"/>
      <c r="K360" s="100"/>
      <c r="L360" s="58"/>
      <c r="M360" s="58"/>
      <c r="N360" s="54" t="s">
        <v>20</v>
      </c>
      <c r="O360" s="58"/>
      <c r="P360" s="58"/>
      <c r="Q360" s="152"/>
      <c r="R360" s="162"/>
      <c r="S360" s="162"/>
      <c r="T360" s="162"/>
      <c r="U360" s="162"/>
      <c r="V360" s="163"/>
      <c r="W360" s="163"/>
      <c r="X360" s="163"/>
    </row>
    <row r="361">
      <c r="A361" s="53">
        <v>45705.0</v>
      </c>
      <c r="B361" s="53">
        <v>45783.0</v>
      </c>
      <c r="C361" s="54">
        <v>189999.0</v>
      </c>
      <c r="D361" s="54" t="s">
        <v>118</v>
      </c>
      <c r="E361" s="55">
        <v>45017.0</v>
      </c>
      <c r="F361" s="56">
        <f t="shared" si="6"/>
        <v>25</v>
      </c>
      <c r="G361" s="151">
        <v>45219.0</v>
      </c>
      <c r="H361" s="56">
        <f t="shared" si="2"/>
        <v>18</v>
      </c>
      <c r="I361" s="54" t="s">
        <v>63</v>
      </c>
      <c r="J361" s="54">
        <v>404.0</v>
      </c>
      <c r="K361" s="100"/>
      <c r="L361" s="58"/>
      <c r="M361" s="58"/>
      <c r="N361" s="54" t="s">
        <v>20</v>
      </c>
      <c r="O361" s="58"/>
      <c r="P361" s="58"/>
      <c r="Q361" s="152"/>
      <c r="R361" s="162"/>
      <c r="S361" s="162"/>
      <c r="T361" s="162"/>
      <c r="U361" s="162"/>
      <c r="V361" s="163"/>
      <c r="W361" s="163"/>
      <c r="X361" s="163"/>
    </row>
    <row r="362">
      <c r="A362" s="53">
        <v>45705.0</v>
      </c>
      <c r="B362" s="53">
        <v>45783.0</v>
      </c>
      <c r="C362" s="54">
        <v>239415.0</v>
      </c>
      <c r="D362" s="54" t="s">
        <v>62</v>
      </c>
      <c r="E362" s="55">
        <v>45292.0</v>
      </c>
      <c r="F362" s="56">
        <f t="shared" si="6"/>
        <v>16</v>
      </c>
      <c r="G362" s="53">
        <v>45671.0</v>
      </c>
      <c r="H362" s="56">
        <f t="shared" si="2"/>
        <v>3</v>
      </c>
      <c r="I362" s="54" t="s">
        <v>73</v>
      </c>
      <c r="J362" s="54" t="s">
        <v>143</v>
      </c>
      <c r="K362" s="100"/>
      <c r="L362" s="58"/>
      <c r="M362" s="53"/>
      <c r="N362" s="54" t="s">
        <v>20</v>
      </c>
      <c r="O362" s="58"/>
      <c r="P362" s="58"/>
      <c r="Q362" s="152"/>
      <c r="R362" s="162"/>
      <c r="S362" s="162"/>
      <c r="T362" s="162"/>
      <c r="U362" s="162"/>
      <c r="V362" s="163"/>
      <c r="W362" s="163"/>
      <c r="X362" s="163"/>
    </row>
    <row r="363">
      <c r="A363" s="53">
        <v>45705.0</v>
      </c>
      <c r="B363" s="53">
        <v>45783.0</v>
      </c>
      <c r="C363" s="54">
        <v>216934.0</v>
      </c>
      <c r="D363" s="54" t="s">
        <v>70</v>
      </c>
      <c r="E363" s="55">
        <v>45413.0</v>
      </c>
      <c r="F363" s="56">
        <f t="shared" si="6"/>
        <v>12</v>
      </c>
      <c r="G363" s="53">
        <v>45448.0</v>
      </c>
      <c r="H363" s="56">
        <f t="shared" si="2"/>
        <v>11</v>
      </c>
      <c r="I363" s="54" t="s">
        <v>63</v>
      </c>
      <c r="J363" s="54">
        <v>402.0</v>
      </c>
      <c r="K363" s="411">
        <v>11000.0</v>
      </c>
      <c r="L363" s="54" t="s">
        <v>51</v>
      </c>
      <c r="M363" s="53">
        <v>45733.0</v>
      </c>
      <c r="N363" s="54" t="s">
        <v>20</v>
      </c>
      <c r="O363" s="54" t="s">
        <v>850</v>
      </c>
      <c r="P363" s="58"/>
      <c r="Q363" s="152"/>
      <c r="R363" s="162"/>
      <c r="S363" s="162"/>
      <c r="T363" s="162"/>
      <c r="U363" s="162"/>
      <c r="V363" s="163"/>
      <c r="W363" s="163"/>
      <c r="X363" s="163"/>
    </row>
    <row r="364">
      <c r="A364" s="53">
        <v>45705.0</v>
      </c>
      <c r="B364" s="53">
        <v>45783.0</v>
      </c>
      <c r="C364" s="54">
        <v>190242.0</v>
      </c>
      <c r="D364" s="54" t="s">
        <v>58</v>
      </c>
      <c r="E364" s="55">
        <v>44927.0</v>
      </c>
      <c r="F364" s="56">
        <f t="shared" si="6"/>
        <v>28</v>
      </c>
      <c r="G364" s="53">
        <v>45056.0</v>
      </c>
      <c r="H364" s="56">
        <f t="shared" si="2"/>
        <v>23</v>
      </c>
      <c r="I364" s="54" t="s">
        <v>74</v>
      </c>
      <c r="J364" s="58"/>
      <c r="K364" s="100"/>
      <c r="L364" s="58"/>
      <c r="M364" s="58"/>
      <c r="N364" s="54" t="s">
        <v>20</v>
      </c>
      <c r="O364" s="58"/>
      <c r="P364" s="58"/>
      <c r="Q364" s="152"/>
      <c r="R364" s="162"/>
      <c r="S364" s="162"/>
      <c r="T364" s="162"/>
      <c r="U364" s="162"/>
      <c r="V364" s="163"/>
      <c r="W364" s="163"/>
      <c r="X364" s="163"/>
    </row>
    <row r="365">
      <c r="A365" s="53">
        <v>45705.0</v>
      </c>
      <c r="B365" s="53">
        <v>45779.0</v>
      </c>
      <c r="C365" s="54">
        <v>187967.0</v>
      </c>
      <c r="D365" s="54" t="s">
        <v>58</v>
      </c>
      <c r="E365" s="55">
        <v>45200.0</v>
      </c>
      <c r="F365" s="56">
        <f t="shared" si="6"/>
        <v>19</v>
      </c>
      <c r="G365" s="53">
        <v>45201.0</v>
      </c>
      <c r="H365" s="56">
        <f t="shared" si="2"/>
        <v>19</v>
      </c>
      <c r="I365" s="54" t="s">
        <v>49</v>
      </c>
      <c r="J365" s="58"/>
      <c r="K365" s="100"/>
      <c r="L365" s="58"/>
      <c r="M365" s="53">
        <v>45779.0</v>
      </c>
      <c r="N365" s="54" t="s">
        <v>23</v>
      </c>
      <c r="O365" s="54" t="s">
        <v>851</v>
      </c>
      <c r="P365" s="58"/>
      <c r="Q365" s="152"/>
      <c r="R365" s="162"/>
      <c r="S365" s="162"/>
      <c r="T365" s="162"/>
      <c r="U365" s="162"/>
      <c r="V365" s="163"/>
      <c r="W365" s="163"/>
      <c r="X365" s="163"/>
    </row>
    <row r="366">
      <c r="A366" s="53">
        <v>45705.0</v>
      </c>
      <c r="B366" s="53">
        <v>45783.0</v>
      </c>
      <c r="C366" s="54">
        <v>232634.0</v>
      </c>
      <c r="D366" s="54" t="s">
        <v>62</v>
      </c>
      <c r="E366" s="55">
        <v>45536.0</v>
      </c>
      <c r="F366" s="56">
        <f t="shared" si="6"/>
        <v>8</v>
      </c>
      <c r="G366" s="151">
        <v>45594.0</v>
      </c>
      <c r="H366" s="56">
        <f t="shared" si="2"/>
        <v>6</v>
      </c>
      <c r="I366" s="54" t="s">
        <v>63</v>
      </c>
      <c r="J366" s="54">
        <v>401.0</v>
      </c>
      <c r="K366" s="57" t="s">
        <v>845</v>
      </c>
      <c r="L366" s="54" t="s">
        <v>51</v>
      </c>
      <c r="M366" s="53">
        <v>45706.0</v>
      </c>
      <c r="N366" s="54" t="s">
        <v>20</v>
      </c>
      <c r="O366" s="54" t="s">
        <v>846</v>
      </c>
      <c r="P366" s="58"/>
      <c r="Q366" s="152"/>
      <c r="R366" s="162"/>
      <c r="S366" s="162"/>
      <c r="T366" s="162"/>
      <c r="U366" s="162"/>
      <c r="V366" s="163"/>
      <c r="W366" s="163"/>
      <c r="X366" s="163"/>
    </row>
    <row r="367">
      <c r="A367" s="53">
        <v>45705.0</v>
      </c>
      <c r="B367" s="53">
        <v>45783.0</v>
      </c>
      <c r="C367" s="54">
        <v>187272.0</v>
      </c>
      <c r="D367" s="54" t="s">
        <v>98</v>
      </c>
      <c r="E367" s="55">
        <v>45139.0</v>
      </c>
      <c r="F367" s="56">
        <f t="shared" si="6"/>
        <v>21</v>
      </c>
      <c r="G367" s="53">
        <v>45197.0</v>
      </c>
      <c r="H367" s="56">
        <f t="shared" si="2"/>
        <v>19</v>
      </c>
      <c r="I367" s="54" t="s">
        <v>72</v>
      </c>
      <c r="J367" s="58"/>
      <c r="K367" s="100"/>
      <c r="L367" s="58"/>
      <c r="M367" s="58"/>
      <c r="N367" s="54" t="s">
        <v>20</v>
      </c>
      <c r="O367" s="58"/>
      <c r="P367" s="58"/>
      <c r="Q367" s="152"/>
      <c r="R367" s="162"/>
      <c r="S367" s="162"/>
      <c r="T367" s="162"/>
      <c r="U367" s="162"/>
      <c r="V367" s="163"/>
      <c r="W367" s="163"/>
      <c r="X367" s="163"/>
    </row>
    <row r="368">
      <c r="A368" s="53">
        <v>45705.0</v>
      </c>
      <c r="B368" s="53">
        <v>45783.0</v>
      </c>
      <c r="C368" s="54">
        <v>190142.0</v>
      </c>
      <c r="D368" s="54" t="s">
        <v>118</v>
      </c>
      <c r="E368" s="55">
        <v>45108.0</v>
      </c>
      <c r="F368" s="56">
        <f t="shared" si="6"/>
        <v>22</v>
      </c>
      <c r="G368" s="151">
        <v>45219.0</v>
      </c>
      <c r="H368" s="56">
        <f t="shared" si="2"/>
        <v>18</v>
      </c>
      <c r="I368" s="54" t="s">
        <v>72</v>
      </c>
      <c r="J368" s="58"/>
      <c r="K368" s="100"/>
      <c r="L368" s="58"/>
      <c r="M368" s="58"/>
      <c r="N368" s="54" t="s">
        <v>20</v>
      </c>
      <c r="O368" s="58"/>
      <c r="P368" s="58"/>
      <c r="Q368" s="152"/>
      <c r="R368" s="162"/>
      <c r="S368" s="162"/>
      <c r="T368" s="162"/>
      <c r="U368" s="162"/>
      <c r="V368" s="163"/>
      <c r="W368" s="163"/>
      <c r="X368" s="163"/>
    </row>
    <row r="369">
      <c r="A369" s="53">
        <v>45705.0</v>
      </c>
      <c r="B369" s="53">
        <v>45783.0</v>
      </c>
      <c r="C369" s="54">
        <v>186937.0</v>
      </c>
      <c r="D369" s="54" t="s">
        <v>104</v>
      </c>
      <c r="E369" s="55">
        <v>45139.0</v>
      </c>
      <c r="F369" s="56">
        <f t="shared" si="6"/>
        <v>21</v>
      </c>
      <c r="G369" s="53">
        <v>45190.0</v>
      </c>
      <c r="H369" s="56">
        <f t="shared" si="2"/>
        <v>19</v>
      </c>
      <c r="I369" s="54" t="s">
        <v>63</v>
      </c>
      <c r="J369" s="54" t="s">
        <v>259</v>
      </c>
      <c r="K369" s="100"/>
      <c r="L369" s="58"/>
      <c r="M369" s="58"/>
      <c r="N369" s="54" t="s">
        <v>20</v>
      </c>
      <c r="O369" s="54" t="s">
        <v>180</v>
      </c>
      <c r="P369" s="58"/>
      <c r="Q369" s="152"/>
      <c r="R369" s="162"/>
      <c r="S369" s="162"/>
      <c r="T369" s="162"/>
      <c r="U369" s="162"/>
      <c r="V369" s="163"/>
      <c r="W369" s="163"/>
      <c r="X369" s="163"/>
    </row>
    <row r="370">
      <c r="A370" s="53">
        <v>45705.0</v>
      </c>
      <c r="B370" s="53">
        <v>45779.0</v>
      </c>
      <c r="C370" s="54">
        <v>241944.0</v>
      </c>
      <c r="D370" s="54" t="s">
        <v>83</v>
      </c>
      <c r="E370" s="55">
        <v>45444.0</v>
      </c>
      <c r="F370" s="56">
        <f t="shared" si="6"/>
        <v>11</v>
      </c>
      <c r="G370" s="53">
        <v>45703.0</v>
      </c>
      <c r="H370" s="56">
        <f t="shared" si="2"/>
        <v>2</v>
      </c>
      <c r="I370" s="54" t="s">
        <v>49</v>
      </c>
      <c r="J370" s="58"/>
      <c r="K370" s="57">
        <v>7000.0</v>
      </c>
      <c r="L370" s="54" t="s">
        <v>51</v>
      </c>
      <c r="M370" s="53">
        <v>45779.0</v>
      </c>
      <c r="N370" s="54" t="s">
        <v>17</v>
      </c>
      <c r="O370" s="58"/>
      <c r="P370" s="58"/>
      <c r="Q370" s="152"/>
      <c r="R370" s="162"/>
      <c r="S370" s="162"/>
      <c r="T370" s="162"/>
      <c r="U370" s="162"/>
      <c r="V370" s="163"/>
      <c r="W370" s="163"/>
      <c r="X370" s="163"/>
    </row>
    <row r="371">
      <c r="A371" s="53">
        <v>45747.0</v>
      </c>
      <c r="B371" s="53">
        <v>45782.0</v>
      </c>
      <c r="C371" s="54">
        <v>247579.0</v>
      </c>
      <c r="D371" s="54" t="s">
        <v>48</v>
      </c>
      <c r="E371" s="55">
        <v>45536.0</v>
      </c>
      <c r="F371" s="56">
        <f t="shared" si="6"/>
        <v>8</v>
      </c>
      <c r="G371" s="53">
        <v>45742.0</v>
      </c>
      <c r="H371" s="56">
        <f t="shared" si="2"/>
        <v>1</v>
      </c>
      <c r="I371" s="54" t="s">
        <v>73</v>
      </c>
      <c r="J371" s="58"/>
      <c r="K371" s="57">
        <v>3700.0</v>
      </c>
      <c r="L371" s="58"/>
      <c r="M371" s="58"/>
      <c r="N371" s="319" t="s">
        <v>17</v>
      </c>
      <c r="O371" s="54" t="s">
        <v>198</v>
      </c>
      <c r="P371" s="58"/>
      <c r="Q371" s="152"/>
      <c r="R371" s="162"/>
      <c r="S371" s="162"/>
      <c r="T371" s="162"/>
      <c r="U371" s="162"/>
      <c r="V371" s="163"/>
      <c r="W371" s="163"/>
      <c r="X371" s="163"/>
    </row>
    <row r="372">
      <c r="A372" s="53">
        <v>45705.0</v>
      </c>
      <c r="B372" s="53">
        <v>45783.0</v>
      </c>
      <c r="C372" s="54">
        <v>233386.0</v>
      </c>
      <c r="D372" s="54" t="s">
        <v>98</v>
      </c>
      <c r="E372" s="55">
        <v>45474.0</v>
      </c>
      <c r="F372" s="56">
        <f t="shared" si="6"/>
        <v>10</v>
      </c>
      <c r="G372" s="53">
        <v>45602.0</v>
      </c>
      <c r="H372" s="56">
        <f t="shared" si="2"/>
        <v>6</v>
      </c>
      <c r="I372" s="54" t="s">
        <v>73</v>
      </c>
      <c r="J372" s="58"/>
      <c r="K372" s="57" t="s">
        <v>180</v>
      </c>
      <c r="L372" s="58"/>
      <c r="M372" s="58"/>
      <c r="N372" s="54" t="s">
        <v>20</v>
      </c>
      <c r="O372" s="58"/>
      <c r="P372" s="58"/>
      <c r="Q372" s="152"/>
      <c r="R372" s="162"/>
      <c r="S372" s="162"/>
      <c r="T372" s="162"/>
      <c r="U372" s="162"/>
      <c r="V372" s="163"/>
      <c r="W372" s="163"/>
      <c r="X372" s="163"/>
    </row>
    <row r="373">
      <c r="A373" s="97">
        <v>45719.0</v>
      </c>
      <c r="B373" s="53">
        <v>45783.0</v>
      </c>
      <c r="C373" s="98">
        <v>244661.0</v>
      </c>
      <c r="D373" s="54" t="s">
        <v>104</v>
      </c>
      <c r="E373" s="55">
        <v>45597.0</v>
      </c>
      <c r="F373" s="56">
        <f t="shared" si="6"/>
        <v>6</v>
      </c>
      <c r="G373" s="53">
        <v>45716.0</v>
      </c>
      <c r="H373" s="56">
        <f t="shared" si="2"/>
        <v>2</v>
      </c>
      <c r="I373" s="54" t="s">
        <v>73</v>
      </c>
      <c r="J373" s="54" t="s">
        <v>254</v>
      </c>
      <c r="K373" s="100" t="s">
        <v>852</v>
      </c>
      <c r="L373" s="58"/>
      <c r="M373" s="58"/>
      <c r="N373" s="431" t="s">
        <v>20</v>
      </c>
      <c r="O373" s="58"/>
      <c r="P373" s="58"/>
      <c r="Q373" s="152"/>
      <c r="R373" s="162"/>
      <c r="S373" s="162"/>
      <c r="T373" s="162"/>
      <c r="U373" s="162"/>
      <c r="V373" s="163"/>
      <c r="W373" s="163"/>
      <c r="X373" s="163"/>
    </row>
    <row r="374">
      <c r="A374" s="53">
        <v>45705.0</v>
      </c>
      <c r="B374" s="53">
        <v>45783.0</v>
      </c>
      <c r="C374" s="54">
        <v>203291.0</v>
      </c>
      <c r="D374" s="54" t="s">
        <v>48</v>
      </c>
      <c r="E374" s="55">
        <v>45323.0</v>
      </c>
      <c r="F374" s="56">
        <f t="shared" si="6"/>
        <v>15</v>
      </c>
      <c r="G374" s="53">
        <v>45355.0</v>
      </c>
      <c r="H374" s="56">
        <f t="shared" si="2"/>
        <v>14</v>
      </c>
      <c r="I374" s="54" t="s">
        <v>59</v>
      </c>
      <c r="J374" s="54">
        <v>139.0</v>
      </c>
      <c r="K374" s="423">
        <v>28000.0</v>
      </c>
      <c r="L374" s="54" t="s">
        <v>51</v>
      </c>
      <c r="M374" s="53">
        <v>45769.0</v>
      </c>
      <c r="N374" s="54" t="s">
        <v>20</v>
      </c>
      <c r="O374" s="58"/>
      <c r="P374" s="58"/>
      <c r="Q374" s="152"/>
      <c r="R374" s="162"/>
      <c r="S374" s="162"/>
      <c r="T374" s="162"/>
      <c r="U374" s="162"/>
      <c r="V374" s="163"/>
      <c r="W374" s="163"/>
      <c r="X374" s="163"/>
    </row>
    <row r="375">
      <c r="A375" s="53">
        <v>45747.0</v>
      </c>
      <c r="B375" s="53">
        <v>45783.0</v>
      </c>
      <c r="C375" s="54">
        <v>231788.0</v>
      </c>
      <c r="D375" s="54"/>
      <c r="E375" s="55">
        <v>45566.0</v>
      </c>
      <c r="F375" s="56">
        <f t="shared" si="6"/>
        <v>7</v>
      </c>
      <c r="G375" s="53">
        <v>45586.0</v>
      </c>
      <c r="H375" s="56">
        <f t="shared" si="2"/>
        <v>6</v>
      </c>
      <c r="I375" s="54" t="s">
        <v>73</v>
      </c>
      <c r="J375" s="54" t="s">
        <v>258</v>
      </c>
      <c r="K375" s="411" t="s">
        <v>853</v>
      </c>
      <c r="L375" s="54" t="s">
        <v>51</v>
      </c>
      <c r="M375" s="53">
        <v>45770.0</v>
      </c>
      <c r="N375" s="54" t="s">
        <v>21</v>
      </c>
      <c r="O375" s="58"/>
      <c r="P375" s="58"/>
      <c r="Q375" s="115"/>
      <c r="R375" s="162"/>
      <c r="S375" s="162"/>
      <c r="T375" s="162"/>
      <c r="U375" s="162"/>
      <c r="V375" s="163"/>
      <c r="W375" s="163"/>
      <c r="X375" s="163"/>
    </row>
    <row r="376">
      <c r="A376" s="53">
        <v>45705.0</v>
      </c>
      <c r="B376" s="53">
        <v>45783.0</v>
      </c>
      <c r="C376" s="54">
        <v>200924.0</v>
      </c>
      <c r="D376" s="54" t="s">
        <v>41</v>
      </c>
      <c r="E376" s="55">
        <v>45292.0</v>
      </c>
      <c r="F376" s="56">
        <f t="shared" si="6"/>
        <v>16</v>
      </c>
      <c r="G376" s="53">
        <v>45338.0</v>
      </c>
      <c r="H376" s="56">
        <f t="shared" si="2"/>
        <v>14</v>
      </c>
      <c r="I376" s="54" t="s">
        <v>42</v>
      </c>
      <c r="J376" s="54" t="s">
        <v>242</v>
      </c>
      <c r="K376" s="411">
        <v>11000.0</v>
      </c>
      <c r="L376" s="54" t="s">
        <v>84</v>
      </c>
      <c r="M376" s="53">
        <v>45763.0</v>
      </c>
      <c r="N376" s="54" t="s">
        <v>21</v>
      </c>
      <c r="O376" s="54"/>
      <c r="P376" s="58"/>
      <c r="Q376" s="152"/>
      <c r="R376" s="162"/>
      <c r="S376" s="162"/>
      <c r="T376" s="162"/>
      <c r="U376" s="162"/>
      <c r="V376" s="163"/>
      <c r="W376" s="163"/>
      <c r="X376" s="163"/>
    </row>
    <row r="377">
      <c r="A377" s="53">
        <v>45705.0</v>
      </c>
      <c r="B377" s="53">
        <v>45783.0</v>
      </c>
      <c r="C377" s="54">
        <v>214239.0</v>
      </c>
      <c r="D377" s="54" t="s">
        <v>89</v>
      </c>
      <c r="E377" s="55">
        <v>45352.0</v>
      </c>
      <c r="F377" s="56">
        <f t="shared" si="6"/>
        <v>14</v>
      </c>
      <c r="G377" s="53">
        <v>45426.0</v>
      </c>
      <c r="H377" s="56">
        <f t="shared" si="2"/>
        <v>11</v>
      </c>
      <c r="I377" s="54" t="s">
        <v>73</v>
      </c>
      <c r="J377" s="54" t="s">
        <v>399</v>
      </c>
      <c r="K377" s="100"/>
      <c r="L377" s="54" t="s">
        <v>51</v>
      </c>
      <c r="M377" s="53">
        <v>45772.0</v>
      </c>
      <c r="N377" s="54" t="s">
        <v>19</v>
      </c>
      <c r="O377" s="54" t="s">
        <v>200</v>
      </c>
      <c r="P377" s="58"/>
      <c r="Q377" s="152"/>
      <c r="R377" s="162"/>
      <c r="S377" s="162"/>
      <c r="T377" s="162"/>
      <c r="U377" s="162"/>
      <c r="V377" s="163"/>
      <c r="W377" s="163"/>
      <c r="X377" s="163"/>
    </row>
    <row r="378">
      <c r="A378" s="53">
        <v>45705.0</v>
      </c>
      <c r="B378" s="53">
        <v>45783.0</v>
      </c>
      <c r="C378" s="54">
        <v>214023.0</v>
      </c>
      <c r="D378" s="54" t="s">
        <v>96</v>
      </c>
      <c r="E378" s="55">
        <v>45383.0</v>
      </c>
      <c r="F378" s="56">
        <f t="shared" si="6"/>
        <v>13</v>
      </c>
      <c r="G378" s="53">
        <v>45425.0</v>
      </c>
      <c r="H378" s="56">
        <f t="shared" si="2"/>
        <v>11</v>
      </c>
      <c r="I378" s="54" t="s">
        <v>73</v>
      </c>
      <c r="J378" s="54">
        <v>212.0</v>
      </c>
      <c r="K378" s="411">
        <v>13000.0</v>
      </c>
      <c r="L378" s="54" t="s">
        <v>68</v>
      </c>
      <c r="M378" s="53">
        <v>45771.0</v>
      </c>
      <c r="N378" s="54" t="s">
        <v>19</v>
      </c>
      <c r="O378" s="54" t="s">
        <v>854</v>
      </c>
      <c r="P378" s="54" t="s">
        <v>66</v>
      </c>
      <c r="Q378" s="152"/>
      <c r="R378" s="162"/>
      <c r="S378" s="162"/>
      <c r="T378" s="162"/>
      <c r="U378" s="162"/>
      <c r="V378" s="163"/>
      <c r="W378" s="163"/>
      <c r="X378" s="163"/>
    </row>
    <row r="379">
      <c r="A379" s="53">
        <v>45737.0</v>
      </c>
      <c r="B379" s="53">
        <v>45783.0</v>
      </c>
      <c r="C379" s="54">
        <v>236471.0</v>
      </c>
      <c r="D379" s="54" t="s">
        <v>89</v>
      </c>
      <c r="E379" s="55">
        <v>45597.0</v>
      </c>
      <c r="F379" s="56">
        <f t="shared" si="6"/>
        <v>6</v>
      </c>
      <c r="G379" s="151">
        <v>45647.0</v>
      </c>
      <c r="H379" s="56">
        <f t="shared" si="2"/>
        <v>4</v>
      </c>
      <c r="I379" s="54" t="s">
        <v>73</v>
      </c>
      <c r="J379" s="54" t="s">
        <v>436</v>
      </c>
      <c r="K379" s="411">
        <v>17479.81</v>
      </c>
      <c r="L379" s="54" t="s">
        <v>68</v>
      </c>
      <c r="M379" s="53">
        <v>45777.0</v>
      </c>
      <c r="N379" s="54" t="s">
        <v>19</v>
      </c>
      <c r="O379" s="116">
        <v>16000.0</v>
      </c>
      <c r="P379" s="54" t="s">
        <v>66</v>
      </c>
      <c r="Q379" s="152"/>
      <c r="R379" s="162"/>
      <c r="S379" s="162"/>
      <c r="T379" s="162"/>
      <c r="U379" s="162"/>
      <c r="V379" s="163"/>
      <c r="W379" s="163"/>
      <c r="X379" s="163"/>
    </row>
    <row r="380">
      <c r="A380" s="53">
        <v>45705.0</v>
      </c>
      <c r="B380" s="53">
        <v>45783.0</v>
      </c>
      <c r="C380" s="54">
        <v>217732.0</v>
      </c>
      <c r="D380" s="54" t="s">
        <v>60</v>
      </c>
      <c r="E380" s="55">
        <v>45323.0</v>
      </c>
      <c r="F380" s="56">
        <f t="shared" si="6"/>
        <v>15</v>
      </c>
      <c r="G380" s="53">
        <v>45457.0</v>
      </c>
      <c r="H380" s="56">
        <f t="shared" si="2"/>
        <v>10</v>
      </c>
      <c r="I380" s="54" t="s">
        <v>63</v>
      </c>
      <c r="J380" s="54">
        <v>404.0</v>
      </c>
      <c r="K380" s="100"/>
      <c r="L380" s="58"/>
      <c r="M380" s="58"/>
      <c r="N380" s="54" t="s">
        <v>19</v>
      </c>
      <c r="O380" s="58"/>
      <c r="P380" s="58"/>
      <c r="Q380" s="152"/>
      <c r="R380" s="162"/>
      <c r="S380" s="162"/>
      <c r="T380" s="162"/>
      <c r="U380" s="162"/>
      <c r="V380" s="163"/>
      <c r="W380" s="163"/>
      <c r="X380" s="163"/>
    </row>
    <row r="381">
      <c r="A381" s="53">
        <v>45705.0</v>
      </c>
      <c r="B381" s="53">
        <v>45776.0</v>
      </c>
      <c r="C381" s="54">
        <v>178291.0</v>
      </c>
      <c r="D381" s="54" t="s">
        <v>87</v>
      </c>
      <c r="E381" s="55">
        <v>45078.0</v>
      </c>
      <c r="F381" s="56">
        <f t="shared" si="6"/>
        <v>23</v>
      </c>
      <c r="G381" s="53">
        <v>45119.0</v>
      </c>
      <c r="H381" s="56">
        <f t="shared" si="2"/>
        <v>21</v>
      </c>
      <c r="I381" s="54" t="s">
        <v>49</v>
      </c>
      <c r="J381" s="54" t="s">
        <v>259</v>
      </c>
      <c r="K381" s="57" t="s">
        <v>23</v>
      </c>
      <c r="L381" s="54" t="s">
        <v>51</v>
      </c>
      <c r="M381" s="53">
        <v>45779.0</v>
      </c>
      <c r="N381" s="54" t="s">
        <v>23</v>
      </c>
      <c r="O381" s="54" t="s">
        <v>855</v>
      </c>
      <c r="P381" s="58"/>
      <c r="Q381" s="152"/>
      <c r="R381" s="162"/>
      <c r="S381" s="162"/>
      <c r="T381" s="162"/>
      <c r="U381" s="162"/>
      <c r="V381" s="163"/>
      <c r="W381" s="163"/>
      <c r="X381" s="163"/>
    </row>
    <row r="382">
      <c r="A382" s="53">
        <v>45715.0</v>
      </c>
      <c r="B382" s="53">
        <v>45783.0</v>
      </c>
      <c r="C382" s="54">
        <v>202738.0</v>
      </c>
      <c r="D382" s="54" t="s">
        <v>71</v>
      </c>
      <c r="E382" s="55">
        <v>45323.0</v>
      </c>
      <c r="F382" s="56">
        <f t="shared" si="6"/>
        <v>15</v>
      </c>
      <c r="G382" s="53">
        <v>45341.0</v>
      </c>
      <c r="H382" s="56">
        <f t="shared" si="2"/>
        <v>14</v>
      </c>
      <c r="I382" s="54" t="s">
        <v>49</v>
      </c>
      <c r="J382" s="54">
        <v>535.0</v>
      </c>
      <c r="K382" s="432">
        <v>1800.0</v>
      </c>
      <c r="L382" s="54" t="s">
        <v>68</v>
      </c>
      <c r="M382" s="53">
        <v>45775.0</v>
      </c>
      <c r="N382" s="54" t="s">
        <v>19</v>
      </c>
      <c r="O382" s="54" t="s">
        <v>846</v>
      </c>
      <c r="P382" s="58"/>
      <c r="Q382" s="152"/>
      <c r="R382" s="162"/>
      <c r="S382" s="162"/>
      <c r="T382" s="162"/>
      <c r="U382" s="162"/>
      <c r="V382" s="163"/>
      <c r="W382" s="163"/>
      <c r="X382" s="163"/>
    </row>
    <row r="383">
      <c r="A383" s="53">
        <v>45705.0</v>
      </c>
      <c r="B383" s="53">
        <v>45783.0</v>
      </c>
      <c r="C383" s="54">
        <v>172115.0</v>
      </c>
      <c r="D383" s="54" t="s">
        <v>70</v>
      </c>
      <c r="E383" s="55">
        <v>45047.0</v>
      </c>
      <c r="F383" s="56">
        <f t="shared" si="6"/>
        <v>24</v>
      </c>
      <c r="G383" s="53">
        <v>45073.0</v>
      </c>
      <c r="H383" s="56">
        <f t="shared" si="2"/>
        <v>23</v>
      </c>
      <c r="I383" s="54" t="s">
        <v>49</v>
      </c>
      <c r="J383" s="58"/>
      <c r="K383" s="100"/>
      <c r="L383" s="58"/>
      <c r="M383" s="53">
        <v>45776.0</v>
      </c>
      <c r="N383" s="54" t="s">
        <v>19</v>
      </c>
      <c r="O383" s="58"/>
      <c r="P383" s="58"/>
      <c r="Q383" s="152"/>
      <c r="R383" s="162"/>
      <c r="S383" s="162"/>
      <c r="T383" s="162"/>
      <c r="U383" s="162"/>
      <c r="V383" s="163"/>
      <c r="W383" s="163"/>
      <c r="X383" s="163"/>
    </row>
    <row r="384">
      <c r="A384" s="53">
        <v>45705.0</v>
      </c>
      <c r="B384" s="53">
        <v>45783.0</v>
      </c>
      <c r="C384" s="54">
        <v>236799.0</v>
      </c>
      <c r="D384" s="54" t="s">
        <v>70</v>
      </c>
      <c r="E384" s="55">
        <v>45597.0</v>
      </c>
      <c r="F384" s="56">
        <f t="shared" si="6"/>
        <v>6</v>
      </c>
      <c r="G384" s="151">
        <v>45637.0</v>
      </c>
      <c r="H384" s="56">
        <f t="shared" si="2"/>
        <v>4</v>
      </c>
      <c r="I384" s="54" t="s">
        <v>49</v>
      </c>
      <c r="J384" s="54">
        <v>512.0</v>
      </c>
      <c r="K384" s="57" t="s">
        <v>64</v>
      </c>
      <c r="L384" s="54" t="s">
        <v>51</v>
      </c>
      <c r="M384" s="53">
        <v>45772.0</v>
      </c>
      <c r="N384" s="54" t="s">
        <v>19</v>
      </c>
      <c r="O384" s="58"/>
      <c r="P384" s="58"/>
      <c r="Q384" s="152"/>
      <c r="R384" s="162"/>
      <c r="S384" s="162"/>
      <c r="T384" s="162"/>
      <c r="U384" s="162"/>
      <c r="V384" s="163"/>
      <c r="W384" s="163"/>
      <c r="X384" s="163"/>
    </row>
    <row r="385">
      <c r="A385" s="53">
        <v>45705.0</v>
      </c>
      <c r="B385" s="53">
        <v>45779.0</v>
      </c>
      <c r="C385" s="54">
        <v>241336.0</v>
      </c>
      <c r="D385" s="54" t="s">
        <v>70</v>
      </c>
      <c r="E385" s="55">
        <v>45505.0</v>
      </c>
      <c r="F385" s="56">
        <f t="shared" si="6"/>
        <v>9</v>
      </c>
      <c r="G385" s="53">
        <v>45687.0</v>
      </c>
      <c r="H385" s="56">
        <f t="shared" si="2"/>
        <v>3</v>
      </c>
      <c r="I385" s="54" t="s">
        <v>49</v>
      </c>
      <c r="J385" s="54">
        <v>512.0</v>
      </c>
      <c r="K385" s="57" t="s">
        <v>64</v>
      </c>
      <c r="L385" s="54" t="s">
        <v>51</v>
      </c>
      <c r="M385" s="53">
        <v>45779.0</v>
      </c>
      <c r="N385" s="54" t="s">
        <v>22</v>
      </c>
      <c r="O385" s="58"/>
      <c r="P385" s="58"/>
      <c r="Q385" s="152"/>
      <c r="R385" s="162"/>
      <c r="S385" s="162"/>
      <c r="T385" s="162"/>
      <c r="U385" s="162"/>
      <c r="V385" s="163"/>
      <c r="W385" s="163"/>
      <c r="X385" s="163"/>
    </row>
    <row r="386">
      <c r="A386" s="53">
        <v>45705.0</v>
      </c>
      <c r="B386" s="53">
        <v>45783.0</v>
      </c>
      <c r="C386" s="54">
        <v>213262.0</v>
      </c>
      <c r="D386" s="54" t="s">
        <v>41</v>
      </c>
      <c r="E386" s="55">
        <v>45383.0</v>
      </c>
      <c r="F386" s="56">
        <f t="shared" si="6"/>
        <v>13</v>
      </c>
      <c r="G386" s="53">
        <v>45419.0</v>
      </c>
      <c r="H386" s="56">
        <f t="shared" si="2"/>
        <v>11</v>
      </c>
      <c r="I386" s="54" t="s">
        <v>49</v>
      </c>
      <c r="J386" s="58"/>
      <c r="K386" s="100"/>
      <c r="L386" s="58"/>
      <c r="M386" s="53">
        <v>45777.0</v>
      </c>
      <c r="N386" s="54" t="s">
        <v>19</v>
      </c>
      <c r="O386" s="58"/>
      <c r="P386" s="58"/>
      <c r="Q386" s="152"/>
      <c r="R386" s="162"/>
      <c r="S386" s="162"/>
      <c r="T386" s="162"/>
      <c r="U386" s="162"/>
      <c r="V386" s="163"/>
      <c r="W386" s="163"/>
      <c r="X386" s="163"/>
    </row>
    <row r="387">
      <c r="A387" s="53">
        <v>45705.0</v>
      </c>
      <c r="B387" s="53">
        <v>45783.0</v>
      </c>
      <c r="C387" s="54">
        <v>236519.0</v>
      </c>
      <c r="D387" s="54" t="s">
        <v>41</v>
      </c>
      <c r="E387" s="55">
        <v>45597.0</v>
      </c>
      <c r="F387" s="56">
        <f t="shared" si="6"/>
        <v>6</v>
      </c>
      <c r="G387" s="151">
        <v>45636.0</v>
      </c>
      <c r="H387" s="56">
        <f t="shared" si="2"/>
        <v>4</v>
      </c>
      <c r="I387" s="54" t="s">
        <v>49</v>
      </c>
      <c r="J387" s="54">
        <v>512.0</v>
      </c>
      <c r="K387" s="100"/>
      <c r="L387" s="54" t="s">
        <v>51</v>
      </c>
      <c r="M387" s="53">
        <v>45772.0</v>
      </c>
      <c r="N387" s="54" t="s">
        <v>19</v>
      </c>
      <c r="O387" s="54" t="s">
        <v>200</v>
      </c>
      <c r="P387" s="58"/>
      <c r="Q387" s="152"/>
      <c r="R387" s="162"/>
      <c r="S387" s="162"/>
      <c r="T387" s="162"/>
      <c r="U387" s="162"/>
      <c r="V387" s="163"/>
      <c r="W387" s="163"/>
      <c r="X387" s="163"/>
    </row>
    <row r="388">
      <c r="A388" s="53">
        <v>45705.0</v>
      </c>
      <c r="B388" s="53">
        <v>45783.0</v>
      </c>
      <c r="C388" s="54">
        <v>234623.0</v>
      </c>
      <c r="D388" s="54" t="s">
        <v>89</v>
      </c>
      <c r="E388" s="55">
        <v>45597.0</v>
      </c>
      <c r="F388" s="56">
        <f t="shared" si="6"/>
        <v>6</v>
      </c>
      <c r="G388" s="151">
        <v>45623.0</v>
      </c>
      <c r="H388" s="56">
        <f t="shared" si="2"/>
        <v>5</v>
      </c>
      <c r="I388" s="54" t="s">
        <v>49</v>
      </c>
      <c r="J388" s="54">
        <v>512.0</v>
      </c>
      <c r="K388" s="57" t="s">
        <v>64</v>
      </c>
      <c r="L388" s="54" t="s">
        <v>51</v>
      </c>
      <c r="M388" s="53">
        <v>45772.0</v>
      </c>
      <c r="N388" s="54" t="s">
        <v>19</v>
      </c>
      <c r="O388" s="58"/>
      <c r="P388" s="58"/>
      <c r="Q388" s="152"/>
      <c r="R388" s="162"/>
      <c r="S388" s="162"/>
      <c r="T388" s="162"/>
      <c r="U388" s="162"/>
      <c r="V388" s="163"/>
      <c r="W388" s="163"/>
      <c r="X388" s="163"/>
    </row>
    <row r="389">
      <c r="A389" s="53">
        <v>45705.0</v>
      </c>
      <c r="B389" s="53">
        <v>45783.0</v>
      </c>
      <c r="C389" s="54">
        <v>206231.0</v>
      </c>
      <c r="D389" s="54" t="s">
        <v>62</v>
      </c>
      <c r="E389" s="55">
        <v>45231.0</v>
      </c>
      <c r="F389" s="56">
        <f t="shared" si="6"/>
        <v>18</v>
      </c>
      <c r="G389" s="53">
        <v>45369.0</v>
      </c>
      <c r="H389" s="56">
        <f t="shared" si="2"/>
        <v>13</v>
      </c>
      <c r="I389" s="54" t="s">
        <v>49</v>
      </c>
      <c r="J389" s="54">
        <v>535.0</v>
      </c>
      <c r="K389" s="57">
        <v>15000.0</v>
      </c>
      <c r="L389" s="54" t="s">
        <v>51</v>
      </c>
      <c r="M389" s="53">
        <v>45775.0</v>
      </c>
      <c r="N389" s="54" t="s">
        <v>19</v>
      </c>
      <c r="O389" s="58"/>
      <c r="P389" s="58"/>
      <c r="Q389" s="152"/>
      <c r="R389" s="162"/>
      <c r="S389" s="162"/>
      <c r="T389" s="162"/>
      <c r="U389" s="162"/>
      <c r="V389" s="163"/>
      <c r="W389" s="163"/>
      <c r="X389" s="163"/>
    </row>
    <row r="390">
      <c r="A390" s="53">
        <v>45705.0</v>
      </c>
      <c r="B390" s="53">
        <v>45783.0</v>
      </c>
      <c r="C390" s="54">
        <v>199752.0</v>
      </c>
      <c r="D390" s="54" t="s">
        <v>116</v>
      </c>
      <c r="E390" s="55">
        <v>45170.0</v>
      </c>
      <c r="F390" s="56">
        <f t="shared" si="6"/>
        <v>20</v>
      </c>
      <c r="G390" s="53">
        <v>45315.0</v>
      </c>
      <c r="H390" s="56">
        <f t="shared" si="2"/>
        <v>15</v>
      </c>
      <c r="I390" s="54" t="s">
        <v>49</v>
      </c>
      <c r="J390" s="54">
        <v>535.0</v>
      </c>
      <c r="K390" s="100"/>
      <c r="L390" s="58"/>
      <c r="M390" s="58"/>
      <c r="N390" s="54" t="s">
        <v>19</v>
      </c>
      <c r="O390" s="58"/>
      <c r="P390" s="58"/>
      <c r="Q390" s="152"/>
      <c r="R390" s="162"/>
      <c r="S390" s="162"/>
      <c r="T390" s="162"/>
      <c r="U390" s="162"/>
      <c r="V390" s="163"/>
      <c r="W390" s="163"/>
      <c r="X390" s="163"/>
    </row>
    <row r="391">
      <c r="A391" s="53">
        <v>45705.0</v>
      </c>
      <c r="B391" s="53">
        <v>45783.0</v>
      </c>
      <c r="C391" s="54">
        <v>209357.0</v>
      </c>
      <c r="D391" s="54" t="s">
        <v>48</v>
      </c>
      <c r="E391" s="55">
        <v>45170.0</v>
      </c>
      <c r="F391" s="56">
        <f t="shared" si="6"/>
        <v>20</v>
      </c>
      <c r="G391" s="53">
        <v>45388.0</v>
      </c>
      <c r="H391" s="56">
        <f t="shared" si="2"/>
        <v>13</v>
      </c>
      <c r="I391" s="54" t="s">
        <v>73</v>
      </c>
      <c r="J391" s="58"/>
      <c r="K391" s="57" t="s">
        <v>64</v>
      </c>
      <c r="L391" s="54" t="s">
        <v>51</v>
      </c>
      <c r="M391" s="53">
        <v>45770.0</v>
      </c>
      <c r="N391" s="54" t="s">
        <v>19</v>
      </c>
      <c r="O391" s="54" t="s">
        <v>856</v>
      </c>
      <c r="P391" s="54" t="s">
        <v>61</v>
      </c>
      <c r="Q391" s="152"/>
      <c r="R391" s="162"/>
      <c r="S391" s="162"/>
      <c r="T391" s="162"/>
      <c r="U391" s="162"/>
      <c r="V391" s="163"/>
      <c r="W391" s="163"/>
      <c r="X391" s="163"/>
    </row>
    <row r="392">
      <c r="A392" s="53">
        <v>45722.0</v>
      </c>
      <c r="B392" s="53">
        <v>45779.0</v>
      </c>
      <c r="C392" s="54">
        <v>222910.0</v>
      </c>
      <c r="D392" s="54" t="s">
        <v>48</v>
      </c>
      <c r="E392" s="55">
        <v>45474.0</v>
      </c>
      <c r="F392" s="56">
        <f t="shared" si="6"/>
        <v>10</v>
      </c>
      <c r="G392" s="53">
        <v>45500.0</v>
      </c>
      <c r="H392" s="56">
        <f t="shared" si="2"/>
        <v>9</v>
      </c>
      <c r="I392" s="54" t="s">
        <v>73</v>
      </c>
      <c r="J392" s="54" t="s">
        <v>142</v>
      </c>
      <c r="K392" s="410">
        <v>13000.0</v>
      </c>
      <c r="L392" s="54" t="s">
        <v>51</v>
      </c>
      <c r="M392" s="53">
        <v>45779.0</v>
      </c>
      <c r="N392" s="54" t="s">
        <v>17</v>
      </c>
      <c r="O392" s="54" t="s">
        <v>200</v>
      </c>
      <c r="P392" s="54" t="s">
        <v>66</v>
      </c>
      <c r="Q392" s="152"/>
      <c r="R392" s="162"/>
      <c r="S392" s="162"/>
      <c r="T392" s="162"/>
      <c r="U392" s="162"/>
      <c r="V392" s="163"/>
      <c r="W392" s="163"/>
      <c r="X392" s="163"/>
    </row>
    <row r="393">
      <c r="A393" s="53">
        <v>45750.0</v>
      </c>
      <c r="B393" s="53">
        <v>45783.0</v>
      </c>
      <c r="C393" s="54">
        <v>231566.0</v>
      </c>
      <c r="D393" s="54" t="s">
        <v>48</v>
      </c>
      <c r="E393" s="55">
        <v>45566.0</v>
      </c>
      <c r="F393" s="56">
        <f t="shared" si="6"/>
        <v>7</v>
      </c>
      <c r="G393" s="151">
        <v>45583.0</v>
      </c>
      <c r="H393" s="56">
        <f t="shared" si="2"/>
        <v>6</v>
      </c>
      <c r="I393" s="54" t="s">
        <v>63</v>
      </c>
      <c r="J393" s="54">
        <v>404.0</v>
      </c>
      <c r="K393" s="410">
        <v>9000.0</v>
      </c>
      <c r="L393" s="54" t="s">
        <v>51</v>
      </c>
      <c r="M393" s="53">
        <v>45770.0</v>
      </c>
      <c r="N393" s="54" t="s">
        <v>19</v>
      </c>
      <c r="O393" s="58"/>
      <c r="P393" s="58"/>
      <c r="Q393" s="152"/>
      <c r="R393" s="162"/>
      <c r="S393" s="162"/>
      <c r="T393" s="162"/>
      <c r="U393" s="162"/>
      <c r="V393" s="163"/>
      <c r="W393" s="163"/>
      <c r="X393" s="163"/>
    </row>
    <row r="394">
      <c r="A394" s="53">
        <v>45775.0</v>
      </c>
      <c r="B394" s="53">
        <v>45779.0</v>
      </c>
      <c r="C394" s="54">
        <v>234898.0</v>
      </c>
      <c r="D394" s="54" t="s">
        <v>48</v>
      </c>
      <c r="E394" s="55">
        <v>45566.0</v>
      </c>
      <c r="F394" s="56">
        <f t="shared" si="6"/>
        <v>7</v>
      </c>
      <c r="G394" s="151">
        <v>45618.0</v>
      </c>
      <c r="H394" s="56">
        <f t="shared" si="2"/>
        <v>5</v>
      </c>
      <c r="I394" s="54" t="s">
        <v>73</v>
      </c>
      <c r="J394" s="54" t="s">
        <v>258</v>
      </c>
      <c r="K394" s="57">
        <v>10500.0</v>
      </c>
      <c r="L394" s="54" t="s">
        <v>51</v>
      </c>
      <c r="M394" s="53">
        <v>45779.0</v>
      </c>
      <c r="N394" s="54" t="s">
        <v>17</v>
      </c>
      <c r="O394" s="58"/>
      <c r="P394" s="58"/>
      <c r="Q394" s="152"/>
      <c r="R394" s="162"/>
      <c r="S394" s="162"/>
      <c r="T394" s="162"/>
      <c r="U394" s="162"/>
      <c r="V394" s="163"/>
      <c r="W394" s="163"/>
      <c r="X394" s="163"/>
    </row>
    <row r="395">
      <c r="A395" s="53">
        <v>45705.0</v>
      </c>
      <c r="B395" s="53">
        <v>45783.0</v>
      </c>
      <c r="C395" s="54">
        <v>226186.0</v>
      </c>
      <c r="D395" s="54" t="s">
        <v>89</v>
      </c>
      <c r="E395" s="55">
        <v>45505.0</v>
      </c>
      <c r="F395" s="56">
        <f t="shared" si="6"/>
        <v>9</v>
      </c>
      <c r="G395" s="53">
        <v>45532.0</v>
      </c>
      <c r="H395" s="56">
        <f t="shared" si="2"/>
        <v>8</v>
      </c>
      <c r="I395" s="54" t="s">
        <v>73</v>
      </c>
      <c r="J395" s="54">
        <v>206.0</v>
      </c>
      <c r="K395" s="411">
        <v>16000.0</v>
      </c>
      <c r="L395" s="58"/>
      <c r="M395" s="54" t="s">
        <v>844</v>
      </c>
      <c r="N395" s="54" t="s">
        <v>19</v>
      </c>
      <c r="O395" s="58"/>
      <c r="P395" s="58"/>
      <c r="Q395" s="152"/>
      <c r="R395" s="162"/>
      <c r="S395" s="162"/>
      <c r="T395" s="162"/>
      <c r="U395" s="162"/>
      <c r="V395" s="163"/>
      <c r="W395" s="163"/>
      <c r="X395" s="163"/>
    </row>
    <row r="396">
      <c r="A396" s="53">
        <v>45705.0</v>
      </c>
      <c r="B396" s="53">
        <v>45779.0</v>
      </c>
      <c r="C396" s="54">
        <v>240886.0</v>
      </c>
      <c r="D396" s="54" t="s">
        <v>158</v>
      </c>
      <c r="E396" s="55">
        <v>45658.0</v>
      </c>
      <c r="F396" s="56">
        <f t="shared" si="6"/>
        <v>4</v>
      </c>
      <c r="G396" s="53">
        <v>45685.0</v>
      </c>
      <c r="H396" s="56">
        <f t="shared" si="2"/>
        <v>3</v>
      </c>
      <c r="I396" s="54" t="s">
        <v>74</v>
      </c>
      <c r="J396" s="54">
        <v>309.0</v>
      </c>
      <c r="K396" s="57" t="s">
        <v>857</v>
      </c>
      <c r="L396" s="54" t="s">
        <v>51</v>
      </c>
      <c r="M396" s="53">
        <v>45779.0</v>
      </c>
      <c r="N396" s="54" t="s">
        <v>25</v>
      </c>
      <c r="O396" s="54" t="s">
        <v>198</v>
      </c>
      <c r="P396" s="58"/>
      <c r="Q396" s="152"/>
      <c r="R396" s="162"/>
      <c r="S396" s="162"/>
      <c r="T396" s="162"/>
      <c r="U396" s="162"/>
      <c r="V396" s="163"/>
      <c r="W396" s="163"/>
      <c r="X396" s="163"/>
    </row>
    <row r="397">
      <c r="A397" s="53">
        <v>45705.0</v>
      </c>
      <c r="B397" s="53">
        <v>45783.0</v>
      </c>
      <c r="C397" s="54">
        <v>238544.0</v>
      </c>
      <c r="D397" s="54" t="s">
        <v>107</v>
      </c>
      <c r="E397" s="55">
        <v>45627.0</v>
      </c>
      <c r="F397" s="56">
        <f t="shared" si="6"/>
        <v>5</v>
      </c>
      <c r="G397" s="53">
        <v>45671.0</v>
      </c>
      <c r="H397" s="56">
        <f t="shared" si="2"/>
        <v>3</v>
      </c>
      <c r="I397" s="54" t="s">
        <v>63</v>
      </c>
      <c r="J397" s="54" t="s">
        <v>858</v>
      </c>
      <c r="K397" s="100"/>
      <c r="L397" s="54" t="s">
        <v>51</v>
      </c>
      <c r="M397" s="53">
        <v>45770.0</v>
      </c>
      <c r="N397" s="54" t="s">
        <v>19</v>
      </c>
      <c r="O397" s="54" t="s">
        <v>197</v>
      </c>
      <c r="P397" s="54" t="s">
        <v>61</v>
      </c>
      <c r="Q397" s="152"/>
      <c r="R397" s="162"/>
      <c r="S397" s="162"/>
      <c r="T397" s="162"/>
      <c r="U397" s="162"/>
      <c r="V397" s="163"/>
      <c r="W397" s="163"/>
      <c r="X397" s="163"/>
    </row>
    <row r="398">
      <c r="A398" s="53">
        <v>45747.0</v>
      </c>
      <c r="B398" s="53">
        <v>45783.0</v>
      </c>
      <c r="C398" s="54">
        <v>245690.0</v>
      </c>
      <c r="D398" s="54" t="s">
        <v>58</v>
      </c>
      <c r="E398" s="55">
        <v>45717.0</v>
      </c>
      <c r="F398" s="56">
        <f t="shared" si="6"/>
        <v>2</v>
      </c>
      <c r="G398" s="53">
        <v>45743.0</v>
      </c>
      <c r="H398" s="56">
        <f t="shared" si="2"/>
        <v>1</v>
      </c>
      <c r="I398" s="54" t="s">
        <v>74</v>
      </c>
      <c r="J398" s="58"/>
      <c r="K398" s="100"/>
      <c r="L398" s="54" t="s">
        <v>51</v>
      </c>
      <c r="M398" s="53">
        <v>45750.0</v>
      </c>
      <c r="N398" s="54" t="s">
        <v>19</v>
      </c>
      <c r="O398" s="54" t="s">
        <v>209</v>
      </c>
      <c r="P398" s="58"/>
      <c r="Q398" s="152"/>
      <c r="R398" s="162"/>
      <c r="S398" s="162"/>
      <c r="T398" s="162"/>
      <c r="U398" s="162"/>
      <c r="V398" s="163"/>
      <c r="W398" s="163"/>
      <c r="X398" s="163"/>
    </row>
    <row r="399">
      <c r="A399" s="53">
        <v>45747.0</v>
      </c>
      <c r="B399" s="53">
        <v>45783.0</v>
      </c>
      <c r="C399" s="54">
        <v>247253.0</v>
      </c>
      <c r="D399" s="54" t="s">
        <v>88</v>
      </c>
      <c r="E399" s="55">
        <v>45717.0</v>
      </c>
      <c r="F399" s="56">
        <f t="shared" si="6"/>
        <v>2</v>
      </c>
      <c r="G399" s="53">
        <v>45743.0</v>
      </c>
      <c r="H399" s="56">
        <f t="shared" si="2"/>
        <v>1</v>
      </c>
      <c r="I399" s="54" t="s">
        <v>74</v>
      </c>
      <c r="J399" s="58"/>
      <c r="K399" s="100"/>
      <c r="L399" s="54" t="s">
        <v>51</v>
      </c>
      <c r="M399" s="53">
        <v>45750.0</v>
      </c>
      <c r="N399" s="54" t="s">
        <v>19</v>
      </c>
      <c r="O399" s="54" t="s">
        <v>209</v>
      </c>
      <c r="P399" s="58"/>
      <c r="Q399" s="152"/>
      <c r="R399" s="162"/>
      <c r="S399" s="162"/>
      <c r="T399" s="162"/>
      <c r="U399" s="162"/>
      <c r="V399" s="163"/>
      <c r="W399" s="163"/>
      <c r="X399" s="163"/>
    </row>
    <row r="400">
      <c r="A400" s="53">
        <v>45705.0</v>
      </c>
      <c r="B400" s="53">
        <v>45783.0</v>
      </c>
      <c r="C400" s="54">
        <v>233946.0</v>
      </c>
      <c r="D400" s="54" t="s">
        <v>70</v>
      </c>
      <c r="E400" s="55">
        <v>45566.0</v>
      </c>
      <c r="F400" s="56">
        <f t="shared" si="6"/>
        <v>7</v>
      </c>
      <c r="G400" s="151">
        <v>45607.0</v>
      </c>
      <c r="H400" s="56">
        <f t="shared" si="2"/>
        <v>5</v>
      </c>
      <c r="I400" s="54" t="s">
        <v>73</v>
      </c>
      <c r="J400" s="54" t="s">
        <v>210</v>
      </c>
      <c r="K400" s="57" t="s">
        <v>64</v>
      </c>
      <c r="L400" s="54" t="s">
        <v>51</v>
      </c>
      <c r="M400" s="53">
        <v>45770.0</v>
      </c>
      <c r="N400" s="54" t="s">
        <v>19</v>
      </c>
      <c r="O400" s="58"/>
      <c r="P400" s="58"/>
      <c r="Q400" s="152"/>
      <c r="R400" s="162"/>
      <c r="S400" s="162"/>
      <c r="T400" s="162"/>
      <c r="U400" s="162"/>
      <c r="V400" s="163"/>
      <c r="W400" s="163"/>
      <c r="X400" s="163"/>
    </row>
    <row r="401">
      <c r="A401" s="53">
        <v>45705.0</v>
      </c>
      <c r="B401" s="53">
        <v>45783.0</v>
      </c>
      <c r="C401" s="54">
        <v>205855.0</v>
      </c>
      <c r="D401" s="54" t="s">
        <v>102</v>
      </c>
      <c r="E401" s="55">
        <v>45323.0</v>
      </c>
      <c r="F401" s="56">
        <f t="shared" si="6"/>
        <v>15</v>
      </c>
      <c r="G401" s="53">
        <v>45364.0</v>
      </c>
      <c r="H401" s="56">
        <f t="shared" si="2"/>
        <v>13</v>
      </c>
      <c r="I401" s="54" t="s">
        <v>73</v>
      </c>
      <c r="J401" s="54">
        <v>212.0</v>
      </c>
      <c r="K401" s="410">
        <v>8000.0</v>
      </c>
      <c r="L401" s="54" t="s">
        <v>68</v>
      </c>
      <c r="M401" s="53">
        <v>45761.0</v>
      </c>
      <c r="N401" s="54" t="s">
        <v>19</v>
      </c>
      <c r="O401" s="54" t="s">
        <v>200</v>
      </c>
      <c r="P401" s="58"/>
      <c r="Q401" s="152"/>
      <c r="R401" s="162"/>
      <c r="S401" s="162"/>
      <c r="T401" s="162"/>
      <c r="U401" s="162"/>
      <c r="V401" s="163"/>
      <c r="W401" s="163"/>
      <c r="X401" s="163"/>
    </row>
    <row r="402">
      <c r="A402" s="53">
        <v>45705.0</v>
      </c>
      <c r="B402" s="53">
        <v>45783.0</v>
      </c>
      <c r="C402" s="54">
        <v>239715.0</v>
      </c>
      <c r="D402" s="54" t="s">
        <v>83</v>
      </c>
      <c r="E402" s="55">
        <v>45597.0</v>
      </c>
      <c r="F402" s="56">
        <f t="shared" si="6"/>
        <v>6</v>
      </c>
      <c r="G402" s="53">
        <v>45674.0</v>
      </c>
      <c r="H402" s="56">
        <f t="shared" si="2"/>
        <v>3</v>
      </c>
      <c r="I402" s="54" t="s">
        <v>74</v>
      </c>
      <c r="J402" s="58"/>
      <c r="K402" s="100"/>
      <c r="L402" s="54" t="s">
        <v>51</v>
      </c>
      <c r="M402" s="53">
        <v>45754.0</v>
      </c>
      <c r="N402" s="54" t="s">
        <v>19</v>
      </c>
      <c r="O402" s="54" t="s">
        <v>859</v>
      </c>
      <c r="P402" s="58"/>
      <c r="Q402" s="152"/>
      <c r="R402" s="162"/>
      <c r="S402" s="162"/>
      <c r="T402" s="162"/>
      <c r="U402" s="162"/>
      <c r="V402" s="163"/>
      <c r="W402" s="163"/>
      <c r="X402" s="163"/>
    </row>
    <row r="403">
      <c r="A403" s="53">
        <v>45723.0</v>
      </c>
      <c r="B403" s="53">
        <v>45783.0</v>
      </c>
      <c r="C403" s="54">
        <v>213574.0</v>
      </c>
      <c r="D403" s="54" t="s">
        <v>58</v>
      </c>
      <c r="E403" s="55">
        <v>45413.0</v>
      </c>
      <c r="F403" s="56">
        <f t="shared" si="6"/>
        <v>12</v>
      </c>
      <c r="G403" s="53">
        <v>45510.0</v>
      </c>
      <c r="H403" s="56">
        <f t="shared" si="2"/>
        <v>9</v>
      </c>
      <c r="I403" s="54" t="s">
        <v>59</v>
      </c>
      <c r="J403" s="54">
        <v>106.0</v>
      </c>
      <c r="K403" s="57" t="s">
        <v>64</v>
      </c>
      <c r="L403" s="54" t="s">
        <v>51</v>
      </c>
      <c r="M403" s="53">
        <v>45763.0</v>
      </c>
      <c r="N403" s="54" t="s">
        <v>19</v>
      </c>
      <c r="O403" s="58"/>
      <c r="P403" s="58"/>
      <c r="Q403" s="152"/>
      <c r="R403" s="162"/>
      <c r="S403" s="162"/>
      <c r="T403" s="162"/>
      <c r="U403" s="162"/>
      <c r="V403" s="163"/>
      <c r="W403" s="163"/>
      <c r="X403" s="163"/>
    </row>
    <row r="404">
      <c r="A404" s="53">
        <v>45705.0</v>
      </c>
      <c r="B404" s="53">
        <v>45783.0</v>
      </c>
      <c r="C404" s="54">
        <v>218628.0</v>
      </c>
      <c r="D404" s="54" t="s">
        <v>87</v>
      </c>
      <c r="E404" s="55">
        <v>45413.0</v>
      </c>
      <c r="F404" s="56">
        <f t="shared" si="6"/>
        <v>12</v>
      </c>
      <c r="G404" s="53">
        <v>45462.0</v>
      </c>
      <c r="H404" s="56">
        <f t="shared" si="2"/>
        <v>10</v>
      </c>
      <c r="I404" s="54" t="s">
        <v>74</v>
      </c>
      <c r="J404" s="58"/>
      <c r="K404" s="100"/>
      <c r="L404" s="58"/>
      <c r="M404" s="53">
        <v>45763.0</v>
      </c>
      <c r="N404" s="54" t="s">
        <v>19</v>
      </c>
      <c r="O404" s="58"/>
      <c r="P404" s="58"/>
      <c r="Q404" s="152"/>
      <c r="R404" s="162"/>
      <c r="S404" s="162"/>
      <c r="T404" s="162"/>
      <c r="U404" s="162"/>
      <c r="V404" s="163"/>
      <c r="W404" s="163"/>
      <c r="X404" s="163"/>
    </row>
    <row r="405">
      <c r="A405" s="53">
        <v>45705.0</v>
      </c>
      <c r="B405" s="53">
        <v>45783.0</v>
      </c>
      <c r="C405" s="54">
        <v>208347.0</v>
      </c>
      <c r="D405" s="54" t="s">
        <v>114</v>
      </c>
      <c r="E405" s="55">
        <v>45323.0</v>
      </c>
      <c r="F405" s="56">
        <f t="shared" si="6"/>
        <v>15</v>
      </c>
      <c r="G405" s="53">
        <v>45379.0</v>
      </c>
      <c r="H405" s="56">
        <f t="shared" si="2"/>
        <v>13</v>
      </c>
      <c r="I405" s="54" t="s">
        <v>73</v>
      </c>
      <c r="J405" s="54">
        <v>269.0</v>
      </c>
      <c r="K405" s="410">
        <v>10500.0</v>
      </c>
      <c r="L405" s="54" t="s">
        <v>68</v>
      </c>
      <c r="M405" s="53">
        <v>45761.0</v>
      </c>
      <c r="N405" s="54" t="s">
        <v>19</v>
      </c>
      <c r="O405" s="54" t="s">
        <v>860</v>
      </c>
      <c r="P405" s="58"/>
      <c r="Q405" s="152"/>
      <c r="R405" s="162"/>
      <c r="S405" s="162"/>
      <c r="T405" s="162"/>
      <c r="U405" s="162"/>
      <c r="V405" s="163"/>
      <c r="W405" s="163"/>
      <c r="X405" s="163"/>
    </row>
    <row r="406">
      <c r="A406" s="53">
        <v>45705.0</v>
      </c>
      <c r="B406" s="53">
        <v>45783.0</v>
      </c>
      <c r="C406" s="54">
        <v>213860.0</v>
      </c>
      <c r="D406" s="54" t="s">
        <v>96</v>
      </c>
      <c r="E406" s="55">
        <v>45292.0</v>
      </c>
      <c r="F406" s="56">
        <f t="shared" si="6"/>
        <v>16</v>
      </c>
      <c r="G406" s="53">
        <v>45422.0</v>
      </c>
      <c r="H406" s="56">
        <f t="shared" si="2"/>
        <v>11</v>
      </c>
      <c r="I406" s="54" t="s">
        <v>59</v>
      </c>
      <c r="J406" s="54">
        <v>139.0</v>
      </c>
      <c r="K406" s="410" t="s">
        <v>861</v>
      </c>
      <c r="L406" s="54" t="s">
        <v>51</v>
      </c>
      <c r="M406" s="53">
        <v>45769.0</v>
      </c>
      <c r="N406" s="54" t="s">
        <v>20</v>
      </c>
      <c r="O406" s="54" t="s">
        <v>862</v>
      </c>
      <c r="P406" s="58"/>
      <c r="Q406" s="152"/>
      <c r="R406" s="162"/>
      <c r="S406" s="162"/>
      <c r="T406" s="162"/>
      <c r="U406" s="162"/>
      <c r="V406" s="163"/>
      <c r="W406" s="163"/>
      <c r="X406" s="163"/>
    </row>
    <row r="407">
      <c r="A407" s="53">
        <v>45705.0</v>
      </c>
      <c r="B407" s="53">
        <v>45783.0</v>
      </c>
      <c r="C407" s="54">
        <v>235462.0</v>
      </c>
      <c r="D407" s="54" t="s">
        <v>96</v>
      </c>
      <c r="E407" s="55">
        <v>45383.0</v>
      </c>
      <c r="F407" s="56">
        <f t="shared" si="6"/>
        <v>13</v>
      </c>
      <c r="G407" s="151">
        <v>45622.0</v>
      </c>
      <c r="H407" s="56">
        <f t="shared" si="2"/>
        <v>5</v>
      </c>
      <c r="I407" s="54" t="s">
        <v>74</v>
      </c>
      <c r="J407" s="54">
        <v>301.0</v>
      </c>
      <c r="K407" s="410">
        <v>2300.0</v>
      </c>
      <c r="L407" s="58"/>
      <c r="M407" s="53">
        <v>45734.0</v>
      </c>
      <c r="N407" s="54" t="s">
        <v>19</v>
      </c>
      <c r="O407" s="54" t="s">
        <v>204</v>
      </c>
      <c r="P407" s="58"/>
      <c r="Q407" s="152"/>
      <c r="R407" s="162"/>
      <c r="S407" s="162"/>
      <c r="T407" s="162"/>
      <c r="U407" s="162"/>
      <c r="V407" s="163"/>
      <c r="W407" s="163"/>
      <c r="X407" s="163"/>
    </row>
    <row r="408">
      <c r="A408" s="53">
        <v>45727.0</v>
      </c>
      <c r="B408" s="53">
        <v>45783.0</v>
      </c>
      <c r="C408" s="54">
        <v>214074.0</v>
      </c>
      <c r="D408" s="54" t="s">
        <v>62</v>
      </c>
      <c r="E408" s="55">
        <v>45413.0</v>
      </c>
      <c r="F408" s="56">
        <f t="shared" si="6"/>
        <v>12</v>
      </c>
      <c r="G408" s="53">
        <v>45425.0</v>
      </c>
      <c r="H408" s="56">
        <f t="shared" si="2"/>
        <v>11</v>
      </c>
      <c r="I408" s="54" t="s">
        <v>63</v>
      </c>
      <c r="J408" s="54">
        <v>404.0</v>
      </c>
      <c r="K408" s="57" t="s">
        <v>64</v>
      </c>
      <c r="L408" s="54" t="s">
        <v>51</v>
      </c>
      <c r="M408" s="53">
        <v>45769.0</v>
      </c>
      <c r="N408" s="54" t="s">
        <v>19</v>
      </c>
      <c r="O408" s="54" t="s">
        <v>204</v>
      </c>
      <c r="P408" s="58"/>
      <c r="Q408" s="152"/>
      <c r="R408" s="162"/>
      <c r="S408" s="162"/>
      <c r="T408" s="162"/>
      <c r="U408" s="162"/>
      <c r="V408" s="163"/>
      <c r="W408" s="163"/>
      <c r="X408" s="163"/>
    </row>
    <row r="409">
      <c r="A409" s="53">
        <v>45705.0</v>
      </c>
      <c r="B409" s="53">
        <v>45783.0</v>
      </c>
      <c r="C409" s="54">
        <v>227648.0</v>
      </c>
      <c r="D409" s="54" t="s">
        <v>62</v>
      </c>
      <c r="E409" s="55">
        <v>45505.0</v>
      </c>
      <c r="F409" s="56">
        <f t="shared" si="6"/>
        <v>9</v>
      </c>
      <c r="G409" s="53">
        <v>45546.0</v>
      </c>
      <c r="H409" s="56">
        <f t="shared" si="2"/>
        <v>7</v>
      </c>
      <c r="I409" s="54" t="s">
        <v>74</v>
      </c>
      <c r="J409" s="54" t="s">
        <v>367</v>
      </c>
      <c r="K409" s="423">
        <v>22500.0</v>
      </c>
      <c r="L409" s="54" t="s">
        <v>51</v>
      </c>
      <c r="M409" s="53">
        <v>45761.0</v>
      </c>
      <c r="N409" s="54" t="s">
        <v>19</v>
      </c>
      <c r="O409" s="54" t="s">
        <v>204</v>
      </c>
      <c r="P409" s="54" t="s">
        <v>61</v>
      </c>
      <c r="Q409" s="152"/>
      <c r="R409" s="162"/>
      <c r="S409" s="162"/>
      <c r="T409" s="162"/>
      <c r="U409" s="162"/>
      <c r="V409" s="163"/>
      <c r="W409" s="163"/>
      <c r="X409" s="163"/>
    </row>
    <row r="410">
      <c r="A410" s="53">
        <v>45705.0</v>
      </c>
      <c r="B410" s="53">
        <v>45783.0</v>
      </c>
      <c r="C410" s="54">
        <v>219436.0</v>
      </c>
      <c r="D410" s="54" t="s">
        <v>116</v>
      </c>
      <c r="E410" s="55">
        <v>45413.0</v>
      </c>
      <c r="F410" s="56">
        <f t="shared" si="6"/>
        <v>12</v>
      </c>
      <c r="G410" s="53">
        <v>45469.0</v>
      </c>
      <c r="H410" s="56">
        <f t="shared" si="2"/>
        <v>10</v>
      </c>
      <c r="I410" s="54" t="s">
        <v>63</v>
      </c>
      <c r="J410" s="54">
        <v>404.0</v>
      </c>
      <c r="K410" s="423">
        <v>90000.0</v>
      </c>
      <c r="L410" s="54" t="s">
        <v>68</v>
      </c>
      <c r="M410" s="53">
        <v>45769.0</v>
      </c>
      <c r="N410" s="54" t="s">
        <v>19</v>
      </c>
      <c r="O410" s="54" t="s">
        <v>200</v>
      </c>
      <c r="P410" s="58"/>
      <c r="Q410" s="152"/>
      <c r="R410" s="162"/>
      <c r="S410" s="162"/>
      <c r="T410" s="162"/>
      <c r="U410" s="162"/>
      <c r="V410" s="163"/>
      <c r="W410" s="163"/>
      <c r="X410" s="163"/>
    </row>
    <row r="411">
      <c r="A411" s="53">
        <v>45705.0</v>
      </c>
      <c r="B411" s="53">
        <v>45783.0</v>
      </c>
      <c r="C411" s="54">
        <v>205609.0</v>
      </c>
      <c r="D411" s="54" t="s">
        <v>116</v>
      </c>
      <c r="E411" s="55">
        <v>45323.0</v>
      </c>
      <c r="F411" s="56">
        <f t="shared" si="6"/>
        <v>15</v>
      </c>
      <c r="G411" s="53">
        <v>45359.0</v>
      </c>
      <c r="H411" s="56">
        <f t="shared" si="2"/>
        <v>13</v>
      </c>
      <c r="I411" s="54" t="s">
        <v>59</v>
      </c>
      <c r="J411" s="54">
        <v>139.0</v>
      </c>
      <c r="K411" s="100"/>
      <c r="L411" s="54" t="s">
        <v>51</v>
      </c>
      <c r="M411" s="53">
        <v>45769.0</v>
      </c>
      <c r="N411" s="54" t="s">
        <v>19</v>
      </c>
      <c r="O411" s="58"/>
      <c r="P411" s="58"/>
      <c r="Q411" s="152"/>
      <c r="R411" s="162"/>
      <c r="S411" s="162"/>
      <c r="T411" s="162"/>
      <c r="U411" s="162"/>
      <c r="V411" s="163"/>
      <c r="W411" s="163"/>
      <c r="X411" s="163"/>
    </row>
    <row r="412">
      <c r="A412" s="53">
        <v>45708.0</v>
      </c>
      <c r="B412" s="53">
        <v>45783.0</v>
      </c>
      <c r="C412" s="54">
        <v>210712.0</v>
      </c>
      <c r="D412" s="54" t="s">
        <v>118</v>
      </c>
      <c r="E412" s="55">
        <v>45292.0</v>
      </c>
      <c r="F412" s="56">
        <f t="shared" si="6"/>
        <v>16</v>
      </c>
      <c r="G412" s="53">
        <v>45398.0</v>
      </c>
      <c r="H412" s="56">
        <f t="shared" si="2"/>
        <v>12</v>
      </c>
      <c r="I412" s="54" t="s">
        <v>73</v>
      </c>
      <c r="J412" s="54">
        <v>208.0</v>
      </c>
      <c r="K412" s="411">
        <v>12000.0</v>
      </c>
      <c r="L412" s="54" t="s">
        <v>68</v>
      </c>
      <c r="M412" s="53">
        <v>45769.0</v>
      </c>
      <c r="N412" s="54" t="s">
        <v>19</v>
      </c>
      <c r="O412" s="54" t="s">
        <v>200</v>
      </c>
      <c r="P412" s="58"/>
      <c r="Q412" s="152"/>
      <c r="R412" s="162"/>
      <c r="S412" s="162"/>
      <c r="T412" s="162"/>
      <c r="U412" s="162"/>
      <c r="V412" s="163"/>
      <c r="W412" s="163"/>
      <c r="X412" s="163"/>
    </row>
    <row r="413">
      <c r="A413" s="53">
        <v>45723.0</v>
      </c>
      <c r="B413" s="53">
        <v>45783.0</v>
      </c>
      <c r="C413" s="54">
        <v>226440.0</v>
      </c>
      <c r="D413" s="54" t="s">
        <v>99</v>
      </c>
      <c r="E413" s="55">
        <v>45444.0</v>
      </c>
      <c r="F413" s="56">
        <f t="shared" si="6"/>
        <v>11</v>
      </c>
      <c r="G413" s="53">
        <v>45533.0</v>
      </c>
      <c r="H413" s="56">
        <f t="shared" si="2"/>
        <v>8</v>
      </c>
      <c r="I413" s="54" t="s">
        <v>74</v>
      </c>
      <c r="J413" s="54">
        <v>314.0</v>
      </c>
      <c r="K413" s="410">
        <v>8000.0</v>
      </c>
      <c r="L413" s="54" t="s">
        <v>51</v>
      </c>
      <c r="M413" s="53">
        <v>45754.0</v>
      </c>
      <c r="N413" s="54" t="s">
        <v>19</v>
      </c>
      <c r="O413" s="54" t="s">
        <v>859</v>
      </c>
      <c r="P413" s="58"/>
      <c r="Q413" s="152"/>
      <c r="R413" s="162"/>
      <c r="S413" s="162"/>
      <c r="T413" s="162"/>
      <c r="U413" s="162"/>
      <c r="V413" s="163"/>
      <c r="W413" s="163"/>
      <c r="X413" s="163"/>
    </row>
    <row r="414">
      <c r="A414" s="53">
        <v>45705.0</v>
      </c>
      <c r="B414" s="53">
        <v>45783.0</v>
      </c>
      <c r="C414" s="54">
        <v>228347.0</v>
      </c>
      <c r="D414" s="54" t="s">
        <v>99</v>
      </c>
      <c r="E414" s="55">
        <v>45505.0</v>
      </c>
      <c r="F414" s="56">
        <f t="shared" si="6"/>
        <v>9</v>
      </c>
      <c r="G414" s="53">
        <v>45555.0</v>
      </c>
      <c r="H414" s="56">
        <f t="shared" si="2"/>
        <v>7</v>
      </c>
      <c r="I414" s="54" t="s">
        <v>42</v>
      </c>
      <c r="J414" s="54">
        <v>88.0</v>
      </c>
      <c r="K414" s="411">
        <v>12000.0</v>
      </c>
      <c r="L414" s="58"/>
      <c r="M414" s="54" t="s">
        <v>163</v>
      </c>
      <c r="N414" s="54" t="s">
        <v>19</v>
      </c>
      <c r="O414" s="58"/>
      <c r="P414" s="54" t="s">
        <v>66</v>
      </c>
      <c r="Q414" s="152"/>
      <c r="R414" s="162"/>
      <c r="S414" s="162"/>
      <c r="T414" s="162"/>
      <c r="U414" s="162"/>
      <c r="V414" s="163"/>
      <c r="W414" s="163"/>
      <c r="X414" s="163"/>
    </row>
    <row r="415">
      <c r="A415" s="53">
        <v>45705.0</v>
      </c>
      <c r="B415" s="53">
        <v>45783.0</v>
      </c>
      <c r="C415" s="54">
        <v>218871.0</v>
      </c>
      <c r="D415" s="54" t="s">
        <v>41</v>
      </c>
      <c r="E415" s="55">
        <v>45352.0</v>
      </c>
      <c r="F415" s="56">
        <f t="shared" si="6"/>
        <v>14</v>
      </c>
      <c r="G415" s="53">
        <v>45464.0</v>
      </c>
      <c r="H415" s="56">
        <f t="shared" si="2"/>
        <v>10</v>
      </c>
      <c r="I415" s="54" t="s">
        <v>74</v>
      </c>
      <c r="J415" s="54">
        <v>314.0</v>
      </c>
      <c r="K415" s="410">
        <v>3500.0</v>
      </c>
      <c r="L415" s="54" t="s">
        <v>68</v>
      </c>
      <c r="M415" s="53">
        <v>45756.0</v>
      </c>
      <c r="N415" s="54" t="s">
        <v>19</v>
      </c>
      <c r="O415" s="54" t="s">
        <v>200</v>
      </c>
      <c r="P415" s="58"/>
      <c r="Q415" s="152"/>
      <c r="R415" s="162"/>
      <c r="S415" s="162"/>
      <c r="T415" s="162"/>
      <c r="U415" s="162"/>
      <c r="V415" s="163"/>
      <c r="W415" s="163"/>
      <c r="X415" s="163"/>
    </row>
    <row r="416">
      <c r="A416" s="53">
        <v>45705.0</v>
      </c>
      <c r="B416" s="53">
        <v>45783.0</v>
      </c>
      <c r="C416" s="54">
        <v>240022.0</v>
      </c>
      <c r="D416" s="54" t="s">
        <v>60</v>
      </c>
      <c r="E416" s="55">
        <v>45627.0</v>
      </c>
      <c r="F416" s="56">
        <f t="shared" si="6"/>
        <v>5</v>
      </c>
      <c r="G416" s="53">
        <v>45677.0</v>
      </c>
      <c r="H416" s="56">
        <f t="shared" si="2"/>
        <v>3</v>
      </c>
      <c r="I416" s="54" t="s">
        <v>59</v>
      </c>
      <c r="J416" s="58"/>
      <c r="K416" s="100"/>
      <c r="L416" s="58"/>
      <c r="M416" s="53">
        <v>45750.0</v>
      </c>
      <c r="N416" s="54" t="s">
        <v>19</v>
      </c>
      <c r="O416" s="54" t="s">
        <v>197</v>
      </c>
      <c r="P416" s="58"/>
      <c r="Q416" s="152"/>
      <c r="R416" s="162"/>
      <c r="S416" s="162"/>
      <c r="T416" s="162"/>
      <c r="U416" s="162"/>
      <c r="V416" s="163"/>
      <c r="W416" s="163"/>
      <c r="X416" s="163"/>
    </row>
    <row r="417">
      <c r="A417" s="53">
        <v>45752.0</v>
      </c>
      <c r="B417" s="53">
        <v>45783.0</v>
      </c>
      <c r="C417" s="54">
        <v>221607.0</v>
      </c>
      <c r="D417" s="54" t="s">
        <v>48</v>
      </c>
      <c r="E417" s="55">
        <v>45352.0</v>
      </c>
      <c r="F417" s="56">
        <f t="shared" si="6"/>
        <v>14</v>
      </c>
      <c r="G417" s="53">
        <v>45489.0</v>
      </c>
      <c r="H417" s="56">
        <f t="shared" si="2"/>
        <v>9</v>
      </c>
      <c r="I417" s="54" t="s">
        <v>73</v>
      </c>
      <c r="J417" s="54">
        <v>207.0</v>
      </c>
      <c r="K417" s="410">
        <v>3500.0</v>
      </c>
      <c r="L417" s="58"/>
      <c r="M417" s="58"/>
      <c r="N417" s="54" t="s">
        <v>19</v>
      </c>
      <c r="O417" s="58"/>
      <c r="P417" s="58"/>
      <c r="Q417" s="152"/>
      <c r="R417" s="162"/>
      <c r="S417" s="162"/>
      <c r="T417" s="162"/>
      <c r="U417" s="162"/>
      <c r="V417" s="163"/>
      <c r="W417" s="163"/>
      <c r="X417" s="163"/>
    </row>
    <row r="418">
      <c r="A418" s="53">
        <v>45705.0</v>
      </c>
      <c r="B418" s="53">
        <v>45783.0</v>
      </c>
      <c r="C418" s="54">
        <v>237030.0</v>
      </c>
      <c r="D418" s="54" t="s">
        <v>48</v>
      </c>
      <c r="E418" s="55">
        <v>45627.0</v>
      </c>
      <c r="F418" s="56">
        <f t="shared" si="6"/>
        <v>5</v>
      </c>
      <c r="G418" s="151">
        <v>45639.0</v>
      </c>
      <c r="H418" s="56">
        <f t="shared" si="2"/>
        <v>4</v>
      </c>
      <c r="I418" s="54" t="s">
        <v>59</v>
      </c>
      <c r="J418" s="54"/>
      <c r="K418" s="410">
        <v>7000.0</v>
      </c>
      <c r="L418" s="58"/>
      <c r="M418" s="53">
        <v>45750.0</v>
      </c>
      <c r="N418" s="54" t="s">
        <v>19</v>
      </c>
      <c r="O418" s="54" t="s">
        <v>197</v>
      </c>
      <c r="P418" s="58"/>
      <c r="Q418" s="152"/>
      <c r="R418" s="162"/>
      <c r="S418" s="162"/>
      <c r="T418" s="162"/>
      <c r="U418" s="162"/>
      <c r="V418" s="163"/>
      <c r="W418" s="163"/>
      <c r="X418" s="163"/>
    </row>
    <row r="419">
      <c r="A419" s="53">
        <v>45705.0</v>
      </c>
      <c r="B419" s="53">
        <v>45783.0</v>
      </c>
      <c r="C419" s="54">
        <v>224347.0</v>
      </c>
      <c r="D419" s="54" t="s">
        <v>48</v>
      </c>
      <c r="E419" s="55">
        <v>45627.0</v>
      </c>
      <c r="F419" s="56">
        <f t="shared" si="6"/>
        <v>5</v>
      </c>
      <c r="G419" s="53">
        <v>45664.0</v>
      </c>
      <c r="H419" s="56">
        <f t="shared" si="2"/>
        <v>3</v>
      </c>
      <c r="I419" s="54" t="s">
        <v>59</v>
      </c>
      <c r="J419" s="58"/>
      <c r="K419" s="100"/>
      <c r="L419" s="58"/>
      <c r="M419" s="53">
        <v>45750.0</v>
      </c>
      <c r="N419" s="54" t="s">
        <v>19</v>
      </c>
      <c r="O419" s="54" t="s">
        <v>197</v>
      </c>
      <c r="P419" s="58"/>
      <c r="Q419" s="152"/>
      <c r="R419" s="162"/>
      <c r="S419" s="162"/>
      <c r="T419" s="162"/>
      <c r="U419" s="162"/>
      <c r="V419" s="163"/>
      <c r="W419" s="163"/>
      <c r="X419" s="163"/>
    </row>
    <row r="420">
      <c r="A420" s="53">
        <v>45705.0</v>
      </c>
      <c r="B420" s="53">
        <v>45783.0</v>
      </c>
      <c r="C420" s="54">
        <v>239328.0</v>
      </c>
      <c r="D420" s="54" t="s">
        <v>48</v>
      </c>
      <c r="E420" s="55">
        <v>45627.0</v>
      </c>
      <c r="F420" s="56">
        <f t="shared" si="6"/>
        <v>5</v>
      </c>
      <c r="G420" s="53">
        <v>45674.0</v>
      </c>
      <c r="H420" s="56">
        <f t="shared" si="2"/>
        <v>3</v>
      </c>
      <c r="I420" s="54" t="s">
        <v>74</v>
      </c>
      <c r="J420" s="54" t="s">
        <v>33</v>
      </c>
      <c r="K420" s="411">
        <v>13000.0</v>
      </c>
      <c r="L420" s="54" t="s">
        <v>51</v>
      </c>
      <c r="M420" s="53">
        <v>45750.0</v>
      </c>
      <c r="N420" s="54" t="s">
        <v>19</v>
      </c>
      <c r="O420" s="54" t="s">
        <v>197</v>
      </c>
      <c r="P420" s="58"/>
      <c r="Q420" s="152"/>
      <c r="R420" s="162"/>
      <c r="S420" s="162"/>
      <c r="T420" s="162"/>
      <c r="U420" s="162"/>
      <c r="V420" s="163"/>
      <c r="W420" s="163"/>
      <c r="X420" s="163"/>
    </row>
    <row r="421">
      <c r="A421" s="53">
        <v>45705.0</v>
      </c>
      <c r="B421" s="53">
        <v>45783.0</v>
      </c>
      <c r="C421" s="54">
        <v>240170.0</v>
      </c>
      <c r="D421" s="54" t="s">
        <v>48</v>
      </c>
      <c r="E421" s="55">
        <v>45627.0</v>
      </c>
      <c r="F421" s="56">
        <f t="shared" si="6"/>
        <v>5</v>
      </c>
      <c r="G421" s="53">
        <v>45678.0</v>
      </c>
      <c r="H421" s="56">
        <f t="shared" si="2"/>
        <v>3</v>
      </c>
      <c r="I421" s="54" t="s">
        <v>49</v>
      </c>
      <c r="J421" s="58"/>
      <c r="K421" s="100"/>
      <c r="L421" s="58"/>
      <c r="M421" s="53">
        <v>45758.0</v>
      </c>
      <c r="N421" s="54" t="s">
        <v>19</v>
      </c>
      <c r="O421" s="54" t="s">
        <v>197</v>
      </c>
      <c r="P421" s="58"/>
      <c r="Q421" s="152"/>
      <c r="R421" s="162"/>
      <c r="S421" s="162"/>
      <c r="T421" s="162"/>
      <c r="U421" s="162"/>
      <c r="V421" s="163"/>
      <c r="W421" s="163"/>
      <c r="X421" s="163"/>
    </row>
    <row r="422">
      <c r="A422" s="53">
        <v>45705.0</v>
      </c>
      <c r="B422" s="53">
        <v>45783.0</v>
      </c>
      <c r="C422" s="54">
        <v>241568.0</v>
      </c>
      <c r="D422" s="54" t="s">
        <v>48</v>
      </c>
      <c r="E422" s="55">
        <v>45627.0</v>
      </c>
      <c r="F422" s="56">
        <f t="shared" si="6"/>
        <v>5</v>
      </c>
      <c r="G422" s="53">
        <v>45691.0</v>
      </c>
      <c r="H422" s="56">
        <f t="shared" si="2"/>
        <v>3</v>
      </c>
      <c r="I422" s="54" t="s">
        <v>49</v>
      </c>
      <c r="J422" s="58"/>
      <c r="K422" s="100"/>
      <c r="L422" s="58"/>
      <c r="M422" s="53">
        <v>45758.0</v>
      </c>
      <c r="N422" s="54" t="s">
        <v>19</v>
      </c>
      <c r="O422" s="54" t="s">
        <v>197</v>
      </c>
      <c r="P422" s="58"/>
      <c r="Q422" s="152"/>
      <c r="R422" s="162"/>
      <c r="S422" s="162"/>
      <c r="T422" s="162"/>
      <c r="U422" s="162"/>
      <c r="V422" s="163"/>
      <c r="W422" s="163"/>
      <c r="X422" s="163"/>
    </row>
    <row r="423">
      <c r="A423" s="53">
        <v>45705.0</v>
      </c>
      <c r="B423" s="53">
        <v>45783.0</v>
      </c>
      <c r="C423" s="54">
        <v>242461.0</v>
      </c>
      <c r="D423" s="54" t="s">
        <v>48</v>
      </c>
      <c r="E423" s="55">
        <v>45627.0</v>
      </c>
      <c r="F423" s="56">
        <f t="shared" si="6"/>
        <v>5</v>
      </c>
      <c r="G423" s="53">
        <v>45698.0</v>
      </c>
      <c r="H423" s="56">
        <f t="shared" si="2"/>
        <v>2</v>
      </c>
      <c r="I423" s="54" t="s">
        <v>63</v>
      </c>
      <c r="J423" s="54">
        <v>401.0</v>
      </c>
      <c r="K423" s="57" t="s">
        <v>101</v>
      </c>
      <c r="L423" s="54" t="s">
        <v>51</v>
      </c>
      <c r="M423" s="53">
        <v>45750.0</v>
      </c>
      <c r="N423" s="54" t="s">
        <v>19</v>
      </c>
      <c r="O423" s="54" t="s">
        <v>197</v>
      </c>
      <c r="P423" s="54" t="s">
        <v>61</v>
      </c>
      <c r="Q423" s="152"/>
      <c r="R423" s="162"/>
      <c r="S423" s="162"/>
      <c r="T423" s="162"/>
      <c r="U423" s="162"/>
      <c r="V423" s="163"/>
      <c r="W423" s="163"/>
      <c r="X423" s="163"/>
    </row>
    <row r="424">
      <c r="A424" s="53">
        <v>45705.0</v>
      </c>
      <c r="B424" s="53">
        <v>45783.0</v>
      </c>
      <c r="C424" s="54">
        <v>240888.0</v>
      </c>
      <c r="D424" s="54" t="s">
        <v>70</v>
      </c>
      <c r="E424" s="55">
        <v>45627.0</v>
      </c>
      <c r="F424" s="56">
        <f t="shared" si="6"/>
        <v>5</v>
      </c>
      <c r="G424" s="53">
        <v>45686.0</v>
      </c>
      <c r="H424" s="56">
        <f t="shared" si="2"/>
        <v>3</v>
      </c>
      <c r="I424" s="54" t="s">
        <v>59</v>
      </c>
      <c r="J424" s="58"/>
      <c r="K424" s="100"/>
      <c r="L424" s="58"/>
      <c r="M424" s="53">
        <v>45750.0</v>
      </c>
      <c r="N424" s="54" t="s">
        <v>19</v>
      </c>
      <c r="O424" s="54" t="s">
        <v>197</v>
      </c>
      <c r="P424" s="58"/>
      <c r="Q424" s="152"/>
      <c r="R424" s="162"/>
      <c r="S424" s="162"/>
      <c r="T424" s="162"/>
      <c r="U424" s="162"/>
      <c r="V424" s="163"/>
      <c r="W424" s="163"/>
      <c r="X424" s="163"/>
    </row>
    <row r="425">
      <c r="A425" s="53">
        <v>45705.0</v>
      </c>
      <c r="B425" s="53">
        <v>45783.0</v>
      </c>
      <c r="C425" s="54">
        <v>239096.0</v>
      </c>
      <c r="D425" s="54" t="s">
        <v>70</v>
      </c>
      <c r="E425" s="55">
        <v>45627.0</v>
      </c>
      <c r="F425" s="56">
        <f t="shared" si="6"/>
        <v>5</v>
      </c>
      <c r="G425" s="53">
        <v>45668.0</v>
      </c>
      <c r="H425" s="56">
        <f t="shared" si="2"/>
        <v>3</v>
      </c>
      <c r="I425" s="54" t="s">
        <v>49</v>
      </c>
      <c r="J425" s="58"/>
      <c r="K425" s="100"/>
      <c r="L425" s="58"/>
      <c r="M425" s="53">
        <v>45750.0</v>
      </c>
      <c r="N425" s="54" t="s">
        <v>19</v>
      </c>
      <c r="O425" s="54" t="s">
        <v>197</v>
      </c>
      <c r="P425" s="58"/>
      <c r="Q425" s="152"/>
      <c r="R425" s="162"/>
      <c r="S425" s="162"/>
      <c r="T425" s="162"/>
      <c r="U425" s="162"/>
      <c r="V425" s="163"/>
      <c r="W425" s="163"/>
      <c r="X425" s="163"/>
    </row>
    <row r="426">
      <c r="A426" s="53">
        <v>45705.0</v>
      </c>
      <c r="B426" s="53">
        <v>45783.0</v>
      </c>
      <c r="C426" s="54">
        <v>242339.0</v>
      </c>
      <c r="D426" s="54" t="s">
        <v>70</v>
      </c>
      <c r="E426" s="55">
        <v>45689.0</v>
      </c>
      <c r="F426" s="56">
        <f t="shared" si="6"/>
        <v>3</v>
      </c>
      <c r="G426" s="53">
        <v>45696.0</v>
      </c>
      <c r="H426" s="56">
        <f t="shared" si="2"/>
        <v>2</v>
      </c>
      <c r="I426" s="54" t="s">
        <v>73</v>
      </c>
      <c r="J426" s="58"/>
      <c r="K426" s="100"/>
      <c r="L426" s="54" t="s">
        <v>51</v>
      </c>
      <c r="M426" s="53">
        <v>45750.0</v>
      </c>
      <c r="N426" s="54" t="s">
        <v>19</v>
      </c>
      <c r="O426" s="54" t="s">
        <v>848</v>
      </c>
      <c r="P426" s="58"/>
      <c r="Q426" s="152"/>
      <c r="R426" s="162"/>
      <c r="S426" s="162"/>
      <c r="T426" s="162"/>
      <c r="U426" s="162"/>
      <c r="V426" s="163"/>
      <c r="W426" s="163"/>
      <c r="X426" s="163"/>
    </row>
    <row r="427">
      <c r="A427" s="53">
        <v>45705.0</v>
      </c>
      <c r="B427" s="53">
        <v>45783.0</v>
      </c>
      <c r="C427" s="54">
        <v>223369.0</v>
      </c>
      <c r="D427" s="54" t="s">
        <v>70</v>
      </c>
      <c r="E427" s="55">
        <v>45474.0</v>
      </c>
      <c r="F427" s="56">
        <f t="shared" si="6"/>
        <v>10</v>
      </c>
      <c r="G427" s="53">
        <v>45504.0</v>
      </c>
      <c r="H427" s="56">
        <f t="shared" si="2"/>
        <v>9</v>
      </c>
      <c r="I427" s="54" t="s">
        <v>59</v>
      </c>
      <c r="J427" s="54">
        <v>102.0</v>
      </c>
      <c r="K427" s="410">
        <v>5000.0</v>
      </c>
      <c r="L427" s="54" t="s">
        <v>51</v>
      </c>
      <c r="M427" s="54" t="s">
        <v>163</v>
      </c>
      <c r="N427" s="54" t="s">
        <v>19</v>
      </c>
      <c r="O427" s="58"/>
      <c r="P427" s="54" t="s">
        <v>61</v>
      </c>
      <c r="Q427" s="152"/>
      <c r="R427" s="162"/>
      <c r="S427" s="162"/>
      <c r="T427" s="162"/>
      <c r="U427" s="162"/>
      <c r="V427" s="163"/>
      <c r="W427" s="163"/>
      <c r="X427" s="163"/>
    </row>
    <row r="428">
      <c r="A428" s="53">
        <v>45705.0</v>
      </c>
      <c r="B428" s="53">
        <v>45783.0</v>
      </c>
      <c r="C428" s="54">
        <v>238693.0</v>
      </c>
      <c r="D428" s="54" t="s">
        <v>77</v>
      </c>
      <c r="E428" s="55">
        <v>45627.0</v>
      </c>
      <c r="F428" s="56">
        <f t="shared" si="6"/>
        <v>5</v>
      </c>
      <c r="G428" s="53">
        <v>45665.0</v>
      </c>
      <c r="H428" s="56">
        <f t="shared" si="2"/>
        <v>3</v>
      </c>
      <c r="I428" s="54" t="s">
        <v>49</v>
      </c>
      <c r="J428" s="58"/>
      <c r="K428" s="100"/>
      <c r="L428" s="58"/>
      <c r="M428" s="53">
        <v>45750.0</v>
      </c>
      <c r="N428" s="54" t="s">
        <v>19</v>
      </c>
      <c r="O428" s="54" t="s">
        <v>197</v>
      </c>
      <c r="P428" s="58"/>
      <c r="Q428" s="152"/>
      <c r="R428" s="162"/>
      <c r="S428" s="162"/>
      <c r="T428" s="162"/>
      <c r="U428" s="162"/>
      <c r="V428" s="163"/>
      <c r="W428" s="163"/>
      <c r="X428" s="163"/>
    </row>
    <row r="429">
      <c r="A429" s="53">
        <v>45705.0</v>
      </c>
      <c r="B429" s="53">
        <v>45783.0</v>
      </c>
      <c r="C429" s="54">
        <v>241010.0</v>
      </c>
      <c r="D429" s="54" t="s">
        <v>77</v>
      </c>
      <c r="E429" s="55">
        <v>45627.0</v>
      </c>
      <c r="F429" s="56">
        <f t="shared" si="6"/>
        <v>5</v>
      </c>
      <c r="G429" s="53">
        <v>45685.0</v>
      </c>
      <c r="H429" s="56">
        <f t="shared" si="2"/>
        <v>3</v>
      </c>
      <c r="I429" s="54" t="s">
        <v>49</v>
      </c>
      <c r="J429" s="58"/>
      <c r="K429" s="100"/>
      <c r="L429" s="58"/>
      <c r="M429" s="53">
        <v>45750.0</v>
      </c>
      <c r="N429" s="54" t="s">
        <v>19</v>
      </c>
      <c r="O429" s="54" t="s">
        <v>197</v>
      </c>
      <c r="P429" s="58"/>
      <c r="Q429" s="152"/>
      <c r="R429" s="162"/>
      <c r="S429" s="162"/>
      <c r="T429" s="162"/>
      <c r="U429" s="162"/>
      <c r="V429" s="163"/>
      <c r="W429" s="163"/>
      <c r="X429" s="163"/>
    </row>
    <row r="430">
      <c r="A430" s="53">
        <v>45759.0</v>
      </c>
      <c r="B430" s="53">
        <v>45783.0</v>
      </c>
      <c r="C430" s="54">
        <v>210651.0</v>
      </c>
      <c r="D430" s="54" t="s">
        <v>77</v>
      </c>
      <c r="E430" s="55">
        <v>45323.0</v>
      </c>
      <c r="F430" s="56">
        <f t="shared" si="6"/>
        <v>15</v>
      </c>
      <c r="G430" s="53">
        <v>45397.0</v>
      </c>
      <c r="H430" s="56">
        <f t="shared" si="2"/>
        <v>12</v>
      </c>
      <c r="I430" s="54" t="s">
        <v>59</v>
      </c>
      <c r="J430" s="54">
        <v>139.0</v>
      </c>
      <c r="K430" s="410">
        <v>10000.0</v>
      </c>
      <c r="L430" s="54" t="s">
        <v>51</v>
      </c>
      <c r="M430" s="53">
        <v>45769.0</v>
      </c>
      <c r="N430" s="54" t="s">
        <v>19</v>
      </c>
      <c r="O430" s="54" t="s">
        <v>204</v>
      </c>
      <c r="P430" s="54" t="s">
        <v>61</v>
      </c>
      <c r="Q430" s="342"/>
      <c r="R430" s="162"/>
      <c r="S430" s="162"/>
      <c r="T430" s="162"/>
      <c r="U430" s="162"/>
      <c r="V430" s="163"/>
      <c r="W430" s="163"/>
      <c r="X430" s="163"/>
    </row>
    <row r="431">
      <c r="A431" s="53">
        <v>45713.0</v>
      </c>
      <c r="B431" s="53">
        <v>45783.0</v>
      </c>
      <c r="C431" s="54">
        <v>227316.0</v>
      </c>
      <c r="D431" s="54" t="s">
        <v>77</v>
      </c>
      <c r="E431" s="55">
        <v>45505.0</v>
      </c>
      <c r="F431" s="56">
        <f t="shared" si="6"/>
        <v>9</v>
      </c>
      <c r="G431" s="53">
        <v>45544.0</v>
      </c>
      <c r="H431" s="56">
        <f t="shared" si="2"/>
        <v>7</v>
      </c>
      <c r="I431" s="54" t="s">
        <v>59</v>
      </c>
      <c r="J431" s="54">
        <v>102.0</v>
      </c>
      <c r="K431" s="410">
        <v>8000.0</v>
      </c>
      <c r="L431" s="54" t="s">
        <v>84</v>
      </c>
      <c r="M431" s="53">
        <v>45735.0</v>
      </c>
      <c r="N431" s="54" t="s">
        <v>19</v>
      </c>
      <c r="O431" s="58"/>
      <c r="P431" s="58"/>
      <c r="Q431" s="248"/>
      <c r="R431" s="162"/>
      <c r="S431" s="162"/>
      <c r="T431" s="162"/>
      <c r="U431" s="162"/>
      <c r="V431" s="163"/>
      <c r="W431" s="163"/>
      <c r="X431" s="163"/>
    </row>
    <row r="432">
      <c r="A432" s="53">
        <v>45722.0</v>
      </c>
      <c r="B432" s="53">
        <v>45783.0</v>
      </c>
      <c r="C432" s="54">
        <v>238388.0</v>
      </c>
      <c r="D432" s="54" t="s">
        <v>77</v>
      </c>
      <c r="E432" s="55">
        <v>45566.0</v>
      </c>
      <c r="F432" s="56">
        <f t="shared" si="6"/>
        <v>7</v>
      </c>
      <c r="G432" s="53">
        <v>45664.0</v>
      </c>
      <c r="H432" s="56">
        <f t="shared" si="2"/>
        <v>3</v>
      </c>
      <c r="I432" s="54" t="s">
        <v>42</v>
      </c>
      <c r="J432" s="54">
        <v>69.0</v>
      </c>
      <c r="K432" s="410">
        <v>7600.0</v>
      </c>
      <c r="L432" s="54" t="s">
        <v>51</v>
      </c>
      <c r="M432" s="54" t="s">
        <v>844</v>
      </c>
      <c r="N432" s="54" t="s">
        <v>19</v>
      </c>
      <c r="O432" s="54" t="s">
        <v>825</v>
      </c>
      <c r="P432" s="58"/>
      <c r="Q432" s="248"/>
      <c r="R432" s="162"/>
      <c r="S432" s="162"/>
      <c r="T432" s="162"/>
      <c r="U432" s="162"/>
      <c r="V432" s="163"/>
      <c r="W432" s="163"/>
      <c r="X432" s="163"/>
    </row>
    <row r="433">
      <c r="A433" s="53">
        <v>45705.0</v>
      </c>
      <c r="B433" s="53">
        <v>45783.0</v>
      </c>
      <c r="C433" s="54">
        <v>222031.0</v>
      </c>
      <c r="D433" s="54" t="s">
        <v>104</v>
      </c>
      <c r="E433" s="55">
        <v>45474.0</v>
      </c>
      <c r="F433" s="56">
        <f t="shared" si="6"/>
        <v>10</v>
      </c>
      <c r="G433" s="53">
        <v>45400.0</v>
      </c>
      <c r="H433" s="56">
        <f t="shared" si="2"/>
        <v>12</v>
      </c>
      <c r="I433" s="54" t="s">
        <v>59</v>
      </c>
      <c r="J433" s="54">
        <v>102.0</v>
      </c>
      <c r="K433" s="410">
        <v>7400.0</v>
      </c>
      <c r="L433" s="54" t="s">
        <v>51</v>
      </c>
      <c r="M433" s="54" t="s">
        <v>163</v>
      </c>
      <c r="N433" s="54" t="s">
        <v>19</v>
      </c>
      <c r="O433" s="58"/>
      <c r="P433" s="54" t="s">
        <v>61</v>
      </c>
      <c r="Q433" s="248"/>
      <c r="R433" s="162"/>
      <c r="S433" s="162"/>
      <c r="T433" s="162"/>
      <c r="U433" s="162"/>
      <c r="V433" s="163"/>
      <c r="W433" s="163"/>
      <c r="X433" s="163"/>
    </row>
    <row r="434">
      <c r="A434" s="53">
        <v>45705.0</v>
      </c>
      <c r="B434" s="53">
        <v>45783.0</v>
      </c>
      <c r="C434" s="54">
        <v>236150.0</v>
      </c>
      <c r="D434" s="54" t="s">
        <v>104</v>
      </c>
      <c r="E434" s="55">
        <v>45566.0</v>
      </c>
      <c r="F434" s="56">
        <f t="shared" si="6"/>
        <v>7</v>
      </c>
      <c r="G434" s="151">
        <v>45643.0</v>
      </c>
      <c r="H434" s="56">
        <f t="shared" si="2"/>
        <v>4</v>
      </c>
      <c r="I434" s="54" t="s">
        <v>73</v>
      </c>
      <c r="J434" s="58"/>
      <c r="K434" s="57" t="s">
        <v>64</v>
      </c>
      <c r="L434" s="54" t="s">
        <v>51</v>
      </c>
      <c r="M434" s="53">
        <v>45754.0</v>
      </c>
      <c r="N434" s="54" t="s">
        <v>19</v>
      </c>
      <c r="O434" s="54" t="s">
        <v>200</v>
      </c>
      <c r="P434" s="54"/>
      <c r="Q434" s="248"/>
      <c r="R434" s="162"/>
      <c r="S434" s="162"/>
      <c r="T434" s="162"/>
      <c r="U434" s="162"/>
      <c r="V434" s="163"/>
      <c r="W434" s="163"/>
      <c r="X434" s="163"/>
    </row>
    <row r="435">
      <c r="A435" s="53">
        <v>45705.0</v>
      </c>
      <c r="B435" s="53">
        <v>45783.0</v>
      </c>
      <c r="C435" s="54">
        <v>240075.0</v>
      </c>
      <c r="D435" s="54" t="s">
        <v>104</v>
      </c>
      <c r="E435" s="55">
        <v>45627.0</v>
      </c>
      <c r="F435" s="56">
        <f t="shared" si="6"/>
        <v>5</v>
      </c>
      <c r="G435" s="53">
        <v>45679.0</v>
      </c>
      <c r="H435" s="56">
        <f t="shared" si="2"/>
        <v>3</v>
      </c>
      <c r="I435" s="54" t="s">
        <v>73</v>
      </c>
      <c r="J435" s="58"/>
      <c r="K435" s="100"/>
      <c r="L435" s="54" t="s">
        <v>51</v>
      </c>
      <c r="M435" s="53">
        <v>45750.0</v>
      </c>
      <c r="N435" s="54" t="s">
        <v>19</v>
      </c>
      <c r="O435" s="54" t="s">
        <v>197</v>
      </c>
      <c r="P435" s="58"/>
      <c r="Q435" s="248"/>
      <c r="R435" s="162"/>
      <c r="S435" s="162"/>
      <c r="T435" s="162"/>
      <c r="U435" s="162"/>
      <c r="V435" s="163"/>
      <c r="W435" s="163"/>
      <c r="X435" s="163"/>
    </row>
    <row r="436">
      <c r="A436" s="53">
        <v>45705.0</v>
      </c>
      <c r="B436" s="53">
        <v>45783.0</v>
      </c>
      <c r="C436" s="54">
        <v>241571.0</v>
      </c>
      <c r="D436" s="54" t="s">
        <v>104</v>
      </c>
      <c r="E436" s="55">
        <v>45658.0</v>
      </c>
      <c r="F436" s="56">
        <f t="shared" si="6"/>
        <v>4</v>
      </c>
      <c r="G436" s="53">
        <v>45692.0</v>
      </c>
      <c r="H436" s="56">
        <f t="shared" si="2"/>
        <v>3</v>
      </c>
      <c r="I436" s="54" t="s">
        <v>49</v>
      </c>
      <c r="J436" s="58"/>
      <c r="K436" s="100"/>
      <c r="L436" s="58"/>
      <c r="M436" s="53">
        <v>45750.0</v>
      </c>
      <c r="N436" s="54" t="s">
        <v>19</v>
      </c>
      <c r="O436" s="54" t="s">
        <v>198</v>
      </c>
      <c r="P436" s="58"/>
      <c r="Q436" s="248"/>
      <c r="R436" s="162"/>
      <c r="S436" s="162"/>
      <c r="T436" s="162"/>
      <c r="U436" s="162"/>
      <c r="V436" s="163"/>
      <c r="W436" s="163"/>
      <c r="X436" s="163"/>
    </row>
    <row r="437">
      <c r="A437" s="53">
        <v>45705.0</v>
      </c>
      <c r="B437" s="53">
        <v>45783.0</v>
      </c>
      <c r="C437" s="54">
        <v>241274.0</v>
      </c>
      <c r="D437" s="54" t="s">
        <v>104</v>
      </c>
      <c r="E437" s="55">
        <v>45658.0</v>
      </c>
      <c r="F437" s="56">
        <f t="shared" si="6"/>
        <v>4</v>
      </c>
      <c r="G437" s="53">
        <v>45698.0</v>
      </c>
      <c r="H437" s="56">
        <f t="shared" si="2"/>
        <v>2</v>
      </c>
      <c r="I437" s="54" t="s">
        <v>205</v>
      </c>
      <c r="J437" s="58"/>
      <c r="K437" s="100"/>
      <c r="L437" s="58"/>
      <c r="M437" s="53">
        <v>45750.0</v>
      </c>
      <c r="N437" s="54" t="s">
        <v>19</v>
      </c>
      <c r="O437" s="54" t="s">
        <v>198</v>
      </c>
      <c r="P437" s="58"/>
      <c r="Q437" s="248"/>
      <c r="R437" s="162"/>
      <c r="S437" s="162"/>
      <c r="T437" s="162"/>
      <c r="U437" s="162"/>
      <c r="V437" s="163"/>
      <c r="W437" s="163"/>
      <c r="X437" s="163"/>
    </row>
    <row r="438">
      <c r="A438" s="53">
        <v>45755.0</v>
      </c>
      <c r="B438" s="53">
        <v>45783.0</v>
      </c>
      <c r="C438" s="54">
        <v>208976.0</v>
      </c>
      <c r="D438" s="54" t="s">
        <v>58</v>
      </c>
      <c r="E438" s="55">
        <v>45261.0</v>
      </c>
      <c r="F438" s="56">
        <f t="shared" si="6"/>
        <v>17</v>
      </c>
      <c r="G438" s="53">
        <v>45398.0</v>
      </c>
      <c r="H438" s="56">
        <f t="shared" si="2"/>
        <v>12</v>
      </c>
      <c r="I438" s="54" t="s">
        <v>141</v>
      </c>
      <c r="J438" s="54">
        <v>607.0</v>
      </c>
      <c r="K438" s="411">
        <v>15000.0</v>
      </c>
      <c r="L438" s="54" t="s">
        <v>68</v>
      </c>
      <c r="M438" s="53">
        <v>45762.0</v>
      </c>
      <c r="N438" s="54" t="s">
        <v>19</v>
      </c>
      <c r="O438" s="58"/>
      <c r="P438" s="58"/>
      <c r="Q438" s="248"/>
      <c r="R438" s="162"/>
      <c r="S438" s="162"/>
      <c r="T438" s="162"/>
      <c r="U438" s="162"/>
      <c r="V438" s="163"/>
      <c r="W438" s="163"/>
      <c r="X438" s="163"/>
    </row>
    <row r="439">
      <c r="A439" s="53">
        <v>45705.0</v>
      </c>
      <c r="B439" s="53">
        <v>45783.0</v>
      </c>
      <c r="C439" s="54">
        <v>219873.0</v>
      </c>
      <c r="D439" s="54" t="s">
        <v>58</v>
      </c>
      <c r="E439" s="55">
        <v>44958.0</v>
      </c>
      <c r="F439" s="56">
        <f t="shared" si="6"/>
        <v>27</v>
      </c>
      <c r="G439" s="53">
        <v>45474.0</v>
      </c>
      <c r="H439" s="56">
        <f t="shared" si="2"/>
        <v>10</v>
      </c>
      <c r="I439" s="54" t="s">
        <v>74</v>
      </c>
      <c r="J439" s="54">
        <v>373.0</v>
      </c>
      <c r="K439" s="57" t="s">
        <v>64</v>
      </c>
      <c r="L439" s="58"/>
      <c r="M439" s="54" t="s">
        <v>163</v>
      </c>
      <c r="N439" s="54" t="s">
        <v>19</v>
      </c>
      <c r="O439" s="58"/>
      <c r="P439" s="54" t="s">
        <v>61</v>
      </c>
      <c r="Q439" s="248"/>
      <c r="R439" s="162"/>
      <c r="S439" s="162"/>
      <c r="T439" s="162"/>
      <c r="U439" s="162"/>
      <c r="V439" s="163"/>
      <c r="W439" s="163"/>
      <c r="X439" s="163"/>
    </row>
    <row r="440">
      <c r="A440" s="53">
        <v>45705.0</v>
      </c>
      <c r="B440" s="53">
        <v>45783.0</v>
      </c>
      <c r="C440" s="54">
        <v>238050.0</v>
      </c>
      <c r="D440" s="54" t="s">
        <v>58</v>
      </c>
      <c r="E440" s="55">
        <v>45627.0</v>
      </c>
      <c r="F440" s="56">
        <f t="shared" si="6"/>
        <v>5</v>
      </c>
      <c r="G440" s="53">
        <v>45661.0</v>
      </c>
      <c r="H440" s="56">
        <f t="shared" si="2"/>
        <v>4</v>
      </c>
      <c r="I440" s="54" t="s">
        <v>59</v>
      </c>
      <c r="J440" s="58"/>
      <c r="K440" s="100"/>
      <c r="L440" s="58"/>
      <c r="M440" s="53">
        <v>45750.0</v>
      </c>
      <c r="N440" s="54" t="s">
        <v>19</v>
      </c>
      <c r="O440" s="54" t="s">
        <v>197</v>
      </c>
      <c r="P440" s="58"/>
      <c r="Q440" s="248"/>
      <c r="R440" s="162"/>
      <c r="S440" s="162"/>
      <c r="T440" s="162"/>
      <c r="U440" s="162"/>
      <c r="V440" s="163"/>
      <c r="W440" s="163"/>
      <c r="X440" s="163"/>
    </row>
    <row r="441">
      <c r="A441" s="53">
        <v>45705.0</v>
      </c>
      <c r="B441" s="53">
        <v>45783.0</v>
      </c>
      <c r="C441" s="54">
        <v>237276.0</v>
      </c>
      <c r="D441" s="54" t="s">
        <v>58</v>
      </c>
      <c r="E441" s="55">
        <v>45627.0</v>
      </c>
      <c r="F441" s="56">
        <f t="shared" si="6"/>
        <v>5</v>
      </c>
      <c r="G441" s="53">
        <v>45665.0</v>
      </c>
      <c r="H441" s="56">
        <f t="shared" si="2"/>
        <v>3</v>
      </c>
      <c r="I441" s="54" t="s">
        <v>49</v>
      </c>
      <c r="J441" s="58"/>
      <c r="K441" s="100"/>
      <c r="L441" s="58"/>
      <c r="M441" s="53">
        <v>45750.0</v>
      </c>
      <c r="N441" s="54" t="s">
        <v>19</v>
      </c>
      <c r="O441" s="54" t="s">
        <v>197</v>
      </c>
      <c r="P441" s="58"/>
      <c r="Q441" s="248"/>
      <c r="R441" s="162"/>
      <c r="S441" s="162"/>
      <c r="T441" s="162"/>
      <c r="U441" s="162"/>
      <c r="V441" s="163"/>
      <c r="W441" s="163"/>
      <c r="X441" s="163"/>
    </row>
    <row r="442">
      <c r="A442" s="53">
        <v>45705.0</v>
      </c>
      <c r="B442" s="53">
        <v>45783.0</v>
      </c>
      <c r="C442" s="54">
        <v>239219.0</v>
      </c>
      <c r="D442" s="54" t="s">
        <v>58</v>
      </c>
      <c r="E442" s="55">
        <v>45627.0</v>
      </c>
      <c r="F442" s="56">
        <f t="shared" si="6"/>
        <v>5</v>
      </c>
      <c r="G442" s="53">
        <v>45670.0</v>
      </c>
      <c r="H442" s="56">
        <f t="shared" si="2"/>
        <v>3</v>
      </c>
      <c r="I442" s="54" t="s">
        <v>74</v>
      </c>
      <c r="J442" s="58"/>
      <c r="K442" s="100"/>
      <c r="L442" s="58"/>
      <c r="M442" s="53">
        <v>45750.0</v>
      </c>
      <c r="N442" s="54" t="s">
        <v>19</v>
      </c>
      <c r="O442" s="54" t="s">
        <v>197</v>
      </c>
      <c r="P442" s="58"/>
      <c r="Q442" s="248"/>
      <c r="R442" s="162"/>
      <c r="S442" s="162"/>
      <c r="T442" s="162"/>
      <c r="U442" s="162"/>
      <c r="V442" s="163"/>
      <c r="W442" s="163"/>
      <c r="X442" s="163"/>
    </row>
    <row r="443">
      <c r="A443" s="53">
        <v>45705.0</v>
      </c>
      <c r="B443" s="53">
        <v>45783.0</v>
      </c>
      <c r="C443" s="54">
        <v>240237.0</v>
      </c>
      <c r="D443" s="54" t="s">
        <v>58</v>
      </c>
      <c r="E443" s="55">
        <v>45658.0</v>
      </c>
      <c r="F443" s="56">
        <f t="shared" si="6"/>
        <v>4</v>
      </c>
      <c r="G443" s="53">
        <v>45686.0</v>
      </c>
      <c r="H443" s="56">
        <f t="shared" si="2"/>
        <v>3</v>
      </c>
      <c r="I443" s="54" t="s">
        <v>74</v>
      </c>
      <c r="J443" s="58"/>
      <c r="K443" s="100"/>
      <c r="L443" s="58"/>
      <c r="M443" s="53">
        <v>45750.0</v>
      </c>
      <c r="N443" s="54" t="s">
        <v>19</v>
      </c>
      <c r="O443" s="54" t="s">
        <v>198</v>
      </c>
      <c r="P443" s="58"/>
      <c r="Q443" s="248"/>
      <c r="R443" s="162"/>
      <c r="S443" s="162"/>
      <c r="T443" s="162"/>
      <c r="U443" s="162"/>
      <c r="V443" s="163"/>
      <c r="W443" s="163"/>
      <c r="X443" s="163"/>
    </row>
    <row r="444">
      <c r="A444" s="53">
        <v>45705.0</v>
      </c>
      <c r="B444" s="53">
        <v>45783.0</v>
      </c>
      <c r="C444" s="54">
        <v>196135.0</v>
      </c>
      <c r="D444" s="54" t="s">
        <v>58</v>
      </c>
      <c r="E444" s="55">
        <v>45231.0</v>
      </c>
      <c r="F444" s="56">
        <f t="shared" si="6"/>
        <v>18</v>
      </c>
      <c r="G444" s="151">
        <v>45282.0</v>
      </c>
      <c r="H444" s="56">
        <f t="shared" si="2"/>
        <v>16</v>
      </c>
      <c r="I444" s="54" t="s">
        <v>59</v>
      </c>
      <c r="J444" s="54">
        <v>139.0</v>
      </c>
      <c r="K444" s="100"/>
      <c r="L444" s="58"/>
      <c r="M444" s="53">
        <v>45769.0</v>
      </c>
      <c r="N444" s="54" t="s">
        <v>19</v>
      </c>
      <c r="O444" s="58"/>
      <c r="P444" s="54" t="s">
        <v>61</v>
      </c>
      <c r="Q444" s="248"/>
      <c r="R444" s="162"/>
      <c r="S444" s="162"/>
      <c r="T444" s="162"/>
      <c r="U444" s="162"/>
      <c r="V444" s="163"/>
      <c r="W444" s="163"/>
      <c r="X444" s="163"/>
    </row>
    <row r="445">
      <c r="A445" s="53">
        <v>45705.0</v>
      </c>
      <c r="B445" s="53">
        <v>45783.0</v>
      </c>
      <c r="C445" s="54">
        <v>236792.0</v>
      </c>
      <c r="D445" s="54" t="s">
        <v>107</v>
      </c>
      <c r="E445" s="55">
        <v>45444.0</v>
      </c>
      <c r="F445" s="56">
        <f t="shared" si="6"/>
        <v>11</v>
      </c>
      <c r="G445" s="151">
        <v>45637.0</v>
      </c>
      <c r="H445" s="56">
        <f t="shared" si="2"/>
        <v>4</v>
      </c>
      <c r="I445" s="54" t="s">
        <v>73</v>
      </c>
      <c r="J445" s="54">
        <v>258.0</v>
      </c>
      <c r="K445" s="57" t="s">
        <v>64</v>
      </c>
      <c r="L445" s="54" t="s">
        <v>68</v>
      </c>
      <c r="M445" s="53">
        <v>45750.0</v>
      </c>
      <c r="N445" s="54" t="s">
        <v>19</v>
      </c>
      <c r="O445" s="58"/>
      <c r="P445" s="54" t="s">
        <v>61</v>
      </c>
      <c r="Q445" s="248"/>
      <c r="R445" s="162"/>
      <c r="S445" s="162"/>
      <c r="T445" s="162"/>
      <c r="U445" s="162"/>
      <c r="V445" s="163"/>
      <c r="W445" s="163"/>
      <c r="X445" s="163"/>
    </row>
    <row r="446">
      <c r="A446" s="53">
        <v>45705.0</v>
      </c>
      <c r="B446" s="53">
        <v>45783.0</v>
      </c>
      <c r="C446" s="54">
        <v>239206.0</v>
      </c>
      <c r="D446" s="54" t="s">
        <v>41</v>
      </c>
      <c r="E446" s="55">
        <v>45658.0</v>
      </c>
      <c r="F446" s="56">
        <f t="shared" si="6"/>
        <v>4</v>
      </c>
      <c r="G446" s="53">
        <v>45671.0</v>
      </c>
      <c r="H446" s="56">
        <f t="shared" si="2"/>
        <v>3</v>
      </c>
      <c r="I446" s="54" t="s">
        <v>74</v>
      </c>
      <c r="J446" s="58"/>
      <c r="K446" s="100"/>
      <c r="L446" s="58"/>
      <c r="M446" s="53">
        <v>45750.0</v>
      </c>
      <c r="N446" s="54" t="s">
        <v>19</v>
      </c>
      <c r="O446" s="54" t="s">
        <v>198</v>
      </c>
      <c r="P446" s="58"/>
      <c r="Q446" s="248"/>
      <c r="R446" s="162"/>
      <c r="S446" s="162"/>
      <c r="T446" s="162"/>
      <c r="U446" s="162"/>
      <c r="V446" s="163"/>
      <c r="W446" s="163"/>
      <c r="X446" s="163"/>
    </row>
    <row r="447">
      <c r="A447" s="53">
        <v>45705.0</v>
      </c>
      <c r="B447" s="53">
        <v>45783.0</v>
      </c>
      <c r="C447" s="54">
        <v>176074.0</v>
      </c>
      <c r="D447" s="54" t="s">
        <v>89</v>
      </c>
      <c r="E447" s="55">
        <v>44986.0</v>
      </c>
      <c r="F447" s="56">
        <f t="shared" si="6"/>
        <v>26</v>
      </c>
      <c r="G447" s="53">
        <v>45103.0</v>
      </c>
      <c r="H447" s="56">
        <f t="shared" si="2"/>
        <v>22</v>
      </c>
      <c r="I447" s="54" t="s">
        <v>73</v>
      </c>
      <c r="J447" s="58"/>
      <c r="K447" s="100"/>
      <c r="L447" s="54" t="s">
        <v>68</v>
      </c>
      <c r="M447" s="53">
        <v>45750.0</v>
      </c>
      <c r="N447" s="54" t="s">
        <v>19</v>
      </c>
      <c r="O447" s="54" t="s">
        <v>204</v>
      </c>
      <c r="P447" s="58"/>
      <c r="Q447" s="248"/>
      <c r="R447" s="162"/>
      <c r="S447" s="162"/>
      <c r="T447" s="162"/>
      <c r="U447" s="162"/>
      <c r="V447" s="163"/>
      <c r="W447" s="163"/>
      <c r="X447" s="163"/>
    </row>
    <row r="448">
      <c r="A448" s="53">
        <v>45705.0</v>
      </c>
      <c r="B448" s="53">
        <v>45783.0</v>
      </c>
      <c r="C448" s="54">
        <v>228591.0</v>
      </c>
      <c r="D448" s="54" t="s">
        <v>89</v>
      </c>
      <c r="E448" s="55">
        <v>45536.0</v>
      </c>
      <c r="F448" s="56">
        <f t="shared" si="6"/>
        <v>8</v>
      </c>
      <c r="G448" s="53">
        <v>45558.0</v>
      </c>
      <c r="H448" s="56">
        <f t="shared" si="2"/>
        <v>7</v>
      </c>
      <c r="I448" s="54" t="s">
        <v>59</v>
      </c>
      <c r="J448" s="54">
        <v>102.0</v>
      </c>
      <c r="K448" s="410">
        <v>3000.0</v>
      </c>
      <c r="L448" s="54" t="s">
        <v>51</v>
      </c>
      <c r="M448" s="53">
        <v>45756.0</v>
      </c>
      <c r="N448" s="54" t="s">
        <v>19</v>
      </c>
      <c r="O448" s="54" t="s">
        <v>204</v>
      </c>
      <c r="P448" s="58"/>
      <c r="Q448" s="248"/>
      <c r="R448" s="162"/>
      <c r="S448" s="162"/>
      <c r="T448" s="162"/>
      <c r="U448" s="162"/>
      <c r="V448" s="163"/>
      <c r="W448" s="163"/>
      <c r="X448" s="163"/>
    </row>
    <row r="449">
      <c r="A449" s="53">
        <v>45705.0</v>
      </c>
      <c r="B449" s="53">
        <v>45783.0</v>
      </c>
      <c r="C449" s="54">
        <v>239989.0</v>
      </c>
      <c r="D449" s="54" t="s">
        <v>89</v>
      </c>
      <c r="E449" s="55">
        <v>45627.0</v>
      </c>
      <c r="F449" s="56">
        <f t="shared" si="6"/>
        <v>5</v>
      </c>
      <c r="G449" s="53">
        <v>45677.0</v>
      </c>
      <c r="H449" s="56">
        <f t="shared" si="2"/>
        <v>3</v>
      </c>
      <c r="I449" s="54" t="s">
        <v>73</v>
      </c>
      <c r="J449" s="58"/>
      <c r="K449" s="100"/>
      <c r="L449" s="58"/>
      <c r="M449" s="53">
        <v>45750.0</v>
      </c>
      <c r="N449" s="54" t="s">
        <v>19</v>
      </c>
      <c r="O449" s="54" t="s">
        <v>197</v>
      </c>
      <c r="P449" s="58"/>
      <c r="Q449" s="248"/>
      <c r="R449" s="162"/>
      <c r="S449" s="162"/>
      <c r="T449" s="162"/>
      <c r="U449" s="162"/>
      <c r="V449" s="163"/>
      <c r="W449" s="163"/>
      <c r="X449" s="163"/>
    </row>
    <row r="450">
      <c r="A450" s="53">
        <v>45705.0</v>
      </c>
      <c r="B450" s="53">
        <v>45783.0</v>
      </c>
      <c r="C450" s="54">
        <v>211033.0</v>
      </c>
      <c r="D450" s="54" t="s">
        <v>158</v>
      </c>
      <c r="E450" s="55">
        <v>44531.0</v>
      </c>
      <c r="F450" s="56">
        <f t="shared" si="6"/>
        <v>41</v>
      </c>
      <c r="G450" s="53">
        <v>45400.0</v>
      </c>
      <c r="H450" s="56">
        <f t="shared" si="2"/>
        <v>12</v>
      </c>
      <c r="I450" s="54" t="s">
        <v>74</v>
      </c>
      <c r="J450" s="58"/>
      <c r="K450" s="410">
        <v>5000.0</v>
      </c>
      <c r="L450" s="54" t="s">
        <v>51</v>
      </c>
      <c r="M450" s="53">
        <v>45764.0</v>
      </c>
      <c r="N450" s="54" t="s">
        <v>19</v>
      </c>
      <c r="O450" s="58"/>
      <c r="P450" s="54" t="s">
        <v>61</v>
      </c>
      <c r="Q450" s="248"/>
      <c r="R450" s="162"/>
      <c r="S450" s="162"/>
      <c r="T450" s="162"/>
      <c r="U450" s="162"/>
      <c r="V450" s="163"/>
      <c r="W450" s="163"/>
      <c r="X450" s="163"/>
    </row>
    <row r="451">
      <c r="A451" s="53">
        <v>45705.0</v>
      </c>
      <c r="B451" s="53">
        <v>45783.0</v>
      </c>
      <c r="C451" s="54">
        <v>237888.0</v>
      </c>
      <c r="D451" s="54" t="s">
        <v>158</v>
      </c>
      <c r="E451" s="55">
        <v>45627.0</v>
      </c>
      <c r="F451" s="56">
        <f t="shared" si="6"/>
        <v>5</v>
      </c>
      <c r="G451" s="151">
        <v>45654.0</v>
      </c>
      <c r="H451" s="56">
        <f t="shared" si="2"/>
        <v>4</v>
      </c>
      <c r="I451" s="54" t="s">
        <v>59</v>
      </c>
      <c r="J451" s="58"/>
      <c r="K451" s="100"/>
      <c r="L451" s="58"/>
      <c r="M451" s="53">
        <v>45750.0</v>
      </c>
      <c r="N451" s="54" t="s">
        <v>19</v>
      </c>
      <c r="O451" s="54" t="s">
        <v>197</v>
      </c>
      <c r="P451" s="58"/>
      <c r="Q451" s="248"/>
      <c r="R451" s="162"/>
      <c r="S451" s="162"/>
      <c r="T451" s="162"/>
      <c r="U451" s="162"/>
      <c r="V451" s="163"/>
      <c r="W451" s="163"/>
      <c r="X451" s="163"/>
    </row>
    <row r="452">
      <c r="A452" s="53">
        <v>45705.0</v>
      </c>
      <c r="B452" s="53">
        <v>45783.0</v>
      </c>
      <c r="C452" s="54">
        <v>239051.0</v>
      </c>
      <c r="D452" s="54" t="s">
        <v>158</v>
      </c>
      <c r="E452" s="55">
        <v>45658.0</v>
      </c>
      <c r="F452" s="56">
        <f t="shared" si="6"/>
        <v>4</v>
      </c>
      <c r="G452" s="53">
        <v>45674.0</v>
      </c>
      <c r="H452" s="56">
        <f t="shared" si="2"/>
        <v>3</v>
      </c>
      <c r="I452" s="54" t="s">
        <v>59</v>
      </c>
      <c r="J452" s="58"/>
      <c r="K452" s="100"/>
      <c r="L452" s="58"/>
      <c r="M452" s="53">
        <v>45750.0</v>
      </c>
      <c r="N452" s="54" t="s">
        <v>19</v>
      </c>
      <c r="O452" s="54" t="s">
        <v>198</v>
      </c>
      <c r="P452" s="58"/>
      <c r="Q452" s="269"/>
      <c r="R452" s="162"/>
      <c r="S452" s="162"/>
      <c r="T452" s="162"/>
      <c r="U452" s="162"/>
      <c r="V452" s="163"/>
      <c r="W452" s="163"/>
      <c r="X452" s="163"/>
    </row>
    <row r="453">
      <c r="A453" s="53">
        <v>45705.0</v>
      </c>
      <c r="B453" s="53">
        <v>45783.0</v>
      </c>
      <c r="C453" s="54">
        <v>231804.0</v>
      </c>
      <c r="D453" s="54" t="s">
        <v>111</v>
      </c>
      <c r="E453" s="55">
        <v>45566.0</v>
      </c>
      <c r="F453" s="56">
        <f t="shared" si="6"/>
        <v>7</v>
      </c>
      <c r="G453" s="151">
        <v>45595.0</v>
      </c>
      <c r="H453" s="56">
        <f t="shared" si="2"/>
        <v>6</v>
      </c>
      <c r="I453" s="54" t="s">
        <v>59</v>
      </c>
      <c r="J453" s="54" t="s">
        <v>203</v>
      </c>
      <c r="K453" s="411">
        <v>20000.0</v>
      </c>
      <c r="L453" s="58"/>
      <c r="M453" s="53">
        <v>45764.0</v>
      </c>
      <c r="N453" s="54" t="s">
        <v>19</v>
      </c>
      <c r="O453" s="58"/>
      <c r="P453" s="54" t="s">
        <v>61</v>
      </c>
      <c r="Q453" s="152"/>
      <c r="R453" s="162"/>
      <c r="S453" s="162"/>
      <c r="T453" s="162"/>
      <c r="U453" s="162"/>
      <c r="V453" s="163"/>
      <c r="W453" s="163"/>
      <c r="X453" s="163"/>
    </row>
    <row r="454">
      <c r="A454" s="53">
        <v>45708.0</v>
      </c>
      <c r="B454" s="53">
        <v>45783.0</v>
      </c>
      <c r="C454" s="54">
        <v>235262.0</v>
      </c>
      <c r="D454" s="54" t="s">
        <v>111</v>
      </c>
      <c r="E454" s="55">
        <v>45597.0</v>
      </c>
      <c r="F454" s="56">
        <f t="shared" si="6"/>
        <v>6</v>
      </c>
      <c r="G454" s="151">
        <v>45621.0</v>
      </c>
      <c r="H454" s="56">
        <f t="shared" si="2"/>
        <v>5</v>
      </c>
      <c r="I454" s="54" t="s">
        <v>59</v>
      </c>
      <c r="J454" s="54">
        <v>106.0</v>
      </c>
      <c r="K454" s="57" t="s">
        <v>863</v>
      </c>
      <c r="L454" s="58"/>
      <c r="M454" s="53">
        <v>45764.0</v>
      </c>
      <c r="N454" s="54" t="s">
        <v>19</v>
      </c>
      <c r="O454" s="58"/>
      <c r="P454" s="58"/>
      <c r="Q454" s="152"/>
      <c r="R454" s="152"/>
      <c r="S454" s="152"/>
      <c r="T454" s="152"/>
      <c r="U454" s="152"/>
      <c r="V454" s="115"/>
      <c r="W454" s="115"/>
      <c r="X454" s="115"/>
    </row>
    <row r="455">
      <c r="A455" s="53">
        <v>45705.0</v>
      </c>
      <c r="B455" s="53">
        <v>45783.0</v>
      </c>
      <c r="C455" s="54">
        <v>235768.0</v>
      </c>
      <c r="D455" s="54" t="s">
        <v>111</v>
      </c>
      <c r="E455" s="55">
        <v>45474.0</v>
      </c>
      <c r="F455" s="56">
        <f t="shared" si="6"/>
        <v>10</v>
      </c>
      <c r="G455" s="151">
        <v>45647.0</v>
      </c>
      <c r="H455" s="56">
        <f t="shared" si="2"/>
        <v>4</v>
      </c>
      <c r="I455" s="54" t="s">
        <v>49</v>
      </c>
      <c r="J455" s="54" t="s">
        <v>33</v>
      </c>
      <c r="K455" s="411">
        <v>18000.0</v>
      </c>
      <c r="L455" s="54" t="s">
        <v>51</v>
      </c>
      <c r="M455" s="53">
        <v>45764.0</v>
      </c>
      <c r="N455" s="54" t="s">
        <v>19</v>
      </c>
      <c r="O455" s="58"/>
      <c r="P455" s="54" t="s">
        <v>66</v>
      </c>
      <c r="Q455" s="152"/>
      <c r="R455" s="152"/>
      <c r="S455" s="152"/>
      <c r="T455" s="152"/>
      <c r="U455" s="152"/>
      <c r="V455" s="115"/>
      <c r="W455" s="115"/>
      <c r="X455" s="115"/>
    </row>
    <row r="456">
      <c r="A456" s="53">
        <v>45705.0</v>
      </c>
      <c r="B456" s="53">
        <v>45783.0</v>
      </c>
      <c r="C456" s="54">
        <v>239873.0</v>
      </c>
      <c r="D456" s="54" t="s">
        <v>111</v>
      </c>
      <c r="E456" s="55">
        <v>45658.0</v>
      </c>
      <c r="F456" s="56">
        <f t="shared" si="6"/>
        <v>4</v>
      </c>
      <c r="G456" s="53">
        <v>45678.0</v>
      </c>
      <c r="H456" s="56">
        <f t="shared" si="2"/>
        <v>3</v>
      </c>
      <c r="I456" s="54" t="s">
        <v>74</v>
      </c>
      <c r="J456" s="58"/>
      <c r="K456" s="100"/>
      <c r="L456" s="58"/>
      <c r="M456" s="53">
        <v>45750.0</v>
      </c>
      <c r="N456" s="54" t="s">
        <v>19</v>
      </c>
      <c r="O456" s="54" t="s">
        <v>198</v>
      </c>
      <c r="P456" s="58"/>
      <c r="Q456" s="152"/>
      <c r="R456" s="152"/>
      <c r="S456" s="152"/>
      <c r="T456" s="152"/>
      <c r="U456" s="152"/>
      <c r="V456" s="115"/>
      <c r="W456" s="115"/>
      <c r="X456" s="115"/>
    </row>
    <row r="457">
      <c r="A457" s="53">
        <v>45705.0</v>
      </c>
      <c r="B457" s="53">
        <v>45783.0</v>
      </c>
      <c r="C457" s="54">
        <v>241983.0</v>
      </c>
      <c r="D457" s="54" t="s">
        <v>111</v>
      </c>
      <c r="E457" s="55">
        <v>45658.0</v>
      </c>
      <c r="F457" s="56">
        <f t="shared" si="6"/>
        <v>4</v>
      </c>
      <c r="G457" s="53">
        <v>45693.0</v>
      </c>
      <c r="H457" s="56">
        <f t="shared" si="2"/>
        <v>3</v>
      </c>
      <c r="I457" s="54" t="s">
        <v>42</v>
      </c>
      <c r="J457" s="58"/>
      <c r="K457" s="100"/>
      <c r="L457" s="58"/>
      <c r="M457" s="53">
        <v>45750.0</v>
      </c>
      <c r="N457" s="54" t="s">
        <v>19</v>
      </c>
      <c r="O457" s="54" t="s">
        <v>198</v>
      </c>
      <c r="P457" s="58"/>
      <c r="Q457" s="152"/>
      <c r="R457" s="152"/>
      <c r="S457" s="152"/>
      <c r="T457" s="152"/>
      <c r="U457" s="152"/>
      <c r="V457" s="115"/>
      <c r="W457" s="115"/>
      <c r="X457" s="115"/>
    </row>
    <row r="458">
      <c r="A458" s="53">
        <v>45705.0</v>
      </c>
      <c r="B458" s="53">
        <v>45783.0</v>
      </c>
      <c r="C458" s="54">
        <v>236638.0</v>
      </c>
      <c r="D458" s="54" t="s">
        <v>62</v>
      </c>
      <c r="E458" s="55">
        <v>45627.0</v>
      </c>
      <c r="F458" s="56">
        <f t="shared" si="6"/>
        <v>5</v>
      </c>
      <c r="G458" s="151">
        <v>45644.0</v>
      </c>
      <c r="H458" s="56">
        <f t="shared" si="2"/>
        <v>4</v>
      </c>
      <c r="I458" s="54" t="s">
        <v>49</v>
      </c>
      <c r="J458" s="58"/>
      <c r="K458" s="100"/>
      <c r="L458" s="58"/>
      <c r="M458" s="53">
        <v>45750.0</v>
      </c>
      <c r="N458" s="54" t="s">
        <v>19</v>
      </c>
      <c r="O458" s="54" t="s">
        <v>197</v>
      </c>
      <c r="P458" s="58"/>
      <c r="Q458" s="152"/>
      <c r="R458" s="152"/>
      <c r="S458" s="152"/>
      <c r="T458" s="152"/>
      <c r="U458" s="152"/>
      <c r="V458" s="115"/>
      <c r="W458" s="115"/>
      <c r="X458" s="115"/>
    </row>
    <row r="459">
      <c r="A459" s="53">
        <v>45705.0</v>
      </c>
      <c r="B459" s="53">
        <v>45783.0</v>
      </c>
      <c r="C459" s="54">
        <v>241856.0</v>
      </c>
      <c r="D459" s="54" t="s">
        <v>98</v>
      </c>
      <c r="E459" s="55">
        <v>45658.0</v>
      </c>
      <c r="F459" s="56">
        <f t="shared" si="6"/>
        <v>4</v>
      </c>
      <c r="G459" s="53">
        <v>45692.0</v>
      </c>
      <c r="H459" s="56">
        <f t="shared" si="2"/>
        <v>3</v>
      </c>
      <c r="I459" s="54" t="s">
        <v>63</v>
      </c>
      <c r="J459" s="54" t="s">
        <v>259</v>
      </c>
      <c r="K459" s="100"/>
      <c r="L459" s="58"/>
      <c r="M459" s="53">
        <v>45750.0</v>
      </c>
      <c r="N459" s="54" t="s">
        <v>19</v>
      </c>
      <c r="O459" s="54" t="s">
        <v>198</v>
      </c>
      <c r="P459" s="58"/>
      <c r="Q459" s="152"/>
      <c r="R459" s="152"/>
      <c r="S459" s="152"/>
      <c r="T459" s="152"/>
      <c r="U459" s="152"/>
      <c r="V459" s="115"/>
      <c r="W459" s="115"/>
      <c r="X459" s="115"/>
    </row>
    <row r="460">
      <c r="A460" s="53">
        <v>45705.0</v>
      </c>
      <c r="B460" s="53">
        <v>45783.0</v>
      </c>
      <c r="C460" s="54">
        <v>209572.0</v>
      </c>
      <c r="D460" s="54" t="s">
        <v>99</v>
      </c>
      <c r="E460" s="55">
        <v>45352.0</v>
      </c>
      <c r="F460" s="56">
        <f t="shared" si="6"/>
        <v>14</v>
      </c>
      <c r="G460" s="53">
        <v>45391.0</v>
      </c>
      <c r="H460" s="56">
        <f t="shared" si="2"/>
        <v>12</v>
      </c>
      <c r="I460" s="54" t="s">
        <v>59</v>
      </c>
      <c r="J460" s="54">
        <v>139.0</v>
      </c>
      <c r="K460" s="433" t="s">
        <v>864</v>
      </c>
      <c r="L460" s="54" t="s">
        <v>51</v>
      </c>
      <c r="M460" s="53">
        <v>45769.0</v>
      </c>
      <c r="N460" s="54" t="s">
        <v>19</v>
      </c>
      <c r="O460" s="58"/>
      <c r="P460" s="54" t="s">
        <v>61</v>
      </c>
      <c r="Q460" s="115"/>
      <c r="R460" s="152"/>
      <c r="S460" s="152"/>
      <c r="T460" s="152"/>
      <c r="U460" s="152"/>
      <c r="V460" s="115"/>
      <c r="W460" s="115"/>
      <c r="X460" s="115"/>
    </row>
    <row r="461">
      <c r="A461" s="53">
        <v>45705.0</v>
      </c>
      <c r="B461" s="53">
        <v>45783.0</v>
      </c>
      <c r="C461" s="54">
        <v>242477.0</v>
      </c>
      <c r="D461" s="54" t="s">
        <v>83</v>
      </c>
      <c r="E461" s="55">
        <v>45658.0</v>
      </c>
      <c r="F461" s="56">
        <f t="shared" si="6"/>
        <v>4</v>
      </c>
      <c r="G461" s="53">
        <v>45699.0</v>
      </c>
      <c r="H461" s="56">
        <f t="shared" si="2"/>
        <v>2</v>
      </c>
      <c r="I461" s="54" t="s">
        <v>59</v>
      </c>
      <c r="J461" s="58"/>
      <c r="K461" s="100"/>
      <c r="L461" s="58"/>
      <c r="M461" s="53">
        <v>45750.0</v>
      </c>
      <c r="N461" s="54" t="s">
        <v>19</v>
      </c>
      <c r="O461" s="54" t="s">
        <v>198</v>
      </c>
      <c r="P461" s="58"/>
      <c r="Q461" s="115"/>
      <c r="R461" s="165"/>
      <c r="S461" s="165"/>
      <c r="T461" s="165"/>
      <c r="U461" s="165"/>
      <c r="V461" s="166"/>
      <c r="W461" s="166"/>
      <c r="X461" s="166"/>
    </row>
    <row r="462">
      <c r="A462" s="53">
        <v>45705.0</v>
      </c>
      <c r="B462" s="53">
        <v>45783.0</v>
      </c>
      <c r="C462" s="54">
        <v>242349.0</v>
      </c>
      <c r="D462" s="54" t="s">
        <v>83</v>
      </c>
      <c r="E462" s="55">
        <v>45658.0</v>
      </c>
      <c r="F462" s="56">
        <f t="shared" si="6"/>
        <v>4</v>
      </c>
      <c r="G462" s="53">
        <v>45700.0</v>
      </c>
      <c r="H462" s="56">
        <f t="shared" si="2"/>
        <v>2</v>
      </c>
      <c r="I462" s="54" t="s">
        <v>63</v>
      </c>
      <c r="J462" s="58"/>
      <c r="K462" s="100"/>
      <c r="L462" s="58"/>
      <c r="M462" s="53">
        <v>45750.0</v>
      </c>
      <c r="N462" s="54" t="s">
        <v>19</v>
      </c>
      <c r="O462" s="54" t="s">
        <v>198</v>
      </c>
      <c r="P462" s="58"/>
      <c r="Q462" s="115"/>
      <c r="R462" s="165"/>
      <c r="S462" s="165"/>
      <c r="T462" s="165"/>
      <c r="U462" s="165"/>
      <c r="V462" s="166"/>
      <c r="W462" s="166"/>
      <c r="X462" s="166"/>
    </row>
    <row r="463">
      <c r="A463" s="53">
        <v>45705.0</v>
      </c>
      <c r="B463" s="53">
        <v>45783.0</v>
      </c>
      <c r="C463" s="54">
        <v>242739.0</v>
      </c>
      <c r="D463" s="54" t="s">
        <v>83</v>
      </c>
      <c r="E463" s="55">
        <v>45689.0</v>
      </c>
      <c r="F463" s="56">
        <f t="shared" si="6"/>
        <v>3</v>
      </c>
      <c r="G463" s="53">
        <v>45700.0</v>
      </c>
      <c r="H463" s="56">
        <f t="shared" si="2"/>
        <v>2</v>
      </c>
      <c r="I463" s="54" t="s">
        <v>59</v>
      </c>
      <c r="J463" s="58"/>
      <c r="K463" s="100"/>
      <c r="L463" s="54" t="s">
        <v>51</v>
      </c>
      <c r="M463" s="53">
        <v>45750.0</v>
      </c>
      <c r="N463" s="54" t="s">
        <v>19</v>
      </c>
      <c r="O463" s="58"/>
      <c r="P463" s="58"/>
      <c r="Q463" s="115"/>
      <c r="R463" s="165"/>
      <c r="S463" s="165"/>
      <c r="T463" s="165"/>
      <c r="U463" s="165"/>
      <c r="V463" s="166"/>
      <c r="W463" s="166"/>
      <c r="X463" s="166"/>
    </row>
    <row r="464">
      <c r="A464" s="53">
        <v>45705.0</v>
      </c>
      <c r="B464" s="53">
        <v>45783.0</v>
      </c>
      <c r="C464" s="54">
        <v>242903.0</v>
      </c>
      <c r="D464" s="54" t="s">
        <v>83</v>
      </c>
      <c r="E464" s="55">
        <v>45627.0</v>
      </c>
      <c r="F464" s="56">
        <f t="shared" si="6"/>
        <v>5</v>
      </c>
      <c r="G464" s="53">
        <v>45701.0</v>
      </c>
      <c r="H464" s="56">
        <f t="shared" si="2"/>
        <v>2</v>
      </c>
      <c r="I464" s="54" t="s">
        <v>49</v>
      </c>
      <c r="J464" s="58"/>
      <c r="K464" s="100"/>
      <c r="L464" s="58"/>
      <c r="M464" s="53">
        <v>45750.0</v>
      </c>
      <c r="N464" s="54" t="s">
        <v>19</v>
      </c>
      <c r="O464" s="54" t="s">
        <v>197</v>
      </c>
      <c r="P464" s="58"/>
      <c r="Q464" s="115"/>
      <c r="R464" s="165"/>
      <c r="S464" s="165"/>
      <c r="T464" s="165"/>
      <c r="U464" s="165"/>
      <c r="V464" s="166"/>
      <c r="W464" s="166"/>
      <c r="X464" s="166"/>
    </row>
    <row r="465">
      <c r="A465" s="53">
        <v>45705.0</v>
      </c>
      <c r="B465" s="53">
        <v>45783.0</v>
      </c>
      <c r="C465" s="54">
        <v>242333.0</v>
      </c>
      <c r="D465" s="54" t="s">
        <v>83</v>
      </c>
      <c r="E465" s="55">
        <v>45658.0</v>
      </c>
      <c r="F465" s="56">
        <f t="shared" si="6"/>
        <v>4</v>
      </c>
      <c r="G465" s="53">
        <v>45703.0</v>
      </c>
      <c r="H465" s="56">
        <f t="shared" si="2"/>
        <v>2</v>
      </c>
      <c r="I465" s="54" t="s">
        <v>73</v>
      </c>
      <c r="J465" s="58"/>
      <c r="K465" s="100"/>
      <c r="L465" s="58"/>
      <c r="M465" s="53">
        <v>45750.0</v>
      </c>
      <c r="N465" s="54" t="s">
        <v>19</v>
      </c>
      <c r="O465" s="54" t="s">
        <v>198</v>
      </c>
      <c r="P465" s="58"/>
      <c r="Q465" s="115"/>
      <c r="R465" s="165"/>
      <c r="S465" s="165"/>
      <c r="T465" s="165"/>
      <c r="U465" s="165"/>
      <c r="V465" s="166"/>
      <c r="W465" s="166"/>
      <c r="X465" s="166"/>
    </row>
    <row r="466">
      <c r="A466" s="53">
        <v>45705.0</v>
      </c>
      <c r="B466" s="53">
        <v>45783.0</v>
      </c>
      <c r="C466" s="54">
        <v>243314.0</v>
      </c>
      <c r="D466" s="54" t="s">
        <v>166</v>
      </c>
      <c r="E466" s="55">
        <v>45658.0</v>
      </c>
      <c r="F466" s="56">
        <f t="shared" si="6"/>
        <v>4</v>
      </c>
      <c r="G466" s="53">
        <v>45705.0</v>
      </c>
      <c r="H466" s="56">
        <f t="shared" si="2"/>
        <v>2</v>
      </c>
      <c r="I466" s="54" t="s">
        <v>139</v>
      </c>
      <c r="J466" s="58"/>
      <c r="K466" s="100"/>
      <c r="L466" s="58"/>
      <c r="M466" s="53">
        <v>45750.0</v>
      </c>
      <c r="N466" s="54" t="s">
        <v>19</v>
      </c>
      <c r="O466" s="54" t="s">
        <v>198</v>
      </c>
      <c r="P466" s="58"/>
      <c r="Q466" s="115"/>
      <c r="R466" s="165"/>
      <c r="S466" s="165"/>
      <c r="T466" s="165"/>
      <c r="U466" s="165"/>
      <c r="V466" s="166"/>
      <c r="W466" s="166"/>
      <c r="X466" s="166"/>
    </row>
    <row r="467">
      <c r="A467" s="53">
        <v>45705.0</v>
      </c>
      <c r="B467" s="53">
        <v>45783.0</v>
      </c>
      <c r="C467" s="54">
        <v>243164.0</v>
      </c>
      <c r="D467" s="54" t="s">
        <v>83</v>
      </c>
      <c r="E467" s="55">
        <v>45627.0</v>
      </c>
      <c r="F467" s="56">
        <f t="shared" si="6"/>
        <v>5</v>
      </c>
      <c r="G467" s="53">
        <v>45706.0</v>
      </c>
      <c r="H467" s="56">
        <f t="shared" si="2"/>
        <v>2</v>
      </c>
      <c r="I467" s="54" t="s">
        <v>49</v>
      </c>
      <c r="J467" s="58"/>
      <c r="K467" s="100"/>
      <c r="L467" s="58"/>
      <c r="M467" s="53">
        <v>45750.0</v>
      </c>
      <c r="N467" s="54" t="s">
        <v>19</v>
      </c>
      <c r="O467" s="54" t="s">
        <v>197</v>
      </c>
      <c r="P467" s="58"/>
      <c r="Q467" s="115"/>
      <c r="R467" s="165"/>
      <c r="S467" s="165"/>
      <c r="T467" s="165"/>
      <c r="U467" s="165"/>
      <c r="V467" s="166"/>
      <c r="W467" s="166"/>
      <c r="X467" s="166"/>
    </row>
    <row r="468">
      <c r="A468" s="53">
        <v>45705.0</v>
      </c>
      <c r="B468" s="53">
        <v>45783.0</v>
      </c>
      <c r="C468" s="54">
        <v>243237.0</v>
      </c>
      <c r="D468" s="54" t="s">
        <v>83</v>
      </c>
      <c r="E468" s="55">
        <v>45627.0</v>
      </c>
      <c r="F468" s="56">
        <f t="shared" si="6"/>
        <v>5</v>
      </c>
      <c r="G468" s="53">
        <v>45706.0</v>
      </c>
      <c r="H468" s="56">
        <f t="shared" si="2"/>
        <v>2</v>
      </c>
      <c r="I468" s="54" t="s">
        <v>49</v>
      </c>
      <c r="J468" s="58"/>
      <c r="K468" s="100"/>
      <c r="L468" s="58"/>
      <c r="M468" s="53">
        <v>45750.0</v>
      </c>
      <c r="N468" s="54" t="s">
        <v>19</v>
      </c>
      <c r="O468" s="54" t="s">
        <v>197</v>
      </c>
      <c r="P468" s="58"/>
      <c r="Q468" s="115"/>
      <c r="R468" s="165"/>
      <c r="S468" s="165"/>
      <c r="T468" s="165"/>
      <c r="U468" s="165"/>
      <c r="V468" s="166"/>
      <c r="W468" s="166"/>
      <c r="X468" s="166"/>
    </row>
    <row r="469">
      <c r="A469" s="53">
        <v>45705.0</v>
      </c>
      <c r="B469" s="53">
        <v>45783.0</v>
      </c>
      <c r="C469" s="54">
        <v>243254.0</v>
      </c>
      <c r="D469" s="54" t="s">
        <v>83</v>
      </c>
      <c r="E469" s="55">
        <v>45689.0</v>
      </c>
      <c r="F469" s="56">
        <f t="shared" si="6"/>
        <v>3</v>
      </c>
      <c r="G469" s="53">
        <v>45706.0</v>
      </c>
      <c r="H469" s="56">
        <f t="shared" si="2"/>
        <v>2</v>
      </c>
      <c r="I469" s="54" t="s">
        <v>63</v>
      </c>
      <c r="J469" s="58"/>
      <c r="K469" s="100"/>
      <c r="L469" s="54" t="s">
        <v>51</v>
      </c>
      <c r="M469" s="53">
        <v>45750.0</v>
      </c>
      <c r="N469" s="54" t="s">
        <v>19</v>
      </c>
      <c r="O469" s="54" t="s">
        <v>848</v>
      </c>
      <c r="P469" s="58"/>
      <c r="Q469" s="115"/>
      <c r="R469" s="165"/>
      <c r="S469" s="165"/>
      <c r="T469" s="165"/>
      <c r="U469" s="165"/>
      <c r="V469" s="166"/>
      <c r="W469" s="166"/>
      <c r="X469" s="166"/>
    </row>
    <row r="470">
      <c r="A470" s="53">
        <v>45705.0</v>
      </c>
      <c r="B470" s="53">
        <v>45783.0</v>
      </c>
      <c r="C470" s="54">
        <v>243138.0</v>
      </c>
      <c r="D470" s="54" t="s">
        <v>83</v>
      </c>
      <c r="E470" s="55">
        <v>45689.0</v>
      </c>
      <c r="F470" s="56">
        <f t="shared" si="6"/>
        <v>3</v>
      </c>
      <c r="G470" s="53">
        <v>45708.0</v>
      </c>
      <c r="H470" s="56">
        <f t="shared" si="2"/>
        <v>2</v>
      </c>
      <c r="I470" s="54" t="s">
        <v>74</v>
      </c>
      <c r="J470" s="58"/>
      <c r="K470" s="100"/>
      <c r="L470" s="54" t="s">
        <v>51</v>
      </c>
      <c r="M470" s="53">
        <v>45750.0</v>
      </c>
      <c r="N470" s="54" t="s">
        <v>19</v>
      </c>
      <c r="O470" s="54" t="s">
        <v>848</v>
      </c>
      <c r="P470" s="58"/>
      <c r="Q470" s="115"/>
      <c r="R470" s="165"/>
      <c r="S470" s="165"/>
      <c r="T470" s="165"/>
      <c r="U470" s="165"/>
      <c r="V470" s="166"/>
      <c r="W470" s="166"/>
      <c r="X470" s="166"/>
    </row>
    <row r="471">
      <c r="A471" s="53">
        <v>45747.0</v>
      </c>
      <c r="B471" s="53">
        <v>45783.0</v>
      </c>
      <c r="C471" s="54">
        <v>247517.0</v>
      </c>
      <c r="D471" s="54" t="s">
        <v>158</v>
      </c>
      <c r="E471" s="55">
        <v>45658.0</v>
      </c>
      <c r="F471" s="56">
        <f t="shared" si="6"/>
        <v>4</v>
      </c>
      <c r="G471" s="53">
        <v>45742.0</v>
      </c>
      <c r="H471" s="56">
        <f t="shared" si="2"/>
        <v>1</v>
      </c>
      <c r="I471" s="54" t="s">
        <v>59</v>
      </c>
      <c r="J471" s="58"/>
      <c r="K471" s="100"/>
      <c r="L471" s="58"/>
      <c r="M471" s="53">
        <v>45750.0</v>
      </c>
      <c r="N471" s="54" t="s">
        <v>19</v>
      </c>
      <c r="O471" s="54" t="s">
        <v>198</v>
      </c>
      <c r="P471" s="58"/>
      <c r="Q471" s="115"/>
      <c r="R471" s="165"/>
      <c r="S471" s="165"/>
      <c r="T471" s="165"/>
      <c r="U471" s="165"/>
      <c r="V471" s="166"/>
      <c r="W471" s="166"/>
      <c r="X471" s="166"/>
    </row>
    <row r="472">
      <c r="A472" s="53">
        <v>45747.0</v>
      </c>
      <c r="B472" s="53">
        <v>45783.0</v>
      </c>
      <c r="C472" s="54">
        <v>247529.0</v>
      </c>
      <c r="D472" s="54" t="s">
        <v>133</v>
      </c>
      <c r="E472" s="55">
        <v>45689.0</v>
      </c>
      <c r="F472" s="56">
        <f t="shared" si="6"/>
        <v>3</v>
      </c>
      <c r="G472" s="53">
        <v>45742.0</v>
      </c>
      <c r="H472" s="56">
        <f t="shared" si="2"/>
        <v>1</v>
      </c>
      <c r="I472" s="54" t="s">
        <v>59</v>
      </c>
      <c r="J472" s="58"/>
      <c r="K472" s="100"/>
      <c r="L472" s="54" t="s">
        <v>51</v>
      </c>
      <c r="M472" s="53">
        <v>45750.0</v>
      </c>
      <c r="N472" s="54" t="s">
        <v>19</v>
      </c>
      <c r="O472" s="54" t="s">
        <v>848</v>
      </c>
      <c r="P472" s="58"/>
      <c r="Q472" s="115"/>
      <c r="R472" s="165"/>
      <c r="S472" s="165"/>
      <c r="T472" s="165"/>
      <c r="U472" s="165"/>
      <c r="V472" s="166"/>
      <c r="W472" s="166"/>
      <c r="X472" s="166"/>
    </row>
    <row r="473">
      <c r="A473" s="53">
        <v>45747.0</v>
      </c>
      <c r="B473" s="53">
        <v>45783.0</v>
      </c>
      <c r="C473" s="54">
        <v>247533.0</v>
      </c>
      <c r="D473" s="54" t="s">
        <v>158</v>
      </c>
      <c r="E473" s="55">
        <v>45627.0</v>
      </c>
      <c r="F473" s="56">
        <f t="shared" si="6"/>
        <v>5</v>
      </c>
      <c r="G473" s="53">
        <v>45742.0</v>
      </c>
      <c r="H473" s="56">
        <f t="shared" si="2"/>
        <v>1</v>
      </c>
      <c r="I473" s="54" t="s">
        <v>49</v>
      </c>
      <c r="J473" s="58"/>
      <c r="K473" s="100"/>
      <c r="L473" s="58"/>
      <c r="M473" s="53">
        <v>45750.0</v>
      </c>
      <c r="N473" s="54" t="s">
        <v>19</v>
      </c>
      <c r="O473" s="54" t="s">
        <v>197</v>
      </c>
      <c r="P473" s="58"/>
      <c r="Q473" s="115"/>
      <c r="R473" s="165"/>
      <c r="S473" s="165"/>
      <c r="T473" s="165"/>
      <c r="U473" s="165"/>
      <c r="V473" s="166"/>
      <c r="W473" s="166"/>
      <c r="X473" s="166"/>
    </row>
    <row r="474">
      <c r="A474" s="53">
        <v>45747.0</v>
      </c>
      <c r="B474" s="53">
        <v>45782.0</v>
      </c>
      <c r="C474" s="54">
        <v>247556.0</v>
      </c>
      <c r="D474" s="54" t="s">
        <v>70</v>
      </c>
      <c r="E474" s="55">
        <v>45689.0</v>
      </c>
      <c r="F474" s="56">
        <f t="shared" si="6"/>
        <v>3</v>
      </c>
      <c r="G474" s="53">
        <v>45742.0</v>
      </c>
      <c r="H474" s="56">
        <f t="shared" si="2"/>
        <v>1</v>
      </c>
      <c r="I474" s="54" t="s">
        <v>49</v>
      </c>
      <c r="J474" s="58"/>
      <c r="K474" s="100"/>
      <c r="L474" s="54" t="s">
        <v>51</v>
      </c>
      <c r="M474" s="53">
        <v>45750.0</v>
      </c>
      <c r="N474" s="54" t="s">
        <v>17</v>
      </c>
      <c r="O474" s="54" t="s">
        <v>198</v>
      </c>
      <c r="P474" s="58"/>
      <c r="Q474" s="115"/>
      <c r="R474" s="165"/>
      <c r="S474" s="165"/>
      <c r="T474" s="165"/>
      <c r="U474" s="165"/>
      <c r="V474" s="166"/>
      <c r="W474" s="166"/>
      <c r="X474" s="166"/>
    </row>
    <row r="475">
      <c r="A475" s="53">
        <v>45747.0</v>
      </c>
      <c r="B475" s="53">
        <v>45783.0</v>
      </c>
      <c r="C475" s="54">
        <v>247558.0</v>
      </c>
      <c r="D475" s="54" t="s">
        <v>70</v>
      </c>
      <c r="E475" s="55">
        <v>45717.0</v>
      </c>
      <c r="F475" s="56">
        <f t="shared" si="6"/>
        <v>2</v>
      </c>
      <c r="G475" s="53">
        <v>45742.0</v>
      </c>
      <c r="H475" s="56">
        <f t="shared" si="2"/>
        <v>1</v>
      </c>
      <c r="I475" s="54" t="s">
        <v>73</v>
      </c>
      <c r="J475" s="54" t="s">
        <v>865</v>
      </c>
      <c r="K475" s="100"/>
      <c r="L475" s="54" t="s">
        <v>51</v>
      </c>
      <c r="M475" s="53">
        <v>45750.0</v>
      </c>
      <c r="N475" s="54" t="s">
        <v>19</v>
      </c>
      <c r="O475" s="54" t="s">
        <v>209</v>
      </c>
      <c r="P475" s="58"/>
      <c r="Q475" s="115"/>
      <c r="R475" s="165"/>
      <c r="S475" s="165"/>
      <c r="T475" s="165"/>
      <c r="U475" s="165"/>
      <c r="V475" s="166"/>
      <c r="W475" s="166"/>
      <c r="X475" s="166"/>
    </row>
    <row r="476">
      <c r="A476" s="53">
        <v>45747.0</v>
      </c>
      <c r="B476" s="53">
        <v>45779.0</v>
      </c>
      <c r="C476" s="54">
        <v>247581.0</v>
      </c>
      <c r="D476" s="54" t="s">
        <v>158</v>
      </c>
      <c r="E476" s="55">
        <v>45689.0</v>
      </c>
      <c r="F476" s="56">
        <f t="shared" si="6"/>
        <v>3</v>
      </c>
      <c r="G476" s="53">
        <v>45742.0</v>
      </c>
      <c r="H476" s="56">
        <f t="shared" si="2"/>
        <v>1</v>
      </c>
      <c r="I476" s="54" t="s">
        <v>63</v>
      </c>
      <c r="J476" s="58"/>
      <c r="K476" s="100"/>
      <c r="L476" s="54" t="s">
        <v>51</v>
      </c>
      <c r="M476" s="53">
        <v>45779.0</v>
      </c>
      <c r="N476" s="54" t="s">
        <v>17</v>
      </c>
      <c r="O476" s="54" t="s">
        <v>198</v>
      </c>
      <c r="P476" s="58"/>
      <c r="Q476" s="115"/>
      <c r="R476" s="165"/>
      <c r="S476" s="165"/>
      <c r="T476" s="165"/>
      <c r="U476" s="165"/>
      <c r="V476" s="166"/>
      <c r="W476" s="166"/>
      <c r="X476" s="166"/>
    </row>
    <row r="477">
      <c r="A477" s="53">
        <v>45747.0</v>
      </c>
      <c r="B477" s="53">
        <v>45779.0</v>
      </c>
      <c r="C477" s="54">
        <v>247585.0</v>
      </c>
      <c r="D477" s="54" t="s">
        <v>99</v>
      </c>
      <c r="E477" s="55">
        <v>45717.0</v>
      </c>
      <c r="F477" s="56">
        <f t="shared" si="6"/>
        <v>2</v>
      </c>
      <c r="G477" s="53">
        <v>45742.0</v>
      </c>
      <c r="H477" s="56">
        <f t="shared" si="2"/>
        <v>1</v>
      </c>
      <c r="I477" s="54" t="s">
        <v>59</v>
      </c>
      <c r="J477" s="58"/>
      <c r="K477" s="100"/>
      <c r="L477" s="54" t="s">
        <v>51</v>
      </c>
      <c r="M477" s="53">
        <v>45779.0</v>
      </c>
      <c r="N477" s="54" t="s">
        <v>25</v>
      </c>
      <c r="O477" s="54" t="s">
        <v>209</v>
      </c>
      <c r="P477" s="58"/>
      <c r="Q477" s="115"/>
      <c r="R477" s="165"/>
      <c r="S477" s="165"/>
      <c r="T477" s="165"/>
      <c r="U477" s="165"/>
      <c r="V477" s="166"/>
      <c r="W477" s="166"/>
      <c r="X477" s="166"/>
    </row>
    <row r="478">
      <c r="A478" s="53">
        <v>45747.0</v>
      </c>
      <c r="B478" s="53">
        <v>45779.0</v>
      </c>
      <c r="C478" s="54">
        <v>247586.0</v>
      </c>
      <c r="D478" s="54" t="s">
        <v>99</v>
      </c>
      <c r="E478" s="55">
        <v>45717.0</v>
      </c>
      <c r="F478" s="56">
        <f t="shared" si="6"/>
        <v>2</v>
      </c>
      <c r="G478" s="53">
        <v>45742.0</v>
      </c>
      <c r="H478" s="56">
        <f t="shared" si="2"/>
        <v>1</v>
      </c>
      <c r="I478" s="54" t="s">
        <v>49</v>
      </c>
      <c r="J478" s="58"/>
      <c r="K478" s="100"/>
      <c r="L478" s="54" t="s">
        <v>51</v>
      </c>
      <c r="M478" s="53">
        <v>45779.0</v>
      </c>
      <c r="N478" s="54" t="s">
        <v>25</v>
      </c>
      <c r="O478" s="54" t="s">
        <v>209</v>
      </c>
      <c r="P478" s="58"/>
      <c r="Q478" s="115"/>
      <c r="R478" s="165"/>
      <c r="S478" s="165"/>
      <c r="T478" s="165"/>
      <c r="U478" s="165"/>
      <c r="V478" s="166"/>
      <c r="W478" s="166"/>
      <c r="X478" s="166"/>
    </row>
    <row r="479">
      <c r="A479" s="53">
        <v>45747.0</v>
      </c>
      <c r="B479" s="53">
        <v>45779.0</v>
      </c>
      <c r="C479" s="54">
        <v>247605.0</v>
      </c>
      <c r="D479" s="54" t="s">
        <v>96</v>
      </c>
      <c r="E479" s="55">
        <v>45658.0</v>
      </c>
      <c r="F479" s="56">
        <f t="shared" si="6"/>
        <v>4</v>
      </c>
      <c r="G479" s="53">
        <v>45742.0</v>
      </c>
      <c r="H479" s="56">
        <f t="shared" si="2"/>
        <v>1</v>
      </c>
      <c r="I479" s="54" t="s">
        <v>74</v>
      </c>
      <c r="J479" s="58"/>
      <c r="K479" s="100"/>
      <c r="L479" s="58"/>
      <c r="M479" s="53">
        <v>45779.0</v>
      </c>
      <c r="N479" s="54" t="s">
        <v>17</v>
      </c>
      <c r="O479" s="54" t="s">
        <v>198</v>
      </c>
      <c r="P479" s="58"/>
      <c r="Q479" s="115"/>
      <c r="R479" s="165"/>
      <c r="S479" s="165"/>
      <c r="T479" s="165"/>
      <c r="U479" s="165"/>
      <c r="V479" s="166"/>
      <c r="W479" s="166"/>
      <c r="X479" s="166"/>
    </row>
    <row r="480">
      <c r="A480" s="53">
        <v>45747.0</v>
      </c>
      <c r="B480" s="53">
        <v>45783.0</v>
      </c>
      <c r="C480" s="54">
        <v>246809.0</v>
      </c>
      <c r="D480" s="54" t="s">
        <v>77</v>
      </c>
      <c r="E480" s="55">
        <v>45689.0</v>
      </c>
      <c r="F480" s="56">
        <f t="shared" si="6"/>
        <v>3</v>
      </c>
      <c r="G480" s="53">
        <v>45743.0</v>
      </c>
      <c r="H480" s="56">
        <f t="shared" si="2"/>
        <v>1</v>
      </c>
      <c r="I480" s="54" t="s">
        <v>74</v>
      </c>
      <c r="J480" s="58"/>
      <c r="K480" s="100"/>
      <c r="L480" s="54" t="s">
        <v>51</v>
      </c>
      <c r="M480" s="53">
        <v>45750.0</v>
      </c>
      <c r="N480" s="54" t="s">
        <v>19</v>
      </c>
      <c r="O480" s="54" t="s">
        <v>848</v>
      </c>
      <c r="P480" s="58"/>
      <c r="Q480" s="115"/>
      <c r="R480" s="165"/>
      <c r="S480" s="165"/>
      <c r="T480" s="165"/>
      <c r="U480" s="165"/>
      <c r="V480" s="166"/>
      <c r="W480" s="166"/>
      <c r="X480" s="166"/>
    </row>
    <row r="481">
      <c r="A481" s="53">
        <v>45747.0</v>
      </c>
      <c r="B481" s="53">
        <v>45783.0</v>
      </c>
      <c r="C481" s="54">
        <v>247184.0</v>
      </c>
      <c r="D481" s="54" t="s">
        <v>99</v>
      </c>
      <c r="E481" s="55">
        <v>45689.0</v>
      </c>
      <c r="F481" s="56">
        <f t="shared" si="6"/>
        <v>3</v>
      </c>
      <c r="G481" s="53">
        <v>45743.0</v>
      </c>
      <c r="H481" s="56">
        <f t="shared" si="2"/>
        <v>1</v>
      </c>
      <c r="I481" s="54" t="s">
        <v>74</v>
      </c>
      <c r="J481" s="58"/>
      <c r="K481" s="100"/>
      <c r="L481" s="54" t="s">
        <v>51</v>
      </c>
      <c r="M481" s="53">
        <v>45750.0</v>
      </c>
      <c r="N481" s="54" t="s">
        <v>19</v>
      </c>
      <c r="O481" s="54" t="s">
        <v>848</v>
      </c>
      <c r="P481" s="58"/>
      <c r="Q481" s="115"/>
      <c r="R481" s="165"/>
      <c r="S481" s="165"/>
      <c r="T481" s="165"/>
      <c r="U481" s="165"/>
      <c r="V481" s="166"/>
      <c r="W481" s="166"/>
      <c r="X481" s="166"/>
    </row>
    <row r="482">
      <c r="A482" s="53">
        <v>45747.0</v>
      </c>
      <c r="B482" s="53">
        <v>45783.0</v>
      </c>
      <c r="C482" s="54">
        <v>247288.0</v>
      </c>
      <c r="D482" s="54" t="s">
        <v>104</v>
      </c>
      <c r="E482" s="55">
        <v>45717.0</v>
      </c>
      <c r="F482" s="56">
        <f t="shared" si="6"/>
        <v>2</v>
      </c>
      <c r="G482" s="53">
        <v>45743.0</v>
      </c>
      <c r="H482" s="56">
        <f t="shared" si="2"/>
        <v>1</v>
      </c>
      <c r="I482" s="54" t="s">
        <v>73</v>
      </c>
      <c r="J482" s="58"/>
      <c r="K482" s="100"/>
      <c r="L482" s="54" t="s">
        <v>51</v>
      </c>
      <c r="M482" s="53">
        <v>45750.0</v>
      </c>
      <c r="N482" s="54" t="s">
        <v>19</v>
      </c>
      <c r="O482" s="54" t="s">
        <v>209</v>
      </c>
      <c r="P482" s="58"/>
      <c r="Q482" s="115"/>
      <c r="R482" s="165"/>
      <c r="S482" s="165"/>
      <c r="T482" s="165"/>
      <c r="U482" s="165"/>
      <c r="V482" s="166"/>
      <c r="W482" s="166"/>
      <c r="X482" s="166"/>
    </row>
    <row r="483">
      <c r="A483" s="53">
        <v>45747.0</v>
      </c>
      <c r="B483" s="53">
        <v>45783.0</v>
      </c>
      <c r="C483" s="54">
        <v>247559.0</v>
      </c>
      <c r="D483" s="54" t="s">
        <v>133</v>
      </c>
      <c r="E483" s="55">
        <v>45658.0</v>
      </c>
      <c r="F483" s="56">
        <f t="shared" si="6"/>
        <v>4</v>
      </c>
      <c r="G483" s="53">
        <v>45743.0</v>
      </c>
      <c r="H483" s="56">
        <f t="shared" si="2"/>
        <v>1</v>
      </c>
      <c r="I483" s="54" t="s">
        <v>74</v>
      </c>
      <c r="J483" s="58"/>
      <c r="K483" s="100"/>
      <c r="L483" s="58"/>
      <c r="M483" s="53">
        <v>45750.0</v>
      </c>
      <c r="N483" s="54" t="s">
        <v>19</v>
      </c>
      <c r="O483" s="54" t="s">
        <v>198</v>
      </c>
      <c r="P483" s="58"/>
      <c r="Q483" s="115"/>
      <c r="R483" s="165"/>
      <c r="S483" s="165"/>
      <c r="T483" s="165"/>
      <c r="U483" s="165"/>
      <c r="V483" s="166"/>
      <c r="W483" s="166"/>
      <c r="X483" s="166"/>
    </row>
    <row r="484">
      <c r="A484" s="53">
        <v>45747.0</v>
      </c>
      <c r="B484" s="53">
        <v>45779.0</v>
      </c>
      <c r="C484" s="54">
        <v>247594.0</v>
      </c>
      <c r="D484" s="54" t="s">
        <v>41</v>
      </c>
      <c r="E484" s="55">
        <v>45717.0</v>
      </c>
      <c r="F484" s="56">
        <f t="shared" si="6"/>
        <v>2</v>
      </c>
      <c r="G484" s="53">
        <v>45743.0</v>
      </c>
      <c r="H484" s="56">
        <f t="shared" si="2"/>
        <v>1</v>
      </c>
      <c r="I484" s="54" t="s">
        <v>59</v>
      </c>
      <c r="J484" s="58"/>
      <c r="K484" s="100"/>
      <c r="L484" s="54" t="s">
        <v>51</v>
      </c>
      <c r="M484" s="53">
        <v>45779.0</v>
      </c>
      <c r="N484" s="54" t="s">
        <v>17</v>
      </c>
      <c r="O484" s="54" t="s">
        <v>198</v>
      </c>
      <c r="P484" s="58"/>
      <c r="Q484" s="115"/>
      <c r="R484" s="165"/>
      <c r="S484" s="165"/>
      <c r="T484" s="165"/>
      <c r="U484" s="165"/>
      <c r="V484" s="166"/>
      <c r="W484" s="166"/>
      <c r="X484" s="166"/>
    </row>
    <row r="485">
      <c r="A485" s="53">
        <v>45747.0</v>
      </c>
      <c r="B485" s="53">
        <v>45779.0</v>
      </c>
      <c r="C485" s="54">
        <v>247655.0</v>
      </c>
      <c r="D485" s="54" t="s">
        <v>62</v>
      </c>
      <c r="E485" s="55">
        <v>45717.0</v>
      </c>
      <c r="F485" s="56">
        <f t="shared" si="6"/>
        <v>2</v>
      </c>
      <c r="G485" s="53">
        <v>45743.0</v>
      </c>
      <c r="H485" s="56">
        <f t="shared" si="2"/>
        <v>1</v>
      </c>
      <c r="I485" s="54" t="s">
        <v>59</v>
      </c>
      <c r="J485" s="58"/>
      <c r="K485" s="100"/>
      <c r="L485" s="54" t="s">
        <v>51</v>
      </c>
      <c r="M485" s="53">
        <v>45779.0</v>
      </c>
      <c r="N485" s="54" t="s">
        <v>17</v>
      </c>
      <c r="O485" s="54" t="s">
        <v>198</v>
      </c>
      <c r="P485" s="58"/>
      <c r="Q485" s="115"/>
      <c r="R485" s="165"/>
      <c r="S485" s="165"/>
      <c r="T485" s="165"/>
      <c r="U485" s="165"/>
      <c r="V485" s="166"/>
      <c r="W485" s="166"/>
      <c r="X485" s="166"/>
    </row>
    <row r="486">
      <c r="A486" s="53">
        <v>45747.0</v>
      </c>
      <c r="B486" s="53">
        <v>45779.0</v>
      </c>
      <c r="C486" s="54">
        <v>247675.0</v>
      </c>
      <c r="D486" s="54" t="s">
        <v>58</v>
      </c>
      <c r="E486" s="55">
        <v>45689.0</v>
      </c>
      <c r="F486" s="56">
        <f t="shared" si="6"/>
        <v>3</v>
      </c>
      <c r="G486" s="53">
        <v>45743.0</v>
      </c>
      <c r="H486" s="56">
        <f t="shared" si="2"/>
        <v>1</v>
      </c>
      <c r="I486" s="54" t="s">
        <v>49</v>
      </c>
      <c r="J486" s="58"/>
      <c r="K486" s="100"/>
      <c r="L486" s="54" t="s">
        <v>51</v>
      </c>
      <c r="M486" s="53">
        <v>45779.0</v>
      </c>
      <c r="N486" s="54" t="s">
        <v>17</v>
      </c>
      <c r="O486" s="54" t="s">
        <v>198</v>
      </c>
      <c r="P486" s="58"/>
      <c r="Q486" s="115"/>
      <c r="R486" s="165"/>
      <c r="S486" s="165"/>
      <c r="T486" s="165"/>
      <c r="U486" s="165"/>
      <c r="V486" s="166"/>
      <c r="W486" s="166"/>
      <c r="X486" s="166"/>
    </row>
    <row r="487">
      <c r="A487" s="53">
        <v>45747.0</v>
      </c>
      <c r="B487" s="53">
        <v>45783.0</v>
      </c>
      <c r="C487" s="54">
        <v>247678.0</v>
      </c>
      <c r="D487" s="54" t="s">
        <v>116</v>
      </c>
      <c r="E487" s="55">
        <v>45627.0</v>
      </c>
      <c r="F487" s="56">
        <f t="shared" si="6"/>
        <v>5</v>
      </c>
      <c r="G487" s="53">
        <v>45743.0</v>
      </c>
      <c r="H487" s="56">
        <f t="shared" si="2"/>
        <v>1</v>
      </c>
      <c r="I487" s="54" t="s">
        <v>42</v>
      </c>
      <c r="J487" s="58"/>
      <c r="K487" s="100"/>
      <c r="L487" s="58"/>
      <c r="M487" s="53">
        <v>45750.0</v>
      </c>
      <c r="N487" s="54" t="s">
        <v>19</v>
      </c>
      <c r="O487" s="54" t="s">
        <v>197</v>
      </c>
      <c r="P487" s="58"/>
      <c r="Q487" s="115"/>
      <c r="R487" s="165"/>
      <c r="S487" s="165"/>
      <c r="T487" s="165"/>
      <c r="U487" s="165"/>
      <c r="V487" s="166"/>
      <c r="W487" s="166"/>
      <c r="X487" s="166"/>
    </row>
    <row r="488">
      <c r="A488" s="53">
        <v>45747.0</v>
      </c>
      <c r="B488" s="53">
        <v>45779.0</v>
      </c>
      <c r="C488" s="54">
        <v>247719.0</v>
      </c>
      <c r="D488" s="54" t="s">
        <v>96</v>
      </c>
      <c r="E488" s="55">
        <v>45658.0</v>
      </c>
      <c r="F488" s="56">
        <f t="shared" si="6"/>
        <v>4</v>
      </c>
      <c r="G488" s="53">
        <v>45743.0</v>
      </c>
      <c r="H488" s="56">
        <f t="shared" si="2"/>
        <v>1</v>
      </c>
      <c r="I488" s="54" t="s">
        <v>73</v>
      </c>
      <c r="J488" s="58"/>
      <c r="K488" s="100"/>
      <c r="L488" s="58"/>
      <c r="M488" s="53">
        <v>45779.0</v>
      </c>
      <c r="N488" s="54" t="s">
        <v>17</v>
      </c>
      <c r="O488" s="54" t="s">
        <v>198</v>
      </c>
      <c r="P488" s="58"/>
      <c r="Q488" s="115"/>
      <c r="R488" s="165"/>
      <c r="S488" s="165"/>
      <c r="T488" s="165"/>
      <c r="U488" s="165"/>
      <c r="V488" s="166"/>
      <c r="W488" s="166"/>
      <c r="X488" s="166"/>
    </row>
    <row r="489">
      <c r="A489" s="53">
        <v>45747.0</v>
      </c>
      <c r="B489" s="53">
        <v>45779.0</v>
      </c>
      <c r="C489" s="54">
        <v>247745.0</v>
      </c>
      <c r="D489" s="54" t="s">
        <v>71</v>
      </c>
      <c r="E489" s="55">
        <v>45658.0</v>
      </c>
      <c r="F489" s="56">
        <f t="shared" si="6"/>
        <v>4</v>
      </c>
      <c r="G489" s="53">
        <v>45743.0</v>
      </c>
      <c r="H489" s="56">
        <f t="shared" si="2"/>
        <v>1</v>
      </c>
      <c r="I489" s="54" t="s">
        <v>74</v>
      </c>
      <c r="J489" s="58"/>
      <c r="K489" s="100"/>
      <c r="L489" s="58"/>
      <c r="M489" s="53">
        <v>45779.0</v>
      </c>
      <c r="N489" s="54" t="s">
        <v>17</v>
      </c>
      <c r="O489" s="54" t="s">
        <v>198</v>
      </c>
      <c r="P489" s="58"/>
      <c r="Q489" s="115"/>
      <c r="R489" s="165"/>
      <c r="S489" s="165"/>
      <c r="T489" s="165"/>
      <c r="U489" s="165"/>
      <c r="V489" s="166"/>
      <c r="W489" s="166"/>
      <c r="X489" s="166"/>
    </row>
    <row r="490">
      <c r="A490" s="53">
        <v>45747.0</v>
      </c>
      <c r="B490" s="53">
        <v>45779.0</v>
      </c>
      <c r="C490" s="54">
        <v>247749.0</v>
      </c>
      <c r="D490" s="54" t="s">
        <v>93</v>
      </c>
      <c r="E490" s="55">
        <v>45627.0</v>
      </c>
      <c r="F490" s="56">
        <f t="shared" si="6"/>
        <v>5</v>
      </c>
      <c r="G490" s="53">
        <v>45743.0</v>
      </c>
      <c r="H490" s="56">
        <f t="shared" si="2"/>
        <v>1</v>
      </c>
      <c r="I490" s="54" t="s">
        <v>49</v>
      </c>
      <c r="J490" s="58"/>
      <c r="K490" s="100"/>
      <c r="L490" s="58"/>
      <c r="M490" s="53">
        <v>45779.0</v>
      </c>
      <c r="N490" s="54" t="s">
        <v>17</v>
      </c>
      <c r="O490" s="54" t="s">
        <v>197</v>
      </c>
      <c r="P490" s="58"/>
      <c r="Q490" s="115"/>
      <c r="R490" s="165"/>
      <c r="S490" s="165"/>
      <c r="T490" s="165"/>
      <c r="U490" s="165"/>
      <c r="V490" s="166"/>
      <c r="W490" s="166"/>
      <c r="X490" s="166"/>
    </row>
    <row r="491">
      <c r="A491" s="53">
        <v>45747.0</v>
      </c>
      <c r="B491" s="53">
        <v>45779.0</v>
      </c>
      <c r="C491" s="54">
        <v>247767.0</v>
      </c>
      <c r="D491" s="54" t="s">
        <v>93</v>
      </c>
      <c r="E491" s="55">
        <v>45627.0</v>
      </c>
      <c r="F491" s="56">
        <f t="shared" si="6"/>
        <v>5</v>
      </c>
      <c r="G491" s="53">
        <v>45743.0</v>
      </c>
      <c r="H491" s="56">
        <f t="shared" si="2"/>
        <v>1</v>
      </c>
      <c r="I491" s="54" t="s">
        <v>74</v>
      </c>
      <c r="J491" s="58"/>
      <c r="K491" s="100"/>
      <c r="L491" s="58"/>
      <c r="M491" s="53">
        <v>45779.0</v>
      </c>
      <c r="N491" s="54" t="s">
        <v>17</v>
      </c>
      <c r="O491" s="54" t="s">
        <v>197</v>
      </c>
      <c r="P491" s="58"/>
      <c r="Q491" s="115"/>
      <c r="R491" s="165"/>
      <c r="S491" s="165"/>
      <c r="T491" s="165"/>
      <c r="U491" s="165"/>
      <c r="V491" s="166"/>
      <c r="W491" s="166"/>
      <c r="X491" s="166"/>
    </row>
    <row r="492">
      <c r="A492" s="97">
        <v>45747.0</v>
      </c>
      <c r="B492" s="53">
        <v>45783.0</v>
      </c>
      <c r="C492" s="98">
        <v>179286.0</v>
      </c>
      <c r="D492" s="336" t="s">
        <v>41</v>
      </c>
      <c r="E492" s="55">
        <v>45658.0</v>
      </c>
      <c r="F492" s="56">
        <f t="shared" si="6"/>
        <v>4</v>
      </c>
      <c r="G492" s="53">
        <v>45738.0</v>
      </c>
      <c r="H492" s="56">
        <f t="shared" si="2"/>
        <v>1</v>
      </c>
      <c r="I492" s="336" t="s">
        <v>59</v>
      </c>
      <c r="J492" s="58"/>
      <c r="K492" s="100"/>
      <c r="L492" s="58"/>
      <c r="M492" s="53">
        <v>45750.0</v>
      </c>
      <c r="N492" s="54" t="s">
        <v>19</v>
      </c>
      <c r="O492" s="54" t="s">
        <v>198</v>
      </c>
      <c r="P492" s="58"/>
      <c r="Q492" s="115"/>
      <c r="R492" s="165"/>
      <c r="S492" s="165"/>
      <c r="T492" s="165"/>
      <c r="U492" s="165"/>
      <c r="V492" s="166"/>
      <c r="W492" s="166"/>
      <c r="X492" s="166"/>
    </row>
    <row r="493">
      <c r="A493" s="97">
        <v>45747.0</v>
      </c>
      <c r="B493" s="53">
        <v>45783.0</v>
      </c>
      <c r="C493" s="98">
        <v>229640.0</v>
      </c>
      <c r="D493" s="336" t="s">
        <v>48</v>
      </c>
      <c r="E493" s="55">
        <v>45658.0</v>
      </c>
      <c r="F493" s="56">
        <f t="shared" si="6"/>
        <v>4</v>
      </c>
      <c r="G493" s="53">
        <v>45738.0</v>
      </c>
      <c r="H493" s="56">
        <f t="shared" si="2"/>
        <v>1</v>
      </c>
      <c r="I493" s="336" t="s">
        <v>49</v>
      </c>
      <c r="J493" s="58"/>
      <c r="K493" s="100"/>
      <c r="L493" s="58"/>
      <c r="M493" s="53">
        <v>45750.0</v>
      </c>
      <c r="N493" s="54" t="s">
        <v>19</v>
      </c>
      <c r="O493" s="54" t="s">
        <v>198</v>
      </c>
      <c r="P493" s="58"/>
      <c r="Q493" s="152"/>
      <c r="R493" s="165"/>
      <c r="S493" s="165"/>
      <c r="T493" s="165"/>
      <c r="U493" s="165"/>
      <c r="V493" s="166"/>
      <c r="W493" s="166"/>
      <c r="X493" s="166"/>
    </row>
    <row r="494">
      <c r="A494" s="97">
        <v>45747.0</v>
      </c>
      <c r="B494" s="53">
        <v>45783.0</v>
      </c>
      <c r="C494" s="98">
        <v>240981.0</v>
      </c>
      <c r="D494" s="336" t="s">
        <v>99</v>
      </c>
      <c r="E494" s="55">
        <v>45658.0</v>
      </c>
      <c r="F494" s="56">
        <f t="shared" si="6"/>
        <v>4</v>
      </c>
      <c r="G494" s="53">
        <v>45738.0</v>
      </c>
      <c r="H494" s="56">
        <f t="shared" si="2"/>
        <v>1</v>
      </c>
      <c r="I494" s="336" t="s">
        <v>42</v>
      </c>
      <c r="J494" s="58"/>
      <c r="K494" s="57" t="s">
        <v>64</v>
      </c>
      <c r="L494" s="58"/>
      <c r="M494" s="53">
        <v>45750.0</v>
      </c>
      <c r="N494" s="54" t="s">
        <v>19</v>
      </c>
      <c r="O494" s="54" t="s">
        <v>198</v>
      </c>
      <c r="P494" s="58"/>
      <c r="Q494" s="152"/>
      <c r="R494" s="165"/>
      <c r="S494" s="165"/>
      <c r="T494" s="165"/>
      <c r="U494" s="165"/>
      <c r="V494" s="166"/>
      <c r="W494" s="166"/>
      <c r="X494" s="166"/>
    </row>
    <row r="495">
      <c r="A495" s="97">
        <v>45747.0</v>
      </c>
      <c r="B495" s="53">
        <v>45783.0</v>
      </c>
      <c r="C495" s="98">
        <v>245192.0</v>
      </c>
      <c r="D495" s="336" t="s">
        <v>62</v>
      </c>
      <c r="E495" s="55">
        <v>45717.0</v>
      </c>
      <c r="F495" s="56">
        <f t="shared" si="6"/>
        <v>2</v>
      </c>
      <c r="G495" s="53">
        <v>45738.0</v>
      </c>
      <c r="H495" s="56">
        <f t="shared" si="2"/>
        <v>1</v>
      </c>
      <c r="I495" s="336" t="s">
        <v>49</v>
      </c>
      <c r="J495" s="58"/>
      <c r="K495" s="100"/>
      <c r="L495" s="54" t="s">
        <v>51</v>
      </c>
      <c r="M495" s="53">
        <v>45750.0</v>
      </c>
      <c r="N495" s="54" t="s">
        <v>19</v>
      </c>
      <c r="O495" s="54" t="s">
        <v>209</v>
      </c>
      <c r="P495" s="58"/>
      <c r="Q495" s="152"/>
      <c r="R495" s="152"/>
      <c r="S495" s="152"/>
      <c r="T495" s="152"/>
      <c r="U495" s="152"/>
      <c r="V495" s="115"/>
      <c r="W495" s="115"/>
      <c r="X495" s="115"/>
    </row>
    <row r="496">
      <c r="A496" s="97">
        <v>45747.0</v>
      </c>
      <c r="B496" s="53">
        <v>45783.0</v>
      </c>
      <c r="C496" s="98">
        <v>246546.0</v>
      </c>
      <c r="D496" s="336" t="s">
        <v>48</v>
      </c>
      <c r="E496" s="55">
        <v>45627.0</v>
      </c>
      <c r="F496" s="56">
        <f t="shared" si="6"/>
        <v>5</v>
      </c>
      <c r="G496" s="53">
        <v>45738.0</v>
      </c>
      <c r="H496" s="56">
        <f t="shared" si="2"/>
        <v>1</v>
      </c>
      <c r="I496" s="336" t="s">
        <v>49</v>
      </c>
      <c r="J496" s="58"/>
      <c r="K496" s="100"/>
      <c r="L496" s="58"/>
      <c r="M496" s="53">
        <v>45750.0</v>
      </c>
      <c r="N496" s="54" t="s">
        <v>19</v>
      </c>
      <c r="O496" s="54" t="s">
        <v>197</v>
      </c>
      <c r="P496" s="58"/>
      <c r="Q496" s="152"/>
      <c r="R496" s="152"/>
      <c r="S496" s="152"/>
      <c r="T496" s="152"/>
      <c r="U496" s="152"/>
      <c r="V496" s="115"/>
      <c r="W496" s="115"/>
      <c r="X496" s="115"/>
    </row>
    <row r="497">
      <c r="A497" s="97">
        <v>45747.0</v>
      </c>
      <c r="B497" s="53">
        <v>45783.0</v>
      </c>
      <c r="C497" s="98">
        <v>246608.0</v>
      </c>
      <c r="D497" s="336" t="s">
        <v>116</v>
      </c>
      <c r="E497" s="55">
        <v>45658.0</v>
      </c>
      <c r="F497" s="56">
        <f t="shared" si="6"/>
        <v>4</v>
      </c>
      <c r="G497" s="53">
        <v>45738.0</v>
      </c>
      <c r="H497" s="56">
        <f t="shared" si="2"/>
        <v>1</v>
      </c>
      <c r="I497" s="336" t="s">
        <v>74</v>
      </c>
      <c r="J497" s="58"/>
      <c r="K497" s="100"/>
      <c r="L497" s="58"/>
      <c r="M497" s="53">
        <v>45750.0</v>
      </c>
      <c r="N497" s="54" t="s">
        <v>19</v>
      </c>
      <c r="O497" s="54" t="s">
        <v>198</v>
      </c>
      <c r="P497" s="58"/>
      <c r="Q497" s="152"/>
      <c r="R497" s="152"/>
      <c r="S497" s="152"/>
      <c r="T497" s="152"/>
      <c r="U497" s="152"/>
      <c r="V497" s="115"/>
      <c r="W497" s="115"/>
      <c r="X497" s="115"/>
    </row>
    <row r="498">
      <c r="A498" s="97">
        <v>45747.0</v>
      </c>
      <c r="B498" s="53">
        <v>45783.0</v>
      </c>
      <c r="C498" s="98">
        <v>246769.0</v>
      </c>
      <c r="D498" s="336" t="s">
        <v>58</v>
      </c>
      <c r="E498" s="55">
        <v>45627.0</v>
      </c>
      <c r="F498" s="56">
        <f t="shared" si="6"/>
        <v>5</v>
      </c>
      <c r="G498" s="53">
        <v>45738.0</v>
      </c>
      <c r="H498" s="56">
        <f t="shared" si="2"/>
        <v>1</v>
      </c>
      <c r="I498" s="336" t="s">
        <v>59</v>
      </c>
      <c r="J498" s="58"/>
      <c r="K498" s="100"/>
      <c r="L498" s="58"/>
      <c r="M498" s="53">
        <v>45750.0</v>
      </c>
      <c r="N498" s="54" t="s">
        <v>19</v>
      </c>
      <c r="O498" s="54" t="s">
        <v>197</v>
      </c>
      <c r="P498" s="58"/>
      <c r="Q498" s="152"/>
      <c r="R498" s="152"/>
      <c r="S498" s="152"/>
      <c r="T498" s="152"/>
      <c r="U498" s="152"/>
      <c r="V498" s="115"/>
      <c r="W498" s="115"/>
      <c r="X498" s="115"/>
    </row>
    <row r="499">
      <c r="A499" s="97">
        <v>45719.0</v>
      </c>
      <c r="B499" s="53">
        <v>45783.0</v>
      </c>
      <c r="C499" s="98">
        <v>242687.0</v>
      </c>
      <c r="D499" s="54" t="s">
        <v>71</v>
      </c>
      <c r="E499" s="55">
        <v>45658.0</v>
      </c>
      <c r="F499" s="56">
        <f t="shared" si="6"/>
        <v>4</v>
      </c>
      <c r="G499" s="53">
        <v>45701.0</v>
      </c>
      <c r="H499" s="56">
        <f t="shared" si="2"/>
        <v>2</v>
      </c>
      <c r="I499" s="54" t="s">
        <v>73</v>
      </c>
      <c r="J499" s="58"/>
      <c r="K499" s="100"/>
      <c r="L499" s="58"/>
      <c r="M499" s="53">
        <v>45750.0</v>
      </c>
      <c r="N499" s="54" t="s">
        <v>19</v>
      </c>
      <c r="O499" s="54" t="s">
        <v>198</v>
      </c>
      <c r="P499" s="58"/>
      <c r="Q499" s="152"/>
      <c r="R499" s="152"/>
      <c r="S499" s="152"/>
      <c r="T499" s="152"/>
      <c r="U499" s="152"/>
      <c r="V499" s="115"/>
      <c r="W499" s="115"/>
      <c r="X499" s="115"/>
    </row>
    <row r="500">
      <c r="A500" s="97">
        <v>45719.0</v>
      </c>
      <c r="B500" s="53">
        <v>45783.0</v>
      </c>
      <c r="C500" s="98">
        <v>242704.0</v>
      </c>
      <c r="D500" s="54" t="s">
        <v>77</v>
      </c>
      <c r="E500" s="55">
        <v>45689.0</v>
      </c>
      <c r="F500" s="56">
        <f t="shared" si="6"/>
        <v>3</v>
      </c>
      <c r="G500" s="53">
        <v>45701.0</v>
      </c>
      <c r="H500" s="56">
        <f t="shared" si="2"/>
        <v>2</v>
      </c>
      <c r="I500" s="54" t="s">
        <v>74</v>
      </c>
      <c r="J500" s="58"/>
      <c r="K500" s="100"/>
      <c r="L500" s="54" t="s">
        <v>51</v>
      </c>
      <c r="M500" s="53">
        <v>45750.0</v>
      </c>
      <c r="N500" s="54" t="s">
        <v>19</v>
      </c>
      <c r="O500" s="54" t="s">
        <v>848</v>
      </c>
      <c r="P500" s="58"/>
      <c r="Q500" s="152"/>
      <c r="R500" s="152"/>
      <c r="S500" s="152"/>
      <c r="T500" s="152"/>
      <c r="U500" s="152"/>
      <c r="V500" s="115"/>
      <c r="W500" s="115"/>
      <c r="X500" s="115"/>
    </row>
    <row r="501">
      <c r="A501" s="97">
        <v>45719.0</v>
      </c>
      <c r="B501" s="53">
        <v>45783.0</v>
      </c>
      <c r="C501" s="98">
        <v>242914.0</v>
      </c>
      <c r="D501" s="54" t="s">
        <v>104</v>
      </c>
      <c r="E501" s="55">
        <v>45658.0</v>
      </c>
      <c r="F501" s="56">
        <f t="shared" si="6"/>
        <v>4</v>
      </c>
      <c r="G501" s="53">
        <v>45701.0</v>
      </c>
      <c r="H501" s="56">
        <f t="shared" si="2"/>
        <v>2</v>
      </c>
      <c r="I501" s="98" t="s">
        <v>49</v>
      </c>
      <c r="J501" s="58"/>
      <c r="K501" s="100"/>
      <c r="L501" s="58"/>
      <c r="M501" s="53">
        <v>45750.0</v>
      </c>
      <c r="N501" s="54" t="s">
        <v>19</v>
      </c>
      <c r="O501" s="54" t="s">
        <v>198</v>
      </c>
      <c r="P501" s="58"/>
      <c r="Q501" s="152"/>
      <c r="R501" s="152"/>
      <c r="S501" s="152"/>
      <c r="T501" s="152"/>
      <c r="U501" s="152"/>
      <c r="V501" s="115"/>
      <c r="W501" s="115"/>
      <c r="X501" s="115"/>
    </row>
    <row r="502">
      <c r="A502" s="97">
        <v>45719.0</v>
      </c>
      <c r="B502" s="53">
        <v>45783.0</v>
      </c>
      <c r="C502" s="98">
        <v>242921.0</v>
      </c>
      <c r="D502" s="54" t="s">
        <v>87</v>
      </c>
      <c r="E502" s="55">
        <v>45658.0</v>
      </c>
      <c r="F502" s="56">
        <f t="shared" si="6"/>
        <v>4</v>
      </c>
      <c r="G502" s="53">
        <v>45701.0</v>
      </c>
      <c r="H502" s="56">
        <f t="shared" si="2"/>
        <v>2</v>
      </c>
      <c r="I502" s="98" t="s">
        <v>49</v>
      </c>
      <c r="J502" s="58"/>
      <c r="K502" s="100"/>
      <c r="L502" s="58"/>
      <c r="M502" s="53">
        <v>45750.0</v>
      </c>
      <c r="N502" s="54" t="s">
        <v>19</v>
      </c>
      <c r="O502" s="54" t="s">
        <v>198</v>
      </c>
      <c r="P502" s="58"/>
      <c r="Q502" s="152"/>
      <c r="R502" s="152"/>
      <c r="S502" s="152"/>
      <c r="T502" s="152"/>
      <c r="U502" s="152"/>
      <c r="V502" s="115"/>
      <c r="W502" s="115"/>
      <c r="X502" s="115"/>
    </row>
    <row r="503">
      <c r="A503" s="97">
        <v>45719.0</v>
      </c>
      <c r="B503" s="53">
        <v>45783.0</v>
      </c>
      <c r="C503" s="98">
        <v>242977.0</v>
      </c>
      <c r="D503" s="54" t="s">
        <v>48</v>
      </c>
      <c r="E503" s="55">
        <v>45627.0</v>
      </c>
      <c r="F503" s="56">
        <f t="shared" si="6"/>
        <v>5</v>
      </c>
      <c r="G503" s="53">
        <v>45701.0</v>
      </c>
      <c r="H503" s="56">
        <f t="shared" si="2"/>
        <v>2</v>
      </c>
      <c r="I503" s="54" t="s">
        <v>134</v>
      </c>
      <c r="J503" s="58"/>
      <c r="K503" s="100"/>
      <c r="L503" s="58"/>
      <c r="M503" s="53">
        <v>45750.0</v>
      </c>
      <c r="N503" s="54" t="s">
        <v>19</v>
      </c>
      <c r="O503" s="54" t="s">
        <v>197</v>
      </c>
      <c r="P503" s="58"/>
      <c r="Q503" s="152"/>
      <c r="R503" s="152"/>
      <c r="S503" s="152"/>
      <c r="T503" s="152"/>
      <c r="U503" s="152"/>
      <c r="V503" s="115"/>
      <c r="W503" s="115"/>
      <c r="X503" s="115"/>
    </row>
    <row r="504">
      <c r="A504" s="97">
        <v>45719.0</v>
      </c>
      <c r="B504" s="53">
        <v>45783.0</v>
      </c>
      <c r="C504" s="98">
        <v>243003.0</v>
      </c>
      <c r="D504" s="54" t="s">
        <v>70</v>
      </c>
      <c r="E504" s="55">
        <v>45689.0</v>
      </c>
      <c r="F504" s="56">
        <f t="shared" si="6"/>
        <v>3</v>
      </c>
      <c r="G504" s="53">
        <v>45701.0</v>
      </c>
      <c r="H504" s="56">
        <f t="shared" si="2"/>
        <v>2</v>
      </c>
      <c r="I504" s="54" t="s">
        <v>59</v>
      </c>
      <c r="J504" s="58"/>
      <c r="K504" s="100"/>
      <c r="L504" s="54" t="s">
        <v>51</v>
      </c>
      <c r="M504" s="53">
        <v>45750.0</v>
      </c>
      <c r="N504" s="54" t="s">
        <v>19</v>
      </c>
      <c r="O504" s="54" t="s">
        <v>848</v>
      </c>
      <c r="P504" s="58"/>
      <c r="Q504" s="152"/>
      <c r="R504" s="152"/>
      <c r="S504" s="152"/>
      <c r="T504" s="152"/>
      <c r="U504" s="152"/>
      <c r="V504" s="115"/>
      <c r="W504" s="115"/>
      <c r="X504" s="115"/>
    </row>
    <row r="505">
      <c r="A505" s="97">
        <v>45719.0</v>
      </c>
      <c r="B505" s="53">
        <v>45783.0</v>
      </c>
      <c r="C505" s="98">
        <v>241493.0</v>
      </c>
      <c r="D505" s="54" t="s">
        <v>48</v>
      </c>
      <c r="E505" s="55">
        <v>45658.0</v>
      </c>
      <c r="F505" s="56">
        <f t="shared" si="6"/>
        <v>4</v>
      </c>
      <c r="G505" s="53">
        <v>45702.0</v>
      </c>
      <c r="H505" s="56">
        <f t="shared" si="2"/>
        <v>2</v>
      </c>
      <c r="I505" s="54" t="s">
        <v>59</v>
      </c>
      <c r="J505" s="58"/>
      <c r="K505" s="100"/>
      <c r="L505" s="58"/>
      <c r="M505" s="53">
        <v>45750.0</v>
      </c>
      <c r="N505" s="54" t="s">
        <v>19</v>
      </c>
      <c r="O505" s="54" t="s">
        <v>198</v>
      </c>
      <c r="P505" s="58"/>
      <c r="Q505" s="152"/>
      <c r="R505" s="152"/>
      <c r="S505" s="152"/>
      <c r="T505" s="152"/>
      <c r="U505" s="152"/>
      <c r="V505" s="115"/>
      <c r="W505" s="115"/>
      <c r="X505" s="115"/>
    </row>
    <row r="506">
      <c r="A506" s="97">
        <v>45719.0</v>
      </c>
      <c r="B506" s="53">
        <v>45783.0</v>
      </c>
      <c r="C506" s="98">
        <v>241752.0</v>
      </c>
      <c r="D506" s="54" t="s">
        <v>116</v>
      </c>
      <c r="E506" s="55">
        <v>45658.0</v>
      </c>
      <c r="F506" s="56">
        <f t="shared" si="6"/>
        <v>4</v>
      </c>
      <c r="G506" s="53">
        <v>45702.0</v>
      </c>
      <c r="H506" s="56">
        <f t="shared" si="2"/>
        <v>2</v>
      </c>
      <c r="I506" s="54" t="s">
        <v>74</v>
      </c>
      <c r="J506" s="58"/>
      <c r="K506" s="100"/>
      <c r="L506" s="58"/>
      <c r="M506" s="53">
        <v>45750.0</v>
      </c>
      <c r="N506" s="54" t="s">
        <v>19</v>
      </c>
      <c r="O506" s="54" t="s">
        <v>198</v>
      </c>
      <c r="P506" s="58"/>
      <c r="Q506" s="152"/>
      <c r="R506" s="152"/>
      <c r="S506" s="152"/>
      <c r="T506" s="152"/>
      <c r="U506" s="152"/>
      <c r="V506" s="115"/>
      <c r="W506" s="115"/>
      <c r="X506" s="115"/>
    </row>
    <row r="507">
      <c r="A507" s="97">
        <v>45719.0</v>
      </c>
      <c r="B507" s="53">
        <v>45783.0</v>
      </c>
      <c r="C507" s="98">
        <v>242592.0</v>
      </c>
      <c r="D507" s="54" t="s">
        <v>77</v>
      </c>
      <c r="E507" s="55">
        <v>45658.0</v>
      </c>
      <c r="F507" s="56">
        <f t="shared" si="6"/>
        <v>4</v>
      </c>
      <c r="G507" s="53">
        <v>45702.0</v>
      </c>
      <c r="H507" s="56">
        <f t="shared" si="2"/>
        <v>2</v>
      </c>
      <c r="I507" s="54" t="s">
        <v>74</v>
      </c>
      <c r="J507" s="58"/>
      <c r="K507" s="100"/>
      <c r="L507" s="58"/>
      <c r="M507" s="53">
        <v>45750.0</v>
      </c>
      <c r="N507" s="54" t="s">
        <v>19</v>
      </c>
      <c r="O507" s="54" t="s">
        <v>198</v>
      </c>
      <c r="P507" s="58"/>
      <c r="Q507" s="152"/>
      <c r="R507" s="152"/>
      <c r="S507" s="152"/>
      <c r="T507" s="152"/>
      <c r="U507" s="152"/>
      <c r="V507" s="115"/>
      <c r="W507" s="115"/>
      <c r="X507" s="115"/>
    </row>
    <row r="508">
      <c r="A508" s="97">
        <v>45719.0</v>
      </c>
      <c r="B508" s="53">
        <v>45783.0</v>
      </c>
      <c r="C508" s="98">
        <v>242756.0</v>
      </c>
      <c r="D508" s="54" t="s">
        <v>58</v>
      </c>
      <c r="E508" s="55">
        <v>45627.0</v>
      </c>
      <c r="F508" s="56">
        <f t="shared" si="6"/>
        <v>5</v>
      </c>
      <c r="G508" s="53">
        <v>45702.0</v>
      </c>
      <c r="H508" s="56">
        <f t="shared" si="2"/>
        <v>2</v>
      </c>
      <c r="I508" s="54" t="s">
        <v>59</v>
      </c>
      <c r="J508" s="58"/>
      <c r="K508" s="100"/>
      <c r="L508" s="58"/>
      <c r="M508" s="53">
        <v>45750.0</v>
      </c>
      <c r="N508" s="54" t="s">
        <v>19</v>
      </c>
      <c r="O508" s="54" t="s">
        <v>197</v>
      </c>
      <c r="P508" s="58"/>
      <c r="Q508" s="152"/>
      <c r="R508" s="152"/>
      <c r="S508" s="152"/>
      <c r="T508" s="152"/>
      <c r="U508" s="152"/>
      <c r="V508" s="115"/>
      <c r="W508" s="115"/>
      <c r="X508" s="115"/>
    </row>
    <row r="509">
      <c r="A509" s="97">
        <v>45719.0</v>
      </c>
      <c r="B509" s="53">
        <v>45783.0</v>
      </c>
      <c r="C509" s="98">
        <v>242853.0</v>
      </c>
      <c r="D509" s="54" t="s">
        <v>107</v>
      </c>
      <c r="E509" s="55">
        <v>45658.0</v>
      </c>
      <c r="F509" s="56">
        <f t="shared" si="6"/>
        <v>4</v>
      </c>
      <c r="G509" s="53">
        <v>45702.0</v>
      </c>
      <c r="H509" s="56">
        <f t="shared" si="2"/>
        <v>2</v>
      </c>
      <c r="I509" s="54" t="s">
        <v>74</v>
      </c>
      <c r="J509" s="58"/>
      <c r="K509" s="100"/>
      <c r="L509" s="58"/>
      <c r="M509" s="53">
        <v>45750.0</v>
      </c>
      <c r="N509" s="54" t="s">
        <v>19</v>
      </c>
      <c r="O509" s="54" t="s">
        <v>198</v>
      </c>
      <c r="P509" s="58"/>
      <c r="Q509" s="152"/>
      <c r="R509" s="152"/>
      <c r="S509" s="152"/>
      <c r="T509" s="152"/>
      <c r="U509" s="152"/>
      <c r="V509" s="115"/>
      <c r="W509" s="115"/>
      <c r="X509" s="115"/>
    </row>
    <row r="510">
      <c r="A510" s="97">
        <v>45719.0</v>
      </c>
      <c r="B510" s="53">
        <v>45783.0</v>
      </c>
      <c r="C510" s="98">
        <v>242918.0</v>
      </c>
      <c r="D510" s="54" t="s">
        <v>58</v>
      </c>
      <c r="E510" s="55">
        <v>45627.0</v>
      </c>
      <c r="F510" s="56">
        <f t="shared" si="6"/>
        <v>5</v>
      </c>
      <c r="G510" s="53">
        <v>45702.0</v>
      </c>
      <c r="H510" s="56">
        <f t="shared" si="2"/>
        <v>2</v>
      </c>
      <c r="I510" s="98" t="s">
        <v>49</v>
      </c>
      <c r="J510" s="58"/>
      <c r="K510" s="100"/>
      <c r="L510" s="58"/>
      <c r="M510" s="53">
        <v>45750.0</v>
      </c>
      <c r="N510" s="54" t="s">
        <v>19</v>
      </c>
      <c r="O510" s="54" t="s">
        <v>197</v>
      </c>
      <c r="P510" s="58"/>
      <c r="Q510" s="152"/>
      <c r="R510" s="152"/>
      <c r="S510" s="152"/>
      <c r="T510" s="152"/>
      <c r="U510" s="152"/>
      <c r="V510" s="115"/>
      <c r="W510" s="115"/>
      <c r="X510" s="115"/>
    </row>
    <row r="511">
      <c r="A511" s="97">
        <v>45719.0</v>
      </c>
      <c r="B511" s="53">
        <v>45783.0</v>
      </c>
      <c r="C511" s="98">
        <v>242942.0</v>
      </c>
      <c r="D511" s="54" t="s">
        <v>107</v>
      </c>
      <c r="E511" s="55">
        <v>45627.0</v>
      </c>
      <c r="F511" s="56">
        <f t="shared" si="6"/>
        <v>5</v>
      </c>
      <c r="G511" s="53">
        <v>45702.0</v>
      </c>
      <c r="H511" s="56">
        <f t="shared" si="2"/>
        <v>2</v>
      </c>
      <c r="I511" s="98" t="s">
        <v>49</v>
      </c>
      <c r="J511" s="58"/>
      <c r="K511" s="100"/>
      <c r="L511" s="58"/>
      <c r="M511" s="53">
        <v>45750.0</v>
      </c>
      <c r="N511" s="54" t="s">
        <v>19</v>
      </c>
      <c r="O511" s="54" t="s">
        <v>197</v>
      </c>
      <c r="P511" s="58"/>
      <c r="Q511" s="152"/>
      <c r="R511" s="152"/>
      <c r="S511" s="152"/>
      <c r="T511" s="152"/>
      <c r="U511" s="152"/>
      <c r="V511" s="115"/>
      <c r="W511" s="115"/>
      <c r="X511" s="115"/>
    </row>
    <row r="512">
      <c r="A512" s="97">
        <v>45719.0</v>
      </c>
      <c r="B512" s="53">
        <v>45783.0</v>
      </c>
      <c r="C512" s="98">
        <v>242972.0</v>
      </c>
      <c r="D512" s="54" t="s">
        <v>48</v>
      </c>
      <c r="E512" s="55">
        <v>45689.0</v>
      </c>
      <c r="F512" s="56">
        <f t="shared" si="6"/>
        <v>3</v>
      </c>
      <c r="G512" s="53">
        <v>45702.0</v>
      </c>
      <c r="H512" s="56">
        <f t="shared" si="2"/>
        <v>2</v>
      </c>
      <c r="I512" s="54" t="s">
        <v>74</v>
      </c>
      <c r="J512" s="58"/>
      <c r="K512" s="100"/>
      <c r="L512" s="54" t="s">
        <v>51</v>
      </c>
      <c r="M512" s="53">
        <v>45750.0</v>
      </c>
      <c r="N512" s="54" t="s">
        <v>19</v>
      </c>
      <c r="O512" s="54" t="s">
        <v>848</v>
      </c>
      <c r="P512" s="58"/>
      <c r="Q512" s="152"/>
      <c r="R512" s="152"/>
      <c r="S512" s="152"/>
      <c r="T512" s="152"/>
      <c r="U512" s="152"/>
      <c r="V512" s="115"/>
      <c r="W512" s="115"/>
      <c r="X512" s="115"/>
    </row>
    <row r="513">
      <c r="A513" s="97">
        <v>45719.0</v>
      </c>
      <c r="B513" s="53">
        <v>45783.0</v>
      </c>
      <c r="C513" s="98">
        <v>244638.0</v>
      </c>
      <c r="D513" s="54" t="s">
        <v>96</v>
      </c>
      <c r="E513" s="55">
        <v>45689.0</v>
      </c>
      <c r="F513" s="56">
        <f t="shared" si="6"/>
        <v>3</v>
      </c>
      <c r="G513" s="53">
        <v>45716.0</v>
      </c>
      <c r="H513" s="56">
        <f t="shared" si="2"/>
        <v>2</v>
      </c>
      <c r="I513" s="54" t="s">
        <v>74</v>
      </c>
      <c r="J513" s="58"/>
      <c r="K513" s="100"/>
      <c r="L513" s="54" t="s">
        <v>51</v>
      </c>
      <c r="M513" s="53">
        <v>45750.0</v>
      </c>
      <c r="N513" s="54" t="s">
        <v>19</v>
      </c>
      <c r="O513" s="54" t="s">
        <v>848</v>
      </c>
      <c r="P513" s="58"/>
      <c r="Q513" s="152"/>
      <c r="R513" s="152"/>
      <c r="S513" s="152"/>
      <c r="T513" s="152"/>
      <c r="U513" s="152"/>
      <c r="V513" s="115"/>
      <c r="W513" s="115"/>
      <c r="X513" s="115"/>
    </row>
    <row r="514">
      <c r="A514" s="97">
        <v>45719.0</v>
      </c>
      <c r="B514" s="53">
        <v>45783.0</v>
      </c>
      <c r="C514" s="98">
        <v>244646.0</v>
      </c>
      <c r="D514" s="54" t="s">
        <v>89</v>
      </c>
      <c r="E514" s="55">
        <v>45689.0</v>
      </c>
      <c r="F514" s="56">
        <f t="shared" si="6"/>
        <v>3</v>
      </c>
      <c r="G514" s="53">
        <v>45716.0</v>
      </c>
      <c r="H514" s="56">
        <f t="shared" si="2"/>
        <v>2</v>
      </c>
      <c r="I514" s="98" t="s">
        <v>49</v>
      </c>
      <c r="J514" s="58"/>
      <c r="K514" s="100"/>
      <c r="L514" s="54" t="s">
        <v>51</v>
      </c>
      <c r="M514" s="53">
        <v>45750.0</v>
      </c>
      <c r="N514" s="54" t="s">
        <v>19</v>
      </c>
      <c r="O514" s="54" t="s">
        <v>848</v>
      </c>
      <c r="P514" s="58"/>
      <c r="Q514" s="152"/>
      <c r="R514" s="152"/>
      <c r="S514" s="152"/>
      <c r="T514" s="152"/>
      <c r="U514" s="152"/>
      <c r="V514" s="115"/>
      <c r="W514" s="115"/>
      <c r="X514" s="115"/>
    </row>
    <row r="515">
      <c r="A515" s="97">
        <v>45719.0</v>
      </c>
      <c r="B515" s="53">
        <v>45783.0</v>
      </c>
      <c r="C515" s="98">
        <v>244668.0</v>
      </c>
      <c r="D515" s="54" t="s">
        <v>158</v>
      </c>
      <c r="E515" s="55">
        <v>45627.0</v>
      </c>
      <c r="F515" s="56">
        <f t="shared" si="6"/>
        <v>5</v>
      </c>
      <c r="G515" s="53">
        <v>45716.0</v>
      </c>
      <c r="H515" s="56">
        <f t="shared" si="2"/>
        <v>2</v>
      </c>
      <c r="I515" s="98" t="s">
        <v>49</v>
      </c>
      <c r="J515" s="58"/>
      <c r="K515" s="100"/>
      <c r="L515" s="58"/>
      <c r="M515" s="53">
        <v>45750.0</v>
      </c>
      <c r="N515" s="54" t="s">
        <v>19</v>
      </c>
      <c r="O515" s="54" t="s">
        <v>197</v>
      </c>
      <c r="P515" s="58"/>
      <c r="Q515" s="152"/>
      <c r="R515" s="152"/>
      <c r="S515" s="152"/>
      <c r="T515" s="152"/>
      <c r="U515" s="152"/>
      <c r="V515" s="115"/>
      <c r="W515" s="115"/>
      <c r="X515" s="115"/>
    </row>
    <row r="516">
      <c r="A516" s="97">
        <v>45719.0</v>
      </c>
      <c r="B516" s="53">
        <v>45783.0</v>
      </c>
      <c r="C516" s="98">
        <v>244674.0</v>
      </c>
      <c r="D516" s="54" t="s">
        <v>158</v>
      </c>
      <c r="E516" s="55">
        <v>45689.0</v>
      </c>
      <c r="F516" s="56">
        <f t="shared" si="6"/>
        <v>3</v>
      </c>
      <c r="G516" s="53">
        <v>45716.0</v>
      </c>
      <c r="H516" s="56">
        <f t="shared" si="2"/>
        <v>2</v>
      </c>
      <c r="I516" s="98" t="s">
        <v>49</v>
      </c>
      <c r="J516" s="58"/>
      <c r="K516" s="100"/>
      <c r="L516" s="54" t="s">
        <v>51</v>
      </c>
      <c r="M516" s="53">
        <v>45750.0</v>
      </c>
      <c r="N516" s="54" t="s">
        <v>19</v>
      </c>
      <c r="O516" s="54" t="s">
        <v>848</v>
      </c>
      <c r="P516" s="58"/>
      <c r="Q516" s="152"/>
      <c r="R516" s="152"/>
      <c r="S516" s="152"/>
      <c r="T516" s="152"/>
      <c r="U516" s="152"/>
      <c r="V516" s="115"/>
      <c r="W516" s="115"/>
      <c r="X516" s="115"/>
    </row>
    <row r="517">
      <c r="A517" s="97">
        <v>45747.0</v>
      </c>
      <c r="B517" s="53">
        <v>45783.0</v>
      </c>
      <c r="C517" s="98">
        <v>244794.0</v>
      </c>
      <c r="D517" s="54" t="s">
        <v>87</v>
      </c>
      <c r="E517" s="55">
        <v>45658.0</v>
      </c>
      <c r="F517" s="56">
        <f t="shared" si="6"/>
        <v>4</v>
      </c>
      <c r="G517" s="53">
        <v>45721.0</v>
      </c>
      <c r="H517" s="56">
        <f t="shared" si="2"/>
        <v>2</v>
      </c>
      <c r="I517" s="54" t="s">
        <v>42</v>
      </c>
      <c r="J517" s="58"/>
      <c r="K517" s="100"/>
      <c r="L517" s="58"/>
      <c r="M517" s="53">
        <v>45750.0</v>
      </c>
      <c r="N517" s="54" t="s">
        <v>19</v>
      </c>
      <c r="O517" s="54" t="s">
        <v>198</v>
      </c>
      <c r="P517" s="58"/>
      <c r="Q517" s="152"/>
      <c r="R517" s="152"/>
      <c r="S517" s="152"/>
      <c r="T517" s="152"/>
      <c r="U517" s="152"/>
      <c r="V517" s="115"/>
      <c r="W517" s="115"/>
      <c r="X517" s="115"/>
    </row>
    <row r="518">
      <c r="A518" s="97">
        <v>45747.0</v>
      </c>
      <c r="B518" s="53">
        <v>45783.0</v>
      </c>
      <c r="C518" s="98">
        <v>244811.0</v>
      </c>
      <c r="D518" s="54" t="s">
        <v>93</v>
      </c>
      <c r="E518" s="55">
        <v>45658.0</v>
      </c>
      <c r="F518" s="56">
        <f t="shared" si="6"/>
        <v>4</v>
      </c>
      <c r="G518" s="53">
        <v>45721.0</v>
      </c>
      <c r="H518" s="56">
        <f t="shared" si="2"/>
        <v>2</v>
      </c>
      <c r="I518" s="54" t="s">
        <v>49</v>
      </c>
      <c r="J518" s="58"/>
      <c r="K518" s="100"/>
      <c r="L518" s="58"/>
      <c r="M518" s="53">
        <v>45750.0</v>
      </c>
      <c r="N518" s="54" t="s">
        <v>19</v>
      </c>
      <c r="O518" s="54" t="s">
        <v>198</v>
      </c>
      <c r="P518" s="58"/>
      <c r="Q518" s="115"/>
      <c r="R518" s="152"/>
      <c r="S518" s="152"/>
      <c r="T518" s="152"/>
      <c r="U518" s="152"/>
      <c r="V518" s="115"/>
      <c r="W518" s="115"/>
      <c r="X518" s="115"/>
    </row>
    <row r="519">
      <c r="A519" s="97">
        <v>45747.0</v>
      </c>
      <c r="B519" s="53">
        <v>45783.0</v>
      </c>
      <c r="C519" s="98">
        <v>244819.0</v>
      </c>
      <c r="D519" s="54" t="s">
        <v>70</v>
      </c>
      <c r="E519" s="55">
        <v>45689.0</v>
      </c>
      <c r="F519" s="56">
        <f t="shared" si="6"/>
        <v>3</v>
      </c>
      <c r="G519" s="53">
        <v>45721.0</v>
      </c>
      <c r="H519" s="56">
        <f t="shared" si="2"/>
        <v>2</v>
      </c>
      <c r="I519" s="54" t="s">
        <v>59</v>
      </c>
      <c r="J519" s="58"/>
      <c r="K519" s="100"/>
      <c r="L519" s="54" t="s">
        <v>51</v>
      </c>
      <c r="M519" s="53">
        <v>45750.0</v>
      </c>
      <c r="N519" s="54" t="s">
        <v>19</v>
      </c>
      <c r="O519" s="54" t="s">
        <v>848</v>
      </c>
      <c r="P519" s="58"/>
      <c r="Q519" s="115"/>
      <c r="R519" s="152"/>
      <c r="S519" s="152"/>
      <c r="T519" s="152"/>
      <c r="U519" s="152"/>
      <c r="V519" s="115"/>
      <c r="W519" s="115"/>
      <c r="X519" s="115"/>
    </row>
    <row r="520">
      <c r="A520" s="97">
        <v>45747.0</v>
      </c>
      <c r="B520" s="53">
        <v>45783.0</v>
      </c>
      <c r="C520" s="98">
        <v>244872.0</v>
      </c>
      <c r="D520" s="54" t="s">
        <v>71</v>
      </c>
      <c r="E520" s="55">
        <v>45658.0</v>
      </c>
      <c r="F520" s="56">
        <f t="shared" si="6"/>
        <v>4</v>
      </c>
      <c r="G520" s="53">
        <v>45721.0</v>
      </c>
      <c r="H520" s="56">
        <f t="shared" si="2"/>
        <v>2</v>
      </c>
      <c r="I520" s="54" t="s">
        <v>59</v>
      </c>
      <c r="J520" s="58"/>
      <c r="K520" s="100"/>
      <c r="L520" s="58"/>
      <c r="M520" s="53">
        <v>45750.0</v>
      </c>
      <c r="N520" s="54" t="s">
        <v>19</v>
      </c>
      <c r="O520" s="54" t="s">
        <v>198</v>
      </c>
      <c r="P520" s="58"/>
      <c r="Q520" s="115"/>
      <c r="R520" s="152"/>
      <c r="S520" s="152"/>
      <c r="T520" s="152"/>
      <c r="U520" s="152"/>
      <c r="V520" s="115"/>
      <c r="W520" s="115"/>
      <c r="X520" s="115"/>
    </row>
    <row r="521">
      <c r="A521" s="97">
        <v>45747.0</v>
      </c>
      <c r="B521" s="53">
        <v>45783.0</v>
      </c>
      <c r="C521" s="98">
        <v>244895.0</v>
      </c>
      <c r="D521" s="54" t="s">
        <v>58</v>
      </c>
      <c r="E521" s="55">
        <v>45689.0</v>
      </c>
      <c r="F521" s="56">
        <f t="shared" si="6"/>
        <v>3</v>
      </c>
      <c r="G521" s="53">
        <v>45721.0</v>
      </c>
      <c r="H521" s="56">
        <f t="shared" si="2"/>
        <v>2</v>
      </c>
      <c r="I521" s="54" t="s">
        <v>59</v>
      </c>
      <c r="J521" s="58"/>
      <c r="K521" s="100"/>
      <c r="L521" s="54" t="s">
        <v>51</v>
      </c>
      <c r="M521" s="53">
        <v>45750.0</v>
      </c>
      <c r="N521" s="54" t="s">
        <v>19</v>
      </c>
      <c r="O521" s="54" t="s">
        <v>848</v>
      </c>
      <c r="P521" s="58"/>
      <c r="Q521" s="115"/>
      <c r="R521" s="152"/>
      <c r="S521" s="152"/>
      <c r="T521" s="152"/>
      <c r="U521" s="152"/>
      <c r="V521" s="115"/>
      <c r="W521" s="115"/>
      <c r="X521" s="115"/>
    </row>
    <row r="522">
      <c r="A522" s="97">
        <v>45747.0</v>
      </c>
      <c r="B522" s="53">
        <v>45783.0</v>
      </c>
      <c r="C522" s="98">
        <v>244926.0</v>
      </c>
      <c r="D522" s="54" t="s">
        <v>77</v>
      </c>
      <c r="E522" s="55">
        <v>45627.0</v>
      </c>
      <c r="F522" s="56">
        <f t="shared" si="6"/>
        <v>5</v>
      </c>
      <c r="G522" s="53">
        <v>45721.0</v>
      </c>
      <c r="H522" s="56">
        <f t="shared" si="2"/>
        <v>2</v>
      </c>
      <c r="I522" s="54" t="s">
        <v>49</v>
      </c>
      <c r="J522" s="58"/>
      <c r="K522" s="100"/>
      <c r="L522" s="58"/>
      <c r="M522" s="53">
        <v>45750.0</v>
      </c>
      <c r="N522" s="54" t="s">
        <v>19</v>
      </c>
      <c r="O522" s="54" t="s">
        <v>197</v>
      </c>
      <c r="P522" s="58"/>
      <c r="Q522" s="115"/>
      <c r="R522" s="152"/>
      <c r="S522" s="152"/>
      <c r="T522" s="152"/>
      <c r="U522" s="152"/>
      <c r="V522" s="115"/>
      <c r="W522" s="115"/>
      <c r="X522" s="115"/>
    </row>
    <row r="523">
      <c r="A523" s="97">
        <v>45747.0</v>
      </c>
      <c r="B523" s="53">
        <v>45783.0</v>
      </c>
      <c r="C523" s="98">
        <v>246212.0</v>
      </c>
      <c r="D523" s="336" t="s">
        <v>83</v>
      </c>
      <c r="E523" s="55">
        <v>45689.0</v>
      </c>
      <c r="F523" s="56">
        <f t="shared" si="6"/>
        <v>3</v>
      </c>
      <c r="G523" s="53">
        <v>45733.0</v>
      </c>
      <c r="H523" s="56">
        <f t="shared" si="2"/>
        <v>1</v>
      </c>
      <c r="I523" s="336" t="s">
        <v>74</v>
      </c>
      <c r="J523" s="58"/>
      <c r="K523" s="100"/>
      <c r="L523" s="54" t="s">
        <v>51</v>
      </c>
      <c r="M523" s="53">
        <v>45750.0</v>
      </c>
      <c r="N523" s="54" t="s">
        <v>19</v>
      </c>
      <c r="O523" s="54" t="s">
        <v>848</v>
      </c>
      <c r="P523" s="58"/>
      <c r="Q523" s="115"/>
      <c r="R523" s="152"/>
      <c r="S523" s="152"/>
      <c r="T523" s="152"/>
      <c r="U523" s="152"/>
      <c r="V523" s="115"/>
      <c r="W523" s="115"/>
      <c r="X523" s="115"/>
    </row>
    <row r="524">
      <c r="A524" s="97">
        <v>45747.0</v>
      </c>
      <c r="B524" s="53">
        <v>45783.0</v>
      </c>
      <c r="C524" s="98">
        <v>245650.0</v>
      </c>
      <c r="D524" s="336" t="s">
        <v>83</v>
      </c>
      <c r="E524" s="55">
        <v>45689.0</v>
      </c>
      <c r="F524" s="56">
        <f t="shared" si="6"/>
        <v>3</v>
      </c>
      <c r="G524" s="53">
        <v>45734.0</v>
      </c>
      <c r="H524" s="56">
        <f t="shared" si="2"/>
        <v>1</v>
      </c>
      <c r="I524" s="336" t="s">
        <v>74</v>
      </c>
      <c r="J524" s="58"/>
      <c r="K524" s="100"/>
      <c r="L524" s="54" t="s">
        <v>51</v>
      </c>
      <c r="M524" s="53">
        <v>45750.0</v>
      </c>
      <c r="N524" s="54" t="s">
        <v>19</v>
      </c>
      <c r="O524" s="54" t="s">
        <v>848</v>
      </c>
      <c r="P524" s="58"/>
      <c r="Q524" s="115"/>
      <c r="R524" s="152"/>
      <c r="S524" s="152"/>
      <c r="T524" s="152"/>
      <c r="U524" s="152"/>
      <c r="V524" s="115"/>
      <c r="W524" s="115"/>
      <c r="X524" s="115"/>
    </row>
    <row r="525">
      <c r="A525" s="97">
        <v>45747.0</v>
      </c>
      <c r="B525" s="53">
        <v>45783.0</v>
      </c>
      <c r="C525" s="98">
        <v>246462.0</v>
      </c>
      <c r="D525" s="336" t="s">
        <v>83</v>
      </c>
      <c r="E525" s="55">
        <v>45658.0</v>
      </c>
      <c r="F525" s="56">
        <f t="shared" si="6"/>
        <v>4</v>
      </c>
      <c r="G525" s="53">
        <v>45735.0</v>
      </c>
      <c r="H525" s="56">
        <f t="shared" si="2"/>
        <v>1</v>
      </c>
      <c r="I525" s="336" t="s">
        <v>63</v>
      </c>
      <c r="J525" s="58"/>
      <c r="K525" s="100"/>
      <c r="L525" s="58"/>
      <c r="M525" s="53">
        <v>45750.0</v>
      </c>
      <c r="N525" s="54" t="s">
        <v>19</v>
      </c>
      <c r="O525" s="54" t="s">
        <v>198</v>
      </c>
      <c r="P525" s="58"/>
      <c r="Q525" s="115"/>
      <c r="R525" s="152"/>
      <c r="S525" s="152"/>
      <c r="T525" s="152"/>
      <c r="U525" s="152"/>
      <c r="V525" s="115"/>
      <c r="W525" s="115"/>
      <c r="X525" s="115"/>
    </row>
    <row r="526">
      <c r="A526" s="105">
        <v>45719.0</v>
      </c>
      <c r="B526" s="53">
        <v>45782.0</v>
      </c>
      <c r="C526" s="106">
        <v>243751.0</v>
      </c>
      <c r="D526" s="106" t="s">
        <v>83</v>
      </c>
      <c r="E526" s="107">
        <v>45689.0</v>
      </c>
      <c r="F526" s="108">
        <f t="shared" ref="F526:F531" si="7">IF(E526="","", DATEDIF(E526,TODAY(),"M"))</f>
        <v>3</v>
      </c>
      <c r="G526" s="107">
        <v>45709.0</v>
      </c>
      <c r="H526" s="147">
        <f t="shared" si="2"/>
        <v>2</v>
      </c>
      <c r="I526" s="108" t="s">
        <v>73</v>
      </c>
      <c r="J526" s="134" t="s">
        <v>33</v>
      </c>
      <c r="K526" s="135" t="s">
        <v>174</v>
      </c>
      <c r="L526" s="110" t="s">
        <v>51</v>
      </c>
      <c r="M526" s="53">
        <v>45782.0</v>
      </c>
      <c r="N526" s="54" t="s">
        <v>17</v>
      </c>
      <c r="O526" s="106" t="s">
        <v>568</v>
      </c>
      <c r="P526" s="133"/>
      <c r="Q526" s="115"/>
      <c r="R526" s="152"/>
      <c r="S526" s="152"/>
      <c r="T526" s="152"/>
      <c r="U526" s="152"/>
      <c r="V526" s="115"/>
      <c r="W526" s="115"/>
      <c r="X526" s="115"/>
    </row>
    <row r="527">
      <c r="A527" s="105">
        <v>45719.0</v>
      </c>
      <c r="B527" s="53">
        <v>45783.0</v>
      </c>
      <c r="C527" s="106">
        <v>243294.0</v>
      </c>
      <c r="D527" s="106" t="s">
        <v>83</v>
      </c>
      <c r="E527" s="107">
        <v>45627.0</v>
      </c>
      <c r="F527" s="108">
        <f t="shared" si="7"/>
        <v>5</v>
      </c>
      <c r="G527" s="107">
        <v>45710.0</v>
      </c>
      <c r="H527" s="147">
        <f t="shared" si="2"/>
        <v>2</v>
      </c>
      <c r="I527" s="108" t="s">
        <v>49</v>
      </c>
      <c r="J527" s="134" t="s">
        <v>33</v>
      </c>
      <c r="K527" s="135" t="s">
        <v>174</v>
      </c>
      <c r="L527" s="133"/>
      <c r="M527" s="428"/>
      <c r="N527" s="54" t="s">
        <v>19</v>
      </c>
      <c r="O527" s="106" t="s">
        <v>214</v>
      </c>
      <c r="P527" s="133"/>
      <c r="Q527" s="115"/>
      <c r="R527" s="152"/>
      <c r="S527" s="152"/>
      <c r="T527" s="152"/>
      <c r="U527" s="152"/>
      <c r="V527" s="115"/>
      <c r="W527" s="115"/>
      <c r="X527" s="115"/>
    </row>
    <row r="528">
      <c r="A528" s="105">
        <v>45719.0</v>
      </c>
      <c r="B528" s="53">
        <v>45783.0</v>
      </c>
      <c r="C528" s="106">
        <v>243818.0</v>
      </c>
      <c r="D528" s="106" t="s">
        <v>83</v>
      </c>
      <c r="E528" s="107">
        <v>45689.0</v>
      </c>
      <c r="F528" s="108">
        <f t="shared" si="7"/>
        <v>3</v>
      </c>
      <c r="G528" s="107">
        <v>45710.0</v>
      </c>
      <c r="H528" s="147">
        <f t="shared" si="2"/>
        <v>2</v>
      </c>
      <c r="I528" s="108" t="s">
        <v>59</v>
      </c>
      <c r="J528" s="134" t="s">
        <v>33</v>
      </c>
      <c r="K528" s="135" t="s">
        <v>174</v>
      </c>
      <c r="L528" s="133"/>
      <c r="M528" s="428"/>
      <c r="N528" s="54" t="s">
        <v>19</v>
      </c>
      <c r="O528" s="106" t="s">
        <v>568</v>
      </c>
      <c r="P528" s="133"/>
      <c r="Q528" s="115"/>
      <c r="R528" s="152"/>
      <c r="S528" s="152"/>
      <c r="T528" s="152"/>
      <c r="U528" s="152"/>
      <c r="V528" s="115"/>
      <c r="W528" s="115"/>
      <c r="X528" s="115"/>
    </row>
    <row r="529">
      <c r="A529" s="105">
        <v>45719.0</v>
      </c>
      <c r="B529" s="53">
        <v>45783.0</v>
      </c>
      <c r="C529" s="106">
        <v>197288.0</v>
      </c>
      <c r="D529" s="106" t="s">
        <v>83</v>
      </c>
      <c r="E529" s="107">
        <v>45689.0</v>
      </c>
      <c r="F529" s="108">
        <f t="shared" si="7"/>
        <v>3</v>
      </c>
      <c r="G529" s="107">
        <v>45712.0</v>
      </c>
      <c r="H529" s="147">
        <f t="shared" si="2"/>
        <v>2</v>
      </c>
      <c r="I529" s="108" t="s">
        <v>49</v>
      </c>
      <c r="J529" s="134" t="s">
        <v>33</v>
      </c>
      <c r="K529" s="135" t="s">
        <v>174</v>
      </c>
      <c r="L529" s="133"/>
      <c r="M529" s="428"/>
      <c r="N529" s="54" t="s">
        <v>19</v>
      </c>
      <c r="O529" s="106" t="s">
        <v>568</v>
      </c>
      <c r="P529" s="133"/>
      <c r="Q529" s="115"/>
      <c r="R529" s="152"/>
      <c r="S529" s="152"/>
      <c r="T529" s="152"/>
      <c r="U529" s="152"/>
      <c r="V529" s="115"/>
      <c r="W529" s="115"/>
      <c r="X529" s="115"/>
    </row>
    <row r="530">
      <c r="A530" s="105">
        <v>45719.0</v>
      </c>
      <c r="B530" s="53">
        <v>45783.0</v>
      </c>
      <c r="C530" s="106">
        <v>243284.0</v>
      </c>
      <c r="D530" s="106" t="s">
        <v>83</v>
      </c>
      <c r="E530" s="107">
        <v>45627.0</v>
      </c>
      <c r="F530" s="108">
        <f t="shared" si="7"/>
        <v>5</v>
      </c>
      <c r="G530" s="107">
        <v>45712.0</v>
      </c>
      <c r="H530" s="147">
        <f t="shared" si="2"/>
        <v>2</v>
      </c>
      <c r="I530" s="108" t="s">
        <v>42</v>
      </c>
      <c r="J530" s="134" t="s">
        <v>33</v>
      </c>
      <c r="K530" s="135" t="s">
        <v>174</v>
      </c>
      <c r="L530" s="133"/>
      <c r="M530" s="428"/>
      <c r="N530" s="54" t="s">
        <v>19</v>
      </c>
      <c r="O530" s="106" t="s">
        <v>214</v>
      </c>
      <c r="P530" s="133"/>
      <c r="Q530" s="115"/>
      <c r="R530" s="152"/>
      <c r="S530" s="152"/>
      <c r="T530" s="152"/>
      <c r="U530" s="152"/>
      <c r="V530" s="115"/>
      <c r="W530" s="115"/>
      <c r="X530" s="115"/>
    </row>
    <row r="531">
      <c r="A531" s="105">
        <v>45719.0</v>
      </c>
      <c r="B531" s="53">
        <v>45783.0</v>
      </c>
      <c r="C531" s="106">
        <v>239106.0</v>
      </c>
      <c r="D531" s="106" t="s">
        <v>83</v>
      </c>
      <c r="E531" s="107">
        <v>45658.0</v>
      </c>
      <c r="F531" s="108">
        <f t="shared" si="7"/>
        <v>4</v>
      </c>
      <c r="G531" s="107">
        <v>45714.0</v>
      </c>
      <c r="H531" s="147">
        <f t="shared" si="2"/>
        <v>2</v>
      </c>
      <c r="I531" s="108" t="s">
        <v>49</v>
      </c>
      <c r="J531" s="134" t="s">
        <v>33</v>
      </c>
      <c r="K531" s="135" t="s">
        <v>174</v>
      </c>
      <c r="L531" s="133"/>
      <c r="M531" s="428"/>
      <c r="N531" s="54" t="s">
        <v>19</v>
      </c>
      <c r="O531" s="106" t="s">
        <v>215</v>
      </c>
      <c r="P531" s="133"/>
      <c r="Q531" s="115"/>
      <c r="R531" s="152"/>
      <c r="S531" s="152"/>
      <c r="T531" s="152"/>
      <c r="U531" s="152"/>
      <c r="V531" s="115"/>
      <c r="W531" s="115"/>
      <c r="X531" s="115"/>
    </row>
    <row r="532">
      <c r="A532" s="105">
        <v>45747.0</v>
      </c>
      <c r="B532" s="53">
        <v>45783.0</v>
      </c>
      <c r="C532" s="106">
        <v>246975.0</v>
      </c>
      <c r="D532" s="274" t="s">
        <v>58</v>
      </c>
      <c r="E532" s="107">
        <v>45717.0</v>
      </c>
      <c r="F532" s="108">
        <f t="shared" ref="F532:F572" si="8">DATEDIF(E532,TODAY(),"M")</f>
        <v>2</v>
      </c>
      <c r="G532" s="105">
        <v>45741.0</v>
      </c>
      <c r="H532" s="275">
        <f t="shared" si="2"/>
        <v>1</v>
      </c>
      <c r="I532" s="130"/>
      <c r="J532" s="133"/>
      <c r="K532" s="111"/>
      <c r="L532" s="133"/>
      <c r="M532" s="428"/>
      <c r="N532" s="54" t="s">
        <v>19</v>
      </c>
      <c r="O532" s="106" t="s">
        <v>866</v>
      </c>
      <c r="P532" s="133"/>
      <c r="Q532" s="115"/>
      <c r="R532" s="152"/>
      <c r="S532" s="152"/>
      <c r="T532" s="152"/>
      <c r="U532" s="152"/>
      <c r="V532" s="115"/>
      <c r="W532" s="115"/>
      <c r="X532" s="115"/>
    </row>
    <row r="533">
      <c r="A533" s="105">
        <v>45747.0</v>
      </c>
      <c r="B533" s="53">
        <v>45783.0</v>
      </c>
      <c r="C533" s="106">
        <v>247141.0</v>
      </c>
      <c r="D533" s="274" t="s">
        <v>48</v>
      </c>
      <c r="E533" s="107">
        <v>45658.0</v>
      </c>
      <c r="F533" s="108">
        <f t="shared" si="8"/>
        <v>4</v>
      </c>
      <c r="G533" s="105">
        <v>45741.0</v>
      </c>
      <c r="H533" s="275">
        <f t="shared" si="2"/>
        <v>1</v>
      </c>
      <c r="I533" s="130"/>
      <c r="J533" s="133"/>
      <c r="K533" s="111"/>
      <c r="L533" s="133"/>
      <c r="M533" s="428"/>
      <c r="N533" s="54" t="s">
        <v>19</v>
      </c>
      <c r="O533" s="106" t="s">
        <v>215</v>
      </c>
      <c r="P533" s="133"/>
      <c r="Q533" s="115"/>
      <c r="R533" s="152"/>
      <c r="S533" s="152"/>
      <c r="T533" s="152"/>
      <c r="U533" s="152"/>
      <c r="V533" s="115"/>
      <c r="W533" s="115"/>
      <c r="X533" s="115"/>
    </row>
    <row r="534">
      <c r="A534" s="105">
        <v>45747.0</v>
      </c>
      <c r="B534" s="53">
        <v>45783.0</v>
      </c>
      <c r="C534" s="106">
        <v>247166.0</v>
      </c>
      <c r="D534" s="274" t="s">
        <v>71</v>
      </c>
      <c r="E534" s="107">
        <v>45689.0</v>
      </c>
      <c r="F534" s="108">
        <f t="shared" si="8"/>
        <v>3</v>
      </c>
      <c r="G534" s="105">
        <v>45741.0</v>
      </c>
      <c r="H534" s="275">
        <f t="shared" si="2"/>
        <v>1</v>
      </c>
      <c r="I534" s="130"/>
      <c r="J534" s="133"/>
      <c r="K534" s="111"/>
      <c r="L534" s="133"/>
      <c r="M534" s="428"/>
      <c r="N534" s="54" t="s">
        <v>19</v>
      </c>
      <c r="O534" s="106" t="s">
        <v>568</v>
      </c>
      <c r="P534" s="133"/>
      <c r="Q534" s="115"/>
      <c r="R534" s="152"/>
      <c r="S534" s="152"/>
      <c r="T534" s="152"/>
      <c r="U534" s="152"/>
      <c r="V534" s="115"/>
      <c r="W534" s="115"/>
      <c r="X534" s="115"/>
    </row>
    <row r="535">
      <c r="A535" s="105">
        <v>45747.0</v>
      </c>
      <c r="B535" s="53">
        <v>45783.0</v>
      </c>
      <c r="C535" s="106">
        <v>247213.0</v>
      </c>
      <c r="D535" s="274" t="s">
        <v>107</v>
      </c>
      <c r="E535" s="107">
        <v>45689.0</v>
      </c>
      <c r="F535" s="108">
        <f t="shared" si="8"/>
        <v>3</v>
      </c>
      <c r="G535" s="105">
        <v>45741.0</v>
      </c>
      <c r="H535" s="275">
        <f t="shared" si="2"/>
        <v>1</v>
      </c>
      <c r="I535" s="130"/>
      <c r="J535" s="133"/>
      <c r="K535" s="111"/>
      <c r="L535" s="133"/>
      <c r="M535" s="429"/>
      <c r="N535" s="54" t="s">
        <v>19</v>
      </c>
      <c r="O535" s="106" t="s">
        <v>568</v>
      </c>
      <c r="P535" s="133"/>
      <c r="Q535" s="115"/>
      <c r="R535" s="152"/>
      <c r="S535" s="152"/>
      <c r="T535" s="152"/>
      <c r="U535" s="152"/>
      <c r="V535" s="115"/>
      <c r="W535" s="115"/>
      <c r="X535" s="115"/>
    </row>
    <row r="536">
      <c r="A536" s="105">
        <v>45747.0</v>
      </c>
      <c r="B536" s="53">
        <v>45783.0</v>
      </c>
      <c r="C536" s="106">
        <v>247223.0</v>
      </c>
      <c r="D536" s="274" t="s">
        <v>96</v>
      </c>
      <c r="E536" s="107">
        <v>45627.0</v>
      </c>
      <c r="F536" s="108">
        <f t="shared" si="8"/>
        <v>5</v>
      </c>
      <c r="G536" s="105">
        <v>45741.0</v>
      </c>
      <c r="H536" s="275">
        <f t="shared" si="2"/>
        <v>1</v>
      </c>
      <c r="I536" s="130"/>
      <c r="J536" s="133"/>
      <c r="K536" s="111"/>
      <c r="L536" s="133"/>
      <c r="M536" s="428"/>
      <c r="N536" s="54" t="s">
        <v>19</v>
      </c>
      <c r="O536" s="106" t="s">
        <v>214</v>
      </c>
      <c r="P536" s="133"/>
      <c r="Q536" s="115"/>
      <c r="R536" s="152"/>
      <c r="S536" s="152"/>
      <c r="T536" s="152"/>
      <c r="U536" s="152"/>
      <c r="V536" s="115"/>
      <c r="W536" s="115"/>
      <c r="X536" s="115"/>
    </row>
    <row r="537">
      <c r="A537" s="105">
        <v>45747.0</v>
      </c>
      <c r="B537" s="53">
        <v>45783.0</v>
      </c>
      <c r="C537" s="106">
        <v>247280.0</v>
      </c>
      <c r="D537" s="274" t="s">
        <v>58</v>
      </c>
      <c r="E537" s="107">
        <v>45717.0</v>
      </c>
      <c r="F537" s="108">
        <f t="shared" si="8"/>
        <v>2</v>
      </c>
      <c r="G537" s="105">
        <v>45741.0</v>
      </c>
      <c r="H537" s="275">
        <f t="shared" si="2"/>
        <v>1</v>
      </c>
      <c r="I537" s="130"/>
      <c r="J537" s="133"/>
      <c r="K537" s="111"/>
      <c r="L537" s="133"/>
      <c r="M537" s="428"/>
      <c r="N537" s="54" t="s">
        <v>19</v>
      </c>
      <c r="O537" s="106" t="s">
        <v>866</v>
      </c>
      <c r="P537" s="133"/>
      <c r="Q537" s="115"/>
      <c r="R537" s="152"/>
      <c r="S537" s="152"/>
      <c r="T537" s="152"/>
      <c r="U537" s="152"/>
      <c r="V537" s="115"/>
      <c r="W537" s="115"/>
      <c r="X537" s="115"/>
    </row>
    <row r="538">
      <c r="A538" s="105">
        <v>45747.0</v>
      </c>
      <c r="B538" s="53">
        <v>45783.0</v>
      </c>
      <c r="C538" s="106">
        <v>247301.0</v>
      </c>
      <c r="D538" s="274" t="s">
        <v>93</v>
      </c>
      <c r="E538" s="107">
        <v>45717.0</v>
      </c>
      <c r="F538" s="108">
        <f t="shared" si="8"/>
        <v>2</v>
      </c>
      <c r="G538" s="105">
        <v>45741.0</v>
      </c>
      <c r="H538" s="275">
        <f t="shared" si="2"/>
        <v>1</v>
      </c>
      <c r="I538" s="130"/>
      <c r="J538" s="133"/>
      <c r="K538" s="111"/>
      <c r="L538" s="133"/>
      <c r="M538" s="428"/>
      <c r="N538" s="54" t="s">
        <v>19</v>
      </c>
      <c r="O538" s="106" t="s">
        <v>866</v>
      </c>
      <c r="P538" s="133"/>
      <c r="Q538" s="115"/>
      <c r="R538" s="152"/>
      <c r="S538" s="152"/>
      <c r="T538" s="152"/>
      <c r="U538" s="152"/>
      <c r="V538" s="115"/>
      <c r="W538" s="115"/>
      <c r="X538" s="115"/>
    </row>
    <row r="539">
      <c r="A539" s="105">
        <v>45747.0</v>
      </c>
      <c r="B539" s="53">
        <v>45783.0</v>
      </c>
      <c r="C539" s="106">
        <v>247309.0</v>
      </c>
      <c r="D539" s="274" t="s">
        <v>58</v>
      </c>
      <c r="E539" s="107">
        <v>45717.0</v>
      </c>
      <c r="F539" s="108">
        <f t="shared" si="8"/>
        <v>2</v>
      </c>
      <c r="G539" s="105">
        <v>45741.0</v>
      </c>
      <c r="H539" s="275">
        <f t="shared" si="2"/>
        <v>1</v>
      </c>
      <c r="I539" s="130"/>
      <c r="J539" s="133"/>
      <c r="K539" s="111"/>
      <c r="L539" s="133"/>
      <c r="M539" s="428"/>
      <c r="N539" s="54" t="s">
        <v>19</v>
      </c>
      <c r="O539" s="106" t="s">
        <v>866</v>
      </c>
      <c r="P539" s="133"/>
      <c r="Q539" s="115"/>
      <c r="R539" s="152"/>
      <c r="S539" s="152"/>
      <c r="T539" s="152"/>
      <c r="U539" s="152"/>
      <c r="V539" s="115"/>
      <c r="W539" s="115"/>
      <c r="X539" s="115"/>
    </row>
    <row r="540">
      <c r="A540" s="105">
        <v>45747.0</v>
      </c>
      <c r="B540" s="53">
        <v>45783.0</v>
      </c>
      <c r="C540" s="106">
        <v>247317.0</v>
      </c>
      <c r="D540" s="274" t="s">
        <v>70</v>
      </c>
      <c r="E540" s="107">
        <v>45717.0</v>
      </c>
      <c r="F540" s="108">
        <f t="shared" si="8"/>
        <v>2</v>
      </c>
      <c r="G540" s="105">
        <v>45741.0</v>
      </c>
      <c r="H540" s="275">
        <f t="shared" si="2"/>
        <v>1</v>
      </c>
      <c r="I540" s="130"/>
      <c r="J540" s="133"/>
      <c r="K540" s="111"/>
      <c r="L540" s="133"/>
      <c r="M540" s="428"/>
      <c r="N540" s="54" t="s">
        <v>19</v>
      </c>
      <c r="O540" s="106" t="s">
        <v>866</v>
      </c>
      <c r="P540" s="133"/>
      <c r="Q540" s="115"/>
      <c r="R540" s="152"/>
      <c r="S540" s="152"/>
      <c r="T540" s="152"/>
      <c r="U540" s="152"/>
      <c r="V540" s="115"/>
      <c r="W540" s="115"/>
      <c r="X540" s="115"/>
    </row>
    <row r="541">
      <c r="A541" s="105">
        <v>45747.0</v>
      </c>
      <c r="B541" s="53">
        <v>45783.0</v>
      </c>
      <c r="C541" s="106">
        <v>247356.0</v>
      </c>
      <c r="D541" s="274" t="s">
        <v>158</v>
      </c>
      <c r="E541" s="107">
        <v>45717.0</v>
      </c>
      <c r="F541" s="108">
        <f t="shared" si="8"/>
        <v>2</v>
      </c>
      <c r="G541" s="105">
        <v>45741.0</v>
      </c>
      <c r="H541" s="275">
        <f t="shared" si="2"/>
        <v>1</v>
      </c>
      <c r="I541" s="130"/>
      <c r="J541" s="133"/>
      <c r="K541" s="111"/>
      <c r="L541" s="133"/>
      <c r="M541" s="428"/>
      <c r="N541" s="54" t="s">
        <v>19</v>
      </c>
      <c r="O541" s="106" t="s">
        <v>866</v>
      </c>
      <c r="P541" s="133"/>
      <c r="Q541" s="115"/>
      <c r="R541" s="152"/>
      <c r="S541" s="152"/>
      <c r="T541" s="152"/>
      <c r="U541" s="152"/>
      <c r="V541" s="115"/>
      <c r="W541" s="115"/>
      <c r="X541" s="115"/>
    </row>
    <row r="542">
      <c r="A542" s="105">
        <v>45747.0</v>
      </c>
      <c r="B542" s="53">
        <v>45783.0</v>
      </c>
      <c r="C542" s="106">
        <v>247399.0</v>
      </c>
      <c r="D542" s="274" t="s">
        <v>93</v>
      </c>
      <c r="E542" s="107">
        <v>45627.0</v>
      </c>
      <c r="F542" s="108">
        <f t="shared" si="8"/>
        <v>5</v>
      </c>
      <c r="G542" s="105">
        <v>45741.0</v>
      </c>
      <c r="H542" s="275">
        <f t="shared" si="2"/>
        <v>1</v>
      </c>
      <c r="I542" s="130"/>
      <c r="J542" s="133"/>
      <c r="K542" s="111"/>
      <c r="L542" s="133"/>
      <c r="M542" s="428"/>
      <c r="N542" s="54" t="s">
        <v>19</v>
      </c>
      <c r="O542" s="106" t="s">
        <v>214</v>
      </c>
      <c r="P542" s="133"/>
      <c r="Q542" s="115"/>
      <c r="R542" s="152"/>
      <c r="S542" s="152"/>
      <c r="T542" s="152"/>
      <c r="U542" s="152"/>
      <c r="V542" s="115"/>
      <c r="W542" s="115"/>
      <c r="X542" s="115"/>
    </row>
    <row r="543">
      <c r="A543" s="105">
        <v>45747.0</v>
      </c>
      <c r="B543" s="53">
        <v>45783.0</v>
      </c>
      <c r="C543" s="106">
        <v>247412.0</v>
      </c>
      <c r="D543" s="274" t="s">
        <v>77</v>
      </c>
      <c r="E543" s="107">
        <v>45689.0</v>
      </c>
      <c r="F543" s="108">
        <f t="shared" si="8"/>
        <v>3</v>
      </c>
      <c r="G543" s="105">
        <v>45741.0</v>
      </c>
      <c r="H543" s="275">
        <f t="shared" si="2"/>
        <v>1</v>
      </c>
      <c r="I543" s="130"/>
      <c r="J543" s="133"/>
      <c r="K543" s="111"/>
      <c r="L543" s="133"/>
      <c r="M543" s="428"/>
      <c r="N543" s="54" t="s">
        <v>19</v>
      </c>
      <c r="O543" s="106" t="s">
        <v>568</v>
      </c>
      <c r="P543" s="133"/>
      <c r="Q543" s="115"/>
      <c r="R543" s="152"/>
      <c r="S543" s="152"/>
      <c r="T543" s="152"/>
      <c r="U543" s="152"/>
      <c r="V543" s="115"/>
      <c r="W543" s="115"/>
      <c r="X543" s="115"/>
    </row>
    <row r="544">
      <c r="A544" s="105">
        <v>45747.0</v>
      </c>
      <c r="B544" s="53">
        <v>45783.0</v>
      </c>
      <c r="C544" s="106">
        <v>247413.0</v>
      </c>
      <c r="D544" s="274" t="s">
        <v>41</v>
      </c>
      <c r="E544" s="107">
        <v>45717.0</v>
      </c>
      <c r="F544" s="108">
        <f t="shared" si="8"/>
        <v>2</v>
      </c>
      <c r="G544" s="105">
        <v>45741.0</v>
      </c>
      <c r="H544" s="275">
        <f t="shared" si="2"/>
        <v>1</v>
      </c>
      <c r="I544" s="130"/>
      <c r="J544" s="133"/>
      <c r="K544" s="111"/>
      <c r="L544" s="133"/>
      <c r="M544" s="428"/>
      <c r="N544" s="54" t="s">
        <v>19</v>
      </c>
      <c r="O544" s="106" t="s">
        <v>866</v>
      </c>
      <c r="P544" s="133"/>
      <c r="Q544" s="115"/>
      <c r="R544" s="152"/>
      <c r="S544" s="152"/>
      <c r="T544" s="152"/>
      <c r="U544" s="152"/>
      <c r="V544" s="115"/>
      <c r="W544" s="115"/>
      <c r="X544" s="115"/>
    </row>
    <row r="545">
      <c r="A545" s="105">
        <v>45747.0</v>
      </c>
      <c r="B545" s="53">
        <v>45783.0</v>
      </c>
      <c r="C545" s="106">
        <v>246058.0</v>
      </c>
      <c r="D545" s="274" t="s">
        <v>112</v>
      </c>
      <c r="E545" s="107">
        <v>45689.0</v>
      </c>
      <c r="F545" s="108">
        <f t="shared" si="8"/>
        <v>3</v>
      </c>
      <c r="G545" s="105">
        <v>45742.0</v>
      </c>
      <c r="H545" s="275">
        <f t="shared" si="2"/>
        <v>1</v>
      </c>
      <c r="I545" s="130"/>
      <c r="J545" s="133"/>
      <c r="K545" s="111"/>
      <c r="L545" s="133"/>
      <c r="M545" s="428"/>
      <c r="N545" s="54" t="s">
        <v>19</v>
      </c>
      <c r="O545" s="106" t="s">
        <v>568</v>
      </c>
      <c r="P545" s="133"/>
      <c r="Q545" s="115"/>
      <c r="R545" s="152"/>
      <c r="S545" s="152"/>
      <c r="T545" s="152"/>
      <c r="U545" s="152"/>
      <c r="V545" s="115"/>
      <c r="W545" s="115"/>
      <c r="X545" s="115"/>
    </row>
    <row r="546">
      <c r="A546" s="105">
        <v>45747.0</v>
      </c>
      <c r="B546" s="53">
        <v>45783.0</v>
      </c>
      <c r="C546" s="106">
        <v>246418.0</v>
      </c>
      <c r="D546" s="274" t="s">
        <v>58</v>
      </c>
      <c r="E546" s="107">
        <v>45689.0</v>
      </c>
      <c r="F546" s="108">
        <f t="shared" si="8"/>
        <v>3</v>
      </c>
      <c r="G546" s="105">
        <v>45742.0</v>
      </c>
      <c r="H546" s="275">
        <f t="shared" si="2"/>
        <v>1</v>
      </c>
      <c r="I546" s="130"/>
      <c r="J546" s="133"/>
      <c r="K546" s="111"/>
      <c r="L546" s="133"/>
      <c r="M546" s="428"/>
      <c r="N546" s="54" t="s">
        <v>19</v>
      </c>
      <c r="O546" s="106" t="s">
        <v>568</v>
      </c>
      <c r="P546" s="133"/>
      <c r="Q546" s="115"/>
      <c r="R546" s="152"/>
      <c r="S546" s="152"/>
      <c r="T546" s="152"/>
      <c r="U546" s="152"/>
      <c r="V546" s="115"/>
      <c r="W546" s="115"/>
      <c r="X546" s="115"/>
    </row>
    <row r="547">
      <c r="A547" s="105">
        <v>45747.0</v>
      </c>
      <c r="B547" s="53">
        <v>45783.0</v>
      </c>
      <c r="C547" s="106">
        <v>246613.0</v>
      </c>
      <c r="D547" s="274" t="s">
        <v>104</v>
      </c>
      <c r="E547" s="107">
        <v>45627.0</v>
      </c>
      <c r="F547" s="108">
        <f t="shared" si="8"/>
        <v>5</v>
      </c>
      <c r="G547" s="105">
        <v>45742.0</v>
      </c>
      <c r="H547" s="275">
        <f t="shared" si="2"/>
        <v>1</v>
      </c>
      <c r="I547" s="106" t="s">
        <v>59</v>
      </c>
      <c r="J547" s="134">
        <v>102.0</v>
      </c>
      <c r="K547" s="135" t="s">
        <v>64</v>
      </c>
      <c r="L547" s="133"/>
      <c r="M547" s="146" t="s">
        <v>844</v>
      </c>
      <c r="N547" s="54" t="s">
        <v>20</v>
      </c>
      <c r="O547" s="106" t="s">
        <v>204</v>
      </c>
      <c r="P547" s="133"/>
      <c r="Q547" s="115"/>
      <c r="R547" s="152"/>
      <c r="S547" s="152"/>
      <c r="T547" s="152"/>
      <c r="U547" s="152"/>
      <c r="V547" s="115"/>
      <c r="W547" s="115"/>
      <c r="X547" s="115"/>
    </row>
    <row r="548">
      <c r="A548" s="105">
        <v>45747.0</v>
      </c>
      <c r="B548" s="53">
        <v>45783.0</v>
      </c>
      <c r="C548" s="106">
        <v>247018.0</v>
      </c>
      <c r="D548" s="274" t="s">
        <v>112</v>
      </c>
      <c r="E548" s="107">
        <v>45689.0</v>
      </c>
      <c r="F548" s="108">
        <f t="shared" si="8"/>
        <v>3</v>
      </c>
      <c r="G548" s="105">
        <v>45742.0</v>
      </c>
      <c r="H548" s="275">
        <f t="shared" si="2"/>
        <v>1</v>
      </c>
      <c r="I548" s="130"/>
      <c r="J548" s="133"/>
      <c r="K548" s="111"/>
      <c r="L548" s="133"/>
      <c r="M548" s="428"/>
      <c r="N548" s="54" t="s">
        <v>19</v>
      </c>
      <c r="O548" s="106" t="s">
        <v>568</v>
      </c>
      <c r="P548" s="133"/>
      <c r="Q548" s="115"/>
      <c r="R548" s="152"/>
      <c r="S548" s="152"/>
      <c r="T548" s="152"/>
      <c r="U548" s="152"/>
      <c r="V548" s="115"/>
      <c r="W548" s="115"/>
      <c r="X548" s="115"/>
    </row>
    <row r="549">
      <c r="A549" s="105">
        <v>45747.0</v>
      </c>
      <c r="B549" s="53">
        <v>45783.0</v>
      </c>
      <c r="C549" s="106">
        <v>247137.0</v>
      </c>
      <c r="D549" s="274" t="s">
        <v>96</v>
      </c>
      <c r="E549" s="107">
        <v>45689.0</v>
      </c>
      <c r="F549" s="108">
        <f t="shared" si="8"/>
        <v>3</v>
      </c>
      <c r="G549" s="105">
        <v>45742.0</v>
      </c>
      <c r="H549" s="275">
        <f t="shared" si="2"/>
        <v>1</v>
      </c>
      <c r="I549" s="130"/>
      <c r="J549" s="133"/>
      <c r="K549" s="111"/>
      <c r="L549" s="133"/>
      <c r="M549" s="428"/>
      <c r="N549" s="54" t="s">
        <v>19</v>
      </c>
      <c r="O549" s="106" t="s">
        <v>568</v>
      </c>
      <c r="P549" s="133"/>
      <c r="Q549" s="115"/>
      <c r="R549" s="152"/>
      <c r="S549" s="152"/>
      <c r="T549" s="152"/>
      <c r="U549" s="152"/>
      <c r="V549" s="115"/>
      <c r="W549" s="115"/>
      <c r="X549" s="115"/>
    </row>
    <row r="550">
      <c r="A550" s="105">
        <v>45747.0</v>
      </c>
      <c r="B550" s="53">
        <v>45783.0</v>
      </c>
      <c r="C550" s="106">
        <v>247377.0</v>
      </c>
      <c r="D550" s="274" t="s">
        <v>116</v>
      </c>
      <c r="E550" s="107">
        <v>45717.0</v>
      </c>
      <c r="F550" s="108">
        <f t="shared" si="8"/>
        <v>2</v>
      </c>
      <c r="G550" s="105">
        <v>45742.0</v>
      </c>
      <c r="H550" s="275">
        <f t="shared" si="2"/>
        <v>1</v>
      </c>
      <c r="I550" s="130"/>
      <c r="J550" s="133"/>
      <c r="K550" s="111"/>
      <c r="L550" s="133"/>
      <c r="M550" s="428"/>
      <c r="N550" s="54" t="s">
        <v>19</v>
      </c>
      <c r="O550" s="106" t="s">
        <v>866</v>
      </c>
      <c r="P550" s="133"/>
      <c r="Q550" s="115"/>
      <c r="R550" s="152"/>
      <c r="S550" s="152"/>
      <c r="T550" s="152"/>
      <c r="U550" s="152"/>
      <c r="V550" s="115"/>
      <c r="W550" s="115"/>
      <c r="X550" s="115"/>
    </row>
    <row r="551">
      <c r="A551" s="105">
        <v>45747.0</v>
      </c>
      <c r="B551" s="53">
        <v>45783.0</v>
      </c>
      <c r="C551" s="106">
        <v>247400.0</v>
      </c>
      <c r="D551" s="274" t="s">
        <v>41</v>
      </c>
      <c r="E551" s="107">
        <v>45689.0</v>
      </c>
      <c r="F551" s="108">
        <f t="shared" si="8"/>
        <v>3</v>
      </c>
      <c r="G551" s="105">
        <v>45742.0</v>
      </c>
      <c r="H551" s="275">
        <f t="shared" si="2"/>
        <v>1</v>
      </c>
      <c r="I551" s="130"/>
      <c r="J551" s="133"/>
      <c r="K551" s="111"/>
      <c r="L551" s="133"/>
      <c r="M551" s="428"/>
      <c r="N551" s="54" t="s">
        <v>19</v>
      </c>
      <c r="O551" s="106" t="s">
        <v>568</v>
      </c>
      <c r="P551" s="133"/>
      <c r="Q551" s="115"/>
      <c r="R551" s="152"/>
      <c r="S551" s="152"/>
      <c r="T551" s="152"/>
      <c r="U551" s="152"/>
      <c r="V551" s="115"/>
      <c r="W551" s="115"/>
      <c r="X551" s="115"/>
    </row>
    <row r="552">
      <c r="A552" s="105">
        <v>45747.0</v>
      </c>
      <c r="B552" s="53">
        <v>45783.0</v>
      </c>
      <c r="C552" s="106">
        <v>247431.0</v>
      </c>
      <c r="D552" s="274" t="s">
        <v>93</v>
      </c>
      <c r="E552" s="107">
        <v>45717.0</v>
      </c>
      <c r="F552" s="108">
        <f t="shared" si="8"/>
        <v>2</v>
      </c>
      <c r="G552" s="105">
        <v>45742.0</v>
      </c>
      <c r="H552" s="275">
        <f t="shared" si="2"/>
        <v>1</v>
      </c>
      <c r="I552" s="130"/>
      <c r="J552" s="133"/>
      <c r="K552" s="111"/>
      <c r="L552" s="133"/>
      <c r="M552" s="428"/>
      <c r="N552" s="54" t="s">
        <v>19</v>
      </c>
      <c r="O552" s="106" t="s">
        <v>866</v>
      </c>
      <c r="P552" s="133"/>
      <c r="Q552" s="115"/>
      <c r="R552" s="152"/>
      <c r="S552" s="152"/>
      <c r="T552" s="152"/>
      <c r="U552" s="152"/>
      <c r="V552" s="115"/>
      <c r="W552" s="115"/>
      <c r="X552" s="115"/>
    </row>
    <row r="553">
      <c r="A553" s="105">
        <v>45747.0</v>
      </c>
      <c r="B553" s="53">
        <v>45783.0</v>
      </c>
      <c r="C553" s="106">
        <v>247481.0</v>
      </c>
      <c r="D553" s="274" t="s">
        <v>179</v>
      </c>
      <c r="E553" s="107">
        <v>45658.0</v>
      </c>
      <c r="F553" s="108">
        <f t="shared" si="8"/>
        <v>4</v>
      </c>
      <c r="G553" s="105">
        <v>45742.0</v>
      </c>
      <c r="H553" s="275">
        <f t="shared" si="2"/>
        <v>1</v>
      </c>
      <c r="I553" s="130"/>
      <c r="J553" s="133"/>
      <c r="K553" s="111"/>
      <c r="L553" s="133"/>
      <c r="M553" s="428"/>
      <c r="N553" s="54" t="s">
        <v>19</v>
      </c>
      <c r="O553" s="106" t="s">
        <v>215</v>
      </c>
      <c r="P553" s="133"/>
      <c r="Q553" s="115"/>
      <c r="R553" s="152"/>
      <c r="S553" s="152"/>
      <c r="T553" s="152"/>
      <c r="U553" s="152"/>
      <c r="V553" s="115"/>
      <c r="W553" s="115"/>
      <c r="X553" s="115"/>
    </row>
    <row r="554">
      <c r="A554" s="105">
        <v>45747.0</v>
      </c>
      <c r="B554" s="53">
        <v>45783.0</v>
      </c>
      <c r="C554" s="106">
        <v>247482.0</v>
      </c>
      <c r="D554" s="274" t="s">
        <v>118</v>
      </c>
      <c r="E554" s="107">
        <v>45658.0</v>
      </c>
      <c r="F554" s="108">
        <f t="shared" si="8"/>
        <v>4</v>
      </c>
      <c r="G554" s="105">
        <v>45742.0</v>
      </c>
      <c r="H554" s="275">
        <f t="shared" si="2"/>
        <v>1</v>
      </c>
      <c r="I554" s="130"/>
      <c r="J554" s="133"/>
      <c r="K554" s="111"/>
      <c r="L554" s="133"/>
      <c r="M554" s="428"/>
      <c r="N554" s="54" t="s">
        <v>19</v>
      </c>
      <c r="O554" s="106" t="s">
        <v>215</v>
      </c>
      <c r="P554" s="133"/>
      <c r="Q554" s="115"/>
      <c r="R554" s="152"/>
      <c r="S554" s="152"/>
      <c r="T554" s="152"/>
      <c r="U554" s="152"/>
      <c r="V554" s="115"/>
      <c r="W554" s="115"/>
      <c r="X554" s="115"/>
    </row>
    <row r="555">
      <c r="A555" s="105">
        <v>45747.0</v>
      </c>
      <c r="B555" s="53">
        <v>45783.0</v>
      </c>
      <c r="C555" s="106">
        <v>247494.0</v>
      </c>
      <c r="D555" s="274" t="s">
        <v>58</v>
      </c>
      <c r="E555" s="107">
        <v>45658.0</v>
      </c>
      <c r="F555" s="108">
        <f t="shared" si="8"/>
        <v>4</v>
      </c>
      <c r="G555" s="105">
        <v>45742.0</v>
      </c>
      <c r="H555" s="275">
        <f t="shared" si="2"/>
        <v>1</v>
      </c>
      <c r="I555" s="130"/>
      <c r="J555" s="133"/>
      <c r="K555" s="111"/>
      <c r="L555" s="133"/>
      <c r="M555" s="428"/>
      <c r="N555" s="54" t="s">
        <v>19</v>
      </c>
      <c r="O555" s="106" t="s">
        <v>215</v>
      </c>
      <c r="P555" s="133"/>
      <c r="Q555" s="115"/>
      <c r="R555" s="152"/>
      <c r="S555" s="152"/>
      <c r="T555" s="152"/>
      <c r="U555" s="152"/>
      <c r="V555" s="115"/>
      <c r="W555" s="115"/>
      <c r="X555" s="115"/>
    </row>
    <row r="556">
      <c r="A556" s="105">
        <v>45747.0</v>
      </c>
      <c r="B556" s="53">
        <v>45783.0</v>
      </c>
      <c r="C556" s="106">
        <v>247500.0</v>
      </c>
      <c r="D556" s="274" t="s">
        <v>88</v>
      </c>
      <c r="E556" s="107">
        <v>45627.0</v>
      </c>
      <c r="F556" s="108">
        <f t="shared" si="8"/>
        <v>5</v>
      </c>
      <c r="G556" s="105">
        <v>45742.0</v>
      </c>
      <c r="H556" s="275">
        <f t="shared" si="2"/>
        <v>1</v>
      </c>
      <c r="I556" s="130"/>
      <c r="J556" s="133"/>
      <c r="K556" s="111"/>
      <c r="L556" s="133"/>
      <c r="M556" s="428"/>
      <c r="N556" s="54" t="s">
        <v>19</v>
      </c>
      <c r="O556" s="106" t="s">
        <v>214</v>
      </c>
      <c r="P556" s="133"/>
      <c r="Q556" s="115"/>
      <c r="R556" s="152"/>
      <c r="S556" s="152"/>
      <c r="T556" s="152"/>
      <c r="U556" s="152"/>
      <c r="V556" s="115"/>
      <c r="W556" s="115"/>
      <c r="X556" s="115"/>
    </row>
    <row r="557">
      <c r="A557" s="105">
        <v>45747.0</v>
      </c>
      <c r="B557" s="53">
        <v>45783.0</v>
      </c>
      <c r="C557" s="106">
        <v>247502.0</v>
      </c>
      <c r="D557" s="274" t="s">
        <v>112</v>
      </c>
      <c r="E557" s="107">
        <v>45658.0</v>
      </c>
      <c r="F557" s="108">
        <f t="shared" si="8"/>
        <v>4</v>
      </c>
      <c r="G557" s="105">
        <v>45742.0</v>
      </c>
      <c r="H557" s="275">
        <f t="shared" si="2"/>
        <v>1</v>
      </c>
      <c r="I557" s="130"/>
      <c r="J557" s="133"/>
      <c r="K557" s="111"/>
      <c r="L557" s="133"/>
      <c r="M557" s="428"/>
      <c r="N557" s="54" t="s">
        <v>19</v>
      </c>
      <c r="O557" s="106" t="s">
        <v>215</v>
      </c>
      <c r="P557" s="133"/>
      <c r="Q557" s="115"/>
      <c r="R557" s="152"/>
      <c r="S557" s="152"/>
      <c r="T557" s="152"/>
      <c r="U557" s="152"/>
      <c r="V557" s="115"/>
      <c r="W557" s="115"/>
      <c r="X557" s="115"/>
    </row>
    <row r="558">
      <c r="A558" s="105">
        <v>45747.0</v>
      </c>
      <c r="B558" s="53">
        <v>45783.0</v>
      </c>
      <c r="C558" s="106">
        <v>247510.0</v>
      </c>
      <c r="D558" s="274" t="s">
        <v>93</v>
      </c>
      <c r="E558" s="107">
        <v>45717.0</v>
      </c>
      <c r="F558" s="108">
        <f t="shared" si="8"/>
        <v>2</v>
      </c>
      <c r="G558" s="105">
        <v>45742.0</v>
      </c>
      <c r="H558" s="275">
        <f t="shared" si="2"/>
        <v>1</v>
      </c>
      <c r="I558" s="130"/>
      <c r="J558" s="133"/>
      <c r="K558" s="111"/>
      <c r="L558" s="133"/>
      <c r="M558" s="141"/>
      <c r="N558" s="54" t="s">
        <v>19</v>
      </c>
      <c r="O558" s="106" t="s">
        <v>866</v>
      </c>
      <c r="P558" s="133"/>
      <c r="Q558" s="115"/>
      <c r="R558" s="152"/>
      <c r="S558" s="152"/>
      <c r="T558" s="152"/>
      <c r="U558" s="152"/>
      <c r="V558" s="115"/>
      <c r="W558" s="115"/>
      <c r="X558" s="115"/>
    </row>
    <row r="559">
      <c r="A559" s="105">
        <v>45719.0</v>
      </c>
      <c r="B559" s="53">
        <v>45783.0</v>
      </c>
      <c r="C559" s="106">
        <v>242687.0</v>
      </c>
      <c r="D559" s="106" t="s">
        <v>71</v>
      </c>
      <c r="E559" s="107">
        <v>45658.0</v>
      </c>
      <c r="F559" s="108">
        <f t="shared" si="8"/>
        <v>4</v>
      </c>
      <c r="G559" s="105">
        <v>45701.0</v>
      </c>
      <c r="H559" s="360">
        <f t="shared" si="2"/>
        <v>2</v>
      </c>
      <c r="I559" s="106" t="s">
        <v>73</v>
      </c>
      <c r="J559" s="133"/>
      <c r="K559" s="111"/>
      <c r="L559" s="133"/>
      <c r="M559" s="141"/>
      <c r="N559" s="54" t="s">
        <v>19</v>
      </c>
      <c r="O559" s="106" t="s">
        <v>215</v>
      </c>
      <c r="P559" s="133"/>
      <c r="Q559" s="115"/>
      <c r="R559" s="152"/>
      <c r="S559" s="152"/>
      <c r="T559" s="152"/>
      <c r="U559" s="152"/>
      <c r="V559" s="115"/>
      <c r="W559" s="115"/>
      <c r="X559" s="115"/>
    </row>
    <row r="560">
      <c r="A560" s="105">
        <v>45719.0</v>
      </c>
      <c r="B560" s="53">
        <v>45783.0</v>
      </c>
      <c r="C560" s="106">
        <v>242704.0</v>
      </c>
      <c r="D560" s="106" t="s">
        <v>77</v>
      </c>
      <c r="E560" s="107">
        <v>45689.0</v>
      </c>
      <c r="F560" s="108">
        <f t="shared" si="8"/>
        <v>3</v>
      </c>
      <c r="G560" s="105">
        <v>45701.0</v>
      </c>
      <c r="H560" s="360">
        <f t="shared" si="2"/>
        <v>2</v>
      </c>
      <c r="I560" s="106" t="s">
        <v>74</v>
      </c>
      <c r="J560" s="133"/>
      <c r="K560" s="111"/>
      <c r="L560" s="133"/>
      <c r="M560" s="141"/>
      <c r="N560" s="54" t="s">
        <v>19</v>
      </c>
      <c r="O560" s="106" t="s">
        <v>568</v>
      </c>
      <c r="P560" s="133"/>
      <c r="Q560" s="115"/>
      <c r="R560" s="152"/>
      <c r="S560" s="152"/>
      <c r="T560" s="152"/>
      <c r="U560" s="152"/>
      <c r="V560" s="115"/>
      <c r="W560" s="115"/>
      <c r="X560" s="115"/>
    </row>
    <row r="561">
      <c r="A561" s="105">
        <v>45719.0</v>
      </c>
      <c r="B561" s="53">
        <v>45783.0</v>
      </c>
      <c r="C561" s="106">
        <v>242914.0</v>
      </c>
      <c r="D561" s="106" t="s">
        <v>104</v>
      </c>
      <c r="E561" s="107">
        <v>45658.0</v>
      </c>
      <c r="F561" s="108">
        <f t="shared" si="8"/>
        <v>4</v>
      </c>
      <c r="G561" s="105">
        <v>45701.0</v>
      </c>
      <c r="H561" s="360">
        <f t="shared" si="2"/>
        <v>2</v>
      </c>
      <c r="I561" s="106" t="s">
        <v>49</v>
      </c>
      <c r="J561" s="133"/>
      <c r="K561" s="111"/>
      <c r="L561" s="133"/>
      <c r="M561" s="141"/>
      <c r="N561" s="54" t="s">
        <v>19</v>
      </c>
      <c r="O561" s="106" t="s">
        <v>215</v>
      </c>
      <c r="P561" s="133"/>
      <c r="Q561" s="115"/>
      <c r="R561" s="152"/>
      <c r="S561" s="152"/>
      <c r="T561" s="152"/>
      <c r="U561" s="152"/>
      <c r="V561" s="115"/>
      <c r="W561" s="115"/>
      <c r="X561" s="115"/>
    </row>
    <row r="562">
      <c r="A562" s="105">
        <v>45719.0</v>
      </c>
      <c r="B562" s="53">
        <v>45783.0</v>
      </c>
      <c r="C562" s="106">
        <v>242921.0</v>
      </c>
      <c r="D562" s="106" t="s">
        <v>87</v>
      </c>
      <c r="E562" s="107">
        <v>45658.0</v>
      </c>
      <c r="F562" s="108">
        <f t="shared" si="8"/>
        <v>4</v>
      </c>
      <c r="G562" s="105">
        <v>45701.0</v>
      </c>
      <c r="H562" s="360">
        <f t="shared" si="2"/>
        <v>2</v>
      </c>
      <c r="I562" s="106" t="s">
        <v>49</v>
      </c>
      <c r="J562" s="133"/>
      <c r="K562" s="111"/>
      <c r="L562" s="133"/>
      <c r="M562" s="141"/>
      <c r="N562" s="54" t="s">
        <v>19</v>
      </c>
      <c r="O562" s="106" t="s">
        <v>215</v>
      </c>
      <c r="P562" s="133"/>
      <c r="Q562" s="115"/>
      <c r="R562" s="152"/>
      <c r="S562" s="152"/>
      <c r="T562" s="152"/>
      <c r="U562" s="152"/>
      <c r="V562" s="115"/>
      <c r="W562" s="115"/>
      <c r="X562" s="115"/>
    </row>
    <row r="563">
      <c r="A563" s="105">
        <v>45719.0</v>
      </c>
      <c r="B563" s="53">
        <v>45783.0</v>
      </c>
      <c r="C563" s="106">
        <v>242977.0</v>
      </c>
      <c r="D563" s="106" t="s">
        <v>48</v>
      </c>
      <c r="E563" s="107">
        <v>45627.0</v>
      </c>
      <c r="F563" s="108">
        <f t="shared" si="8"/>
        <v>5</v>
      </c>
      <c r="G563" s="105">
        <v>45701.0</v>
      </c>
      <c r="H563" s="360">
        <f t="shared" si="2"/>
        <v>2</v>
      </c>
      <c r="I563" s="106" t="s">
        <v>134</v>
      </c>
      <c r="J563" s="133"/>
      <c r="K563" s="111"/>
      <c r="L563" s="133"/>
      <c r="M563" s="141"/>
      <c r="N563" s="54" t="s">
        <v>19</v>
      </c>
      <c r="O563" s="106" t="s">
        <v>214</v>
      </c>
      <c r="P563" s="133"/>
      <c r="Q563" s="115"/>
      <c r="R563" s="152"/>
      <c r="S563" s="152"/>
      <c r="T563" s="152"/>
      <c r="U563" s="152"/>
      <c r="V563" s="115"/>
      <c r="W563" s="115"/>
      <c r="X563" s="115"/>
    </row>
    <row r="564">
      <c r="A564" s="105">
        <v>45719.0</v>
      </c>
      <c r="B564" s="53">
        <v>45783.0</v>
      </c>
      <c r="C564" s="106">
        <v>243003.0</v>
      </c>
      <c r="D564" s="106" t="s">
        <v>70</v>
      </c>
      <c r="E564" s="107">
        <v>45689.0</v>
      </c>
      <c r="F564" s="108">
        <f t="shared" si="8"/>
        <v>3</v>
      </c>
      <c r="G564" s="105">
        <v>45701.0</v>
      </c>
      <c r="H564" s="360">
        <f t="shared" si="2"/>
        <v>2</v>
      </c>
      <c r="I564" s="106" t="s">
        <v>59</v>
      </c>
      <c r="J564" s="133"/>
      <c r="K564" s="111"/>
      <c r="L564" s="133"/>
      <c r="M564" s="141"/>
      <c r="N564" s="54" t="s">
        <v>19</v>
      </c>
      <c r="O564" s="106" t="s">
        <v>568</v>
      </c>
      <c r="P564" s="133"/>
      <c r="Q564" s="115"/>
      <c r="R564" s="152"/>
      <c r="S564" s="152"/>
      <c r="T564" s="152"/>
      <c r="U564" s="152"/>
      <c r="V564" s="115"/>
      <c r="W564" s="115"/>
      <c r="X564" s="115"/>
    </row>
    <row r="565">
      <c r="A565" s="105">
        <v>45719.0</v>
      </c>
      <c r="B565" s="53">
        <v>45783.0</v>
      </c>
      <c r="C565" s="106">
        <v>241493.0</v>
      </c>
      <c r="D565" s="106" t="s">
        <v>48</v>
      </c>
      <c r="E565" s="107">
        <v>45658.0</v>
      </c>
      <c r="F565" s="108">
        <f t="shared" si="8"/>
        <v>4</v>
      </c>
      <c r="G565" s="105">
        <v>45702.0</v>
      </c>
      <c r="H565" s="360">
        <f t="shared" si="2"/>
        <v>2</v>
      </c>
      <c r="I565" s="106" t="s">
        <v>59</v>
      </c>
      <c r="J565" s="133"/>
      <c r="K565" s="111"/>
      <c r="L565" s="133"/>
      <c r="M565" s="141"/>
      <c r="N565" s="54" t="s">
        <v>19</v>
      </c>
      <c r="O565" s="106" t="s">
        <v>215</v>
      </c>
      <c r="P565" s="133"/>
      <c r="Q565" s="115"/>
      <c r="R565" s="152"/>
      <c r="S565" s="152"/>
      <c r="T565" s="152"/>
      <c r="U565" s="152"/>
      <c r="V565" s="115"/>
      <c r="W565" s="115"/>
      <c r="X565" s="115"/>
    </row>
    <row r="566">
      <c r="A566" s="105">
        <v>45719.0</v>
      </c>
      <c r="B566" s="53">
        <v>45783.0</v>
      </c>
      <c r="C566" s="106">
        <v>241752.0</v>
      </c>
      <c r="D566" s="106" t="s">
        <v>116</v>
      </c>
      <c r="E566" s="107">
        <v>45658.0</v>
      </c>
      <c r="F566" s="108">
        <f t="shared" si="8"/>
        <v>4</v>
      </c>
      <c r="G566" s="105">
        <v>45702.0</v>
      </c>
      <c r="H566" s="360">
        <f t="shared" si="2"/>
        <v>2</v>
      </c>
      <c r="I566" s="106" t="s">
        <v>74</v>
      </c>
      <c r="J566" s="133"/>
      <c r="K566" s="111"/>
      <c r="L566" s="133"/>
      <c r="M566" s="141"/>
      <c r="N566" s="54" t="s">
        <v>19</v>
      </c>
      <c r="O566" s="106" t="s">
        <v>215</v>
      </c>
      <c r="P566" s="133"/>
      <c r="Q566" s="115"/>
      <c r="R566" s="152"/>
      <c r="S566" s="152"/>
      <c r="T566" s="152"/>
      <c r="U566" s="152"/>
      <c r="V566" s="115"/>
      <c r="W566" s="115"/>
      <c r="X566" s="115"/>
    </row>
    <row r="567">
      <c r="A567" s="105">
        <v>45719.0</v>
      </c>
      <c r="B567" s="53">
        <v>45783.0</v>
      </c>
      <c r="C567" s="106">
        <v>242592.0</v>
      </c>
      <c r="D567" s="106" t="s">
        <v>77</v>
      </c>
      <c r="E567" s="107">
        <v>45658.0</v>
      </c>
      <c r="F567" s="108">
        <f t="shared" si="8"/>
        <v>4</v>
      </c>
      <c r="G567" s="105">
        <v>45702.0</v>
      </c>
      <c r="H567" s="360">
        <f t="shared" si="2"/>
        <v>2</v>
      </c>
      <c r="I567" s="106" t="s">
        <v>74</v>
      </c>
      <c r="J567" s="133"/>
      <c r="K567" s="111"/>
      <c r="L567" s="133"/>
      <c r="M567" s="141"/>
      <c r="N567" s="54" t="s">
        <v>19</v>
      </c>
      <c r="O567" s="106" t="s">
        <v>215</v>
      </c>
      <c r="P567" s="133"/>
      <c r="Q567" s="115"/>
      <c r="R567" s="152"/>
      <c r="S567" s="152"/>
      <c r="T567" s="152"/>
      <c r="U567" s="152"/>
      <c r="V567" s="115"/>
      <c r="W567" s="115"/>
      <c r="X567" s="115"/>
    </row>
    <row r="568">
      <c r="A568" s="105">
        <v>45719.0</v>
      </c>
      <c r="B568" s="53">
        <v>45783.0</v>
      </c>
      <c r="C568" s="106">
        <v>242756.0</v>
      </c>
      <c r="D568" s="106" t="s">
        <v>58</v>
      </c>
      <c r="E568" s="107">
        <v>45627.0</v>
      </c>
      <c r="F568" s="108">
        <f t="shared" si="8"/>
        <v>5</v>
      </c>
      <c r="G568" s="105">
        <v>45702.0</v>
      </c>
      <c r="H568" s="360">
        <f t="shared" si="2"/>
        <v>2</v>
      </c>
      <c r="I568" s="106" t="s">
        <v>59</v>
      </c>
      <c r="J568" s="133"/>
      <c r="K568" s="111"/>
      <c r="L568" s="133"/>
      <c r="M568" s="141"/>
      <c r="N568" s="54" t="s">
        <v>19</v>
      </c>
      <c r="O568" s="106" t="s">
        <v>214</v>
      </c>
      <c r="P568" s="133"/>
      <c r="Q568" s="115"/>
      <c r="R568" s="152"/>
      <c r="S568" s="152"/>
      <c r="T568" s="152"/>
      <c r="U568" s="152"/>
      <c r="V568" s="115"/>
      <c r="W568" s="115"/>
      <c r="X568" s="115"/>
    </row>
    <row r="569">
      <c r="A569" s="105">
        <v>45719.0</v>
      </c>
      <c r="B569" s="53">
        <v>45783.0</v>
      </c>
      <c r="C569" s="106">
        <v>242853.0</v>
      </c>
      <c r="D569" s="106" t="s">
        <v>107</v>
      </c>
      <c r="E569" s="107">
        <v>45658.0</v>
      </c>
      <c r="F569" s="108">
        <f t="shared" si="8"/>
        <v>4</v>
      </c>
      <c r="G569" s="105">
        <v>45702.0</v>
      </c>
      <c r="H569" s="360">
        <f t="shared" si="2"/>
        <v>2</v>
      </c>
      <c r="I569" s="106" t="s">
        <v>74</v>
      </c>
      <c r="J569" s="133"/>
      <c r="K569" s="111"/>
      <c r="L569" s="133"/>
      <c r="M569" s="141"/>
      <c r="N569" s="54" t="s">
        <v>19</v>
      </c>
      <c r="O569" s="106" t="s">
        <v>215</v>
      </c>
      <c r="P569" s="133"/>
      <c r="Q569" s="115"/>
      <c r="R569" s="152"/>
      <c r="S569" s="152"/>
      <c r="T569" s="152"/>
      <c r="U569" s="152"/>
      <c r="V569" s="115"/>
      <c r="W569" s="115"/>
      <c r="X569" s="115"/>
    </row>
    <row r="570">
      <c r="A570" s="105">
        <v>45719.0</v>
      </c>
      <c r="B570" s="53">
        <v>45783.0</v>
      </c>
      <c r="C570" s="106">
        <v>242918.0</v>
      </c>
      <c r="D570" s="106" t="s">
        <v>58</v>
      </c>
      <c r="E570" s="107">
        <v>45627.0</v>
      </c>
      <c r="F570" s="108">
        <f t="shared" si="8"/>
        <v>5</v>
      </c>
      <c r="G570" s="105">
        <v>45702.0</v>
      </c>
      <c r="H570" s="360">
        <f t="shared" si="2"/>
        <v>2</v>
      </c>
      <c r="I570" s="106" t="s">
        <v>49</v>
      </c>
      <c r="J570" s="133"/>
      <c r="K570" s="111"/>
      <c r="L570" s="133"/>
      <c r="M570" s="141"/>
      <c r="N570" s="54" t="s">
        <v>19</v>
      </c>
      <c r="O570" s="106" t="s">
        <v>214</v>
      </c>
      <c r="P570" s="133"/>
      <c r="Q570" s="115"/>
      <c r="R570" s="152"/>
      <c r="S570" s="152"/>
      <c r="T570" s="152"/>
      <c r="U570" s="152"/>
      <c r="V570" s="115"/>
      <c r="W570" s="115"/>
      <c r="X570" s="115"/>
    </row>
    <row r="571">
      <c r="A571" s="105">
        <v>45719.0</v>
      </c>
      <c r="B571" s="53">
        <v>45783.0</v>
      </c>
      <c r="C571" s="106">
        <v>242942.0</v>
      </c>
      <c r="D571" s="106" t="s">
        <v>107</v>
      </c>
      <c r="E571" s="107">
        <v>45627.0</v>
      </c>
      <c r="F571" s="108">
        <f t="shared" si="8"/>
        <v>5</v>
      </c>
      <c r="G571" s="105">
        <v>45702.0</v>
      </c>
      <c r="H571" s="360">
        <f t="shared" si="2"/>
        <v>2</v>
      </c>
      <c r="I571" s="106" t="s">
        <v>49</v>
      </c>
      <c r="J571" s="133"/>
      <c r="K571" s="111"/>
      <c r="L571" s="133"/>
      <c r="M571" s="141"/>
      <c r="N571" s="54" t="s">
        <v>19</v>
      </c>
      <c r="O571" s="106" t="s">
        <v>214</v>
      </c>
      <c r="P571" s="133"/>
      <c r="Q571" s="115"/>
      <c r="R571" s="152"/>
      <c r="S571" s="152"/>
      <c r="T571" s="152"/>
      <c r="U571" s="152"/>
      <c r="V571" s="115"/>
      <c r="W571" s="115"/>
      <c r="X571" s="115"/>
    </row>
    <row r="572">
      <c r="A572" s="105">
        <v>45719.0</v>
      </c>
      <c r="B572" s="53">
        <v>45783.0</v>
      </c>
      <c r="C572" s="106">
        <v>242972.0</v>
      </c>
      <c r="D572" s="106" t="s">
        <v>48</v>
      </c>
      <c r="E572" s="107">
        <v>45689.0</v>
      </c>
      <c r="F572" s="108">
        <f t="shared" si="8"/>
        <v>3</v>
      </c>
      <c r="G572" s="105">
        <v>45702.0</v>
      </c>
      <c r="H572" s="360">
        <f t="shared" si="2"/>
        <v>2</v>
      </c>
      <c r="I572" s="106" t="s">
        <v>74</v>
      </c>
      <c r="J572" s="133"/>
      <c r="K572" s="111"/>
      <c r="L572" s="133"/>
      <c r="M572" s="141"/>
      <c r="N572" s="54" t="s">
        <v>19</v>
      </c>
      <c r="O572" s="106" t="s">
        <v>568</v>
      </c>
      <c r="P572" s="133"/>
      <c r="Q572" s="115"/>
      <c r="R572" s="152"/>
      <c r="S572" s="152"/>
      <c r="T572" s="152"/>
      <c r="U572" s="152"/>
      <c r="V572" s="115"/>
      <c r="W572" s="115"/>
      <c r="X572" s="115"/>
    </row>
    <row r="573">
      <c r="Q573" s="115"/>
      <c r="R573" s="152"/>
      <c r="S573" s="152"/>
      <c r="T573" s="152"/>
      <c r="U573" s="152"/>
      <c r="V573" s="115"/>
      <c r="W573" s="115"/>
      <c r="X573" s="115"/>
    </row>
    <row r="574">
      <c r="Q574" s="115"/>
      <c r="R574" s="152"/>
      <c r="S574" s="152"/>
      <c r="T574" s="152"/>
      <c r="U574" s="152"/>
      <c r="V574" s="115"/>
      <c r="W574" s="115"/>
      <c r="X574" s="115"/>
    </row>
    <row r="575">
      <c r="Q575" s="115"/>
      <c r="R575" s="152"/>
      <c r="S575" s="152"/>
      <c r="T575" s="152"/>
      <c r="U575" s="152"/>
      <c r="V575" s="115"/>
      <c r="W575" s="115"/>
      <c r="X575" s="115"/>
    </row>
    <row r="576">
      <c r="Q576" s="115"/>
      <c r="R576" s="152"/>
      <c r="S576" s="152"/>
      <c r="T576" s="152"/>
      <c r="U576" s="152"/>
      <c r="V576" s="115"/>
      <c r="W576" s="115"/>
      <c r="X576" s="115"/>
    </row>
    <row r="577">
      <c r="Q577" s="115"/>
      <c r="R577" s="152"/>
      <c r="S577" s="152"/>
      <c r="T577" s="152"/>
      <c r="U577" s="152"/>
      <c r="V577" s="115"/>
      <c r="W577" s="115"/>
      <c r="X577" s="115"/>
    </row>
    <row r="578">
      <c r="Q578" s="115"/>
      <c r="R578" s="152"/>
      <c r="S578" s="152"/>
      <c r="T578" s="152"/>
      <c r="U578" s="152"/>
      <c r="V578" s="115"/>
      <c r="W578" s="115"/>
      <c r="X578" s="115"/>
    </row>
    <row r="579">
      <c r="Q579" s="115"/>
      <c r="R579" s="152"/>
      <c r="S579" s="152"/>
      <c r="T579" s="152"/>
      <c r="U579" s="152"/>
      <c r="V579" s="115"/>
      <c r="W579" s="115"/>
      <c r="X579" s="115"/>
    </row>
    <row r="580">
      <c r="Q580" s="115"/>
      <c r="R580" s="152"/>
      <c r="S580" s="152"/>
      <c r="T580" s="152"/>
      <c r="U580" s="152"/>
      <c r="V580" s="115"/>
      <c r="W580" s="115"/>
      <c r="X580" s="115"/>
    </row>
    <row r="581">
      <c r="Q581" s="115"/>
      <c r="R581" s="152"/>
      <c r="S581" s="152"/>
      <c r="T581" s="152"/>
      <c r="U581" s="152"/>
      <c r="V581" s="115"/>
      <c r="W581" s="115"/>
      <c r="X581" s="115"/>
    </row>
    <row r="582">
      <c r="Q582" s="115"/>
      <c r="R582" s="152"/>
      <c r="S582" s="152"/>
      <c r="T582" s="152"/>
      <c r="U582" s="152"/>
      <c r="V582" s="115"/>
      <c r="W582" s="115"/>
      <c r="X582" s="115"/>
    </row>
    <row r="583">
      <c r="Q583" s="115"/>
      <c r="R583" s="152"/>
      <c r="S583" s="152"/>
      <c r="T583" s="152"/>
      <c r="U583" s="152"/>
      <c r="V583" s="115"/>
      <c r="W583" s="115"/>
      <c r="X583" s="115"/>
    </row>
    <row r="584">
      <c r="Q584" s="115"/>
      <c r="R584" s="152"/>
      <c r="S584" s="152"/>
      <c r="T584" s="152"/>
      <c r="U584" s="152"/>
      <c r="V584" s="115"/>
      <c r="W584" s="115"/>
      <c r="X584" s="115"/>
    </row>
    <row r="585">
      <c r="Q585" s="115"/>
      <c r="R585" s="152"/>
      <c r="S585" s="152"/>
      <c r="T585" s="152"/>
      <c r="U585" s="152"/>
      <c r="V585" s="115"/>
      <c r="W585" s="115"/>
      <c r="X585" s="115"/>
    </row>
    <row r="586">
      <c r="Q586" s="115"/>
      <c r="R586" s="152"/>
      <c r="S586" s="152"/>
      <c r="T586" s="152"/>
      <c r="U586" s="152"/>
      <c r="V586" s="115"/>
      <c r="W586" s="115"/>
      <c r="X586" s="115"/>
    </row>
    <row r="587">
      <c r="Q587" s="115"/>
      <c r="R587" s="152"/>
      <c r="S587" s="152"/>
      <c r="T587" s="152"/>
      <c r="U587" s="152"/>
      <c r="V587" s="115"/>
      <c r="W587" s="115"/>
      <c r="X587" s="115"/>
    </row>
    <row r="588">
      <c r="Q588" s="115"/>
      <c r="R588" s="152"/>
      <c r="S588" s="152"/>
      <c r="T588" s="152"/>
      <c r="U588" s="152"/>
      <c r="V588" s="115"/>
      <c r="W588" s="115"/>
      <c r="X588" s="115"/>
    </row>
    <row r="589">
      <c r="Q589" s="115"/>
      <c r="R589" s="152"/>
      <c r="S589" s="152"/>
      <c r="T589" s="152"/>
      <c r="U589" s="152"/>
      <c r="V589" s="115"/>
      <c r="W589" s="115"/>
      <c r="X589" s="115"/>
    </row>
    <row r="590">
      <c r="Q590" s="115"/>
      <c r="R590" s="152"/>
      <c r="S590" s="152"/>
      <c r="T590" s="152"/>
      <c r="U590" s="152"/>
      <c r="V590" s="115"/>
      <c r="W590" s="115"/>
      <c r="X590" s="115"/>
    </row>
    <row r="591">
      <c r="Q591" s="115"/>
      <c r="R591" s="152"/>
      <c r="S591" s="152"/>
      <c r="T591" s="152"/>
      <c r="U591" s="152"/>
      <c r="V591" s="115"/>
      <c r="W591" s="115"/>
      <c r="X591" s="115"/>
    </row>
    <row r="592">
      <c r="Q592" s="115"/>
      <c r="R592" s="152"/>
      <c r="S592" s="152"/>
      <c r="T592" s="152"/>
      <c r="U592" s="152"/>
      <c r="V592" s="115"/>
      <c r="W592" s="115"/>
      <c r="X592" s="115"/>
    </row>
    <row r="593">
      <c r="Q593" s="115"/>
      <c r="R593" s="152"/>
      <c r="S593" s="152"/>
      <c r="T593" s="152"/>
      <c r="U593" s="152"/>
      <c r="V593" s="115"/>
      <c r="W593" s="115"/>
      <c r="X593" s="115"/>
    </row>
    <row r="594">
      <c r="Q594" s="115"/>
      <c r="R594" s="152"/>
      <c r="S594" s="152"/>
      <c r="T594" s="152"/>
      <c r="U594" s="152"/>
      <c r="V594" s="115"/>
      <c r="W594" s="115"/>
      <c r="X594" s="115"/>
    </row>
    <row r="595">
      <c r="Q595" s="115"/>
      <c r="R595" s="152"/>
      <c r="S595" s="152"/>
      <c r="T595" s="152"/>
      <c r="U595" s="152"/>
      <c r="V595" s="115"/>
      <c r="W595" s="115"/>
      <c r="X595" s="115"/>
    </row>
    <row r="596">
      <c r="Q596" s="115"/>
      <c r="R596" s="152"/>
      <c r="S596" s="152"/>
      <c r="T596" s="152"/>
      <c r="U596" s="152"/>
      <c r="V596" s="115"/>
      <c r="W596" s="115"/>
      <c r="X596" s="115"/>
    </row>
  </sheetData>
  <mergeCells count="5">
    <mergeCell ref="S2:T2"/>
    <mergeCell ref="V2:W2"/>
    <mergeCell ref="U3:U12"/>
    <mergeCell ref="R14:T14"/>
    <mergeCell ref="V14:W14"/>
  </mergeCells>
  <conditionalFormatting sqref="H2:H596">
    <cfRule type="colorScale" priority="1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2:N596">
    <cfRule type="cellIs" dxfId="9" priority="2" operator="equal">
      <formula>"PENDENTE"</formula>
    </cfRule>
  </conditionalFormatting>
  <conditionalFormatting sqref="N2:N596">
    <cfRule type="cellIs" dxfId="8" priority="3" operator="equal">
      <formula>"PRIORIDADE"</formula>
    </cfRule>
  </conditionalFormatting>
  <conditionalFormatting sqref="N2:N596">
    <cfRule type="cellIs" dxfId="7" priority="4" operator="equal">
      <formula>"PRIORIDADE TOTAL"</formula>
    </cfRule>
  </conditionalFormatting>
  <conditionalFormatting sqref="N2:N596">
    <cfRule type="containsText" dxfId="6" priority="5" operator="containsText" text="ANÁLISE">
      <formula>NOT(ISERROR(SEARCH(("ANÁLISE"),(N2))))</formula>
    </cfRule>
  </conditionalFormatting>
  <conditionalFormatting sqref="N2:N596">
    <cfRule type="containsText" dxfId="5" priority="6" operator="containsText" text="VERIFICADO">
      <formula>NOT(ISERROR(SEARCH(("VERIFICADO"),(N2))))</formula>
    </cfRule>
  </conditionalFormatting>
  <conditionalFormatting sqref="N2:N596">
    <cfRule type="containsText" dxfId="4" priority="7" operator="containsText" text="APREENDIDO">
      <formula>NOT(ISERROR(SEARCH(("APREENDIDO"),(N2))))</formula>
    </cfRule>
  </conditionalFormatting>
  <conditionalFormatting sqref="N2:N596">
    <cfRule type="containsText" dxfId="3" priority="8" operator="containsText" text="APROVADO">
      <formula>NOT(ISERROR(SEARCH(("APROVADO"),(N2))))</formula>
    </cfRule>
  </conditionalFormatting>
  <conditionalFormatting sqref="N2:N596">
    <cfRule type="containsText" dxfId="2" priority="9" operator="containsText" text="QUITADO">
      <formula>NOT(ISERROR(SEARCH(("QUITADO"),(N2))))</formula>
    </cfRule>
  </conditionalFormatting>
  <conditionalFormatting sqref="N2:N596">
    <cfRule type="containsText" dxfId="1" priority="10" operator="containsText" text="OUTROS ACORDOS">
      <formula>NOT(ISERROR(SEARCH(("OUTROS ACORDOS"),(N2))))</formula>
    </cfRule>
  </conditionalFormatting>
  <conditionalFormatting sqref="N2:N596">
    <cfRule type="containsText" dxfId="0" priority="11" operator="containsText" text="CANCELADO">
      <formula>NOT(ISERROR(SEARCH(("CANCELADO"),(N2))))</formula>
    </cfRule>
  </conditionalFormatting>
  <dataValidations>
    <dataValidation type="list" allowBlank="1" showErrorMessage="1" sqref="N2:N572">
      <formula1>"PENDENTE,PRIORIDADE,PRIORIDADE TOTAL,VERIFICADO,ANÁLISE,APROVADO,QUITADO,APREENDIDO,CANCELADO,OUTROS ACORDOS"</formula1>
    </dataValidation>
    <dataValidation type="list" allowBlank="1" showErrorMessage="1" sqref="P2:P5 P7:P572">
      <formula1>"SIM,NÃO"</formula1>
    </dataValidation>
    <dataValidation type="list" allowBlank="1" showErrorMessage="1" sqref="D6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SANTANA,UBERABA,ARACAJU,LAURO DE FREITAS,REVERSÃO,LEME"</formula1>
    </dataValidation>
    <dataValidation type="list" allowBlank="1" showErrorMessage="1" sqref="I161:I171 I331:I356 I526:I572">
      <formula1>"BRADESCO,BV FINANCEIRA,CREDITAS,GMAC,HYUNDAI,ITAÚ,OMNI ,PANAMERICANO,PSA,RCI,RENNER,SAFRA,SANTANA,SANTANDER,TOYOTA,VOLKSWAGEN,AYMORÉ,C6 BANK,HONDA,SINOSSERRA FINANCEIRA,DAYCOVAL,YAMAHA,MONEY PLUS,SICREDI"</formula1>
    </dataValidation>
    <dataValidation type="list" allowBlank="1" showErrorMessage="1" sqref="L2:L572">
      <formula1>"LIGAÇÃO,WPP,SEM SUCESSO"</formula1>
    </dataValidation>
    <dataValidation type="list" allowBlank="1" showErrorMessage="1" sqref="I6">
      <formula1>"BRADESCO,BV FINANCEIRA,CREDITAS,GMAC,HYUNDAI,ITAÚ,OMNI,PANAMERICANO,PSA,RCI,RENNER,SAFRA,SANTANA,SANTANDER,TOYOTA,VOLKSWAGEN"</formula1>
    </dataValidation>
    <dataValidation type="list" allowBlank="1" showErrorMessage="1" sqref="T16:T39">
      <formula1>"PAGO,NÃO PAGO,AGUARDANDO"</formula1>
    </dataValidation>
    <dataValidation type="list" allowBlank="1" showErrorMessage="1" sqref="D2:D5 D7:D160 D172:D330 D357:D525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SANTANA,SÃO JOSÉ DOS CAMPOS,REVERSÃO"</formula1>
    </dataValidation>
    <dataValidation type="list" allowBlank="1" showErrorMessage="1" sqref="D161:D171 D331:D356 D526:D572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SANTANA,REVERSÃO,APUCARANA"</formula1>
    </dataValidation>
    <dataValidation type="list" allowBlank="1" showErrorMessage="1" sqref="P6">
      <formula1>"SIM,NÃO"</formula1>
    </dataValidation>
    <dataValidation type="list" allowBlank="1" showErrorMessage="1" sqref="I2:I5 A124 I7:I160 I172:I330 I357:I525">
      <formula1>"BRADESCO,BV FINANCEIRA,CREDITAS,GMAC,HYUNDAI,ITAÚ,PANAMERICANO,PSA,RCI,RENNER,SAFRA,SANTANA,SANTANDER,TOYOTA,VOLKSWAGEN,OMNI"</formula1>
    </dataValidation>
    <dataValidation type="list" allowBlank="1" showErrorMessage="1" sqref="O6">
      <formula1>"SEM DESCONTO,RETORNAR DEPOIS,AGUARDANDO COMPROVANTE,COMPROVANTE RECEBIDO,AGUARDANDO ANÁLISE,AGUARDANDO RETORNO,TRASNFERÊCIA, AGUARDANDO PROCURAÇÃO,NÃO PAGOU,APROVADO,CANCELADO,APREENDIDO,QUITADO CLIENTE,VALOR INVÍAVEL,PASSÍVEL A CANCELAMENTO,AGUARDANDO BO"&amp;"LETO"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14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7.0"/>
    <col customWidth="1" min="16" max="18" width="18.0"/>
    <col customWidth="1" min="19" max="19" width="14.63"/>
    <col customWidth="1" min="20" max="20" width="14.5"/>
    <col customWidth="1" min="21" max="21" width="8.63"/>
    <col customWidth="1" min="22" max="22" width="16.63"/>
    <col customWidth="1" min="23" max="24" width="10.13"/>
  </cols>
  <sheetData>
    <row r="1" ht="24.0" customHeight="1">
      <c r="A1" s="170" t="s">
        <v>78</v>
      </c>
      <c r="B1" s="170" t="s">
        <v>27</v>
      </c>
      <c r="C1" s="170" t="s">
        <v>28</v>
      </c>
      <c r="D1" s="171" t="s">
        <v>29</v>
      </c>
      <c r="E1" s="172" t="s">
        <v>30</v>
      </c>
      <c r="F1" s="173" t="s">
        <v>31</v>
      </c>
      <c r="G1" s="173" t="s">
        <v>32</v>
      </c>
      <c r="H1" s="173" t="s">
        <v>31</v>
      </c>
      <c r="I1" s="171" t="s">
        <v>33</v>
      </c>
      <c r="J1" s="173" t="s">
        <v>34</v>
      </c>
      <c r="K1" s="174" t="s">
        <v>35</v>
      </c>
      <c r="L1" s="173" t="s">
        <v>36</v>
      </c>
      <c r="M1" s="171" t="s">
        <v>37</v>
      </c>
      <c r="N1" s="171" t="s">
        <v>867</v>
      </c>
      <c r="O1" s="173" t="s">
        <v>39</v>
      </c>
      <c r="P1" s="288" t="s">
        <v>40</v>
      </c>
      <c r="Q1" s="176"/>
      <c r="R1" s="177"/>
      <c r="S1" s="177"/>
      <c r="T1" s="177"/>
      <c r="U1" s="177"/>
      <c r="V1" s="177"/>
      <c r="W1" s="177"/>
      <c r="X1" s="177"/>
    </row>
    <row r="2" ht="15.75" customHeight="1">
      <c r="A2" s="53">
        <v>45705.0</v>
      </c>
      <c r="B2" s="53">
        <v>45782.0</v>
      </c>
      <c r="C2" s="54">
        <v>227527.0</v>
      </c>
      <c r="D2" s="54" t="s">
        <v>96</v>
      </c>
      <c r="E2" s="53">
        <v>45536.0</v>
      </c>
      <c r="F2" s="56">
        <f t="shared" ref="F2:F337" si="1">DATEDIF(E2,TODAY(),"M")</f>
        <v>8</v>
      </c>
      <c r="G2" s="53">
        <v>45545.0</v>
      </c>
      <c r="H2" s="347">
        <f t="shared" ref="H2:H517" si="2">DATEDIF(G2,TODAY(),"M")</f>
        <v>7</v>
      </c>
      <c r="I2" s="54" t="s">
        <v>49</v>
      </c>
      <c r="J2" s="54">
        <v>514.0</v>
      </c>
      <c r="K2" s="57">
        <v>15000.0</v>
      </c>
      <c r="L2" s="54" t="s">
        <v>68</v>
      </c>
      <c r="M2" s="53">
        <v>45782.0</v>
      </c>
      <c r="N2" s="54" t="s">
        <v>22</v>
      </c>
      <c r="O2" s="54" t="s">
        <v>868</v>
      </c>
      <c r="P2" s="434" t="s">
        <v>66</v>
      </c>
      <c r="Q2" s="152"/>
      <c r="R2" s="193"/>
      <c r="S2" s="179" t="s">
        <v>46</v>
      </c>
      <c r="T2" s="180"/>
      <c r="U2" s="181">
        <f>TODAY()</f>
        <v>45783</v>
      </c>
      <c r="V2" s="182" t="s">
        <v>47</v>
      </c>
      <c r="W2" s="180"/>
      <c r="X2" s="183"/>
    </row>
    <row r="3" ht="15.75" customHeight="1">
      <c r="A3" s="53">
        <v>45705.0</v>
      </c>
      <c r="B3" s="53">
        <v>45782.0</v>
      </c>
      <c r="C3" s="54">
        <v>204640.0</v>
      </c>
      <c r="D3" s="54" t="s">
        <v>60</v>
      </c>
      <c r="E3" s="53">
        <v>45292.0</v>
      </c>
      <c r="F3" s="56">
        <f t="shared" si="1"/>
        <v>16</v>
      </c>
      <c r="G3" s="53">
        <v>45352.0</v>
      </c>
      <c r="H3" s="347">
        <f t="shared" si="2"/>
        <v>14</v>
      </c>
      <c r="I3" s="54" t="s">
        <v>59</v>
      </c>
      <c r="J3" s="54" t="s">
        <v>156</v>
      </c>
      <c r="K3" s="435" t="s">
        <v>869</v>
      </c>
      <c r="L3" s="54" t="s">
        <v>51</v>
      </c>
      <c r="M3" s="53">
        <v>45782.0</v>
      </c>
      <c r="N3" s="54" t="s">
        <v>22</v>
      </c>
      <c r="O3" s="54" t="s">
        <v>870</v>
      </c>
      <c r="P3" s="434" t="s">
        <v>66</v>
      </c>
      <c r="Q3" s="152"/>
      <c r="R3" s="193"/>
      <c r="S3" s="187" t="s">
        <v>17</v>
      </c>
      <c r="T3" s="188">
        <f>COUNTIFS(N:N,"VERIFICADO",B:B,U2)</f>
        <v>7</v>
      </c>
      <c r="U3" s="189"/>
      <c r="V3" s="187" t="s">
        <v>17</v>
      </c>
      <c r="W3" s="188">
        <f>COUNTIFS(N:N,"VERIFICADO")</f>
        <v>18</v>
      </c>
      <c r="X3" s="190"/>
    </row>
    <row r="4" ht="15.75" customHeight="1">
      <c r="A4" s="53">
        <v>45705.0</v>
      </c>
      <c r="B4" s="53">
        <v>45783.0</v>
      </c>
      <c r="C4" s="54">
        <v>227563.0</v>
      </c>
      <c r="D4" s="54" t="s">
        <v>60</v>
      </c>
      <c r="E4" s="53">
        <v>45444.0</v>
      </c>
      <c r="F4" s="56">
        <f t="shared" si="1"/>
        <v>11</v>
      </c>
      <c r="G4" s="53">
        <v>45583.0</v>
      </c>
      <c r="H4" s="347">
        <f t="shared" si="2"/>
        <v>6</v>
      </c>
      <c r="I4" s="54" t="s">
        <v>59</v>
      </c>
      <c r="J4" s="54" t="s">
        <v>465</v>
      </c>
      <c r="K4" s="100"/>
      <c r="L4" s="54" t="s">
        <v>51</v>
      </c>
      <c r="M4" s="53">
        <v>45756.0</v>
      </c>
      <c r="N4" s="54" t="s">
        <v>19</v>
      </c>
      <c r="O4" s="54" t="s">
        <v>871</v>
      </c>
      <c r="P4" s="434" t="s">
        <v>66</v>
      </c>
      <c r="Q4" s="152"/>
      <c r="R4" s="193"/>
      <c r="S4" s="187" t="s">
        <v>18</v>
      </c>
      <c r="T4" s="188">
        <f>COUNTIFS(N:N,"análise",B:B,U2)</f>
        <v>0</v>
      </c>
      <c r="V4" s="187" t="s">
        <v>18</v>
      </c>
      <c r="W4" s="188">
        <f>COUNTIFS(N:N,"ANÁLISE")</f>
        <v>2</v>
      </c>
      <c r="X4" s="190"/>
    </row>
    <row r="5" ht="15.75" customHeight="1">
      <c r="A5" s="53">
        <v>45705.0</v>
      </c>
      <c r="B5" s="53">
        <v>45783.0</v>
      </c>
      <c r="C5" s="54">
        <v>198863.0</v>
      </c>
      <c r="D5" s="54" t="s">
        <v>48</v>
      </c>
      <c r="E5" s="53">
        <v>45261.0</v>
      </c>
      <c r="F5" s="56">
        <f t="shared" si="1"/>
        <v>17</v>
      </c>
      <c r="G5" s="53">
        <v>45329.0</v>
      </c>
      <c r="H5" s="347">
        <f t="shared" si="2"/>
        <v>14</v>
      </c>
      <c r="I5" s="54" t="s">
        <v>59</v>
      </c>
      <c r="J5" s="54">
        <v>101.0</v>
      </c>
      <c r="K5" s="100"/>
      <c r="L5" s="54" t="s">
        <v>51</v>
      </c>
      <c r="M5" s="53">
        <v>45749.0</v>
      </c>
      <c r="N5" s="54" t="s">
        <v>19</v>
      </c>
      <c r="O5" s="54" t="s">
        <v>872</v>
      </c>
      <c r="P5" s="434" t="s">
        <v>66</v>
      </c>
      <c r="Q5" s="152"/>
      <c r="R5" s="193"/>
      <c r="S5" s="187" t="s">
        <v>19</v>
      </c>
      <c r="T5" s="188">
        <f>COUNTIFS(N:N,"pendente",B:B,U2)</f>
        <v>560</v>
      </c>
      <c r="V5" s="187" t="s">
        <v>19</v>
      </c>
      <c r="W5" s="188">
        <f>COUNTIFS(N:N,"PENDENTE")</f>
        <v>560</v>
      </c>
      <c r="X5" s="190"/>
    </row>
    <row r="6" ht="15.75" customHeight="1">
      <c r="A6" s="53">
        <v>45705.0</v>
      </c>
      <c r="B6" s="53">
        <v>45783.0</v>
      </c>
      <c r="C6" s="54">
        <v>225262.0</v>
      </c>
      <c r="D6" s="54" t="s">
        <v>48</v>
      </c>
      <c r="E6" s="53">
        <v>45383.0</v>
      </c>
      <c r="F6" s="56">
        <f t="shared" si="1"/>
        <v>13</v>
      </c>
      <c r="G6" s="53">
        <v>45530.0</v>
      </c>
      <c r="H6" s="347">
        <f t="shared" si="2"/>
        <v>8</v>
      </c>
      <c r="I6" s="54" t="s">
        <v>59</v>
      </c>
      <c r="J6" s="54">
        <v>104.0</v>
      </c>
      <c r="K6" s="100"/>
      <c r="L6" s="54" t="s">
        <v>51</v>
      </c>
      <c r="M6" s="53">
        <v>45754.0</v>
      </c>
      <c r="N6" s="54" t="s">
        <v>19</v>
      </c>
      <c r="O6" s="54" t="s">
        <v>873</v>
      </c>
      <c r="P6" s="434" t="s">
        <v>66</v>
      </c>
      <c r="Q6" s="152"/>
      <c r="R6" s="193"/>
      <c r="S6" s="187" t="s">
        <v>20</v>
      </c>
      <c r="T6" s="188">
        <f>COUNTIFS(N:N,"prioridade",B:B,U2)</f>
        <v>2</v>
      </c>
      <c r="V6" s="187" t="s">
        <v>20</v>
      </c>
      <c r="W6" s="188">
        <f>COUNTIFS(N:N,"PRIORIDADE")</f>
        <v>2</v>
      </c>
      <c r="X6" s="190"/>
    </row>
    <row r="7" ht="15.75" customHeight="1">
      <c r="A7" s="53">
        <v>45712.0</v>
      </c>
      <c r="B7" s="53">
        <v>45783.0</v>
      </c>
      <c r="C7" s="54">
        <v>230768.0</v>
      </c>
      <c r="D7" s="54" t="s">
        <v>48</v>
      </c>
      <c r="E7" s="53">
        <v>45536.0</v>
      </c>
      <c r="F7" s="56">
        <f t="shared" si="1"/>
        <v>8</v>
      </c>
      <c r="G7" s="151">
        <v>45586.0</v>
      </c>
      <c r="H7" s="347">
        <f t="shared" si="2"/>
        <v>6</v>
      </c>
      <c r="I7" s="54" t="s">
        <v>63</v>
      </c>
      <c r="J7" s="54">
        <v>402.0</v>
      </c>
      <c r="K7" s="100"/>
      <c r="L7" s="54" t="s">
        <v>51</v>
      </c>
      <c r="M7" s="53">
        <v>45750.0</v>
      </c>
      <c r="N7" s="54" t="s">
        <v>19</v>
      </c>
      <c r="O7" s="54" t="s">
        <v>874</v>
      </c>
      <c r="P7" s="434" t="s">
        <v>66</v>
      </c>
      <c r="Q7" s="152"/>
      <c r="R7" s="193"/>
      <c r="S7" s="187" t="s">
        <v>21</v>
      </c>
      <c r="T7" s="188">
        <f>COUNTIFS(N:N,"prioridade total",B:B,U2)</f>
        <v>0</v>
      </c>
      <c r="V7" s="187" t="s">
        <v>21</v>
      </c>
      <c r="W7" s="188">
        <f>COUNTIFS(N:N,"PRIORIDADE TOTAL")</f>
        <v>0</v>
      </c>
      <c r="X7" s="190"/>
    </row>
    <row r="8" ht="15.75" customHeight="1">
      <c r="A8" s="53">
        <v>45705.0</v>
      </c>
      <c r="B8" s="53">
        <v>45783.0</v>
      </c>
      <c r="C8" s="54">
        <v>219427.0</v>
      </c>
      <c r="D8" s="54" t="s">
        <v>102</v>
      </c>
      <c r="E8" s="53">
        <v>45352.0</v>
      </c>
      <c r="F8" s="56">
        <f t="shared" si="1"/>
        <v>14</v>
      </c>
      <c r="G8" s="151">
        <v>45583.0</v>
      </c>
      <c r="H8" s="347">
        <f t="shared" si="2"/>
        <v>6</v>
      </c>
      <c r="I8" s="54" t="s">
        <v>63</v>
      </c>
      <c r="J8" s="54">
        <v>406.0</v>
      </c>
      <c r="K8" s="100"/>
      <c r="L8" s="54" t="s">
        <v>68</v>
      </c>
      <c r="M8" s="53">
        <v>45750.0</v>
      </c>
      <c r="N8" s="54" t="s">
        <v>19</v>
      </c>
      <c r="O8" s="54" t="s">
        <v>875</v>
      </c>
      <c r="P8" s="434" t="s">
        <v>66</v>
      </c>
      <c r="Q8" s="152"/>
      <c r="R8" s="193"/>
      <c r="S8" s="187" t="s">
        <v>22</v>
      </c>
      <c r="T8" s="188">
        <f>COUNTIFS(N:N,"aprovado",B:B,U2)</f>
        <v>0</v>
      </c>
      <c r="V8" s="187" t="s">
        <v>22</v>
      </c>
      <c r="W8" s="188">
        <f>COUNTIFS(N:N,"APROVADO")</f>
        <v>16</v>
      </c>
      <c r="X8" s="190"/>
    </row>
    <row r="9" ht="15.75" customHeight="1">
      <c r="A9" s="53">
        <v>45705.0</v>
      </c>
      <c r="B9" s="53">
        <v>45783.0</v>
      </c>
      <c r="C9" s="54">
        <v>221151.0</v>
      </c>
      <c r="D9" s="54" t="s">
        <v>102</v>
      </c>
      <c r="E9" s="53">
        <v>45444.0</v>
      </c>
      <c r="F9" s="56">
        <f t="shared" si="1"/>
        <v>11</v>
      </c>
      <c r="G9" s="53">
        <v>45490.0</v>
      </c>
      <c r="H9" s="347">
        <f t="shared" si="2"/>
        <v>9</v>
      </c>
      <c r="I9" s="54" t="s">
        <v>59</v>
      </c>
      <c r="J9" s="54">
        <v>102.0</v>
      </c>
      <c r="K9" s="100"/>
      <c r="L9" s="54" t="s">
        <v>51</v>
      </c>
      <c r="M9" s="53">
        <v>45751.0</v>
      </c>
      <c r="N9" s="54" t="s">
        <v>19</v>
      </c>
      <c r="O9" s="54" t="s">
        <v>876</v>
      </c>
      <c r="P9" s="434" t="s">
        <v>66</v>
      </c>
      <c r="Q9" s="152"/>
      <c r="R9" s="193"/>
      <c r="S9" s="194" t="s">
        <v>23</v>
      </c>
      <c r="T9" s="188">
        <f>COUNTIFS(N:N,"quitado",B:B,U2)</f>
        <v>0</v>
      </c>
      <c r="V9" s="194" t="s">
        <v>23</v>
      </c>
      <c r="W9" s="188">
        <f>COUNTIFS(N:N,"QUITADO")</f>
        <v>1</v>
      </c>
      <c r="X9" s="190"/>
    </row>
    <row r="10" ht="15.75" customHeight="1">
      <c r="A10" s="53">
        <v>45705.0</v>
      </c>
      <c r="B10" s="53">
        <v>45783.0</v>
      </c>
      <c r="C10" s="54">
        <v>215554.0</v>
      </c>
      <c r="D10" s="54" t="s">
        <v>71</v>
      </c>
      <c r="E10" s="53">
        <v>45383.0</v>
      </c>
      <c r="F10" s="56">
        <f t="shared" si="1"/>
        <v>13</v>
      </c>
      <c r="G10" s="53">
        <v>45435.0</v>
      </c>
      <c r="H10" s="347">
        <f t="shared" si="2"/>
        <v>11</v>
      </c>
      <c r="I10" s="54" t="s">
        <v>63</v>
      </c>
      <c r="J10" s="54">
        <v>404.0</v>
      </c>
      <c r="K10" s="100"/>
      <c r="L10" s="54" t="s">
        <v>68</v>
      </c>
      <c r="M10" s="53">
        <v>45750.0</v>
      </c>
      <c r="N10" s="54" t="s">
        <v>19</v>
      </c>
      <c r="O10" s="54" t="s">
        <v>877</v>
      </c>
      <c r="P10" s="434" t="s">
        <v>66</v>
      </c>
      <c r="Q10" s="152"/>
      <c r="R10" s="193"/>
      <c r="S10" s="187" t="s">
        <v>24</v>
      </c>
      <c r="T10" s="188">
        <f>COUNTIFS(N:N,"apreendido",B:B,U2)</f>
        <v>0</v>
      </c>
      <c r="V10" s="187" t="s">
        <v>24</v>
      </c>
      <c r="W10" s="188">
        <f>COUNTIFS(N:N,"APREENDIDO")</f>
        <v>0</v>
      </c>
      <c r="X10" s="190"/>
    </row>
    <row r="11" ht="15.75" customHeight="1">
      <c r="A11" s="53">
        <v>45757.0</v>
      </c>
      <c r="B11" s="53">
        <v>45782.0</v>
      </c>
      <c r="C11" s="54">
        <v>227324.0</v>
      </c>
      <c r="D11" s="54" t="s">
        <v>71</v>
      </c>
      <c r="E11" s="53">
        <v>45444.0</v>
      </c>
      <c r="F11" s="56">
        <f t="shared" si="1"/>
        <v>11</v>
      </c>
      <c r="G11" s="53">
        <v>45544.0</v>
      </c>
      <c r="H11" s="347">
        <f t="shared" si="2"/>
        <v>7</v>
      </c>
      <c r="I11" s="54" t="s">
        <v>74</v>
      </c>
      <c r="J11" s="54" t="s">
        <v>94</v>
      </c>
      <c r="K11" s="57">
        <v>22000.0</v>
      </c>
      <c r="L11" s="54" t="s">
        <v>68</v>
      </c>
      <c r="M11" s="53">
        <v>45782.0</v>
      </c>
      <c r="N11" s="54" t="s">
        <v>22</v>
      </c>
      <c r="O11" s="54" t="s">
        <v>878</v>
      </c>
      <c r="P11" s="434" t="s">
        <v>66</v>
      </c>
      <c r="Q11" s="152"/>
      <c r="R11" s="193"/>
      <c r="S11" s="187" t="s">
        <v>25</v>
      </c>
      <c r="T11" s="188">
        <f>COUNTIFS(N:N,"cancelado",B:B,U2)</f>
        <v>1</v>
      </c>
      <c r="V11" s="187" t="s">
        <v>25</v>
      </c>
      <c r="W11" s="188">
        <f>COUNTIFS(N:N,"CANCELADO")</f>
        <v>1</v>
      </c>
      <c r="X11" s="190"/>
    </row>
    <row r="12">
      <c r="A12" s="53">
        <v>45705.0</v>
      </c>
      <c r="B12" s="53">
        <v>45782.0</v>
      </c>
      <c r="C12" s="54">
        <v>225103.0</v>
      </c>
      <c r="D12" s="54" t="s">
        <v>77</v>
      </c>
      <c r="E12" s="53">
        <v>45474.0</v>
      </c>
      <c r="F12" s="56">
        <f t="shared" si="1"/>
        <v>10</v>
      </c>
      <c r="G12" s="53">
        <v>45524.0</v>
      </c>
      <c r="H12" s="347">
        <f t="shared" si="2"/>
        <v>8</v>
      </c>
      <c r="I12" s="54" t="s">
        <v>74</v>
      </c>
      <c r="J12" s="54">
        <v>302.0</v>
      </c>
      <c r="K12" s="57">
        <v>9000.0</v>
      </c>
      <c r="L12" s="54" t="s">
        <v>51</v>
      </c>
      <c r="M12" s="53">
        <v>45782.0</v>
      </c>
      <c r="N12" s="54" t="s">
        <v>22</v>
      </c>
      <c r="O12" s="54" t="s">
        <v>879</v>
      </c>
      <c r="P12" s="434" t="s">
        <v>66</v>
      </c>
      <c r="Q12" s="152"/>
      <c r="R12" s="193"/>
      <c r="S12" s="195" t="s">
        <v>16</v>
      </c>
      <c r="T12" s="196">
        <f>SUM(T3,T4,T8)</f>
        <v>7</v>
      </c>
      <c r="U12" s="19"/>
      <c r="V12" s="195" t="s">
        <v>16</v>
      </c>
      <c r="W12" s="196">
        <f>SUM(W3:W11)</f>
        <v>600</v>
      </c>
      <c r="X12" s="197"/>
    </row>
    <row r="13">
      <c r="A13" s="53">
        <v>45705.0</v>
      </c>
      <c r="B13" s="53">
        <v>45783.0</v>
      </c>
      <c r="C13" s="54">
        <v>214047.0</v>
      </c>
      <c r="D13" s="54" t="s">
        <v>104</v>
      </c>
      <c r="E13" s="53">
        <v>45413.0</v>
      </c>
      <c r="F13" s="56">
        <f t="shared" si="1"/>
        <v>12</v>
      </c>
      <c r="G13" s="53">
        <v>45427.0</v>
      </c>
      <c r="H13" s="347">
        <f t="shared" si="2"/>
        <v>11</v>
      </c>
      <c r="I13" s="54" t="s">
        <v>74</v>
      </c>
      <c r="J13" s="54">
        <v>302.0</v>
      </c>
      <c r="K13" s="100"/>
      <c r="L13" s="54" t="s">
        <v>51</v>
      </c>
      <c r="M13" s="53">
        <v>45769.0</v>
      </c>
      <c r="N13" s="54" t="s">
        <v>19</v>
      </c>
      <c r="O13" s="54" t="s">
        <v>880</v>
      </c>
      <c r="P13" s="434" t="s">
        <v>66</v>
      </c>
      <c r="Q13" s="152"/>
      <c r="R13" s="199"/>
      <c r="S13" s="200"/>
      <c r="T13" s="200"/>
      <c r="U13" s="201"/>
      <c r="V13" s="200"/>
      <c r="W13" s="200"/>
      <c r="X13" s="202"/>
    </row>
    <row r="14">
      <c r="A14" s="53">
        <v>45705.0</v>
      </c>
      <c r="B14" s="53">
        <v>45783.0</v>
      </c>
      <c r="C14" s="54">
        <v>203441.0</v>
      </c>
      <c r="D14" s="54" t="s">
        <v>83</v>
      </c>
      <c r="E14" s="53">
        <v>45292.0</v>
      </c>
      <c r="F14" s="56">
        <f t="shared" si="1"/>
        <v>16</v>
      </c>
      <c r="G14" s="53">
        <v>45345.0</v>
      </c>
      <c r="H14" s="347">
        <f t="shared" si="2"/>
        <v>14</v>
      </c>
      <c r="I14" s="54" t="s">
        <v>63</v>
      </c>
      <c r="J14" s="54">
        <v>404.0</v>
      </c>
      <c r="K14" s="100"/>
      <c r="L14" s="54" t="s">
        <v>68</v>
      </c>
      <c r="M14" s="53">
        <v>45750.0</v>
      </c>
      <c r="N14" s="54" t="s">
        <v>19</v>
      </c>
      <c r="O14" s="54" t="s">
        <v>881</v>
      </c>
      <c r="P14" s="434" t="s">
        <v>66</v>
      </c>
      <c r="Q14" s="152"/>
      <c r="R14" s="204" t="s">
        <v>75</v>
      </c>
      <c r="S14" s="205"/>
      <c r="T14" s="180"/>
      <c r="U14" s="206"/>
      <c r="V14" s="292" t="s">
        <v>76</v>
      </c>
      <c r="W14" s="180"/>
      <c r="X14" s="209"/>
    </row>
    <row r="15">
      <c r="A15" s="53">
        <v>45705.0</v>
      </c>
      <c r="B15" s="53">
        <v>45783.0</v>
      </c>
      <c r="C15" s="54">
        <v>207653.0</v>
      </c>
      <c r="D15" s="54" t="s">
        <v>83</v>
      </c>
      <c r="E15" s="53">
        <v>45323.0</v>
      </c>
      <c r="F15" s="56">
        <f t="shared" si="1"/>
        <v>15</v>
      </c>
      <c r="G15" s="53">
        <v>45377.0</v>
      </c>
      <c r="H15" s="347">
        <f t="shared" si="2"/>
        <v>13</v>
      </c>
      <c r="I15" s="54" t="s">
        <v>63</v>
      </c>
      <c r="J15" s="54">
        <v>406.0</v>
      </c>
      <c r="K15" s="100"/>
      <c r="L15" s="54" t="s">
        <v>51</v>
      </c>
      <c r="M15" s="53">
        <v>45750.0</v>
      </c>
      <c r="N15" s="54" t="s">
        <v>19</v>
      </c>
      <c r="O15" s="54" t="s">
        <v>882</v>
      </c>
      <c r="P15" s="434" t="s">
        <v>66</v>
      </c>
      <c r="Q15" s="152"/>
      <c r="R15" s="209" t="s">
        <v>78</v>
      </c>
      <c r="S15" s="209" t="s">
        <v>79</v>
      </c>
      <c r="T15" s="209" t="s">
        <v>38</v>
      </c>
      <c r="U15" s="206"/>
      <c r="V15" s="436"/>
      <c r="W15" s="218"/>
      <c r="X15" s="213" t="str">
        <f t="shared" ref="X15:X20" si="3">100% -(W15/V15)</f>
        <v>#DIV/0!</v>
      </c>
    </row>
    <row r="16">
      <c r="A16" s="53">
        <v>45705.0</v>
      </c>
      <c r="B16" s="53">
        <v>45783.0</v>
      </c>
      <c r="C16" s="54">
        <v>226422.0</v>
      </c>
      <c r="D16" s="54" t="s">
        <v>83</v>
      </c>
      <c r="E16" s="53">
        <v>45383.0</v>
      </c>
      <c r="F16" s="56">
        <f t="shared" si="1"/>
        <v>13</v>
      </c>
      <c r="G16" s="53">
        <v>45534.0</v>
      </c>
      <c r="H16" s="347">
        <f t="shared" si="2"/>
        <v>8</v>
      </c>
      <c r="I16" s="54" t="s">
        <v>63</v>
      </c>
      <c r="J16" s="54">
        <v>401.0</v>
      </c>
      <c r="K16" s="57" t="s">
        <v>525</v>
      </c>
      <c r="L16" s="54" t="s">
        <v>68</v>
      </c>
      <c r="M16" s="53">
        <v>45749.0</v>
      </c>
      <c r="N16" s="54" t="s">
        <v>19</v>
      </c>
      <c r="O16" s="54" t="s">
        <v>883</v>
      </c>
      <c r="P16" s="434" t="s">
        <v>66</v>
      </c>
      <c r="Q16" s="152"/>
      <c r="R16" s="324">
        <v>45779.0</v>
      </c>
      <c r="S16" s="169">
        <v>179387.0</v>
      </c>
      <c r="T16" s="169" t="s">
        <v>81</v>
      </c>
      <c r="U16" s="206"/>
      <c r="V16" s="436"/>
      <c r="W16" s="218"/>
      <c r="X16" s="213" t="str">
        <f t="shared" si="3"/>
        <v>#DIV/0!</v>
      </c>
    </row>
    <row r="17">
      <c r="A17" s="53">
        <v>45705.0</v>
      </c>
      <c r="B17" s="53">
        <v>45783.0</v>
      </c>
      <c r="C17" s="54">
        <v>204115.0</v>
      </c>
      <c r="D17" s="54" t="s">
        <v>87</v>
      </c>
      <c r="E17" s="53">
        <v>45292.0</v>
      </c>
      <c r="F17" s="56">
        <f t="shared" si="1"/>
        <v>16</v>
      </c>
      <c r="G17" s="53">
        <v>45349.0</v>
      </c>
      <c r="H17" s="347">
        <f t="shared" si="2"/>
        <v>14</v>
      </c>
      <c r="I17" s="54" t="s">
        <v>73</v>
      </c>
      <c r="J17" s="54">
        <v>212.0</v>
      </c>
      <c r="K17" s="100"/>
      <c r="L17" s="54" t="s">
        <v>51</v>
      </c>
      <c r="M17" s="53">
        <v>45763.0</v>
      </c>
      <c r="N17" s="54" t="s">
        <v>19</v>
      </c>
      <c r="O17" s="54" t="s">
        <v>884</v>
      </c>
      <c r="P17" s="434" t="s">
        <v>66</v>
      </c>
      <c r="Q17" s="152"/>
      <c r="R17" s="324"/>
      <c r="S17" s="169"/>
      <c r="T17" s="169"/>
      <c r="U17" s="206"/>
      <c r="V17" s="217"/>
      <c r="W17" s="217"/>
      <c r="X17" s="213" t="str">
        <f t="shared" si="3"/>
        <v>#DIV/0!</v>
      </c>
    </row>
    <row r="18">
      <c r="A18" s="53">
        <v>45705.0</v>
      </c>
      <c r="B18" s="53">
        <v>45783.0</v>
      </c>
      <c r="C18" s="54">
        <v>204073.0</v>
      </c>
      <c r="D18" s="54" t="s">
        <v>87</v>
      </c>
      <c r="E18" s="53">
        <v>45323.0</v>
      </c>
      <c r="F18" s="56">
        <f t="shared" si="1"/>
        <v>15</v>
      </c>
      <c r="G18" s="53">
        <v>45349.0</v>
      </c>
      <c r="H18" s="347">
        <f t="shared" si="2"/>
        <v>14</v>
      </c>
      <c r="I18" s="54" t="s">
        <v>59</v>
      </c>
      <c r="J18" s="54">
        <v>101.0</v>
      </c>
      <c r="K18" s="100"/>
      <c r="L18" s="54" t="s">
        <v>51</v>
      </c>
      <c r="M18" s="53">
        <v>45749.0</v>
      </c>
      <c r="N18" s="54" t="s">
        <v>19</v>
      </c>
      <c r="O18" s="54" t="s">
        <v>885</v>
      </c>
      <c r="P18" s="434" t="s">
        <v>66</v>
      </c>
      <c r="Q18" s="152"/>
      <c r="R18" s="324"/>
      <c r="S18" s="169"/>
      <c r="T18" s="169"/>
      <c r="U18" s="206"/>
      <c r="V18" s="217"/>
      <c r="W18" s="217"/>
      <c r="X18" s="213" t="str">
        <f t="shared" si="3"/>
        <v>#DIV/0!</v>
      </c>
    </row>
    <row r="19">
      <c r="A19" s="53">
        <v>45735.0</v>
      </c>
      <c r="B19" s="53">
        <v>45782.0</v>
      </c>
      <c r="C19" s="54">
        <v>226607.0</v>
      </c>
      <c r="D19" s="54" t="s">
        <v>89</v>
      </c>
      <c r="E19" s="53">
        <v>45474.0</v>
      </c>
      <c r="F19" s="56">
        <f t="shared" si="1"/>
        <v>10</v>
      </c>
      <c r="G19" s="53">
        <v>45534.0</v>
      </c>
      <c r="H19" s="347">
        <f t="shared" si="2"/>
        <v>8</v>
      </c>
      <c r="I19" s="54" t="s">
        <v>63</v>
      </c>
      <c r="J19" s="54">
        <v>402.0</v>
      </c>
      <c r="K19" s="57">
        <v>18000.0</v>
      </c>
      <c r="L19" s="54" t="s">
        <v>51</v>
      </c>
      <c r="M19" s="53">
        <v>45782.0</v>
      </c>
      <c r="N19" s="54" t="s">
        <v>22</v>
      </c>
      <c r="O19" s="54" t="s">
        <v>886</v>
      </c>
      <c r="P19" s="434" t="s">
        <v>66</v>
      </c>
      <c r="Q19" s="152"/>
      <c r="R19" s="324"/>
      <c r="S19" s="169"/>
      <c r="T19" s="169"/>
      <c r="U19" s="206"/>
      <c r="V19" s="217"/>
      <c r="W19" s="217"/>
      <c r="X19" s="213" t="str">
        <f t="shared" si="3"/>
        <v>#DIV/0!</v>
      </c>
    </row>
    <row r="20">
      <c r="A20" s="53">
        <v>45705.0</v>
      </c>
      <c r="B20" s="53">
        <v>45783.0</v>
      </c>
      <c r="C20" s="54">
        <v>224396.0</v>
      </c>
      <c r="D20" s="54" t="s">
        <v>89</v>
      </c>
      <c r="E20" s="53">
        <v>45474.0</v>
      </c>
      <c r="F20" s="56">
        <f t="shared" si="1"/>
        <v>10</v>
      </c>
      <c r="G20" s="53">
        <v>45532.0</v>
      </c>
      <c r="H20" s="347">
        <f t="shared" si="2"/>
        <v>8</v>
      </c>
      <c r="I20" s="54" t="s">
        <v>63</v>
      </c>
      <c r="J20" s="54">
        <v>401.0</v>
      </c>
      <c r="K20" s="57">
        <v>6000.0</v>
      </c>
      <c r="L20" s="54" t="s">
        <v>51</v>
      </c>
      <c r="M20" s="53">
        <v>45755.0</v>
      </c>
      <c r="N20" s="54" t="s">
        <v>19</v>
      </c>
      <c r="O20" s="54" t="s">
        <v>887</v>
      </c>
      <c r="P20" s="434" t="s">
        <v>66</v>
      </c>
      <c r="Q20" s="152"/>
      <c r="R20" s="324"/>
      <c r="S20" s="169"/>
      <c r="T20" s="169"/>
      <c r="U20" s="206"/>
      <c r="V20" s="218"/>
      <c r="W20" s="218"/>
      <c r="X20" s="213" t="str">
        <f t="shared" si="3"/>
        <v>#DIV/0!</v>
      </c>
    </row>
    <row r="21">
      <c r="A21" s="53">
        <v>45705.0</v>
      </c>
      <c r="B21" s="53">
        <v>45782.0</v>
      </c>
      <c r="C21" s="54">
        <v>225909.0</v>
      </c>
      <c r="D21" s="54" t="s">
        <v>158</v>
      </c>
      <c r="E21" s="53">
        <v>45474.0</v>
      </c>
      <c r="F21" s="56">
        <f t="shared" si="1"/>
        <v>10</v>
      </c>
      <c r="G21" s="53">
        <v>45527.0</v>
      </c>
      <c r="H21" s="347">
        <f t="shared" si="2"/>
        <v>8</v>
      </c>
      <c r="I21" s="54" t="s">
        <v>74</v>
      </c>
      <c r="J21" s="54" t="s">
        <v>127</v>
      </c>
      <c r="K21" s="57">
        <v>12000.0</v>
      </c>
      <c r="L21" s="54" t="s">
        <v>68</v>
      </c>
      <c r="M21" s="53">
        <v>45782.0</v>
      </c>
      <c r="N21" s="54" t="s">
        <v>22</v>
      </c>
      <c r="O21" s="54" t="s">
        <v>888</v>
      </c>
      <c r="P21" s="434" t="s">
        <v>66</v>
      </c>
      <c r="Q21" s="152"/>
      <c r="R21" s="324"/>
      <c r="S21" s="169"/>
      <c r="T21" s="169"/>
      <c r="U21" s="163"/>
      <c r="V21" s="163"/>
      <c r="W21" s="163"/>
      <c r="X21" s="221"/>
    </row>
    <row r="22">
      <c r="A22" s="53">
        <v>45733.0</v>
      </c>
      <c r="B22" s="53">
        <v>45783.0</v>
      </c>
      <c r="C22" s="54">
        <v>205939.0</v>
      </c>
      <c r="D22" s="54" t="s">
        <v>179</v>
      </c>
      <c r="E22" s="53">
        <v>45352.0</v>
      </c>
      <c r="F22" s="56">
        <f t="shared" si="1"/>
        <v>14</v>
      </c>
      <c r="G22" s="53">
        <v>45363.0</v>
      </c>
      <c r="H22" s="347">
        <f t="shared" si="2"/>
        <v>13</v>
      </c>
      <c r="I22" s="54" t="s">
        <v>63</v>
      </c>
      <c r="J22" s="54">
        <v>401.0</v>
      </c>
      <c r="K22" s="57">
        <v>9500.0</v>
      </c>
      <c r="L22" s="54" t="s">
        <v>51</v>
      </c>
      <c r="M22" s="53">
        <v>45769.0</v>
      </c>
      <c r="N22" s="54" t="s">
        <v>19</v>
      </c>
      <c r="O22" s="54" t="s">
        <v>889</v>
      </c>
      <c r="P22" s="434" t="s">
        <v>66</v>
      </c>
      <c r="Q22" s="152"/>
      <c r="R22" s="324"/>
      <c r="S22" s="169"/>
      <c r="T22" s="169"/>
      <c r="U22" s="163"/>
      <c r="V22" s="163"/>
      <c r="W22" s="163"/>
      <c r="X22" s="163"/>
    </row>
    <row r="23">
      <c r="A23" s="53">
        <v>45737.0</v>
      </c>
      <c r="B23" s="53">
        <v>45782.0</v>
      </c>
      <c r="C23" s="54">
        <v>217158.0</v>
      </c>
      <c r="D23" s="54" t="s">
        <v>114</v>
      </c>
      <c r="E23" s="53">
        <v>45413.0</v>
      </c>
      <c r="F23" s="56">
        <f t="shared" si="1"/>
        <v>12</v>
      </c>
      <c r="G23" s="53">
        <v>45450.0</v>
      </c>
      <c r="H23" s="347">
        <f t="shared" si="2"/>
        <v>10</v>
      </c>
      <c r="I23" s="54" t="s">
        <v>59</v>
      </c>
      <c r="J23" s="54">
        <v>106.0</v>
      </c>
      <c r="K23" s="57">
        <v>21000.0</v>
      </c>
      <c r="L23" s="54" t="s">
        <v>68</v>
      </c>
      <c r="M23" s="53">
        <v>45782.0</v>
      </c>
      <c r="N23" s="54" t="s">
        <v>17</v>
      </c>
      <c r="O23" s="54" t="s">
        <v>65</v>
      </c>
      <c r="P23" s="434" t="s">
        <v>66</v>
      </c>
      <c r="Q23" s="152"/>
      <c r="R23" s="324"/>
      <c r="S23" s="169"/>
      <c r="T23" s="169"/>
      <c r="U23" s="163"/>
      <c r="V23" s="163"/>
      <c r="W23" s="163"/>
      <c r="X23" s="163"/>
    </row>
    <row r="24">
      <c r="A24" s="53">
        <v>45728.0</v>
      </c>
      <c r="B24" s="53">
        <v>45782.0</v>
      </c>
      <c r="C24" s="54">
        <v>204922.0</v>
      </c>
      <c r="D24" s="54" t="s">
        <v>55</v>
      </c>
      <c r="E24" s="53">
        <v>45231.0</v>
      </c>
      <c r="F24" s="56">
        <f t="shared" si="1"/>
        <v>18</v>
      </c>
      <c r="G24" s="53">
        <v>45355.0</v>
      </c>
      <c r="H24" s="347">
        <f t="shared" si="2"/>
        <v>14</v>
      </c>
      <c r="I24" s="54" t="s">
        <v>72</v>
      </c>
      <c r="J24" s="54">
        <v>4012.0</v>
      </c>
      <c r="K24" s="57">
        <v>20000.0</v>
      </c>
      <c r="L24" s="54" t="s">
        <v>68</v>
      </c>
      <c r="M24" s="53">
        <v>45782.0</v>
      </c>
      <c r="N24" s="54" t="s">
        <v>22</v>
      </c>
      <c r="O24" s="54" t="s">
        <v>890</v>
      </c>
      <c r="P24" s="434" t="s">
        <v>66</v>
      </c>
      <c r="Q24" s="152"/>
      <c r="R24" s="324"/>
      <c r="S24" s="169"/>
      <c r="T24" s="169"/>
      <c r="U24" s="163"/>
      <c r="V24" s="163"/>
      <c r="W24" s="163"/>
      <c r="X24" s="163"/>
    </row>
    <row r="25">
      <c r="A25" s="53">
        <v>45705.0</v>
      </c>
      <c r="B25" s="53">
        <v>45783.0</v>
      </c>
      <c r="C25" s="54">
        <v>183796.0</v>
      </c>
      <c r="D25" s="54" t="s">
        <v>116</v>
      </c>
      <c r="E25" s="53">
        <v>45413.0</v>
      </c>
      <c r="F25" s="56">
        <f t="shared" si="1"/>
        <v>12</v>
      </c>
      <c r="G25" s="53">
        <v>45463.0</v>
      </c>
      <c r="H25" s="347">
        <f t="shared" si="2"/>
        <v>10</v>
      </c>
      <c r="I25" s="54" t="s">
        <v>74</v>
      </c>
      <c r="J25" s="54">
        <v>312.0</v>
      </c>
      <c r="K25" s="57">
        <v>10000.0</v>
      </c>
      <c r="L25" s="54" t="s">
        <v>51</v>
      </c>
      <c r="M25" s="53">
        <v>45775.0</v>
      </c>
      <c r="N25" s="54" t="s">
        <v>19</v>
      </c>
      <c r="O25" s="54" t="s">
        <v>891</v>
      </c>
      <c r="P25" s="434" t="s">
        <v>66</v>
      </c>
      <c r="Q25" s="152"/>
      <c r="R25" s="324"/>
      <c r="S25" s="169"/>
      <c r="T25" s="169"/>
      <c r="U25" s="163"/>
      <c r="V25" s="163"/>
      <c r="W25" s="163"/>
      <c r="X25" s="163"/>
    </row>
    <row r="26">
      <c r="A26" s="53">
        <v>45705.0</v>
      </c>
      <c r="B26" s="53">
        <v>45782.0</v>
      </c>
      <c r="C26" s="54">
        <v>192027.0</v>
      </c>
      <c r="D26" s="54" t="s">
        <v>99</v>
      </c>
      <c r="E26" s="53">
        <v>45170.0</v>
      </c>
      <c r="F26" s="56">
        <f t="shared" si="1"/>
        <v>20</v>
      </c>
      <c r="G26" s="53">
        <v>45237.0</v>
      </c>
      <c r="H26" s="347">
        <f t="shared" si="2"/>
        <v>17</v>
      </c>
      <c r="I26" s="54" t="s">
        <v>59</v>
      </c>
      <c r="J26" s="54" t="s">
        <v>255</v>
      </c>
      <c r="K26" s="57">
        <v>22981.0</v>
      </c>
      <c r="L26" s="54" t="s">
        <v>68</v>
      </c>
      <c r="M26" s="53">
        <v>45782.0</v>
      </c>
      <c r="N26" s="54" t="s">
        <v>18</v>
      </c>
      <c r="O26" s="54" t="s">
        <v>892</v>
      </c>
      <c r="P26" s="434" t="s">
        <v>66</v>
      </c>
      <c r="Q26" s="152"/>
      <c r="R26" s="324"/>
      <c r="S26" s="169"/>
      <c r="T26" s="169"/>
      <c r="U26" s="163"/>
      <c r="V26" s="163"/>
      <c r="W26" s="163"/>
      <c r="X26" s="163"/>
    </row>
    <row r="27">
      <c r="A27" s="53">
        <v>45705.0</v>
      </c>
      <c r="B27" s="53">
        <v>45783.0</v>
      </c>
      <c r="C27" s="54">
        <v>191825.0</v>
      </c>
      <c r="D27" s="54" t="s">
        <v>99</v>
      </c>
      <c r="E27" s="53">
        <v>45017.0</v>
      </c>
      <c r="F27" s="56">
        <f t="shared" si="1"/>
        <v>25</v>
      </c>
      <c r="G27" s="53">
        <v>45236.0</v>
      </c>
      <c r="H27" s="347">
        <f t="shared" si="2"/>
        <v>18</v>
      </c>
      <c r="I27" s="54" t="s">
        <v>42</v>
      </c>
      <c r="J27" s="54" t="s">
        <v>893</v>
      </c>
      <c r="K27" s="57">
        <v>3500.0</v>
      </c>
      <c r="L27" s="54" t="s">
        <v>51</v>
      </c>
      <c r="M27" s="53">
        <v>45763.0</v>
      </c>
      <c r="N27" s="54" t="s">
        <v>19</v>
      </c>
      <c r="O27" s="54" t="s">
        <v>894</v>
      </c>
      <c r="P27" s="434" t="s">
        <v>66</v>
      </c>
      <c r="Q27" s="152"/>
      <c r="R27" s="324"/>
      <c r="S27" s="169"/>
      <c r="T27" s="169"/>
      <c r="U27" s="163"/>
      <c r="V27" s="163"/>
      <c r="W27" s="163"/>
      <c r="X27" s="163"/>
    </row>
    <row r="28">
      <c r="A28" s="53">
        <v>45705.0</v>
      </c>
      <c r="B28" s="53">
        <v>45782.0</v>
      </c>
      <c r="C28" s="54">
        <v>192428.0</v>
      </c>
      <c r="D28" s="54" t="s">
        <v>48</v>
      </c>
      <c r="E28" s="53">
        <v>45231.0</v>
      </c>
      <c r="F28" s="56">
        <f t="shared" si="1"/>
        <v>18</v>
      </c>
      <c r="G28" s="53">
        <v>45310.0</v>
      </c>
      <c r="H28" s="347">
        <f t="shared" si="2"/>
        <v>15</v>
      </c>
      <c r="I28" s="54" t="s">
        <v>49</v>
      </c>
      <c r="J28" s="54">
        <v>535.0</v>
      </c>
      <c r="K28" s="57" t="s">
        <v>895</v>
      </c>
      <c r="L28" s="54" t="s">
        <v>68</v>
      </c>
      <c r="M28" s="53">
        <v>45782.0</v>
      </c>
      <c r="N28" s="54" t="s">
        <v>22</v>
      </c>
      <c r="O28" s="54" t="s">
        <v>896</v>
      </c>
      <c r="P28" s="434" t="s">
        <v>66</v>
      </c>
      <c r="Q28" s="152"/>
      <c r="R28" s="324"/>
      <c r="S28" s="169"/>
      <c r="T28" s="169"/>
      <c r="U28" s="163"/>
      <c r="V28" s="163"/>
      <c r="W28" s="163"/>
      <c r="X28" s="163"/>
    </row>
    <row r="29">
      <c r="A29" s="53">
        <v>45705.0</v>
      </c>
      <c r="B29" s="53">
        <v>45783.0</v>
      </c>
      <c r="C29" s="54">
        <v>216220.0</v>
      </c>
      <c r="D29" s="54" t="s">
        <v>48</v>
      </c>
      <c r="E29" s="53">
        <v>45383.0</v>
      </c>
      <c r="F29" s="56">
        <f t="shared" si="1"/>
        <v>13</v>
      </c>
      <c r="G29" s="53">
        <v>45440.0</v>
      </c>
      <c r="H29" s="347">
        <f t="shared" si="2"/>
        <v>11</v>
      </c>
      <c r="I29" s="54" t="s">
        <v>49</v>
      </c>
      <c r="J29" s="54">
        <v>512.0</v>
      </c>
      <c r="K29" s="100"/>
      <c r="L29" s="54" t="s">
        <v>51</v>
      </c>
      <c r="M29" s="53">
        <v>45758.0</v>
      </c>
      <c r="N29" s="54" t="s">
        <v>19</v>
      </c>
      <c r="O29" s="54" t="s">
        <v>897</v>
      </c>
      <c r="P29" s="434" t="s">
        <v>66</v>
      </c>
      <c r="Q29" s="152"/>
      <c r="R29" s="324"/>
      <c r="S29" s="169"/>
      <c r="T29" s="169"/>
      <c r="U29" s="163"/>
      <c r="V29" s="163"/>
      <c r="W29" s="163"/>
      <c r="X29" s="163"/>
    </row>
    <row r="30">
      <c r="A30" s="53">
        <v>45734.0</v>
      </c>
      <c r="B30" s="53">
        <v>45783.0</v>
      </c>
      <c r="C30" s="54">
        <v>219576.0</v>
      </c>
      <c r="D30" s="54" t="s">
        <v>48</v>
      </c>
      <c r="E30" s="53">
        <v>45413.0</v>
      </c>
      <c r="F30" s="56">
        <f t="shared" si="1"/>
        <v>12</v>
      </c>
      <c r="G30" s="53">
        <v>45472.0</v>
      </c>
      <c r="H30" s="347">
        <f t="shared" si="2"/>
        <v>10</v>
      </c>
      <c r="I30" s="54" t="s">
        <v>49</v>
      </c>
      <c r="J30" s="54">
        <v>514.0</v>
      </c>
      <c r="K30" s="57">
        <v>10000.0</v>
      </c>
      <c r="L30" s="54" t="s">
        <v>84</v>
      </c>
      <c r="M30" s="53">
        <v>45763.0</v>
      </c>
      <c r="N30" s="54" t="s">
        <v>19</v>
      </c>
      <c r="O30" s="54" t="s">
        <v>898</v>
      </c>
      <c r="P30" s="434" t="s">
        <v>66</v>
      </c>
      <c r="Q30" s="152"/>
      <c r="R30" s="324"/>
      <c r="S30" s="169"/>
      <c r="T30" s="169"/>
      <c r="U30" s="163"/>
      <c r="V30" s="163"/>
      <c r="W30" s="163"/>
      <c r="X30" s="163"/>
    </row>
    <row r="31">
      <c r="A31" s="53">
        <v>45705.0</v>
      </c>
      <c r="B31" s="53">
        <v>45783.0</v>
      </c>
      <c r="C31" s="54">
        <v>220919.0</v>
      </c>
      <c r="D31" s="54" t="s">
        <v>48</v>
      </c>
      <c r="E31" s="53">
        <v>45444.0</v>
      </c>
      <c r="F31" s="56">
        <f t="shared" si="1"/>
        <v>11</v>
      </c>
      <c r="G31" s="53">
        <v>45490.0</v>
      </c>
      <c r="H31" s="347">
        <f t="shared" si="2"/>
        <v>9</v>
      </c>
      <c r="I31" s="54" t="s">
        <v>49</v>
      </c>
      <c r="J31" s="54">
        <v>502.0</v>
      </c>
      <c r="K31" s="100"/>
      <c r="L31" s="54" t="s">
        <v>51</v>
      </c>
      <c r="M31" s="53">
        <v>45749.0</v>
      </c>
      <c r="N31" s="54" t="s">
        <v>19</v>
      </c>
      <c r="O31" s="54" t="s">
        <v>889</v>
      </c>
      <c r="P31" s="434" t="s">
        <v>66</v>
      </c>
      <c r="Q31" s="152"/>
      <c r="R31" s="324"/>
      <c r="S31" s="169"/>
      <c r="T31" s="169"/>
      <c r="U31" s="163"/>
      <c r="V31" s="163"/>
      <c r="W31" s="163"/>
      <c r="X31" s="163"/>
    </row>
    <row r="32">
      <c r="A32" s="53">
        <v>45691.0</v>
      </c>
      <c r="B32" s="53">
        <v>45783.0</v>
      </c>
      <c r="C32" s="54">
        <v>229474.0</v>
      </c>
      <c r="D32" s="54" t="s">
        <v>48</v>
      </c>
      <c r="E32" s="53">
        <v>45536.0</v>
      </c>
      <c r="F32" s="56">
        <f t="shared" si="1"/>
        <v>8</v>
      </c>
      <c r="G32" s="53">
        <v>45565.0</v>
      </c>
      <c r="H32" s="347">
        <f t="shared" si="2"/>
        <v>7</v>
      </c>
      <c r="I32" s="54" t="s">
        <v>59</v>
      </c>
      <c r="J32" s="378" t="s">
        <v>899</v>
      </c>
      <c r="K32" s="57">
        <v>10000.0</v>
      </c>
      <c r="L32" s="54" t="s">
        <v>68</v>
      </c>
      <c r="M32" s="53">
        <v>45757.0</v>
      </c>
      <c r="N32" s="54" t="s">
        <v>19</v>
      </c>
      <c r="O32" s="54" t="s">
        <v>900</v>
      </c>
      <c r="P32" s="434" t="s">
        <v>66</v>
      </c>
      <c r="Q32" s="152"/>
      <c r="R32" s="324"/>
      <c r="S32" s="169"/>
      <c r="T32" s="169"/>
      <c r="U32" s="163"/>
      <c r="V32" s="163"/>
      <c r="W32" s="163"/>
      <c r="X32" s="163"/>
    </row>
    <row r="33">
      <c r="A33" s="53">
        <v>45705.0</v>
      </c>
      <c r="B33" s="53">
        <v>45783.0</v>
      </c>
      <c r="C33" s="54">
        <v>208674.0</v>
      </c>
      <c r="D33" s="54" t="s">
        <v>102</v>
      </c>
      <c r="E33" s="53">
        <v>45413.0</v>
      </c>
      <c r="F33" s="56">
        <f t="shared" si="1"/>
        <v>12</v>
      </c>
      <c r="G33" s="53">
        <v>45451.0</v>
      </c>
      <c r="H33" s="347">
        <f t="shared" si="2"/>
        <v>10</v>
      </c>
      <c r="I33" s="54" t="s">
        <v>59</v>
      </c>
      <c r="J33" s="54">
        <v>141.0</v>
      </c>
      <c r="K33" s="57">
        <v>14000.0</v>
      </c>
      <c r="L33" s="54" t="s">
        <v>68</v>
      </c>
      <c r="M33" s="53">
        <v>45756.0</v>
      </c>
      <c r="N33" s="54" t="s">
        <v>19</v>
      </c>
      <c r="O33" s="54" t="s">
        <v>22</v>
      </c>
      <c r="P33" s="434" t="s">
        <v>66</v>
      </c>
      <c r="Q33" s="152"/>
      <c r="R33" s="324"/>
      <c r="S33" s="169"/>
      <c r="T33" s="169"/>
      <c r="U33" s="163"/>
      <c r="V33" s="163"/>
      <c r="W33" s="163"/>
      <c r="X33" s="163"/>
    </row>
    <row r="34">
      <c r="A34" s="53">
        <v>45705.0</v>
      </c>
      <c r="B34" s="53">
        <v>45783.0</v>
      </c>
      <c r="C34" s="54">
        <v>192223.0</v>
      </c>
      <c r="D34" s="54" t="s">
        <v>133</v>
      </c>
      <c r="E34" s="53">
        <v>45200.0</v>
      </c>
      <c r="F34" s="56">
        <f t="shared" si="1"/>
        <v>19</v>
      </c>
      <c r="G34" s="53">
        <v>45238.0</v>
      </c>
      <c r="H34" s="347">
        <f t="shared" si="2"/>
        <v>17</v>
      </c>
      <c r="I34" s="54" t="s">
        <v>49</v>
      </c>
      <c r="J34" s="54">
        <v>535.0</v>
      </c>
      <c r="K34" s="100"/>
      <c r="L34" s="54" t="s">
        <v>51</v>
      </c>
      <c r="M34" s="53">
        <v>45782.0</v>
      </c>
      <c r="N34" s="54" t="s">
        <v>19</v>
      </c>
      <c r="O34" s="54" t="s">
        <v>901</v>
      </c>
      <c r="P34" s="434" t="s">
        <v>66</v>
      </c>
      <c r="Q34" s="152"/>
      <c r="R34" s="324"/>
      <c r="S34" s="169"/>
      <c r="T34" s="169"/>
      <c r="U34" s="163"/>
      <c r="V34" s="163"/>
      <c r="W34" s="163"/>
      <c r="X34" s="163"/>
    </row>
    <row r="35">
      <c r="A35" s="53">
        <v>45705.0</v>
      </c>
      <c r="B35" s="53">
        <v>45783.0</v>
      </c>
      <c r="C35" s="54">
        <v>194522.0</v>
      </c>
      <c r="D35" s="54" t="s">
        <v>70</v>
      </c>
      <c r="E35" s="53">
        <v>45200.0</v>
      </c>
      <c r="F35" s="56">
        <f t="shared" si="1"/>
        <v>19</v>
      </c>
      <c r="G35" s="151">
        <v>45272.0</v>
      </c>
      <c r="H35" s="347">
        <f t="shared" si="2"/>
        <v>16</v>
      </c>
      <c r="I35" s="54" t="s">
        <v>49</v>
      </c>
      <c r="J35" s="54">
        <v>535.0</v>
      </c>
      <c r="K35" s="100"/>
      <c r="L35" s="54" t="s">
        <v>51</v>
      </c>
      <c r="M35" s="53">
        <v>45748.0</v>
      </c>
      <c r="N35" s="54" t="s">
        <v>19</v>
      </c>
      <c r="O35" s="54" t="s">
        <v>902</v>
      </c>
      <c r="P35" s="434" t="s">
        <v>66</v>
      </c>
      <c r="Q35" s="152"/>
      <c r="R35" s="324"/>
      <c r="S35" s="169"/>
      <c r="T35" s="169"/>
      <c r="U35" s="163"/>
      <c r="V35" s="163"/>
      <c r="W35" s="163"/>
      <c r="X35" s="163"/>
    </row>
    <row r="36">
      <c r="A36" s="53">
        <v>45705.0</v>
      </c>
      <c r="B36" s="53">
        <v>45783.0</v>
      </c>
      <c r="C36" s="54">
        <v>217373.0</v>
      </c>
      <c r="D36" s="54" t="s">
        <v>70</v>
      </c>
      <c r="E36" s="53">
        <v>45444.0</v>
      </c>
      <c r="F36" s="56">
        <f t="shared" si="1"/>
        <v>11</v>
      </c>
      <c r="G36" s="53">
        <v>45451.0</v>
      </c>
      <c r="H36" s="347">
        <f t="shared" si="2"/>
        <v>10</v>
      </c>
      <c r="I36" s="54" t="s">
        <v>49</v>
      </c>
      <c r="J36" s="54" t="s">
        <v>903</v>
      </c>
      <c r="K36" s="57">
        <v>8500.0</v>
      </c>
      <c r="L36" s="54" t="s">
        <v>51</v>
      </c>
      <c r="M36" s="53">
        <v>45763.0</v>
      </c>
      <c r="N36" s="54" t="s">
        <v>19</v>
      </c>
      <c r="O36" s="54" t="s">
        <v>904</v>
      </c>
      <c r="P36" s="434" t="s">
        <v>66</v>
      </c>
      <c r="Q36" s="152"/>
      <c r="R36" s="324"/>
      <c r="S36" s="169"/>
      <c r="T36" s="169"/>
      <c r="U36" s="163"/>
      <c r="V36" s="163"/>
      <c r="W36" s="163"/>
      <c r="X36" s="163"/>
    </row>
    <row r="37">
      <c r="A37" s="53">
        <v>45705.0</v>
      </c>
      <c r="B37" s="53">
        <v>45779.0</v>
      </c>
      <c r="C37" s="54">
        <v>220291.0</v>
      </c>
      <c r="D37" s="54" t="s">
        <v>77</v>
      </c>
      <c r="E37" s="53">
        <v>45383.0</v>
      </c>
      <c r="F37" s="56">
        <f t="shared" si="1"/>
        <v>13</v>
      </c>
      <c r="G37" s="53">
        <v>45490.0</v>
      </c>
      <c r="H37" s="347">
        <f t="shared" si="2"/>
        <v>9</v>
      </c>
      <c r="I37" s="54" t="s">
        <v>49</v>
      </c>
      <c r="J37" s="54">
        <v>514.0</v>
      </c>
      <c r="K37" s="57">
        <v>14000.0</v>
      </c>
      <c r="L37" s="54" t="s">
        <v>68</v>
      </c>
      <c r="M37" s="53">
        <v>45779.0</v>
      </c>
      <c r="N37" s="54" t="s">
        <v>22</v>
      </c>
      <c r="O37" s="54" t="s">
        <v>905</v>
      </c>
      <c r="P37" s="434" t="s">
        <v>66</v>
      </c>
      <c r="Q37" s="152"/>
      <c r="R37" s="297"/>
      <c r="S37" s="297"/>
      <c r="T37" s="297"/>
      <c r="U37" s="163"/>
      <c r="V37" s="163"/>
      <c r="W37" s="163"/>
      <c r="X37" s="163"/>
    </row>
    <row r="38">
      <c r="A38" s="53">
        <v>45705.0</v>
      </c>
      <c r="B38" s="53">
        <v>45779.0</v>
      </c>
      <c r="C38" s="54">
        <v>218416.0</v>
      </c>
      <c r="D38" s="54" t="s">
        <v>77</v>
      </c>
      <c r="E38" s="53">
        <v>45444.0</v>
      </c>
      <c r="F38" s="56">
        <f t="shared" si="1"/>
        <v>11</v>
      </c>
      <c r="G38" s="53">
        <v>45469.0</v>
      </c>
      <c r="H38" s="347">
        <f t="shared" si="2"/>
        <v>10</v>
      </c>
      <c r="I38" s="54" t="s">
        <v>49</v>
      </c>
      <c r="J38" s="54">
        <v>520.0</v>
      </c>
      <c r="K38" s="57">
        <v>6000.0</v>
      </c>
      <c r="L38" s="54" t="s">
        <v>68</v>
      </c>
      <c r="M38" s="53">
        <v>45779.0</v>
      </c>
      <c r="N38" s="54" t="s">
        <v>22</v>
      </c>
      <c r="O38" s="54" t="s">
        <v>906</v>
      </c>
      <c r="P38" s="434" t="s">
        <v>66</v>
      </c>
      <c r="Q38" s="152"/>
      <c r="R38" s="297"/>
      <c r="S38" s="297"/>
      <c r="T38" s="297"/>
      <c r="U38" s="163"/>
      <c r="V38" s="163"/>
      <c r="W38" s="163"/>
      <c r="X38" s="163"/>
    </row>
    <row r="39">
      <c r="A39" s="53">
        <v>45719.0</v>
      </c>
      <c r="B39" s="53">
        <v>45783.0</v>
      </c>
      <c r="C39" s="54">
        <v>216784.0</v>
      </c>
      <c r="D39" s="54" t="s">
        <v>77</v>
      </c>
      <c r="E39" s="53">
        <v>45413.0</v>
      </c>
      <c r="F39" s="56">
        <f t="shared" si="1"/>
        <v>12</v>
      </c>
      <c r="G39" s="53">
        <v>45447.0</v>
      </c>
      <c r="H39" s="347">
        <f t="shared" si="2"/>
        <v>11</v>
      </c>
      <c r="I39" s="54" t="s">
        <v>59</v>
      </c>
      <c r="J39" s="54">
        <v>120.0</v>
      </c>
      <c r="K39" s="57">
        <v>6000.0</v>
      </c>
      <c r="L39" s="54" t="s">
        <v>51</v>
      </c>
      <c r="M39" s="53">
        <v>45756.0</v>
      </c>
      <c r="N39" s="54" t="s">
        <v>19</v>
      </c>
      <c r="O39" s="54" t="s">
        <v>907</v>
      </c>
      <c r="P39" s="434" t="s">
        <v>66</v>
      </c>
      <c r="Q39" s="152"/>
      <c r="R39" s="297"/>
      <c r="S39" s="297"/>
      <c r="T39" s="297"/>
      <c r="U39" s="163"/>
      <c r="V39" s="163"/>
      <c r="W39" s="163"/>
      <c r="X39" s="163"/>
    </row>
    <row r="40">
      <c r="A40" s="53">
        <v>45721.0</v>
      </c>
      <c r="B40" s="53">
        <v>45783.0</v>
      </c>
      <c r="C40" s="54">
        <v>203236.0</v>
      </c>
      <c r="D40" s="54" t="s">
        <v>77</v>
      </c>
      <c r="E40" s="53">
        <v>45261.0</v>
      </c>
      <c r="F40" s="56">
        <f t="shared" si="1"/>
        <v>17</v>
      </c>
      <c r="G40" s="53">
        <v>45342.0</v>
      </c>
      <c r="H40" s="347">
        <f t="shared" si="2"/>
        <v>14</v>
      </c>
      <c r="I40" s="54" t="s">
        <v>42</v>
      </c>
      <c r="J40" s="54" t="s">
        <v>908</v>
      </c>
      <c r="K40" s="57"/>
      <c r="L40" s="54" t="s">
        <v>51</v>
      </c>
      <c r="M40" s="53">
        <v>45769.0</v>
      </c>
      <c r="N40" s="54" t="s">
        <v>19</v>
      </c>
      <c r="O40" s="54" t="s">
        <v>909</v>
      </c>
      <c r="P40" s="434" t="s">
        <v>66</v>
      </c>
      <c r="Q40" s="152"/>
      <c r="R40" s="297"/>
      <c r="S40" s="297"/>
      <c r="T40" s="297"/>
      <c r="U40" s="163"/>
      <c r="V40" s="163"/>
      <c r="W40" s="163"/>
      <c r="X40" s="163"/>
    </row>
    <row r="41">
      <c r="A41" s="53">
        <v>45705.0</v>
      </c>
      <c r="B41" s="53">
        <v>45783.0</v>
      </c>
      <c r="C41" s="54">
        <v>221781.0</v>
      </c>
      <c r="D41" s="54" t="s">
        <v>104</v>
      </c>
      <c r="E41" s="53">
        <v>45108.0</v>
      </c>
      <c r="F41" s="56">
        <f t="shared" si="1"/>
        <v>22</v>
      </c>
      <c r="G41" s="53">
        <v>45490.0</v>
      </c>
      <c r="H41" s="347">
        <f t="shared" si="2"/>
        <v>9</v>
      </c>
      <c r="I41" s="54" t="s">
        <v>59</v>
      </c>
      <c r="J41" s="54">
        <v>102.0</v>
      </c>
      <c r="K41" s="100"/>
      <c r="L41" s="54" t="s">
        <v>68</v>
      </c>
      <c r="M41" s="53">
        <v>45754.0</v>
      </c>
      <c r="N41" s="54" t="s">
        <v>19</v>
      </c>
      <c r="O41" s="54" t="s">
        <v>910</v>
      </c>
      <c r="P41" s="434" t="s">
        <v>66</v>
      </c>
      <c r="Q41" s="152"/>
      <c r="R41" s="297"/>
      <c r="S41" s="297"/>
      <c r="T41" s="297"/>
      <c r="U41" s="163"/>
      <c r="V41" s="163"/>
      <c r="W41" s="163"/>
      <c r="X41" s="163"/>
    </row>
    <row r="42">
      <c r="A42" s="53">
        <v>45726.0</v>
      </c>
      <c r="B42" s="53">
        <v>45783.0</v>
      </c>
      <c r="C42" s="54">
        <v>218351.0</v>
      </c>
      <c r="D42" s="54" t="s">
        <v>104</v>
      </c>
      <c r="E42" s="53">
        <v>45444.0</v>
      </c>
      <c r="F42" s="56">
        <f t="shared" si="1"/>
        <v>11</v>
      </c>
      <c r="G42" s="53">
        <v>45464.0</v>
      </c>
      <c r="H42" s="347">
        <f t="shared" si="2"/>
        <v>10</v>
      </c>
      <c r="I42" s="54" t="s">
        <v>49</v>
      </c>
      <c r="J42" s="54">
        <v>504.0</v>
      </c>
      <c r="K42" s="57">
        <v>29000.0</v>
      </c>
      <c r="L42" s="54" t="s">
        <v>68</v>
      </c>
      <c r="M42" s="53">
        <v>45763.0</v>
      </c>
      <c r="N42" s="54" t="s">
        <v>19</v>
      </c>
      <c r="O42" s="54" t="s">
        <v>911</v>
      </c>
      <c r="P42" s="434" t="s">
        <v>66</v>
      </c>
      <c r="Q42" s="152"/>
      <c r="R42" s="297"/>
      <c r="S42" s="297"/>
      <c r="T42" s="297"/>
      <c r="U42" s="163"/>
      <c r="V42" s="163"/>
      <c r="W42" s="163"/>
      <c r="X42" s="163"/>
    </row>
    <row r="43">
      <c r="A43" s="53">
        <v>45705.0</v>
      </c>
      <c r="B43" s="53">
        <v>45783.0</v>
      </c>
      <c r="C43" s="54">
        <v>188519.0</v>
      </c>
      <c r="D43" s="54" t="s">
        <v>83</v>
      </c>
      <c r="E43" s="53">
        <v>45231.0</v>
      </c>
      <c r="F43" s="56">
        <f t="shared" si="1"/>
        <v>18</v>
      </c>
      <c r="G43" s="151">
        <v>45240.0</v>
      </c>
      <c r="H43" s="347">
        <f t="shared" si="2"/>
        <v>17</v>
      </c>
      <c r="I43" s="54" t="s">
        <v>49</v>
      </c>
      <c r="J43" s="54">
        <v>535.0</v>
      </c>
      <c r="K43" s="100"/>
      <c r="L43" s="54" t="s">
        <v>51</v>
      </c>
      <c r="M43" s="53">
        <v>45748.0</v>
      </c>
      <c r="N43" s="54" t="s">
        <v>19</v>
      </c>
      <c r="O43" s="54" t="s">
        <v>912</v>
      </c>
      <c r="P43" s="434" t="s">
        <v>66</v>
      </c>
      <c r="Q43" s="152"/>
      <c r="R43" s="297"/>
      <c r="S43" s="297"/>
      <c r="T43" s="297"/>
      <c r="U43" s="163"/>
      <c r="V43" s="163"/>
      <c r="W43" s="163"/>
      <c r="X43" s="163"/>
    </row>
    <row r="44">
      <c r="A44" s="53">
        <v>45708.0</v>
      </c>
      <c r="B44" s="53">
        <v>45783.0</v>
      </c>
      <c r="C44" s="54">
        <v>200537.0</v>
      </c>
      <c r="D44" s="54" t="s">
        <v>83</v>
      </c>
      <c r="E44" s="53">
        <v>45231.0</v>
      </c>
      <c r="F44" s="56">
        <f t="shared" si="1"/>
        <v>18</v>
      </c>
      <c r="G44" s="53">
        <v>45321.0</v>
      </c>
      <c r="H44" s="347">
        <f t="shared" si="2"/>
        <v>15</v>
      </c>
      <c r="I44" s="54" t="s">
        <v>49</v>
      </c>
      <c r="J44" s="54">
        <v>535.0</v>
      </c>
      <c r="K44" s="57">
        <v>5000.0</v>
      </c>
      <c r="L44" s="54" t="s">
        <v>68</v>
      </c>
      <c r="M44" s="53">
        <v>45762.0</v>
      </c>
      <c r="N44" s="54" t="s">
        <v>19</v>
      </c>
      <c r="O44" s="54" t="s">
        <v>913</v>
      </c>
      <c r="P44" s="434" t="s">
        <v>66</v>
      </c>
      <c r="Q44" s="152"/>
      <c r="R44" s="297"/>
      <c r="S44" s="297"/>
      <c r="T44" s="297"/>
      <c r="U44" s="163"/>
      <c r="V44" s="163"/>
      <c r="W44" s="163"/>
      <c r="X44" s="163"/>
    </row>
    <row r="45">
      <c r="A45" s="53">
        <v>45705.0</v>
      </c>
      <c r="B45" s="53">
        <v>45782.0</v>
      </c>
      <c r="C45" s="54">
        <v>210606.0</v>
      </c>
      <c r="D45" s="54" t="s">
        <v>83</v>
      </c>
      <c r="E45" s="53">
        <v>45200.0</v>
      </c>
      <c r="F45" s="56">
        <f t="shared" si="1"/>
        <v>19</v>
      </c>
      <c r="G45" s="53">
        <v>45397.0</v>
      </c>
      <c r="H45" s="347">
        <f t="shared" si="2"/>
        <v>12</v>
      </c>
      <c r="I45" s="54" t="s">
        <v>49</v>
      </c>
      <c r="J45" s="54">
        <v>535.0</v>
      </c>
      <c r="K45" s="100"/>
      <c r="L45" s="54" t="s">
        <v>51</v>
      </c>
      <c r="M45" s="53">
        <v>45782.0</v>
      </c>
      <c r="N45" s="54" t="s">
        <v>22</v>
      </c>
      <c r="O45" s="54" t="s">
        <v>914</v>
      </c>
      <c r="P45" s="434" t="s">
        <v>66</v>
      </c>
      <c r="Q45" s="152"/>
      <c r="R45" s="297"/>
      <c r="S45" s="297"/>
      <c r="T45" s="297"/>
      <c r="U45" s="163"/>
      <c r="V45" s="163"/>
      <c r="W45" s="163"/>
      <c r="X45" s="163"/>
    </row>
    <row r="46">
      <c r="A46" s="53">
        <v>45705.0</v>
      </c>
      <c r="B46" s="53">
        <v>45783.0</v>
      </c>
      <c r="C46" s="54">
        <v>219392.0</v>
      </c>
      <c r="D46" s="54" t="s">
        <v>83</v>
      </c>
      <c r="E46" s="53">
        <v>45352.0</v>
      </c>
      <c r="F46" s="56">
        <f t="shared" si="1"/>
        <v>14</v>
      </c>
      <c r="G46" s="53">
        <v>45470.0</v>
      </c>
      <c r="H46" s="347">
        <f t="shared" si="2"/>
        <v>10</v>
      </c>
      <c r="I46" s="54" t="s">
        <v>59</v>
      </c>
      <c r="J46" s="54">
        <v>141.0</v>
      </c>
      <c r="K46" s="100"/>
      <c r="L46" s="54" t="s">
        <v>68</v>
      </c>
      <c r="M46" s="53">
        <v>45756.0</v>
      </c>
      <c r="N46" s="54" t="s">
        <v>19</v>
      </c>
      <c r="O46" s="54" t="s">
        <v>915</v>
      </c>
      <c r="P46" s="434" t="s">
        <v>66</v>
      </c>
      <c r="Q46" s="152"/>
      <c r="R46" s="297"/>
      <c r="S46" s="297"/>
      <c r="T46" s="297"/>
      <c r="U46" s="163"/>
      <c r="V46" s="163"/>
      <c r="W46" s="163"/>
      <c r="X46" s="163"/>
    </row>
    <row r="47">
      <c r="A47" s="53">
        <v>45705.0</v>
      </c>
      <c r="B47" s="53">
        <v>45783.0</v>
      </c>
      <c r="C47" s="54">
        <v>187851.0</v>
      </c>
      <c r="D47" s="54" t="s">
        <v>83</v>
      </c>
      <c r="E47" s="53">
        <v>45139.0</v>
      </c>
      <c r="F47" s="56">
        <f t="shared" si="1"/>
        <v>21</v>
      </c>
      <c r="G47" s="53">
        <v>45201.0</v>
      </c>
      <c r="H47" s="347">
        <f t="shared" si="2"/>
        <v>19</v>
      </c>
      <c r="I47" s="54" t="s">
        <v>59</v>
      </c>
      <c r="J47" s="54">
        <v>103.0</v>
      </c>
      <c r="K47" s="100"/>
      <c r="L47" s="54" t="s">
        <v>51</v>
      </c>
      <c r="M47" s="53">
        <v>45754.0</v>
      </c>
      <c r="N47" s="54" t="s">
        <v>19</v>
      </c>
      <c r="O47" s="54" t="s">
        <v>916</v>
      </c>
      <c r="P47" s="434" t="s">
        <v>66</v>
      </c>
      <c r="Q47" s="152"/>
      <c r="R47" s="350"/>
      <c r="S47" s="350"/>
      <c r="T47" s="350"/>
      <c r="U47" s="162"/>
      <c r="V47" s="163"/>
      <c r="W47" s="163"/>
      <c r="X47" s="163"/>
    </row>
    <row r="48">
      <c r="A48" s="53">
        <v>45705.0</v>
      </c>
      <c r="B48" s="53">
        <v>45783.0</v>
      </c>
      <c r="C48" s="54">
        <v>219001.0</v>
      </c>
      <c r="D48" s="54" t="s">
        <v>88</v>
      </c>
      <c r="E48" s="53">
        <v>45444.0</v>
      </c>
      <c r="F48" s="56">
        <f t="shared" si="1"/>
        <v>11</v>
      </c>
      <c r="G48" s="53">
        <v>45471.0</v>
      </c>
      <c r="H48" s="347">
        <f t="shared" si="2"/>
        <v>10</v>
      </c>
      <c r="I48" s="54" t="s">
        <v>63</v>
      </c>
      <c r="J48" s="54">
        <v>404.0</v>
      </c>
      <c r="K48" s="57">
        <v>9000.0</v>
      </c>
      <c r="L48" s="54" t="s">
        <v>51</v>
      </c>
      <c r="M48" s="53">
        <v>45751.0</v>
      </c>
      <c r="N48" s="54" t="s">
        <v>19</v>
      </c>
      <c r="O48" s="54" t="s">
        <v>917</v>
      </c>
      <c r="P48" s="434" t="s">
        <v>66</v>
      </c>
      <c r="Q48" s="152"/>
      <c r="R48" s="162"/>
      <c r="S48" s="162"/>
      <c r="T48" s="162"/>
      <c r="U48" s="162"/>
      <c r="V48" s="163"/>
      <c r="W48" s="163"/>
      <c r="X48" s="163"/>
    </row>
    <row r="49">
      <c r="A49" s="53">
        <v>45705.0</v>
      </c>
      <c r="B49" s="53">
        <v>45783.0</v>
      </c>
      <c r="C49" s="54">
        <v>219594.0</v>
      </c>
      <c r="D49" s="54" t="s">
        <v>41</v>
      </c>
      <c r="E49" s="53">
        <v>45444.0</v>
      </c>
      <c r="F49" s="56">
        <f t="shared" si="1"/>
        <v>11</v>
      </c>
      <c r="G49" s="53">
        <v>45470.0</v>
      </c>
      <c r="H49" s="347">
        <f t="shared" si="2"/>
        <v>10</v>
      </c>
      <c r="I49" s="54" t="s">
        <v>49</v>
      </c>
      <c r="J49" s="54">
        <v>504.0</v>
      </c>
      <c r="K49" s="57">
        <v>10000.0</v>
      </c>
      <c r="L49" s="54" t="s">
        <v>51</v>
      </c>
      <c r="M49" s="53">
        <v>45761.0</v>
      </c>
      <c r="N49" s="54" t="s">
        <v>19</v>
      </c>
      <c r="O49" s="54" t="s">
        <v>918</v>
      </c>
      <c r="P49" s="434" t="s">
        <v>66</v>
      </c>
      <c r="Q49" s="152"/>
      <c r="R49" s="162"/>
      <c r="S49" s="162"/>
      <c r="T49" s="162"/>
      <c r="U49" s="162"/>
      <c r="V49" s="163"/>
      <c r="W49" s="163"/>
      <c r="X49" s="163"/>
    </row>
    <row r="50">
      <c r="A50" s="53">
        <v>45705.0</v>
      </c>
      <c r="B50" s="53">
        <v>45783.0</v>
      </c>
      <c r="C50" s="54">
        <v>231406.0</v>
      </c>
      <c r="D50" s="54" t="s">
        <v>89</v>
      </c>
      <c r="E50" s="53">
        <v>45536.0</v>
      </c>
      <c r="F50" s="56">
        <f t="shared" si="1"/>
        <v>8</v>
      </c>
      <c r="G50" s="151">
        <v>45583.0</v>
      </c>
      <c r="H50" s="347">
        <f t="shared" si="2"/>
        <v>6</v>
      </c>
      <c r="I50" s="54" t="s">
        <v>59</v>
      </c>
      <c r="J50" s="54">
        <v>104.0</v>
      </c>
      <c r="K50" s="437">
        <v>5600.0</v>
      </c>
      <c r="L50" s="54" t="s">
        <v>51</v>
      </c>
      <c r="M50" s="53">
        <v>45764.0</v>
      </c>
      <c r="N50" s="54" t="s">
        <v>19</v>
      </c>
      <c r="O50" s="54" t="s">
        <v>919</v>
      </c>
      <c r="P50" s="434" t="s">
        <v>66</v>
      </c>
      <c r="Q50" s="152"/>
      <c r="R50" s="162"/>
      <c r="S50" s="162"/>
      <c r="T50" s="162"/>
      <c r="U50" s="162"/>
      <c r="V50" s="163"/>
      <c r="W50" s="163"/>
      <c r="X50" s="163"/>
    </row>
    <row r="51">
      <c r="A51" s="53">
        <v>45705.0</v>
      </c>
      <c r="B51" s="53">
        <v>45783.0</v>
      </c>
      <c r="C51" s="54">
        <v>191909.0</v>
      </c>
      <c r="D51" s="54" t="s">
        <v>96</v>
      </c>
      <c r="E51" s="53">
        <v>45200.0</v>
      </c>
      <c r="F51" s="56">
        <f t="shared" si="1"/>
        <v>19</v>
      </c>
      <c r="G51" s="53">
        <v>45238.0</v>
      </c>
      <c r="H51" s="347">
        <f t="shared" si="2"/>
        <v>17</v>
      </c>
      <c r="I51" s="54" t="s">
        <v>49</v>
      </c>
      <c r="J51" s="54">
        <v>504.0</v>
      </c>
      <c r="K51" s="100"/>
      <c r="L51" s="54" t="s">
        <v>68</v>
      </c>
      <c r="M51" s="53">
        <v>45750.0</v>
      </c>
      <c r="N51" s="54" t="s">
        <v>19</v>
      </c>
      <c r="O51" s="54" t="s">
        <v>920</v>
      </c>
      <c r="P51" s="434" t="s">
        <v>66</v>
      </c>
      <c r="Q51" s="152"/>
      <c r="R51" s="162"/>
      <c r="S51" s="162"/>
      <c r="T51" s="162"/>
      <c r="U51" s="162"/>
      <c r="V51" s="163"/>
      <c r="W51" s="163"/>
      <c r="X51" s="163"/>
    </row>
    <row r="52">
      <c r="A52" s="53">
        <v>45769.0</v>
      </c>
      <c r="B52" s="53">
        <v>45783.0</v>
      </c>
      <c r="C52" s="54">
        <v>216590.0</v>
      </c>
      <c r="D52" s="54" t="s">
        <v>62</v>
      </c>
      <c r="E52" s="53">
        <v>45383.0</v>
      </c>
      <c r="F52" s="56">
        <f t="shared" si="1"/>
        <v>13</v>
      </c>
      <c r="G52" s="53">
        <v>45446.0</v>
      </c>
      <c r="H52" s="347">
        <f t="shared" si="2"/>
        <v>11</v>
      </c>
      <c r="I52" s="54" t="s">
        <v>74</v>
      </c>
      <c r="J52" s="54">
        <v>312.0</v>
      </c>
      <c r="K52" s="57" t="s">
        <v>110</v>
      </c>
      <c r="L52" s="54" t="s">
        <v>51</v>
      </c>
      <c r="M52" s="53">
        <v>45770.0</v>
      </c>
      <c r="N52" s="54" t="s">
        <v>19</v>
      </c>
      <c r="O52" s="54" t="s">
        <v>921</v>
      </c>
      <c r="P52" s="434" t="s">
        <v>66</v>
      </c>
      <c r="Q52" s="152"/>
      <c r="R52" s="162"/>
      <c r="S52" s="162"/>
      <c r="T52" s="162"/>
      <c r="U52" s="162"/>
      <c r="V52" s="163"/>
      <c r="W52" s="163"/>
      <c r="X52" s="163"/>
    </row>
    <row r="53">
      <c r="A53" s="53">
        <v>45705.0</v>
      </c>
      <c r="B53" s="53">
        <v>45783.0</v>
      </c>
      <c r="C53" s="54">
        <v>189624.0</v>
      </c>
      <c r="D53" s="54" t="s">
        <v>98</v>
      </c>
      <c r="E53" s="53">
        <v>45139.0</v>
      </c>
      <c r="F53" s="56">
        <f t="shared" si="1"/>
        <v>21</v>
      </c>
      <c r="G53" s="151">
        <v>45217.0</v>
      </c>
      <c r="H53" s="347">
        <f t="shared" si="2"/>
        <v>18</v>
      </c>
      <c r="I53" s="54" t="s">
        <v>49</v>
      </c>
      <c r="J53" s="54">
        <v>535.0</v>
      </c>
      <c r="K53" s="100"/>
      <c r="L53" s="54" t="s">
        <v>51</v>
      </c>
      <c r="M53" s="53">
        <v>45749.0</v>
      </c>
      <c r="N53" s="54" t="s">
        <v>19</v>
      </c>
      <c r="O53" s="54" t="s">
        <v>922</v>
      </c>
      <c r="P53" s="434" t="s">
        <v>66</v>
      </c>
      <c r="Q53" s="152"/>
      <c r="R53" s="162"/>
      <c r="S53" s="162"/>
      <c r="T53" s="162"/>
      <c r="U53" s="162"/>
      <c r="V53" s="163"/>
      <c r="W53" s="163"/>
      <c r="X53" s="163"/>
    </row>
    <row r="54">
      <c r="A54" s="53">
        <v>45705.0</v>
      </c>
      <c r="B54" s="53">
        <v>45783.0</v>
      </c>
      <c r="C54" s="54">
        <v>205729.0</v>
      </c>
      <c r="D54" s="54" t="s">
        <v>118</v>
      </c>
      <c r="E54" s="53">
        <v>45261.0</v>
      </c>
      <c r="F54" s="56">
        <f t="shared" si="1"/>
        <v>17</v>
      </c>
      <c r="G54" s="53">
        <v>45362.0</v>
      </c>
      <c r="H54" s="347">
        <f t="shared" si="2"/>
        <v>13</v>
      </c>
      <c r="I54" s="54" t="s">
        <v>59</v>
      </c>
      <c r="J54" s="54">
        <v>102.0</v>
      </c>
      <c r="K54" s="100"/>
      <c r="L54" s="54" t="s">
        <v>51</v>
      </c>
      <c r="M54" s="53">
        <v>45754.0</v>
      </c>
      <c r="N54" s="54" t="s">
        <v>19</v>
      </c>
      <c r="O54" s="54" t="s">
        <v>923</v>
      </c>
      <c r="P54" s="434" t="s">
        <v>66</v>
      </c>
      <c r="Q54" s="152"/>
      <c r="R54" s="162"/>
      <c r="S54" s="162"/>
      <c r="T54" s="162"/>
      <c r="U54" s="162"/>
      <c r="V54" s="163"/>
      <c r="W54" s="163"/>
      <c r="X54" s="163"/>
    </row>
    <row r="55">
      <c r="A55" s="53">
        <v>45726.0</v>
      </c>
      <c r="B55" s="53">
        <v>45779.0</v>
      </c>
      <c r="C55" s="54">
        <v>193702.0</v>
      </c>
      <c r="D55" s="54" t="s">
        <v>118</v>
      </c>
      <c r="E55" s="53">
        <v>45170.0</v>
      </c>
      <c r="F55" s="56">
        <f t="shared" si="1"/>
        <v>20</v>
      </c>
      <c r="G55" s="151">
        <v>45252.0</v>
      </c>
      <c r="H55" s="347">
        <f t="shared" si="2"/>
        <v>17</v>
      </c>
      <c r="I55" s="54" t="s">
        <v>49</v>
      </c>
      <c r="J55" s="54">
        <v>535.0</v>
      </c>
      <c r="K55" s="57">
        <v>14000.0</v>
      </c>
      <c r="L55" s="54" t="s">
        <v>51</v>
      </c>
      <c r="M55" s="53">
        <v>45779.0</v>
      </c>
      <c r="N55" s="54" t="s">
        <v>22</v>
      </c>
      <c r="O55" s="54" t="s">
        <v>924</v>
      </c>
      <c r="P55" s="434" t="s">
        <v>66</v>
      </c>
      <c r="Q55" s="152"/>
      <c r="R55" s="162"/>
      <c r="S55" s="162"/>
      <c r="T55" s="162"/>
      <c r="U55" s="162"/>
      <c r="V55" s="163"/>
      <c r="W55" s="163"/>
      <c r="X55" s="163"/>
    </row>
    <row r="56">
      <c r="A56" s="53">
        <v>45705.0</v>
      </c>
      <c r="B56" s="53">
        <v>45779.0</v>
      </c>
      <c r="C56" s="54">
        <v>232033.0</v>
      </c>
      <c r="D56" s="54" t="s">
        <v>99</v>
      </c>
      <c r="E56" s="53">
        <v>45444.0</v>
      </c>
      <c r="F56" s="56">
        <f t="shared" si="1"/>
        <v>11</v>
      </c>
      <c r="G56" s="151">
        <v>45588.0</v>
      </c>
      <c r="H56" s="347">
        <f t="shared" si="2"/>
        <v>6</v>
      </c>
      <c r="I56" s="54" t="s">
        <v>49</v>
      </c>
      <c r="J56" s="54" t="s">
        <v>903</v>
      </c>
      <c r="K56" s="57">
        <v>11000.0</v>
      </c>
      <c r="L56" s="54" t="s">
        <v>51</v>
      </c>
      <c r="M56" s="53">
        <v>45779.0</v>
      </c>
      <c r="N56" s="54" t="s">
        <v>22</v>
      </c>
      <c r="O56" s="54" t="s">
        <v>925</v>
      </c>
      <c r="P56" s="434" t="s">
        <v>66</v>
      </c>
      <c r="Q56" s="152"/>
      <c r="R56" s="162"/>
      <c r="S56" s="162"/>
      <c r="T56" s="162"/>
      <c r="U56" s="162"/>
      <c r="V56" s="163"/>
      <c r="W56" s="163"/>
      <c r="X56" s="163"/>
    </row>
    <row r="57">
      <c r="A57" s="53">
        <v>45719.0</v>
      </c>
      <c r="B57" s="53">
        <v>45783.0</v>
      </c>
      <c r="C57" s="54">
        <v>244097.0</v>
      </c>
      <c r="D57" s="54" t="s">
        <v>48</v>
      </c>
      <c r="E57" s="53">
        <v>45123.0</v>
      </c>
      <c r="F57" s="56">
        <f t="shared" si="1"/>
        <v>21</v>
      </c>
      <c r="G57" s="53">
        <v>45712.0</v>
      </c>
      <c r="H57" s="347">
        <f t="shared" si="2"/>
        <v>2</v>
      </c>
      <c r="I57" s="54" t="s">
        <v>49</v>
      </c>
      <c r="J57" s="54">
        <v>535.0</v>
      </c>
      <c r="K57" s="100"/>
      <c r="L57" s="54" t="s">
        <v>51</v>
      </c>
      <c r="M57" s="53">
        <v>45749.0</v>
      </c>
      <c r="N57" s="54" t="s">
        <v>19</v>
      </c>
      <c r="O57" s="54" t="s">
        <v>926</v>
      </c>
      <c r="P57" s="434" t="s">
        <v>66</v>
      </c>
      <c r="Q57" s="152"/>
      <c r="R57" s="162"/>
      <c r="S57" s="162"/>
      <c r="T57" s="162"/>
      <c r="U57" s="162"/>
      <c r="V57" s="163"/>
      <c r="W57" s="163"/>
      <c r="X57" s="163"/>
    </row>
    <row r="58">
      <c r="A58" s="438">
        <v>45733.0</v>
      </c>
      <c r="B58" s="53">
        <v>45782.0</v>
      </c>
      <c r="C58" s="439">
        <v>227386.0</v>
      </c>
      <c r="D58" s="434" t="s">
        <v>48</v>
      </c>
      <c r="E58" s="438">
        <v>45505.0</v>
      </c>
      <c r="F58" s="56">
        <f t="shared" si="1"/>
        <v>9</v>
      </c>
      <c r="G58" s="438">
        <v>45549.0</v>
      </c>
      <c r="H58" s="347">
        <f t="shared" si="2"/>
        <v>7</v>
      </c>
      <c r="I58" s="434" t="s">
        <v>74</v>
      </c>
      <c r="J58" s="439" t="s">
        <v>237</v>
      </c>
      <c r="K58" s="440">
        <v>20000.0</v>
      </c>
      <c r="L58" s="434" t="s">
        <v>68</v>
      </c>
      <c r="M58" s="441">
        <v>45782.0</v>
      </c>
      <c r="N58" s="54" t="s">
        <v>22</v>
      </c>
      <c r="O58" s="434" t="s">
        <v>927</v>
      </c>
      <c r="P58" s="434" t="s">
        <v>66</v>
      </c>
      <c r="Q58" s="152"/>
      <c r="R58" s="162"/>
      <c r="S58" s="162"/>
      <c r="T58" s="162"/>
      <c r="U58" s="162"/>
      <c r="V58" s="163"/>
      <c r="W58" s="163"/>
      <c r="X58" s="163"/>
    </row>
    <row r="59">
      <c r="A59" s="438">
        <v>45705.0</v>
      </c>
      <c r="B59" s="53">
        <v>45783.0</v>
      </c>
      <c r="C59" s="439">
        <v>227386.0</v>
      </c>
      <c r="D59" s="434" t="s">
        <v>48</v>
      </c>
      <c r="E59" s="438">
        <v>45566.0</v>
      </c>
      <c r="F59" s="56">
        <f t="shared" si="1"/>
        <v>7</v>
      </c>
      <c r="G59" s="438">
        <v>45573.0</v>
      </c>
      <c r="H59" s="347">
        <f t="shared" si="2"/>
        <v>6</v>
      </c>
      <c r="I59" s="434" t="s">
        <v>74</v>
      </c>
      <c r="J59" s="439">
        <v>312.0</v>
      </c>
      <c r="K59" s="440">
        <v>20000.0</v>
      </c>
      <c r="L59" s="434" t="s">
        <v>51</v>
      </c>
      <c r="M59" s="441">
        <v>38450.0</v>
      </c>
      <c r="N59" s="54" t="s">
        <v>19</v>
      </c>
      <c r="O59" s="434" t="s">
        <v>927</v>
      </c>
      <c r="P59" s="434" t="s">
        <v>66</v>
      </c>
      <c r="Q59" s="152"/>
      <c r="R59" s="162"/>
      <c r="S59" s="162"/>
      <c r="T59" s="162"/>
      <c r="U59" s="162"/>
      <c r="V59" s="163"/>
      <c r="W59" s="163"/>
      <c r="X59" s="163"/>
    </row>
    <row r="60">
      <c r="A60" s="53">
        <v>45723.0</v>
      </c>
      <c r="B60" s="53">
        <v>45783.0</v>
      </c>
      <c r="C60" s="54">
        <v>185452.0</v>
      </c>
      <c r="D60" s="54" t="s">
        <v>48</v>
      </c>
      <c r="E60" s="55">
        <v>45505.0</v>
      </c>
      <c r="F60" s="56">
        <f t="shared" si="1"/>
        <v>9</v>
      </c>
      <c r="G60" s="151">
        <v>45255.0</v>
      </c>
      <c r="H60" s="56">
        <f t="shared" si="2"/>
        <v>17</v>
      </c>
      <c r="I60" s="54" t="s">
        <v>59</v>
      </c>
      <c r="J60" s="54">
        <v>104.0</v>
      </c>
      <c r="K60" s="57">
        <v>10000.0</v>
      </c>
      <c r="L60" s="54" t="s">
        <v>68</v>
      </c>
      <c r="M60" s="53">
        <v>45762.0</v>
      </c>
      <c r="N60" s="54" t="s">
        <v>19</v>
      </c>
      <c r="O60" s="54" t="s">
        <v>928</v>
      </c>
      <c r="P60" s="54" t="s">
        <v>66</v>
      </c>
      <c r="Q60" s="152"/>
      <c r="R60" s="162"/>
      <c r="S60" s="162"/>
      <c r="T60" s="162"/>
      <c r="U60" s="162"/>
      <c r="V60" s="163"/>
      <c r="W60" s="163"/>
      <c r="X60" s="163"/>
    </row>
    <row r="61">
      <c r="A61" s="53">
        <v>45707.0</v>
      </c>
      <c r="B61" s="53">
        <v>45783.0</v>
      </c>
      <c r="C61" s="54">
        <v>217951.0</v>
      </c>
      <c r="D61" s="54" t="s">
        <v>96</v>
      </c>
      <c r="E61" s="53">
        <v>45323.0</v>
      </c>
      <c r="F61" s="56">
        <f t="shared" si="1"/>
        <v>15</v>
      </c>
      <c r="G61" s="53">
        <v>45456.0</v>
      </c>
      <c r="H61" s="347">
        <f t="shared" si="2"/>
        <v>10</v>
      </c>
      <c r="I61" s="54" t="s">
        <v>74</v>
      </c>
      <c r="J61" s="54" t="s">
        <v>94</v>
      </c>
      <c r="K61" s="57">
        <v>3000.0</v>
      </c>
      <c r="L61" s="54" t="s">
        <v>68</v>
      </c>
      <c r="M61" s="53">
        <v>45777.0</v>
      </c>
      <c r="N61" s="54" t="s">
        <v>19</v>
      </c>
      <c r="O61" s="54" t="s">
        <v>929</v>
      </c>
      <c r="P61" s="434" t="s">
        <v>66</v>
      </c>
      <c r="Q61" s="152"/>
      <c r="R61" s="162"/>
      <c r="S61" s="162"/>
      <c r="T61" s="162"/>
      <c r="U61" s="162"/>
      <c r="V61" s="163"/>
      <c r="W61" s="163"/>
      <c r="X61" s="163"/>
    </row>
    <row r="62">
      <c r="A62" s="53">
        <v>45705.0</v>
      </c>
      <c r="B62" s="53">
        <v>45783.0</v>
      </c>
      <c r="C62" s="54">
        <v>217701.0</v>
      </c>
      <c r="D62" s="54" t="s">
        <v>99</v>
      </c>
      <c r="E62" s="53">
        <v>45413.0</v>
      </c>
      <c r="F62" s="56">
        <f t="shared" si="1"/>
        <v>12</v>
      </c>
      <c r="G62" s="53">
        <v>45456.0</v>
      </c>
      <c r="H62" s="347">
        <f t="shared" si="2"/>
        <v>10</v>
      </c>
      <c r="I62" s="54" t="s">
        <v>49</v>
      </c>
      <c r="J62" s="54">
        <v>514.0</v>
      </c>
      <c r="K62" s="100"/>
      <c r="L62" s="54" t="s">
        <v>51</v>
      </c>
      <c r="M62" s="53">
        <v>45772.0</v>
      </c>
      <c r="N62" s="54" t="s">
        <v>19</v>
      </c>
      <c r="O62" s="54" t="s">
        <v>930</v>
      </c>
      <c r="P62" s="434" t="s">
        <v>66</v>
      </c>
      <c r="Q62" s="152"/>
      <c r="R62" s="162"/>
      <c r="S62" s="162"/>
      <c r="T62" s="162"/>
      <c r="U62" s="162"/>
      <c r="V62" s="163"/>
      <c r="W62" s="163"/>
      <c r="X62" s="163"/>
    </row>
    <row r="63">
      <c r="A63" s="53">
        <v>45705.0</v>
      </c>
      <c r="B63" s="53">
        <v>45783.0</v>
      </c>
      <c r="C63" s="54">
        <v>232560.0</v>
      </c>
      <c r="D63" s="54" t="s">
        <v>83</v>
      </c>
      <c r="E63" s="53">
        <v>45536.0</v>
      </c>
      <c r="F63" s="56">
        <f t="shared" si="1"/>
        <v>8</v>
      </c>
      <c r="G63" s="151">
        <v>45594.0</v>
      </c>
      <c r="H63" s="347">
        <f t="shared" si="2"/>
        <v>6</v>
      </c>
      <c r="I63" s="54" t="s">
        <v>49</v>
      </c>
      <c r="J63" s="54">
        <v>512.0</v>
      </c>
      <c r="K63" s="100"/>
      <c r="L63" s="54" t="s">
        <v>51</v>
      </c>
      <c r="M63" s="53">
        <v>45740.0</v>
      </c>
      <c r="N63" s="54" t="s">
        <v>19</v>
      </c>
      <c r="O63" s="54" t="s">
        <v>931</v>
      </c>
      <c r="P63" s="434" t="s">
        <v>66</v>
      </c>
      <c r="Q63" s="152"/>
      <c r="R63" s="162"/>
      <c r="S63" s="162"/>
      <c r="T63" s="162"/>
      <c r="U63" s="162"/>
      <c r="V63" s="163"/>
      <c r="W63" s="163"/>
      <c r="X63" s="163"/>
    </row>
    <row r="64">
      <c r="A64" s="53">
        <v>45705.0</v>
      </c>
      <c r="B64" s="53">
        <v>45783.0</v>
      </c>
      <c r="C64" s="54">
        <v>226352.0</v>
      </c>
      <c r="D64" s="54" t="s">
        <v>83</v>
      </c>
      <c r="E64" s="53">
        <v>45505.0</v>
      </c>
      <c r="F64" s="56">
        <f t="shared" si="1"/>
        <v>9</v>
      </c>
      <c r="G64" s="53">
        <v>45534.0</v>
      </c>
      <c r="H64" s="347">
        <f t="shared" si="2"/>
        <v>8</v>
      </c>
      <c r="I64" s="54" t="s">
        <v>49</v>
      </c>
      <c r="J64" s="54">
        <v>512.0</v>
      </c>
      <c r="K64" s="100"/>
      <c r="L64" s="58"/>
      <c r="M64" s="54" t="s">
        <v>163</v>
      </c>
      <c r="N64" s="54" t="s">
        <v>19</v>
      </c>
      <c r="O64" s="58"/>
      <c r="P64" s="434" t="s">
        <v>66</v>
      </c>
      <c r="Q64" s="152"/>
      <c r="R64" s="162"/>
      <c r="S64" s="162"/>
      <c r="T64" s="162"/>
      <c r="U64" s="162"/>
      <c r="V64" s="163"/>
      <c r="W64" s="163"/>
      <c r="X64" s="163"/>
    </row>
    <row r="65">
      <c r="A65" s="53">
        <v>45705.0</v>
      </c>
      <c r="B65" s="53">
        <v>45783.0</v>
      </c>
      <c r="C65" s="54">
        <v>231339.0</v>
      </c>
      <c r="D65" s="54" t="s">
        <v>83</v>
      </c>
      <c r="E65" s="53">
        <v>45536.0</v>
      </c>
      <c r="F65" s="56">
        <f t="shared" si="1"/>
        <v>8</v>
      </c>
      <c r="G65" s="151">
        <v>45581.0</v>
      </c>
      <c r="H65" s="347">
        <f t="shared" si="2"/>
        <v>6</v>
      </c>
      <c r="I65" s="54" t="s">
        <v>49</v>
      </c>
      <c r="J65" s="54">
        <v>512.0</v>
      </c>
      <c r="K65" s="100"/>
      <c r="L65" s="54" t="s">
        <v>51</v>
      </c>
      <c r="M65" s="53">
        <v>45775.0</v>
      </c>
      <c r="N65" s="54" t="s">
        <v>19</v>
      </c>
      <c r="O65" s="54" t="s">
        <v>886</v>
      </c>
      <c r="P65" s="434" t="s">
        <v>66</v>
      </c>
      <c r="Q65" s="152"/>
      <c r="R65" s="162"/>
      <c r="S65" s="162"/>
      <c r="T65" s="162"/>
      <c r="U65" s="162"/>
      <c r="V65" s="163"/>
      <c r="W65" s="163"/>
      <c r="X65" s="163"/>
    </row>
    <row r="66">
      <c r="A66" s="53">
        <v>45698.0</v>
      </c>
      <c r="B66" s="53">
        <v>45783.0</v>
      </c>
      <c r="C66" s="54">
        <v>229168.0</v>
      </c>
      <c r="D66" s="54" t="s">
        <v>107</v>
      </c>
      <c r="E66" s="53">
        <v>45536.0</v>
      </c>
      <c r="F66" s="56">
        <f t="shared" si="1"/>
        <v>8</v>
      </c>
      <c r="G66" s="151">
        <v>45594.0</v>
      </c>
      <c r="H66" s="347">
        <f t="shared" si="2"/>
        <v>6</v>
      </c>
      <c r="I66" s="54" t="s">
        <v>49</v>
      </c>
      <c r="J66" s="54" t="s">
        <v>33</v>
      </c>
      <c r="K66" s="57">
        <v>3000.0</v>
      </c>
      <c r="L66" s="54" t="s">
        <v>68</v>
      </c>
      <c r="M66" s="54" t="s">
        <v>163</v>
      </c>
      <c r="N66" s="54" t="s">
        <v>19</v>
      </c>
      <c r="O66" s="54" t="s">
        <v>65</v>
      </c>
      <c r="P66" s="434" t="s">
        <v>61</v>
      </c>
      <c r="Q66" s="152"/>
      <c r="R66" s="162"/>
      <c r="S66" s="162"/>
      <c r="T66" s="162"/>
      <c r="U66" s="162"/>
      <c r="V66" s="163"/>
      <c r="W66" s="163"/>
      <c r="X66" s="163"/>
    </row>
    <row r="67">
      <c r="A67" s="53">
        <v>45719.0</v>
      </c>
      <c r="B67" s="53">
        <v>45783.0</v>
      </c>
      <c r="C67" s="54">
        <v>244059.0</v>
      </c>
      <c r="D67" s="54" t="s">
        <v>41</v>
      </c>
      <c r="E67" s="53">
        <v>45471.0</v>
      </c>
      <c r="F67" s="56">
        <f t="shared" si="1"/>
        <v>10</v>
      </c>
      <c r="G67" s="53">
        <v>45712.0</v>
      </c>
      <c r="H67" s="347">
        <f t="shared" si="2"/>
        <v>2</v>
      </c>
      <c r="I67" s="54" t="s">
        <v>49</v>
      </c>
      <c r="J67" s="54" t="s">
        <v>903</v>
      </c>
      <c r="K67" s="100"/>
      <c r="L67" s="54" t="s">
        <v>68</v>
      </c>
      <c r="M67" s="53">
        <v>45776.0</v>
      </c>
      <c r="N67" s="54" t="s">
        <v>19</v>
      </c>
      <c r="O67" s="54" t="s">
        <v>932</v>
      </c>
      <c r="P67" s="434" t="s">
        <v>66</v>
      </c>
      <c r="Q67" s="152"/>
      <c r="R67" s="162"/>
      <c r="S67" s="162"/>
      <c r="T67" s="162"/>
      <c r="U67" s="162"/>
      <c r="V67" s="163"/>
      <c r="W67" s="163"/>
      <c r="X67" s="163"/>
    </row>
    <row r="68">
      <c r="A68" s="438">
        <v>45705.0</v>
      </c>
      <c r="B68" s="53">
        <v>45783.0</v>
      </c>
      <c r="C68" s="439">
        <v>173259.0</v>
      </c>
      <c r="D68" s="434" t="s">
        <v>83</v>
      </c>
      <c r="E68" s="438">
        <v>44958.0</v>
      </c>
      <c r="F68" s="56">
        <f t="shared" si="1"/>
        <v>27</v>
      </c>
      <c r="G68" s="438">
        <v>45080.0</v>
      </c>
      <c r="H68" s="347">
        <f t="shared" si="2"/>
        <v>23</v>
      </c>
      <c r="I68" s="434" t="s">
        <v>74</v>
      </c>
      <c r="J68" s="439" t="s">
        <v>298</v>
      </c>
      <c r="K68" s="442"/>
      <c r="L68" s="434" t="s">
        <v>51</v>
      </c>
      <c r="M68" s="441">
        <v>45776.0</v>
      </c>
      <c r="N68" s="54" t="s">
        <v>19</v>
      </c>
      <c r="O68" s="434" t="s">
        <v>933</v>
      </c>
      <c r="P68" s="434" t="s">
        <v>66</v>
      </c>
      <c r="Q68" s="152"/>
      <c r="R68" s="162"/>
      <c r="S68" s="162"/>
      <c r="T68" s="162"/>
      <c r="U68" s="162"/>
      <c r="V68" s="163"/>
      <c r="W68" s="163"/>
      <c r="X68" s="163"/>
    </row>
    <row r="69">
      <c r="A69" s="438">
        <v>45705.0</v>
      </c>
      <c r="B69" s="53">
        <v>45783.0</v>
      </c>
      <c r="C69" s="439">
        <v>204282.0</v>
      </c>
      <c r="D69" s="434" t="s">
        <v>71</v>
      </c>
      <c r="E69" s="438">
        <v>45323.0</v>
      </c>
      <c r="F69" s="56">
        <f t="shared" si="1"/>
        <v>15</v>
      </c>
      <c r="G69" s="438">
        <v>45350.0</v>
      </c>
      <c r="H69" s="347">
        <f t="shared" si="2"/>
        <v>14</v>
      </c>
      <c r="I69" s="439" t="s">
        <v>72</v>
      </c>
      <c r="J69" s="434">
        <v>4012.0</v>
      </c>
      <c r="K69" s="440">
        <v>3500.0</v>
      </c>
      <c r="L69" s="434" t="s">
        <v>51</v>
      </c>
      <c r="M69" s="441">
        <v>45772.0</v>
      </c>
      <c r="N69" s="54" t="s">
        <v>19</v>
      </c>
      <c r="O69" s="434" t="s">
        <v>934</v>
      </c>
      <c r="P69" s="434" t="s">
        <v>66</v>
      </c>
      <c r="Q69" s="152"/>
      <c r="R69" s="162"/>
      <c r="S69" s="162"/>
      <c r="T69" s="162"/>
      <c r="U69" s="162"/>
      <c r="V69" s="163"/>
      <c r="W69" s="163"/>
      <c r="X69" s="163"/>
    </row>
    <row r="70">
      <c r="A70" s="53">
        <v>45705.0</v>
      </c>
      <c r="B70" s="53">
        <v>45783.0</v>
      </c>
      <c r="C70" s="54">
        <v>210507.0</v>
      </c>
      <c r="D70" s="54" t="s">
        <v>102</v>
      </c>
      <c r="E70" s="55">
        <v>45352.0</v>
      </c>
      <c r="F70" s="56">
        <f t="shared" si="1"/>
        <v>14</v>
      </c>
      <c r="G70" s="53">
        <v>45472.0</v>
      </c>
      <c r="H70" s="56">
        <f t="shared" si="2"/>
        <v>10</v>
      </c>
      <c r="I70" s="54" t="s">
        <v>59</v>
      </c>
      <c r="J70" s="54">
        <v>139.0</v>
      </c>
      <c r="K70" s="100"/>
      <c r="L70" s="54" t="s">
        <v>51</v>
      </c>
      <c r="M70" s="53">
        <v>45775.0</v>
      </c>
      <c r="N70" s="54" t="s">
        <v>19</v>
      </c>
      <c r="O70" s="54" t="s">
        <v>935</v>
      </c>
      <c r="P70" s="58"/>
      <c r="Q70" s="152"/>
      <c r="R70" s="162"/>
      <c r="S70" s="162"/>
      <c r="T70" s="162"/>
      <c r="U70" s="162"/>
      <c r="V70" s="163"/>
      <c r="W70" s="163"/>
      <c r="X70" s="163"/>
    </row>
    <row r="71">
      <c r="A71" s="53">
        <v>45705.0</v>
      </c>
      <c r="B71" s="53">
        <v>45783.0</v>
      </c>
      <c r="C71" s="54">
        <v>209724.0</v>
      </c>
      <c r="D71" s="54" t="s">
        <v>71</v>
      </c>
      <c r="E71" s="55">
        <v>45352.0</v>
      </c>
      <c r="F71" s="56">
        <f t="shared" si="1"/>
        <v>14</v>
      </c>
      <c r="G71" s="53">
        <v>45392.0</v>
      </c>
      <c r="H71" s="56">
        <f t="shared" si="2"/>
        <v>12</v>
      </c>
      <c r="I71" s="54" t="s">
        <v>49</v>
      </c>
      <c r="J71" s="54" t="s">
        <v>149</v>
      </c>
      <c r="K71" s="57">
        <v>7299.42</v>
      </c>
      <c r="L71" s="54" t="s">
        <v>68</v>
      </c>
      <c r="M71" s="53">
        <v>45776.0</v>
      </c>
      <c r="N71" s="54" t="s">
        <v>19</v>
      </c>
      <c r="O71" s="54" t="s">
        <v>936</v>
      </c>
      <c r="P71" s="54" t="s">
        <v>66</v>
      </c>
      <c r="Q71" s="152"/>
      <c r="R71" s="162"/>
      <c r="S71" s="162"/>
      <c r="T71" s="162"/>
      <c r="U71" s="162"/>
      <c r="V71" s="163"/>
      <c r="W71" s="163"/>
      <c r="X71" s="163"/>
    </row>
    <row r="72">
      <c r="A72" s="53">
        <v>45705.0</v>
      </c>
      <c r="B72" s="53">
        <v>45783.0</v>
      </c>
      <c r="C72" s="54">
        <v>201950.0</v>
      </c>
      <c r="D72" s="54" t="s">
        <v>71</v>
      </c>
      <c r="E72" s="55">
        <v>45170.0</v>
      </c>
      <c r="F72" s="56">
        <f t="shared" si="1"/>
        <v>20</v>
      </c>
      <c r="G72" s="53">
        <v>45331.0</v>
      </c>
      <c r="H72" s="56">
        <f t="shared" si="2"/>
        <v>14</v>
      </c>
      <c r="I72" s="54" t="s">
        <v>59</v>
      </c>
      <c r="J72" s="54">
        <v>102.0</v>
      </c>
      <c r="K72" s="100"/>
      <c r="L72" s="54" t="s">
        <v>51</v>
      </c>
      <c r="M72" s="53">
        <v>45775.0</v>
      </c>
      <c r="N72" s="54" t="s">
        <v>19</v>
      </c>
      <c r="O72" s="54" t="s">
        <v>937</v>
      </c>
      <c r="P72" s="58"/>
      <c r="Q72" s="152"/>
      <c r="R72" s="162"/>
      <c r="S72" s="162"/>
      <c r="T72" s="162"/>
      <c r="U72" s="162"/>
      <c r="V72" s="163"/>
      <c r="W72" s="163"/>
      <c r="X72" s="163"/>
    </row>
    <row r="73">
      <c r="A73" s="53">
        <v>45705.0</v>
      </c>
      <c r="B73" s="53">
        <v>45783.0</v>
      </c>
      <c r="C73" s="54">
        <v>194530.0</v>
      </c>
      <c r="D73" s="54" t="s">
        <v>55</v>
      </c>
      <c r="E73" s="53">
        <v>44986.0</v>
      </c>
      <c r="F73" s="56">
        <f t="shared" si="1"/>
        <v>26</v>
      </c>
      <c r="G73" s="53">
        <v>45267.0</v>
      </c>
      <c r="H73" s="347">
        <f t="shared" si="2"/>
        <v>16</v>
      </c>
      <c r="I73" s="54" t="s">
        <v>63</v>
      </c>
      <c r="J73" s="54">
        <v>404.0</v>
      </c>
      <c r="K73" s="57">
        <v>10400.0</v>
      </c>
      <c r="L73" s="54" t="s">
        <v>68</v>
      </c>
      <c r="M73" s="53">
        <v>45771.0</v>
      </c>
      <c r="N73" s="54" t="s">
        <v>19</v>
      </c>
      <c r="O73" s="54" t="s">
        <v>938</v>
      </c>
      <c r="P73" s="434" t="s">
        <v>66</v>
      </c>
      <c r="Q73" s="152"/>
      <c r="R73" s="162"/>
      <c r="S73" s="162"/>
      <c r="T73" s="162"/>
      <c r="U73" s="162"/>
      <c r="V73" s="163"/>
      <c r="W73" s="163"/>
      <c r="X73" s="163"/>
    </row>
    <row r="74">
      <c r="A74" s="53">
        <v>45705.0</v>
      </c>
      <c r="B74" s="53">
        <v>45783.0</v>
      </c>
      <c r="C74" s="54">
        <v>197386.0</v>
      </c>
      <c r="D74" s="54" t="s">
        <v>60</v>
      </c>
      <c r="E74" s="53">
        <v>45261.0</v>
      </c>
      <c r="F74" s="56">
        <f t="shared" si="1"/>
        <v>17</v>
      </c>
      <c r="G74" s="151">
        <v>45299.0</v>
      </c>
      <c r="H74" s="347">
        <f t="shared" si="2"/>
        <v>15</v>
      </c>
      <c r="I74" s="54" t="s">
        <v>134</v>
      </c>
      <c r="J74" s="54">
        <v>1004.0</v>
      </c>
      <c r="K74" s="100"/>
      <c r="L74" s="54" t="s">
        <v>51</v>
      </c>
      <c r="M74" s="53">
        <v>45706.0</v>
      </c>
      <c r="N74" s="54" t="s">
        <v>19</v>
      </c>
      <c r="O74" s="54" t="s">
        <v>939</v>
      </c>
      <c r="P74" s="434" t="s">
        <v>61</v>
      </c>
      <c r="Q74" s="152"/>
      <c r="R74" s="162"/>
      <c r="S74" s="162"/>
      <c r="T74" s="162"/>
      <c r="U74" s="162"/>
      <c r="V74" s="163"/>
      <c r="W74" s="163"/>
      <c r="X74" s="163"/>
    </row>
    <row r="75">
      <c r="A75" s="53">
        <v>45705.0</v>
      </c>
      <c r="B75" s="53">
        <v>45783.0</v>
      </c>
      <c r="C75" s="54">
        <v>150302.0</v>
      </c>
      <c r="D75" s="54" t="s">
        <v>48</v>
      </c>
      <c r="E75" s="53">
        <v>44835.0</v>
      </c>
      <c r="F75" s="56">
        <f t="shared" si="1"/>
        <v>31</v>
      </c>
      <c r="G75" s="53">
        <v>44874.0</v>
      </c>
      <c r="H75" s="347">
        <f t="shared" si="2"/>
        <v>29</v>
      </c>
      <c r="I75" s="54" t="s">
        <v>73</v>
      </c>
      <c r="J75" s="443">
        <v>222.0</v>
      </c>
      <c r="K75" s="100"/>
      <c r="L75" s="54" t="s">
        <v>51</v>
      </c>
      <c r="M75" s="53">
        <v>45728.0</v>
      </c>
      <c r="N75" s="54" t="s">
        <v>19</v>
      </c>
      <c r="O75" s="54" t="s">
        <v>940</v>
      </c>
      <c r="P75" s="434" t="s">
        <v>66</v>
      </c>
      <c r="Q75" s="152"/>
      <c r="R75" s="162"/>
      <c r="S75" s="162"/>
      <c r="T75" s="162"/>
      <c r="U75" s="162"/>
      <c r="V75" s="163"/>
      <c r="W75" s="163"/>
      <c r="X75" s="163"/>
    </row>
    <row r="76">
      <c r="A76" s="53">
        <v>45705.0</v>
      </c>
      <c r="B76" s="53">
        <v>45779.0</v>
      </c>
      <c r="C76" s="54">
        <v>182078.0</v>
      </c>
      <c r="D76" s="54" t="s">
        <v>48</v>
      </c>
      <c r="E76" s="53">
        <v>45200.0</v>
      </c>
      <c r="F76" s="56">
        <f t="shared" si="1"/>
        <v>19</v>
      </c>
      <c r="G76" s="151">
        <v>45384.0</v>
      </c>
      <c r="H76" s="347">
        <f t="shared" si="2"/>
        <v>13</v>
      </c>
      <c r="I76" s="54" t="s">
        <v>74</v>
      </c>
      <c r="J76" s="54" t="s">
        <v>840</v>
      </c>
      <c r="K76" s="53"/>
      <c r="L76" s="54" t="s">
        <v>68</v>
      </c>
      <c r="M76" s="53">
        <v>45779.0</v>
      </c>
      <c r="N76" s="54" t="s">
        <v>22</v>
      </c>
      <c r="O76" s="54" t="s">
        <v>941</v>
      </c>
      <c r="P76" s="434" t="s">
        <v>66</v>
      </c>
      <c r="Q76" s="152"/>
      <c r="R76" s="162"/>
      <c r="S76" s="162"/>
      <c r="T76" s="162"/>
      <c r="U76" s="162"/>
      <c r="V76" s="163"/>
      <c r="W76" s="163"/>
      <c r="X76" s="163"/>
    </row>
    <row r="77">
      <c r="A77" s="53">
        <v>45705.0</v>
      </c>
      <c r="B77" s="53">
        <v>45783.0</v>
      </c>
      <c r="C77" s="54">
        <v>176506.0</v>
      </c>
      <c r="D77" s="54" t="s">
        <v>48</v>
      </c>
      <c r="E77" s="53">
        <v>44958.0</v>
      </c>
      <c r="F77" s="56">
        <f t="shared" si="1"/>
        <v>27</v>
      </c>
      <c r="G77" s="53">
        <v>45107.0</v>
      </c>
      <c r="H77" s="347">
        <f t="shared" si="2"/>
        <v>22</v>
      </c>
      <c r="I77" s="54" t="s">
        <v>73</v>
      </c>
      <c r="J77" s="54">
        <v>259.0</v>
      </c>
      <c r="K77" s="100"/>
      <c r="L77" s="54" t="s">
        <v>51</v>
      </c>
      <c r="M77" s="53">
        <v>45728.0</v>
      </c>
      <c r="N77" s="54" t="s">
        <v>19</v>
      </c>
      <c r="O77" s="54" t="s">
        <v>942</v>
      </c>
      <c r="P77" s="434" t="s">
        <v>61</v>
      </c>
      <c r="Q77" s="152"/>
      <c r="R77" s="162"/>
      <c r="S77" s="162"/>
      <c r="T77" s="162"/>
      <c r="U77" s="162"/>
      <c r="V77" s="163"/>
      <c r="W77" s="163"/>
      <c r="X77" s="163"/>
    </row>
    <row r="78">
      <c r="A78" s="53">
        <v>45705.0</v>
      </c>
      <c r="B78" s="53">
        <v>45783.0</v>
      </c>
      <c r="C78" s="54">
        <v>225776.0</v>
      </c>
      <c r="D78" s="54" t="s">
        <v>48</v>
      </c>
      <c r="E78" s="53">
        <v>45383.0</v>
      </c>
      <c r="F78" s="56">
        <f t="shared" si="1"/>
        <v>13</v>
      </c>
      <c r="G78" s="151">
        <v>45526.0</v>
      </c>
      <c r="H78" s="347">
        <f t="shared" si="2"/>
        <v>8</v>
      </c>
      <c r="I78" s="54" t="s">
        <v>73</v>
      </c>
      <c r="J78" s="54">
        <v>208.0</v>
      </c>
      <c r="K78" s="100"/>
      <c r="L78" s="54" t="s">
        <v>51</v>
      </c>
      <c r="M78" s="53">
        <v>45728.0</v>
      </c>
      <c r="N78" s="54" t="s">
        <v>19</v>
      </c>
      <c r="O78" s="54" t="s">
        <v>65</v>
      </c>
      <c r="P78" s="434" t="s">
        <v>61</v>
      </c>
      <c r="Q78" s="152"/>
      <c r="R78" s="162"/>
      <c r="S78" s="162"/>
      <c r="T78" s="162"/>
      <c r="U78" s="162"/>
      <c r="V78" s="163"/>
      <c r="W78" s="163"/>
      <c r="X78" s="163"/>
    </row>
    <row r="79">
      <c r="A79" s="53">
        <v>45705.0</v>
      </c>
      <c r="B79" s="53">
        <v>45783.0</v>
      </c>
      <c r="C79" s="54">
        <v>209807.0</v>
      </c>
      <c r="D79" s="54" t="s">
        <v>48</v>
      </c>
      <c r="E79" s="53">
        <v>45352.0</v>
      </c>
      <c r="F79" s="56">
        <f t="shared" si="1"/>
        <v>14</v>
      </c>
      <c r="G79" s="53">
        <v>45395.0</v>
      </c>
      <c r="H79" s="347">
        <f t="shared" si="2"/>
        <v>12</v>
      </c>
      <c r="I79" s="54" t="s">
        <v>49</v>
      </c>
      <c r="J79" s="54" t="s">
        <v>123</v>
      </c>
      <c r="K79" s="100"/>
      <c r="L79" s="54" t="s">
        <v>51</v>
      </c>
      <c r="M79" s="53">
        <v>45728.0</v>
      </c>
      <c r="N79" s="54" t="s">
        <v>19</v>
      </c>
      <c r="O79" s="54" t="s">
        <v>65</v>
      </c>
      <c r="P79" s="434" t="s">
        <v>61</v>
      </c>
      <c r="Q79" s="152"/>
      <c r="R79" s="162"/>
      <c r="S79" s="162"/>
      <c r="T79" s="162"/>
      <c r="U79" s="162"/>
      <c r="V79" s="163"/>
      <c r="W79" s="163"/>
      <c r="X79" s="163"/>
    </row>
    <row r="80">
      <c r="A80" s="53">
        <v>45705.0</v>
      </c>
      <c r="B80" s="53">
        <v>45783.0</v>
      </c>
      <c r="C80" s="54">
        <v>224219.0</v>
      </c>
      <c r="D80" s="54" t="s">
        <v>71</v>
      </c>
      <c r="E80" s="53">
        <v>45352.0</v>
      </c>
      <c r="F80" s="56">
        <f t="shared" si="1"/>
        <v>14</v>
      </c>
      <c r="G80" s="53">
        <v>45512.0</v>
      </c>
      <c r="H80" s="347">
        <f t="shared" si="2"/>
        <v>8</v>
      </c>
      <c r="I80" s="54" t="s">
        <v>74</v>
      </c>
      <c r="J80" s="54" t="s">
        <v>33</v>
      </c>
      <c r="K80" s="100"/>
      <c r="L80" s="58"/>
      <c r="M80" s="58"/>
      <c r="N80" s="54" t="s">
        <v>19</v>
      </c>
      <c r="O80" s="58"/>
      <c r="P80" s="439"/>
      <c r="Q80" s="152"/>
      <c r="R80" s="162"/>
      <c r="S80" s="162"/>
      <c r="T80" s="162"/>
      <c r="U80" s="162"/>
      <c r="V80" s="163"/>
      <c r="W80" s="163"/>
      <c r="X80" s="163"/>
    </row>
    <row r="81">
      <c r="A81" s="53">
        <v>45705.0</v>
      </c>
      <c r="B81" s="53">
        <v>45783.0</v>
      </c>
      <c r="C81" s="54">
        <v>130361.0</v>
      </c>
      <c r="D81" s="54" t="s">
        <v>71</v>
      </c>
      <c r="E81" s="53">
        <v>44652.0</v>
      </c>
      <c r="F81" s="56">
        <f t="shared" si="1"/>
        <v>37</v>
      </c>
      <c r="G81" s="53">
        <v>44707.0</v>
      </c>
      <c r="H81" s="347">
        <f t="shared" si="2"/>
        <v>35</v>
      </c>
      <c r="I81" s="54" t="s">
        <v>73</v>
      </c>
      <c r="J81" s="54" t="s">
        <v>33</v>
      </c>
      <c r="K81" s="100"/>
      <c r="L81" s="58"/>
      <c r="M81" s="58"/>
      <c r="N81" s="54" t="s">
        <v>19</v>
      </c>
      <c r="O81" s="58"/>
      <c r="P81" s="439"/>
      <c r="Q81" s="152"/>
      <c r="R81" s="162"/>
      <c r="S81" s="162"/>
      <c r="T81" s="162"/>
      <c r="U81" s="162"/>
      <c r="V81" s="163"/>
      <c r="W81" s="163"/>
      <c r="X81" s="163"/>
    </row>
    <row r="82">
      <c r="A82" s="53">
        <v>45705.0</v>
      </c>
      <c r="B82" s="53">
        <v>45783.0</v>
      </c>
      <c r="C82" s="54">
        <v>184022.0</v>
      </c>
      <c r="D82" s="54" t="s">
        <v>71</v>
      </c>
      <c r="E82" s="53">
        <v>45108.0</v>
      </c>
      <c r="F82" s="56">
        <f t="shared" si="1"/>
        <v>22</v>
      </c>
      <c r="G82" s="53">
        <v>45166.0</v>
      </c>
      <c r="H82" s="347">
        <f t="shared" si="2"/>
        <v>20</v>
      </c>
      <c r="I82" s="54" t="s">
        <v>73</v>
      </c>
      <c r="J82" s="54" t="s">
        <v>136</v>
      </c>
      <c r="K82" s="100"/>
      <c r="L82" s="54" t="s">
        <v>51</v>
      </c>
      <c r="M82" s="53">
        <v>45712.0</v>
      </c>
      <c r="N82" s="54" t="s">
        <v>19</v>
      </c>
      <c r="O82" s="54" t="s">
        <v>943</v>
      </c>
      <c r="P82" s="434" t="s">
        <v>66</v>
      </c>
      <c r="Q82" s="152"/>
      <c r="R82" s="162"/>
      <c r="S82" s="162"/>
      <c r="T82" s="162"/>
      <c r="U82" s="162"/>
      <c r="V82" s="163"/>
      <c r="W82" s="163"/>
      <c r="X82" s="163"/>
    </row>
    <row r="83">
      <c r="A83" s="53">
        <v>45705.0</v>
      </c>
      <c r="B83" s="53">
        <v>45783.0</v>
      </c>
      <c r="C83" s="54">
        <v>219188.0</v>
      </c>
      <c r="D83" s="54" t="s">
        <v>71</v>
      </c>
      <c r="E83" s="53">
        <v>45231.0</v>
      </c>
      <c r="F83" s="56">
        <f t="shared" si="1"/>
        <v>18</v>
      </c>
      <c r="G83" s="53">
        <v>45468.0</v>
      </c>
      <c r="H83" s="347">
        <f t="shared" si="2"/>
        <v>10</v>
      </c>
      <c r="I83" s="54" t="s">
        <v>73</v>
      </c>
      <c r="J83" s="54">
        <v>269.0</v>
      </c>
      <c r="K83" s="100"/>
      <c r="L83" s="54" t="s">
        <v>51</v>
      </c>
      <c r="M83" s="53">
        <v>45728.0</v>
      </c>
      <c r="N83" s="54" t="s">
        <v>19</v>
      </c>
      <c r="O83" s="54" t="s">
        <v>944</v>
      </c>
      <c r="P83" s="434" t="s">
        <v>66</v>
      </c>
      <c r="Q83" s="152"/>
      <c r="R83" s="162"/>
      <c r="S83" s="162"/>
      <c r="T83" s="162"/>
      <c r="U83" s="162"/>
      <c r="V83" s="163"/>
      <c r="W83" s="163"/>
      <c r="X83" s="163"/>
    </row>
    <row r="84">
      <c r="A84" s="53">
        <v>45705.0</v>
      </c>
      <c r="B84" s="53">
        <v>45783.0</v>
      </c>
      <c r="C84" s="54">
        <v>224755.0</v>
      </c>
      <c r="D84" s="54" t="s">
        <v>71</v>
      </c>
      <c r="E84" s="53">
        <v>45352.0</v>
      </c>
      <c r="F84" s="56">
        <f t="shared" si="1"/>
        <v>14</v>
      </c>
      <c r="G84" s="53">
        <v>45517.0</v>
      </c>
      <c r="H84" s="347">
        <f t="shared" si="2"/>
        <v>8</v>
      </c>
      <c r="I84" s="54" t="s">
        <v>73</v>
      </c>
      <c r="J84" s="54">
        <v>212.0</v>
      </c>
      <c r="K84" s="100"/>
      <c r="L84" s="54" t="s">
        <v>51</v>
      </c>
      <c r="M84" s="53">
        <v>45729.0</v>
      </c>
      <c r="N84" s="54" t="s">
        <v>19</v>
      </c>
      <c r="O84" s="54" t="s">
        <v>65</v>
      </c>
      <c r="P84" s="434" t="s">
        <v>61</v>
      </c>
      <c r="Q84" s="152"/>
      <c r="R84" s="162"/>
      <c r="S84" s="162"/>
      <c r="T84" s="162"/>
      <c r="U84" s="162"/>
      <c r="V84" s="163"/>
      <c r="W84" s="163"/>
      <c r="X84" s="163"/>
    </row>
    <row r="85">
      <c r="A85" s="53">
        <v>45705.0</v>
      </c>
      <c r="B85" s="53">
        <v>45783.0</v>
      </c>
      <c r="C85" s="54">
        <v>231168.0</v>
      </c>
      <c r="D85" s="54" t="s">
        <v>71</v>
      </c>
      <c r="E85" s="53">
        <v>45474.0</v>
      </c>
      <c r="F85" s="56">
        <f t="shared" si="1"/>
        <v>10</v>
      </c>
      <c r="G85" s="151">
        <v>45580.0</v>
      </c>
      <c r="H85" s="347">
        <f t="shared" si="2"/>
        <v>6</v>
      </c>
      <c r="I85" s="54" t="s">
        <v>59</v>
      </c>
      <c r="J85" s="58"/>
      <c r="K85" s="100"/>
      <c r="L85" s="58"/>
      <c r="M85" s="58"/>
      <c r="N85" s="54" t="s">
        <v>19</v>
      </c>
      <c r="O85" s="58"/>
      <c r="P85" s="439"/>
      <c r="Q85" s="152"/>
      <c r="R85" s="162"/>
      <c r="S85" s="162"/>
      <c r="T85" s="162"/>
      <c r="U85" s="162"/>
      <c r="V85" s="163"/>
      <c r="W85" s="163"/>
      <c r="X85" s="163"/>
    </row>
    <row r="86">
      <c r="A86" s="53">
        <v>45705.0</v>
      </c>
      <c r="B86" s="53">
        <v>45783.0</v>
      </c>
      <c r="C86" s="54">
        <v>131317.0</v>
      </c>
      <c r="D86" s="54" t="s">
        <v>77</v>
      </c>
      <c r="E86" s="53">
        <v>44652.0</v>
      </c>
      <c r="F86" s="56">
        <f t="shared" si="1"/>
        <v>37</v>
      </c>
      <c r="G86" s="53">
        <v>44713.0</v>
      </c>
      <c r="H86" s="347">
        <f t="shared" si="2"/>
        <v>35</v>
      </c>
      <c r="I86" s="54" t="s">
        <v>141</v>
      </c>
      <c r="J86" s="54" t="s">
        <v>945</v>
      </c>
      <c r="K86" s="100"/>
      <c r="L86" s="54" t="s">
        <v>51</v>
      </c>
      <c r="M86" s="53">
        <v>45714.0</v>
      </c>
      <c r="N86" s="54" t="s">
        <v>19</v>
      </c>
      <c r="O86" s="54"/>
      <c r="P86" s="439"/>
      <c r="Q86" s="152"/>
      <c r="R86" s="162"/>
      <c r="S86" s="162"/>
      <c r="T86" s="162"/>
      <c r="U86" s="162"/>
      <c r="V86" s="163"/>
      <c r="W86" s="163"/>
      <c r="X86" s="163"/>
    </row>
    <row r="87">
      <c r="A87" s="53">
        <v>45705.0</v>
      </c>
      <c r="B87" s="53">
        <v>45783.0</v>
      </c>
      <c r="C87" s="54">
        <v>194672.0</v>
      </c>
      <c r="D87" s="54" t="s">
        <v>77</v>
      </c>
      <c r="E87" s="53">
        <v>45261.0</v>
      </c>
      <c r="F87" s="56">
        <f t="shared" si="1"/>
        <v>17</v>
      </c>
      <c r="G87" s="53">
        <v>45261.0</v>
      </c>
      <c r="H87" s="347">
        <f t="shared" si="2"/>
        <v>17</v>
      </c>
      <c r="I87" s="54" t="s">
        <v>74</v>
      </c>
      <c r="J87" s="54" t="s">
        <v>404</v>
      </c>
      <c r="K87" s="100"/>
      <c r="L87" s="54" t="s">
        <v>51</v>
      </c>
      <c r="M87" s="53">
        <v>45714.0</v>
      </c>
      <c r="N87" s="54" t="s">
        <v>19</v>
      </c>
      <c r="O87" s="54" t="s">
        <v>946</v>
      </c>
      <c r="P87" s="434" t="s">
        <v>66</v>
      </c>
      <c r="Q87" s="152"/>
      <c r="R87" s="162"/>
      <c r="S87" s="162"/>
      <c r="T87" s="162"/>
      <c r="U87" s="162"/>
      <c r="V87" s="163"/>
      <c r="W87" s="163"/>
      <c r="X87" s="163"/>
    </row>
    <row r="88">
      <c r="A88" s="53">
        <v>45705.0</v>
      </c>
      <c r="B88" s="53">
        <v>45783.0</v>
      </c>
      <c r="C88" s="54">
        <v>219127.0</v>
      </c>
      <c r="D88" s="54" t="s">
        <v>77</v>
      </c>
      <c r="E88" s="53">
        <v>45444.0</v>
      </c>
      <c r="F88" s="56">
        <f t="shared" si="1"/>
        <v>11</v>
      </c>
      <c r="G88" s="53">
        <v>45467.0</v>
      </c>
      <c r="H88" s="347">
        <f t="shared" si="2"/>
        <v>10</v>
      </c>
      <c r="I88" s="54" t="s">
        <v>49</v>
      </c>
      <c r="J88" s="54" t="s">
        <v>947</v>
      </c>
      <c r="K88" s="100"/>
      <c r="L88" s="54" t="s">
        <v>51</v>
      </c>
      <c r="M88" s="53">
        <v>45715.0</v>
      </c>
      <c r="N88" s="54" t="s">
        <v>19</v>
      </c>
      <c r="O88" s="54" t="s">
        <v>948</v>
      </c>
      <c r="P88" s="434" t="s">
        <v>66</v>
      </c>
      <c r="Q88" s="152"/>
      <c r="R88" s="162"/>
      <c r="S88" s="162"/>
      <c r="T88" s="162"/>
      <c r="U88" s="162"/>
      <c r="V88" s="163"/>
      <c r="W88" s="163"/>
      <c r="X88" s="163"/>
    </row>
    <row r="89">
      <c r="A89" s="53">
        <v>45705.0</v>
      </c>
      <c r="B89" s="53">
        <v>45779.0</v>
      </c>
      <c r="C89" s="54">
        <v>215847.0</v>
      </c>
      <c r="D89" s="54" t="s">
        <v>70</v>
      </c>
      <c r="E89" s="53">
        <v>45413.0</v>
      </c>
      <c r="F89" s="56">
        <f t="shared" si="1"/>
        <v>12</v>
      </c>
      <c r="G89" s="53">
        <v>45436.0</v>
      </c>
      <c r="H89" s="347">
        <f t="shared" si="2"/>
        <v>11</v>
      </c>
      <c r="I89" s="54" t="s">
        <v>74</v>
      </c>
      <c r="J89" s="54" t="s">
        <v>949</v>
      </c>
      <c r="K89" s="100"/>
      <c r="L89" s="54" t="s">
        <v>51</v>
      </c>
      <c r="M89" s="53">
        <v>45741.0</v>
      </c>
      <c r="N89" s="54" t="s">
        <v>23</v>
      </c>
      <c r="O89" s="54" t="s">
        <v>65</v>
      </c>
      <c r="P89" s="439"/>
      <c r="Q89" s="152"/>
      <c r="R89" s="162"/>
      <c r="S89" s="162"/>
      <c r="T89" s="162"/>
      <c r="U89" s="162"/>
      <c r="V89" s="163"/>
      <c r="W89" s="163"/>
      <c r="X89" s="163"/>
    </row>
    <row r="90">
      <c r="A90" s="53">
        <v>45705.0</v>
      </c>
      <c r="B90" s="53">
        <v>45783.0</v>
      </c>
      <c r="C90" s="54">
        <v>227838.0</v>
      </c>
      <c r="D90" s="54" t="s">
        <v>70</v>
      </c>
      <c r="E90" s="53">
        <v>45505.0</v>
      </c>
      <c r="F90" s="56">
        <f t="shared" si="1"/>
        <v>9</v>
      </c>
      <c r="G90" s="53">
        <v>45547.0</v>
      </c>
      <c r="H90" s="347">
        <f t="shared" si="2"/>
        <v>7</v>
      </c>
      <c r="I90" s="54" t="s">
        <v>74</v>
      </c>
      <c r="J90" s="54" t="s">
        <v>840</v>
      </c>
      <c r="K90" s="100"/>
      <c r="L90" s="54" t="s">
        <v>51</v>
      </c>
      <c r="M90" s="53">
        <v>45743.0</v>
      </c>
      <c r="N90" s="54" t="s">
        <v>19</v>
      </c>
      <c r="O90" s="54" t="s">
        <v>65</v>
      </c>
      <c r="P90" s="439"/>
      <c r="Q90" s="152"/>
      <c r="R90" s="162"/>
      <c r="S90" s="162"/>
      <c r="T90" s="162"/>
      <c r="U90" s="162"/>
      <c r="V90" s="163"/>
      <c r="W90" s="163"/>
      <c r="X90" s="163"/>
    </row>
    <row r="91">
      <c r="A91" s="53">
        <v>45705.0</v>
      </c>
      <c r="B91" s="53">
        <v>45783.0</v>
      </c>
      <c r="C91" s="54">
        <v>209648.0</v>
      </c>
      <c r="D91" s="54" t="s">
        <v>58</v>
      </c>
      <c r="E91" s="53">
        <v>45352.0</v>
      </c>
      <c r="F91" s="56">
        <f t="shared" si="1"/>
        <v>14</v>
      </c>
      <c r="G91" s="53">
        <v>45392.0</v>
      </c>
      <c r="H91" s="347">
        <f t="shared" si="2"/>
        <v>12</v>
      </c>
      <c r="I91" s="54" t="s">
        <v>74</v>
      </c>
      <c r="J91" s="54" t="s">
        <v>94</v>
      </c>
      <c r="K91" s="100"/>
      <c r="L91" s="54" t="s">
        <v>51</v>
      </c>
      <c r="M91" s="53">
        <v>45706.0</v>
      </c>
      <c r="N91" s="54" t="s">
        <v>19</v>
      </c>
      <c r="O91" s="54" t="s">
        <v>950</v>
      </c>
      <c r="P91" s="434" t="s">
        <v>66</v>
      </c>
      <c r="Q91" s="152"/>
      <c r="R91" s="162"/>
      <c r="S91" s="162"/>
      <c r="T91" s="162"/>
      <c r="U91" s="162"/>
      <c r="V91" s="163"/>
      <c r="W91" s="163"/>
      <c r="X91" s="163"/>
    </row>
    <row r="92">
      <c r="A92" s="53">
        <v>45705.0</v>
      </c>
      <c r="B92" s="53">
        <v>45783.0</v>
      </c>
      <c r="C92" s="54">
        <v>219013.0</v>
      </c>
      <c r="D92" s="54" t="s">
        <v>41</v>
      </c>
      <c r="E92" s="53">
        <v>45444.0</v>
      </c>
      <c r="F92" s="56">
        <f t="shared" si="1"/>
        <v>11</v>
      </c>
      <c r="G92" s="53">
        <v>45471.0</v>
      </c>
      <c r="H92" s="347">
        <f t="shared" si="2"/>
        <v>10</v>
      </c>
      <c r="I92" s="54" t="s">
        <v>73</v>
      </c>
      <c r="J92" s="54" t="s">
        <v>399</v>
      </c>
      <c r="K92" s="100"/>
      <c r="L92" s="54" t="s">
        <v>51</v>
      </c>
      <c r="M92" s="53">
        <v>45747.0</v>
      </c>
      <c r="N92" s="54" t="s">
        <v>19</v>
      </c>
      <c r="O92" s="54" t="s">
        <v>65</v>
      </c>
      <c r="P92" s="434" t="s">
        <v>61</v>
      </c>
      <c r="Q92" s="152"/>
      <c r="R92" s="162"/>
      <c r="S92" s="162"/>
      <c r="T92" s="162"/>
      <c r="U92" s="162"/>
      <c r="V92" s="163"/>
      <c r="W92" s="163"/>
      <c r="X92" s="163"/>
    </row>
    <row r="93">
      <c r="A93" s="53">
        <v>45705.0</v>
      </c>
      <c r="B93" s="53">
        <v>45783.0</v>
      </c>
      <c r="C93" s="54">
        <v>224045.0</v>
      </c>
      <c r="D93" s="54" t="s">
        <v>89</v>
      </c>
      <c r="E93" s="53">
        <v>45444.0</v>
      </c>
      <c r="F93" s="56">
        <f t="shared" si="1"/>
        <v>11</v>
      </c>
      <c r="G93" s="53">
        <v>45545.0</v>
      </c>
      <c r="H93" s="347">
        <f t="shared" si="2"/>
        <v>7</v>
      </c>
      <c r="I93" s="54" t="s">
        <v>74</v>
      </c>
      <c r="J93" s="54" t="s">
        <v>108</v>
      </c>
      <c r="K93" s="100"/>
      <c r="L93" s="54" t="s">
        <v>51</v>
      </c>
      <c r="M93" s="53">
        <v>45743.0</v>
      </c>
      <c r="N93" s="54" t="s">
        <v>19</v>
      </c>
      <c r="O93" s="54" t="s">
        <v>951</v>
      </c>
      <c r="P93" s="434" t="s">
        <v>66</v>
      </c>
      <c r="Q93" s="152"/>
      <c r="R93" s="162"/>
      <c r="S93" s="162"/>
      <c r="T93" s="162"/>
      <c r="U93" s="162"/>
      <c r="V93" s="163"/>
      <c r="W93" s="163"/>
      <c r="X93" s="163"/>
    </row>
    <row r="94">
      <c r="A94" s="53">
        <v>45705.0</v>
      </c>
      <c r="B94" s="53">
        <v>45783.0</v>
      </c>
      <c r="C94" s="54">
        <v>222785.0</v>
      </c>
      <c r="D94" s="54" t="s">
        <v>111</v>
      </c>
      <c r="E94" s="53">
        <v>45474.0</v>
      </c>
      <c r="F94" s="56">
        <f t="shared" si="1"/>
        <v>10</v>
      </c>
      <c r="G94" s="53">
        <v>45498.0</v>
      </c>
      <c r="H94" s="347">
        <f t="shared" si="2"/>
        <v>9</v>
      </c>
      <c r="I94" s="54" t="s">
        <v>49</v>
      </c>
      <c r="J94" s="54" t="s">
        <v>952</v>
      </c>
      <c r="K94" s="100"/>
      <c r="L94" s="54" t="s">
        <v>51</v>
      </c>
      <c r="M94" s="53">
        <v>45728.0</v>
      </c>
      <c r="N94" s="54" t="s">
        <v>19</v>
      </c>
      <c r="O94" s="54" t="s">
        <v>953</v>
      </c>
      <c r="P94" s="434" t="s">
        <v>66</v>
      </c>
      <c r="Q94" s="152"/>
      <c r="R94" s="162"/>
      <c r="S94" s="162"/>
      <c r="T94" s="162"/>
      <c r="U94" s="162"/>
      <c r="V94" s="163"/>
      <c r="W94" s="163"/>
      <c r="X94" s="163"/>
    </row>
    <row r="95">
      <c r="A95" s="53">
        <v>45705.0</v>
      </c>
      <c r="B95" s="53">
        <v>45783.0</v>
      </c>
      <c r="C95" s="54">
        <v>202628.0</v>
      </c>
      <c r="D95" s="54" t="s">
        <v>55</v>
      </c>
      <c r="E95" s="53">
        <v>45323.0</v>
      </c>
      <c r="F95" s="56">
        <f t="shared" si="1"/>
        <v>15</v>
      </c>
      <c r="G95" s="53">
        <v>45365.0</v>
      </c>
      <c r="H95" s="347">
        <f t="shared" si="2"/>
        <v>13</v>
      </c>
      <c r="I95" s="54" t="s">
        <v>74</v>
      </c>
      <c r="J95" s="54" t="s">
        <v>94</v>
      </c>
      <c r="K95" s="100"/>
      <c r="L95" s="54" t="s">
        <v>51</v>
      </c>
      <c r="M95" s="53">
        <v>45741.0</v>
      </c>
      <c r="N95" s="54" t="s">
        <v>19</v>
      </c>
      <c r="O95" s="54" t="s">
        <v>954</v>
      </c>
      <c r="P95" s="434" t="s">
        <v>66</v>
      </c>
      <c r="Q95" s="152"/>
      <c r="R95" s="162"/>
      <c r="S95" s="162"/>
      <c r="T95" s="162"/>
      <c r="U95" s="162"/>
      <c r="V95" s="163"/>
      <c r="W95" s="163"/>
      <c r="X95" s="163"/>
    </row>
    <row r="96">
      <c r="A96" s="53">
        <v>45705.0</v>
      </c>
      <c r="B96" s="53">
        <v>45783.0</v>
      </c>
      <c r="C96" s="54">
        <v>213249.0</v>
      </c>
      <c r="D96" s="54" t="s">
        <v>95</v>
      </c>
      <c r="E96" s="53">
        <v>45323.0</v>
      </c>
      <c r="F96" s="56">
        <f t="shared" si="1"/>
        <v>15</v>
      </c>
      <c r="G96" s="53">
        <v>45418.0</v>
      </c>
      <c r="H96" s="347">
        <f t="shared" si="2"/>
        <v>12</v>
      </c>
      <c r="I96" s="54" t="s">
        <v>74</v>
      </c>
      <c r="J96" s="54">
        <v>308.0</v>
      </c>
      <c r="K96" s="100"/>
      <c r="L96" s="54" t="s">
        <v>51</v>
      </c>
      <c r="M96" s="53">
        <v>45743.0</v>
      </c>
      <c r="N96" s="54" t="s">
        <v>19</v>
      </c>
      <c r="O96" s="54" t="s">
        <v>955</v>
      </c>
      <c r="P96" s="434" t="s">
        <v>66</v>
      </c>
      <c r="Q96" s="152"/>
      <c r="R96" s="162"/>
      <c r="S96" s="162"/>
      <c r="T96" s="162"/>
      <c r="U96" s="162"/>
      <c r="V96" s="163"/>
      <c r="W96" s="163"/>
      <c r="X96" s="163"/>
    </row>
    <row r="97">
      <c r="A97" s="53">
        <v>45705.0</v>
      </c>
      <c r="B97" s="53">
        <v>45783.0</v>
      </c>
      <c r="C97" s="54">
        <v>221349.0</v>
      </c>
      <c r="D97" s="54" t="s">
        <v>62</v>
      </c>
      <c r="E97" s="53">
        <v>45323.0</v>
      </c>
      <c r="F97" s="56">
        <f t="shared" si="1"/>
        <v>15</v>
      </c>
      <c r="G97" s="53">
        <v>45485.0</v>
      </c>
      <c r="H97" s="347">
        <f t="shared" si="2"/>
        <v>9</v>
      </c>
      <c r="I97" s="54" t="s">
        <v>134</v>
      </c>
      <c r="J97" s="54">
        <v>1001.0</v>
      </c>
      <c r="K97" s="100"/>
      <c r="L97" s="54" t="s">
        <v>51</v>
      </c>
      <c r="M97" s="151">
        <v>45652.0</v>
      </c>
      <c r="N97" s="54" t="s">
        <v>19</v>
      </c>
      <c r="O97" s="58"/>
      <c r="P97" s="439"/>
      <c r="Q97" s="152"/>
      <c r="R97" s="162"/>
      <c r="S97" s="162"/>
      <c r="T97" s="162"/>
      <c r="U97" s="162"/>
      <c r="V97" s="163"/>
      <c r="W97" s="163"/>
      <c r="X97" s="163"/>
    </row>
    <row r="98">
      <c r="A98" s="53">
        <v>45705.0</v>
      </c>
      <c r="B98" s="53">
        <v>45779.0</v>
      </c>
      <c r="C98" s="54">
        <v>205520.0</v>
      </c>
      <c r="D98" s="54" t="s">
        <v>62</v>
      </c>
      <c r="E98" s="53">
        <v>45352.0</v>
      </c>
      <c r="F98" s="56">
        <f t="shared" si="1"/>
        <v>14</v>
      </c>
      <c r="G98" s="53">
        <v>45363.0</v>
      </c>
      <c r="H98" s="347">
        <f t="shared" si="2"/>
        <v>13</v>
      </c>
      <c r="I98" s="54" t="s">
        <v>74</v>
      </c>
      <c r="J98" s="54">
        <v>312.0</v>
      </c>
      <c r="K98" s="100"/>
      <c r="L98" s="54" t="s">
        <v>51</v>
      </c>
      <c r="M98" s="53">
        <v>45779.0</v>
      </c>
      <c r="N98" s="54" t="s">
        <v>22</v>
      </c>
      <c r="O98" s="54" t="s">
        <v>956</v>
      </c>
      <c r="P98" s="434" t="s">
        <v>66</v>
      </c>
      <c r="Q98" s="152"/>
      <c r="R98" s="162"/>
      <c r="S98" s="162"/>
      <c r="T98" s="162"/>
      <c r="U98" s="162"/>
      <c r="V98" s="163"/>
      <c r="W98" s="163"/>
      <c r="X98" s="163"/>
    </row>
    <row r="99">
      <c r="A99" s="53">
        <v>45705.0</v>
      </c>
      <c r="B99" s="53">
        <v>45783.0</v>
      </c>
      <c r="C99" s="54">
        <v>168424.0</v>
      </c>
      <c r="D99" s="54" t="s">
        <v>116</v>
      </c>
      <c r="E99" s="53">
        <v>44958.0</v>
      </c>
      <c r="F99" s="56">
        <f t="shared" si="1"/>
        <v>27</v>
      </c>
      <c r="G99" s="53">
        <v>45037.0</v>
      </c>
      <c r="H99" s="347">
        <f t="shared" si="2"/>
        <v>24</v>
      </c>
      <c r="I99" s="54" t="s">
        <v>141</v>
      </c>
      <c r="J99" s="54">
        <v>619.0</v>
      </c>
      <c r="K99" s="100"/>
      <c r="L99" s="54" t="s">
        <v>51</v>
      </c>
      <c r="M99" s="151">
        <v>45608.0</v>
      </c>
      <c r="N99" s="54" t="s">
        <v>19</v>
      </c>
      <c r="O99" s="58"/>
      <c r="P99" s="439"/>
      <c r="Q99" s="152"/>
      <c r="R99" s="162"/>
      <c r="S99" s="162"/>
      <c r="T99" s="162"/>
      <c r="U99" s="162"/>
      <c r="V99" s="163"/>
      <c r="W99" s="163"/>
      <c r="X99" s="163"/>
    </row>
    <row r="100">
      <c r="A100" s="53">
        <v>45705.0</v>
      </c>
      <c r="B100" s="53">
        <v>45783.0</v>
      </c>
      <c r="C100" s="54">
        <v>215925.0</v>
      </c>
      <c r="D100" s="54" t="s">
        <v>116</v>
      </c>
      <c r="E100" s="53">
        <v>45292.0</v>
      </c>
      <c r="F100" s="56">
        <f t="shared" si="1"/>
        <v>16</v>
      </c>
      <c r="G100" s="53">
        <v>45436.0</v>
      </c>
      <c r="H100" s="347">
        <f t="shared" si="2"/>
        <v>11</v>
      </c>
      <c r="I100" s="54" t="s">
        <v>42</v>
      </c>
      <c r="J100" s="54">
        <v>1.7997358303E10</v>
      </c>
      <c r="K100" s="100"/>
      <c r="L100" s="54" t="s">
        <v>51</v>
      </c>
      <c r="M100" s="53">
        <v>45743.0</v>
      </c>
      <c r="N100" s="54" t="s">
        <v>19</v>
      </c>
      <c r="O100" s="54" t="s">
        <v>957</v>
      </c>
      <c r="P100" s="434" t="s">
        <v>66</v>
      </c>
      <c r="Q100" s="152"/>
      <c r="R100" s="162"/>
      <c r="S100" s="162"/>
      <c r="T100" s="162"/>
      <c r="U100" s="162"/>
      <c r="V100" s="163"/>
      <c r="W100" s="163"/>
      <c r="X100" s="163"/>
    </row>
    <row r="101">
      <c r="A101" s="53">
        <v>45705.0</v>
      </c>
      <c r="B101" s="53">
        <v>45783.0</v>
      </c>
      <c r="C101" s="54">
        <v>183752.0</v>
      </c>
      <c r="D101" s="54" t="s">
        <v>98</v>
      </c>
      <c r="E101" s="53">
        <v>44986.0</v>
      </c>
      <c r="F101" s="56">
        <f t="shared" si="1"/>
        <v>26</v>
      </c>
      <c r="G101" s="53">
        <v>45164.0</v>
      </c>
      <c r="H101" s="347">
        <f t="shared" si="2"/>
        <v>20</v>
      </c>
      <c r="I101" s="54" t="s">
        <v>42</v>
      </c>
      <c r="J101" s="54" t="s">
        <v>958</v>
      </c>
      <c r="K101" s="100"/>
      <c r="L101" s="54" t="s">
        <v>51</v>
      </c>
      <c r="M101" s="53">
        <v>45743.0</v>
      </c>
      <c r="N101" s="54" t="s">
        <v>19</v>
      </c>
      <c r="O101" s="54" t="s">
        <v>959</v>
      </c>
      <c r="P101" s="434" t="s">
        <v>66</v>
      </c>
      <c r="Q101" s="152"/>
      <c r="R101" s="162"/>
      <c r="S101" s="162"/>
      <c r="T101" s="162"/>
      <c r="U101" s="162"/>
      <c r="V101" s="163"/>
      <c r="W101" s="163"/>
      <c r="X101" s="163"/>
    </row>
    <row r="102">
      <c r="A102" s="53">
        <v>45705.0</v>
      </c>
      <c r="B102" s="53">
        <v>45783.0</v>
      </c>
      <c r="C102" s="54">
        <v>196278.0</v>
      </c>
      <c r="D102" s="54" t="s">
        <v>98</v>
      </c>
      <c r="E102" s="53">
        <v>45261.0</v>
      </c>
      <c r="F102" s="56">
        <f t="shared" si="1"/>
        <v>17</v>
      </c>
      <c r="G102" s="151">
        <v>45278.0</v>
      </c>
      <c r="H102" s="347">
        <f t="shared" si="2"/>
        <v>16</v>
      </c>
      <c r="I102" s="54" t="s">
        <v>960</v>
      </c>
      <c r="J102" s="54">
        <v>608.0</v>
      </c>
      <c r="K102" s="100"/>
      <c r="L102" s="58"/>
      <c r="M102" s="58"/>
      <c r="N102" s="54" t="s">
        <v>19</v>
      </c>
      <c r="O102" s="58"/>
      <c r="P102" s="439"/>
      <c r="Q102" s="152"/>
      <c r="R102" s="162"/>
      <c r="S102" s="162"/>
      <c r="T102" s="162"/>
      <c r="U102" s="162"/>
      <c r="V102" s="163"/>
      <c r="W102" s="163"/>
      <c r="X102" s="163"/>
    </row>
    <row r="103">
      <c r="A103" s="53">
        <v>45705.0</v>
      </c>
      <c r="B103" s="53">
        <v>45783.0</v>
      </c>
      <c r="C103" s="54">
        <v>232910.0</v>
      </c>
      <c r="D103" s="54" t="s">
        <v>98</v>
      </c>
      <c r="E103" s="53">
        <v>45383.0</v>
      </c>
      <c r="F103" s="56">
        <f t="shared" si="1"/>
        <v>13</v>
      </c>
      <c r="G103" s="53">
        <v>45600.0</v>
      </c>
      <c r="H103" s="347">
        <f t="shared" si="2"/>
        <v>6</v>
      </c>
      <c r="I103" s="54" t="s">
        <v>74</v>
      </c>
      <c r="J103" s="58"/>
      <c r="K103" s="100"/>
      <c r="L103" s="58"/>
      <c r="M103" s="58"/>
      <c r="N103" s="54" t="s">
        <v>19</v>
      </c>
      <c r="O103" s="58"/>
      <c r="P103" s="439"/>
      <c r="Q103" s="152"/>
      <c r="R103" s="162"/>
      <c r="S103" s="162"/>
      <c r="T103" s="162"/>
      <c r="U103" s="162"/>
      <c r="V103" s="163"/>
      <c r="W103" s="163"/>
      <c r="X103" s="163"/>
    </row>
    <row r="104">
      <c r="A104" s="53">
        <v>45705.0</v>
      </c>
      <c r="B104" s="53">
        <v>45783.0</v>
      </c>
      <c r="C104" s="54">
        <v>237856.0</v>
      </c>
      <c r="D104" s="54" t="s">
        <v>98</v>
      </c>
      <c r="E104" s="53">
        <v>45474.0</v>
      </c>
      <c r="F104" s="56">
        <f t="shared" si="1"/>
        <v>10</v>
      </c>
      <c r="G104" s="151">
        <v>45654.0</v>
      </c>
      <c r="H104" s="347">
        <f t="shared" si="2"/>
        <v>4</v>
      </c>
      <c r="I104" s="54" t="s">
        <v>42</v>
      </c>
      <c r="J104" s="54" t="s">
        <v>961</v>
      </c>
      <c r="K104" s="57" t="s">
        <v>64</v>
      </c>
      <c r="L104" s="54" t="s">
        <v>51</v>
      </c>
      <c r="M104" s="53">
        <v>45730.0</v>
      </c>
      <c r="N104" s="54" t="s">
        <v>19</v>
      </c>
      <c r="O104" s="54" t="s">
        <v>65</v>
      </c>
      <c r="P104" s="439"/>
      <c r="Q104" s="152"/>
      <c r="R104" s="162"/>
      <c r="S104" s="162"/>
      <c r="T104" s="162"/>
      <c r="U104" s="162"/>
      <c r="V104" s="163"/>
      <c r="W104" s="163"/>
      <c r="X104" s="163"/>
    </row>
    <row r="105">
      <c r="A105" s="53">
        <v>45705.0</v>
      </c>
      <c r="B105" s="53">
        <v>45783.0</v>
      </c>
      <c r="C105" s="54">
        <v>197331.0</v>
      </c>
      <c r="D105" s="54" t="s">
        <v>99</v>
      </c>
      <c r="E105" s="53">
        <v>45261.0</v>
      </c>
      <c r="F105" s="56">
        <f t="shared" si="1"/>
        <v>17</v>
      </c>
      <c r="G105" s="53">
        <v>45301.0</v>
      </c>
      <c r="H105" s="347">
        <f t="shared" si="2"/>
        <v>15</v>
      </c>
      <c r="I105" s="54" t="s">
        <v>73</v>
      </c>
      <c r="J105" s="54" t="s">
        <v>142</v>
      </c>
      <c r="K105" s="100"/>
      <c r="L105" s="54" t="s">
        <v>51</v>
      </c>
      <c r="M105" s="53">
        <v>45744.0</v>
      </c>
      <c r="N105" s="54" t="s">
        <v>19</v>
      </c>
      <c r="O105" s="54" t="s">
        <v>962</v>
      </c>
      <c r="P105" s="434" t="s">
        <v>66</v>
      </c>
      <c r="Q105" s="152"/>
      <c r="R105" s="162"/>
      <c r="S105" s="162"/>
      <c r="T105" s="162"/>
      <c r="U105" s="162"/>
      <c r="V105" s="163"/>
      <c r="W105" s="163"/>
      <c r="X105" s="163"/>
    </row>
    <row r="106">
      <c r="A106" s="53">
        <v>45705.0</v>
      </c>
      <c r="B106" s="53">
        <v>45779.0</v>
      </c>
      <c r="C106" s="54">
        <v>225304.0</v>
      </c>
      <c r="D106" s="54" t="s">
        <v>99</v>
      </c>
      <c r="E106" s="53">
        <v>45566.0</v>
      </c>
      <c r="F106" s="56">
        <f t="shared" si="1"/>
        <v>7</v>
      </c>
      <c r="G106" s="53">
        <v>45628.0</v>
      </c>
      <c r="H106" s="347">
        <f t="shared" si="2"/>
        <v>5</v>
      </c>
      <c r="I106" s="54" t="s">
        <v>74</v>
      </c>
      <c r="J106" s="54">
        <v>310.0</v>
      </c>
      <c r="K106" s="100"/>
      <c r="L106" s="54" t="s">
        <v>51</v>
      </c>
      <c r="M106" s="53">
        <v>45779.0</v>
      </c>
      <c r="N106" s="54" t="s">
        <v>17</v>
      </c>
      <c r="O106" s="54" t="s">
        <v>65</v>
      </c>
      <c r="P106" s="434" t="s">
        <v>61</v>
      </c>
      <c r="Q106" s="152"/>
      <c r="R106" s="162"/>
      <c r="S106" s="162"/>
      <c r="T106" s="162"/>
      <c r="U106" s="162"/>
      <c r="V106" s="163"/>
      <c r="W106" s="163"/>
      <c r="X106" s="163"/>
    </row>
    <row r="107">
      <c r="A107" s="53">
        <v>45705.0</v>
      </c>
      <c r="B107" s="53">
        <v>45783.0</v>
      </c>
      <c r="C107" s="54">
        <v>146386.0</v>
      </c>
      <c r="D107" s="54" t="s">
        <v>71</v>
      </c>
      <c r="E107" s="53">
        <v>44805.0</v>
      </c>
      <c r="F107" s="56">
        <f t="shared" si="1"/>
        <v>32</v>
      </c>
      <c r="G107" s="53">
        <v>44840.0</v>
      </c>
      <c r="H107" s="347">
        <f t="shared" si="2"/>
        <v>31</v>
      </c>
      <c r="I107" s="54" t="s">
        <v>144</v>
      </c>
      <c r="J107" s="58"/>
      <c r="K107" s="100"/>
      <c r="L107" s="58"/>
      <c r="M107" s="58"/>
      <c r="N107" s="54" t="s">
        <v>19</v>
      </c>
      <c r="O107" s="58"/>
      <c r="P107" s="439"/>
      <c r="Q107" s="152"/>
      <c r="R107" s="162"/>
      <c r="S107" s="162"/>
      <c r="T107" s="162"/>
      <c r="U107" s="162"/>
      <c r="V107" s="163"/>
      <c r="W107" s="163"/>
      <c r="X107" s="163"/>
    </row>
    <row r="108">
      <c r="A108" s="53">
        <v>45705.0</v>
      </c>
      <c r="B108" s="53">
        <v>45783.0</v>
      </c>
      <c r="C108" s="54">
        <v>61754.0</v>
      </c>
      <c r="D108" s="54" t="s">
        <v>96</v>
      </c>
      <c r="E108" s="53">
        <v>43709.0</v>
      </c>
      <c r="F108" s="56">
        <f t="shared" si="1"/>
        <v>68</v>
      </c>
      <c r="G108" s="53">
        <v>44063.0</v>
      </c>
      <c r="H108" s="347">
        <f t="shared" si="2"/>
        <v>56</v>
      </c>
      <c r="I108" s="54" t="s">
        <v>144</v>
      </c>
      <c r="J108" s="58"/>
      <c r="K108" s="100"/>
      <c r="L108" s="58"/>
      <c r="M108" s="151">
        <v>45583.0</v>
      </c>
      <c r="N108" s="54" t="s">
        <v>19</v>
      </c>
      <c r="O108" s="58"/>
      <c r="P108" s="439"/>
      <c r="Q108" s="152"/>
      <c r="R108" s="162"/>
      <c r="S108" s="162"/>
      <c r="T108" s="162"/>
      <c r="U108" s="162"/>
      <c r="V108" s="163"/>
      <c r="W108" s="163"/>
      <c r="X108" s="163"/>
    </row>
    <row r="109">
      <c r="A109" s="53">
        <v>45705.0</v>
      </c>
      <c r="B109" s="53">
        <v>45783.0</v>
      </c>
      <c r="C109" s="54">
        <v>68976.0</v>
      </c>
      <c r="D109" s="54" t="s">
        <v>70</v>
      </c>
      <c r="E109" s="53">
        <v>43922.0</v>
      </c>
      <c r="F109" s="56">
        <f t="shared" si="1"/>
        <v>61</v>
      </c>
      <c r="G109" s="53">
        <v>44139.0</v>
      </c>
      <c r="H109" s="347">
        <f t="shared" si="2"/>
        <v>54</v>
      </c>
      <c r="I109" s="54" t="s">
        <v>144</v>
      </c>
      <c r="J109" s="54">
        <v>701.0</v>
      </c>
      <c r="K109" s="100"/>
      <c r="L109" s="58"/>
      <c r="M109" s="53">
        <v>45664.0</v>
      </c>
      <c r="N109" s="54" t="s">
        <v>19</v>
      </c>
      <c r="O109" s="58"/>
      <c r="P109" s="439"/>
      <c r="Q109" s="152"/>
      <c r="R109" s="162"/>
      <c r="S109" s="162"/>
      <c r="T109" s="162"/>
      <c r="U109" s="162"/>
      <c r="V109" s="163"/>
      <c r="W109" s="163"/>
      <c r="X109" s="163"/>
    </row>
    <row r="110">
      <c r="A110" s="53">
        <v>45705.0</v>
      </c>
      <c r="B110" s="53">
        <v>45783.0</v>
      </c>
      <c r="C110" s="54">
        <v>189814.0</v>
      </c>
      <c r="D110" s="54" t="s">
        <v>58</v>
      </c>
      <c r="E110" s="53">
        <v>45108.0</v>
      </c>
      <c r="F110" s="56">
        <f t="shared" si="1"/>
        <v>22</v>
      </c>
      <c r="G110" s="151">
        <v>45217.0</v>
      </c>
      <c r="H110" s="347">
        <f t="shared" si="2"/>
        <v>18</v>
      </c>
      <c r="I110" s="54" t="s">
        <v>74</v>
      </c>
      <c r="J110" s="54">
        <v>308.0</v>
      </c>
      <c r="K110" s="100"/>
      <c r="L110" s="54" t="s">
        <v>51</v>
      </c>
      <c r="M110" s="53">
        <v>45743.0</v>
      </c>
      <c r="N110" s="54" t="s">
        <v>19</v>
      </c>
      <c r="O110" s="54" t="s">
        <v>963</v>
      </c>
      <c r="P110" s="439"/>
      <c r="Q110" s="152"/>
      <c r="R110" s="162"/>
      <c r="S110" s="162"/>
      <c r="T110" s="162"/>
      <c r="U110" s="162"/>
      <c r="V110" s="163"/>
      <c r="W110" s="163"/>
      <c r="X110" s="163"/>
    </row>
    <row r="111">
      <c r="A111" s="53">
        <v>45705.0</v>
      </c>
      <c r="B111" s="53">
        <v>45783.0</v>
      </c>
      <c r="C111" s="54">
        <v>237702.0</v>
      </c>
      <c r="D111" s="54" t="s">
        <v>60</v>
      </c>
      <c r="E111" s="53">
        <v>45352.0</v>
      </c>
      <c r="F111" s="56">
        <f t="shared" si="1"/>
        <v>14</v>
      </c>
      <c r="G111" s="151">
        <v>45647.0</v>
      </c>
      <c r="H111" s="347">
        <f t="shared" si="2"/>
        <v>4</v>
      </c>
      <c r="I111" s="54" t="s">
        <v>74</v>
      </c>
      <c r="J111" s="158" t="s">
        <v>419</v>
      </c>
      <c r="K111" s="100"/>
      <c r="L111" s="54" t="s">
        <v>51</v>
      </c>
      <c r="M111" s="53">
        <v>45744.0</v>
      </c>
      <c r="N111" s="54" t="s">
        <v>19</v>
      </c>
      <c r="O111" s="54" t="s">
        <v>964</v>
      </c>
      <c r="P111" s="434" t="s">
        <v>66</v>
      </c>
      <c r="Q111" s="152"/>
      <c r="R111" s="162"/>
      <c r="S111" s="162"/>
      <c r="T111" s="162"/>
      <c r="U111" s="162"/>
      <c r="V111" s="163"/>
      <c r="W111" s="163"/>
      <c r="X111" s="163"/>
    </row>
    <row r="112">
      <c r="A112" s="53">
        <v>45705.0</v>
      </c>
      <c r="B112" s="53">
        <v>45783.0</v>
      </c>
      <c r="C112" s="54">
        <v>171538.0</v>
      </c>
      <c r="D112" s="54" t="s">
        <v>48</v>
      </c>
      <c r="E112" s="53">
        <v>44682.0</v>
      </c>
      <c r="F112" s="56">
        <f t="shared" si="1"/>
        <v>36</v>
      </c>
      <c r="G112" s="53">
        <v>45069.0</v>
      </c>
      <c r="H112" s="347">
        <f t="shared" si="2"/>
        <v>23</v>
      </c>
      <c r="I112" s="54" t="s">
        <v>49</v>
      </c>
      <c r="J112" s="54">
        <v>516.0</v>
      </c>
      <c r="K112" s="100"/>
      <c r="L112" s="58"/>
      <c r="M112" s="53">
        <v>45370.0</v>
      </c>
      <c r="N112" s="54" t="s">
        <v>19</v>
      </c>
      <c r="O112" s="58"/>
      <c r="P112" s="439"/>
      <c r="Q112" s="152"/>
      <c r="R112" s="162"/>
      <c r="S112" s="162"/>
      <c r="T112" s="162"/>
      <c r="U112" s="162"/>
      <c r="V112" s="163"/>
      <c r="W112" s="163"/>
      <c r="X112" s="163"/>
    </row>
    <row r="113">
      <c r="A113" s="53">
        <v>45705.0</v>
      </c>
      <c r="B113" s="53">
        <v>45783.0</v>
      </c>
      <c r="C113" s="54">
        <v>218729.0</v>
      </c>
      <c r="D113" s="54" t="s">
        <v>48</v>
      </c>
      <c r="E113" s="53">
        <v>45444.0</v>
      </c>
      <c r="F113" s="56">
        <f t="shared" si="1"/>
        <v>11</v>
      </c>
      <c r="G113" s="53">
        <v>45516.0</v>
      </c>
      <c r="H113" s="347">
        <f t="shared" si="2"/>
        <v>8</v>
      </c>
      <c r="I113" s="54" t="s">
        <v>59</v>
      </c>
      <c r="J113" s="58"/>
      <c r="K113" s="100"/>
      <c r="L113" s="58"/>
      <c r="M113" s="58"/>
      <c r="N113" s="54" t="s">
        <v>19</v>
      </c>
      <c r="O113" s="58"/>
      <c r="P113" s="439"/>
      <c r="Q113" s="152"/>
      <c r="R113" s="162"/>
      <c r="S113" s="162"/>
      <c r="T113" s="162"/>
      <c r="U113" s="162"/>
      <c r="V113" s="163"/>
      <c r="W113" s="163"/>
      <c r="X113" s="163"/>
    </row>
    <row r="114">
      <c r="A114" s="53">
        <v>45705.0</v>
      </c>
      <c r="B114" s="53">
        <v>45783.0</v>
      </c>
      <c r="C114" s="54">
        <v>227586.0</v>
      </c>
      <c r="D114" s="54" t="s">
        <v>48</v>
      </c>
      <c r="E114" s="53">
        <v>44896.0</v>
      </c>
      <c r="F114" s="56">
        <f t="shared" si="1"/>
        <v>29</v>
      </c>
      <c r="G114" s="53">
        <v>45545.0</v>
      </c>
      <c r="H114" s="347">
        <f t="shared" si="2"/>
        <v>7</v>
      </c>
      <c r="I114" s="54" t="s">
        <v>49</v>
      </c>
      <c r="J114" s="54" t="s">
        <v>259</v>
      </c>
      <c r="K114" s="100"/>
      <c r="L114" s="58"/>
      <c r="M114" s="53"/>
      <c r="N114" s="54" t="s">
        <v>19</v>
      </c>
      <c r="O114" s="58"/>
      <c r="P114" s="439"/>
      <c r="Q114" s="152"/>
      <c r="R114" s="162"/>
      <c r="S114" s="162"/>
      <c r="T114" s="162"/>
      <c r="U114" s="162"/>
      <c r="V114" s="163"/>
      <c r="W114" s="163"/>
      <c r="X114" s="163"/>
    </row>
    <row r="115">
      <c r="A115" s="53">
        <v>45705.0</v>
      </c>
      <c r="B115" s="53">
        <v>45783.0</v>
      </c>
      <c r="C115" s="54">
        <v>230731.0</v>
      </c>
      <c r="D115" s="54" t="s">
        <v>48</v>
      </c>
      <c r="E115" s="53">
        <v>45566.0</v>
      </c>
      <c r="F115" s="56">
        <f t="shared" si="1"/>
        <v>7</v>
      </c>
      <c r="G115" s="151">
        <v>45576.0</v>
      </c>
      <c r="H115" s="347">
        <f t="shared" si="2"/>
        <v>6</v>
      </c>
      <c r="I115" s="54" t="s">
        <v>49</v>
      </c>
      <c r="J115" s="54">
        <v>512.0</v>
      </c>
      <c r="K115" s="100"/>
      <c r="L115" s="54" t="s">
        <v>51</v>
      </c>
      <c r="M115" s="53">
        <v>45728.0</v>
      </c>
      <c r="N115" s="54" t="s">
        <v>19</v>
      </c>
      <c r="O115" s="54" t="s">
        <v>65</v>
      </c>
      <c r="P115" s="439"/>
      <c r="Q115" s="152"/>
      <c r="R115" s="162"/>
      <c r="S115" s="162"/>
      <c r="T115" s="162"/>
      <c r="U115" s="162"/>
      <c r="V115" s="163"/>
      <c r="W115" s="163"/>
      <c r="X115" s="163"/>
    </row>
    <row r="116">
      <c r="A116" s="53">
        <v>45705.0</v>
      </c>
      <c r="B116" s="53">
        <v>45783.0</v>
      </c>
      <c r="C116" s="54">
        <v>228442.0</v>
      </c>
      <c r="D116" s="54" t="s">
        <v>48</v>
      </c>
      <c r="E116" s="53">
        <v>45505.0</v>
      </c>
      <c r="F116" s="56">
        <f t="shared" si="1"/>
        <v>9</v>
      </c>
      <c r="G116" s="151">
        <v>45593.0</v>
      </c>
      <c r="H116" s="347">
        <f t="shared" si="2"/>
        <v>6</v>
      </c>
      <c r="I116" s="54" t="s">
        <v>49</v>
      </c>
      <c r="J116" s="54">
        <v>512.0</v>
      </c>
      <c r="K116" s="100"/>
      <c r="L116" s="54" t="s">
        <v>51</v>
      </c>
      <c r="M116" s="53">
        <v>45730.0</v>
      </c>
      <c r="N116" s="54" t="s">
        <v>19</v>
      </c>
      <c r="O116" s="54" t="s">
        <v>965</v>
      </c>
      <c r="P116" s="434" t="s">
        <v>66</v>
      </c>
      <c r="Q116" s="152"/>
      <c r="R116" s="162"/>
      <c r="S116" s="162"/>
      <c r="T116" s="162"/>
      <c r="U116" s="162"/>
      <c r="V116" s="163"/>
      <c r="W116" s="163"/>
      <c r="X116" s="163"/>
    </row>
    <row r="117">
      <c r="A117" s="53">
        <v>45705.0</v>
      </c>
      <c r="B117" s="53">
        <v>45783.0</v>
      </c>
      <c r="C117" s="54">
        <v>236415.0</v>
      </c>
      <c r="D117" s="54" t="s">
        <v>48</v>
      </c>
      <c r="E117" s="53">
        <v>45627.0</v>
      </c>
      <c r="F117" s="56">
        <f t="shared" si="1"/>
        <v>5</v>
      </c>
      <c r="G117" s="53">
        <v>45632.0</v>
      </c>
      <c r="H117" s="347">
        <f t="shared" si="2"/>
        <v>5</v>
      </c>
      <c r="I117" s="54" t="s">
        <v>49</v>
      </c>
      <c r="J117" s="54">
        <v>512.0</v>
      </c>
      <c r="K117" s="100"/>
      <c r="L117" s="54" t="s">
        <v>51</v>
      </c>
      <c r="M117" s="53">
        <v>45728.0</v>
      </c>
      <c r="N117" s="54" t="s">
        <v>19</v>
      </c>
      <c r="O117" s="54" t="s">
        <v>65</v>
      </c>
      <c r="P117" s="439"/>
      <c r="Q117" s="152"/>
      <c r="R117" s="162"/>
      <c r="S117" s="162"/>
      <c r="T117" s="162"/>
      <c r="U117" s="162"/>
      <c r="V117" s="163"/>
      <c r="W117" s="163"/>
      <c r="X117" s="163"/>
    </row>
    <row r="118">
      <c r="A118" s="53">
        <v>45705.0</v>
      </c>
      <c r="B118" s="53">
        <v>45783.0</v>
      </c>
      <c r="C118" s="54">
        <v>203337.0</v>
      </c>
      <c r="D118" s="54" t="s">
        <v>48</v>
      </c>
      <c r="E118" s="53">
        <v>45323.0</v>
      </c>
      <c r="F118" s="56">
        <f t="shared" si="1"/>
        <v>15</v>
      </c>
      <c r="G118" s="53">
        <v>45344.0</v>
      </c>
      <c r="H118" s="347">
        <f t="shared" si="2"/>
        <v>14</v>
      </c>
      <c r="I118" s="54" t="s">
        <v>59</v>
      </c>
      <c r="J118" s="58"/>
      <c r="K118" s="100"/>
      <c r="L118" s="58"/>
      <c r="M118" s="58"/>
      <c r="N118" s="54" t="s">
        <v>19</v>
      </c>
      <c r="O118" s="58"/>
      <c r="P118" s="439"/>
      <c r="Q118" s="152"/>
      <c r="R118" s="162"/>
      <c r="S118" s="162"/>
      <c r="T118" s="162"/>
      <c r="U118" s="162"/>
      <c r="V118" s="163"/>
      <c r="W118" s="163"/>
      <c r="X118" s="163"/>
    </row>
    <row r="119">
      <c r="A119" s="53">
        <v>45705.0</v>
      </c>
      <c r="B119" s="53">
        <v>45783.0</v>
      </c>
      <c r="C119" s="54">
        <v>240114.0</v>
      </c>
      <c r="D119" s="54" t="s">
        <v>48</v>
      </c>
      <c r="E119" s="53">
        <v>45658.0</v>
      </c>
      <c r="F119" s="56">
        <f t="shared" si="1"/>
        <v>4</v>
      </c>
      <c r="G119" s="53">
        <v>45680.0</v>
      </c>
      <c r="H119" s="347">
        <f t="shared" si="2"/>
        <v>3</v>
      </c>
      <c r="I119" s="54" t="s">
        <v>49</v>
      </c>
      <c r="J119" s="54">
        <v>512.0</v>
      </c>
      <c r="K119" s="100"/>
      <c r="L119" s="54" t="s">
        <v>51</v>
      </c>
      <c r="M119" s="53">
        <v>45728.0</v>
      </c>
      <c r="N119" s="54" t="s">
        <v>19</v>
      </c>
      <c r="O119" s="54" t="s">
        <v>65</v>
      </c>
      <c r="P119" s="439"/>
      <c r="Q119" s="152"/>
      <c r="R119" s="162"/>
      <c r="S119" s="162"/>
      <c r="T119" s="162"/>
      <c r="U119" s="162"/>
      <c r="V119" s="163"/>
      <c r="W119" s="163"/>
      <c r="X119" s="163"/>
    </row>
    <row r="120">
      <c r="A120" s="53">
        <v>45705.0</v>
      </c>
      <c r="B120" s="53">
        <v>45783.0</v>
      </c>
      <c r="C120" s="54">
        <v>225891.0</v>
      </c>
      <c r="D120" s="54" t="s">
        <v>71</v>
      </c>
      <c r="E120" s="53">
        <v>45474.0</v>
      </c>
      <c r="F120" s="56">
        <f t="shared" si="1"/>
        <v>10</v>
      </c>
      <c r="G120" s="53">
        <v>45527.0</v>
      </c>
      <c r="H120" s="347">
        <f t="shared" si="2"/>
        <v>8</v>
      </c>
      <c r="I120" s="54" t="s">
        <v>49</v>
      </c>
      <c r="J120" s="54">
        <v>512.0</v>
      </c>
      <c r="K120" s="100"/>
      <c r="L120" s="54" t="s">
        <v>51</v>
      </c>
      <c r="M120" s="53">
        <v>45730.0</v>
      </c>
      <c r="N120" s="54" t="s">
        <v>19</v>
      </c>
      <c r="O120" s="54" t="s">
        <v>966</v>
      </c>
      <c r="P120" s="434" t="s">
        <v>66</v>
      </c>
      <c r="Q120" s="152"/>
      <c r="R120" s="162"/>
      <c r="S120" s="162"/>
      <c r="T120" s="162"/>
      <c r="U120" s="162"/>
      <c r="V120" s="163"/>
      <c r="W120" s="163"/>
      <c r="X120" s="163"/>
    </row>
    <row r="121">
      <c r="A121" s="53">
        <v>45705.0</v>
      </c>
      <c r="B121" s="53">
        <v>45783.0</v>
      </c>
      <c r="C121" s="54">
        <v>234354.0</v>
      </c>
      <c r="D121" s="54" t="s">
        <v>71</v>
      </c>
      <c r="E121" s="53">
        <v>45566.0</v>
      </c>
      <c r="F121" s="56">
        <f t="shared" si="1"/>
        <v>7</v>
      </c>
      <c r="G121" s="151">
        <v>45610.0</v>
      </c>
      <c r="H121" s="347">
        <f t="shared" si="2"/>
        <v>5</v>
      </c>
      <c r="I121" s="54" t="s">
        <v>49</v>
      </c>
      <c r="J121" s="54">
        <v>512.0</v>
      </c>
      <c r="K121" s="100"/>
      <c r="L121" s="54" t="s">
        <v>51</v>
      </c>
      <c r="M121" s="53">
        <v>45730.0</v>
      </c>
      <c r="N121" s="54" t="s">
        <v>19</v>
      </c>
      <c r="O121" s="54" t="s">
        <v>65</v>
      </c>
      <c r="P121" s="439"/>
      <c r="Q121" s="152"/>
      <c r="R121" s="162"/>
      <c r="S121" s="162"/>
      <c r="T121" s="162"/>
      <c r="U121" s="162"/>
      <c r="V121" s="163"/>
      <c r="W121" s="163"/>
      <c r="X121" s="163"/>
    </row>
    <row r="122">
      <c r="A122" s="53">
        <v>45705.0</v>
      </c>
      <c r="B122" s="53">
        <v>45783.0</v>
      </c>
      <c r="C122" s="54">
        <v>240186.0</v>
      </c>
      <c r="D122" s="54" t="s">
        <v>71</v>
      </c>
      <c r="E122" s="53">
        <v>45566.0</v>
      </c>
      <c r="F122" s="56">
        <f t="shared" si="1"/>
        <v>7</v>
      </c>
      <c r="G122" s="53">
        <v>45678.0</v>
      </c>
      <c r="H122" s="347">
        <f t="shared" si="2"/>
        <v>3</v>
      </c>
      <c r="I122" s="54" t="s">
        <v>49</v>
      </c>
      <c r="J122" s="54">
        <v>512.0</v>
      </c>
      <c r="K122" s="100"/>
      <c r="L122" s="54" t="s">
        <v>51</v>
      </c>
      <c r="M122" s="53">
        <v>45730.0</v>
      </c>
      <c r="N122" s="54" t="s">
        <v>19</v>
      </c>
      <c r="O122" s="54" t="s">
        <v>65</v>
      </c>
      <c r="P122" s="439"/>
      <c r="Q122" s="152"/>
      <c r="R122" s="162"/>
      <c r="S122" s="162"/>
      <c r="T122" s="162"/>
      <c r="U122" s="162"/>
      <c r="V122" s="163"/>
      <c r="W122" s="163"/>
      <c r="X122" s="163"/>
    </row>
    <row r="123">
      <c r="A123" s="53">
        <v>45705.0</v>
      </c>
      <c r="B123" s="53">
        <v>45783.0</v>
      </c>
      <c r="C123" s="54">
        <v>240577.0</v>
      </c>
      <c r="D123" s="54" t="s">
        <v>71</v>
      </c>
      <c r="E123" s="53">
        <v>45627.0</v>
      </c>
      <c r="F123" s="56">
        <f t="shared" si="1"/>
        <v>5</v>
      </c>
      <c r="G123" s="53">
        <v>45681.0</v>
      </c>
      <c r="H123" s="347">
        <f t="shared" si="2"/>
        <v>3</v>
      </c>
      <c r="I123" s="54" t="s">
        <v>49</v>
      </c>
      <c r="J123" s="54">
        <v>512.0</v>
      </c>
      <c r="K123" s="100"/>
      <c r="L123" s="54" t="s">
        <v>51</v>
      </c>
      <c r="M123" s="53">
        <v>45730.0</v>
      </c>
      <c r="N123" s="54" t="s">
        <v>19</v>
      </c>
      <c r="O123" s="54" t="s">
        <v>65</v>
      </c>
      <c r="P123" s="439"/>
      <c r="Q123" s="152"/>
      <c r="R123" s="162"/>
      <c r="S123" s="162"/>
      <c r="T123" s="162"/>
      <c r="U123" s="162"/>
      <c r="V123" s="163"/>
      <c r="W123" s="163"/>
      <c r="X123" s="163"/>
    </row>
    <row r="124">
      <c r="A124" s="53">
        <v>45705.0</v>
      </c>
      <c r="B124" s="53">
        <v>45783.0</v>
      </c>
      <c r="C124" s="54">
        <v>241268.0</v>
      </c>
      <c r="D124" s="54" t="s">
        <v>71</v>
      </c>
      <c r="E124" s="53">
        <v>45627.0</v>
      </c>
      <c r="F124" s="56">
        <f t="shared" si="1"/>
        <v>5</v>
      </c>
      <c r="G124" s="53">
        <v>45687.0</v>
      </c>
      <c r="H124" s="347">
        <f t="shared" si="2"/>
        <v>3</v>
      </c>
      <c r="I124" s="54" t="s">
        <v>49</v>
      </c>
      <c r="J124" s="54">
        <v>512.0</v>
      </c>
      <c r="K124" s="100"/>
      <c r="L124" s="54" t="s">
        <v>51</v>
      </c>
      <c r="M124" s="53">
        <v>45742.0</v>
      </c>
      <c r="N124" s="54" t="s">
        <v>19</v>
      </c>
      <c r="O124" s="54" t="s">
        <v>65</v>
      </c>
      <c r="P124" s="434" t="s">
        <v>61</v>
      </c>
      <c r="Q124" s="152"/>
      <c r="R124" s="162"/>
      <c r="S124" s="162"/>
      <c r="T124" s="162"/>
      <c r="U124" s="162"/>
      <c r="V124" s="163"/>
      <c r="W124" s="163"/>
      <c r="X124" s="163"/>
    </row>
    <row r="125">
      <c r="A125" s="53">
        <v>45705.0</v>
      </c>
      <c r="B125" s="53">
        <v>45783.0</v>
      </c>
      <c r="C125" s="54">
        <v>223221.0</v>
      </c>
      <c r="D125" s="54" t="s">
        <v>133</v>
      </c>
      <c r="E125" s="53">
        <v>45383.0</v>
      </c>
      <c r="F125" s="56">
        <f t="shared" si="1"/>
        <v>13</v>
      </c>
      <c r="G125" s="53">
        <v>45503.0</v>
      </c>
      <c r="H125" s="347">
        <f t="shared" si="2"/>
        <v>9</v>
      </c>
      <c r="I125" s="54" t="s">
        <v>49</v>
      </c>
      <c r="J125" s="54">
        <v>512.0</v>
      </c>
      <c r="K125" s="100"/>
      <c r="L125" s="54" t="s">
        <v>51</v>
      </c>
      <c r="M125" s="53">
        <v>45737.0</v>
      </c>
      <c r="N125" s="54" t="s">
        <v>19</v>
      </c>
      <c r="O125" s="54" t="s">
        <v>967</v>
      </c>
      <c r="P125" s="434" t="s">
        <v>66</v>
      </c>
      <c r="Q125" s="152"/>
      <c r="R125" s="162"/>
      <c r="S125" s="162"/>
      <c r="T125" s="162"/>
      <c r="U125" s="162"/>
      <c r="V125" s="163"/>
      <c r="W125" s="163"/>
      <c r="X125" s="163"/>
    </row>
    <row r="126">
      <c r="A126" s="53">
        <v>45705.0</v>
      </c>
      <c r="B126" s="53">
        <v>45783.0</v>
      </c>
      <c r="C126" s="54">
        <v>78218.0</v>
      </c>
      <c r="D126" s="54" t="s">
        <v>70</v>
      </c>
      <c r="E126" s="53">
        <v>44136.0</v>
      </c>
      <c r="F126" s="56">
        <f t="shared" si="1"/>
        <v>54</v>
      </c>
      <c r="G126" s="53">
        <v>44260.0</v>
      </c>
      <c r="H126" s="347">
        <f t="shared" si="2"/>
        <v>50</v>
      </c>
      <c r="I126" s="54" t="s">
        <v>72</v>
      </c>
      <c r="J126" s="58"/>
      <c r="K126" s="100"/>
      <c r="L126" s="58"/>
      <c r="M126" s="58"/>
      <c r="N126" s="54" t="s">
        <v>19</v>
      </c>
      <c r="O126" s="58"/>
      <c r="P126" s="439"/>
      <c r="Q126" s="152"/>
      <c r="R126" s="162"/>
      <c r="S126" s="162"/>
      <c r="T126" s="162"/>
      <c r="U126" s="162"/>
      <c r="V126" s="163"/>
      <c r="W126" s="163"/>
      <c r="X126" s="163"/>
    </row>
    <row r="127">
      <c r="A127" s="53">
        <v>45705.0</v>
      </c>
      <c r="B127" s="53">
        <v>45783.0</v>
      </c>
      <c r="C127" s="54">
        <v>223471.0</v>
      </c>
      <c r="D127" s="54" t="s">
        <v>70</v>
      </c>
      <c r="E127" s="53">
        <v>45444.0</v>
      </c>
      <c r="F127" s="56">
        <f t="shared" si="1"/>
        <v>11</v>
      </c>
      <c r="G127" s="53">
        <v>45505.0</v>
      </c>
      <c r="H127" s="347">
        <f t="shared" si="2"/>
        <v>9</v>
      </c>
      <c r="I127" s="54" t="s">
        <v>49</v>
      </c>
      <c r="J127" s="54" t="s">
        <v>33</v>
      </c>
      <c r="K127" s="100"/>
      <c r="L127" s="58"/>
      <c r="M127" s="58"/>
      <c r="N127" s="54" t="s">
        <v>19</v>
      </c>
      <c r="O127" s="58"/>
      <c r="P127" s="439"/>
      <c r="Q127" s="152"/>
      <c r="R127" s="162"/>
      <c r="S127" s="162"/>
      <c r="T127" s="162"/>
      <c r="U127" s="162"/>
      <c r="V127" s="163"/>
      <c r="W127" s="163"/>
      <c r="X127" s="163"/>
    </row>
    <row r="128">
      <c r="A128" s="53">
        <v>45705.0</v>
      </c>
      <c r="B128" s="53">
        <v>45783.0</v>
      </c>
      <c r="C128" s="54">
        <v>228151.0</v>
      </c>
      <c r="D128" s="54" t="s">
        <v>70</v>
      </c>
      <c r="E128" s="53">
        <v>45323.0</v>
      </c>
      <c r="F128" s="56">
        <f t="shared" si="1"/>
        <v>15</v>
      </c>
      <c r="G128" s="53">
        <v>45551.0</v>
      </c>
      <c r="H128" s="347">
        <f t="shared" si="2"/>
        <v>7</v>
      </c>
      <c r="I128" s="54" t="s">
        <v>49</v>
      </c>
      <c r="J128" s="54" t="s">
        <v>33</v>
      </c>
      <c r="K128" s="100"/>
      <c r="L128" s="58"/>
      <c r="M128" s="58"/>
      <c r="N128" s="54" t="s">
        <v>19</v>
      </c>
      <c r="O128" s="58"/>
      <c r="P128" s="439"/>
      <c r="Q128" s="152"/>
      <c r="R128" s="162"/>
      <c r="S128" s="162"/>
      <c r="T128" s="162"/>
      <c r="U128" s="162"/>
      <c r="V128" s="163"/>
      <c r="W128" s="163"/>
      <c r="X128" s="163"/>
    </row>
    <row r="129">
      <c r="A129" s="53">
        <v>45705.0</v>
      </c>
      <c r="B129" s="53">
        <v>45783.0</v>
      </c>
      <c r="C129" s="54">
        <v>229319.0</v>
      </c>
      <c r="D129" s="54" t="s">
        <v>70</v>
      </c>
      <c r="E129" s="53">
        <v>45323.0</v>
      </c>
      <c r="F129" s="56">
        <f t="shared" si="1"/>
        <v>15</v>
      </c>
      <c r="G129" s="53">
        <v>45518.0</v>
      </c>
      <c r="H129" s="347">
        <f t="shared" si="2"/>
        <v>8</v>
      </c>
      <c r="I129" s="54" t="s">
        <v>49</v>
      </c>
      <c r="J129" s="54" t="s">
        <v>33</v>
      </c>
      <c r="K129" s="100"/>
      <c r="L129" s="58"/>
      <c r="M129" s="58"/>
      <c r="N129" s="54" t="s">
        <v>19</v>
      </c>
      <c r="O129" s="58"/>
      <c r="P129" s="439"/>
      <c r="Q129" s="152"/>
      <c r="R129" s="162"/>
      <c r="S129" s="162"/>
      <c r="T129" s="162"/>
      <c r="U129" s="162"/>
      <c r="V129" s="163"/>
      <c r="W129" s="163"/>
      <c r="X129" s="163"/>
    </row>
    <row r="130">
      <c r="A130" s="53">
        <v>45705.0</v>
      </c>
      <c r="B130" s="53">
        <v>45783.0</v>
      </c>
      <c r="C130" s="54">
        <v>233661.0</v>
      </c>
      <c r="D130" s="54" t="s">
        <v>70</v>
      </c>
      <c r="E130" s="53">
        <v>45505.0</v>
      </c>
      <c r="F130" s="56">
        <f t="shared" si="1"/>
        <v>9</v>
      </c>
      <c r="G130" s="53">
        <v>45603.0</v>
      </c>
      <c r="H130" s="347">
        <f t="shared" si="2"/>
        <v>5</v>
      </c>
      <c r="I130" s="54" t="s">
        <v>49</v>
      </c>
      <c r="J130" s="54" t="s">
        <v>33</v>
      </c>
      <c r="K130" s="100"/>
      <c r="L130" s="58"/>
      <c r="M130" s="58"/>
      <c r="N130" s="54" t="s">
        <v>19</v>
      </c>
      <c r="O130" s="58"/>
      <c r="P130" s="439"/>
      <c r="Q130" s="152"/>
      <c r="R130" s="162"/>
      <c r="S130" s="162"/>
      <c r="T130" s="162"/>
      <c r="U130" s="162"/>
      <c r="V130" s="163"/>
      <c r="W130" s="163"/>
      <c r="X130" s="163"/>
    </row>
    <row r="131">
      <c r="A131" s="53">
        <v>45705.0</v>
      </c>
      <c r="B131" s="53">
        <v>45783.0</v>
      </c>
      <c r="C131" s="54">
        <v>234923.0</v>
      </c>
      <c r="D131" s="54" t="s">
        <v>70</v>
      </c>
      <c r="E131" s="53">
        <v>45597.0</v>
      </c>
      <c r="F131" s="56">
        <f t="shared" si="1"/>
        <v>6</v>
      </c>
      <c r="G131" s="151">
        <v>45617.0</v>
      </c>
      <c r="H131" s="347">
        <f t="shared" si="2"/>
        <v>5</v>
      </c>
      <c r="I131" s="54" t="s">
        <v>59</v>
      </c>
      <c r="J131" s="58"/>
      <c r="K131" s="100"/>
      <c r="L131" s="58"/>
      <c r="M131" s="58"/>
      <c r="N131" s="54" t="s">
        <v>19</v>
      </c>
      <c r="O131" s="58"/>
      <c r="P131" s="439"/>
      <c r="Q131" s="152"/>
      <c r="R131" s="162"/>
      <c r="S131" s="162"/>
      <c r="T131" s="162"/>
      <c r="U131" s="162"/>
      <c r="V131" s="163"/>
      <c r="W131" s="163"/>
      <c r="X131" s="163"/>
    </row>
    <row r="132">
      <c r="A132" s="53">
        <v>45705.0</v>
      </c>
      <c r="B132" s="53">
        <v>45783.0</v>
      </c>
      <c r="C132" s="54">
        <v>216833.0</v>
      </c>
      <c r="D132" s="54" t="s">
        <v>70</v>
      </c>
      <c r="E132" s="53">
        <v>45413.0</v>
      </c>
      <c r="F132" s="56">
        <f t="shared" si="1"/>
        <v>12</v>
      </c>
      <c r="G132" s="53">
        <v>45447.0</v>
      </c>
      <c r="H132" s="347">
        <f t="shared" si="2"/>
        <v>11</v>
      </c>
      <c r="I132" s="54" t="s">
        <v>59</v>
      </c>
      <c r="J132" s="58"/>
      <c r="K132" s="100"/>
      <c r="L132" s="58"/>
      <c r="M132" s="58"/>
      <c r="N132" s="54" t="s">
        <v>19</v>
      </c>
      <c r="O132" s="58"/>
      <c r="P132" s="439"/>
      <c r="Q132" s="152"/>
      <c r="R132" s="162"/>
      <c r="S132" s="162"/>
      <c r="T132" s="162"/>
      <c r="U132" s="162"/>
      <c r="V132" s="163"/>
      <c r="W132" s="163"/>
      <c r="X132" s="163"/>
    </row>
    <row r="133">
      <c r="A133" s="53">
        <v>45705.0</v>
      </c>
      <c r="B133" s="53">
        <v>45783.0</v>
      </c>
      <c r="C133" s="54">
        <v>205109.0</v>
      </c>
      <c r="D133" s="54" t="s">
        <v>70</v>
      </c>
      <c r="E133" s="53">
        <v>45323.0</v>
      </c>
      <c r="F133" s="56">
        <f t="shared" si="1"/>
        <v>15</v>
      </c>
      <c r="G133" s="53">
        <v>45356.0</v>
      </c>
      <c r="H133" s="347">
        <f t="shared" si="2"/>
        <v>14</v>
      </c>
      <c r="I133" s="54" t="s">
        <v>74</v>
      </c>
      <c r="J133" s="58"/>
      <c r="K133" s="100"/>
      <c r="L133" s="58"/>
      <c r="M133" s="58"/>
      <c r="N133" s="54" t="s">
        <v>19</v>
      </c>
      <c r="O133" s="58"/>
      <c r="P133" s="439"/>
      <c r="Q133" s="152"/>
      <c r="R133" s="162"/>
      <c r="S133" s="162"/>
      <c r="T133" s="162"/>
      <c r="U133" s="162"/>
      <c r="V133" s="163"/>
      <c r="W133" s="163"/>
      <c r="X133" s="163"/>
    </row>
    <row r="134">
      <c r="A134" s="53">
        <v>45705.0</v>
      </c>
      <c r="B134" s="53">
        <v>45783.0</v>
      </c>
      <c r="C134" s="54">
        <v>220900.0</v>
      </c>
      <c r="D134" s="54" t="s">
        <v>70</v>
      </c>
      <c r="E134" s="53">
        <v>45292.0</v>
      </c>
      <c r="F134" s="56">
        <f t="shared" si="1"/>
        <v>16</v>
      </c>
      <c r="G134" s="53">
        <v>45482.0</v>
      </c>
      <c r="H134" s="347">
        <f t="shared" si="2"/>
        <v>9</v>
      </c>
      <c r="I134" s="54" t="s">
        <v>59</v>
      </c>
      <c r="J134" s="54" t="s">
        <v>33</v>
      </c>
      <c r="K134" s="100"/>
      <c r="L134" s="58"/>
      <c r="M134" s="58"/>
      <c r="N134" s="54" t="s">
        <v>19</v>
      </c>
      <c r="O134" s="58"/>
      <c r="P134" s="439"/>
      <c r="Q134" s="152"/>
      <c r="R134" s="162"/>
      <c r="S134" s="162"/>
      <c r="T134" s="162"/>
      <c r="U134" s="162"/>
      <c r="V134" s="163"/>
      <c r="W134" s="163"/>
      <c r="X134" s="163"/>
    </row>
    <row r="135">
      <c r="A135" s="53">
        <v>45705.0</v>
      </c>
      <c r="B135" s="53">
        <v>45783.0</v>
      </c>
      <c r="C135" s="54">
        <v>223985.0</v>
      </c>
      <c r="D135" s="54" t="s">
        <v>70</v>
      </c>
      <c r="E135" s="53">
        <v>45474.0</v>
      </c>
      <c r="F135" s="56">
        <f t="shared" si="1"/>
        <v>10</v>
      </c>
      <c r="G135" s="53">
        <v>45510.0</v>
      </c>
      <c r="H135" s="347">
        <f t="shared" si="2"/>
        <v>9</v>
      </c>
      <c r="I135" s="54" t="s">
        <v>73</v>
      </c>
      <c r="J135" s="58"/>
      <c r="K135" s="100"/>
      <c r="L135" s="58"/>
      <c r="M135" s="58"/>
      <c r="N135" s="54" t="s">
        <v>19</v>
      </c>
      <c r="O135" s="58"/>
      <c r="P135" s="439"/>
      <c r="Q135" s="152"/>
      <c r="R135" s="162"/>
      <c r="S135" s="162"/>
      <c r="T135" s="162"/>
      <c r="U135" s="162"/>
      <c r="V135" s="163"/>
      <c r="W135" s="163"/>
      <c r="X135" s="163"/>
    </row>
    <row r="136">
      <c r="A136" s="53">
        <v>45705.0</v>
      </c>
      <c r="B136" s="53">
        <v>45783.0</v>
      </c>
      <c r="C136" s="54">
        <v>228309.0</v>
      </c>
      <c r="D136" s="54" t="s">
        <v>70</v>
      </c>
      <c r="E136" s="53">
        <v>45536.0</v>
      </c>
      <c r="F136" s="56">
        <f t="shared" si="1"/>
        <v>8</v>
      </c>
      <c r="G136" s="53">
        <v>45553.0</v>
      </c>
      <c r="H136" s="347">
        <f t="shared" si="2"/>
        <v>7</v>
      </c>
      <c r="I136" s="54" t="s">
        <v>42</v>
      </c>
      <c r="J136" s="58"/>
      <c r="K136" s="100"/>
      <c r="L136" s="58"/>
      <c r="M136" s="58"/>
      <c r="N136" s="54" t="s">
        <v>19</v>
      </c>
      <c r="O136" s="58"/>
      <c r="P136" s="439"/>
      <c r="Q136" s="152"/>
      <c r="R136" s="162"/>
      <c r="S136" s="162"/>
      <c r="T136" s="162"/>
      <c r="U136" s="162"/>
      <c r="V136" s="163"/>
      <c r="W136" s="163"/>
      <c r="X136" s="163"/>
    </row>
    <row r="137">
      <c r="A137" s="53">
        <v>45705.0</v>
      </c>
      <c r="B137" s="53">
        <v>45783.0</v>
      </c>
      <c r="C137" s="54">
        <v>232109.0</v>
      </c>
      <c r="D137" s="54" t="s">
        <v>70</v>
      </c>
      <c r="E137" s="53">
        <v>45566.0</v>
      </c>
      <c r="F137" s="56">
        <f t="shared" si="1"/>
        <v>7</v>
      </c>
      <c r="G137" s="151">
        <v>45588.0</v>
      </c>
      <c r="H137" s="347">
        <f t="shared" si="2"/>
        <v>6</v>
      </c>
      <c r="I137" s="54" t="s">
        <v>74</v>
      </c>
      <c r="J137" s="58"/>
      <c r="K137" s="100"/>
      <c r="L137" s="58"/>
      <c r="M137" s="58"/>
      <c r="N137" s="54" t="s">
        <v>19</v>
      </c>
      <c r="O137" s="58"/>
      <c r="P137" s="439"/>
      <c r="Q137" s="152"/>
      <c r="R137" s="162"/>
      <c r="S137" s="162"/>
      <c r="T137" s="162"/>
      <c r="U137" s="162"/>
      <c r="V137" s="163"/>
      <c r="W137" s="163"/>
      <c r="X137" s="163"/>
    </row>
    <row r="138">
      <c r="A138" s="53">
        <v>45705.0</v>
      </c>
      <c r="B138" s="53">
        <v>45783.0</v>
      </c>
      <c r="C138" s="54">
        <v>214701.0</v>
      </c>
      <c r="D138" s="54" t="s">
        <v>77</v>
      </c>
      <c r="E138" s="53">
        <v>45413.0</v>
      </c>
      <c r="F138" s="56">
        <f t="shared" si="1"/>
        <v>12</v>
      </c>
      <c r="G138" s="53">
        <v>45428.0</v>
      </c>
      <c r="H138" s="347">
        <f t="shared" si="2"/>
        <v>11</v>
      </c>
      <c r="I138" s="54" t="s">
        <v>49</v>
      </c>
      <c r="J138" s="54">
        <v>512.0</v>
      </c>
      <c r="K138" s="100"/>
      <c r="L138" s="54" t="s">
        <v>51</v>
      </c>
      <c r="M138" s="53">
        <v>45737.0</v>
      </c>
      <c r="N138" s="54" t="s">
        <v>19</v>
      </c>
      <c r="O138" s="54" t="s">
        <v>968</v>
      </c>
      <c r="P138" s="434" t="s">
        <v>66</v>
      </c>
      <c r="Q138" s="152"/>
      <c r="R138" s="162"/>
      <c r="S138" s="162"/>
      <c r="T138" s="162"/>
      <c r="U138" s="162"/>
      <c r="V138" s="163"/>
      <c r="W138" s="163"/>
      <c r="X138" s="163"/>
    </row>
    <row r="139">
      <c r="A139" s="53">
        <v>45705.0</v>
      </c>
      <c r="B139" s="53">
        <v>45783.0</v>
      </c>
      <c r="C139" s="54">
        <v>207049.0</v>
      </c>
      <c r="D139" s="54" t="s">
        <v>77</v>
      </c>
      <c r="E139" s="53">
        <v>45200.0</v>
      </c>
      <c r="F139" s="56">
        <f t="shared" si="1"/>
        <v>19</v>
      </c>
      <c r="G139" s="53">
        <v>45371.0</v>
      </c>
      <c r="H139" s="347">
        <f t="shared" si="2"/>
        <v>13</v>
      </c>
      <c r="I139" s="54" t="s">
        <v>49</v>
      </c>
      <c r="J139" s="54" t="s">
        <v>969</v>
      </c>
      <c r="K139" s="100"/>
      <c r="L139" s="58"/>
      <c r="M139" s="58"/>
      <c r="N139" s="54" t="s">
        <v>19</v>
      </c>
      <c r="O139" s="58"/>
      <c r="P139" s="439"/>
      <c r="Q139" s="152"/>
      <c r="R139" s="162"/>
      <c r="S139" s="162"/>
      <c r="T139" s="162"/>
      <c r="U139" s="162"/>
      <c r="V139" s="163"/>
      <c r="W139" s="163"/>
      <c r="X139" s="163"/>
    </row>
    <row r="140">
      <c r="A140" s="53">
        <v>45705.0</v>
      </c>
      <c r="B140" s="53">
        <v>45783.0</v>
      </c>
      <c r="C140" s="54">
        <v>224795.0</v>
      </c>
      <c r="D140" s="54" t="s">
        <v>77</v>
      </c>
      <c r="E140" s="53">
        <v>45505.0</v>
      </c>
      <c r="F140" s="56">
        <f t="shared" si="1"/>
        <v>9</v>
      </c>
      <c r="G140" s="53">
        <v>45518.0</v>
      </c>
      <c r="H140" s="347">
        <f t="shared" si="2"/>
        <v>8</v>
      </c>
      <c r="I140" s="54" t="s">
        <v>49</v>
      </c>
      <c r="J140" s="54">
        <v>512.0</v>
      </c>
      <c r="K140" s="100"/>
      <c r="L140" s="54" t="s">
        <v>51</v>
      </c>
      <c r="M140" s="53">
        <v>45742.0</v>
      </c>
      <c r="N140" s="54" t="s">
        <v>19</v>
      </c>
      <c r="O140" s="54" t="s">
        <v>970</v>
      </c>
      <c r="P140" s="434" t="s">
        <v>66</v>
      </c>
      <c r="Q140" s="152"/>
      <c r="R140" s="162"/>
      <c r="S140" s="162"/>
      <c r="T140" s="162"/>
      <c r="U140" s="162"/>
      <c r="V140" s="163"/>
      <c r="W140" s="163"/>
      <c r="X140" s="163"/>
    </row>
    <row r="141">
      <c r="A141" s="53">
        <v>45705.0</v>
      </c>
      <c r="B141" s="53">
        <v>45783.0</v>
      </c>
      <c r="C141" s="54">
        <v>226887.0</v>
      </c>
      <c r="D141" s="54" t="s">
        <v>77</v>
      </c>
      <c r="E141" s="53">
        <v>45505.0</v>
      </c>
      <c r="F141" s="56">
        <f t="shared" si="1"/>
        <v>9</v>
      </c>
      <c r="G141" s="53">
        <v>45538.0</v>
      </c>
      <c r="H141" s="347">
        <f t="shared" si="2"/>
        <v>8</v>
      </c>
      <c r="I141" s="54" t="s">
        <v>49</v>
      </c>
      <c r="J141" s="54">
        <v>512.0</v>
      </c>
      <c r="K141" s="100"/>
      <c r="L141" s="54" t="s">
        <v>51</v>
      </c>
      <c r="M141" s="53">
        <v>45742.0</v>
      </c>
      <c r="N141" s="54" t="s">
        <v>19</v>
      </c>
      <c r="O141" s="54" t="s">
        <v>971</v>
      </c>
      <c r="P141" s="434" t="s">
        <v>66</v>
      </c>
      <c r="Q141" s="152"/>
      <c r="R141" s="162"/>
      <c r="S141" s="162"/>
      <c r="T141" s="162"/>
      <c r="U141" s="162"/>
      <c r="V141" s="163"/>
      <c r="W141" s="163"/>
      <c r="X141" s="163"/>
    </row>
    <row r="142">
      <c r="A142" s="53">
        <v>45705.0</v>
      </c>
      <c r="B142" s="53">
        <v>45783.0</v>
      </c>
      <c r="C142" s="54">
        <v>233417.0</v>
      </c>
      <c r="D142" s="54" t="s">
        <v>77</v>
      </c>
      <c r="E142" s="53">
        <v>45566.0</v>
      </c>
      <c r="F142" s="56">
        <f t="shared" si="1"/>
        <v>7</v>
      </c>
      <c r="G142" s="53">
        <v>45602.0</v>
      </c>
      <c r="H142" s="347">
        <f t="shared" si="2"/>
        <v>6</v>
      </c>
      <c r="I142" s="54" t="s">
        <v>59</v>
      </c>
      <c r="J142" s="58"/>
      <c r="K142" s="100"/>
      <c r="L142" s="58"/>
      <c r="M142" s="58"/>
      <c r="N142" s="54" t="s">
        <v>19</v>
      </c>
      <c r="O142" s="58"/>
      <c r="P142" s="439"/>
      <c r="Q142" s="152"/>
      <c r="R142" s="162"/>
      <c r="S142" s="162"/>
      <c r="T142" s="162"/>
      <c r="U142" s="162"/>
      <c r="V142" s="163"/>
      <c r="W142" s="163"/>
      <c r="X142" s="163"/>
    </row>
    <row r="143">
      <c r="A143" s="53">
        <v>45705.0</v>
      </c>
      <c r="B143" s="53">
        <v>45779.0</v>
      </c>
      <c r="C143" s="54">
        <v>235945.0</v>
      </c>
      <c r="D143" s="54" t="s">
        <v>77</v>
      </c>
      <c r="E143" s="53">
        <v>45597.0</v>
      </c>
      <c r="F143" s="56">
        <f t="shared" si="1"/>
        <v>6</v>
      </c>
      <c r="G143" s="53">
        <v>45628.0</v>
      </c>
      <c r="H143" s="347">
        <f t="shared" si="2"/>
        <v>5</v>
      </c>
      <c r="I143" s="54" t="s">
        <v>74</v>
      </c>
      <c r="J143" s="54">
        <v>312.0</v>
      </c>
      <c r="K143" s="57" t="s">
        <v>64</v>
      </c>
      <c r="L143" s="54" t="s">
        <v>51</v>
      </c>
      <c r="M143" s="53">
        <v>45779.0</v>
      </c>
      <c r="N143" s="54" t="s">
        <v>17</v>
      </c>
      <c r="O143" s="54" t="s">
        <v>65</v>
      </c>
      <c r="P143" s="434" t="s">
        <v>61</v>
      </c>
      <c r="Q143" s="152"/>
      <c r="R143" s="162"/>
      <c r="S143" s="162"/>
      <c r="T143" s="162"/>
      <c r="U143" s="162"/>
      <c r="V143" s="163"/>
      <c r="W143" s="163"/>
      <c r="X143" s="163"/>
    </row>
    <row r="144">
      <c r="A144" s="53">
        <v>45705.0</v>
      </c>
      <c r="B144" s="53">
        <v>45783.0</v>
      </c>
      <c r="C144" s="54">
        <v>238760.0</v>
      </c>
      <c r="D144" s="54" t="s">
        <v>77</v>
      </c>
      <c r="E144" s="53">
        <v>45505.0</v>
      </c>
      <c r="F144" s="56">
        <f t="shared" si="1"/>
        <v>9</v>
      </c>
      <c r="G144" s="53">
        <v>45666.0</v>
      </c>
      <c r="H144" s="347">
        <f t="shared" si="2"/>
        <v>3</v>
      </c>
      <c r="I144" s="54" t="s">
        <v>282</v>
      </c>
      <c r="J144" s="58"/>
      <c r="K144" s="100"/>
      <c r="L144" s="58"/>
      <c r="M144" s="58"/>
      <c r="N144" s="54" t="s">
        <v>19</v>
      </c>
      <c r="O144" s="58"/>
      <c r="P144" s="439"/>
      <c r="Q144" s="152"/>
      <c r="R144" s="162"/>
      <c r="S144" s="162"/>
      <c r="T144" s="162"/>
      <c r="U144" s="162"/>
      <c r="V144" s="163"/>
      <c r="W144" s="163"/>
      <c r="X144" s="163"/>
    </row>
    <row r="145">
      <c r="A145" s="53">
        <v>45705.0</v>
      </c>
      <c r="B145" s="53">
        <v>45783.0</v>
      </c>
      <c r="C145" s="54">
        <v>240882.0</v>
      </c>
      <c r="D145" s="54" t="s">
        <v>77</v>
      </c>
      <c r="E145" s="53">
        <v>45597.0</v>
      </c>
      <c r="F145" s="56">
        <f t="shared" si="1"/>
        <v>6</v>
      </c>
      <c r="G145" s="53">
        <v>45685.0</v>
      </c>
      <c r="H145" s="347">
        <f t="shared" si="2"/>
        <v>3</v>
      </c>
      <c r="I145" s="54" t="s">
        <v>49</v>
      </c>
      <c r="J145" s="54">
        <v>512.0</v>
      </c>
      <c r="K145" s="100"/>
      <c r="L145" s="54" t="s">
        <v>51</v>
      </c>
      <c r="M145" s="53">
        <v>45742.0</v>
      </c>
      <c r="N145" s="54" t="s">
        <v>19</v>
      </c>
      <c r="O145" s="54" t="s">
        <v>65</v>
      </c>
      <c r="P145" s="434" t="s">
        <v>61</v>
      </c>
      <c r="Q145" s="152"/>
      <c r="R145" s="162"/>
      <c r="S145" s="162"/>
      <c r="T145" s="162"/>
      <c r="U145" s="162"/>
      <c r="V145" s="163"/>
      <c r="W145" s="163"/>
      <c r="X145" s="163"/>
    </row>
    <row r="146">
      <c r="A146" s="53">
        <v>45705.0</v>
      </c>
      <c r="B146" s="53">
        <v>45783.0</v>
      </c>
      <c r="C146" s="54">
        <v>106548.0</v>
      </c>
      <c r="D146" s="54" t="s">
        <v>77</v>
      </c>
      <c r="E146" s="53">
        <v>44470.0</v>
      </c>
      <c r="F146" s="56">
        <f t="shared" si="1"/>
        <v>43</v>
      </c>
      <c r="G146" s="151">
        <v>44512.0</v>
      </c>
      <c r="H146" s="347">
        <f t="shared" si="2"/>
        <v>41</v>
      </c>
      <c r="I146" s="54" t="s">
        <v>42</v>
      </c>
      <c r="J146" s="58"/>
      <c r="K146" s="100"/>
      <c r="L146" s="58"/>
      <c r="M146" s="58"/>
      <c r="N146" s="54" t="s">
        <v>19</v>
      </c>
      <c r="O146" s="58"/>
      <c r="P146" s="439"/>
      <c r="Q146" s="152"/>
      <c r="R146" s="162"/>
      <c r="S146" s="162"/>
      <c r="T146" s="162"/>
      <c r="U146" s="162"/>
      <c r="V146" s="163"/>
      <c r="W146" s="163"/>
      <c r="X146" s="163"/>
    </row>
    <row r="147">
      <c r="A147" s="53">
        <v>45705.0</v>
      </c>
      <c r="B147" s="53">
        <v>45783.0</v>
      </c>
      <c r="C147" s="54">
        <v>240610.0</v>
      </c>
      <c r="D147" s="54" t="s">
        <v>77</v>
      </c>
      <c r="E147" s="53">
        <v>45597.0</v>
      </c>
      <c r="F147" s="56">
        <f t="shared" si="1"/>
        <v>6</v>
      </c>
      <c r="G147" s="53">
        <v>45681.0</v>
      </c>
      <c r="H147" s="347">
        <f t="shared" si="2"/>
        <v>3</v>
      </c>
      <c r="I147" s="54" t="s">
        <v>42</v>
      </c>
      <c r="J147" s="58"/>
      <c r="K147" s="100"/>
      <c r="L147" s="58"/>
      <c r="M147" s="58"/>
      <c r="N147" s="54" t="s">
        <v>19</v>
      </c>
      <c r="O147" s="58"/>
      <c r="P147" s="439"/>
      <c r="Q147" s="152"/>
      <c r="R147" s="162"/>
      <c r="S147" s="162"/>
      <c r="T147" s="162"/>
      <c r="U147" s="162"/>
      <c r="V147" s="163"/>
      <c r="W147" s="163"/>
      <c r="X147" s="163"/>
    </row>
    <row r="148">
      <c r="A148" s="53">
        <v>45705.0</v>
      </c>
      <c r="B148" s="53">
        <v>45783.0</v>
      </c>
      <c r="C148" s="54">
        <v>225319.0</v>
      </c>
      <c r="D148" s="54" t="s">
        <v>77</v>
      </c>
      <c r="E148" s="53">
        <v>45474.0</v>
      </c>
      <c r="F148" s="56">
        <f t="shared" si="1"/>
        <v>10</v>
      </c>
      <c r="G148" s="53">
        <v>45525.0</v>
      </c>
      <c r="H148" s="347">
        <f t="shared" si="2"/>
        <v>8</v>
      </c>
      <c r="I148" s="54" t="s">
        <v>59</v>
      </c>
      <c r="J148" s="58"/>
      <c r="K148" s="100"/>
      <c r="L148" s="58"/>
      <c r="M148" s="58"/>
      <c r="N148" s="54" t="s">
        <v>19</v>
      </c>
      <c r="O148" s="58"/>
      <c r="P148" s="439"/>
      <c r="Q148" s="152"/>
      <c r="R148" s="162"/>
      <c r="S148" s="162"/>
      <c r="T148" s="162"/>
      <c r="U148" s="162"/>
      <c r="V148" s="163"/>
      <c r="W148" s="163"/>
      <c r="X148" s="163"/>
    </row>
    <row r="149">
      <c r="A149" s="53">
        <v>45705.0</v>
      </c>
      <c r="B149" s="53">
        <v>45783.0</v>
      </c>
      <c r="C149" s="54">
        <v>235809.0</v>
      </c>
      <c r="D149" s="54" t="s">
        <v>77</v>
      </c>
      <c r="E149" s="53">
        <v>45536.0</v>
      </c>
      <c r="F149" s="56">
        <f t="shared" si="1"/>
        <v>8</v>
      </c>
      <c r="G149" s="53">
        <v>45666.0</v>
      </c>
      <c r="H149" s="347">
        <f t="shared" si="2"/>
        <v>3</v>
      </c>
      <c r="I149" s="54" t="s">
        <v>42</v>
      </c>
      <c r="J149" s="58"/>
      <c r="K149" s="100"/>
      <c r="L149" s="58"/>
      <c r="M149" s="58"/>
      <c r="N149" s="54" t="s">
        <v>19</v>
      </c>
      <c r="O149" s="58"/>
      <c r="P149" s="439"/>
      <c r="Q149" s="152"/>
      <c r="R149" s="162"/>
      <c r="S149" s="162"/>
      <c r="T149" s="162"/>
      <c r="U149" s="162"/>
      <c r="V149" s="163"/>
      <c r="W149" s="163"/>
      <c r="X149" s="163"/>
    </row>
    <row r="150">
      <c r="A150" s="53">
        <v>45705.0</v>
      </c>
      <c r="B150" s="53">
        <v>45783.0</v>
      </c>
      <c r="C150" s="54">
        <v>98931.0</v>
      </c>
      <c r="D150" s="54" t="s">
        <v>104</v>
      </c>
      <c r="E150" s="53">
        <v>44348.0</v>
      </c>
      <c r="F150" s="56">
        <f t="shared" si="1"/>
        <v>47</v>
      </c>
      <c r="G150" s="53">
        <v>44439.0</v>
      </c>
      <c r="H150" s="347">
        <f t="shared" si="2"/>
        <v>44</v>
      </c>
      <c r="I150" s="54" t="s">
        <v>141</v>
      </c>
      <c r="J150" s="58"/>
      <c r="K150" s="100"/>
      <c r="L150" s="58"/>
      <c r="M150" s="58"/>
      <c r="N150" s="54" t="s">
        <v>19</v>
      </c>
      <c r="O150" s="58"/>
      <c r="P150" s="439"/>
      <c r="Q150" s="152"/>
      <c r="R150" s="162"/>
      <c r="S150" s="162"/>
      <c r="T150" s="162"/>
      <c r="U150" s="162"/>
      <c r="V150" s="163"/>
      <c r="W150" s="163"/>
      <c r="X150" s="163"/>
    </row>
    <row r="151">
      <c r="A151" s="53">
        <v>45705.0</v>
      </c>
      <c r="B151" s="53">
        <v>45783.0</v>
      </c>
      <c r="C151" s="54">
        <v>176101.0</v>
      </c>
      <c r="D151" s="54" t="s">
        <v>104</v>
      </c>
      <c r="E151" s="53">
        <v>45017.0</v>
      </c>
      <c r="F151" s="56">
        <f t="shared" si="1"/>
        <v>25</v>
      </c>
      <c r="G151" s="53">
        <v>45104.0</v>
      </c>
      <c r="H151" s="347">
        <f t="shared" si="2"/>
        <v>22</v>
      </c>
      <c r="I151" s="54" t="s">
        <v>73</v>
      </c>
      <c r="J151" s="58"/>
      <c r="K151" s="100"/>
      <c r="L151" s="58"/>
      <c r="M151" s="58"/>
      <c r="N151" s="54" t="s">
        <v>19</v>
      </c>
      <c r="O151" s="58"/>
      <c r="P151" s="439"/>
      <c r="Q151" s="152"/>
      <c r="R151" s="162"/>
      <c r="S151" s="162"/>
      <c r="T151" s="162"/>
      <c r="U151" s="162"/>
      <c r="V151" s="163"/>
      <c r="W151" s="163"/>
      <c r="X151" s="163"/>
    </row>
    <row r="152">
      <c r="A152" s="53">
        <v>45705.0</v>
      </c>
      <c r="B152" s="53">
        <v>45783.0</v>
      </c>
      <c r="C152" s="54">
        <v>184509.0</v>
      </c>
      <c r="D152" s="54" t="s">
        <v>104</v>
      </c>
      <c r="E152" s="53">
        <v>45139.0</v>
      </c>
      <c r="F152" s="56">
        <f t="shared" si="1"/>
        <v>21</v>
      </c>
      <c r="G152" s="53">
        <v>45176.0</v>
      </c>
      <c r="H152" s="347">
        <f t="shared" si="2"/>
        <v>19</v>
      </c>
      <c r="I152" s="54" t="s">
        <v>59</v>
      </c>
      <c r="J152" s="54">
        <v>112.0</v>
      </c>
      <c r="K152" s="100"/>
      <c r="L152" s="58"/>
      <c r="M152" s="58"/>
      <c r="N152" s="54" t="s">
        <v>19</v>
      </c>
      <c r="O152" s="58"/>
      <c r="P152" s="439"/>
      <c r="Q152" s="152"/>
      <c r="R152" s="162"/>
      <c r="S152" s="162"/>
      <c r="T152" s="162"/>
      <c r="U152" s="162"/>
      <c r="V152" s="163"/>
      <c r="W152" s="163"/>
      <c r="X152" s="163"/>
    </row>
    <row r="153">
      <c r="A153" s="53">
        <v>45705.0</v>
      </c>
      <c r="B153" s="53">
        <v>45783.0</v>
      </c>
      <c r="C153" s="54">
        <v>208170.0</v>
      </c>
      <c r="D153" s="54" t="s">
        <v>104</v>
      </c>
      <c r="E153" s="53">
        <v>45323.0</v>
      </c>
      <c r="F153" s="56">
        <f t="shared" si="1"/>
        <v>15</v>
      </c>
      <c r="G153" s="53">
        <v>45379.0</v>
      </c>
      <c r="H153" s="347">
        <f t="shared" si="2"/>
        <v>13</v>
      </c>
      <c r="I153" s="54" t="s">
        <v>74</v>
      </c>
      <c r="J153" s="58"/>
      <c r="K153" s="100"/>
      <c r="L153" s="58"/>
      <c r="M153" s="58"/>
      <c r="N153" s="54" t="s">
        <v>19</v>
      </c>
      <c r="O153" s="58"/>
      <c r="P153" s="439"/>
      <c r="Q153" s="152"/>
      <c r="R153" s="162"/>
      <c r="S153" s="162"/>
      <c r="T153" s="162"/>
      <c r="U153" s="162"/>
      <c r="V153" s="163"/>
      <c r="W153" s="163"/>
      <c r="X153" s="163"/>
    </row>
    <row r="154">
      <c r="A154" s="53">
        <v>45705.0</v>
      </c>
      <c r="B154" s="53">
        <v>45783.0</v>
      </c>
      <c r="C154" s="54">
        <v>202603.0</v>
      </c>
      <c r="D154" s="54" t="s">
        <v>104</v>
      </c>
      <c r="E154" s="53">
        <v>45261.0</v>
      </c>
      <c r="F154" s="56">
        <f t="shared" si="1"/>
        <v>17</v>
      </c>
      <c r="G154" s="53">
        <v>45338.0</v>
      </c>
      <c r="H154" s="347">
        <f t="shared" si="2"/>
        <v>14</v>
      </c>
      <c r="I154" s="54" t="s">
        <v>74</v>
      </c>
      <c r="J154" s="58"/>
      <c r="K154" s="100"/>
      <c r="L154" s="58"/>
      <c r="M154" s="58"/>
      <c r="N154" s="54" t="s">
        <v>19</v>
      </c>
      <c r="O154" s="58"/>
      <c r="P154" s="439"/>
      <c r="Q154" s="152"/>
      <c r="R154" s="162"/>
      <c r="S154" s="162"/>
      <c r="T154" s="162"/>
      <c r="U154" s="162"/>
      <c r="V154" s="163"/>
      <c r="W154" s="163"/>
      <c r="X154" s="163"/>
    </row>
    <row r="155">
      <c r="A155" s="53">
        <v>45705.0</v>
      </c>
      <c r="B155" s="53">
        <v>45783.0</v>
      </c>
      <c r="C155" s="54">
        <v>234353.0</v>
      </c>
      <c r="D155" s="54" t="s">
        <v>104</v>
      </c>
      <c r="E155" s="53">
        <v>45536.0</v>
      </c>
      <c r="F155" s="56">
        <f t="shared" si="1"/>
        <v>8</v>
      </c>
      <c r="G155" s="151">
        <v>45610.0</v>
      </c>
      <c r="H155" s="347">
        <f t="shared" si="2"/>
        <v>5</v>
      </c>
      <c r="I155" s="54" t="s">
        <v>74</v>
      </c>
      <c r="J155" s="58"/>
      <c r="K155" s="100"/>
      <c r="L155" s="58"/>
      <c r="M155" s="58"/>
      <c r="N155" s="54" t="s">
        <v>19</v>
      </c>
      <c r="O155" s="58"/>
      <c r="P155" s="439"/>
      <c r="Q155" s="152"/>
      <c r="R155" s="162"/>
      <c r="S155" s="162"/>
      <c r="T155" s="162"/>
      <c r="U155" s="162"/>
      <c r="V155" s="163"/>
      <c r="W155" s="163"/>
      <c r="X155" s="163"/>
    </row>
    <row r="156">
      <c r="A156" s="53">
        <v>45705.0</v>
      </c>
      <c r="B156" s="53">
        <v>45783.0</v>
      </c>
      <c r="C156" s="54">
        <v>122438.0</v>
      </c>
      <c r="D156" s="54" t="s">
        <v>104</v>
      </c>
      <c r="E156" s="53">
        <v>44621.0</v>
      </c>
      <c r="F156" s="56">
        <f t="shared" si="1"/>
        <v>38</v>
      </c>
      <c r="G156" s="53">
        <v>44655.0</v>
      </c>
      <c r="H156" s="347">
        <f t="shared" si="2"/>
        <v>37</v>
      </c>
      <c r="I156" s="54" t="s">
        <v>49</v>
      </c>
      <c r="J156" s="54" t="s">
        <v>972</v>
      </c>
      <c r="K156" s="100"/>
      <c r="L156" s="58"/>
      <c r="M156" s="58"/>
      <c r="N156" s="54" t="s">
        <v>19</v>
      </c>
      <c r="O156" s="58"/>
      <c r="P156" s="439"/>
      <c r="Q156" s="152"/>
      <c r="R156" s="162"/>
      <c r="S156" s="162"/>
      <c r="T156" s="162"/>
      <c r="U156" s="162"/>
      <c r="V156" s="163"/>
      <c r="W156" s="163"/>
      <c r="X156" s="163"/>
    </row>
    <row r="157">
      <c r="A157" s="53">
        <v>45705.0</v>
      </c>
      <c r="B157" s="53">
        <v>45783.0</v>
      </c>
      <c r="C157" s="54">
        <v>109963.0</v>
      </c>
      <c r="D157" s="54" t="s">
        <v>83</v>
      </c>
      <c r="E157" s="53">
        <v>44440.0</v>
      </c>
      <c r="F157" s="56">
        <f t="shared" si="1"/>
        <v>44</v>
      </c>
      <c r="G157" s="151">
        <v>44548.0</v>
      </c>
      <c r="H157" s="347">
        <f t="shared" si="2"/>
        <v>40</v>
      </c>
      <c r="I157" s="54" t="s">
        <v>72</v>
      </c>
      <c r="J157" s="58"/>
      <c r="K157" s="100"/>
      <c r="L157" s="58"/>
      <c r="M157" s="58"/>
      <c r="N157" s="54" t="s">
        <v>19</v>
      </c>
      <c r="O157" s="58"/>
      <c r="P157" s="439"/>
      <c r="Q157" s="152"/>
      <c r="R157" s="162"/>
      <c r="S157" s="162"/>
      <c r="T157" s="162"/>
      <c r="U157" s="162"/>
      <c r="V157" s="163"/>
      <c r="W157" s="163"/>
      <c r="X157" s="163"/>
    </row>
    <row r="158">
      <c r="A158" s="53">
        <v>45705.0</v>
      </c>
      <c r="B158" s="53">
        <v>45783.0</v>
      </c>
      <c r="C158" s="54">
        <v>110863.0</v>
      </c>
      <c r="D158" s="54" t="s">
        <v>83</v>
      </c>
      <c r="E158" s="53">
        <v>44501.0</v>
      </c>
      <c r="F158" s="56">
        <f t="shared" si="1"/>
        <v>42</v>
      </c>
      <c r="G158" s="53">
        <v>44569.0</v>
      </c>
      <c r="H158" s="347">
        <f t="shared" si="2"/>
        <v>39</v>
      </c>
      <c r="I158" s="54" t="s">
        <v>72</v>
      </c>
      <c r="J158" s="58"/>
      <c r="K158" s="100"/>
      <c r="L158" s="58"/>
      <c r="M158" s="58"/>
      <c r="N158" s="54" t="s">
        <v>19</v>
      </c>
      <c r="O158" s="58"/>
      <c r="P158" s="439"/>
      <c r="Q158" s="152"/>
      <c r="R158" s="162"/>
      <c r="S158" s="162"/>
      <c r="T158" s="162"/>
      <c r="U158" s="162"/>
      <c r="V158" s="163"/>
      <c r="W158" s="163"/>
      <c r="X158" s="163"/>
    </row>
    <row r="159">
      <c r="A159" s="53">
        <v>45705.0</v>
      </c>
      <c r="B159" s="53">
        <v>45783.0</v>
      </c>
      <c r="C159" s="54">
        <v>148841.0</v>
      </c>
      <c r="D159" s="54" t="s">
        <v>83</v>
      </c>
      <c r="E159" s="53">
        <v>44743.0</v>
      </c>
      <c r="F159" s="56">
        <f t="shared" si="1"/>
        <v>34</v>
      </c>
      <c r="G159" s="151">
        <v>44861.0</v>
      </c>
      <c r="H159" s="347">
        <f t="shared" si="2"/>
        <v>30</v>
      </c>
      <c r="I159" s="54" t="s">
        <v>72</v>
      </c>
      <c r="J159" s="58"/>
      <c r="K159" s="100"/>
      <c r="L159" s="58"/>
      <c r="M159" s="58"/>
      <c r="N159" s="54" t="s">
        <v>19</v>
      </c>
      <c r="O159" s="58"/>
      <c r="P159" s="439"/>
      <c r="Q159" s="152"/>
      <c r="R159" s="162"/>
      <c r="S159" s="162"/>
      <c r="T159" s="162"/>
      <c r="U159" s="162"/>
      <c r="V159" s="163"/>
      <c r="W159" s="163"/>
      <c r="X159" s="163"/>
    </row>
    <row r="160">
      <c r="A160" s="53">
        <v>45705.0</v>
      </c>
      <c r="B160" s="53">
        <v>45783.0</v>
      </c>
      <c r="C160" s="54">
        <v>164424.0</v>
      </c>
      <c r="D160" s="54" t="s">
        <v>83</v>
      </c>
      <c r="E160" s="53">
        <v>44866.0</v>
      </c>
      <c r="F160" s="56">
        <f t="shared" si="1"/>
        <v>30</v>
      </c>
      <c r="G160" s="53">
        <v>45003.0</v>
      </c>
      <c r="H160" s="347">
        <f t="shared" si="2"/>
        <v>25</v>
      </c>
      <c r="I160" s="54" t="s">
        <v>49</v>
      </c>
      <c r="J160" s="54" t="s">
        <v>123</v>
      </c>
      <c r="K160" s="100"/>
      <c r="L160" s="58"/>
      <c r="M160" s="58"/>
      <c r="N160" s="54" t="s">
        <v>19</v>
      </c>
      <c r="O160" s="58"/>
      <c r="P160" s="439"/>
      <c r="Q160" s="152"/>
      <c r="R160" s="162"/>
      <c r="S160" s="162"/>
      <c r="T160" s="162"/>
      <c r="U160" s="162"/>
      <c r="V160" s="163"/>
      <c r="W160" s="163"/>
      <c r="X160" s="163"/>
    </row>
    <row r="161">
      <c r="A161" s="53">
        <v>45705.0</v>
      </c>
      <c r="B161" s="53">
        <v>45783.0</v>
      </c>
      <c r="C161" s="54">
        <v>212515.0</v>
      </c>
      <c r="D161" s="54" t="s">
        <v>83</v>
      </c>
      <c r="E161" s="53">
        <v>45383.0</v>
      </c>
      <c r="F161" s="56">
        <f t="shared" si="1"/>
        <v>13</v>
      </c>
      <c r="G161" s="53">
        <v>45422.0</v>
      </c>
      <c r="H161" s="347">
        <f t="shared" si="2"/>
        <v>11</v>
      </c>
      <c r="I161" s="54" t="s">
        <v>49</v>
      </c>
      <c r="J161" s="54">
        <v>512.0</v>
      </c>
      <c r="K161" s="100"/>
      <c r="L161" s="54" t="s">
        <v>51</v>
      </c>
      <c r="M161" s="53">
        <v>45742.0</v>
      </c>
      <c r="N161" s="54" t="s">
        <v>19</v>
      </c>
      <c r="O161" s="54" t="s">
        <v>973</v>
      </c>
      <c r="P161" s="434" t="s">
        <v>66</v>
      </c>
      <c r="Q161" s="152"/>
      <c r="R161" s="162"/>
      <c r="S161" s="162"/>
      <c r="T161" s="162"/>
      <c r="U161" s="162"/>
      <c r="V161" s="163"/>
      <c r="W161" s="163"/>
      <c r="X161" s="163"/>
    </row>
    <row r="162">
      <c r="A162" s="53">
        <v>45705.0</v>
      </c>
      <c r="B162" s="53">
        <v>45783.0</v>
      </c>
      <c r="C162" s="54">
        <v>189298.0</v>
      </c>
      <c r="D162" s="54" t="s">
        <v>83</v>
      </c>
      <c r="E162" s="53">
        <v>45078.0</v>
      </c>
      <c r="F162" s="56">
        <f t="shared" si="1"/>
        <v>23</v>
      </c>
      <c r="G162" s="151">
        <v>45213.0</v>
      </c>
      <c r="H162" s="347">
        <f t="shared" si="2"/>
        <v>18</v>
      </c>
      <c r="I162" s="54" t="s">
        <v>72</v>
      </c>
      <c r="J162" s="58"/>
      <c r="K162" s="100"/>
      <c r="L162" s="58"/>
      <c r="M162" s="58"/>
      <c r="N162" s="54" t="s">
        <v>19</v>
      </c>
      <c r="O162" s="58"/>
      <c r="P162" s="439"/>
      <c r="Q162" s="152"/>
      <c r="R162" s="162"/>
      <c r="S162" s="162"/>
      <c r="T162" s="162"/>
      <c r="U162" s="162"/>
      <c r="V162" s="163"/>
      <c r="W162" s="163"/>
      <c r="X162" s="163"/>
    </row>
    <row r="163">
      <c r="A163" s="53">
        <v>45705.0</v>
      </c>
      <c r="B163" s="53">
        <v>45783.0</v>
      </c>
      <c r="C163" s="54">
        <v>222605.0</v>
      </c>
      <c r="D163" s="54" t="s">
        <v>83</v>
      </c>
      <c r="E163" s="53">
        <v>45474.0</v>
      </c>
      <c r="F163" s="56">
        <f t="shared" si="1"/>
        <v>10</v>
      </c>
      <c r="G163" s="53">
        <v>45498.0</v>
      </c>
      <c r="H163" s="347">
        <f t="shared" si="2"/>
        <v>9</v>
      </c>
      <c r="I163" s="54" t="s">
        <v>49</v>
      </c>
      <c r="J163" s="58"/>
      <c r="K163" s="100"/>
      <c r="L163" s="58"/>
      <c r="M163" s="58"/>
      <c r="N163" s="54" t="s">
        <v>19</v>
      </c>
      <c r="O163" s="58"/>
      <c r="P163" s="439"/>
      <c r="Q163" s="152"/>
      <c r="R163" s="162"/>
      <c r="S163" s="162"/>
      <c r="T163" s="162"/>
      <c r="U163" s="162"/>
      <c r="V163" s="163"/>
      <c r="W163" s="163"/>
      <c r="X163" s="163"/>
    </row>
    <row r="164">
      <c r="A164" s="53">
        <v>45705.0</v>
      </c>
      <c r="B164" s="53">
        <v>45783.0</v>
      </c>
      <c r="C164" s="54">
        <v>218665.0</v>
      </c>
      <c r="D164" s="54" t="s">
        <v>83</v>
      </c>
      <c r="E164" s="53">
        <v>45444.0</v>
      </c>
      <c r="F164" s="56">
        <f t="shared" si="1"/>
        <v>11</v>
      </c>
      <c r="G164" s="53">
        <v>45471.0</v>
      </c>
      <c r="H164" s="347">
        <f t="shared" si="2"/>
        <v>10</v>
      </c>
      <c r="I164" s="54" t="s">
        <v>49</v>
      </c>
      <c r="J164" s="54" t="s">
        <v>295</v>
      </c>
      <c r="K164" s="100"/>
      <c r="L164" s="58"/>
      <c r="M164" s="58"/>
      <c r="N164" s="54" t="s">
        <v>19</v>
      </c>
      <c r="O164" s="58"/>
      <c r="P164" s="439"/>
      <c r="Q164" s="152"/>
      <c r="R164" s="162"/>
      <c r="S164" s="162"/>
      <c r="T164" s="162"/>
      <c r="U164" s="162"/>
      <c r="V164" s="163"/>
      <c r="W164" s="163"/>
      <c r="X164" s="163"/>
    </row>
    <row r="165">
      <c r="A165" s="53">
        <v>45705.0</v>
      </c>
      <c r="B165" s="53">
        <v>45783.0</v>
      </c>
      <c r="C165" s="54">
        <v>222547.0</v>
      </c>
      <c r="D165" s="54" t="s">
        <v>83</v>
      </c>
      <c r="E165" s="53">
        <v>45413.0</v>
      </c>
      <c r="F165" s="56">
        <f t="shared" si="1"/>
        <v>12</v>
      </c>
      <c r="G165" s="53">
        <v>45504.0</v>
      </c>
      <c r="H165" s="347">
        <f t="shared" si="2"/>
        <v>9</v>
      </c>
      <c r="I165" s="54" t="s">
        <v>49</v>
      </c>
      <c r="J165" s="54">
        <v>512.0</v>
      </c>
      <c r="K165" s="100"/>
      <c r="L165" s="54" t="s">
        <v>51</v>
      </c>
      <c r="M165" s="53">
        <v>45740.0</v>
      </c>
      <c r="N165" s="54" t="s">
        <v>19</v>
      </c>
      <c r="O165" s="54" t="s">
        <v>974</v>
      </c>
      <c r="P165" s="434" t="s">
        <v>66</v>
      </c>
      <c r="Q165" s="152"/>
      <c r="R165" s="162"/>
      <c r="S165" s="162"/>
      <c r="T165" s="162"/>
      <c r="U165" s="162"/>
      <c r="V165" s="163"/>
      <c r="W165" s="163"/>
      <c r="X165" s="163"/>
    </row>
    <row r="166">
      <c r="A166" s="53">
        <v>45705.0</v>
      </c>
      <c r="B166" s="53">
        <v>45783.0</v>
      </c>
      <c r="C166" s="54">
        <v>198903.0</v>
      </c>
      <c r="D166" s="54" t="s">
        <v>83</v>
      </c>
      <c r="E166" s="53">
        <v>45292.0</v>
      </c>
      <c r="F166" s="56">
        <f t="shared" si="1"/>
        <v>16</v>
      </c>
      <c r="G166" s="53">
        <v>45315.0</v>
      </c>
      <c r="H166" s="347">
        <f t="shared" si="2"/>
        <v>15</v>
      </c>
      <c r="I166" s="54" t="s">
        <v>59</v>
      </c>
      <c r="J166" s="54" t="s">
        <v>33</v>
      </c>
      <c r="K166" s="57">
        <v>12000.0</v>
      </c>
      <c r="L166" s="58"/>
      <c r="M166" s="58"/>
      <c r="N166" s="54" t="s">
        <v>19</v>
      </c>
      <c r="O166" s="58"/>
      <c r="P166" s="439"/>
      <c r="Q166" s="152"/>
      <c r="R166" s="162"/>
      <c r="S166" s="162"/>
      <c r="T166" s="162"/>
      <c r="U166" s="162"/>
      <c r="V166" s="163"/>
      <c r="W166" s="163"/>
      <c r="X166" s="163"/>
    </row>
    <row r="167">
      <c r="A167" s="53">
        <v>45705.0</v>
      </c>
      <c r="B167" s="53">
        <v>45783.0</v>
      </c>
      <c r="C167" s="54">
        <v>203032.0</v>
      </c>
      <c r="D167" s="54" t="s">
        <v>83</v>
      </c>
      <c r="E167" s="53">
        <v>45323.0</v>
      </c>
      <c r="F167" s="56">
        <f t="shared" si="1"/>
        <v>15</v>
      </c>
      <c r="G167" s="53">
        <v>45341.0</v>
      </c>
      <c r="H167" s="347">
        <f t="shared" si="2"/>
        <v>14</v>
      </c>
      <c r="I167" s="54" t="s">
        <v>59</v>
      </c>
      <c r="J167" s="54" t="s">
        <v>33</v>
      </c>
      <c r="K167" s="100"/>
      <c r="L167" s="58"/>
      <c r="M167" s="58"/>
      <c r="N167" s="54" t="s">
        <v>19</v>
      </c>
      <c r="O167" s="58"/>
      <c r="P167" s="439"/>
      <c r="Q167" s="152"/>
      <c r="R167" s="162"/>
      <c r="S167" s="162"/>
      <c r="T167" s="162"/>
      <c r="U167" s="162"/>
      <c r="V167" s="163"/>
      <c r="W167" s="163"/>
      <c r="X167" s="163"/>
    </row>
    <row r="168">
      <c r="A168" s="53">
        <v>45705.0</v>
      </c>
      <c r="B168" s="53">
        <v>45783.0</v>
      </c>
      <c r="C168" s="54">
        <v>225427.0</v>
      </c>
      <c r="D168" s="54" t="s">
        <v>83</v>
      </c>
      <c r="E168" s="53">
        <v>45474.0</v>
      </c>
      <c r="F168" s="56">
        <f t="shared" si="1"/>
        <v>10</v>
      </c>
      <c r="G168" s="53">
        <v>45530.0</v>
      </c>
      <c r="H168" s="347">
        <f t="shared" si="2"/>
        <v>8</v>
      </c>
      <c r="I168" s="54" t="s">
        <v>74</v>
      </c>
      <c r="J168" s="58"/>
      <c r="K168" s="100"/>
      <c r="L168" s="58"/>
      <c r="M168" s="58"/>
      <c r="N168" s="54" t="s">
        <v>19</v>
      </c>
      <c r="O168" s="58"/>
      <c r="P168" s="439"/>
      <c r="Q168" s="152"/>
      <c r="R168" s="162"/>
      <c r="S168" s="162"/>
      <c r="T168" s="162"/>
      <c r="U168" s="162"/>
      <c r="V168" s="163"/>
      <c r="W168" s="163"/>
      <c r="X168" s="163"/>
    </row>
    <row r="169">
      <c r="A169" s="53">
        <v>45705.0</v>
      </c>
      <c r="B169" s="53">
        <v>45783.0</v>
      </c>
      <c r="C169" s="54">
        <v>231568.0</v>
      </c>
      <c r="D169" s="54" t="s">
        <v>83</v>
      </c>
      <c r="E169" s="53">
        <v>44896.0</v>
      </c>
      <c r="F169" s="56">
        <f t="shared" si="1"/>
        <v>29</v>
      </c>
      <c r="G169" s="151">
        <v>45583.0</v>
      </c>
      <c r="H169" s="347">
        <f t="shared" si="2"/>
        <v>6</v>
      </c>
      <c r="I169" s="54" t="s">
        <v>59</v>
      </c>
      <c r="J169" s="58"/>
      <c r="K169" s="100"/>
      <c r="L169" s="58"/>
      <c r="M169" s="58"/>
      <c r="N169" s="54" t="s">
        <v>19</v>
      </c>
      <c r="O169" s="58"/>
      <c r="P169" s="439"/>
      <c r="Q169" s="152"/>
      <c r="R169" s="162"/>
      <c r="S169" s="162"/>
      <c r="T169" s="162"/>
      <c r="U169" s="162"/>
      <c r="V169" s="163"/>
      <c r="W169" s="163"/>
      <c r="X169" s="163"/>
    </row>
    <row r="170">
      <c r="A170" s="53">
        <v>45705.0</v>
      </c>
      <c r="B170" s="53">
        <v>45783.0</v>
      </c>
      <c r="C170" s="54">
        <v>241896.0</v>
      </c>
      <c r="D170" s="54" t="s">
        <v>87</v>
      </c>
      <c r="E170" s="53">
        <v>45566.0</v>
      </c>
      <c r="F170" s="56">
        <f t="shared" si="1"/>
        <v>7</v>
      </c>
      <c r="G170" s="53">
        <v>45692.0</v>
      </c>
      <c r="H170" s="347">
        <f t="shared" si="2"/>
        <v>3</v>
      </c>
      <c r="I170" s="54" t="s">
        <v>73</v>
      </c>
      <c r="J170" s="58"/>
      <c r="K170" s="100"/>
      <c r="L170" s="58"/>
      <c r="M170" s="58"/>
      <c r="N170" s="54" t="s">
        <v>19</v>
      </c>
      <c r="O170" s="58"/>
      <c r="P170" s="439"/>
      <c r="Q170" s="152"/>
      <c r="R170" s="162"/>
      <c r="S170" s="162"/>
      <c r="T170" s="162"/>
      <c r="U170" s="162"/>
      <c r="V170" s="163"/>
      <c r="W170" s="163"/>
      <c r="X170" s="163"/>
    </row>
    <row r="171">
      <c r="A171" s="53">
        <v>45705.0</v>
      </c>
      <c r="B171" s="53">
        <v>45783.0</v>
      </c>
      <c r="C171" s="54">
        <v>78168.0</v>
      </c>
      <c r="D171" s="54" t="s">
        <v>107</v>
      </c>
      <c r="E171" s="53">
        <v>44256.0</v>
      </c>
      <c r="F171" s="56">
        <f t="shared" si="1"/>
        <v>50</v>
      </c>
      <c r="G171" s="53">
        <v>44260.0</v>
      </c>
      <c r="H171" s="347">
        <f t="shared" si="2"/>
        <v>50</v>
      </c>
      <c r="I171" s="54" t="s">
        <v>59</v>
      </c>
      <c r="J171" s="58"/>
      <c r="K171" s="100"/>
      <c r="L171" s="58"/>
      <c r="M171" s="58"/>
      <c r="N171" s="54" t="s">
        <v>19</v>
      </c>
      <c r="O171" s="58"/>
      <c r="P171" s="439"/>
      <c r="Q171" s="152"/>
      <c r="R171" s="162"/>
      <c r="S171" s="162"/>
      <c r="T171" s="162"/>
      <c r="U171" s="162"/>
      <c r="V171" s="163"/>
      <c r="W171" s="163"/>
      <c r="X171" s="163"/>
    </row>
    <row r="172">
      <c r="A172" s="53">
        <v>45705.0</v>
      </c>
      <c r="B172" s="53">
        <v>45783.0</v>
      </c>
      <c r="C172" s="54">
        <v>79933.0</v>
      </c>
      <c r="D172" s="54" t="s">
        <v>107</v>
      </c>
      <c r="E172" s="53">
        <v>44256.0</v>
      </c>
      <c r="F172" s="56">
        <f t="shared" si="1"/>
        <v>50</v>
      </c>
      <c r="G172" s="53">
        <v>44273.0</v>
      </c>
      <c r="H172" s="347">
        <f t="shared" si="2"/>
        <v>49</v>
      </c>
      <c r="I172" s="54" t="s">
        <v>59</v>
      </c>
      <c r="J172" s="58"/>
      <c r="K172" s="100"/>
      <c r="L172" s="58"/>
      <c r="M172" s="58"/>
      <c r="N172" s="54" t="s">
        <v>19</v>
      </c>
      <c r="O172" s="58"/>
      <c r="P172" s="439"/>
      <c r="Q172" s="152"/>
      <c r="R172" s="162"/>
      <c r="S172" s="162"/>
      <c r="T172" s="162"/>
      <c r="U172" s="162"/>
      <c r="V172" s="163"/>
      <c r="W172" s="163"/>
      <c r="X172" s="163"/>
    </row>
    <row r="173">
      <c r="A173" s="53">
        <v>45705.0</v>
      </c>
      <c r="B173" s="53">
        <v>45783.0</v>
      </c>
      <c r="C173" s="54">
        <v>227180.0</v>
      </c>
      <c r="D173" s="54" t="s">
        <v>107</v>
      </c>
      <c r="E173" s="53">
        <v>45566.0</v>
      </c>
      <c r="F173" s="56">
        <f t="shared" si="1"/>
        <v>7</v>
      </c>
      <c r="G173" s="53">
        <v>45573.0</v>
      </c>
      <c r="H173" s="347">
        <f t="shared" si="2"/>
        <v>6</v>
      </c>
      <c r="I173" s="54" t="s">
        <v>74</v>
      </c>
      <c r="J173" s="58"/>
      <c r="K173" s="100"/>
      <c r="L173" s="58"/>
      <c r="M173" s="58"/>
      <c r="N173" s="54" t="s">
        <v>19</v>
      </c>
      <c r="O173" s="58"/>
      <c r="P173" s="439"/>
      <c r="Q173" s="152"/>
      <c r="R173" s="162"/>
      <c r="S173" s="162"/>
      <c r="T173" s="162"/>
      <c r="U173" s="162"/>
      <c r="V173" s="163"/>
      <c r="W173" s="163"/>
      <c r="X173" s="163"/>
    </row>
    <row r="174">
      <c r="A174" s="53">
        <v>45705.0</v>
      </c>
      <c r="B174" s="53">
        <v>45783.0</v>
      </c>
      <c r="C174" s="54">
        <v>155753.0</v>
      </c>
      <c r="D174" s="54" t="s">
        <v>107</v>
      </c>
      <c r="E174" s="53">
        <v>44866.0</v>
      </c>
      <c r="F174" s="56">
        <f t="shared" si="1"/>
        <v>30</v>
      </c>
      <c r="G174" s="53">
        <v>44935.0</v>
      </c>
      <c r="H174" s="347">
        <f t="shared" si="2"/>
        <v>27</v>
      </c>
      <c r="I174" s="54" t="s">
        <v>59</v>
      </c>
      <c r="J174" s="58"/>
      <c r="K174" s="100"/>
      <c r="L174" s="58"/>
      <c r="M174" s="58"/>
      <c r="N174" s="54" t="s">
        <v>19</v>
      </c>
      <c r="O174" s="58"/>
      <c r="P174" s="439"/>
      <c r="Q174" s="152"/>
      <c r="R174" s="162"/>
      <c r="S174" s="162"/>
      <c r="T174" s="162"/>
      <c r="U174" s="162"/>
      <c r="V174" s="163"/>
      <c r="W174" s="163"/>
      <c r="X174" s="163"/>
    </row>
    <row r="175">
      <c r="A175" s="53">
        <v>45705.0</v>
      </c>
      <c r="B175" s="53">
        <v>45783.0</v>
      </c>
      <c r="C175" s="54">
        <v>230556.0</v>
      </c>
      <c r="D175" s="54" t="s">
        <v>107</v>
      </c>
      <c r="E175" s="53">
        <v>45536.0</v>
      </c>
      <c r="F175" s="56">
        <f t="shared" si="1"/>
        <v>8</v>
      </c>
      <c r="G175" s="151">
        <v>45595.0</v>
      </c>
      <c r="H175" s="347">
        <f t="shared" si="2"/>
        <v>6</v>
      </c>
      <c r="I175" s="54" t="s">
        <v>49</v>
      </c>
      <c r="J175" s="58"/>
      <c r="K175" s="100"/>
      <c r="L175" s="58"/>
      <c r="M175" s="58"/>
      <c r="N175" s="54" t="s">
        <v>19</v>
      </c>
      <c r="O175" s="58"/>
      <c r="P175" s="439"/>
      <c r="Q175" s="152"/>
      <c r="R175" s="162"/>
      <c r="S175" s="162"/>
      <c r="T175" s="162"/>
      <c r="U175" s="162"/>
      <c r="V175" s="163"/>
      <c r="W175" s="163"/>
      <c r="X175" s="163"/>
    </row>
    <row r="176">
      <c r="A176" s="53">
        <v>45705.0</v>
      </c>
      <c r="B176" s="53">
        <v>45783.0</v>
      </c>
      <c r="C176" s="54">
        <v>226345.0</v>
      </c>
      <c r="D176" s="54" t="s">
        <v>111</v>
      </c>
      <c r="E176" s="53">
        <v>45505.0</v>
      </c>
      <c r="F176" s="56">
        <f t="shared" si="1"/>
        <v>9</v>
      </c>
      <c r="G176" s="53">
        <v>45534.0</v>
      </c>
      <c r="H176" s="347">
        <f t="shared" si="2"/>
        <v>8</v>
      </c>
      <c r="I176" s="54" t="s">
        <v>73</v>
      </c>
      <c r="J176" s="54" t="s">
        <v>142</v>
      </c>
      <c r="K176" s="57">
        <v>15000.0</v>
      </c>
      <c r="L176" s="54" t="s">
        <v>68</v>
      </c>
      <c r="M176" s="53">
        <v>45721.0</v>
      </c>
      <c r="N176" s="54" t="s">
        <v>19</v>
      </c>
      <c r="O176" s="54" t="s">
        <v>65</v>
      </c>
      <c r="P176" s="434" t="s">
        <v>61</v>
      </c>
      <c r="Q176" s="152"/>
      <c r="R176" s="162"/>
      <c r="S176" s="162"/>
      <c r="T176" s="162"/>
      <c r="U176" s="162"/>
      <c r="V176" s="163"/>
      <c r="W176" s="163"/>
      <c r="X176" s="163"/>
    </row>
    <row r="177">
      <c r="A177" s="53">
        <v>45705.0</v>
      </c>
      <c r="B177" s="53">
        <v>45783.0</v>
      </c>
      <c r="C177" s="54">
        <v>223209.0</v>
      </c>
      <c r="D177" s="54" t="s">
        <v>111</v>
      </c>
      <c r="E177" s="53">
        <v>45536.0</v>
      </c>
      <c r="F177" s="56">
        <f t="shared" si="1"/>
        <v>8</v>
      </c>
      <c r="G177" s="151">
        <v>45596.0</v>
      </c>
      <c r="H177" s="347">
        <f t="shared" si="2"/>
        <v>6</v>
      </c>
      <c r="I177" s="54" t="s">
        <v>49</v>
      </c>
      <c r="J177" s="58"/>
      <c r="K177" s="100"/>
      <c r="L177" s="58"/>
      <c r="M177" s="58"/>
      <c r="N177" s="54" t="s">
        <v>19</v>
      </c>
      <c r="O177" s="58"/>
      <c r="P177" s="439"/>
      <c r="Q177" s="152"/>
      <c r="R177" s="162"/>
      <c r="S177" s="162"/>
      <c r="T177" s="162"/>
      <c r="U177" s="162"/>
      <c r="V177" s="163"/>
      <c r="W177" s="163"/>
      <c r="X177" s="163"/>
    </row>
    <row r="178">
      <c r="A178" s="53">
        <v>45705.0</v>
      </c>
      <c r="B178" s="53">
        <v>45783.0</v>
      </c>
      <c r="C178" s="54">
        <v>234979.0</v>
      </c>
      <c r="D178" s="54" t="s">
        <v>111</v>
      </c>
      <c r="E178" s="53">
        <v>45566.0</v>
      </c>
      <c r="F178" s="56">
        <f t="shared" si="1"/>
        <v>7</v>
      </c>
      <c r="G178" s="151">
        <v>45621.0</v>
      </c>
      <c r="H178" s="347">
        <f t="shared" si="2"/>
        <v>5</v>
      </c>
      <c r="I178" s="54" t="s">
        <v>59</v>
      </c>
      <c r="J178" s="58"/>
      <c r="K178" s="100"/>
      <c r="L178" s="58"/>
      <c r="M178" s="58"/>
      <c r="N178" s="54" t="s">
        <v>19</v>
      </c>
      <c r="O178" s="58"/>
      <c r="P178" s="439"/>
      <c r="Q178" s="152"/>
      <c r="R178" s="162"/>
      <c r="S178" s="162"/>
      <c r="T178" s="162"/>
      <c r="U178" s="162"/>
      <c r="V178" s="163"/>
      <c r="W178" s="163"/>
      <c r="X178" s="163"/>
    </row>
    <row r="179">
      <c r="A179" s="53">
        <v>45705.0</v>
      </c>
      <c r="B179" s="53">
        <v>45783.0</v>
      </c>
      <c r="C179" s="54">
        <v>37246.0</v>
      </c>
      <c r="D179" s="54" t="s">
        <v>179</v>
      </c>
      <c r="E179" s="53">
        <v>43800.0</v>
      </c>
      <c r="F179" s="56">
        <f t="shared" si="1"/>
        <v>65</v>
      </c>
      <c r="G179" s="53">
        <v>43850.0</v>
      </c>
      <c r="H179" s="347">
        <f t="shared" si="2"/>
        <v>63</v>
      </c>
      <c r="I179" s="54" t="s">
        <v>59</v>
      </c>
      <c r="J179" s="58"/>
      <c r="K179" s="100"/>
      <c r="L179" s="58"/>
      <c r="M179" s="58"/>
      <c r="N179" s="54" t="s">
        <v>19</v>
      </c>
      <c r="O179" s="58"/>
      <c r="P179" s="439"/>
      <c r="Q179" s="152"/>
      <c r="R179" s="162"/>
      <c r="S179" s="162"/>
      <c r="T179" s="162"/>
      <c r="U179" s="162"/>
      <c r="V179" s="163"/>
      <c r="W179" s="163"/>
      <c r="X179" s="163"/>
    </row>
    <row r="180">
      <c r="A180" s="53">
        <v>45708.0</v>
      </c>
      <c r="B180" s="53">
        <v>45783.0</v>
      </c>
      <c r="C180" s="54">
        <v>217156.0</v>
      </c>
      <c r="D180" s="54" t="s">
        <v>112</v>
      </c>
      <c r="E180" s="53">
        <v>45352.0</v>
      </c>
      <c r="F180" s="56">
        <f t="shared" si="1"/>
        <v>14</v>
      </c>
      <c r="G180" s="53">
        <v>45450.0</v>
      </c>
      <c r="H180" s="347">
        <f t="shared" si="2"/>
        <v>10</v>
      </c>
      <c r="I180" s="54" t="s">
        <v>74</v>
      </c>
      <c r="J180" s="58"/>
      <c r="K180" s="100"/>
      <c r="L180" s="58"/>
      <c r="M180" s="58"/>
      <c r="N180" s="54" t="s">
        <v>19</v>
      </c>
      <c r="O180" s="58"/>
      <c r="P180" s="439"/>
      <c r="Q180" s="152"/>
      <c r="R180" s="162"/>
      <c r="S180" s="162"/>
      <c r="T180" s="162"/>
      <c r="U180" s="162"/>
      <c r="V180" s="163"/>
      <c r="W180" s="163"/>
      <c r="X180" s="163"/>
    </row>
    <row r="181">
      <c r="A181" s="53">
        <v>45705.0</v>
      </c>
      <c r="B181" s="53">
        <v>45783.0</v>
      </c>
      <c r="C181" s="54">
        <v>235271.0</v>
      </c>
      <c r="D181" s="54" t="s">
        <v>112</v>
      </c>
      <c r="E181" s="53">
        <v>45597.0</v>
      </c>
      <c r="F181" s="56">
        <f t="shared" si="1"/>
        <v>6</v>
      </c>
      <c r="G181" s="151">
        <v>45651.0</v>
      </c>
      <c r="H181" s="347">
        <f t="shared" si="2"/>
        <v>4</v>
      </c>
      <c r="I181" s="54" t="s">
        <v>205</v>
      </c>
      <c r="J181" s="58"/>
      <c r="K181" s="100"/>
      <c r="L181" s="58"/>
      <c r="M181" s="58"/>
      <c r="N181" s="54" t="s">
        <v>19</v>
      </c>
      <c r="O181" s="58"/>
      <c r="P181" s="439"/>
      <c r="Q181" s="152"/>
      <c r="R181" s="162"/>
      <c r="S181" s="162"/>
      <c r="T181" s="162"/>
      <c r="U181" s="162"/>
      <c r="V181" s="163"/>
      <c r="W181" s="163"/>
      <c r="X181" s="163"/>
    </row>
    <row r="182">
      <c r="A182" s="53">
        <v>45705.0</v>
      </c>
      <c r="B182" s="53">
        <v>45783.0</v>
      </c>
      <c r="C182" s="54">
        <v>216905.0</v>
      </c>
      <c r="D182" s="54" t="s">
        <v>114</v>
      </c>
      <c r="E182" s="53">
        <v>45413.0</v>
      </c>
      <c r="F182" s="56">
        <f t="shared" si="1"/>
        <v>12</v>
      </c>
      <c r="G182" s="53">
        <v>45447.0</v>
      </c>
      <c r="H182" s="347">
        <f t="shared" si="2"/>
        <v>11</v>
      </c>
      <c r="I182" s="54" t="s">
        <v>49</v>
      </c>
      <c r="J182" s="58"/>
      <c r="K182" s="100"/>
      <c r="L182" s="58"/>
      <c r="M182" s="58"/>
      <c r="N182" s="54" t="s">
        <v>19</v>
      </c>
      <c r="O182" s="58"/>
      <c r="P182" s="439"/>
      <c r="Q182" s="152"/>
      <c r="R182" s="162"/>
      <c r="S182" s="162"/>
      <c r="T182" s="162"/>
      <c r="U182" s="162"/>
      <c r="V182" s="163"/>
      <c r="W182" s="163"/>
      <c r="X182" s="163"/>
    </row>
    <row r="183">
      <c r="A183" s="53">
        <v>45705.0</v>
      </c>
      <c r="B183" s="53">
        <v>45783.0</v>
      </c>
      <c r="C183" s="54">
        <v>223468.0</v>
      </c>
      <c r="D183" s="54" t="s">
        <v>93</v>
      </c>
      <c r="E183" s="53">
        <v>45261.0</v>
      </c>
      <c r="F183" s="56">
        <f t="shared" si="1"/>
        <v>17</v>
      </c>
      <c r="G183" s="53">
        <v>45506.0</v>
      </c>
      <c r="H183" s="347">
        <f t="shared" si="2"/>
        <v>9</v>
      </c>
      <c r="I183" s="54" t="s">
        <v>59</v>
      </c>
      <c r="J183" s="58"/>
      <c r="K183" s="100"/>
      <c r="L183" s="58"/>
      <c r="M183" s="58"/>
      <c r="N183" s="54" t="s">
        <v>19</v>
      </c>
      <c r="O183" s="58"/>
      <c r="P183" s="439"/>
      <c r="Q183" s="152"/>
      <c r="R183" s="162"/>
      <c r="S183" s="162"/>
      <c r="T183" s="162"/>
      <c r="U183" s="162"/>
      <c r="V183" s="163"/>
      <c r="W183" s="163"/>
      <c r="X183" s="163"/>
    </row>
    <row r="184">
      <c r="A184" s="53">
        <v>45705.0</v>
      </c>
      <c r="B184" s="53">
        <v>45783.0</v>
      </c>
      <c r="C184" s="54">
        <v>235570.0</v>
      </c>
      <c r="D184" s="54" t="s">
        <v>93</v>
      </c>
      <c r="E184" s="53">
        <v>45444.0</v>
      </c>
      <c r="F184" s="56">
        <f t="shared" si="1"/>
        <v>11</v>
      </c>
      <c r="G184" s="151">
        <v>45623.0</v>
      </c>
      <c r="H184" s="347">
        <f t="shared" si="2"/>
        <v>5</v>
      </c>
      <c r="I184" s="54" t="s">
        <v>59</v>
      </c>
      <c r="J184" s="58"/>
      <c r="K184" s="100"/>
      <c r="L184" s="58"/>
      <c r="M184" s="58"/>
      <c r="N184" s="54" t="s">
        <v>19</v>
      </c>
      <c r="O184" s="58"/>
      <c r="P184" s="439"/>
      <c r="Q184" s="152"/>
      <c r="R184" s="162"/>
      <c r="S184" s="162"/>
      <c r="T184" s="162"/>
      <c r="U184" s="162"/>
      <c r="V184" s="163"/>
      <c r="W184" s="163"/>
      <c r="X184" s="163"/>
    </row>
    <row r="185">
      <c r="A185" s="53">
        <v>45705.0</v>
      </c>
      <c r="B185" s="53">
        <v>45783.0</v>
      </c>
      <c r="C185" s="54">
        <v>236208.0</v>
      </c>
      <c r="D185" s="54" t="s">
        <v>93</v>
      </c>
      <c r="E185" s="53">
        <v>45566.0</v>
      </c>
      <c r="F185" s="56">
        <f t="shared" si="1"/>
        <v>7</v>
      </c>
      <c r="G185" s="53">
        <v>45630.0</v>
      </c>
      <c r="H185" s="347">
        <f t="shared" si="2"/>
        <v>5</v>
      </c>
      <c r="I185" s="54" t="s">
        <v>73</v>
      </c>
      <c r="J185" s="58"/>
      <c r="K185" s="100"/>
      <c r="L185" s="58"/>
      <c r="M185" s="58"/>
      <c r="N185" s="54" t="s">
        <v>19</v>
      </c>
      <c r="O185" s="58"/>
      <c r="P185" s="439"/>
      <c r="Q185" s="152"/>
      <c r="R185" s="162"/>
      <c r="S185" s="162"/>
      <c r="T185" s="162"/>
      <c r="U185" s="162"/>
      <c r="V185" s="163"/>
      <c r="W185" s="163"/>
      <c r="X185" s="163"/>
    </row>
    <row r="186">
      <c r="A186" s="53">
        <v>45705.0</v>
      </c>
      <c r="B186" s="53">
        <v>45783.0</v>
      </c>
      <c r="C186" s="54">
        <v>223229.0</v>
      </c>
      <c r="D186" s="54" t="s">
        <v>93</v>
      </c>
      <c r="E186" s="53">
        <v>45383.0</v>
      </c>
      <c r="F186" s="56">
        <f t="shared" si="1"/>
        <v>13</v>
      </c>
      <c r="G186" s="53">
        <v>45503.0</v>
      </c>
      <c r="H186" s="347">
        <f t="shared" si="2"/>
        <v>9</v>
      </c>
      <c r="I186" s="54" t="s">
        <v>72</v>
      </c>
      <c r="J186" s="58"/>
      <c r="K186" s="100"/>
      <c r="L186" s="58"/>
      <c r="M186" s="58"/>
      <c r="N186" s="54" t="s">
        <v>19</v>
      </c>
      <c r="O186" s="58"/>
      <c r="P186" s="439"/>
      <c r="Q186" s="152"/>
      <c r="R186" s="162"/>
      <c r="S186" s="162"/>
      <c r="T186" s="162"/>
      <c r="U186" s="162"/>
      <c r="V186" s="163"/>
      <c r="W186" s="163"/>
      <c r="X186" s="163"/>
    </row>
    <row r="187">
      <c r="A187" s="53">
        <v>45705.0</v>
      </c>
      <c r="B187" s="53">
        <v>45783.0</v>
      </c>
      <c r="C187" s="54">
        <v>234971.0</v>
      </c>
      <c r="D187" s="54" t="s">
        <v>93</v>
      </c>
      <c r="E187" s="53">
        <v>45566.0</v>
      </c>
      <c r="F187" s="56">
        <f t="shared" si="1"/>
        <v>7</v>
      </c>
      <c r="G187" s="151">
        <v>45617.0</v>
      </c>
      <c r="H187" s="347">
        <f t="shared" si="2"/>
        <v>5</v>
      </c>
      <c r="I187" s="54" t="s">
        <v>49</v>
      </c>
      <c r="J187" s="58"/>
      <c r="K187" s="100"/>
      <c r="L187" s="58"/>
      <c r="M187" s="58"/>
      <c r="N187" s="54" t="s">
        <v>19</v>
      </c>
      <c r="O187" s="58"/>
      <c r="P187" s="439"/>
      <c r="Q187" s="152"/>
      <c r="R187" s="162"/>
      <c r="S187" s="162"/>
      <c r="T187" s="162"/>
      <c r="U187" s="162"/>
      <c r="V187" s="163"/>
      <c r="W187" s="163"/>
      <c r="X187" s="163"/>
    </row>
    <row r="188">
      <c r="A188" s="53">
        <v>45705.0</v>
      </c>
      <c r="B188" s="53">
        <v>45783.0</v>
      </c>
      <c r="C188" s="54">
        <v>82045.0</v>
      </c>
      <c r="D188" s="54" t="s">
        <v>55</v>
      </c>
      <c r="E188" s="53">
        <v>44197.0</v>
      </c>
      <c r="F188" s="56">
        <f t="shared" si="1"/>
        <v>52</v>
      </c>
      <c r="G188" s="53">
        <v>44291.0</v>
      </c>
      <c r="H188" s="347">
        <f t="shared" si="2"/>
        <v>49</v>
      </c>
      <c r="I188" s="54" t="s">
        <v>59</v>
      </c>
      <c r="J188" s="58"/>
      <c r="K188" s="100"/>
      <c r="L188" s="58"/>
      <c r="M188" s="58"/>
      <c r="N188" s="54" t="s">
        <v>19</v>
      </c>
      <c r="O188" s="58"/>
      <c r="P188" s="439"/>
      <c r="Q188" s="152"/>
      <c r="R188" s="162"/>
      <c r="S188" s="162"/>
      <c r="T188" s="162"/>
      <c r="U188" s="162"/>
      <c r="V188" s="163"/>
      <c r="W188" s="163"/>
      <c r="X188" s="163"/>
    </row>
    <row r="189">
      <c r="A189" s="53">
        <v>45705.0</v>
      </c>
      <c r="B189" s="53">
        <v>45783.0</v>
      </c>
      <c r="C189" s="54">
        <v>197571.0</v>
      </c>
      <c r="D189" s="54" t="s">
        <v>55</v>
      </c>
      <c r="E189" s="53">
        <v>45292.0</v>
      </c>
      <c r="F189" s="56">
        <f t="shared" si="1"/>
        <v>16</v>
      </c>
      <c r="G189" s="53">
        <v>45299.0</v>
      </c>
      <c r="H189" s="347">
        <f t="shared" si="2"/>
        <v>15</v>
      </c>
      <c r="I189" s="54" t="s">
        <v>49</v>
      </c>
      <c r="J189" s="58"/>
      <c r="K189" s="100"/>
      <c r="L189" s="58"/>
      <c r="M189" s="58"/>
      <c r="N189" s="54" t="s">
        <v>19</v>
      </c>
      <c r="O189" s="58"/>
      <c r="P189" s="439"/>
      <c r="Q189" s="152"/>
      <c r="R189" s="162"/>
      <c r="S189" s="162"/>
      <c r="T189" s="162"/>
      <c r="U189" s="162"/>
      <c r="V189" s="163"/>
      <c r="W189" s="163"/>
      <c r="X189" s="163"/>
    </row>
    <row r="190">
      <c r="A190" s="53">
        <v>45705.0</v>
      </c>
      <c r="B190" s="53">
        <v>45783.0</v>
      </c>
      <c r="C190" s="54">
        <v>65144.0</v>
      </c>
      <c r="D190" s="54" t="s">
        <v>95</v>
      </c>
      <c r="E190" s="53">
        <v>44044.0</v>
      </c>
      <c r="F190" s="56">
        <f t="shared" si="1"/>
        <v>57</v>
      </c>
      <c r="G190" s="53">
        <v>44095.0</v>
      </c>
      <c r="H190" s="347">
        <f t="shared" si="2"/>
        <v>55</v>
      </c>
      <c r="I190" s="54" t="s">
        <v>49</v>
      </c>
      <c r="J190" s="58"/>
      <c r="K190" s="100"/>
      <c r="L190" s="58"/>
      <c r="M190" s="58"/>
      <c r="N190" s="54" t="s">
        <v>19</v>
      </c>
      <c r="O190" s="58"/>
      <c r="P190" s="439"/>
      <c r="Q190" s="152"/>
      <c r="R190" s="162"/>
      <c r="S190" s="162"/>
      <c r="T190" s="162"/>
      <c r="U190" s="162"/>
      <c r="V190" s="163"/>
      <c r="W190" s="163"/>
      <c r="X190" s="163"/>
    </row>
    <row r="191">
      <c r="A191" s="53">
        <v>45705.0</v>
      </c>
      <c r="B191" s="53">
        <v>45783.0</v>
      </c>
      <c r="C191" s="54">
        <v>146690.0</v>
      </c>
      <c r="D191" s="54" t="s">
        <v>95</v>
      </c>
      <c r="E191" s="53">
        <v>44470.0</v>
      </c>
      <c r="F191" s="56">
        <f t="shared" si="1"/>
        <v>43</v>
      </c>
      <c r="G191" s="53">
        <v>44842.0</v>
      </c>
      <c r="H191" s="347">
        <f t="shared" si="2"/>
        <v>30</v>
      </c>
      <c r="I191" s="54" t="s">
        <v>49</v>
      </c>
      <c r="J191" s="58"/>
      <c r="K191" s="100"/>
      <c r="L191" s="58"/>
      <c r="M191" s="58"/>
      <c r="N191" s="54" t="s">
        <v>19</v>
      </c>
      <c r="O191" s="58"/>
      <c r="P191" s="439"/>
      <c r="Q191" s="152"/>
      <c r="R191" s="162"/>
      <c r="S191" s="162"/>
      <c r="T191" s="162"/>
      <c r="U191" s="162"/>
      <c r="V191" s="163"/>
      <c r="W191" s="163"/>
      <c r="X191" s="163"/>
    </row>
    <row r="192">
      <c r="A192" s="53">
        <v>45705.0</v>
      </c>
      <c r="B192" s="53">
        <v>45783.0</v>
      </c>
      <c r="C192" s="54">
        <v>175482.0</v>
      </c>
      <c r="D192" s="54" t="s">
        <v>95</v>
      </c>
      <c r="E192" s="53">
        <v>45047.0</v>
      </c>
      <c r="F192" s="56">
        <f t="shared" si="1"/>
        <v>24</v>
      </c>
      <c r="G192" s="53">
        <v>45099.0</v>
      </c>
      <c r="H192" s="347">
        <f t="shared" si="2"/>
        <v>22</v>
      </c>
      <c r="I192" s="54" t="s">
        <v>49</v>
      </c>
      <c r="J192" s="58"/>
      <c r="K192" s="100"/>
      <c r="L192" s="58"/>
      <c r="M192" s="58"/>
      <c r="N192" s="54" t="s">
        <v>19</v>
      </c>
      <c r="O192" s="58"/>
      <c r="P192" s="439"/>
      <c r="Q192" s="152"/>
      <c r="R192" s="162"/>
      <c r="S192" s="162"/>
      <c r="T192" s="162"/>
      <c r="U192" s="162"/>
      <c r="V192" s="163"/>
      <c r="W192" s="163"/>
      <c r="X192" s="163"/>
    </row>
    <row r="193">
      <c r="A193" s="53">
        <v>45705.0</v>
      </c>
      <c r="B193" s="53">
        <v>45783.0</v>
      </c>
      <c r="C193" s="54">
        <v>225811.0</v>
      </c>
      <c r="D193" s="54" t="s">
        <v>95</v>
      </c>
      <c r="E193" s="53">
        <v>44805.0</v>
      </c>
      <c r="F193" s="56">
        <f t="shared" si="1"/>
        <v>32</v>
      </c>
      <c r="G193" s="53">
        <v>45527.0</v>
      </c>
      <c r="H193" s="347">
        <f t="shared" si="2"/>
        <v>8</v>
      </c>
      <c r="I193" s="54" t="s">
        <v>49</v>
      </c>
      <c r="J193" s="58"/>
      <c r="K193" s="100"/>
      <c r="L193" s="58"/>
      <c r="M193" s="58"/>
      <c r="N193" s="54" t="s">
        <v>19</v>
      </c>
      <c r="O193" s="58"/>
      <c r="P193" s="439"/>
      <c r="Q193" s="152"/>
      <c r="R193" s="162"/>
      <c r="S193" s="162"/>
      <c r="T193" s="162"/>
      <c r="U193" s="162"/>
      <c r="V193" s="163"/>
      <c r="W193" s="163"/>
      <c r="X193" s="163"/>
    </row>
    <row r="194">
      <c r="A194" s="53">
        <v>45705.0</v>
      </c>
      <c r="B194" s="53">
        <v>45783.0</v>
      </c>
      <c r="C194" s="54">
        <v>234397.0</v>
      </c>
      <c r="D194" s="54" t="s">
        <v>95</v>
      </c>
      <c r="E194" s="53">
        <v>45566.0</v>
      </c>
      <c r="F194" s="56">
        <f t="shared" si="1"/>
        <v>7</v>
      </c>
      <c r="G194" s="151">
        <v>45610.0</v>
      </c>
      <c r="H194" s="347">
        <f t="shared" si="2"/>
        <v>5</v>
      </c>
      <c r="I194" s="54" t="s">
        <v>49</v>
      </c>
      <c r="J194" s="58"/>
      <c r="K194" s="100"/>
      <c r="L194" s="58"/>
      <c r="M194" s="58"/>
      <c r="N194" s="54" t="s">
        <v>19</v>
      </c>
      <c r="O194" s="58"/>
      <c r="P194" s="439"/>
      <c r="Q194" s="152"/>
      <c r="R194" s="162"/>
      <c r="S194" s="162"/>
      <c r="T194" s="162"/>
      <c r="U194" s="162"/>
      <c r="V194" s="163"/>
      <c r="W194" s="163"/>
      <c r="X194" s="163"/>
    </row>
    <row r="195">
      <c r="A195" s="53">
        <v>45705.0</v>
      </c>
      <c r="B195" s="53">
        <v>45783.0</v>
      </c>
      <c r="C195" s="54">
        <v>238013.0</v>
      </c>
      <c r="D195" s="54" t="s">
        <v>95</v>
      </c>
      <c r="E195" s="53">
        <v>45566.0</v>
      </c>
      <c r="F195" s="56">
        <f t="shared" si="1"/>
        <v>7</v>
      </c>
      <c r="G195" s="53">
        <v>45659.0</v>
      </c>
      <c r="H195" s="347">
        <f t="shared" si="2"/>
        <v>4</v>
      </c>
      <c r="I195" s="54" t="s">
        <v>49</v>
      </c>
      <c r="J195" s="58"/>
      <c r="K195" s="100"/>
      <c r="L195" s="58"/>
      <c r="M195" s="58"/>
      <c r="N195" s="54" t="s">
        <v>19</v>
      </c>
      <c r="O195" s="58"/>
      <c r="P195" s="439"/>
      <c r="Q195" s="152"/>
      <c r="R195" s="162"/>
      <c r="S195" s="162"/>
      <c r="T195" s="162"/>
      <c r="U195" s="162"/>
      <c r="V195" s="163"/>
      <c r="W195" s="163"/>
      <c r="X195" s="163"/>
    </row>
    <row r="196">
      <c r="A196" s="53">
        <v>45705.0</v>
      </c>
      <c r="B196" s="53">
        <v>45783.0</v>
      </c>
      <c r="C196" s="54">
        <v>80761.0</v>
      </c>
      <c r="D196" s="54" t="s">
        <v>96</v>
      </c>
      <c r="E196" s="53">
        <v>44197.0</v>
      </c>
      <c r="F196" s="56">
        <f t="shared" si="1"/>
        <v>52</v>
      </c>
      <c r="G196" s="53">
        <v>44299.0</v>
      </c>
      <c r="H196" s="347">
        <f t="shared" si="2"/>
        <v>48</v>
      </c>
      <c r="I196" s="54" t="s">
        <v>74</v>
      </c>
      <c r="J196" s="58"/>
      <c r="K196" s="100"/>
      <c r="L196" s="58"/>
      <c r="M196" s="58"/>
      <c r="N196" s="54" t="s">
        <v>19</v>
      </c>
      <c r="O196" s="58"/>
      <c r="P196" s="439"/>
      <c r="Q196" s="152"/>
      <c r="R196" s="162"/>
      <c r="S196" s="162"/>
      <c r="T196" s="162"/>
      <c r="U196" s="162"/>
      <c r="V196" s="163"/>
      <c r="W196" s="163"/>
      <c r="X196" s="163"/>
    </row>
    <row r="197">
      <c r="A197" s="53">
        <v>45705.0</v>
      </c>
      <c r="B197" s="53">
        <v>45783.0</v>
      </c>
      <c r="C197" s="54">
        <v>141737.0</v>
      </c>
      <c r="D197" s="54" t="s">
        <v>96</v>
      </c>
      <c r="E197" s="53">
        <v>43617.0</v>
      </c>
      <c r="F197" s="56">
        <f t="shared" si="1"/>
        <v>71</v>
      </c>
      <c r="G197" s="53">
        <v>44798.0</v>
      </c>
      <c r="H197" s="347">
        <f t="shared" si="2"/>
        <v>32</v>
      </c>
      <c r="I197" s="54" t="s">
        <v>49</v>
      </c>
      <c r="J197" s="58"/>
      <c r="K197" s="100"/>
      <c r="L197" s="58"/>
      <c r="M197" s="58"/>
      <c r="N197" s="54" t="s">
        <v>19</v>
      </c>
      <c r="O197" s="58"/>
      <c r="P197" s="439"/>
      <c r="Q197" s="152"/>
      <c r="R197" s="162"/>
      <c r="S197" s="162"/>
      <c r="T197" s="162"/>
      <c r="U197" s="162"/>
      <c r="V197" s="163"/>
      <c r="W197" s="163"/>
      <c r="X197" s="163"/>
    </row>
    <row r="198">
      <c r="A198" s="53">
        <v>45705.0</v>
      </c>
      <c r="B198" s="53">
        <v>45783.0</v>
      </c>
      <c r="C198" s="54">
        <v>201213.0</v>
      </c>
      <c r="D198" s="54" t="s">
        <v>96</v>
      </c>
      <c r="E198" s="53">
        <v>45170.0</v>
      </c>
      <c r="F198" s="56">
        <f t="shared" si="1"/>
        <v>20</v>
      </c>
      <c r="G198" s="53">
        <v>45325.0</v>
      </c>
      <c r="H198" s="347">
        <f t="shared" si="2"/>
        <v>15</v>
      </c>
      <c r="I198" s="54" t="s">
        <v>59</v>
      </c>
      <c r="J198" s="54">
        <v>112.0</v>
      </c>
      <c r="K198" s="57" t="s">
        <v>64</v>
      </c>
      <c r="L198" s="54" t="s">
        <v>51</v>
      </c>
      <c r="M198" s="53">
        <v>45737.0</v>
      </c>
      <c r="N198" s="54" t="s">
        <v>19</v>
      </c>
      <c r="O198" s="54" t="s">
        <v>975</v>
      </c>
      <c r="P198" s="434" t="s">
        <v>66</v>
      </c>
      <c r="Q198" s="152"/>
      <c r="R198" s="162"/>
      <c r="S198" s="162"/>
      <c r="T198" s="162"/>
      <c r="U198" s="162"/>
      <c r="V198" s="163"/>
      <c r="W198" s="163"/>
      <c r="X198" s="163"/>
    </row>
    <row r="199">
      <c r="A199" s="53">
        <v>45705.0</v>
      </c>
      <c r="B199" s="53">
        <v>45783.0</v>
      </c>
      <c r="C199" s="54">
        <v>204588.0</v>
      </c>
      <c r="D199" s="54" t="s">
        <v>96</v>
      </c>
      <c r="E199" s="53">
        <v>45231.0</v>
      </c>
      <c r="F199" s="56">
        <f t="shared" si="1"/>
        <v>18</v>
      </c>
      <c r="G199" s="53">
        <v>45353.0</v>
      </c>
      <c r="H199" s="347">
        <f t="shared" si="2"/>
        <v>14</v>
      </c>
      <c r="I199" s="54" t="s">
        <v>72</v>
      </c>
      <c r="J199" s="58"/>
      <c r="K199" s="100"/>
      <c r="L199" s="58"/>
      <c r="M199" s="58"/>
      <c r="N199" s="54" t="s">
        <v>19</v>
      </c>
      <c r="O199" s="58"/>
      <c r="P199" s="439"/>
      <c r="Q199" s="152"/>
      <c r="R199" s="162"/>
      <c r="S199" s="162"/>
      <c r="T199" s="162"/>
      <c r="U199" s="162"/>
      <c r="V199" s="163"/>
      <c r="W199" s="163"/>
      <c r="X199" s="163"/>
    </row>
    <row r="200">
      <c r="A200" s="53">
        <v>45705.0</v>
      </c>
      <c r="B200" s="53">
        <v>45783.0</v>
      </c>
      <c r="C200" s="54">
        <v>216966.0</v>
      </c>
      <c r="D200" s="54" t="s">
        <v>96</v>
      </c>
      <c r="E200" s="53">
        <v>45296.0</v>
      </c>
      <c r="F200" s="56">
        <f t="shared" si="1"/>
        <v>16</v>
      </c>
      <c r="G200" s="53">
        <v>45418.0</v>
      </c>
      <c r="H200" s="347">
        <f t="shared" si="2"/>
        <v>12</v>
      </c>
      <c r="I200" s="54" t="s">
        <v>49</v>
      </c>
      <c r="J200" s="58"/>
      <c r="K200" s="100"/>
      <c r="L200" s="58"/>
      <c r="M200" s="58"/>
      <c r="N200" s="54" t="s">
        <v>19</v>
      </c>
      <c r="O200" s="58"/>
      <c r="P200" s="439"/>
      <c r="Q200" s="152"/>
      <c r="R200" s="162"/>
      <c r="S200" s="162"/>
      <c r="T200" s="162"/>
      <c r="U200" s="162"/>
      <c r="V200" s="163"/>
      <c r="W200" s="163"/>
      <c r="X200" s="163"/>
    </row>
    <row r="201">
      <c r="A201" s="53">
        <v>45705.0</v>
      </c>
      <c r="B201" s="53">
        <v>45783.0</v>
      </c>
      <c r="C201" s="54">
        <v>168122.0</v>
      </c>
      <c r="D201" s="54" t="s">
        <v>96</v>
      </c>
      <c r="E201" s="53">
        <v>45566.0</v>
      </c>
      <c r="F201" s="56">
        <f t="shared" si="1"/>
        <v>7</v>
      </c>
      <c r="G201" s="151">
        <v>45588.0</v>
      </c>
      <c r="H201" s="347">
        <f t="shared" si="2"/>
        <v>6</v>
      </c>
      <c r="I201" s="54" t="s">
        <v>49</v>
      </c>
      <c r="J201" s="58"/>
      <c r="K201" s="100"/>
      <c r="L201" s="58"/>
      <c r="M201" s="58"/>
      <c r="N201" s="54" t="s">
        <v>19</v>
      </c>
      <c r="O201" s="58"/>
      <c r="P201" s="439"/>
      <c r="Q201" s="152"/>
      <c r="R201" s="162"/>
      <c r="S201" s="162"/>
      <c r="T201" s="162"/>
      <c r="U201" s="162"/>
      <c r="V201" s="163"/>
      <c r="W201" s="163"/>
      <c r="X201" s="163"/>
    </row>
    <row r="202">
      <c r="A202" s="53">
        <v>45705.0</v>
      </c>
      <c r="B202" s="53">
        <v>45783.0</v>
      </c>
      <c r="C202" s="54">
        <v>235879.0</v>
      </c>
      <c r="D202" s="54" t="s">
        <v>96</v>
      </c>
      <c r="E202" s="53">
        <v>45597.0</v>
      </c>
      <c r="F202" s="56">
        <f t="shared" si="1"/>
        <v>6</v>
      </c>
      <c r="G202" s="151">
        <v>45625.0</v>
      </c>
      <c r="H202" s="347">
        <f t="shared" si="2"/>
        <v>5</v>
      </c>
      <c r="I202" s="54" t="s">
        <v>49</v>
      </c>
      <c r="J202" s="58"/>
      <c r="K202" s="100"/>
      <c r="L202" s="58"/>
      <c r="M202" s="58"/>
      <c r="N202" s="54" t="s">
        <v>19</v>
      </c>
      <c r="O202" s="58"/>
      <c r="P202" s="439"/>
      <c r="Q202" s="152"/>
      <c r="R202" s="162"/>
      <c r="S202" s="162"/>
      <c r="T202" s="162"/>
      <c r="U202" s="162"/>
      <c r="V202" s="163"/>
      <c r="W202" s="163"/>
      <c r="X202" s="163"/>
    </row>
    <row r="203">
      <c r="A203" s="53">
        <v>45705.0</v>
      </c>
      <c r="B203" s="53">
        <v>45783.0</v>
      </c>
      <c r="C203" s="54">
        <v>219932.0</v>
      </c>
      <c r="D203" s="54" t="s">
        <v>96</v>
      </c>
      <c r="E203" s="53">
        <v>45536.0</v>
      </c>
      <c r="F203" s="56">
        <f t="shared" si="1"/>
        <v>8</v>
      </c>
      <c r="G203" s="53">
        <v>45684.0</v>
      </c>
      <c r="H203" s="347">
        <f t="shared" si="2"/>
        <v>3</v>
      </c>
      <c r="I203" s="54" t="s">
        <v>49</v>
      </c>
      <c r="J203" s="58"/>
      <c r="K203" s="100"/>
      <c r="L203" s="58"/>
      <c r="M203" s="58"/>
      <c r="N203" s="54" t="s">
        <v>19</v>
      </c>
      <c r="O203" s="58"/>
      <c r="P203" s="439"/>
      <c r="Q203" s="152"/>
      <c r="R203" s="162"/>
      <c r="S203" s="162"/>
      <c r="T203" s="162"/>
      <c r="U203" s="162"/>
      <c r="V203" s="163"/>
      <c r="W203" s="163"/>
      <c r="X203" s="163"/>
    </row>
    <row r="204">
      <c r="A204" s="53">
        <v>45705.0</v>
      </c>
      <c r="B204" s="53">
        <v>45783.0</v>
      </c>
      <c r="C204" s="54">
        <v>242277.0</v>
      </c>
      <c r="D204" s="54" t="s">
        <v>96</v>
      </c>
      <c r="E204" s="53">
        <v>45627.0</v>
      </c>
      <c r="F204" s="56">
        <f t="shared" si="1"/>
        <v>5</v>
      </c>
      <c r="G204" s="53">
        <v>45695.0</v>
      </c>
      <c r="H204" s="347">
        <f t="shared" si="2"/>
        <v>2</v>
      </c>
      <c r="I204" s="54" t="s">
        <v>134</v>
      </c>
      <c r="J204" s="58"/>
      <c r="K204" s="100"/>
      <c r="L204" s="58"/>
      <c r="M204" s="54" t="s">
        <v>239</v>
      </c>
      <c r="N204" s="54" t="s">
        <v>19</v>
      </c>
      <c r="O204" s="58"/>
      <c r="P204" s="439"/>
      <c r="Q204" s="152"/>
      <c r="R204" s="162"/>
      <c r="S204" s="162"/>
      <c r="T204" s="162"/>
      <c r="U204" s="162"/>
      <c r="V204" s="163"/>
      <c r="W204" s="163"/>
      <c r="X204" s="163"/>
    </row>
    <row r="205">
      <c r="A205" s="53">
        <v>45705.0</v>
      </c>
      <c r="B205" s="53">
        <v>45783.0</v>
      </c>
      <c r="C205" s="54">
        <v>151321.0</v>
      </c>
      <c r="D205" s="54" t="s">
        <v>62</v>
      </c>
      <c r="E205" s="53">
        <v>44835.0</v>
      </c>
      <c r="F205" s="56">
        <f t="shared" si="1"/>
        <v>31</v>
      </c>
      <c r="G205" s="151">
        <v>44886.0</v>
      </c>
      <c r="H205" s="347">
        <f t="shared" si="2"/>
        <v>29</v>
      </c>
      <c r="I205" s="54" t="s">
        <v>74</v>
      </c>
      <c r="J205" s="58"/>
      <c r="K205" s="100"/>
      <c r="L205" s="58"/>
      <c r="M205" s="58"/>
      <c r="N205" s="54" t="s">
        <v>19</v>
      </c>
      <c r="O205" s="58"/>
      <c r="P205" s="439"/>
      <c r="Q205" s="152"/>
      <c r="R205" s="162"/>
      <c r="S205" s="162"/>
      <c r="T205" s="162"/>
      <c r="U205" s="162"/>
      <c r="V205" s="163"/>
      <c r="W205" s="163"/>
      <c r="X205" s="163"/>
    </row>
    <row r="206">
      <c r="A206" s="53">
        <v>45705.0</v>
      </c>
      <c r="B206" s="53">
        <v>45783.0</v>
      </c>
      <c r="C206" s="54">
        <v>177614.0</v>
      </c>
      <c r="D206" s="54" t="s">
        <v>62</v>
      </c>
      <c r="E206" s="53">
        <v>45047.0</v>
      </c>
      <c r="F206" s="56">
        <f t="shared" si="1"/>
        <v>24</v>
      </c>
      <c r="G206" s="53">
        <v>45114.0</v>
      </c>
      <c r="H206" s="347">
        <f t="shared" si="2"/>
        <v>21</v>
      </c>
      <c r="I206" s="54" t="s">
        <v>74</v>
      </c>
      <c r="J206" s="58"/>
      <c r="K206" s="100"/>
      <c r="L206" s="58"/>
      <c r="M206" s="58"/>
      <c r="N206" s="54" t="s">
        <v>19</v>
      </c>
      <c r="O206" s="58"/>
      <c r="P206" s="439"/>
      <c r="Q206" s="152"/>
      <c r="R206" s="162"/>
      <c r="S206" s="162"/>
      <c r="T206" s="162"/>
      <c r="U206" s="162"/>
      <c r="V206" s="163"/>
      <c r="W206" s="163"/>
      <c r="X206" s="163"/>
    </row>
    <row r="207">
      <c r="A207" s="53">
        <v>45705.0</v>
      </c>
      <c r="B207" s="53">
        <v>45783.0</v>
      </c>
      <c r="C207" s="54">
        <v>206627.0</v>
      </c>
      <c r="D207" s="54" t="s">
        <v>62</v>
      </c>
      <c r="E207" s="53">
        <v>45231.0</v>
      </c>
      <c r="F207" s="56">
        <f t="shared" si="1"/>
        <v>18</v>
      </c>
      <c r="G207" s="53">
        <v>45366.0</v>
      </c>
      <c r="H207" s="347">
        <f t="shared" si="2"/>
        <v>13</v>
      </c>
      <c r="I207" s="54" t="s">
        <v>59</v>
      </c>
      <c r="J207" s="58"/>
      <c r="K207" s="100"/>
      <c r="L207" s="58"/>
      <c r="M207" s="58"/>
      <c r="N207" s="54" t="s">
        <v>19</v>
      </c>
      <c r="O207" s="58"/>
      <c r="P207" s="439"/>
      <c r="Q207" s="152"/>
      <c r="R207" s="162"/>
      <c r="S207" s="162"/>
      <c r="T207" s="162"/>
      <c r="U207" s="162"/>
      <c r="V207" s="163"/>
      <c r="W207" s="163"/>
      <c r="X207" s="163"/>
    </row>
    <row r="208">
      <c r="A208" s="53">
        <v>45705.0</v>
      </c>
      <c r="B208" s="53">
        <v>45783.0</v>
      </c>
      <c r="C208" s="54">
        <v>235688.0</v>
      </c>
      <c r="D208" s="54" t="s">
        <v>62</v>
      </c>
      <c r="E208" s="53">
        <v>45505.0</v>
      </c>
      <c r="F208" s="56">
        <f t="shared" si="1"/>
        <v>9</v>
      </c>
      <c r="G208" s="151">
        <v>45624.0</v>
      </c>
      <c r="H208" s="347">
        <f t="shared" si="2"/>
        <v>5</v>
      </c>
      <c r="I208" s="54" t="s">
        <v>205</v>
      </c>
      <c r="J208" s="58"/>
      <c r="K208" s="100"/>
      <c r="L208" s="58"/>
      <c r="M208" s="58"/>
      <c r="N208" s="54" t="s">
        <v>19</v>
      </c>
      <c r="O208" s="58"/>
      <c r="P208" s="439"/>
      <c r="Q208" s="152"/>
      <c r="R208" s="162"/>
      <c r="S208" s="162"/>
      <c r="T208" s="162"/>
      <c r="U208" s="162"/>
      <c r="V208" s="163"/>
      <c r="W208" s="163"/>
      <c r="X208" s="163"/>
    </row>
    <row r="209">
      <c r="A209" s="53">
        <v>45705.0</v>
      </c>
      <c r="B209" s="53">
        <v>45783.0</v>
      </c>
      <c r="C209" s="54">
        <v>146372.0</v>
      </c>
      <c r="D209" s="54" t="s">
        <v>62</v>
      </c>
      <c r="E209" s="53">
        <v>44713.0</v>
      </c>
      <c r="F209" s="56">
        <f t="shared" si="1"/>
        <v>35</v>
      </c>
      <c r="G209" s="53">
        <v>44839.0</v>
      </c>
      <c r="H209" s="347">
        <f t="shared" si="2"/>
        <v>31</v>
      </c>
      <c r="I209" s="54" t="s">
        <v>72</v>
      </c>
      <c r="J209" s="58"/>
      <c r="K209" s="100"/>
      <c r="L209" s="58"/>
      <c r="M209" s="58"/>
      <c r="N209" s="54" t="s">
        <v>19</v>
      </c>
      <c r="O209" s="58"/>
      <c r="P209" s="439"/>
      <c r="Q209" s="152"/>
      <c r="R209" s="162"/>
      <c r="S209" s="162"/>
      <c r="T209" s="162"/>
      <c r="U209" s="162"/>
      <c r="V209" s="163"/>
      <c r="W209" s="163"/>
      <c r="X209" s="163"/>
    </row>
    <row r="210">
      <c r="A210" s="53">
        <v>45705.0</v>
      </c>
      <c r="B210" s="53">
        <v>45783.0</v>
      </c>
      <c r="C210" s="54">
        <v>235585.0</v>
      </c>
      <c r="D210" s="54" t="s">
        <v>62</v>
      </c>
      <c r="E210" s="53">
        <v>45597.0</v>
      </c>
      <c r="F210" s="56">
        <f t="shared" si="1"/>
        <v>6</v>
      </c>
      <c r="G210" s="151">
        <v>45625.0</v>
      </c>
      <c r="H210" s="347">
        <f t="shared" si="2"/>
        <v>5</v>
      </c>
      <c r="I210" s="54" t="s">
        <v>74</v>
      </c>
      <c r="J210" s="58"/>
      <c r="K210" s="100"/>
      <c r="L210" s="58"/>
      <c r="M210" s="58"/>
      <c r="N210" s="54" t="s">
        <v>19</v>
      </c>
      <c r="O210" s="58"/>
      <c r="P210" s="439"/>
      <c r="Q210" s="152"/>
      <c r="R210" s="162"/>
      <c r="S210" s="162"/>
      <c r="T210" s="162"/>
      <c r="U210" s="162"/>
      <c r="V210" s="163"/>
      <c r="W210" s="163"/>
      <c r="X210" s="163"/>
    </row>
    <row r="211">
      <c r="A211" s="53">
        <v>45705.0</v>
      </c>
      <c r="B211" s="53">
        <v>45783.0</v>
      </c>
      <c r="C211" s="54">
        <v>207479.0</v>
      </c>
      <c r="D211" s="54" t="s">
        <v>62</v>
      </c>
      <c r="E211" s="53">
        <v>45292.0</v>
      </c>
      <c r="F211" s="56">
        <f t="shared" si="1"/>
        <v>16</v>
      </c>
      <c r="G211" s="53">
        <v>45373.0</v>
      </c>
      <c r="H211" s="347">
        <f t="shared" si="2"/>
        <v>13</v>
      </c>
      <c r="I211" s="54" t="s">
        <v>49</v>
      </c>
      <c r="J211" s="58"/>
      <c r="K211" s="100"/>
      <c r="L211" s="58"/>
      <c r="M211" s="58"/>
      <c r="N211" s="54" t="s">
        <v>19</v>
      </c>
      <c r="O211" s="58"/>
      <c r="P211" s="439"/>
      <c r="Q211" s="152"/>
      <c r="R211" s="162"/>
      <c r="S211" s="162"/>
      <c r="T211" s="162"/>
      <c r="U211" s="162"/>
      <c r="V211" s="163"/>
      <c r="W211" s="163"/>
      <c r="X211" s="163"/>
    </row>
    <row r="212">
      <c r="A212" s="53">
        <v>45705.0</v>
      </c>
      <c r="B212" s="53">
        <v>45783.0</v>
      </c>
      <c r="C212" s="54">
        <v>217615.0</v>
      </c>
      <c r="D212" s="54" t="s">
        <v>62</v>
      </c>
      <c r="E212" s="53">
        <v>45413.0</v>
      </c>
      <c r="F212" s="56">
        <f t="shared" si="1"/>
        <v>12</v>
      </c>
      <c r="G212" s="53">
        <v>45455.0</v>
      </c>
      <c r="H212" s="347">
        <f t="shared" si="2"/>
        <v>10</v>
      </c>
      <c r="I212" s="54" t="s">
        <v>49</v>
      </c>
      <c r="J212" s="58"/>
      <c r="K212" s="100"/>
      <c r="L212" s="58"/>
      <c r="M212" s="58"/>
      <c r="N212" s="54" t="s">
        <v>19</v>
      </c>
      <c r="O212" s="58"/>
      <c r="P212" s="439"/>
      <c r="Q212" s="152"/>
      <c r="R212" s="162"/>
      <c r="S212" s="162"/>
      <c r="T212" s="162"/>
      <c r="U212" s="162"/>
      <c r="V212" s="163"/>
      <c r="W212" s="163"/>
      <c r="X212" s="163"/>
    </row>
    <row r="213">
      <c r="A213" s="53">
        <v>45705.0</v>
      </c>
      <c r="B213" s="53">
        <v>45783.0</v>
      </c>
      <c r="C213" s="54">
        <v>232812.0</v>
      </c>
      <c r="D213" s="54" t="s">
        <v>62</v>
      </c>
      <c r="E213" s="53">
        <v>45505.0</v>
      </c>
      <c r="F213" s="56">
        <f t="shared" si="1"/>
        <v>9</v>
      </c>
      <c r="G213" s="151">
        <v>45595.0</v>
      </c>
      <c r="H213" s="347">
        <f t="shared" si="2"/>
        <v>6</v>
      </c>
      <c r="I213" s="54" t="s">
        <v>49</v>
      </c>
      <c r="J213" s="58"/>
      <c r="K213" s="100"/>
      <c r="L213" s="58"/>
      <c r="M213" s="58"/>
      <c r="N213" s="54" t="s">
        <v>19</v>
      </c>
      <c r="O213" s="58"/>
      <c r="P213" s="439"/>
      <c r="Q213" s="152"/>
      <c r="R213" s="162"/>
      <c r="S213" s="162"/>
      <c r="T213" s="162"/>
      <c r="U213" s="162"/>
      <c r="V213" s="163"/>
      <c r="W213" s="163"/>
      <c r="X213" s="163"/>
    </row>
    <row r="214">
      <c r="A214" s="53">
        <v>45705.0</v>
      </c>
      <c r="B214" s="53">
        <v>45783.0</v>
      </c>
      <c r="C214" s="54">
        <v>241245.0</v>
      </c>
      <c r="D214" s="54" t="s">
        <v>116</v>
      </c>
      <c r="E214" s="53">
        <v>45566.0</v>
      </c>
      <c r="F214" s="56">
        <f t="shared" si="1"/>
        <v>7</v>
      </c>
      <c r="G214" s="53">
        <v>45687.0</v>
      </c>
      <c r="H214" s="347">
        <f t="shared" si="2"/>
        <v>3</v>
      </c>
      <c r="I214" s="54" t="s">
        <v>42</v>
      </c>
      <c r="J214" s="58"/>
      <c r="K214" s="100"/>
      <c r="L214" s="58"/>
      <c r="M214" s="58"/>
      <c r="N214" s="54" t="s">
        <v>19</v>
      </c>
      <c r="O214" s="58"/>
      <c r="P214" s="439"/>
      <c r="Q214" s="152"/>
      <c r="R214" s="162"/>
      <c r="S214" s="162"/>
      <c r="T214" s="162"/>
      <c r="U214" s="162"/>
      <c r="V214" s="163"/>
      <c r="W214" s="163"/>
      <c r="X214" s="163"/>
    </row>
    <row r="215">
      <c r="A215" s="53">
        <v>45705.0</v>
      </c>
      <c r="B215" s="53">
        <v>45783.0</v>
      </c>
      <c r="C215" s="54">
        <v>63024.0</v>
      </c>
      <c r="D215" s="54" t="s">
        <v>116</v>
      </c>
      <c r="E215" s="53">
        <v>44044.0</v>
      </c>
      <c r="F215" s="56">
        <f t="shared" si="1"/>
        <v>57</v>
      </c>
      <c r="G215" s="53">
        <v>44090.0</v>
      </c>
      <c r="H215" s="347">
        <f t="shared" si="2"/>
        <v>55</v>
      </c>
      <c r="I215" s="54" t="s">
        <v>73</v>
      </c>
      <c r="J215" s="58"/>
      <c r="K215" s="100"/>
      <c r="L215" s="58"/>
      <c r="M215" s="58"/>
      <c r="N215" s="54" t="s">
        <v>19</v>
      </c>
      <c r="O215" s="58"/>
      <c r="P215" s="439"/>
      <c r="Q215" s="152"/>
      <c r="R215" s="162"/>
      <c r="S215" s="162"/>
      <c r="T215" s="162"/>
      <c r="U215" s="162"/>
      <c r="V215" s="163"/>
      <c r="W215" s="163"/>
      <c r="X215" s="163"/>
    </row>
    <row r="216">
      <c r="A216" s="53">
        <v>45705.0</v>
      </c>
      <c r="B216" s="53">
        <v>45783.0</v>
      </c>
      <c r="C216" s="54">
        <v>104784.0</v>
      </c>
      <c r="D216" s="54" t="s">
        <v>116</v>
      </c>
      <c r="E216" s="53">
        <v>44378.0</v>
      </c>
      <c r="F216" s="56">
        <f t="shared" si="1"/>
        <v>46</v>
      </c>
      <c r="G216" s="151">
        <v>44497.0</v>
      </c>
      <c r="H216" s="347">
        <f t="shared" si="2"/>
        <v>42</v>
      </c>
      <c r="I216" s="54" t="s">
        <v>59</v>
      </c>
      <c r="J216" s="58"/>
      <c r="K216" s="100"/>
      <c r="L216" s="58"/>
      <c r="M216" s="58"/>
      <c r="N216" s="54" t="s">
        <v>19</v>
      </c>
      <c r="O216" s="58"/>
      <c r="P216" s="439"/>
      <c r="Q216" s="152"/>
      <c r="R216" s="162"/>
      <c r="S216" s="162"/>
      <c r="T216" s="162"/>
      <c r="U216" s="162"/>
      <c r="V216" s="163"/>
      <c r="W216" s="163"/>
      <c r="X216" s="163"/>
    </row>
    <row r="217">
      <c r="A217" s="53">
        <v>45705.0</v>
      </c>
      <c r="B217" s="53">
        <v>45783.0</v>
      </c>
      <c r="C217" s="54">
        <v>219481.0</v>
      </c>
      <c r="D217" s="54" t="s">
        <v>116</v>
      </c>
      <c r="E217" s="53">
        <v>45413.0</v>
      </c>
      <c r="F217" s="56">
        <f t="shared" si="1"/>
        <v>12</v>
      </c>
      <c r="G217" s="53">
        <v>45478.0</v>
      </c>
      <c r="H217" s="347">
        <f t="shared" si="2"/>
        <v>10</v>
      </c>
      <c r="I217" s="54" t="s">
        <v>49</v>
      </c>
      <c r="J217" s="54" t="s">
        <v>295</v>
      </c>
      <c r="K217" s="100"/>
      <c r="L217" s="58"/>
      <c r="M217" s="58"/>
      <c r="N217" s="54" t="s">
        <v>19</v>
      </c>
      <c r="O217" s="58"/>
      <c r="P217" s="439"/>
      <c r="Q217" s="152"/>
      <c r="R217" s="162"/>
      <c r="S217" s="162"/>
      <c r="T217" s="162"/>
      <c r="U217" s="162"/>
      <c r="V217" s="163"/>
      <c r="W217" s="163"/>
      <c r="X217" s="163"/>
    </row>
    <row r="218">
      <c r="A218" s="53">
        <v>45705.0</v>
      </c>
      <c r="B218" s="53">
        <v>45783.0</v>
      </c>
      <c r="C218" s="54">
        <v>192144.0</v>
      </c>
      <c r="D218" s="54" t="s">
        <v>116</v>
      </c>
      <c r="E218" s="53">
        <v>45139.0</v>
      </c>
      <c r="F218" s="56">
        <f t="shared" si="1"/>
        <v>21</v>
      </c>
      <c r="G218" s="53">
        <v>45302.0</v>
      </c>
      <c r="H218" s="347">
        <f t="shared" si="2"/>
        <v>15</v>
      </c>
      <c r="I218" s="54" t="s">
        <v>49</v>
      </c>
      <c r="J218" s="58"/>
      <c r="K218" s="100"/>
      <c r="L218" s="58"/>
      <c r="M218" s="58"/>
      <c r="N218" s="54" t="s">
        <v>19</v>
      </c>
      <c r="O218" s="58"/>
      <c r="P218" s="439"/>
      <c r="Q218" s="152"/>
      <c r="R218" s="162"/>
      <c r="S218" s="162"/>
      <c r="T218" s="162"/>
      <c r="U218" s="162"/>
      <c r="V218" s="163"/>
      <c r="W218" s="163"/>
      <c r="X218" s="163"/>
    </row>
    <row r="219">
      <c r="A219" s="53">
        <v>45705.0</v>
      </c>
      <c r="B219" s="53">
        <v>45783.0</v>
      </c>
      <c r="C219" s="54">
        <v>186337.0</v>
      </c>
      <c r="D219" s="54" t="s">
        <v>116</v>
      </c>
      <c r="E219" s="53">
        <v>45170.0</v>
      </c>
      <c r="F219" s="56">
        <f t="shared" si="1"/>
        <v>20</v>
      </c>
      <c r="G219" s="53">
        <v>45102.0</v>
      </c>
      <c r="H219" s="347">
        <f t="shared" si="2"/>
        <v>22</v>
      </c>
      <c r="I219" s="54" t="s">
        <v>73</v>
      </c>
      <c r="J219" s="58"/>
      <c r="K219" s="100"/>
      <c r="L219" s="58"/>
      <c r="M219" s="58"/>
      <c r="N219" s="54" t="s">
        <v>19</v>
      </c>
      <c r="O219" s="58"/>
      <c r="P219" s="439"/>
      <c r="Q219" s="152"/>
      <c r="R219" s="162"/>
      <c r="S219" s="162"/>
      <c r="T219" s="162"/>
      <c r="U219" s="162"/>
      <c r="V219" s="163"/>
      <c r="W219" s="163"/>
      <c r="X219" s="163"/>
    </row>
    <row r="220">
      <c r="A220" s="53">
        <v>45705.0</v>
      </c>
      <c r="B220" s="53">
        <v>45783.0</v>
      </c>
      <c r="C220" s="54">
        <v>201334.0</v>
      </c>
      <c r="D220" s="54" t="s">
        <v>116</v>
      </c>
      <c r="E220" s="53">
        <v>45323.0</v>
      </c>
      <c r="F220" s="56">
        <f t="shared" si="1"/>
        <v>15</v>
      </c>
      <c r="G220" s="53">
        <v>45332.0</v>
      </c>
      <c r="H220" s="347">
        <f t="shared" si="2"/>
        <v>14</v>
      </c>
      <c r="I220" s="54" t="s">
        <v>49</v>
      </c>
      <c r="J220" s="58"/>
      <c r="K220" s="100"/>
      <c r="L220" s="58"/>
      <c r="M220" s="58"/>
      <c r="N220" s="54" t="s">
        <v>19</v>
      </c>
      <c r="O220" s="58"/>
      <c r="P220" s="439"/>
      <c r="Q220" s="152"/>
      <c r="R220" s="162"/>
      <c r="S220" s="162"/>
      <c r="T220" s="162"/>
      <c r="U220" s="162"/>
      <c r="V220" s="163"/>
      <c r="W220" s="163"/>
      <c r="X220" s="163"/>
    </row>
    <row r="221">
      <c r="A221" s="53">
        <v>45705.0</v>
      </c>
      <c r="B221" s="53">
        <v>45783.0</v>
      </c>
      <c r="C221" s="54">
        <v>205277.0</v>
      </c>
      <c r="D221" s="54" t="s">
        <v>116</v>
      </c>
      <c r="E221" s="53">
        <v>45292.0</v>
      </c>
      <c r="F221" s="56">
        <f t="shared" si="1"/>
        <v>16</v>
      </c>
      <c r="G221" s="53">
        <v>45377.0</v>
      </c>
      <c r="H221" s="347">
        <f t="shared" si="2"/>
        <v>13</v>
      </c>
      <c r="I221" s="54" t="s">
        <v>59</v>
      </c>
      <c r="J221" s="58"/>
      <c r="K221" s="100"/>
      <c r="L221" s="58"/>
      <c r="M221" s="58"/>
      <c r="N221" s="54" t="s">
        <v>19</v>
      </c>
      <c r="O221" s="58"/>
      <c r="P221" s="439"/>
      <c r="Q221" s="152"/>
      <c r="R221" s="162"/>
      <c r="S221" s="162"/>
      <c r="T221" s="162"/>
      <c r="U221" s="162"/>
      <c r="V221" s="163"/>
      <c r="W221" s="163"/>
      <c r="X221" s="163"/>
    </row>
    <row r="222">
      <c r="A222" s="53">
        <v>45705.0</v>
      </c>
      <c r="B222" s="53">
        <v>45783.0</v>
      </c>
      <c r="C222" s="54">
        <v>232293.0</v>
      </c>
      <c r="D222" s="54" t="s">
        <v>116</v>
      </c>
      <c r="E222" s="53">
        <v>45566.0</v>
      </c>
      <c r="F222" s="56">
        <f t="shared" si="1"/>
        <v>7</v>
      </c>
      <c r="G222" s="53">
        <v>45602.0</v>
      </c>
      <c r="H222" s="347">
        <f t="shared" si="2"/>
        <v>6</v>
      </c>
      <c r="I222" s="54" t="s">
        <v>59</v>
      </c>
      <c r="J222" s="58"/>
      <c r="K222" s="100"/>
      <c r="L222" s="58"/>
      <c r="M222" s="58"/>
      <c r="N222" s="54" t="s">
        <v>19</v>
      </c>
      <c r="O222" s="58"/>
      <c r="P222" s="439"/>
      <c r="Q222" s="152"/>
      <c r="R222" s="162"/>
      <c r="S222" s="162"/>
      <c r="T222" s="162"/>
      <c r="U222" s="162"/>
      <c r="V222" s="163"/>
      <c r="W222" s="163"/>
      <c r="X222" s="163"/>
    </row>
    <row r="223">
      <c r="A223" s="53">
        <v>45705.0</v>
      </c>
      <c r="B223" s="53">
        <v>45783.0</v>
      </c>
      <c r="C223" s="54">
        <v>236937.0</v>
      </c>
      <c r="D223" s="54" t="s">
        <v>116</v>
      </c>
      <c r="E223" s="53">
        <v>45566.0</v>
      </c>
      <c r="F223" s="56">
        <f t="shared" si="1"/>
        <v>7</v>
      </c>
      <c r="G223" s="151">
        <v>45639.0</v>
      </c>
      <c r="H223" s="347">
        <f t="shared" si="2"/>
        <v>4</v>
      </c>
      <c r="I223" s="54" t="s">
        <v>49</v>
      </c>
      <c r="J223" s="58"/>
      <c r="K223" s="100"/>
      <c r="L223" s="58"/>
      <c r="M223" s="58"/>
      <c r="N223" s="54" t="s">
        <v>19</v>
      </c>
      <c r="O223" s="58"/>
      <c r="P223" s="439"/>
      <c r="Q223" s="152"/>
      <c r="R223" s="162"/>
      <c r="S223" s="162"/>
      <c r="T223" s="162"/>
      <c r="U223" s="162"/>
      <c r="V223" s="163"/>
      <c r="W223" s="163"/>
      <c r="X223" s="163"/>
    </row>
    <row r="224">
      <c r="A224" s="53">
        <v>45705.0</v>
      </c>
      <c r="B224" s="53">
        <v>45783.0</v>
      </c>
      <c r="C224" s="54">
        <v>237694.0</v>
      </c>
      <c r="D224" s="54" t="s">
        <v>98</v>
      </c>
      <c r="E224" s="53">
        <v>44197.0</v>
      </c>
      <c r="F224" s="56">
        <f t="shared" si="1"/>
        <v>52</v>
      </c>
      <c r="G224" s="151">
        <v>45651.0</v>
      </c>
      <c r="H224" s="347">
        <f t="shared" si="2"/>
        <v>4</v>
      </c>
      <c r="I224" s="54" t="s">
        <v>49</v>
      </c>
      <c r="J224" s="58"/>
      <c r="K224" s="100"/>
      <c r="L224" s="58"/>
      <c r="M224" s="58"/>
      <c r="N224" s="54" t="s">
        <v>19</v>
      </c>
      <c r="O224" s="58"/>
      <c r="P224" s="439"/>
      <c r="Q224" s="152"/>
      <c r="R224" s="162"/>
      <c r="S224" s="162"/>
      <c r="T224" s="162"/>
      <c r="U224" s="162"/>
      <c r="V224" s="163"/>
      <c r="W224" s="163"/>
      <c r="X224" s="163"/>
    </row>
    <row r="225">
      <c r="A225" s="53">
        <v>45705.0</v>
      </c>
      <c r="B225" s="53">
        <v>45783.0</v>
      </c>
      <c r="C225" s="54">
        <v>135947.0</v>
      </c>
      <c r="D225" s="54" t="s">
        <v>98</v>
      </c>
      <c r="E225" s="53">
        <v>44713.0</v>
      </c>
      <c r="F225" s="56">
        <f t="shared" si="1"/>
        <v>35</v>
      </c>
      <c r="G225" s="53">
        <v>44748.0</v>
      </c>
      <c r="H225" s="347">
        <f t="shared" si="2"/>
        <v>34</v>
      </c>
      <c r="I225" s="54" t="s">
        <v>72</v>
      </c>
      <c r="J225" s="58"/>
      <c r="K225" s="100"/>
      <c r="L225" s="58"/>
      <c r="M225" s="58"/>
      <c r="N225" s="54" t="s">
        <v>19</v>
      </c>
      <c r="O225" s="58"/>
      <c r="P225" s="439"/>
      <c r="Q225" s="152"/>
      <c r="R225" s="162"/>
      <c r="S225" s="162"/>
      <c r="T225" s="162"/>
      <c r="U225" s="162"/>
      <c r="V225" s="163"/>
      <c r="W225" s="163"/>
      <c r="X225" s="163"/>
    </row>
    <row r="226">
      <c r="A226" s="53">
        <v>45705.0</v>
      </c>
      <c r="B226" s="53">
        <v>45783.0</v>
      </c>
      <c r="C226" s="54">
        <v>211867.0</v>
      </c>
      <c r="D226" s="54" t="s">
        <v>98</v>
      </c>
      <c r="E226" s="53">
        <v>43952.0</v>
      </c>
      <c r="F226" s="56">
        <f t="shared" si="1"/>
        <v>60</v>
      </c>
      <c r="G226" s="53">
        <v>45406.0</v>
      </c>
      <c r="H226" s="347">
        <f t="shared" si="2"/>
        <v>12</v>
      </c>
      <c r="I226" s="54" t="s">
        <v>72</v>
      </c>
      <c r="J226" s="58"/>
      <c r="K226" s="100"/>
      <c r="L226" s="58"/>
      <c r="M226" s="58"/>
      <c r="N226" s="54" t="s">
        <v>19</v>
      </c>
      <c r="O226" s="58"/>
      <c r="P226" s="439"/>
      <c r="Q226" s="152"/>
      <c r="R226" s="162"/>
      <c r="S226" s="162"/>
      <c r="T226" s="162"/>
      <c r="U226" s="162"/>
      <c r="V226" s="163"/>
      <c r="W226" s="163"/>
      <c r="X226" s="163"/>
    </row>
    <row r="227">
      <c r="A227" s="53">
        <v>45705.0</v>
      </c>
      <c r="B227" s="53">
        <v>45783.0</v>
      </c>
      <c r="C227" s="54">
        <v>220360.0</v>
      </c>
      <c r="D227" s="54" t="s">
        <v>98</v>
      </c>
      <c r="E227" s="53">
        <v>44774.0</v>
      </c>
      <c r="F227" s="56">
        <f t="shared" si="1"/>
        <v>33</v>
      </c>
      <c r="G227" s="53">
        <v>45477.0</v>
      </c>
      <c r="H227" s="347">
        <f t="shared" si="2"/>
        <v>10</v>
      </c>
      <c r="I227" s="54" t="s">
        <v>49</v>
      </c>
      <c r="J227" s="54" t="s">
        <v>969</v>
      </c>
      <c r="K227" s="100"/>
      <c r="L227" s="58"/>
      <c r="M227" s="58"/>
      <c r="N227" s="54" t="s">
        <v>19</v>
      </c>
      <c r="O227" s="58"/>
      <c r="P227" s="439"/>
      <c r="Q227" s="152"/>
      <c r="R227" s="162"/>
      <c r="S227" s="162"/>
      <c r="T227" s="162"/>
      <c r="U227" s="162"/>
      <c r="V227" s="163"/>
      <c r="W227" s="163"/>
      <c r="X227" s="163"/>
    </row>
    <row r="228">
      <c r="A228" s="53">
        <v>45705.0</v>
      </c>
      <c r="B228" s="53">
        <v>45783.0</v>
      </c>
      <c r="C228" s="54">
        <v>227311.0</v>
      </c>
      <c r="D228" s="54" t="s">
        <v>98</v>
      </c>
      <c r="E228" s="53">
        <v>45536.0</v>
      </c>
      <c r="F228" s="56">
        <f t="shared" si="1"/>
        <v>8</v>
      </c>
      <c r="G228" s="53">
        <v>45544.0</v>
      </c>
      <c r="H228" s="347">
        <f t="shared" si="2"/>
        <v>7</v>
      </c>
      <c r="I228" s="54" t="s">
        <v>49</v>
      </c>
      <c r="J228" s="58"/>
      <c r="K228" s="100"/>
      <c r="L228" s="58"/>
      <c r="M228" s="58"/>
      <c r="N228" s="54" t="s">
        <v>19</v>
      </c>
      <c r="O228" s="58"/>
      <c r="P228" s="439"/>
      <c r="Q228" s="152"/>
      <c r="R228" s="162"/>
      <c r="S228" s="162"/>
      <c r="T228" s="162"/>
      <c r="U228" s="162"/>
      <c r="V228" s="163"/>
      <c r="W228" s="163"/>
      <c r="X228" s="163"/>
    </row>
    <row r="229">
      <c r="A229" s="53">
        <v>45705.0</v>
      </c>
      <c r="B229" s="53">
        <v>45783.0</v>
      </c>
      <c r="C229" s="54">
        <v>233557.0</v>
      </c>
      <c r="D229" s="54" t="s">
        <v>98</v>
      </c>
      <c r="E229" s="53">
        <v>45444.0</v>
      </c>
      <c r="F229" s="56">
        <f t="shared" si="1"/>
        <v>11</v>
      </c>
      <c r="G229" s="53">
        <v>45603.0</v>
      </c>
      <c r="H229" s="347">
        <f t="shared" si="2"/>
        <v>5</v>
      </c>
      <c r="I229" s="54" t="s">
        <v>73</v>
      </c>
      <c r="J229" s="58"/>
      <c r="K229" s="100"/>
      <c r="L229" s="58"/>
      <c r="M229" s="58"/>
      <c r="N229" s="54" t="s">
        <v>19</v>
      </c>
      <c r="O229" s="58"/>
      <c r="P229" s="439"/>
      <c r="Q229" s="152"/>
      <c r="R229" s="162"/>
      <c r="S229" s="162"/>
      <c r="T229" s="162"/>
      <c r="U229" s="162"/>
      <c r="V229" s="163"/>
      <c r="W229" s="163"/>
      <c r="X229" s="163"/>
    </row>
    <row r="230">
      <c r="A230" s="53">
        <v>45705.0</v>
      </c>
      <c r="B230" s="53">
        <v>45783.0</v>
      </c>
      <c r="C230" s="54">
        <v>242218.0</v>
      </c>
      <c r="D230" s="54" t="s">
        <v>98</v>
      </c>
      <c r="E230" s="53">
        <v>45566.0</v>
      </c>
      <c r="F230" s="56">
        <f t="shared" si="1"/>
        <v>7</v>
      </c>
      <c r="G230" s="53">
        <v>45695.0</v>
      </c>
      <c r="H230" s="347">
        <f t="shared" si="2"/>
        <v>2</v>
      </c>
      <c r="I230" s="54" t="s">
        <v>49</v>
      </c>
      <c r="J230" s="58"/>
      <c r="K230" s="100"/>
      <c r="L230" s="58"/>
      <c r="M230" s="58"/>
      <c r="N230" s="54" t="s">
        <v>19</v>
      </c>
      <c r="O230" s="58"/>
      <c r="P230" s="439"/>
      <c r="Q230" s="152"/>
      <c r="R230" s="162"/>
      <c r="S230" s="162"/>
      <c r="T230" s="162"/>
      <c r="U230" s="162"/>
      <c r="V230" s="163"/>
      <c r="W230" s="163"/>
      <c r="X230" s="163"/>
    </row>
    <row r="231">
      <c r="A231" s="53">
        <v>45705.0</v>
      </c>
      <c r="B231" s="53">
        <v>45783.0</v>
      </c>
      <c r="C231" s="54">
        <v>226616.0</v>
      </c>
      <c r="D231" s="54" t="s">
        <v>118</v>
      </c>
      <c r="E231" s="53">
        <v>44896.0</v>
      </c>
      <c r="F231" s="56">
        <f t="shared" si="1"/>
        <v>29</v>
      </c>
      <c r="G231" s="53">
        <v>45534.0</v>
      </c>
      <c r="H231" s="347">
        <f t="shared" si="2"/>
        <v>8</v>
      </c>
      <c r="I231" s="54" t="s">
        <v>49</v>
      </c>
      <c r="J231" s="54" t="s">
        <v>123</v>
      </c>
      <c r="K231" s="100"/>
      <c r="L231" s="58"/>
      <c r="M231" s="58"/>
      <c r="N231" s="54" t="s">
        <v>19</v>
      </c>
      <c r="O231" s="58"/>
      <c r="P231" s="439"/>
      <c r="Q231" s="152"/>
      <c r="R231" s="162"/>
      <c r="S231" s="162"/>
      <c r="T231" s="162"/>
      <c r="U231" s="162"/>
      <c r="V231" s="163"/>
      <c r="W231" s="163"/>
      <c r="X231" s="163"/>
    </row>
    <row r="232">
      <c r="A232" s="53">
        <v>45705.0</v>
      </c>
      <c r="B232" s="53">
        <v>45783.0</v>
      </c>
      <c r="C232" s="54">
        <v>237645.0</v>
      </c>
      <c r="D232" s="54" t="s">
        <v>118</v>
      </c>
      <c r="E232" s="53">
        <v>45597.0</v>
      </c>
      <c r="F232" s="56">
        <f t="shared" si="1"/>
        <v>6</v>
      </c>
      <c r="G232" s="151">
        <v>45647.0</v>
      </c>
      <c r="H232" s="347">
        <f t="shared" si="2"/>
        <v>4</v>
      </c>
      <c r="I232" s="54" t="s">
        <v>59</v>
      </c>
      <c r="J232" s="58"/>
      <c r="K232" s="100"/>
      <c r="L232" s="58"/>
      <c r="M232" s="58"/>
      <c r="N232" s="54" t="s">
        <v>19</v>
      </c>
      <c r="O232" s="58"/>
      <c r="P232" s="439"/>
      <c r="Q232" s="152"/>
      <c r="R232" s="162"/>
      <c r="S232" s="162"/>
      <c r="T232" s="162"/>
      <c r="U232" s="162"/>
      <c r="V232" s="163"/>
      <c r="W232" s="163"/>
      <c r="X232" s="163"/>
    </row>
    <row r="233">
      <c r="A233" s="53">
        <v>45705.0</v>
      </c>
      <c r="B233" s="53">
        <v>45783.0</v>
      </c>
      <c r="C233" s="54">
        <v>238503.0</v>
      </c>
      <c r="D233" s="54" t="s">
        <v>99</v>
      </c>
      <c r="E233" s="53">
        <v>45566.0</v>
      </c>
      <c r="F233" s="56">
        <f t="shared" si="1"/>
        <v>7</v>
      </c>
      <c r="G233" s="53">
        <v>45665.0</v>
      </c>
      <c r="H233" s="347">
        <f t="shared" si="2"/>
        <v>3</v>
      </c>
      <c r="I233" s="54" t="s">
        <v>49</v>
      </c>
      <c r="J233" s="58"/>
      <c r="K233" s="100"/>
      <c r="L233" s="58"/>
      <c r="M233" s="58"/>
      <c r="N233" s="54" t="s">
        <v>19</v>
      </c>
      <c r="O233" s="58"/>
      <c r="P233" s="439"/>
      <c r="Q233" s="152"/>
      <c r="R233" s="162"/>
      <c r="S233" s="162"/>
      <c r="T233" s="162"/>
      <c r="U233" s="162"/>
      <c r="V233" s="163"/>
      <c r="W233" s="163"/>
      <c r="X233" s="163"/>
    </row>
    <row r="234">
      <c r="A234" s="53">
        <v>45705.0</v>
      </c>
      <c r="B234" s="53">
        <v>45783.0</v>
      </c>
      <c r="C234" s="54">
        <v>96449.0</v>
      </c>
      <c r="D234" s="54" t="s">
        <v>99</v>
      </c>
      <c r="E234" s="53">
        <v>44287.0</v>
      </c>
      <c r="F234" s="56">
        <f t="shared" si="1"/>
        <v>49</v>
      </c>
      <c r="G234" s="53">
        <v>44413.0</v>
      </c>
      <c r="H234" s="347">
        <f t="shared" si="2"/>
        <v>45</v>
      </c>
      <c r="I234" s="54" t="s">
        <v>42</v>
      </c>
      <c r="J234" s="58"/>
      <c r="K234" s="100"/>
      <c r="L234" s="58"/>
      <c r="M234" s="58"/>
      <c r="N234" s="54" t="s">
        <v>19</v>
      </c>
      <c r="O234" s="58"/>
      <c r="P234" s="439"/>
      <c r="Q234" s="152"/>
      <c r="R234" s="162"/>
      <c r="S234" s="162"/>
      <c r="T234" s="162"/>
      <c r="U234" s="162"/>
      <c r="V234" s="163"/>
      <c r="W234" s="163"/>
      <c r="X234" s="163"/>
    </row>
    <row r="235">
      <c r="A235" s="53">
        <v>45705.0</v>
      </c>
      <c r="B235" s="53">
        <v>45783.0</v>
      </c>
      <c r="C235" s="54">
        <v>205586.0</v>
      </c>
      <c r="D235" s="54" t="s">
        <v>99</v>
      </c>
      <c r="E235" s="53">
        <v>45292.0</v>
      </c>
      <c r="F235" s="56">
        <f t="shared" si="1"/>
        <v>16</v>
      </c>
      <c r="G235" s="53">
        <v>45372.0</v>
      </c>
      <c r="H235" s="347">
        <f t="shared" si="2"/>
        <v>13</v>
      </c>
      <c r="I235" s="54" t="s">
        <v>59</v>
      </c>
      <c r="J235" s="54"/>
      <c r="K235" s="100"/>
      <c r="L235" s="54" t="s">
        <v>68</v>
      </c>
      <c r="M235" s="53">
        <v>45735.0</v>
      </c>
      <c r="N235" s="54" t="s">
        <v>19</v>
      </c>
      <c r="O235" s="54" t="s">
        <v>976</v>
      </c>
      <c r="P235" s="434" t="s">
        <v>66</v>
      </c>
      <c r="Q235" s="152"/>
      <c r="R235" s="162"/>
      <c r="S235" s="162"/>
      <c r="T235" s="162"/>
      <c r="U235" s="162"/>
      <c r="V235" s="163"/>
      <c r="W235" s="163"/>
      <c r="X235" s="163"/>
    </row>
    <row r="236">
      <c r="A236" s="53">
        <v>45705.0</v>
      </c>
      <c r="B236" s="53">
        <v>45783.0</v>
      </c>
      <c r="C236" s="54">
        <v>218188.0</v>
      </c>
      <c r="D236" s="54" t="s">
        <v>99</v>
      </c>
      <c r="E236" s="53">
        <v>45413.0</v>
      </c>
      <c r="F236" s="56">
        <f t="shared" si="1"/>
        <v>12</v>
      </c>
      <c r="G236" s="53">
        <v>45460.0</v>
      </c>
      <c r="H236" s="347">
        <f t="shared" si="2"/>
        <v>10</v>
      </c>
      <c r="I236" s="54" t="s">
        <v>49</v>
      </c>
      <c r="J236" s="58"/>
      <c r="K236" s="100"/>
      <c r="L236" s="58"/>
      <c r="M236" s="58"/>
      <c r="N236" s="54" t="s">
        <v>19</v>
      </c>
      <c r="O236" s="58"/>
      <c r="P236" s="439"/>
      <c r="Q236" s="152"/>
      <c r="R236" s="162"/>
      <c r="S236" s="162"/>
      <c r="T236" s="162"/>
      <c r="U236" s="162"/>
      <c r="V236" s="163"/>
      <c r="W236" s="163"/>
      <c r="X236" s="163"/>
    </row>
    <row r="237">
      <c r="A237" s="53">
        <v>45705.0</v>
      </c>
      <c r="B237" s="53">
        <v>45783.0</v>
      </c>
      <c r="C237" s="54">
        <v>225620.0</v>
      </c>
      <c r="D237" s="54" t="s">
        <v>99</v>
      </c>
      <c r="E237" s="53">
        <v>45505.0</v>
      </c>
      <c r="F237" s="56">
        <f t="shared" si="1"/>
        <v>9</v>
      </c>
      <c r="G237" s="53">
        <v>45525.0</v>
      </c>
      <c r="H237" s="347">
        <f t="shared" si="2"/>
        <v>8</v>
      </c>
      <c r="I237" s="54" t="s">
        <v>49</v>
      </c>
      <c r="J237" s="58"/>
      <c r="K237" s="100"/>
      <c r="L237" s="58"/>
      <c r="M237" s="58"/>
      <c r="N237" s="54" t="s">
        <v>19</v>
      </c>
      <c r="O237" s="58"/>
      <c r="P237" s="439"/>
      <c r="Q237" s="152"/>
      <c r="R237" s="162"/>
      <c r="S237" s="162"/>
      <c r="T237" s="162"/>
      <c r="U237" s="162"/>
      <c r="V237" s="163"/>
      <c r="W237" s="163"/>
      <c r="X237" s="163"/>
    </row>
    <row r="238">
      <c r="A238" s="53">
        <v>45705.0</v>
      </c>
      <c r="B238" s="53">
        <v>45783.0</v>
      </c>
      <c r="C238" s="54">
        <v>219753.0</v>
      </c>
      <c r="D238" s="54" t="s">
        <v>70</v>
      </c>
      <c r="E238" s="53">
        <v>45474.0</v>
      </c>
      <c r="F238" s="56">
        <f t="shared" si="1"/>
        <v>10</v>
      </c>
      <c r="G238" s="53">
        <v>45525.0</v>
      </c>
      <c r="H238" s="347">
        <f t="shared" si="2"/>
        <v>8</v>
      </c>
      <c r="I238" s="54" t="s">
        <v>73</v>
      </c>
      <c r="J238" s="58"/>
      <c r="K238" s="100"/>
      <c r="L238" s="58"/>
      <c r="M238" s="58"/>
      <c r="N238" s="54" t="s">
        <v>19</v>
      </c>
      <c r="O238" s="58"/>
      <c r="P238" s="439"/>
      <c r="Q238" s="152"/>
      <c r="R238" s="162"/>
      <c r="S238" s="162"/>
      <c r="T238" s="162"/>
      <c r="U238" s="162"/>
      <c r="V238" s="163"/>
      <c r="W238" s="163"/>
      <c r="X238" s="163"/>
    </row>
    <row r="239">
      <c r="A239" s="53">
        <v>45721.0</v>
      </c>
      <c r="B239" s="53">
        <v>45783.0</v>
      </c>
      <c r="C239" s="54">
        <v>235772.0</v>
      </c>
      <c r="D239" s="54" t="s">
        <v>104</v>
      </c>
      <c r="E239" s="53">
        <v>45597.0</v>
      </c>
      <c r="F239" s="56">
        <f t="shared" si="1"/>
        <v>6</v>
      </c>
      <c r="G239" s="53">
        <v>45628.0</v>
      </c>
      <c r="H239" s="347">
        <f t="shared" si="2"/>
        <v>5</v>
      </c>
      <c r="I239" s="54" t="s">
        <v>59</v>
      </c>
      <c r="J239" s="54" t="s">
        <v>561</v>
      </c>
      <c r="K239" s="57">
        <v>33000.0</v>
      </c>
      <c r="L239" s="58"/>
      <c r="M239" s="58"/>
      <c r="N239" s="54" t="s">
        <v>19</v>
      </c>
      <c r="O239" s="58"/>
      <c r="P239" s="439"/>
      <c r="Q239" s="152"/>
      <c r="R239" s="162"/>
      <c r="S239" s="162"/>
      <c r="T239" s="162"/>
      <c r="U239" s="162"/>
      <c r="V239" s="163"/>
      <c r="W239" s="163"/>
      <c r="X239" s="163"/>
    </row>
    <row r="240">
      <c r="A240" s="53">
        <v>45705.0</v>
      </c>
      <c r="B240" s="53">
        <v>45783.0</v>
      </c>
      <c r="C240" s="54">
        <v>141274.0</v>
      </c>
      <c r="D240" s="54" t="s">
        <v>71</v>
      </c>
      <c r="E240" s="53">
        <v>44774.0</v>
      </c>
      <c r="F240" s="56">
        <f t="shared" si="1"/>
        <v>33</v>
      </c>
      <c r="G240" s="53">
        <v>44791.0</v>
      </c>
      <c r="H240" s="347">
        <f t="shared" si="2"/>
        <v>32</v>
      </c>
      <c r="I240" s="54" t="s">
        <v>73</v>
      </c>
      <c r="J240" s="58"/>
      <c r="K240" s="100"/>
      <c r="L240" s="58"/>
      <c r="M240" s="58"/>
      <c r="N240" s="54" t="s">
        <v>19</v>
      </c>
      <c r="O240" s="58"/>
      <c r="P240" s="439"/>
      <c r="Q240" s="152"/>
      <c r="R240" s="162"/>
      <c r="S240" s="162"/>
      <c r="T240" s="162"/>
      <c r="U240" s="162"/>
      <c r="V240" s="163"/>
      <c r="W240" s="163"/>
      <c r="X240" s="163"/>
    </row>
    <row r="241">
      <c r="A241" s="53">
        <v>45705.0</v>
      </c>
      <c r="B241" s="53">
        <v>45783.0</v>
      </c>
      <c r="C241" s="54">
        <v>139249.0</v>
      </c>
      <c r="D241" s="54" t="s">
        <v>179</v>
      </c>
      <c r="E241" s="53">
        <v>44774.0</v>
      </c>
      <c r="F241" s="56">
        <f t="shared" si="1"/>
        <v>33</v>
      </c>
      <c r="G241" s="53">
        <v>44782.0</v>
      </c>
      <c r="H241" s="347">
        <f t="shared" si="2"/>
        <v>32</v>
      </c>
      <c r="I241" s="54" t="s">
        <v>73</v>
      </c>
      <c r="J241" s="58"/>
      <c r="K241" s="100"/>
      <c r="L241" s="58"/>
      <c r="M241" s="58"/>
      <c r="N241" s="54" t="s">
        <v>19</v>
      </c>
      <c r="O241" s="58"/>
      <c r="P241" s="439"/>
      <c r="Q241" s="152"/>
      <c r="R241" s="162"/>
      <c r="S241" s="162"/>
      <c r="T241" s="162"/>
      <c r="U241" s="162"/>
      <c r="V241" s="163"/>
      <c r="W241" s="163"/>
      <c r="X241" s="163"/>
    </row>
    <row r="242">
      <c r="A242" s="53">
        <v>45705.0</v>
      </c>
      <c r="B242" s="53">
        <v>45783.0</v>
      </c>
      <c r="C242" s="54">
        <v>148512.0</v>
      </c>
      <c r="D242" s="54" t="s">
        <v>96</v>
      </c>
      <c r="E242" s="53">
        <v>44743.0</v>
      </c>
      <c r="F242" s="56">
        <f t="shared" si="1"/>
        <v>34</v>
      </c>
      <c r="G242" s="151">
        <v>44859.0</v>
      </c>
      <c r="H242" s="347">
        <f t="shared" si="2"/>
        <v>30</v>
      </c>
      <c r="I242" s="54" t="s">
        <v>73</v>
      </c>
      <c r="J242" s="58"/>
      <c r="K242" s="100"/>
      <c r="L242" s="58"/>
      <c r="M242" s="58"/>
      <c r="N242" s="54" t="s">
        <v>19</v>
      </c>
      <c r="O242" s="58"/>
      <c r="P242" s="439"/>
      <c r="Q242" s="152"/>
      <c r="R242" s="162"/>
      <c r="S242" s="162"/>
      <c r="T242" s="162"/>
      <c r="U242" s="162"/>
      <c r="V242" s="163"/>
      <c r="W242" s="163"/>
      <c r="X242" s="163"/>
    </row>
    <row r="243">
      <c r="A243" s="53">
        <v>45705.0</v>
      </c>
      <c r="B243" s="53">
        <v>45783.0</v>
      </c>
      <c r="C243" s="54">
        <v>174111.0</v>
      </c>
      <c r="D243" s="54" t="s">
        <v>977</v>
      </c>
      <c r="E243" s="53">
        <v>44896.0</v>
      </c>
      <c r="F243" s="56">
        <f t="shared" si="1"/>
        <v>29</v>
      </c>
      <c r="G243" s="53">
        <v>45091.0</v>
      </c>
      <c r="H243" s="347">
        <f t="shared" si="2"/>
        <v>22</v>
      </c>
      <c r="I243" s="54" t="s">
        <v>73</v>
      </c>
      <c r="J243" s="58"/>
      <c r="K243" s="100"/>
      <c r="L243" s="58"/>
      <c r="M243" s="58"/>
      <c r="N243" s="54" t="s">
        <v>19</v>
      </c>
      <c r="O243" s="58"/>
      <c r="P243" s="439"/>
      <c r="Q243" s="152"/>
      <c r="R243" s="162"/>
      <c r="S243" s="162"/>
      <c r="T243" s="162"/>
      <c r="U243" s="162"/>
      <c r="V243" s="163"/>
      <c r="W243" s="163"/>
      <c r="X243" s="163"/>
    </row>
    <row r="244">
      <c r="A244" s="53">
        <v>45705.0</v>
      </c>
      <c r="B244" s="53">
        <v>45783.0</v>
      </c>
      <c r="C244" s="54">
        <v>218688.0</v>
      </c>
      <c r="D244" s="54" t="s">
        <v>118</v>
      </c>
      <c r="E244" s="53">
        <v>45444.0</v>
      </c>
      <c r="F244" s="56">
        <f t="shared" si="1"/>
        <v>11</v>
      </c>
      <c r="G244" s="53">
        <v>45471.0</v>
      </c>
      <c r="H244" s="347">
        <f t="shared" si="2"/>
        <v>10</v>
      </c>
      <c r="I244" s="54" t="s">
        <v>74</v>
      </c>
      <c r="J244" s="58"/>
      <c r="K244" s="100"/>
      <c r="L244" s="58"/>
      <c r="M244" s="58"/>
      <c r="N244" s="54" t="s">
        <v>19</v>
      </c>
      <c r="O244" s="58"/>
      <c r="P244" s="439"/>
      <c r="Q244" s="152"/>
      <c r="R244" s="162"/>
      <c r="S244" s="162"/>
      <c r="T244" s="162"/>
      <c r="U244" s="162"/>
      <c r="V244" s="163"/>
      <c r="W244" s="163"/>
      <c r="X244" s="163"/>
    </row>
    <row r="245">
      <c r="A245" s="53">
        <v>45705.0</v>
      </c>
      <c r="B245" s="53">
        <v>45783.0</v>
      </c>
      <c r="C245" s="54">
        <v>229768.0</v>
      </c>
      <c r="D245" s="54" t="s">
        <v>58</v>
      </c>
      <c r="E245" s="53">
        <v>45536.0</v>
      </c>
      <c r="F245" s="56">
        <f t="shared" si="1"/>
        <v>8</v>
      </c>
      <c r="G245" s="53">
        <v>45568.0</v>
      </c>
      <c r="H245" s="347">
        <f t="shared" si="2"/>
        <v>7</v>
      </c>
      <c r="I245" s="54" t="s">
        <v>74</v>
      </c>
      <c r="J245" s="58"/>
      <c r="K245" s="100"/>
      <c r="L245" s="58"/>
      <c r="M245" s="58"/>
      <c r="N245" s="54" t="s">
        <v>19</v>
      </c>
      <c r="O245" s="58"/>
      <c r="P245" s="439"/>
      <c r="Q245" s="152"/>
      <c r="R245" s="162"/>
      <c r="S245" s="162"/>
      <c r="T245" s="162"/>
      <c r="U245" s="162"/>
      <c r="V245" s="163"/>
      <c r="W245" s="163"/>
      <c r="X245" s="163"/>
    </row>
    <row r="246">
      <c r="A246" s="53">
        <v>45705.0</v>
      </c>
      <c r="B246" s="53">
        <v>45783.0</v>
      </c>
      <c r="C246" s="54">
        <v>214162.0</v>
      </c>
      <c r="D246" s="54" t="s">
        <v>96</v>
      </c>
      <c r="E246" s="53">
        <v>45108.0</v>
      </c>
      <c r="F246" s="56">
        <f t="shared" si="1"/>
        <v>22</v>
      </c>
      <c r="G246" s="53">
        <v>45425.0</v>
      </c>
      <c r="H246" s="347">
        <f t="shared" si="2"/>
        <v>11</v>
      </c>
      <c r="I246" s="54" t="s">
        <v>73</v>
      </c>
      <c r="J246" s="58"/>
      <c r="K246" s="100"/>
      <c r="L246" s="58"/>
      <c r="M246" s="58"/>
      <c r="N246" s="54" t="s">
        <v>19</v>
      </c>
      <c r="O246" s="58"/>
      <c r="P246" s="439"/>
      <c r="Q246" s="152"/>
      <c r="R246" s="162"/>
      <c r="S246" s="162"/>
      <c r="T246" s="162"/>
      <c r="U246" s="162"/>
      <c r="V246" s="163"/>
      <c r="W246" s="163"/>
      <c r="X246" s="163"/>
    </row>
    <row r="247">
      <c r="A247" s="53">
        <v>45719.0</v>
      </c>
      <c r="B247" s="53">
        <v>45783.0</v>
      </c>
      <c r="C247" s="54">
        <v>243274.0</v>
      </c>
      <c r="D247" s="54" t="s">
        <v>104</v>
      </c>
      <c r="E247" s="53">
        <v>45658.0</v>
      </c>
      <c r="F247" s="56">
        <f t="shared" si="1"/>
        <v>4</v>
      </c>
      <c r="G247" s="53">
        <v>45712.0</v>
      </c>
      <c r="H247" s="347">
        <f t="shared" si="2"/>
        <v>2</v>
      </c>
      <c r="I247" s="54" t="s">
        <v>49</v>
      </c>
      <c r="J247" s="54">
        <v>512.0</v>
      </c>
      <c r="K247" s="100"/>
      <c r="L247" s="54" t="s">
        <v>68</v>
      </c>
      <c r="M247" s="53">
        <v>45722.0</v>
      </c>
      <c r="N247" s="54" t="s">
        <v>19</v>
      </c>
      <c r="O247" s="54" t="s">
        <v>65</v>
      </c>
      <c r="P247" s="439"/>
      <c r="Q247" s="152"/>
      <c r="R247" s="162"/>
      <c r="S247" s="162"/>
      <c r="T247" s="162"/>
      <c r="U247" s="162"/>
      <c r="V247" s="163"/>
      <c r="W247" s="163"/>
      <c r="X247" s="163"/>
    </row>
    <row r="248">
      <c r="A248" s="53">
        <v>45719.0</v>
      </c>
      <c r="B248" s="53">
        <v>45783.0</v>
      </c>
      <c r="C248" s="54">
        <v>243628.0</v>
      </c>
      <c r="D248" s="54" t="s">
        <v>111</v>
      </c>
      <c r="E248" s="53">
        <v>45470.0</v>
      </c>
      <c r="F248" s="56">
        <f t="shared" si="1"/>
        <v>10</v>
      </c>
      <c r="G248" s="53">
        <v>45444.0</v>
      </c>
      <c r="H248" s="347">
        <f t="shared" si="2"/>
        <v>11</v>
      </c>
      <c r="I248" s="54" t="s">
        <v>49</v>
      </c>
      <c r="J248" s="54">
        <v>512.0</v>
      </c>
      <c r="K248" s="100"/>
      <c r="L248" s="54" t="s">
        <v>68</v>
      </c>
      <c r="M248" s="53">
        <v>45722.0</v>
      </c>
      <c r="N248" s="54" t="s">
        <v>19</v>
      </c>
      <c r="O248" s="54" t="s">
        <v>978</v>
      </c>
      <c r="P248" s="434" t="s">
        <v>66</v>
      </c>
      <c r="Q248" s="152"/>
      <c r="R248" s="162"/>
      <c r="S248" s="162"/>
      <c r="T248" s="162"/>
      <c r="U248" s="162"/>
      <c r="V248" s="163"/>
      <c r="W248" s="163"/>
      <c r="X248" s="163"/>
    </row>
    <row r="249">
      <c r="A249" s="53">
        <v>45719.0</v>
      </c>
      <c r="B249" s="53">
        <v>45782.0</v>
      </c>
      <c r="C249" s="54">
        <v>243722.0</v>
      </c>
      <c r="D249" s="54" t="s">
        <v>104</v>
      </c>
      <c r="E249" s="53">
        <v>45664.0</v>
      </c>
      <c r="F249" s="56">
        <f t="shared" si="1"/>
        <v>3</v>
      </c>
      <c r="G249" s="53">
        <v>45658.0</v>
      </c>
      <c r="H249" s="347">
        <f t="shared" si="2"/>
        <v>4</v>
      </c>
      <c r="I249" s="54" t="s">
        <v>49</v>
      </c>
      <c r="J249" s="54">
        <v>512.0</v>
      </c>
      <c r="K249" s="100"/>
      <c r="L249" s="54" t="s">
        <v>51</v>
      </c>
      <c r="M249" s="53">
        <v>45783.0</v>
      </c>
      <c r="N249" s="54" t="s">
        <v>17</v>
      </c>
      <c r="O249" s="54" t="s">
        <v>979</v>
      </c>
      <c r="P249" s="434" t="s">
        <v>61</v>
      </c>
      <c r="Q249" s="152"/>
      <c r="R249" s="162"/>
      <c r="S249" s="162"/>
      <c r="T249" s="162"/>
      <c r="U249" s="162"/>
      <c r="V249" s="163"/>
      <c r="W249" s="163"/>
      <c r="X249" s="163"/>
    </row>
    <row r="250">
      <c r="A250" s="53">
        <v>45719.0</v>
      </c>
      <c r="B250" s="53">
        <v>45783.0</v>
      </c>
      <c r="C250" s="54">
        <v>243869.0</v>
      </c>
      <c r="D250" s="54" t="s">
        <v>89</v>
      </c>
      <c r="E250" s="53">
        <v>45505.0</v>
      </c>
      <c r="F250" s="56">
        <f t="shared" si="1"/>
        <v>9</v>
      </c>
      <c r="G250" s="53">
        <v>45346.0</v>
      </c>
      <c r="H250" s="347">
        <f t="shared" si="2"/>
        <v>14</v>
      </c>
      <c r="I250" s="54" t="s">
        <v>74</v>
      </c>
      <c r="J250" s="58"/>
      <c r="K250" s="100"/>
      <c r="L250" s="58"/>
      <c r="M250" s="58"/>
      <c r="N250" s="54" t="s">
        <v>19</v>
      </c>
      <c r="O250" s="58"/>
      <c r="P250" s="439"/>
      <c r="Q250" s="152"/>
      <c r="R250" s="162"/>
      <c r="S250" s="162"/>
      <c r="T250" s="162"/>
      <c r="U250" s="162"/>
      <c r="V250" s="163"/>
      <c r="W250" s="163"/>
      <c r="X250" s="163"/>
    </row>
    <row r="251">
      <c r="A251" s="53">
        <v>45719.0</v>
      </c>
      <c r="B251" s="53">
        <v>45783.0</v>
      </c>
      <c r="C251" s="54">
        <v>243918.0</v>
      </c>
      <c r="D251" s="54" t="s">
        <v>58</v>
      </c>
      <c r="E251" s="53">
        <v>45578.0</v>
      </c>
      <c r="F251" s="56">
        <f t="shared" si="1"/>
        <v>6</v>
      </c>
      <c r="G251" s="53">
        <v>45712.0</v>
      </c>
      <c r="H251" s="347">
        <f t="shared" si="2"/>
        <v>2</v>
      </c>
      <c r="I251" s="54" t="s">
        <v>49</v>
      </c>
      <c r="J251" s="54">
        <v>512.0</v>
      </c>
      <c r="K251" s="100"/>
      <c r="L251" s="54" t="s">
        <v>51</v>
      </c>
      <c r="M251" s="53">
        <v>45722.0</v>
      </c>
      <c r="N251" s="54" t="s">
        <v>19</v>
      </c>
      <c r="O251" s="54" t="s">
        <v>65</v>
      </c>
      <c r="P251" s="439"/>
      <c r="Q251" s="152"/>
      <c r="R251" s="162"/>
      <c r="S251" s="162"/>
      <c r="T251" s="162"/>
      <c r="U251" s="162"/>
      <c r="V251" s="163"/>
      <c r="W251" s="163"/>
      <c r="X251" s="163"/>
    </row>
    <row r="252">
      <c r="A252" s="53">
        <v>45719.0</v>
      </c>
      <c r="B252" s="53">
        <v>45783.0</v>
      </c>
      <c r="C252" s="54">
        <v>243988.0</v>
      </c>
      <c r="D252" s="54" t="s">
        <v>98</v>
      </c>
      <c r="E252" s="53">
        <v>45413.0</v>
      </c>
      <c r="F252" s="56">
        <f t="shared" si="1"/>
        <v>12</v>
      </c>
      <c r="G252" s="53">
        <v>45712.0</v>
      </c>
      <c r="H252" s="347">
        <f t="shared" si="2"/>
        <v>2</v>
      </c>
      <c r="I252" s="54" t="s">
        <v>73</v>
      </c>
      <c r="J252" s="58"/>
      <c r="K252" s="100"/>
      <c r="L252" s="58"/>
      <c r="M252" s="58"/>
      <c r="N252" s="54" t="s">
        <v>19</v>
      </c>
      <c r="O252" s="58"/>
      <c r="P252" s="439"/>
      <c r="Q252" s="152"/>
      <c r="R252" s="162"/>
      <c r="S252" s="162"/>
      <c r="T252" s="162"/>
      <c r="U252" s="162"/>
      <c r="V252" s="163"/>
      <c r="W252" s="163"/>
      <c r="X252" s="163"/>
    </row>
    <row r="253">
      <c r="A253" s="53">
        <v>45719.0</v>
      </c>
      <c r="B253" s="53">
        <v>45783.0</v>
      </c>
      <c r="C253" s="54">
        <v>244003.0</v>
      </c>
      <c r="D253" s="54" t="s">
        <v>71</v>
      </c>
      <c r="E253" s="53">
        <v>45627.0</v>
      </c>
      <c r="F253" s="56">
        <f t="shared" si="1"/>
        <v>5</v>
      </c>
      <c r="G253" s="53">
        <v>45712.0</v>
      </c>
      <c r="H253" s="347">
        <f t="shared" si="2"/>
        <v>2</v>
      </c>
      <c r="I253" s="54" t="s">
        <v>59</v>
      </c>
      <c r="J253" s="54"/>
      <c r="K253" s="57" t="s">
        <v>110</v>
      </c>
      <c r="L253" s="54" t="s">
        <v>51</v>
      </c>
      <c r="M253" s="53">
        <v>45735.0</v>
      </c>
      <c r="N253" s="54" t="s">
        <v>19</v>
      </c>
      <c r="O253" s="54" t="s">
        <v>65</v>
      </c>
      <c r="P253" s="439"/>
      <c r="Q253" s="152"/>
      <c r="R253" s="162"/>
      <c r="S253" s="162"/>
      <c r="T253" s="162"/>
      <c r="U253" s="162"/>
      <c r="V253" s="163"/>
      <c r="W253" s="163"/>
      <c r="X253" s="163"/>
    </row>
    <row r="254">
      <c r="A254" s="53">
        <v>45719.0</v>
      </c>
      <c r="B254" s="53">
        <v>45783.0</v>
      </c>
      <c r="C254" s="54">
        <v>244022.0</v>
      </c>
      <c r="D254" s="54" t="s">
        <v>70</v>
      </c>
      <c r="E254" s="53">
        <v>45685.0</v>
      </c>
      <c r="F254" s="56">
        <f t="shared" si="1"/>
        <v>3</v>
      </c>
      <c r="G254" s="53">
        <v>45712.0</v>
      </c>
      <c r="H254" s="347">
        <f t="shared" si="2"/>
        <v>2</v>
      </c>
      <c r="I254" s="54" t="s">
        <v>49</v>
      </c>
      <c r="J254" s="54">
        <v>512.0</v>
      </c>
      <c r="K254" s="100"/>
      <c r="L254" s="54" t="s">
        <v>68</v>
      </c>
      <c r="M254" s="53">
        <v>45722.0</v>
      </c>
      <c r="N254" s="54" t="s">
        <v>19</v>
      </c>
      <c r="O254" s="54" t="s">
        <v>980</v>
      </c>
      <c r="P254" s="434" t="s">
        <v>66</v>
      </c>
      <c r="Q254" s="152"/>
      <c r="R254" s="162"/>
      <c r="S254" s="162"/>
      <c r="T254" s="162"/>
      <c r="U254" s="162"/>
      <c r="V254" s="163"/>
      <c r="W254" s="163"/>
      <c r="X254" s="163"/>
    </row>
    <row r="255">
      <c r="A255" s="53">
        <v>45719.0</v>
      </c>
      <c r="B255" s="53">
        <v>45783.0</v>
      </c>
      <c r="C255" s="54">
        <v>244026.0</v>
      </c>
      <c r="D255" s="54" t="s">
        <v>104</v>
      </c>
      <c r="E255" s="53">
        <v>45444.0</v>
      </c>
      <c r="F255" s="56">
        <f t="shared" si="1"/>
        <v>11</v>
      </c>
      <c r="G255" s="53">
        <v>45712.0</v>
      </c>
      <c r="H255" s="347">
        <f t="shared" si="2"/>
        <v>2</v>
      </c>
      <c r="I255" s="54" t="s">
        <v>59</v>
      </c>
      <c r="J255" s="58"/>
      <c r="K255" s="100"/>
      <c r="L255" s="58"/>
      <c r="M255" s="58"/>
      <c r="N255" s="54" t="s">
        <v>19</v>
      </c>
      <c r="O255" s="58"/>
      <c r="P255" s="439"/>
      <c r="Q255" s="152"/>
      <c r="R255" s="162"/>
      <c r="S255" s="162"/>
      <c r="T255" s="162"/>
      <c r="U255" s="162"/>
      <c r="V255" s="163"/>
      <c r="W255" s="163"/>
      <c r="X255" s="163"/>
    </row>
    <row r="256">
      <c r="A256" s="53">
        <v>45719.0</v>
      </c>
      <c r="B256" s="53">
        <v>45783.0</v>
      </c>
      <c r="C256" s="54">
        <v>244032.0</v>
      </c>
      <c r="D256" s="54" t="s">
        <v>111</v>
      </c>
      <c r="E256" s="53">
        <v>45597.0</v>
      </c>
      <c r="F256" s="56">
        <f t="shared" si="1"/>
        <v>6</v>
      </c>
      <c r="G256" s="53">
        <v>45712.0</v>
      </c>
      <c r="H256" s="347">
        <f t="shared" si="2"/>
        <v>2</v>
      </c>
      <c r="I256" s="54" t="s">
        <v>42</v>
      </c>
      <c r="J256" s="58"/>
      <c r="K256" s="100"/>
      <c r="L256" s="58"/>
      <c r="M256" s="58"/>
      <c r="N256" s="54" t="s">
        <v>19</v>
      </c>
      <c r="O256" s="58"/>
      <c r="P256" s="439"/>
      <c r="Q256" s="152"/>
      <c r="R256" s="162"/>
      <c r="S256" s="162"/>
      <c r="T256" s="162"/>
      <c r="U256" s="162"/>
      <c r="V256" s="163"/>
      <c r="W256" s="163"/>
      <c r="X256" s="163"/>
    </row>
    <row r="257">
      <c r="A257" s="53">
        <v>45719.0</v>
      </c>
      <c r="B257" s="53">
        <v>45783.0</v>
      </c>
      <c r="C257" s="54">
        <v>244036.0</v>
      </c>
      <c r="D257" s="54" t="s">
        <v>158</v>
      </c>
      <c r="E257" s="53">
        <v>45620.0</v>
      </c>
      <c r="F257" s="56">
        <f t="shared" si="1"/>
        <v>5</v>
      </c>
      <c r="G257" s="53">
        <v>45712.0</v>
      </c>
      <c r="H257" s="347">
        <f t="shared" si="2"/>
        <v>2</v>
      </c>
      <c r="I257" s="54" t="s">
        <v>49</v>
      </c>
      <c r="J257" s="54">
        <v>512.0</v>
      </c>
      <c r="K257" s="100"/>
      <c r="L257" s="54" t="s">
        <v>51</v>
      </c>
      <c r="M257" s="53">
        <v>45722.0</v>
      </c>
      <c r="N257" s="54" t="s">
        <v>19</v>
      </c>
      <c r="O257" s="54" t="s">
        <v>65</v>
      </c>
      <c r="P257" s="439"/>
      <c r="Q257" s="152"/>
      <c r="R257" s="162"/>
      <c r="S257" s="162"/>
      <c r="T257" s="162"/>
      <c r="U257" s="162"/>
      <c r="V257" s="163"/>
      <c r="W257" s="163"/>
      <c r="X257" s="163"/>
    </row>
    <row r="258">
      <c r="A258" s="53">
        <v>45719.0</v>
      </c>
      <c r="B258" s="53">
        <v>45783.0</v>
      </c>
      <c r="C258" s="54">
        <v>244052.0</v>
      </c>
      <c r="D258" s="54" t="s">
        <v>93</v>
      </c>
      <c r="E258" s="53">
        <v>45554.0</v>
      </c>
      <c r="F258" s="56">
        <f t="shared" si="1"/>
        <v>7</v>
      </c>
      <c r="G258" s="53">
        <v>45712.0</v>
      </c>
      <c r="H258" s="347">
        <f t="shared" si="2"/>
        <v>2</v>
      </c>
      <c r="I258" s="54" t="s">
        <v>49</v>
      </c>
      <c r="J258" s="54">
        <v>512.0</v>
      </c>
      <c r="K258" s="100"/>
      <c r="L258" s="54" t="s">
        <v>68</v>
      </c>
      <c r="M258" s="53">
        <v>45722.0</v>
      </c>
      <c r="N258" s="54" t="s">
        <v>19</v>
      </c>
      <c r="O258" s="54" t="s">
        <v>981</v>
      </c>
      <c r="P258" s="434" t="s">
        <v>66</v>
      </c>
      <c r="Q258" s="152"/>
      <c r="R258" s="162"/>
      <c r="S258" s="162"/>
      <c r="T258" s="162"/>
      <c r="U258" s="162"/>
      <c r="V258" s="163"/>
      <c r="W258" s="163"/>
      <c r="X258" s="163"/>
    </row>
    <row r="259">
      <c r="A259" s="53">
        <v>45719.0</v>
      </c>
      <c r="B259" s="53">
        <v>45783.0</v>
      </c>
      <c r="C259" s="54">
        <v>244087.0</v>
      </c>
      <c r="D259" s="54" t="s">
        <v>95</v>
      </c>
      <c r="E259" s="53">
        <v>45620.0</v>
      </c>
      <c r="F259" s="56">
        <f t="shared" si="1"/>
        <v>5</v>
      </c>
      <c r="G259" s="53">
        <v>45712.0</v>
      </c>
      <c r="H259" s="347">
        <f t="shared" si="2"/>
        <v>2</v>
      </c>
      <c r="I259" s="54" t="s">
        <v>49</v>
      </c>
      <c r="J259" s="54">
        <v>512.0</v>
      </c>
      <c r="K259" s="100"/>
      <c r="L259" s="54" t="s">
        <v>51</v>
      </c>
      <c r="M259" s="53">
        <v>45722.0</v>
      </c>
      <c r="N259" s="54" t="s">
        <v>19</v>
      </c>
      <c r="O259" s="54" t="s">
        <v>65</v>
      </c>
      <c r="P259" s="439"/>
      <c r="Q259" s="152"/>
      <c r="R259" s="162"/>
      <c r="S259" s="162"/>
      <c r="T259" s="162"/>
      <c r="U259" s="162"/>
      <c r="V259" s="163"/>
      <c r="W259" s="163"/>
      <c r="X259" s="163"/>
    </row>
    <row r="260">
      <c r="A260" s="53">
        <v>45719.0</v>
      </c>
      <c r="B260" s="53">
        <v>45783.0</v>
      </c>
      <c r="C260" s="54">
        <v>241641.0</v>
      </c>
      <c r="D260" s="54" t="s">
        <v>104</v>
      </c>
      <c r="E260" s="53">
        <v>45597.0</v>
      </c>
      <c r="F260" s="56">
        <f t="shared" si="1"/>
        <v>6</v>
      </c>
      <c r="G260" s="53">
        <v>45713.0</v>
      </c>
      <c r="H260" s="347">
        <f t="shared" si="2"/>
        <v>2</v>
      </c>
      <c r="I260" s="54" t="s">
        <v>74</v>
      </c>
      <c r="J260" s="58"/>
      <c r="K260" s="100"/>
      <c r="L260" s="58"/>
      <c r="M260" s="58"/>
      <c r="N260" s="54" t="s">
        <v>19</v>
      </c>
      <c r="O260" s="58"/>
      <c r="P260" s="439"/>
      <c r="Q260" s="152"/>
      <c r="R260" s="162"/>
      <c r="S260" s="162"/>
      <c r="T260" s="162"/>
      <c r="U260" s="162"/>
      <c r="V260" s="163"/>
      <c r="W260" s="163"/>
      <c r="X260" s="163"/>
    </row>
    <row r="261">
      <c r="A261" s="53">
        <v>45719.0</v>
      </c>
      <c r="B261" s="53">
        <v>45783.0</v>
      </c>
      <c r="C261" s="54">
        <v>242864.0</v>
      </c>
      <c r="D261" s="54" t="s">
        <v>112</v>
      </c>
      <c r="E261" s="53">
        <v>45474.0</v>
      </c>
      <c r="F261" s="56">
        <f t="shared" si="1"/>
        <v>10</v>
      </c>
      <c r="G261" s="53">
        <v>45713.0</v>
      </c>
      <c r="H261" s="347">
        <f t="shared" si="2"/>
        <v>2</v>
      </c>
      <c r="I261" s="54" t="s">
        <v>59</v>
      </c>
      <c r="J261" s="58"/>
      <c r="K261" s="100"/>
      <c r="L261" s="58"/>
      <c r="M261" s="58"/>
      <c r="N261" s="54" t="s">
        <v>19</v>
      </c>
      <c r="O261" s="58"/>
      <c r="P261" s="439"/>
      <c r="Q261" s="152"/>
      <c r="R261" s="162"/>
      <c r="S261" s="162"/>
      <c r="T261" s="162"/>
      <c r="U261" s="162"/>
      <c r="V261" s="163"/>
      <c r="W261" s="163"/>
      <c r="X261" s="163"/>
    </row>
    <row r="262">
      <c r="A262" s="438">
        <v>45705.0</v>
      </c>
      <c r="B262" s="53">
        <v>45783.0</v>
      </c>
      <c r="C262" s="444">
        <v>235821.0</v>
      </c>
      <c r="D262" s="434" t="s">
        <v>133</v>
      </c>
      <c r="E262" s="438">
        <v>45566.0</v>
      </c>
      <c r="F262" s="56">
        <f t="shared" si="1"/>
        <v>7</v>
      </c>
      <c r="G262" s="438">
        <v>45628.0</v>
      </c>
      <c r="H262" s="347">
        <f t="shared" si="2"/>
        <v>5</v>
      </c>
      <c r="I262" s="444" t="s">
        <v>74</v>
      </c>
      <c r="J262" s="439"/>
      <c r="K262" s="442"/>
      <c r="L262" s="439"/>
      <c r="M262" s="439"/>
      <c r="N262" s="445" t="s">
        <v>19</v>
      </c>
      <c r="O262" s="439"/>
      <c r="P262" s="439"/>
      <c r="Q262" s="152"/>
      <c r="R262" s="162"/>
      <c r="S262" s="162"/>
      <c r="T262" s="162"/>
      <c r="U262" s="162"/>
      <c r="V262" s="163"/>
      <c r="W262" s="163"/>
      <c r="X262" s="163"/>
    </row>
    <row r="263">
      <c r="A263" s="438">
        <v>45705.0</v>
      </c>
      <c r="B263" s="53">
        <v>45783.0</v>
      </c>
      <c r="C263" s="444">
        <v>148936.0</v>
      </c>
      <c r="D263" s="434" t="s">
        <v>133</v>
      </c>
      <c r="E263" s="438">
        <v>44835.0</v>
      </c>
      <c r="F263" s="56">
        <f t="shared" si="1"/>
        <v>31</v>
      </c>
      <c r="G263" s="446">
        <v>44861.0</v>
      </c>
      <c r="H263" s="347">
        <f t="shared" si="2"/>
        <v>30</v>
      </c>
      <c r="I263" s="434" t="s">
        <v>59</v>
      </c>
      <c r="J263" s="439"/>
      <c r="K263" s="442"/>
      <c r="L263" s="439"/>
      <c r="M263" s="439"/>
      <c r="N263" s="445" t="s">
        <v>19</v>
      </c>
      <c r="O263" s="439"/>
      <c r="P263" s="439"/>
      <c r="Q263" s="152"/>
      <c r="R263" s="162"/>
      <c r="S263" s="162"/>
      <c r="T263" s="162"/>
      <c r="U263" s="162"/>
      <c r="V263" s="163"/>
      <c r="W263" s="163"/>
      <c r="X263" s="163"/>
    </row>
    <row r="264">
      <c r="A264" s="434" t="s">
        <v>982</v>
      </c>
      <c r="B264" s="53">
        <v>45783.0</v>
      </c>
      <c r="C264" s="444">
        <v>189733.0</v>
      </c>
      <c r="D264" s="434" t="s">
        <v>133</v>
      </c>
      <c r="E264" s="438">
        <v>45047.0</v>
      </c>
      <c r="F264" s="56">
        <f t="shared" si="1"/>
        <v>24</v>
      </c>
      <c r="G264" s="446">
        <v>45217.0</v>
      </c>
      <c r="H264" s="347">
        <f t="shared" si="2"/>
        <v>18</v>
      </c>
      <c r="I264" s="434" t="s">
        <v>59</v>
      </c>
      <c r="J264" s="439"/>
      <c r="K264" s="442"/>
      <c r="L264" s="439"/>
      <c r="M264" s="439"/>
      <c r="N264" s="445" t="s">
        <v>19</v>
      </c>
      <c r="O264" s="439"/>
      <c r="P264" s="439"/>
      <c r="Q264" s="152"/>
      <c r="R264" s="162"/>
      <c r="S264" s="162"/>
      <c r="T264" s="162"/>
      <c r="U264" s="162"/>
      <c r="V264" s="163"/>
      <c r="W264" s="163"/>
      <c r="X264" s="163"/>
    </row>
    <row r="265">
      <c r="A265" s="434" t="s">
        <v>983</v>
      </c>
      <c r="B265" s="53">
        <v>45783.0</v>
      </c>
      <c r="C265" s="444">
        <v>235989.0</v>
      </c>
      <c r="D265" s="434" t="s">
        <v>133</v>
      </c>
      <c r="E265" s="438">
        <v>45505.0</v>
      </c>
      <c r="F265" s="56">
        <f t="shared" si="1"/>
        <v>9</v>
      </c>
      <c r="G265" s="438">
        <v>45628.0</v>
      </c>
      <c r="H265" s="347">
        <f t="shared" si="2"/>
        <v>5</v>
      </c>
      <c r="I265" s="434" t="s">
        <v>73</v>
      </c>
      <c r="J265" s="439"/>
      <c r="K265" s="442"/>
      <c r="L265" s="439"/>
      <c r="M265" s="439"/>
      <c r="N265" s="445" t="s">
        <v>19</v>
      </c>
      <c r="O265" s="439"/>
      <c r="P265" s="439"/>
      <c r="Q265" s="152"/>
      <c r="R265" s="162"/>
      <c r="S265" s="162"/>
      <c r="T265" s="162"/>
      <c r="U265" s="162"/>
      <c r="V265" s="163"/>
      <c r="W265" s="163"/>
      <c r="X265" s="163"/>
    </row>
    <row r="266">
      <c r="A266" s="438">
        <v>45705.0</v>
      </c>
      <c r="B266" s="53">
        <v>45783.0</v>
      </c>
      <c r="C266" s="444">
        <v>239048.0</v>
      </c>
      <c r="D266" s="434" t="s">
        <v>70</v>
      </c>
      <c r="E266" s="438">
        <v>3.0</v>
      </c>
      <c r="F266" s="56">
        <f t="shared" si="1"/>
        <v>1504</v>
      </c>
      <c r="G266" s="438">
        <v>0.0</v>
      </c>
      <c r="H266" s="347">
        <f t="shared" si="2"/>
        <v>1504</v>
      </c>
      <c r="I266" s="434" t="s">
        <v>59</v>
      </c>
      <c r="J266" s="439"/>
      <c r="K266" s="442"/>
      <c r="L266" s="439"/>
      <c r="M266" s="439"/>
      <c r="N266" s="445" t="s">
        <v>19</v>
      </c>
      <c r="O266" s="439"/>
      <c r="P266" s="439"/>
      <c r="Q266" s="152"/>
      <c r="R266" s="162"/>
      <c r="S266" s="162"/>
      <c r="T266" s="162"/>
      <c r="U266" s="162"/>
      <c r="V266" s="163"/>
      <c r="W266" s="163"/>
      <c r="X266" s="163"/>
    </row>
    <row r="267">
      <c r="A267" s="438">
        <v>45747.0</v>
      </c>
      <c r="B267" s="53">
        <v>45783.0</v>
      </c>
      <c r="C267" s="439">
        <v>246272.0</v>
      </c>
      <c r="D267" s="447" t="s">
        <v>111</v>
      </c>
      <c r="E267" s="441">
        <v>45597.0</v>
      </c>
      <c r="F267" s="56">
        <f t="shared" si="1"/>
        <v>6</v>
      </c>
      <c r="G267" s="441">
        <v>45733.0</v>
      </c>
      <c r="H267" s="347">
        <f t="shared" si="2"/>
        <v>1</v>
      </c>
      <c r="I267" s="447" t="s">
        <v>74</v>
      </c>
      <c r="J267" s="439"/>
      <c r="K267" s="439"/>
      <c r="L267" s="439"/>
      <c r="M267" s="439"/>
      <c r="N267" s="445" t="s">
        <v>19</v>
      </c>
      <c r="O267" s="439"/>
      <c r="P267" s="439"/>
      <c r="Q267" s="152"/>
      <c r="R267" s="162"/>
      <c r="S267" s="162"/>
      <c r="T267" s="162"/>
      <c r="U267" s="162"/>
      <c r="V267" s="163"/>
      <c r="W267" s="163"/>
      <c r="X267" s="163"/>
    </row>
    <row r="268">
      <c r="A268" s="438">
        <v>45747.0</v>
      </c>
      <c r="B268" s="53">
        <v>45783.0</v>
      </c>
      <c r="C268" s="439">
        <v>246274.0</v>
      </c>
      <c r="D268" s="447" t="s">
        <v>158</v>
      </c>
      <c r="E268" s="441">
        <v>45597.0</v>
      </c>
      <c r="F268" s="56">
        <f t="shared" si="1"/>
        <v>6</v>
      </c>
      <c r="G268" s="441">
        <v>45733.0</v>
      </c>
      <c r="H268" s="347">
        <f t="shared" si="2"/>
        <v>1</v>
      </c>
      <c r="I268" s="447" t="s">
        <v>74</v>
      </c>
      <c r="J268" s="439"/>
      <c r="K268" s="439"/>
      <c r="L268" s="439"/>
      <c r="M268" s="439"/>
      <c r="N268" s="445" t="s">
        <v>19</v>
      </c>
      <c r="O268" s="439"/>
      <c r="P268" s="439"/>
      <c r="Q268" s="152"/>
      <c r="R268" s="162"/>
      <c r="S268" s="162"/>
      <c r="T268" s="162"/>
      <c r="U268" s="162"/>
      <c r="V268" s="163"/>
      <c r="W268" s="163"/>
      <c r="X268" s="163"/>
    </row>
    <row r="269">
      <c r="A269" s="438">
        <v>45747.0</v>
      </c>
      <c r="B269" s="53">
        <v>45783.0</v>
      </c>
      <c r="C269" s="439">
        <v>246282.0</v>
      </c>
      <c r="D269" s="447" t="s">
        <v>96</v>
      </c>
      <c r="E269" s="441">
        <v>45566.0</v>
      </c>
      <c r="F269" s="56">
        <f t="shared" si="1"/>
        <v>7</v>
      </c>
      <c r="G269" s="441">
        <v>45733.0</v>
      </c>
      <c r="H269" s="347">
        <f t="shared" si="2"/>
        <v>1</v>
      </c>
      <c r="I269" s="447" t="s">
        <v>49</v>
      </c>
      <c r="J269" s="439"/>
      <c r="K269" s="439"/>
      <c r="L269" s="439"/>
      <c r="M269" s="439"/>
      <c r="N269" s="445" t="s">
        <v>19</v>
      </c>
      <c r="O269" s="439"/>
      <c r="P269" s="439"/>
      <c r="Q269" s="152"/>
      <c r="R269" s="162"/>
      <c r="S269" s="162"/>
      <c r="T269" s="162"/>
      <c r="U269" s="162"/>
      <c r="V269" s="163"/>
      <c r="W269" s="163"/>
      <c r="X269" s="163"/>
    </row>
    <row r="270">
      <c r="A270" s="438">
        <v>45747.0</v>
      </c>
      <c r="B270" s="53">
        <v>45783.0</v>
      </c>
      <c r="C270" s="439">
        <v>246292.0</v>
      </c>
      <c r="D270" s="447" t="s">
        <v>116</v>
      </c>
      <c r="E270" s="441">
        <v>45505.0</v>
      </c>
      <c r="F270" s="56">
        <f t="shared" si="1"/>
        <v>9</v>
      </c>
      <c r="G270" s="441">
        <v>45733.0</v>
      </c>
      <c r="H270" s="347">
        <f t="shared" si="2"/>
        <v>1</v>
      </c>
      <c r="I270" s="447" t="s">
        <v>49</v>
      </c>
      <c r="J270" s="439"/>
      <c r="K270" s="439"/>
      <c r="L270" s="439"/>
      <c r="M270" s="439"/>
      <c r="N270" s="445" t="s">
        <v>19</v>
      </c>
      <c r="O270" s="439"/>
      <c r="P270" s="439"/>
      <c r="Q270" s="152"/>
      <c r="R270" s="162"/>
      <c r="S270" s="162"/>
      <c r="T270" s="162"/>
      <c r="U270" s="162"/>
      <c r="V270" s="163"/>
      <c r="W270" s="163"/>
      <c r="X270" s="163"/>
    </row>
    <row r="271">
      <c r="A271" s="438">
        <v>45747.0</v>
      </c>
      <c r="B271" s="53">
        <v>45783.0</v>
      </c>
      <c r="C271" s="439">
        <v>246357.0</v>
      </c>
      <c r="D271" s="447" t="s">
        <v>158</v>
      </c>
      <c r="E271" s="441">
        <v>45597.0</v>
      </c>
      <c r="F271" s="56">
        <f t="shared" si="1"/>
        <v>6</v>
      </c>
      <c r="G271" s="441">
        <v>45733.0</v>
      </c>
      <c r="H271" s="347">
        <f t="shared" si="2"/>
        <v>1</v>
      </c>
      <c r="I271" s="447" t="s">
        <v>59</v>
      </c>
      <c r="J271" s="439"/>
      <c r="K271" s="439"/>
      <c r="L271" s="439"/>
      <c r="M271" s="439"/>
      <c r="N271" s="445" t="s">
        <v>19</v>
      </c>
      <c r="O271" s="439"/>
      <c r="P271" s="439"/>
      <c r="Q271" s="152"/>
      <c r="R271" s="162"/>
      <c r="S271" s="162"/>
      <c r="T271" s="162"/>
      <c r="U271" s="162"/>
      <c r="V271" s="163"/>
      <c r="W271" s="163"/>
      <c r="X271" s="163"/>
    </row>
    <row r="272">
      <c r="A272" s="438">
        <v>45747.0</v>
      </c>
      <c r="B272" s="53">
        <v>45783.0</v>
      </c>
      <c r="C272" s="439">
        <v>246391.0</v>
      </c>
      <c r="D272" s="447" t="s">
        <v>71</v>
      </c>
      <c r="E272" s="441">
        <v>45627.0</v>
      </c>
      <c r="F272" s="56">
        <f t="shared" si="1"/>
        <v>5</v>
      </c>
      <c r="G272" s="441">
        <v>45733.0</v>
      </c>
      <c r="H272" s="347">
        <f t="shared" si="2"/>
        <v>1</v>
      </c>
      <c r="I272" s="447" t="s">
        <v>42</v>
      </c>
      <c r="J272" s="439"/>
      <c r="K272" s="439"/>
      <c r="L272" s="439"/>
      <c r="M272" s="434" t="s">
        <v>239</v>
      </c>
      <c r="N272" s="445" t="s">
        <v>19</v>
      </c>
      <c r="O272" s="439"/>
      <c r="P272" s="439"/>
      <c r="Q272" s="152"/>
      <c r="R272" s="162"/>
      <c r="S272" s="162"/>
      <c r="T272" s="162"/>
      <c r="U272" s="162"/>
      <c r="V272" s="163"/>
      <c r="W272" s="163"/>
      <c r="X272" s="163"/>
    </row>
    <row r="273">
      <c r="A273" s="438">
        <v>45747.0</v>
      </c>
      <c r="B273" s="53">
        <v>45783.0</v>
      </c>
      <c r="C273" s="439">
        <v>246397.0</v>
      </c>
      <c r="D273" s="447" t="s">
        <v>98</v>
      </c>
      <c r="E273" s="441">
        <v>45597.0</v>
      </c>
      <c r="F273" s="56">
        <f t="shared" si="1"/>
        <v>6</v>
      </c>
      <c r="G273" s="441">
        <v>45733.0</v>
      </c>
      <c r="H273" s="347">
        <f t="shared" si="2"/>
        <v>1</v>
      </c>
      <c r="I273" s="447" t="s">
        <v>73</v>
      </c>
      <c r="J273" s="439"/>
      <c r="K273" s="439"/>
      <c r="L273" s="439"/>
      <c r="M273" s="439"/>
      <c r="N273" s="445" t="s">
        <v>19</v>
      </c>
      <c r="O273" s="439"/>
      <c r="P273" s="439"/>
      <c r="Q273" s="152"/>
      <c r="R273" s="162"/>
      <c r="S273" s="162"/>
      <c r="T273" s="162"/>
      <c r="U273" s="162"/>
      <c r="V273" s="163"/>
      <c r="W273" s="163"/>
      <c r="X273" s="163"/>
    </row>
    <row r="274">
      <c r="A274" s="438">
        <v>45747.0</v>
      </c>
      <c r="B274" s="53">
        <v>45783.0</v>
      </c>
      <c r="C274" s="439">
        <v>246410.0</v>
      </c>
      <c r="D274" s="447" t="s">
        <v>111</v>
      </c>
      <c r="E274" s="441">
        <v>45566.0</v>
      </c>
      <c r="F274" s="56">
        <f t="shared" si="1"/>
        <v>7</v>
      </c>
      <c r="G274" s="441">
        <v>45733.0</v>
      </c>
      <c r="H274" s="347">
        <f t="shared" si="2"/>
        <v>1</v>
      </c>
      <c r="I274" s="447" t="s">
        <v>42</v>
      </c>
      <c r="J274" s="439"/>
      <c r="K274" s="439"/>
      <c r="L274" s="439"/>
      <c r="M274" s="439"/>
      <c r="N274" s="445" t="s">
        <v>19</v>
      </c>
      <c r="O274" s="439"/>
      <c r="P274" s="439"/>
      <c r="Q274" s="152"/>
      <c r="R274" s="162"/>
      <c r="S274" s="162"/>
      <c r="T274" s="162"/>
      <c r="U274" s="162"/>
      <c r="V274" s="163"/>
      <c r="W274" s="163"/>
      <c r="X274" s="163"/>
    </row>
    <row r="275">
      <c r="A275" s="438">
        <v>45747.0</v>
      </c>
      <c r="B275" s="53">
        <v>45783.0</v>
      </c>
      <c r="C275" s="439">
        <v>244850.0</v>
      </c>
      <c r="D275" s="447" t="s">
        <v>58</v>
      </c>
      <c r="E275" s="441">
        <v>44562.0</v>
      </c>
      <c r="F275" s="56">
        <f t="shared" si="1"/>
        <v>40</v>
      </c>
      <c r="G275" s="441">
        <v>45734.0</v>
      </c>
      <c r="H275" s="347">
        <f t="shared" si="2"/>
        <v>1</v>
      </c>
      <c r="I275" s="447" t="s">
        <v>74</v>
      </c>
      <c r="J275" s="439"/>
      <c r="K275" s="439"/>
      <c r="L275" s="439"/>
      <c r="M275" s="439"/>
      <c r="N275" s="445" t="s">
        <v>19</v>
      </c>
      <c r="O275" s="439"/>
      <c r="P275" s="439"/>
      <c r="Q275" s="152"/>
      <c r="R275" s="162"/>
      <c r="S275" s="162"/>
      <c r="T275" s="162"/>
      <c r="U275" s="162"/>
      <c r="V275" s="163"/>
      <c r="W275" s="163"/>
      <c r="X275" s="163"/>
    </row>
    <row r="276">
      <c r="A276" s="438">
        <v>45705.0</v>
      </c>
      <c r="B276" s="53">
        <v>45783.0</v>
      </c>
      <c r="C276" s="439">
        <v>226945.0</v>
      </c>
      <c r="D276" s="439" t="s">
        <v>99</v>
      </c>
      <c r="E276" s="438">
        <v>45474.0</v>
      </c>
      <c r="F276" s="56">
        <f t="shared" si="1"/>
        <v>10</v>
      </c>
      <c r="G276" s="438">
        <v>45539.0</v>
      </c>
      <c r="H276" s="347">
        <f t="shared" si="2"/>
        <v>8</v>
      </c>
      <c r="I276" s="439" t="s">
        <v>42</v>
      </c>
      <c r="J276" s="439"/>
      <c r="K276" s="442"/>
      <c r="L276" s="439"/>
      <c r="M276" s="439"/>
      <c r="N276" s="445" t="s">
        <v>19</v>
      </c>
      <c r="O276" s="439"/>
      <c r="P276" s="439"/>
      <c r="Q276" s="152"/>
      <c r="R276" s="162"/>
      <c r="S276" s="162"/>
      <c r="T276" s="162"/>
      <c r="U276" s="162"/>
      <c r="V276" s="163"/>
      <c r="W276" s="163"/>
      <c r="X276" s="163"/>
    </row>
    <row r="277">
      <c r="A277" s="438">
        <v>45705.0</v>
      </c>
      <c r="B277" s="53">
        <v>45783.0</v>
      </c>
      <c r="C277" s="439">
        <v>167411.0</v>
      </c>
      <c r="D277" s="439" t="s">
        <v>55</v>
      </c>
      <c r="E277" s="438">
        <v>44927.0</v>
      </c>
      <c r="F277" s="56">
        <f t="shared" si="1"/>
        <v>28</v>
      </c>
      <c r="G277" s="438">
        <v>45037.0</v>
      </c>
      <c r="H277" s="347">
        <f t="shared" si="2"/>
        <v>24</v>
      </c>
      <c r="I277" s="439" t="s">
        <v>144</v>
      </c>
      <c r="J277" s="439"/>
      <c r="K277" s="442"/>
      <c r="L277" s="439"/>
      <c r="M277" s="439"/>
      <c r="N277" s="445" t="s">
        <v>19</v>
      </c>
      <c r="O277" s="439"/>
      <c r="P277" s="439"/>
      <c r="Q277" s="152"/>
      <c r="R277" s="162"/>
      <c r="S277" s="162"/>
      <c r="T277" s="162"/>
      <c r="U277" s="162"/>
      <c r="V277" s="163"/>
      <c r="W277" s="163"/>
      <c r="X277" s="163"/>
    </row>
    <row r="278">
      <c r="A278" s="438">
        <v>45705.0</v>
      </c>
      <c r="B278" s="53">
        <v>45783.0</v>
      </c>
      <c r="C278" s="439">
        <v>168071.0</v>
      </c>
      <c r="D278" s="434" t="s">
        <v>58</v>
      </c>
      <c r="E278" s="438">
        <v>44986.0</v>
      </c>
      <c r="F278" s="56">
        <f t="shared" si="1"/>
        <v>26</v>
      </c>
      <c r="G278" s="438">
        <v>45035.0</v>
      </c>
      <c r="H278" s="347">
        <f t="shared" si="2"/>
        <v>24</v>
      </c>
      <c r="I278" s="439" t="s">
        <v>144</v>
      </c>
      <c r="J278" s="439"/>
      <c r="K278" s="442"/>
      <c r="L278" s="439"/>
      <c r="M278" s="439"/>
      <c r="N278" s="445" t="s">
        <v>19</v>
      </c>
      <c r="O278" s="439"/>
      <c r="P278" s="439"/>
      <c r="Q278" s="152"/>
      <c r="R278" s="162"/>
      <c r="S278" s="162"/>
      <c r="T278" s="162"/>
      <c r="U278" s="162"/>
      <c r="V278" s="163"/>
      <c r="W278" s="163"/>
      <c r="X278" s="163"/>
    </row>
    <row r="279">
      <c r="A279" s="438">
        <v>45705.0</v>
      </c>
      <c r="B279" s="53">
        <v>45783.0</v>
      </c>
      <c r="C279" s="439">
        <v>230134.0</v>
      </c>
      <c r="D279" s="434" t="s">
        <v>58</v>
      </c>
      <c r="E279" s="438">
        <v>45139.0</v>
      </c>
      <c r="F279" s="56">
        <f t="shared" si="1"/>
        <v>21</v>
      </c>
      <c r="G279" s="446">
        <v>45575.0</v>
      </c>
      <c r="H279" s="347">
        <f t="shared" si="2"/>
        <v>6</v>
      </c>
      <c r="I279" s="439" t="s">
        <v>74</v>
      </c>
      <c r="J279" s="439"/>
      <c r="K279" s="442"/>
      <c r="L279" s="439"/>
      <c r="M279" s="439"/>
      <c r="N279" s="445" t="s">
        <v>19</v>
      </c>
      <c r="O279" s="439"/>
      <c r="P279" s="439"/>
      <c r="Q279" s="152"/>
      <c r="R279" s="162"/>
      <c r="S279" s="162"/>
      <c r="T279" s="162"/>
      <c r="U279" s="162"/>
      <c r="V279" s="163"/>
      <c r="W279" s="163"/>
      <c r="X279" s="163"/>
    </row>
    <row r="280">
      <c r="A280" s="438">
        <v>45705.0</v>
      </c>
      <c r="B280" s="53">
        <v>45783.0</v>
      </c>
      <c r="C280" s="439">
        <v>189829.0</v>
      </c>
      <c r="D280" s="439" t="s">
        <v>62</v>
      </c>
      <c r="E280" s="438">
        <v>45261.0</v>
      </c>
      <c r="F280" s="56">
        <f t="shared" si="1"/>
        <v>17</v>
      </c>
      <c r="G280" s="446">
        <v>45271.0</v>
      </c>
      <c r="H280" s="347">
        <f t="shared" si="2"/>
        <v>16</v>
      </c>
      <c r="I280" s="434" t="s">
        <v>73</v>
      </c>
      <c r="J280" s="439">
        <v>276.0</v>
      </c>
      <c r="K280" s="442"/>
      <c r="L280" s="439"/>
      <c r="M280" s="438">
        <v>45730.0</v>
      </c>
      <c r="N280" s="54" t="s">
        <v>19</v>
      </c>
      <c r="O280" s="439" t="s">
        <v>384</v>
      </c>
      <c r="P280" s="439"/>
      <c r="Q280" s="152"/>
      <c r="R280" s="162"/>
      <c r="S280" s="162"/>
      <c r="T280" s="162"/>
      <c r="U280" s="162"/>
      <c r="V280" s="163"/>
      <c r="W280" s="163"/>
      <c r="X280" s="163"/>
    </row>
    <row r="281">
      <c r="A281" s="438">
        <v>45705.0</v>
      </c>
      <c r="B281" s="53">
        <v>45783.0</v>
      </c>
      <c r="C281" s="439">
        <v>212029.0</v>
      </c>
      <c r="D281" s="439" t="s">
        <v>96</v>
      </c>
      <c r="E281" s="438">
        <v>45352.0</v>
      </c>
      <c r="F281" s="56">
        <f t="shared" si="1"/>
        <v>14</v>
      </c>
      <c r="G281" s="438">
        <v>45407.0</v>
      </c>
      <c r="H281" s="347">
        <f t="shared" si="2"/>
        <v>12</v>
      </c>
      <c r="I281" s="434" t="s">
        <v>74</v>
      </c>
      <c r="J281" s="439"/>
      <c r="K281" s="442"/>
      <c r="L281" s="439"/>
      <c r="M281" s="439"/>
      <c r="N281" s="445" t="s">
        <v>19</v>
      </c>
      <c r="O281" s="439"/>
      <c r="P281" s="439"/>
      <c r="Q281" s="152"/>
      <c r="R281" s="162"/>
      <c r="S281" s="162"/>
      <c r="T281" s="162"/>
      <c r="U281" s="162"/>
      <c r="V281" s="163"/>
      <c r="W281" s="163"/>
      <c r="X281" s="163"/>
    </row>
    <row r="282">
      <c r="A282" s="438">
        <v>45742.0</v>
      </c>
      <c r="B282" s="53">
        <v>45779.0</v>
      </c>
      <c r="C282" s="439">
        <v>221813.0</v>
      </c>
      <c r="D282" s="434" t="s">
        <v>48</v>
      </c>
      <c r="E282" s="438">
        <v>45566.0</v>
      </c>
      <c r="F282" s="56">
        <f t="shared" si="1"/>
        <v>7</v>
      </c>
      <c r="G282" s="438">
        <v>45603.0</v>
      </c>
      <c r="H282" s="347">
        <f t="shared" si="2"/>
        <v>5</v>
      </c>
      <c r="I282" s="434" t="s">
        <v>73</v>
      </c>
      <c r="J282" s="448" t="s">
        <v>984</v>
      </c>
      <c r="K282" s="440">
        <v>7000.0</v>
      </c>
      <c r="L282" s="439"/>
      <c r="M282" s="441">
        <v>45779.0</v>
      </c>
      <c r="N282" s="54" t="s">
        <v>17</v>
      </c>
      <c r="O282" s="434" t="s">
        <v>65</v>
      </c>
      <c r="P282" s="439" t="s">
        <v>61</v>
      </c>
      <c r="Q282" s="152"/>
      <c r="R282" s="162"/>
      <c r="S282" s="162"/>
      <c r="T282" s="162"/>
      <c r="U282" s="162"/>
      <c r="V282" s="163"/>
      <c r="W282" s="163"/>
      <c r="X282" s="163"/>
    </row>
    <row r="283">
      <c r="A283" s="438">
        <v>45705.0</v>
      </c>
      <c r="B283" s="53">
        <v>45783.0</v>
      </c>
      <c r="C283" s="439">
        <v>217632.0</v>
      </c>
      <c r="D283" s="434" t="s">
        <v>102</v>
      </c>
      <c r="E283" s="438">
        <v>45383.0</v>
      </c>
      <c r="F283" s="56">
        <f t="shared" si="1"/>
        <v>13</v>
      </c>
      <c r="G283" s="438">
        <v>45457.0</v>
      </c>
      <c r="H283" s="347">
        <f t="shared" si="2"/>
        <v>10</v>
      </c>
      <c r="I283" s="434" t="s">
        <v>59</v>
      </c>
      <c r="J283" s="439"/>
      <c r="K283" s="442"/>
      <c r="L283" s="439"/>
      <c r="M283" s="439"/>
      <c r="N283" s="445" t="s">
        <v>19</v>
      </c>
      <c r="O283" s="439"/>
      <c r="P283" s="439"/>
      <c r="Q283" s="152"/>
      <c r="R283" s="162"/>
      <c r="S283" s="162"/>
      <c r="T283" s="162"/>
      <c r="U283" s="162"/>
      <c r="V283" s="163"/>
      <c r="W283" s="163"/>
      <c r="X283" s="163"/>
    </row>
    <row r="284">
      <c r="A284" s="438">
        <v>45705.0</v>
      </c>
      <c r="B284" s="53">
        <v>45783.0</v>
      </c>
      <c r="C284" s="439">
        <v>227499.0</v>
      </c>
      <c r="D284" s="434" t="s">
        <v>102</v>
      </c>
      <c r="E284" s="438">
        <v>45536.0</v>
      </c>
      <c r="F284" s="56">
        <f t="shared" si="1"/>
        <v>8</v>
      </c>
      <c r="G284" s="446">
        <v>45580.0</v>
      </c>
      <c r="H284" s="347">
        <f t="shared" si="2"/>
        <v>6</v>
      </c>
      <c r="I284" s="434" t="s">
        <v>59</v>
      </c>
      <c r="J284" s="439"/>
      <c r="K284" s="442"/>
      <c r="L284" s="439"/>
      <c r="M284" s="439"/>
      <c r="N284" s="445" t="s">
        <v>19</v>
      </c>
      <c r="O284" s="439"/>
      <c r="P284" s="439"/>
      <c r="Q284" s="152"/>
      <c r="R284" s="162"/>
      <c r="S284" s="162"/>
      <c r="T284" s="162"/>
      <c r="U284" s="162"/>
      <c r="V284" s="163"/>
      <c r="W284" s="163"/>
      <c r="X284" s="163"/>
    </row>
    <row r="285">
      <c r="A285" s="438">
        <v>45705.0</v>
      </c>
      <c r="B285" s="53">
        <v>45783.0</v>
      </c>
      <c r="C285" s="439">
        <v>240815.0</v>
      </c>
      <c r="D285" s="434" t="s">
        <v>102</v>
      </c>
      <c r="E285" s="438">
        <v>45597.0</v>
      </c>
      <c r="F285" s="56">
        <f t="shared" si="1"/>
        <v>6</v>
      </c>
      <c r="G285" s="438">
        <v>45684.0</v>
      </c>
      <c r="H285" s="347">
        <f t="shared" si="2"/>
        <v>3</v>
      </c>
      <c r="I285" s="434" t="s">
        <v>59</v>
      </c>
      <c r="J285" s="439"/>
      <c r="K285" s="442"/>
      <c r="L285" s="439"/>
      <c r="M285" s="439"/>
      <c r="N285" s="445" t="s">
        <v>19</v>
      </c>
      <c r="O285" s="439"/>
      <c r="P285" s="439"/>
      <c r="Q285" s="152"/>
      <c r="R285" s="162"/>
      <c r="S285" s="162"/>
      <c r="T285" s="162"/>
      <c r="U285" s="162"/>
      <c r="V285" s="163"/>
      <c r="W285" s="163"/>
      <c r="X285" s="163"/>
    </row>
    <row r="286">
      <c r="A286" s="438">
        <v>45705.0</v>
      </c>
      <c r="B286" s="53">
        <v>45783.0</v>
      </c>
      <c r="C286" s="439">
        <v>223704.0</v>
      </c>
      <c r="D286" s="434" t="s">
        <v>102</v>
      </c>
      <c r="E286" s="438">
        <v>45383.0</v>
      </c>
      <c r="F286" s="56">
        <f t="shared" si="1"/>
        <v>13</v>
      </c>
      <c r="G286" s="438">
        <v>45507.0</v>
      </c>
      <c r="H286" s="347">
        <f t="shared" si="2"/>
        <v>9</v>
      </c>
      <c r="I286" s="439" t="s">
        <v>49</v>
      </c>
      <c r="J286" s="439"/>
      <c r="K286" s="442"/>
      <c r="L286" s="439"/>
      <c r="M286" s="439"/>
      <c r="N286" s="445" t="s">
        <v>19</v>
      </c>
      <c r="O286" s="439"/>
      <c r="P286" s="439"/>
      <c r="Q286" s="152"/>
      <c r="R286" s="162"/>
      <c r="S286" s="162"/>
      <c r="T286" s="162"/>
      <c r="U286" s="162"/>
      <c r="V286" s="163"/>
      <c r="W286" s="163"/>
      <c r="X286" s="163"/>
    </row>
    <row r="287">
      <c r="A287" s="438">
        <v>45705.0</v>
      </c>
      <c r="B287" s="53">
        <v>45783.0</v>
      </c>
      <c r="C287" s="439">
        <v>230477.0</v>
      </c>
      <c r="D287" s="434" t="s">
        <v>102</v>
      </c>
      <c r="E287" s="438">
        <v>45413.0</v>
      </c>
      <c r="F287" s="56">
        <f t="shared" si="1"/>
        <v>12</v>
      </c>
      <c r="G287" s="446">
        <v>45579.0</v>
      </c>
      <c r="H287" s="347">
        <f t="shared" si="2"/>
        <v>6</v>
      </c>
      <c r="I287" s="439" t="s">
        <v>49</v>
      </c>
      <c r="J287" s="439"/>
      <c r="K287" s="442"/>
      <c r="L287" s="439"/>
      <c r="M287" s="439"/>
      <c r="N287" s="445" t="s">
        <v>19</v>
      </c>
      <c r="O287" s="439"/>
      <c r="P287" s="439"/>
      <c r="Q287" s="152"/>
      <c r="R287" s="162"/>
      <c r="S287" s="162"/>
      <c r="T287" s="162"/>
      <c r="U287" s="162"/>
      <c r="V287" s="163"/>
      <c r="W287" s="163"/>
      <c r="X287" s="163"/>
    </row>
    <row r="288">
      <c r="A288" s="438">
        <v>45705.0</v>
      </c>
      <c r="B288" s="53">
        <v>45783.0</v>
      </c>
      <c r="C288" s="439">
        <v>206038.0</v>
      </c>
      <c r="D288" s="434" t="s">
        <v>71</v>
      </c>
      <c r="E288" s="438">
        <v>45323.0</v>
      </c>
      <c r="F288" s="56">
        <f t="shared" si="1"/>
        <v>15</v>
      </c>
      <c r="G288" s="438">
        <v>45364.0</v>
      </c>
      <c r="H288" s="347">
        <f t="shared" si="2"/>
        <v>13</v>
      </c>
      <c r="I288" s="439" t="s">
        <v>49</v>
      </c>
      <c r="J288" s="439"/>
      <c r="K288" s="442"/>
      <c r="L288" s="439"/>
      <c r="M288" s="439"/>
      <c r="N288" s="445" t="s">
        <v>19</v>
      </c>
      <c r="O288" s="439"/>
      <c r="P288" s="439"/>
      <c r="Q288" s="152"/>
      <c r="R288" s="162"/>
      <c r="S288" s="162"/>
      <c r="T288" s="162"/>
      <c r="U288" s="162"/>
      <c r="V288" s="163"/>
      <c r="W288" s="163"/>
      <c r="X288" s="163"/>
    </row>
    <row r="289">
      <c r="A289" s="438">
        <v>45705.0</v>
      </c>
      <c r="B289" s="53">
        <v>45783.0</v>
      </c>
      <c r="C289" s="439">
        <v>238948.0</v>
      </c>
      <c r="D289" s="434" t="s">
        <v>71</v>
      </c>
      <c r="E289" s="438">
        <v>45566.0</v>
      </c>
      <c r="F289" s="56">
        <f t="shared" si="1"/>
        <v>7</v>
      </c>
      <c r="G289" s="438">
        <v>45667.0</v>
      </c>
      <c r="H289" s="347">
        <f t="shared" si="2"/>
        <v>3</v>
      </c>
      <c r="I289" s="439" t="s">
        <v>42</v>
      </c>
      <c r="J289" s="439"/>
      <c r="K289" s="442"/>
      <c r="L289" s="439"/>
      <c r="M289" s="439"/>
      <c r="N289" s="445" t="s">
        <v>19</v>
      </c>
      <c r="O289" s="439"/>
      <c r="P289" s="439"/>
      <c r="Q289" s="152"/>
      <c r="R289" s="162"/>
      <c r="S289" s="162"/>
      <c r="T289" s="162"/>
      <c r="U289" s="162"/>
      <c r="V289" s="163"/>
      <c r="W289" s="163"/>
      <c r="X289" s="163"/>
    </row>
    <row r="290">
      <c r="A290" s="438">
        <v>45705.0</v>
      </c>
      <c r="B290" s="53">
        <v>45783.0</v>
      </c>
      <c r="C290" s="439">
        <v>166673.0</v>
      </c>
      <c r="D290" s="434" t="s">
        <v>71</v>
      </c>
      <c r="E290" s="438">
        <v>44958.0</v>
      </c>
      <c r="F290" s="56">
        <f t="shared" si="1"/>
        <v>27</v>
      </c>
      <c r="G290" s="438">
        <v>45021.0</v>
      </c>
      <c r="H290" s="347">
        <f t="shared" si="2"/>
        <v>25</v>
      </c>
      <c r="I290" s="434" t="s">
        <v>59</v>
      </c>
      <c r="J290" s="439"/>
      <c r="K290" s="442"/>
      <c r="L290" s="439"/>
      <c r="M290" s="439"/>
      <c r="N290" s="445" t="s">
        <v>19</v>
      </c>
      <c r="O290" s="439"/>
      <c r="P290" s="439"/>
      <c r="Q290" s="152"/>
      <c r="R290" s="162"/>
      <c r="S290" s="162"/>
      <c r="T290" s="162"/>
      <c r="U290" s="162"/>
      <c r="V290" s="163"/>
      <c r="W290" s="163"/>
      <c r="X290" s="163"/>
    </row>
    <row r="291">
      <c r="A291" s="438">
        <v>45705.0</v>
      </c>
      <c r="B291" s="53">
        <v>45783.0</v>
      </c>
      <c r="C291" s="439">
        <v>226101.0</v>
      </c>
      <c r="D291" s="434" t="s">
        <v>71</v>
      </c>
      <c r="E291" s="438">
        <v>45413.0</v>
      </c>
      <c r="F291" s="56">
        <f t="shared" si="1"/>
        <v>12</v>
      </c>
      <c r="G291" s="438">
        <v>45530.0</v>
      </c>
      <c r="H291" s="347">
        <f t="shared" si="2"/>
        <v>8</v>
      </c>
      <c r="I291" s="439" t="s">
        <v>63</v>
      </c>
      <c r="J291" s="439"/>
      <c r="K291" s="442"/>
      <c r="L291" s="439"/>
      <c r="M291" s="439"/>
      <c r="N291" s="445" t="s">
        <v>19</v>
      </c>
      <c r="O291" s="439"/>
      <c r="P291" s="439"/>
      <c r="Q291" s="152"/>
      <c r="R291" s="162"/>
      <c r="S291" s="162"/>
      <c r="T291" s="162"/>
      <c r="U291" s="162"/>
      <c r="V291" s="163"/>
      <c r="W291" s="163"/>
      <c r="X291" s="163"/>
    </row>
    <row r="292">
      <c r="A292" s="438">
        <v>45705.0</v>
      </c>
      <c r="B292" s="53">
        <v>45783.0</v>
      </c>
      <c r="C292" s="439">
        <v>194645.0</v>
      </c>
      <c r="D292" s="434" t="s">
        <v>71</v>
      </c>
      <c r="E292" s="438">
        <v>45231.0</v>
      </c>
      <c r="F292" s="56">
        <f t="shared" si="1"/>
        <v>18</v>
      </c>
      <c r="G292" s="438">
        <v>45261.0</v>
      </c>
      <c r="H292" s="347">
        <f t="shared" si="2"/>
        <v>17</v>
      </c>
      <c r="I292" s="439" t="s">
        <v>72</v>
      </c>
      <c r="J292" s="439"/>
      <c r="K292" s="442"/>
      <c r="L292" s="439"/>
      <c r="M292" s="439"/>
      <c r="N292" s="445" t="s">
        <v>19</v>
      </c>
      <c r="O292" s="439"/>
      <c r="P292" s="439"/>
      <c r="Q292" s="152"/>
      <c r="R292" s="162"/>
      <c r="S292" s="162"/>
      <c r="T292" s="162"/>
      <c r="U292" s="162"/>
      <c r="V292" s="163"/>
      <c r="W292" s="163"/>
      <c r="X292" s="163"/>
    </row>
    <row r="293">
      <c r="A293" s="438">
        <v>45705.0</v>
      </c>
      <c r="B293" s="53">
        <v>45783.0</v>
      </c>
      <c r="C293" s="439">
        <v>202942.0</v>
      </c>
      <c r="D293" s="434" t="s">
        <v>71</v>
      </c>
      <c r="E293" s="438">
        <v>45292.0</v>
      </c>
      <c r="F293" s="56">
        <f t="shared" si="1"/>
        <v>16</v>
      </c>
      <c r="G293" s="438">
        <v>45341.0</v>
      </c>
      <c r="H293" s="347">
        <f t="shared" si="2"/>
        <v>14</v>
      </c>
      <c r="I293" s="434" t="s">
        <v>59</v>
      </c>
      <c r="J293" s="439"/>
      <c r="K293" s="442"/>
      <c r="L293" s="439"/>
      <c r="M293" s="439"/>
      <c r="N293" s="445" t="s">
        <v>19</v>
      </c>
      <c r="O293" s="439"/>
      <c r="P293" s="439"/>
      <c r="Q293" s="152"/>
      <c r="R293" s="162"/>
      <c r="S293" s="162"/>
      <c r="T293" s="162"/>
      <c r="U293" s="162"/>
      <c r="V293" s="163"/>
      <c r="W293" s="163"/>
      <c r="X293" s="163"/>
    </row>
    <row r="294">
      <c r="A294" s="438">
        <v>45705.0</v>
      </c>
      <c r="B294" s="53">
        <v>45783.0</v>
      </c>
      <c r="C294" s="439">
        <v>210401.0</v>
      </c>
      <c r="D294" s="434" t="s">
        <v>71</v>
      </c>
      <c r="E294" s="438">
        <v>45352.0</v>
      </c>
      <c r="F294" s="56">
        <f t="shared" si="1"/>
        <v>14</v>
      </c>
      <c r="G294" s="438">
        <v>45397.0</v>
      </c>
      <c r="H294" s="347">
        <f t="shared" si="2"/>
        <v>12</v>
      </c>
      <c r="I294" s="439" t="s">
        <v>49</v>
      </c>
      <c r="J294" s="439"/>
      <c r="K294" s="442"/>
      <c r="L294" s="439"/>
      <c r="M294" s="439"/>
      <c r="N294" s="445" t="s">
        <v>19</v>
      </c>
      <c r="O294" s="439"/>
      <c r="P294" s="439"/>
      <c r="Q294" s="152"/>
      <c r="R294" s="162"/>
      <c r="S294" s="162"/>
      <c r="T294" s="162"/>
      <c r="U294" s="162"/>
      <c r="V294" s="163"/>
      <c r="W294" s="163"/>
      <c r="X294" s="163"/>
    </row>
    <row r="295">
      <c r="A295" s="438">
        <v>45705.0</v>
      </c>
      <c r="B295" s="53">
        <v>45783.0</v>
      </c>
      <c r="C295" s="439">
        <v>217145.0</v>
      </c>
      <c r="D295" s="434" t="s">
        <v>71</v>
      </c>
      <c r="E295" s="438">
        <v>45231.0</v>
      </c>
      <c r="F295" s="56">
        <f t="shared" si="1"/>
        <v>18</v>
      </c>
      <c r="G295" s="438">
        <v>45451.0</v>
      </c>
      <c r="H295" s="347">
        <f t="shared" si="2"/>
        <v>10</v>
      </c>
      <c r="I295" s="434" t="s">
        <v>73</v>
      </c>
      <c r="J295" s="439"/>
      <c r="K295" s="442"/>
      <c r="L295" s="439"/>
      <c r="M295" s="439"/>
      <c r="N295" s="445" t="s">
        <v>19</v>
      </c>
      <c r="O295" s="439"/>
      <c r="P295" s="439"/>
      <c r="Q295" s="152"/>
      <c r="R295" s="162"/>
      <c r="S295" s="162"/>
      <c r="T295" s="162"/>
      <c r="U295" s="162"/>
      <c r="V295" s="163"/>
      <c r="W295" s="163"/>
      <c r="X295" s="163"/>
    </row>
    <row r="296">
      <c r="A296" s="438">
        <v>45705.0</v>
      </c>
      <c r="B296" s="53">
        <v>45783.0</v>
      </c>
      <c r="C296" s="439">
        <v>233248.0</v>
      </c>
      <c r="D296" s="434" t="s">
        <v>71</v>
      </c>
      <c r="E296" s="438">
        <v>45505.0</v>
      </c>
      <c r="F296" s="56">
        <f t="shared" si="1"/>
        <v>9</v>
      </c>
      <c r="G296" s="438">
        <v>45602.0</v>
      </c>
      <c r="H296" s="347">
        <f t="shared" si="2"/>
        <v>6</v>
      </c>
      <c r="I296" s="439" t="s">
        <v>49</v>
      </c>
      <c r="J296" s="439"/>
      <c r="K296" s="442"/>
      <c r="L296" s="439"/>
      <c r="M296" s="439"/>
      <c r="N296" s="445" t="s">
        <v>19</v>
      </c>
      <c r="O296" s="439"/>
      <c r="P296" s="439"/>
      <c r="Q296" s="152"/>
      <c r="R296" s="162"/>
      <c r="S296" s="162"/>
      <c r="T296" s="162"/>
      <c r="U296" s="162"/>
      <c r="V296" s="163"/>
      <c r="W296" s="163"/>
      <c r="X296" s="163"/>
    </row>
    <row r="297">
      <c r="A297" s="438">
        <v>45705.0</v>
      </c>
      <c r="B297" s="53">
        <v>45783.0</v>
      </c>
      <c r="C297" s="439">
        <v>238336.0</v>
      </c>
      <c r="D297" s="434" t="s">
        <v>71</v>
      </c>
      <c r="E297" s="438">
        <v>45505.0</v>
      </c>
      <c r="F297" s="56">
        <f t="shared" si="1"/>
        <v>9</v>
      </c>
      <c r="G297" s="438">
        <v>45663.0</v>
      </c>
      <c r="H297" s="347">
        <f t="shared" si="2"/>
        <v>4</v>
      </c>
      <c r="I297" s="439" t="s">
        <v>49</v>
      </c>
      <c r="J297" s="439"/>
      <c r="K297" s="442"/>
      <c r="L297" s="439"/>
      <c r="M297" s="439"/>
      <c r="N297" s="445" t="s">
        <v>19</v>
      </c>
      <c r="O297" s="439"/>
      <c r="P297" s="439"/>
      <c r="Q297" s="152"/>
      <c r="R297" s="162"/>
      <c r="S297" s="162"/>
      <c r="T297" s="162"/>
      <c r="U297" s="162"/>
      <c r="V297" s="163"/>
      <c r="W297" s="163"/>
      <c r="X297" s="163"/>
    </row>
    <row r="298">
      <c r="A298" s="53">
        <v>45680.0</v>
      </c>
      <c r="B298" s="53">
        <v>45783.0</v>
      </c>
      <c r="C298" s="54">
        <v>202830.0</v>
      </c>
      <c r="D298" s="54" t="s">
        <v>95</v>
      </c>
      <c r="E298" s="55">
        <v>45108.0</v>
      </c>
      <c r="F298" s="56">
        <f t="shared" si="1"/>
        <v>22</v>
      </c>
      <c r="G298" s="53">
        <v>45341.0</v>
      </c>
      <c r="H298" s="56">
        <f t="shared" si="2"/>
        <v>14</v>
      </c>
      <c r="I298" s="54" t="s">
        <v>73</v>
      </c>
      <c r="J298" s="58"/>
      <c r="K298" s="57" t="s">
        <v>64</v>
      </c>
      <c r="L298" s="58"/>
      <c r="M298" s="54" t="s">
        <v>334</v>
      </c>
      <c r="N298" s="54" t="s">
        <v>19</v>
      </c>
      <c r="O298" s="54"/>
      <c r="P298" s="58"/>
      <c r="Q298" s="152"/>
      <c r="R298" s="162"/>
      <c r="S298" s="162"/>
      <c r="T298" s="162"/>
      <c r="U298" s="162"/>
      <c r="V298" s="163"/>
      <c r="W298" s="163"/>
      <c r="X298" s="163"/>
    </row>
    <row r="299">
      <c r="A299" s="53">
        <v>45705.0</v>
      </c>
      <c r="B299" s="53">
        <v>45783.0</v>
      </c>
      <c r="C299" s="54">
        <v>185804.0</v>
      </c>
      <c r="D299" s="54" t="s">
        <v>48</v>
      </c>
      <c r="E299" s="55">
        <v>44986.0</v>
      </c>
      <c r="F299" s="56">
        <f t="shared" si="1"/>
        <v>26</v>
      </c>
      <c r="G299" s="53">
        <v>45187.0</v>
      </c>
      <c r="H299" s="56">
        <f t="shared" si="2"/>
        <v>19</v>
      </c>
      <c r="I299" s="54" t="s">
        <v>42</v>
      </c>
      <c r="J299" s="58"/>
      <c r="K299" s="100"/>
      <c r="L299" s="58"/>
      <c r="M299" s="58"/>
      <c r="N299" s="54" t="s">
        <v>19</v>
      </c>
      <c r="O299" s="54"/>
      <c r="P299" s="58"/>
      <c r="Q299" s="152"/>
      <c r="R299" s="162"/>
      <c r="S299" s="162"/>
      <c r="T299" s="162"/>
      <c r="U299" s="162"/>
      <c r="V299" s="163"/>
      <c r="W299" s="163"/>
      <c r="X299" s="163"/>
    </row>
    <row r="300">
      <c r="A300" s="53">
        <v>45705.0</v>
      </c>
      <c r="B300" s="53">
        <v>45783.0</v>
      </c>
      <c r="C300" s="54">
        <v>184269.0</v>
      </c>
      <c r="D300" s="54" t="s">
        <v>104</v>
      </c>
      <c r="E300" s="55">
        <v>43101.0</v>
      </c>
      <c r="F300" s="56">
        <f t="shared" si="1"/>
        <v>88</v>
      </c>
      <c r="G300" s="53">
        <v>45170.0</v>
      </c>
      <c r="H300" s="56">
        <f t="shared" si="2"/>
        <v>20</v>
      </c>
      <c r="I300" s="54" t="s">
        <v>74</v>
      </c>
      <c r="J300" s="54">
        <v>325.0</v>
      </c>
      <c r="K300" s="100"/>
      <c r="L300" s="54" t="s">
        <v>51</v>
      </c>
      <c r="M300" s="300">
        <v>45719.0</v>
      </c>
      <c r="N300" s="54" t="s">
        <v>19</v>
      </c>
      <c r="O300" s="54"/>
      <c r="P300" s="58"/>
      <c r="Q300" s="152"/>
      <c r="R300" s="162"/>
      <c r="S300" s="162"/>
      <c r="T300" s="162"/>
      <c r="U300" s="162"/>
      <c r="V300" s="163"/>
      <c r="W300" s="163"/>
      <c r="X300" s="163"/>
    </row>
    <row r="301">
      <c r="A301" s="53">
        <v>45705.0</v>
      </c>
      <c r="B301" s="53">
        <v>45783.0</v>
      </c>
      <c r="C301" s="54">
        <v>68835.0</v>
      </c>
      <c r="D301" s="54" t="s">
        <v>158</v>
      </c>
      <c r="E301" s="55">
        <v>44044.0</v>
      </c>
      <c r="F301" s="56">
        <f t="shared" si="1"/>
        <v>57</v>
      </c>
      <c r="G301" s="53">
        <v>44105.0</v>
      </c>
      <c r="H301" s="56">
        <f t="shared" si="2"/>
        <v>55</v>
      </c>
      <c r="I301" s="54" t="s">
        <v>73</v>
      </c>
      <c r="J301" s="54">
        <v>204.0</v>
      </c>
      <c r="K301" s="100"/>
      <c r="L301" s="58"/>
      <c r="M301" s="58"/>
      <c r="N301" s="54" t="s">
        <v>19</v>
      </c>
      <c r="O301" s="54"/>
      <c r="P301" s="58"/>
      <c r="Q301" s="152"/>
      <c r="R301" s="162"/>
      <c r="S301" s="162"/>
      <c r="T301" s="162"/>
      <c r="U301" s="162"/>
      <c r="V301" s="163"/>
      <c r="W301" s="163"/>
      <c r="X301" s="163"/>
    </row>
    <row r="302">
      <c r="A302" s="53">
        <v>45705.0</v>
      </c>
      <c r="B302" s="53">
        <v>45783.0</v>
      </c>
      <c r="C302" s="54">
        <v>70171.0</v>
      </c>
      <c r="D302" s="54" t="s">
        <v>60</v>
      </c>
      <c r="E302" s="55">
        <v>44105.0</v>
      </c>
      <c r="F302" s="56">
        <f t="shared" si="1"/>
        <v>55</v>
      </c>
      <c r="G302" s="151">
        <v>44151.0</v>
      </c>
      <c r="H302" s="56">
        <f t="shared" si="2"/>
        <v>53</v>
      </c>
      <c r="I302" s="54" t="s">
        <v>42</v>
      </c>
      <c r="J302" s="58"/>
      <c r="K302" s="100"/>
      <c r="L302" s="58"/>
      <c r="M302" s="58"/>
      <c r="N302" s="54" t="s">
        <v>19</v>
      </c>
      <c r="O302" s="54"/>
      <c r="P302" s="58"/>
      <c r="Q302" s="152"/>
      <c r="R302" s="162"/>
      <c r="S302" s="162"/>
      <c r="T302" s="162"/>
      <c r="U302" s="162"/>
      <c r="V302" s="163"/>
      <c r="W302" s="163"/>
      <c r="X302" s="163"/>
    </row>
    <row r="303">
      <c r="A303" s="53">
        <v>45705.0</v>
      </c>
      <c r="B303" s="53">
        <v>45783.0</v>
      </c>
      <c r="C303" s="54">
        <v>4037.0</v>
      </c>
      <c r="D303" s="54" t="s">
        <v>96</v>
      </c>
      <c r="E303" s="55">
        <v>41852.0</v>
      </c>
      <c r="F303" s="56">
        <f t="shared" si="1"/>
        <v>129</v>
      </c>
      <c r="G303" s="53">
        <v>43266.0</v>
      </c>
      <c r="H303" s="56">
        <f t="shared" si="2"/>
        <v>82</v>
      </c>
      <c r="I303" s="54" t="s">
        <v>144</v>
      </c>
      <c r="J303" s="58"/>
      <c r="K303" s="100"/>
      <c r="L303" s="58"/>
      <c r="M303" s="58"/>
      <c r="N303" s="54" t="s">
        <v>19</v>
      </c>
      <c r="O303" s="54"/>
      <c r="P303" s="58"/>
      <c r="Q303" s="152"/>
      <c r="R303" s="162"/>
      <c r="S303" s="162"/>
      <c r="T303" s="162"/>
      <c r="U303" s="162"/>
      <c r="V303" s="163"/>
      <c r="W303" s="163"/>
      <c r="X303" s="163"/>
    </row>
    <row r="304">
      <c r="A304" s="53">
        <v>45705.0</v>
      </c>
      <c r="B304" s="53">
        <v>45783.0</v>
      </c>
      <c r="C304" s="54">
        <v>65893.0</v>
      </c>
      <c r="D304" s="54" t="s">
        <v>522</v>
      </c>
      <c r="E304" s="55">
        <v>43983.0</v>
      </c>
      <c r="F304" s="56">
        <f t="shared" si="1"/>
        <v>59</v>
      </c>
      <c r="G304" s="53">
        <v>44102.0</v>
      </c>
      <c r="H304" s="56">
        <f t="shared" si="2"/>
        <v>55</v>
      </c>
      <c r="I304" s="54" t="s">
        <v>49</v>
      </c>
      <c r="J304" s="58"/>
      <c r="K304" s="100"/>
      <c r="L304" s="58"/>
      <c r="M304" s="58"/>
      <c r="N304" s="54" t="s">
        <v>19</v>
      </c>
      <c r="O304" s="54"/>
      <c r="P304" s="58"/>
      <c r="Q304" s="152"/>
      <c r="R304" s="162"/>
      <c r="S304" s="162"/>
      <c r="T304" s="162"/>
      <c r="U304" s="162"/>
      <c r="V304" s="163"/>
      <c r="W304" s="163"/>
      <c r="X304" s="163"/>
    </row>
    <row r="305">
      <c r="A305" s="53">
        <v>45705.0</v>
      </c>
      <c r="B305" s="53">
        <v>45783.0</v>
      </c>
      <c r="C305" s="54">
        <v>85788.0</v>
      </c>
      <c r="D305" s="54" t="s">
        <v>60</v>
      </c>
      <c r="E305" s="55">
        <v>44256.0</v>
      </c>
      <c r="F305" s="56">
        <f t="shared" si="1"/>
        <v>50</v>
      </c>
      <c r="G305" s="53">
        <v>44319.0</v>
      </c>
      <c r="H305" s="56">
        <f t="shared" si="2"/>
        <v>48</v>
      </c>
      <c r="I305" s="54" t="s">
        <v>73</v>
      </c>
      <c r="J305" s="54">
        <v>259.0</v>
      </c>
      <c r="K305" s="100"/>
      <c r="L305" s="58"/>
      <c r="M305" s="54" t="s">
        <v>985</v>
      </c>
      <c r="N305" s="54" t="s">
        <v>19</v>
      </c>
      <c r="O305" s="54"/>
      <c r="P305" s="58"/>
      <c r="Q305" s="152"/>
      <c r="R305" s="162"/>
      <c r="S305" s="162"/>
      <c r="T305" s="162"/>
      <c r="U305" s="162"/>
      <c r="V305" s="163"/>
      <c r="W305" s="163"/>
      <c r="X305" s="163"/>
    </row>
    <row r="306">
      <c r="A306" s="53">
        <v>45705.0</v>
      </c>
      <c r="B306" s="53">
        <v>45783.0</v>
      </c>
      <c r="C306" s="54">
        <v>193037.0</v>
      </c>
      <c r="D306" s="54" t="s">
        <v>60</v>
      </c>
      <c r="E306" s="55">
        <v>45139.0</v>
      </c>
      <c r="F306" s="56">
        <f t="shared" si="1"/>
        <v>21</v>
      </c>
      <c r="G306" s="151">
        <v>45247.0</v>
      </c>
      <c r="H306" s="56">
        <f t="shared" si="2"/>
        <v>17</v>
      </c>
      <c r="I306" s="54" t="s">
        <v>49</v>
      </c>
      <c r="J306" s="54">
        <v>516.0</v>
      </c>
      <c r="K306" s="100"/>
      <c r="L306" s="58"/>
      <c r="M306" s="58"/>
      <c r="N306" s="54" t="s">
        <v>19</v>
      </c>
      <c r="O306" s="54"/>
      <c r="P306" s="58"/>
      <c r="Q306" s="152"/>
      <c r="R306" s="162"/>
      <c r="S306" s="162"/>
      <c r="T306" s="162"/>
      <c r="U306" s="162"/>
      <c r="V306" s="163"/>
      <c r="W306" s="163"/>
      <c r="X306" s="163"/>
    </row>
    <row r="307">
      <c r="A307" s="53">
        <v>45705.0</v>
      </c>
      <c r="B307" s="53">
        <v>45783.0</v>
      </c>
      <c r="C307" s="54">
        <v>228623.0</v>
      </c>
      <c r="D307" s="54" t="s">
        <v>60</v>
      </c>
      <c r="E307" s="55">
        <v>45047.0</v>
      </c>
      <c r="F307" s="56">
        <f t="shared" si="1"/>
        <v>24</v>
      </c>
      <c r="G307" s="53">
        <v>45558.0</v>
      </c>
      <c r="H307" s="56">
        <f t="shared" si="2"/>
        <v>7</v>
      </c>
      <c r="I307" s="54" t="s">
        <v>59</v>
      </c>
      <c r="J307" s="58"/>
      <c r="K307" s="100"/>
      <c r="L307" s="58"/>
      <c r="M307" s="58"/>
      <c r="N307" s="54" t="s">
        <v>19</v>
      </c>
      <c r="O307" s="54"/>
      <c r="P307" s="58"/>
      <c r="Q307" s="152"/>
      <c r="R307" s="162"/>
      <c r="S307" s="162"/>
      <c r="T307" s="162"/>
      <c r="U307" s="162"/>
      <c r="V307" s="163"/>
      <c r="W307" s="163"/>
      <c r="X307" s="163"/>
    </row>
    <row r="308">
      <c r="A308" s="53">
        <v>45705.0</v>
      </c>
      <c r="B308" s="53">
        <v>45783.0</v>
      </c>
      <c r="C308" s="54">
        <v>213442.0</v>
      </c>
      <c r="D308" s="54" t="s">
        <v>48</v>
      </c>
      <c r="E308" s="55">
        <v>45413.0</v>
      </c>
      <c r="F308" s="56">
        <f t="shared" si="1"/>
        <v>12</v>
      </c>
      <c r="G308" s="53">
        <v>45423.0</v>
      </c>
      <c r="H308" s="56">
        <f t="shared" si="2"/>
        <v>11</v>
      </c>
      <c r="I308" s="54" t="s">
        <v>49</v>
      </c>
      <c r="J308" s="54" t="s">
        <v>33</v>
      </c>
      <c r="K308" s="100"/>
      <c r="L308" s="54" t="s">
        <v>68</v>
      </c>
      <c r="M308" s="58"/>
      <c r="N308" s="54" t="s">
        <v>19</v>
      </c>
      <c r="O308" s="58"/>
      <c r="P308" s="58"/>
      <c r="Q308" s="152"/>
      <c r="R308" s="162"/>
      <c r="S308" s="162"/>
      <c r="T308" s="162"/>
      <c r="U308" s="162"/>
      <c r="V308" s="163"/>
      <c r="W308" s="163"/>
      <c r="X308" s="163"/>
    </row>
    <row r="309">
      <c r="A309" s="53">
        <v>45705.0</v>
      </c>
      <c r="B309" s="53">
        <v>45783.0</v>
      </c>
      <c r="C309" s="54">
        <v>188604.0</v>
      </c>
      <c r="D309" s="54" t="s">
        <v>48</v>
      </c>
      <c r="E309" s="55">
        <v>45108.0</v>
      </c>
      <c r="F309" s="56">
        <f t="shared" si="1"/>
        <v>22</v>
      </c>
      <c r="G309" s="53">
        <v>45206.0</v>
      </c>
      <c r="H309" s="56">
        <f t="shared" si="2"/>
        <v>18</v>
      </c>
      <c r="I309" s="54" t="s">
        <v>72</v>
      </c>
      <c r="J309" s="58"/>
      <c r="K309" s="100"/>
      <c r="L309" s="58"/>
      <c r="M309" s="58"/>
      <c r="N309" s="54" t="s">
        <v>19</v>
      </c>
      <c r="O309" s="58"/>
      <c r="P309" s="58"/>
      <c r="Q309" s="152"/>
      <c r="R309" s="162"/>
      <c r="S309" s="162"/>
      <c r="T309" s="162"/>
      <c r="U309" s="162"/>
      <c r="V309" s="163"/>
      <c r="W309" s="163"/>
      <c r="X309" s="163"/>
    </row>
    <row r="310">
      <c r="A310" s="53">
        <v>45705.0</v>
      </c>
      <c r="B310" s="53">
        <v>45783.0</v>
      </c>
      <c r="C310" s="54">
        <v>231923.0</v>
      </c>
      <c r="D310" s="54" t="s">
        <v>48</v>
      </c>
      <c r="E310" s="55">
        <v>45536.0</v>
      </c>
      <c r="F310" s="56">
        <f t="shared" si="1"/>
        <v>8</v>
      </c>
      <c r="G310" s="151">
        <v>45587.0</v>
      </c>
      <c r="H310" s="56">
        <f t="shared" si="2"/>
        <v>6</v>
      </c>
      <c r="I310" s="54" t="s">
        <v>72</v>
      </c>
      <c r="J310" s="58"/>
      <c r="K310" s="100"/>
      <c r="L310" s="58"/>
      <c r="M310" s="58"/>
      <c r="N310" s="54" t="s">
        <v>19</v>
      </c>
      <c r="O310" s="58"/>
      <c r="P310" s="58"/>
      <c r="Q310" s="152"/>
      <c r="R310" s="162"/>
      <c r="S310" s="162"/>
      <c r="T310" s="162"/>
      <c r="U310" s="162"/>
      <c r="V310" s="163"/>
      <c r="W310" s="163"/>
      <c r="X310" s="163"/>
    </row>
    <row r="311">
      <c r="A311" s="53">
        <v>45705.0</v>
      </c>
      <c r="B311" s="53">
        <v>45783.0</v>
      </c>
      <c r="C311" s="54">
        <v>236027.0</v>
      </c>
      <c r="D311" s="54" t="s">
        <v>48</v>
      </c>
      <c r="E311" s="55">
        <v>45597.0</v>
      </c>
      <c r="F311" s="56">
        <f t="shared" si="1"/>
        <v>6</v>
      </c>
      <c r="G311" s="53">
        <v>45661.0</v>
      </c>
      <c r="H311" s="56">
        <f t="shared" si="2"/>
        <v>4</v>
      </c>
      <c r="I311" s="54" t="s">
        <v>59</v>
      </c>
      <c r="J311" s="58"/>
      <c r="K311" s="100"/>
      <c r="L311" s="58"/>
      <c r="M311" s="58"/>
      <c r="N311" s="54" t="s">
        <v>19</v>
      </c>
      <c r="O311" s="58"/>
      <c r="P311" s="58"/>
      <c r="Q311" s="152"/>
      <c r="R311" s="162"/>
      <c r="S311" s="162"/>
      <c r="T311" s="162"/>
      <c r="U311" s="162"/>
      <c r="V311" s="163"/>
      <c r="W311" s="163"/>
      <c r="X311" s="163"/>
    </row>
    <row r="312">
      <c r="A312" s="53">
        <v>45705.0</v>
      </c>
      <c r="B312" s="53">
        <v>45783.0</v>
      </c>
      <c r="C312" s="54">
        <v>200575.0</v>
      </c>
      <c r="D312" s="54" t="s">
        <v>102</v>
      </c>
      <c r="E312" s="55">
        <v>45261.0</v>
      </c>
      <c r="F312" s="56">
        <f t="shared" si="1"/>
        <v>17</v>
      </c>
      <c r="G312" s="53">
        <v>45338.0</v>
      </c>
      <c r="H312" s="56">
        <f t="shared" si="2"/>
        <v>14</v>
      </c>
      <c r="I312" s="54" t="s">
        <v>59</v>
      </c>
      <c r="J312" s="54" t="s">
        <v>188</v>
      </c>
      <c r="K312" s="100"/>
      <c r="L312" s="58"/>
      <c r="M312" s="54" t="s">
        <v>333</v>
      </c>
      <c r="N312" s="54" t="s">
        <v>19</v>
      </c>
      <c r="O312" s="58"/>
      <c r="P312" s="58"/>
      <c r="Q312" s="152"/>
      <c r="R312" s="162"/>
      <c r="S312" s="162"/>
      <c r="T312" s="162"/>
      <c r="U312" s="162"/>
      <c r="V312" s="163"/>
      <c r="W312" s="163"/>
      <c r="X312" s="163"/>
    </row>
    <row r="313">
      <c r="A313" s="53">
        <v>45705.0</v>
      </c>
      <c r="B313" s="53">
        <v>45783.0</v>
      </c>
      <c r="C313" s="54">
        <v>228879.0</v>
      </c>
      <c r="D313" s="54" t="s">
        <v>102</v>
      </c>
      <c r="E313" s="55">
        <v>45505.0</v>
      </c>
      <c r="F313" s="56">
        <f t="shared" si="1"/>
        <v>9</v>
      </c>
      <c r="G313" s="53">
        <v>45555.0</v>
      </c>
      <c r="H313" s="56">
        <f t="shared" si="2"/>
        <v>7</v>
      </c>
      <c r="I313" s="54" t="s">
        <v>59</v>
      </c>
      <c r="J313" s="58"/>
      <c r="K313" s="100"/>
      <c r="L313" s="58"/>
      <c r="M313" s="58"/>
      <c r="N313" s="54" t="s">
        <v>19</v>
      </c>
      <c r="O313" s="58"/>
      <c r="P313" s="58"/>
      <c r="Q313" s="152"/>
      <c r="R313" s="162"/>
      <c r="S313" s="162"/>
      <c r="T313" s="162"/>
      <c r="U313" s="162"/>
      <c r="V313" s="163"/>
      <c r="W313" s="163"/>
      <c r="X313" s="163"/>
    </row>
    <row r="314">
      <c r="A314" s="53">
        <v>45705.0</v>
      </c>
      <c r="B314" s="53">
        <v>45783.0</v>
      </c>
      <c r="C314" s="54">
        <v>213812.0</v>
      </c>
      <c r="D314" s="54" t="s">
        <v>102</v>
      </c>
      <c r="E314" s="55">
        <v>45323.0</v>
      </c>
      <c r="F314" s="56">
        <f t="shared" si="1"/>
        <v>15</v>
      </c>
      <c r="G314" s="53">
        <v>45427.0</v>
      </c>
      <c r="H314" s="56">
        <f t="shared" si="2"/>
        <v>11</v>
      </c>
      <c r="I314" s="54" t="s">
        <v>49</v>
      </c>
      <c r="J314" s="58"/>
      <c r="K314" s="100"/>
      <c r="L314" s="54" t="s">
        <v>68</v>
      </c>
      <c r="M314" s="58"/>
      <c r="N314" s="54" t="s">
        <v>19</v>
      </c>
      <c r="O314" s="58"/>
      <c r="P314" s="58"/>
      <c r="Q314" s="152"/>
      <c r="R314" s="162"/>
      <c r="S314" s="162"/>
      <c r="T314" s="162"/>
      <c r="U314" s="162"/>
      <c r="V314" s="163"/>
      <c r="W314" s="163"/>
      <c r="X314" s="163"/>
    </row>
    <row r="315">
      <c r="A315" s="53">
        <v>45705.0</v>
      </c>
      <c r="B315" s="53">
        <v>45783.0</v>
      </c>
      <c r="C315" s="54">
        <v>200995.0</v>
      </c>
      <c r="D315" s="54" t="s">
        <v>102</v>
      </c>
      <c r="E315" s="55">
        <v>45139.0</v>
      </c>
      <c r="F315" s="56">
        <f t="shared" si="1"/>
        <v>21</v>
      </c>
      <c r="G315" s="53">
        <v>45327.0</v>
      </c>
      <c r="H315" s="56">
        <f t="shared" si="2"/>
        <v>15</v>
      </c>
      <c r="I315" s="54" t="s">
        <v>49</v>
      </c>
      <c r="J315" s="58"/>
      <c r="K315" s="100"/>
      <c r="L315" s="54" t="s">
        <v>51</v>
      </c>
      <c r="M315" s="54" t="s">
        <v>434</v>
      </c>
      <c r="N315" s="54" t="s">
        <v>19</v>
      </c>
      <c r="O315" s="58"/>
      <c r="P315" s="58"/>
      <c r="Q315" s="152"/>
      <c r="R315" s="162"/>
      <c r="S315" s="162"/>
      <c r="T315" s="162"/>
      <c r="U315" s="162"/>
      <c r="V315" s="163"/>
      <c r="W315" s="163"/>
      <c r="X315" s="163"/>
    </row>
    <row r="316">
      <c r="A316" s="53">
        <v>45705.0</v>
      </c>
      <c r="B316" s="53">
        <v>45783.0</v>
      </c>
      <c r="C316" s="54">
        <v>210691.0</v>
      </c>
      <c r="D316" s="54" t="s">
        <v>102</v>
      </c>
      <c r="E316" s="55">
        <v>45383.0</v>
      </c>
      <c r="F316" s="56">
        <f t="shared" si="1"/>
        <v>13</v>
      </c>
      <c r="G316" s="53">
        <v>45408.0</v>
      </c>
      <c r="H316" s="56">
        <f t="shared" si="2"/>
        <v>12</v>
      </c>
      <c r="I316" s="54" t="s">
        <v>49</v>
      </c>
      <c r="J316" s="58"/>
      <c r="K316" s="100"/>
      <c r="L316" s="54" t="s">
        <v>68</v>
      </c>
      <c r="M316" s="58"/>
      <c r="N316" s="54" t="s">
        <v>19</v>
      </c>
      <c r="O316" s="58"/>
      <c r="P316" s="58"/>
      <c r="Q316" s="152"/>
      <c r="R316" s="162"/>
      <c r="S316" s="162"/>
      <c r="T316" s="162"/>
      <c r="U316" s="162"/>
      <c r="V316" s="163"/>
      <c r="W316" s="163"/>
      <c r="X316" s="163"/>
    </row>
    <row r="317">
      <c r="A317" s="53">
        <v>45705.0</v>
      </c>
      <c r="B317" s="53">
        <v>45783.0</v>
      </c>
      <c r="C317" s="54">
        <v>223721.0</v>
      </c>
      <c r="D317" s="54" t="s">
        <v>102</v>
      </c>
      <c r="E317" s="55">
        <v>45444.0</v>
      </c>
      <c r="F317" s="56">
        <f t="shared" si="1"/>
        <v>11</v>
      </c>
      <c r="G317" s="53">
        <v>45507.0</v>
      </c>
      <c r="H317" s="56">
        <f t="shared" si="2"/>
        <v>9</v>
      </c>
      <c r="I317" s="54" t="s">
        <v>49</v>
      </c>
      <c r="J317" s="58"/>
      <c r="K317" s="100"/>
      <c r="L317" s="54" t="s">
        <v>68</v>
      </c>
      <c r="M317" s="58"/>
      <c r="N317" s="54" t="s">
        <v>19</v>
      </c>
      <c r="O317" s="58"/>
      <c r="P317" s="58"/>
      <c r="Q317" s="152"/>
      <c r="R317" s="162"/>
      <c r="S317" s="162"/>
      <c r="T317" s="162"/>
      <c r="U317" s="162"/>
      <c r="V317" s="163"/>
      <c r="W317" s="163"/>
      <c r="X317" s="163"/>
    </row>
    <row r="318">
      <c r="A318" s="53">
        <v>45705.0</v>
      </c>
      <c r="B318" s="53">
        <v>45783.0</v>
      </c>
      <c r="C318" s="54">
        <v>129684.0</v>
      </c>
      <c r="D318" s="54" t="s">
        <v>71</v>
      </c>
      <c r="E318" s="55">
        <v>44652.0</v>
      </c>
      <c r="F318" s="56">
        <f t="shared" si="1"/>
        <v>37</v>
      </c>
      <c r="G318" s="53">
        <v>44702.0</v>
      </c>
      <c r="H318" s="56">
        <f t="shared" si="2"/>
        <v>35</v>
      </c>
      <c r="I318" s="54" t="s">
        <v>49</v>
      </c>
      <c r="J318" s="58"/>
      <c r="K318" s="100"/>
      <c r="L318" s="54" t="s">
        <v>68</v>
      </c>
      <c r="M318" s="58"/>
      <c r="N318" s="54" t="s">
        <v>19</v>
      </c>
      <c r="O318" s="58"/>
      <c r="P318" s="58"/>
      <c r="Q318" s="152"/>
      <c r="R318" s="162"/>
      <c r="S318" s="162"/>
      <c r="T318" s="162"/>
      <c r="U318" s="162"/>
      <c r="V318" s="163"/>
      <c r="W318" s="163"/>
      <c r="X318" s="163"/>
    </row>
    <row r="319">
      <c r="A319" s="53">
        <v>45705.0</v>
      </c>
      <c r="B319" s="53">
        <v>45783.0</v>
      </c>
      <c r="C319" s="54">
        <v>157579.0</v>
      </c>
      <c r="D319" s="54" t="s">
        <v>71</v>
      </c>
      <c r="E319" s="55">
        <v>44896.0</v>
      </c>
      <c r="F319" s="56">
        <f t="shared" si="1"/>
        <v>29</v>
      </c>
      <c r="G319" s="53">
        <v>44946.0</v>
      </c>
      <c r="H319" s="56">
        <f t="shared" si="2"/>
        <v>27</v>
      </c>
      <c r="I319" s="54" t="s">
        <v>49</v>
      </c>
      <c r="J319" s="58"/>
      <c r="K319" s="100"/>
      <c r="L319" s="54" t="s">
        <v>51</v>
      </c>
      <c r="M319" s="54" t="s">
        <v>422</v>
      </c>
      <c r="N319" s="54" t="s">
        <v>19</v>
      </c>
      <c r="O319" s="58"/>
      <c r="P319" s="58"/>
      <c r="Q319" s="152"/>
      <c r="R319" s="162"/>
      <c r="S319" s="162"/>
      <c r="T319" s="162"/>
      <c r="U319" s="162"/>
      <c r="V319" s="163"/>
      <c r="W319" s="163"/>
      <c r="X319" s="163"/>
    </row>
    <row r="320">
      <c r="A320" s="53">
        <v>45705.0</v>
      </c>
      <c r="B320" s="53">
        <v>45783.0</v>
      </c>
      <c r="C320" s="54">
        <v>183925.0</v>
      </c>
      <c r="D320" s="54" t="s">
        <v>71</v>
      </c>
      <c r="E320" s="55">
        <v>45078.0</v>
      </c>
      <c r="F320" s="56">
        <f t="shared" si="1"/>
        <v>23</v>
      </c>
      <c r="G320" s="53">
        <v>45167.0</v>
      </c>
      <c r="H320" s="56">
        <f t="shared" si="2"/>
        <v>20</v>
      </c>
      <c r="I320" s="54" t="s">
        <v>72</v>
      </c>
      <c r="J320" s="58"/>
      <c r="K320" s="100"/>
      <c r="L320" s="58"/>
      <c r="M320" s="58"/>
      <c r="N320" s="54" t="s">
        <v>19</v>
      </c>
      <c r="O320" s="58"/>
      <c r="P320" s="58"/>
      <c r="Q320" s="152"/>
      <c r="R320" s="162"/>
      <c r="S320" s="162"/>
      <c r="T320" s="162"/>
      <c r="U320" s="162"/>
      <c r="V320" s="163"/>
      <c r="W320" s="163"/>
      <c r="X320" s="163"/>
    </row>
    <row r="321">
      <c r="A321" s="53">
        <v>45705.0</v>
      </c>
      <c r="B321" s="53">
        <v>45783.0</v>
      </c>
      <c r="C321" s="54">
        <v>193453.0</v>
      </c>
      <c r="D321" s="54" t="s">
        <v>71</v>
      </c>
      <c r="E321" s="55">
        <v>45231.0</v>
      </c>
      <c r="F321" s="56">
        <f t="shared" si="1"/>
        <v>18</v>
      </c>
      <c r="G321" s="151">
        <v>45251.0</v>
      </c>
      <c r="H321" s="56">
        <f t="shared" si="2"/>
        <v>17</v>
      </c>
      <c r="I321" s="54" t="s">
        <v>72</v>
      </c>
      <c r="J321" s="58"/>
      <c r="K321" s="100"/>
      <c r="L321" s="58"/>
      <c r="M321" s="58"/>
      <c r="N321" s="54" t="s">
        <v>19</v>
      </c>
      <c r="O321" s="58"/>
      <c r="P321" s="58"/>
      <c r="Q321" s="152"/>
      <c r="R321" s="162"/>
      <c r="S321" s="162"/>
      <c r="T321" s="162"/>
      <c r="U321" s="162"/>
      <c r="V321" s="163"/>
      <c r="W321" s="163"/>
      <c r="X321" s="163"/>
    </row>
    <row r="322">
      <c r="A322" s="53">
        <v>45705.0</v>
      </c>
      <c r="B322" s="53">
        <v>45783.0</v>
      </c>
      <c r="C322" s="54">
        <v>216122.0</v>
      </c>
      <c r="D322" s="54" t="s">
        <v>71</v>
      </c>
      <c r="E322" s="55">
        <v>45200.0</v>
      </c>
      <c r="F322" s="56">
        <f t="shared" si="1"/>
        <v>19</v>
      </c>
      <c r="G322" s="53">
        <v>45440.0</v>
      </c>
      <c r="H322" s="56">
        <f t="shared" si="2"/>
        <v>11</v>
      </c>
      <c r="I322" s="54" t="s">
        <v>49</v>
      </c>
      <c r="J322" s="58"/>
      <c r="K322" s="100"/>
      <c r="L322" s="54" t="s">
        <v>68</v>
      </c>
      <c r="M322" s="58"/>
      <c r="N322" s="54" t="s">
        <v>19</v>
      </c>
      <c r="O322" s="58"/>
      <c r="P322" s="58"/>
      <c r="Q322" s="152"/>
      <c r="R322" s="162"/>
      <c r="S322" s="162"/>
      <c r="T322" s="162"/>
      <c r="U322" s="162"/>
      <c r="V322" s="163"/>
      <c r="W322" s="163"/>
      <c r="X322" s="163"/>
    </row>
    <row r="323">
      <c r="A323" s="53">
        <v>45705.0</v>
      </c>
      <c r="B323" s="53">
        <v>45783.0</v>
      </c>
      <c r="C323" s="54">
        <v>236377.0</v>
      </c>
      <c r="D323" s="54" t="s">
        <v>71</v>
      </c>
      <c r="E323" s="55">
        <v>45505.0</v>
      </c>
      <c r="F323" s="56">
        <f t="shared" si="1"/>
        <v>9</v>
      </c>
      <c r="G323" s="53">
        <v>45631.0</v>
      </c>
      <c r="H323" s="56">
        <f t="shared" si="2"/>
        <v>5</v>
      </c>
      <c r="I323" s="54" t="s">
        <v>49</v>
      </c>
      <c r="J323" s="58"/>
      <c r="K323" s="100"/>
      <c r="L323" s="54" t="s">
        <v>68</v>
      </c>
      <c r="M323" s="58"/>
      <c r="N323" s="54" t="s">
        <v>19</v>
      </c>
      <c r="O323" s="58"/>
      <c r="P323" s="58"/>
      <c r="Q323" s="152"/>
      <c r="R323" s="162"/>
      <c r="S323" s="162"/>
      <c r="T323" s="162"/>
      <c r="U323" s="162"/>
      <c r="V323" s="163"/>
      <c r="W323" s="163"/>
      <c r="X323" s="163"/>
    </row>
    <row r="324">
      <c r="A324" s="53">
        <v>45705.0</v>
      </c>
      <c r="B324" s="53">
        <v>45783.0</v>
      </c>
      <c r="C324" s="54">
        <v>239085.0</v>
      </c>
      <c r="D324" s="54" t="s">
        <v>71</v>
      </c>
      <c r="E324" s="55">
        <v>45597.0</v>
      </c>
      <c r="F324" s="56">
        <f t="shared" si="1"/>
        <v>6</v>
      </c>
      <c r="G324" s="53">
        <v>45667.0</v>
      </c>
      <c r="H324" s="56">
        <f t="shared" si="2"/>
        <v>3</v>
      </c>
      <c r="I324" s="54" t="s">
        <v>49</v>
      </c>
      <c r="J324" s="58"/>
      <c r="K324" s="100"/>
      <c r="L324" s="54" t="s">
        <v>68</v>
      </c>
      <c r="M324" s="58"/>
      <c r="N324" s="54" t="s">
        <v>19</v>
      </c>
      <c r="O324" s="58"/>
      <c r="P324" s="58"/>
      <c r="Q324" s="152"/>
      <c r="R324" s="162"/>
      <c r="S324" s="162"/>
      <c r="T324" s="162"/>
      <c r="U324" s="162"/>
      <c r="V324" s="163"/>
      <c r="W324" s="163"/>
      <c r="X324" s="163"/>
    </row>
    <row r="325">
      <c r="A325" s="53">
        <v>45741.0</v>
      </c>
      <c r="B325" s="53">
        <v>45779.0</v>
      </c>
      <c r="C325" s="54">
        <v>129725.0</v>
      </c>
      <c r="D325" s="54" t="s">
        <v>112</v>
      </c>
      <c r="E325" s="53">
        <v>45108.0</v>
      </c>
      <c r="F325" s="56">
        <f t="shared" si="1"/>
        <v>22</v>
      </c>
      <c r="G325" s="53">
        <v>45132.0</v>
      </c>
      <c r="H325" s="347">
        <f t="shared" si="2"/>
        <v>21</v>
      </c>
      <c r="I325" s="54" t="s">
        <v>140</v>
      </c>
      <c r="J325" s="54">
        <v>8002.0</v>
      </c>
      <c r="K325" s="57">
        <v>15000.0</v>
      </c>
      <c r="L325" s="54" t="s">
        <v>68</v>
      </c>
      <c r="M325" s="53">
        <v>45779.0</v>
      </c>
      <c r="N325" s="54" t="s">
        <v>17</v>
      </c>
      <c r="O325" s="54" t="s">
        <v>65</v>
      </c>
      <c r="P325" s="434" t="s">
        <v>61</v>
      </c>
      <c r="Q325" s="152"/>
      <c r="R325" s="162"/>
      <c r="S325" s="162"/>
      <c r="T325" s="162"/>
      <c r="U325" s="162"/>
      <c r="V325" s="163"/>
      <c r="W325" s="163"/>
      <c r="X325" s="163"/>
    </row>
    <row r="326">
      <c r="A326" s="53">
        <v>45705.0</v>
      </c>
      <c r="B326" s="53">
        <v>45779.0</v>
      </c>
      <c r="C326" s="54">
        <v>221730.0</v>
      </c>
      <c r="D326" s="54" t="s">
        <v>70</v>
      </c>
      <c r="E326" s="53">
        <v>45444.0</v>
      </c>
      <c r="F326" s="56">
        <f t="shared" si="1"/>
        <v>11</v>
      </c>
      <c r="G326" s="53">
        <v>45489.0</v>
      </c>
      <c r="H326" s="347">
        <f t="shared" si="2"/>
        <v>9</v>
      </c>
      <c r="I326" s="54" t="s">
        <v>59</v>
      </c>
      <c r="J326" s="54">
        <v>120.0</v>
      </c>
      <c r="K326" s="57">
        <v>25514.15</v>
      </c>
      <c r="L326" s="54" t="s">
        <v>68</v>
      </c>
      <c r="M326" s="53">
        <v>45779.0</v>
      </c>
      <c r="N326" s="54" t="s">
        <v>17</v>
      </c>
      <c r="O326" s="54" t="s">
        <v>65</v>
      </c>
      <c r="P326" s="434" t="s">
        <v>61</v>
      </c>
      <c r="Q326" s="152"/>
      <c r="R326" s="162"/>
      <c r="S326" s="162"/>
      <c r="T326" s="162"/>
      <c r="U326" s="162"/>
      <c r="V326" s="163"/>
      <c r="W326" s="163"/>
      <c r="X326" s="163"/>
    </row>
    <row r="327">
      <c r="A327" s="53">
        <v>45705.0</v>
      </c>
      <c r="B327" s="53">
        <v>45783.0</v>
      </c>
      <c r="C327" s="54">
        <v>225355.0</v>
      </c>
      <c r="D327" s="54" t="s">
        <v>77</v>
      </c>
      <c r="E327" s="53">
        <v>45474.0</v>
      </c>
      <c r="F327" s="56">
        <f t="shared" si="1"/>
        <v>10</v>
      </c>
      <c r="G327" s="53">
        <v>45523.0</v>
      </c>
      <c r="H327" s="347">
        <f t="shared" si="2"/>
        <v>8</v>
      </c>
      <c r="I327" s="54" t="s">
        <v>74</v>
      </c>
      <c r="J327" s="54">
        <v>307.0</v>
      </c>
      <c r="K327" s="100"/>
      <c r="L327" s="54" t="s">
        <v>68</v>
      </c>
      <c r="M327" s="53">
        <v>45772.0</v>
      </c>
      <c r="N327" s="54" t="s">
        <v>19</v>
      </c>
      <c r="O327" s="54" t="s">
        <v>65</v>
      </c>
      <c r="P327" s="434" t="s">
        <v>61</v>
      </c>
      <c r="Q327" s="152"/>
      <c r="R327" s="162"/>
      <c r="S327" s="162"/>
      <c r="T327" s="162"/>
      <c r="U327" s="162"/>
      <c r="V327" s="163"/>
      <c r="W327" s="163"/>
      <c r="X327" s="163"/>
    </row>
    <row r="328">
      <c r="A328" s="53">
        <v>45705.0</v>
      </c>
      <c r="B328" s="53">
        <v>45783.0</v>
      </c>
      <c r="C328" s="54">
        <v>238414.0</v>
      </c>
      <c r="D328" s="54" t="s">
        <v>112</v>
      </c>
      <c r="E328" s="53">
        <v>45536.0</v>
      </c>
      <c r="F328" s="56">
        <f t="shared" si="1"/>
        <v>8</v>
      </c>
      <c r="G328" s="53">
        <v>45665.0</v>
      </c>
      <c r="H328" s="347">
        <f t="shared" si="2"/>
        <v>3</v>
      </c>
      <c r="I328" s="54" t="s">
        <v>59</v>
      </c>
      <c r="J328" s="54">
        <v>106.0</v>
      </c>
      <c r="K328" s="100"/>
      <c r="L328" s="54" t="s">
        <v>68</v>
      </c>
      <c r="M328" s="53">
        <v>45776.0</v>
      </c>
      <c r="N328" s="54" t="s">
        <v>19</v>
      </c>
      <c r="O328" s="54" t="s">
        <v>65</v>
      </c>
      <c r="P328" s="434" t="s">
        <v>61</v>
      </c>
      <c r="Q328" s="152"/>
      <c r="R328" s="162"/>
      <c r="S328" s="162"/>
      <c r="T328" s="162"/>
      <c r="U328" s="162"/>
      <c r="V328" s="163"/>
      <c r="W328" s="163"/>
      <c r="X328" s="163"/>
    </row>
    <row r="329">
      <c r="A329" s="53">
        <v>45705.0</v>
      </c>
      <c r="B329" s="53">
        <v>45783.0</v>
      </c>
      <c r="C329" s="54">
        <v>159460.0</v>
      </c>
      <c r="D329" s="54" t="s">
        <v>112</v>
      </c>
      <c r="E329" s="53">
        <v>45444.0</v>
      </c>
      <c r="F329" s="56">
        <f t="shared" si="1"/>
        <v>11</v>
      </c>
      <c r="G329" s="53">
        <v>45511.0</v>
      </c>
      <c r="H329" s="347">
        <f t="shared" si="2"/>
        <v>8</v>
      </c>
      <c r="I329" s="54" t="s">
        <v>134</v>
      </c>
      <c r="J329" s="54">
        <v>1012.0</v>
      </c>
      <c r="K329" s="100"/>
      <c r="L329" s="54" t="s">
        <v>51</v>
      </c>
      <c r="M329" s="53">
        <v>45772.0</v>
      </c>
      <c r="N329" s="54" t="s">
        <v>19</v>
      </c>
      <c r="O329" s="54" t="s">
        <v>65</v>
      </c>
      <c r="P329" s="434" t="s">
        <v>61</v>
      </c>
      <c r="Q329" s="152"/>
      <c r="R329" s="162"/>
      <c r="S329" s="162"/>
      <c r="T329" s="162"/>
      <c r="U329" s="162"/>
      <c r="V329" s="163"/>
      <c r="W329" s="163"/>
      <c r="X329" s="163"/>
    </row>
    <row r="330">
      <c r="A330" s="53">
        <v>45730.0</v>
      </c>
      <c r="B330" s="53">
        <v>45783.0</v>
      </c>
      <c r="C330" s="54">
        <v>238184.0</v>
      </c>
      <c r="D330" s="54" t="s">
        <v>96</v>
      </c>
      <c r="E330" s="53">
        <v>45536.0</v>
      </c>
      <c r="F330" s="56">
        <f t="shared" si="1"/>
        <v>8</v>
      </c>
      <c r="G330" s="53">
        <v>45665.0</v>
      </c>
      <c r="H330" s="347">
        <f t="shared" si="2"/>
        <v>3</v>
      </c>
      <c r="I330" s="54" t="s">
        <v>73</v>
      </c>
      <c r="J330" s="54">
        <v>201.0</v>
      </c>
      <c r="K330" s="57">
        <v>5000.0</v>
      </c>
      <c r="L330" s="54" t="s">
        <v>51</v>
      </c>
      <c r="M330" s="53">
        <v>45777.0</v>
      </c>
      <c r="N330" s="54" t="s">
        <v>19</v>
      </c>
      <c r="O330" s="54" t="s">
        <v>65</v>
      </c>
      <c r="P330" s="434" t="s">
        <v>61</v>
      </c>
      <c r="Q330" s="152"/>
      <c r="R330" s="162"/>
      <c r="S330" s="162"/>
      <c r="T330" s="162"/>
      <c r="U330" s="162"/>
      <c r="V330" s="163"/>
      <c r="W330" s="163"/>
      <c r="X330" s="163"/>
    </row>
    <row r="331">
      <c r="A331" s="438">
        <v>45698.0</v>
      </c>
      <c r="B331" s="53">
        <v>45783.0</v>
      </c>
      <c r="C331" s="439">
        <v>197041.0</v>
      </c>
      <c r="D331" s="439" t="s">
        <v>99</v>
      </c>
      <c r="E331" s="438">
        <v>45261.0</v>
      </c>
      <c r="F331" s="56">
        <f t="shared" si="1"/>
        <v>17</v>
      </c>
      <c r="G331" s="438">
        <v>45294.0</v>
      </c>
      <c r="H331" s="347">
        <f t="shared" si="2"/>
        <v>16</v>
      </c>
      <c r="I331" s="439" t="s">
        <v>49</v>
      </c>
      <c r="J331" s="439">
        <v>537.0</v>
      </c>
      <c r="K331" s="442" t="s">
        <v>64</v>
      </c>
      <c r="L331" s="434" t="s">
        <v>51</v>
      </c>
      <c r="M331" s="441">
        <v>45776.0</v>
      </c>
      <c r="N331" s="54" t="s">
        <v>19</v>
      </c>
      <c r="O331" s="439" t="s">
        <v>65</v>
      </c>
      <c r="P331" s="434" t="s">
        <v>61</v>
      </c>
      <c r="Q331" s="152"/>
      <c r="R331" s="162"/>
      <c r="S331" s="162"/>
      <c r="T331" s="162"/>
      <c r="U331" s="162"/>
      <c r="V331" s="163"/>
      <c r="W331" s="163"/>
      <c r="X331" s="163"/>
    </row>
    <row r="332">
      <c r="A332" s="53">
        <v>45705.0</v>
      </c>
      <c r="B332" s="53">
        <v>45779.0</v>
      </c>
      <c r="C332" s="54">
        <v>202450.0</v>
      </c>
      <c r="D332" s="54" t="s">
        <v>48</v>
      </c>
      <c r="E332" s="55">
        <v>45292.0</v>
      </c>
      <c r="F332" s="56">
        <f t="shared" si="1"/>
        <v>16</v>
      </c>
      <c r="G332" s="53">
        <v>45337.0</v>
      </c>
      <c r="H332" s="56">
        <f t="shared" si="2"/>
        <v>14</v>
      </c>
      <c r="I332" s="54" t="s">
        <v>49</v>
      </c>
      <c r="J332" s="54">
        <v>535.0</v>
      </c>
      <c r="K332" s="57">
        <v>10000.0</v>
      </c>
      <c r="L332" s="54" t="s">
        <v>68</v>
      </c>
      <c r="M332" s="53">
        <v>45779.0</v>
      </c>
      <c r="N332" s="54" t="s">
        <v>17</v>
      </c>
      <c r="O332" s="54" t="s">
        <v>65</v>
      </c>
      <c r="P332" s="54" t="s">
        <v>61</v>
      </c>
      <c r="Q332" s="152"/>
      <c r="R332" s="162"/>
      <c r="S332" s="162"/>
      <c r="T332" s="162"/>
      <c r="U332" s="162"/>
      <c r="V332" s="163"/>
      <c r="W332" s="163"/>
      <c r="X332" s="163"/>
    </row>
    <row r="333">
      <c r="A333" s="53">
        <v>45705.0</v>
      </c>
      <c r="B333" s="53">
        <v>45783.0</v>
      </c>
      <c r="C333" s="54">
        <v>203498.0</v>
      </c>
      <c r="D333" s="54" t="s">
        <v>48</v>
      </c>
      <c r="E333" s="55">
        <v>45323.0</v>
      </c>
      <c r="F333" s="56">
        <f t="shared" si="1"/>
        <v>15</v>
      </c>
      <c r="G333" s="53">
        <v>45344.0</v>
      </c>
      <c r="H333" s="56">
        <f t="shared" si="2"/>
        <v>14</v>
      </c>
      <c r="I333" s="54" t="s">
        <v>74</v>
      </c>
      <c r="J333" s="54">
        <v>328.0</v>
      </c>
      <c r="K333" s="57">
        <v>9000.0</v>
      </c>
      <c r="L333" s="54" t="s">
        <v>68</v>
      </c>
      <c r="M333" s="300">
        <v>45772.0</v>
      </c>
      <c r="N333" s="54" t="s">
        <v>19</v>
      </c>
      <c r="O333" s="54" t="s">
        <v>65</v>
      </c>
      <c r="P333" s="54" t="s">
        <v>61</v>
      </c>
      <c r="Q333" s="152"/>
      <c r="R333" s="162"/>
      <c r="S333" s="162"/>
      <c r="T333" s="162"/>
      <c r="U333" s="162"/>
      <c r="V333" s="163"/>
      <c r="W333" s="163"/>
      <c r="X333" s="163"/>
    </row>
    <row r="334">
      <c r="A334" s="53">
        <v>45705.0</v>
      </c>
      <c r="B334" s="53">
        <v>45783.0</v>
      </c>
      <c r="C334" s="54">
        <v>232532.0</v>
      </c>
      <c r="D334" s="54" t="s">
        <v>71</v>
      </c>
      <c r="E334" s="55">
        <v>44805.0</v>
      </c>
      <c r="F334" s="56">
        <f t="shared" si="1"/>
        <v>32</v>
      </c>
      <c r="G334" s="151">
        <v>45593.0</v>
      </c>
      <c r="H334" s="56">
        <f t="shared" si="2"/>
        <v>6</v>
      </c>
      <c r="I334" s="54" t="s">
        <v>59</v>
      </c>
      <c r="J334" s="54">
        <v>104.0</v>
      </c>
      <c r="K334" s="100"/>
      <c r="L334" s="58"/>
      <c r="M334" s="58"/>
      <c r="N334" s="54" t="s">
        <v>19</v>
      </c>
      <c r="O334" s="58"/>
      <c r="P334" s="58"/>
      <c r="Q334" s="152"/>
      <c r="R334" s="162"/>
      <c r="S334" s="162"/>
      <c r="T334" s="162"/>
      <c r="U334" s="162"/>
      <c r="V334" s="163"/>
      <c r="W334" s="163"/>
      <c r="X334" s="163"/>
    </row>
    <row r="335">
      <c r="A335" s="53">
        <v>45716.0</v>
      </c>
      <c r="B335" s="53">
        <v>45783.0</v>
      </c>
      <c r="C335" s="54">
        <v>208973.0</v>
      </c>
      <c r="D335" s="54" t="s">
        <v>83</v>
      </c>
      <c r="E335" s="53">
        <v>45505.0</v>
      </c>
      <c r="F335" s="56">
        <f t="shared" si="1"/>
        <v>9</v>
      </c>
      <c r="G335" s="53">
        <v>45561.0</v>
      </c>
      <c r="H335" s="347">
        <f t="shared" si="2"/>
        <v>7</v>
      </c>
      <c r="I335" s="54" t="s">
        <v>74</v>
      </c>
      <c r="J335" s="54">
        <v>307.0</v>
      </c>
      <c r="K335" s="57">
        <v>17000.0</v>
      </c>
      <c r="L335" s="54" t="s">
        <v>51</v>
      </c>
      <c r="M335" s="53">
        <v>45772.0</v>
      </c>
      <c r="N335" s="54" t="s">
        <v>19</v>
      </c>
      <c r="O335" s="54" t="s">
        <v>65</v>
      </c>
      <c r="P335" s="434" t="s">
        <v>61</v>
      </c>
      <c r="Q335" s="152"/>
      <c r="R335" s="162"/>
      <c r="S335" s="162"/>
      <c r="T335" s="162"/>
      <c r="U335" s="162"/>
      <c r="V335" s="163"/>
      <c r="W335" s="163"/>
      <c r="X335" s="163"/>
    </row>
    <row r="336">
      <c r="A336" s="53">
        <v>45705.0</v>
      </c>
      <c r="B336" s="53">
        <v>45783.0</v>
      </c>
      <c r="C336" s="54">
        <v>213020.0</v>
      </c>
      <c r="D336" s="54" t="s">
        <v>89</v>
      </c>
      <c r="E336" s="53">
        <v>45323.0</v>
      </c>
      <c r="F336" s="56">
        <f t="shared" si="1"/>
        <v>15</v>
      </c>
      <c r="G336" s="53">
        <v>45468.0</v>
      </c>
      <c r="H336" s="347">
        <f t="shared" si="2"/>
        <v>10</v>
      </c>
      <c r="I336" s="54" t="s">
        <v>73</v>
      </c>
      <c r="J336" s="367" t="s">
        <v>258</v>
      </c>
      <c r="K336" s="57" t="s">
        <v>986</v>
      </c>
      <c r="L336" s="54" t="s">
        <v>51</v>
      </c>
      <c r="M336" s="53">
        <v>45770.0</v>
      </c>
      <c r="N336" s="54" t="s">
        <v>19</v>
      </c>
      <c r="O336" s="54" t="s">
        <v>65</v>
      </c>
      <c r="P336" s="434" t="s">
        <v>61</v>
      </c>
      <c r="Q336" s="152"/>
      <c r="R336" s="162"/>
      <c r="S336" s="162"/>
      <c r="T336" s="162"/>
      <c r="U336" s="162"/>
      <c r="V336" s="163"/>
      <c r="W336" s="163"/>
      <c r="X336" s="163"/>
    </row>
    <row r="337">
      <c r="A337" s="53">
        <v>45705.0</v>
      </c>
      <c r="B337" s="53">
        <v>45783.0</v>
      </c>
      <c r="C337" s="54">
        <v>238696.0</v>
      </c>
      <c r="D337" s="54" t="s">
        <v>62</v>
      </c>
      <c r="E337" s="53">
        <v>45627.0</v>
      </c>
      <c r="F337" s="56">
        <f t="shared" si="1"/>
        <v>5</v>
      </c>
      <c r="G337" s="53">
        <v>45671.0</v>
      </c>
      <c r="H337" s="347">
        <f t="shared" si="2"/>
        <v>3</v>
      </c>
      <c r="I337" s="54" t="s">
        <v>74</v>
      </c>
      <c r="J337" s="54">
        <v>306.0</v>
      </c>
      <c r="K337" s="57">
        <v>6600.0</v>
      </c>
      <c r="L337" s="54" t="s">
        <v>51</v>
      </c>
      <c r="M337" s="53">
        <v>45770.0</v>
      </c>
      <c r="N337" s="54" t="s">
        <v>19</v>
      </c>
      <c r="O337" s="54" t="s">
        <v>65</v>
      </c>
      <c r="P337" s="434" t="s">
        <v>61</v>
      </c>
      <c r="Q337" s="152"/>
      <c r="R337" s="162"/>
      <c r="S337" s="162"/>
      <c r="T337" s="162"/>
      <c r="U337" s="162"/>
      <c r="V337" s="163"/>
      <c r="W337" s="163"/>
      <c r="X337" s="163"/>
    </row>
    <row r="338">
      <c r="A338" s="53">
        <v>45705.0</v>
      </c>
      <c r="B338" s="53">
        <v>45783.0</v>
      </c>
      <c r="C338" s="98">
        <v>205181.0</v>
      </c>
      <c r="D338" s="54" t="s">
        <v>58</v>
      </c>
      <c r="E338" s="97">
        <v>45352.0</v>
      </c>
      <c r="F338" s="56">
        <v>11.0</v>
      </c>
      <c r="G338" s="97">
        <v>45393.0</v>
      </c>
      <c r="H338" s="347">
        <f t="shared" si="2"/>
        <v>12</v>
      </c>
      <c r="I338" s="98" t="s">
        <v>134</v>
      </c>
      <c r="J338" s="251" t="s">
        <v>987</v>
      </c>
      <c r="K338" s="57">
        <v>18000.0</v>
      </c>
      <c r="L338" s="54" t="s">
        <v>68</v>
      </c>
      <c r="M338" s="53">
        <v>45764.0</v>
      </c>
      <c r="N338" s="54" t="s">
        <v>19</v>
      </c>
      <c r="O338" s="54" t="s">
        <v>65</v>
      </c>
      <c r="P338" s="434" t="s">
        <v>61</v>
      </c>
      <c r="Q338" s="152"/>
      <c r="R338" s="162"/>
      <c r="S338" s="162"/>
      <c r="T338" s="162"/>
      <c r="U338" s="162"/>
      <c r="V338" s="163"/>
      <c r="W338" s="163"/>
      <c r="X338" s="163"/>
    </row>
    <row r="339">
      <c r="A339" s="53">
        <v>45721.0</v>
      </c>
      <c r="B339" s="53">
        <v>45783.0</v>
      </c>
      <c r="C339" s="54">
        <v>225090.0</v>
      </c>
      <c r="D339" s="54" t="s">
        <v>71</v>
      </c>
      <c r="E339" s="53">
        <v>45505.0</v>
      </c>
      <c r="F339" s="56">
        <f t="shared" ref="F339:F517" si="4">DATEDIF(E339,TODAY(),"M")</f>
        <v>9</v>
      </c>
      <c r="G339" s="53">
        <v>45520.0</v>
      </c>
      <c r="H339" s="347">
        <f t="shared" si="2"/>
        <v>8</v>
      </c>
      <c r="I339" s="54" t="s">
        <v>59</v>
      </c>
      <c r="J339" s="54">
        <v>101.0</v>
      </c>
      <c r="K339" s="57">
        <v>25000.0</v>
      </c>
      <c r="L339" s="54" t="s">
        <v>51</v>
      </c>
      <c r="M339" s="53">
        <v>45749.0</v>
      </c>
      <c r="N339" s="54" t="s">
        <v>19</v>
      </c>
      <c r="O339" s="54" t="s">
        <v>65</v>
      </c>
      <c r="P339" s="434" t="s">
        <v>61</v>
      </c>
      <c r="Q339" s="152"/>
      <c r="R339" s="162"/>
      <c r="S339" s="162"/>
      <c r="T339" s="162"/>
      <c r="U339" s="162"/>
      <c r="V339" s="163"/>
      <c r="W339" s="163"/>
      <c r="X339" s="163"/>
    </row>
    <row r="340">
      <c r="A340" s="53">
        <v>45705.0</v>
      </c>
      <c r="B340" s="53">
        <v>45782.0</v>
      </c>
      <c r="C340" s="54">
        <v>224513.0</v>
      </c>
      <c r="D340" s="54" t="s">
        <v>77</v>
      </c>
      <c r="E340" s="53">
        <v>45505.0</v>
      </c>
      <c r="F340" s="56">
        <f t="shared" si="4"/>
        <v>9</v>
      </c>
      <c r="G340" s="53">
        <v>45514.0</v>
      </c>
      <c r="H340" s="347">
        <f t="shared" si="2"/>
        <v>8</v>
      </c>
      <c r="I340" s="54" t="s">
        <v>74</v>
      </c>
      <c r="J340" s="54" t="s">
        <v>311</v>
      </c>
      <c r="K340" s="57">
        <v>17200.0</v>
      </c>
      <c r="L340" s="54" t="s">
        <v>51</v>
      </c>
      <c r="M340" s="53">
        <v>45782.0</v>
      </c>
      <c r="N340" s="54" t="s">
        <v>17</v>
      </c>
      <c r="O340" s="54" t="s">
        <v>65</v>
      </c>
      <c r="P340" s="434" t="s">
        <v>61</v>
      </c>
      <c r="Q340" s="152"/>
      <c r="R340" s="162"/>
      <c r="S340" s="162"/>
      <c r="T340" s="162"/>
      <c r="U340" s="162"/>
      <c r="V340" s="163"/>
      <c r="W340" s="163"/>
      <c r="X340" s="163"/>
    </row>
    <row r="341">
      <c r="A341" s="53">
        <v>45705.0</v>
      </c>
      <c r="B341" s="53">
        <v>45783.0</v>
      </c>
      <c r="C341" s="54">
        <v>193044.0</v>
      </c>
      <c r="D341" s="54" t="s">
        <v>77</v>
      </c>
      <c r="E341" s="53">
        <v>45231.0</v>
      </c>
      <c r="F341" s="56">
        <f t="shared" si="4"/>
        <v>18</v>
      </c>
      <c r="G341" s="151">
        <v>45247.0</v>
      </c>
      <c r="H341" s="347">
        <f t="shared" si="2"/>
        <v>17</v>
      </c>
      <c r="I341" s="54" t="s">
        <v>59</v>
      </c>
      <c r="J341" s="54">
        <v>102.0</v>
      </c>
      <c r="K341" s="100"/>
      <c r="L341" s="54" t="s">
        <v>51</v>
      </c>
      <c r="M341" s="53">
        <v>45751.0</v>
      </c>
      <c r="N341" s="54" t="s">
        <v>19</v>
      </c>
      <c r="O341" s="54" t="s">
        <v>65</v>
      </c>
      <c r="P341" s="434" t="s">
        <v>66</v>
      </c>
      <c r="Q341" s="152"/>
      <c r="R341" s="162"/>
      <c r="S341" s="162"/>
      <c r="T341" s="162"/>
      <c r="U341" s="162"/>
      <c r="V341" s="163"/>
      <c r="W341" s="163"/>
      <c r="X341" s="163"/>
    </row>
    <row r="342">
      <c r="A342" s="53">
        <v>45705.0</v>
      </c>
      <c r="B342" s="53">
        <v>45783.0</v>
      </c>
      <c r="C342" s="54">
        <v>231463.0</v>
      </c>
      <c r="D342" s="54" t="s">
        <v>70</v>
      </c>
      <c r="E342" s="53">
        <v>45536.0</v>
      </c>
      <c r="F342" s="56">
        <f t="shared" si="4"/>
        <v>8</v>
      </c>
      <c r="G342" s="151">
        <v>45582.0</v>
      </c>
      <c r="H342" s="347">
        <f t="shared" si="2"/>
        <v>6</v>
      </c>
      <c r="I342" s="54" t="s">
        <v>74</v>
      </c>
      <c r="J342" s="54" t="s">
        <v>94</v>
      </c>
      <c r="K342" s="57">
        <v>12500.0</v>
      </c>
      <c r="L342" s="54" t="s">
        <v>51</v>
      </c>
      <c r="M342" s="53">
        <v>45761.0</v>
      </c>
      <c r="N342" s="54" t="s">
        <v>19</v>
      </c>
      <c r="O342" s="54" t="s">
        <v>65</v>
      </c>
      <c r="P342" s="434" t="s">
        <v>61</v>
      </c>
      <c r="Q342" s="152"/>
      <c r="R342" s="162"/>
      <c r="S342" s="162"/>
      <c r="T342" s="162"/>
      <c r="U342" s="162"/>
      <c r="V342" s="163"/>
      <c r="W342" s="163"/>
      <c r="X342" s="163"/>
    </row>
    <row r="343">
      <c r="A343" s="53">
        <v>45705.0</v>
      </c>
      <c r="B343" s="53">
        <v>45783.0</v>
      </c>
      <c r="C343" s="54">
        <v>203369.0</v>
      </c>
      <c r="D343" s="54" t="s">
        <v>70</v>
      </c>
      <c r="E343" s="53">
        <v>45323.0</v>
      </c>
      <c r="F343" s="56">
        <f t="shared" si="4"/>
        <v>15</v>
      </c>
      <c r="G343" s="53">
        <v>45312.0</v>
      </c>
      <c r="H343" s="347">
        <f t="shared" si="2"/>
        <v>15</v>
      </c>
      <c r="I343" s="54" t="s">
        <v>73</v>
      </c>
      <c r="J343" s="54" t="s">
        <v>835</v>
      </c>
      <c r="K343" s="57">
        <v>13000.0</v>
      </c>
      <c r="L343" s="54" t="s">
        <v>51</v>
      </c>
      <c r="M343" s="53">
        <v>45764.0</v>
      </c>
      <c r="N343" s="54" t="s">
        <v>19</v>
      </c>
      <c r="O343" s="54" t="s">
        <v>65</v>
      </c>
      <c r="P343" s="434" t="s">
        <v>61</v>
      </c>
      <c r="Q343" s="152"/>
      <c r="R343" s="162"/>
      <c r="S343" s="162"/>
      <c r="T343" s="162"/>
      <c r="U343" s="162"/>
      <c r="V343" s="163"/>
      <c r="W343" s="163"/>
      <c r="X343" s="163"/>
    </row>
    <row r="344">
      <c r="A344" s="53">
        <v>45705.0</v>
      </c>
      <c r="B344" s="53">
        <v>45783.0</v>
      </c>
      <c r="C344" s="54">
        <v>220932.0</v>
      </c>
      <c r="D344" s="54" t="s">
        <v>58</v>
      </c>
      <c r="E344" s="53">
        <v>45413.0</v>
      </c>
      <c r="F344" s="56">
        <f t="shared" si="4"/>
        <v>12</v>
      </c>
      <c r="G344" s="53">
        <v>45484.0</v>
      </c>
      <c r="H344" s="347">
        <f t="shared" si="2"/>
        <v>9</v>
      </c>
      <c r="I344" s="54" t="s">
        <v>74</v>
      </c>
      <c r="J344" s="54">
        <v>302.0</v>
      </c>
      <c r="K344" s="100"/>
      <c r="L344" s="54" t="s">
        <v>51</v>
      </c>
      <c r="M344" s="53">
        <v>45741.0</v>
      </c>
      <c r="N344" s="54" t="s">
        <v>19</v>
      </c>
      <c r="O344" s="54" t="s">
        <v>65</v>
      </c>
      <c r="P344" s="434" t="s">
        <v>61</v>
      </c>
      <c r="Q344" s="152"/>
      <c r="R344" s="162"/>
      <c r="S344" s="162"/>
      <c r="T344" s="162"/>
      <c r="U344" s="162"/>
      <c r="V344" s="163"/>
      <c r="W344" s="163"/>
      <c r="X344" s="163"/>
    </row>
    <row r="345">
      <c r="A345" s="53">
        <v>45705.0</v>
      </c>
      <c r="B345" s="53">
        <v>45783.0</v>
      </c>
      <c r="C345" s="54">
        <v>231405.0</v>
      </c>
      <c r="D345" s="54" t="s">
        <v>58</v>
      </c>
      <c r="E345" s="53">
        <v>45413.0</v>
      </c>
      <c r="F345" s="56">
        <f t="shared" si="4"/>
        <v>12</v>
      </c>
      <c r="G345" s="151">
        <v>45582.0</v>
      </c>
      <c r="H345" s="347">
        <f t="shared" si="2"/>
        <v>6</v>
      </c>
      <c r="I345" s="54" t="s">
        <v>63</v>
      </c>
      <c r="J345" s="54">
        <v>404.0</v>
      </c>
      <c r="K345" s="100"/>
      <c r="L345" s="54" t="s">
        <v>68</v>
      </c>
      <c r="M345" s="53">
        <v>45750.0</v>
      </c>
      <c r="N345" s="54" t="s">
        <v>19</v>
      </c>
      <c r="O345" s="54" t="s">
        <v>65</v>
      </c>
      <c r="P345" s="434" t="s">
        <v>61</v>
      </c>
      <c r="Q345" s="152"/>
      <c r="R345" s="162"/>
      <c r="S345" s="162"/>
      <c r="T345" s="162"/>
      <c r="U345" s="162"/>
      <c r="V345" s="163"/>
      <c r="W345" s="163"/>
      <c r="X345" s="163"/>
    </row>
    <row r="346">
      <c r="A346" s="53">
        <v>45705.0</v>
      </c>
      <c r="B346" s="53">
        <v>45783.0</v>
      </c>
      <c r="C346" s="54">
        <v>230596.0</v>
      </c>
      <c r="D346" s="54" t="s">
        <v>58</v>
      </c>
      <c r="E346" s="53">
        <v>45505.0</v>
      </c>
      <c r="F346" s="56">
        <f t="shared" si="4"/>
        <v>9</v>
      </c>
      <c r="G346" s="151">
        <v>45575.0</v>
      </c>
      <c r="H346" s="347">
        <f t="shared" si="2"/>
        <v>6</v>
      </c>
      <c r="I346" s="54" t="s">
        <v>74</v>
      </c>
      <c r="J346" s="54" t="s">
        <v>94</v>
      </c>
      <c r="K346" s="57">
        <v>7000.0</v>
      </c>
      <c r="L346" s="54" t="s">
        <v>51</v>
      </c>
      <c r="M346" s="53">
        <v>45764.0</v>
      </c>
      <c r="N346" s="54" t="s">
        <v>19</v>
      </c>
      <c r="O346" s="54" t="s">
        <v>65</v>
      </c>
      <c r="P346" s="434" t="s">
        <v>61</v>
      </c>
      <c r="Q346" s="152"/>
      <c r="R346" s="162"/>
      <c r="S346" s="162"/>
      <c r="T346" s="162"/>
      <c r="U346" s="162"/>
      <c r="V346" s="163"/>
      <c r="W346" s="163"/>
      <c r="X346" s="163"/>
    </row>
    <row r="347">
      <c r="A347" s="53">
        <v>45705.0</v>
      </c>
      <c r="B347" s="53">
        <v>45783.0</v>
      </c>
      <c r="C347" s="54">
        <v>240152.0</v>
      </c>
      <c r="D347" s="54" t="s">
        <v>58</v>
      </c>
      <c r="E347" s="53">
        <v>45474.0</v>
      </c>
      <c r="F347" s="56">
        <f t="shared" si="4"/>
        <v>10</v>
      </c>
      <c r="G347" s="53">
        <v>45678.0</v>
      </c>
      <c r="H347" s="347">
        <f t="shared" si="2"/>
        <v>3</v>
      </c>
      <c r="I347" s="54" t="s">
        <v>74</v>
      </c>
      <c r="J347" s="449" t="s">
        <v>237</v>
      </c>
      <c r="K347" s="57">
        <v>15000.0</v>
      </c>
      <c r="L347" s="54" t="s">
        <v>68</v>
      </c>
      <c r="M347" s="53">
        <v>45762.0</v>
      </c>
      <c r="N347" s="54" t="s">
        <v>19</v>
      </c>
      <c r="O347" s="54" t="s">
        <v>65</v>
      </c>
      <c r="P347" s="434" t="s">
        <v>61</v>
      </c>
      <c r="Q347" s="152"/>
      <c r="R347" s="162"/>
      <c r="S347" s="162"/>
      <c r="T347" s="162"/>
      <c r="U347" s="162"/>
      <c r="V347" s="163"/>
      <c r="W347" s="163"/>
      <c r="X347" s="163"/>
    </row>
    <row r="348">
      <c r="A348" s="53">
        <v>45705.0</v>
      </c>
      <c r="B348" s="53">
        <v>45783.0</v>
      </c>
      <c r="C348" s="54">
        <v>224857.0</v>
      </c>
      <c r="D348" s="54" t="s">
        <v>88</v>
      </c>
      <c r="E348" s="53">
        <v>45413.0</v>
      </c>
      <c r="F348" s="56">
        <f t="shared" si="4"/>
        <v>12</v>
      </c>
      <c r="G348" s="53">
        <v>45523.0</v>
      </c>
      <c r="H348" s="347">
        <f t="shared" si="2"/>
        <v>8</v>
      </c>
      <c r="I348" s="54" t="s">
        <v>59</v>
      </c>
      <c r="J348" s="54" t="s">
        <v>581</v>
      </c>
      <c r="K348" s="57">
        <v>2500.0</v>
      </c>
      <c r="L348" s="54" t="s">
        <v>51</v>
      </c>
      <c r="M348" s="53">
        <v>45757.0</v>
      </c>
      <c r="N348" s="54" t="s">
        <v>19</v>
      </c>
      <c r="O348" s="54" t="s">
        <v>65</v>
      </c>
      <c r="P348" s="434" t="s">
        <v>61</v>
      </c>
      <c r="Q348" s="152"/>
      <c r="R348" s="162"/>
      <c r="S348" s="162"/>
      <c r="T348" s="162"/>
      <c r="U348" s="162"/>
      <c r="V348" s="163"/>
      <c r="W348" s="163"/>
      <c r="X348" s="163"/>
    </row>
    <row r="349">
      <c r="A349" s="53">
        <v>45705.0</v>
      </c>
      <c r="B349" s="53">
        <v>45783.0</v>
      </c>
      <c r="C349" s="54">
        <v>220512.0</v>
      </c>
      <c r="D349" s="54" t="s">
        <v>41</v>
      </c>
      <c r="E349" s="53">
        <v>45444.0</v>
      </c>
      <c r="F349" s="56">
        <f t="shared" si="4"/>
        <v>11</v>
      </c>
      <c r="G349" s="53">
        <v>45478.0</v>
      </c>
      <c r="H349" s="347">
        <f t="shared" si="2"/>
        <v>10</v>
      </c>
      <c r="I349" s="54" t="s">
        <v>74</v>
      </c>
      <c r="J349" s="54">
        <v>308.0</v>
      </c>
      <c r="K349" s="57">
        <v>15000.0</v>
      </c>
      <c r="L349" s="54" t="s">
        <v>51</v>
      </c>
      <c r="M349" s="53">
        <v>45751.0</v>
      </c>
      <c r="N349" s="54" t="s">
        <v>19</v>
      </c>
      <c r="O349" s="54" t="s">
        <v>65</v>
      </c>
      <c r="P349" s="434" t="s">
        <v>61</v>
      </c>
      <c r="Q349" s="152"/>
      <c r="R349" s="162"/>
      <c r="S349" s="162"/>
      <c r="T349" s="162"/>
      <c r="U349" s="162"/>
      <c r="V349" s="163"/>
      <c r="W349" s="163"/>
      <c r="X349" s="163"/>
    </row>
    <row r="350">
      <c r="A350" s="53">
        <v>45705.0</v>
      </c>
      <c r="B350" s="53">
        <v>45783.0</v>
      </c>
      <c r="C350" s="54">
        <v>223680.0</v>
      </c>
      <c r="D350" s="54" t="s">
        <v>89</v>
      </c>
      <c r="E350" s="53">
        <v>45444.0</v>
      </c>
      <c r="F350" s="56">
        <f t="shared" si="4"/>
        <v>11</v>
      </c>
      <c r="G350" s="53">
        <v>45512.0</v>
      </c>
      <c r="H350" s="347">
        <f t="shared" si="2"/>
        <v>8</v>
      </c>
      <c r="I350" s="54" t="s">
        <v>63</v>
      </c>
      <c r="J350" s="54">
        <v>401.0</v>
      </c>
      <c r="K350" s="100"/>
      <c r="L350" s="54" t="s">
        <v>51</v>
      </c>
      <c r="M350" s="53">
        <v>45749.0</v>
      </c>
      <c r="N350" s="54" t="s">
        <v>19</v>
      </c>
      <c r="O350" s="54" t="s">
        <v>65</v>
      </c>
      <c r="P350" s="434" t="s">
        <v>61</v>
      </c>
      <c r="Q350" s="152"/>
      <c r="R350" s="162"/>
      <c r="S350" s="162"/>
      <c r="T350" s="162"/>
      <c r="U350" s="162"/>
      <c r="V350" s="163"/>
      <c r="W350" s="163"/>
      <c r="X350" s="163"/>
    </row>
    <row r="351">
      <c r="A351" s="53">
        <v>45705.0</v>
      </c>
      <c r="B351" s="53">
        <v>45783.0</v>
      </c>
      <c r="C351" s="54">
        <v>233188.0</v>
      </c>
      <c r="D351" s="54" t="s">
        <v>89</v>
      </c>
      <c r="E351" s="53">
        <v>45474.0</v>
      </c>
      <c r="F351" s="56">
        <f t="shared" si="4"/>
        <v>10</v>
      </c>
      <c r="G351" s="53">
        <v>45601.0</v>
      </c>
      <c r="H351" s="347">
        <f t="shared" si="2"/>
        <v>6</v>
      </c>
      <c r="I351" s="54" t="s">
        <v>63</v>
      </c>
      <c r="J351" s="54" t="s">
        <v>988</v>
      </c>
      <c r="K351" s="100"/>
      <c r="L351" s="54" t="s">
        <v>51</v>
      </c>
      <c r="M351" s="53">
        <v>45750.0</v>
      </c>
      <c r="N351" s="54" t="s">
        <v>19</v>
      </c>
      <c r="O351" s="54" t="s">
        <v>65</v>
      </c>
      <c r="P351" s="439"/>
      <c r="Q351" s="152"/>
      <c r="R351" s="162"/>
      <c r="S351" s="162"/>
      <c r="T351" s="162"/>
      <c r="U351" s="162"/>
      <c r="V351" s="163"/>
      <c r="W351" s="163"/>
      <c r="X351" s="163"/>
    </row>
    <row r="352">
      <c r="A352" s="53">
        <v>45706.0</v>
      </c>
      <c r="B352" s="53">
        <v>45783.0</v>
      </c>
      <c r="C352" s="54">
        <v>183484.0</v>
      </c>
      <c r="D352" s="54" t="s">
        <v>96</v>
      </c>
      <c r="E352" s="53">
        <v>45078.0</v>
      </c>
      <c r="F352" s="56">
        <f t="shared" si="4"/>
        <v>23</v>
      </c>
      <c r="G352" s="53">
        <v>45117.0</v>
      </c>
      <c r="H352" s="347">
        <f t="shared" si="2"/>
        <v>21</v>
      </c>
      <c r="I352" s="54" t="s">
        <v>59</v>
      </c>
      <c r="J352" s="54">
        <v>129.0</v>
      </c>
      <c r="K352" s="57" t="s">
        <v>64</v>
      </c>
      <c r="L352" s="54" t="s">
        <v>51</v>
      </c>
      <c r="M352" s="53">
        <v>45757.0</v>
      </c>
      <c r="N352" s="54" t="s">
        <v>19</v>
      </c>
      <c r="O352" s="54" t="s">
        <v>65</v>
      </c>
      <c r="P352" s="434" t="s">
        <v>61</v>
      </c>
      <c r="Q352" s="152"/>
      <c r="R352" s="162"/>
      <c r="S352" s="162"/>
      <c r="T352" s="162"/>
      <c r="U352" s="162"/>
      <c r="V352" s="163"/>
      <c r="W352" s="163"/>
      <c r="X352" s="163"/>
    </row>
    <row r="353">
      <c r="A353" s="53">
        <v>45705.0</v>
      </c>
      <c r="B353" s="53">
        <v>45783.0</v>
      </c>
      <c r="C353" s="54">
        <v>240644.0</v>
      </c>
      <c r="D353" s="54" t="s">
        <v>62</v>
      </c>
      <c r="E353" s="53">
        <v>44593.0</v>
      </c>
      <c r="F353" s="56">
        <f t="shared" si="4"/>
        <v>39</v>
      </c>
      <c r="G353" s="53">
        <v>45685.0</v>
      </c>
      <c r="H353" s="347">
        <f t="shared" si="2"/>
        <v>3</v>
      </c>
      <c r="I353" s="54" t="s">
        <v>63</v>
      </c>
      <c r="J353" s="54">
        <v>401.0</v>
      </c>
      <c r="K353" s="100"/>
      <c r="L353" s="54" t="s">
        <v>51</v>
      </c>
      <c r="M353" s="53">
        <v>45749.0</v>
      </c>
      <c r="N353" s="54" t="s">
        <v>19</v>
      </c>
      <c r="O353" s="54" t="s">
        <v>942</v>
      </c>
      <c r="P353" s="439"/>
      <c r="Q353" s="152"/>
      <c r="R353" s="162"/>
      <c r="S353" s="162"/>
      <c r="T353" s="162"/>
      <c r="U353" s="162"/>
      <c r="V353" s="163"/>
      <c r="W353" s="163"/>
      <c r="X353" s="163"/>
    </row>
    <row r="354">
      <c r="A354" s="53">
        <v>45722.0</v>
      </c>
      <c r="B354" s="53">
        <v>45783.0</v>
      </c>
      <c r="C354" s="54">
        <v>218128.0</v>
      </c>
      <c r="D354" s="54" t="s">
        <v>116</v>
      </c>
      <c r="E354" s="53">
        <v>45413.0</v>
      </c>
      <c r="F354" s="56">
        <f t="shared" si="4"/>
        <v>12</v>
      </c>
      <c r="G354" s="53">
        <v>45460.0</v>
      </c>
      <c r="H354" s="347">
        <f t="shared" si="2"/>
        <v>10</v>
      </c>
      <c r="I354" s="54" t="s">
        <v>73</v>
      </c>
      <c r="J354" s="54">
        <v>212.0</v>
      </c>
      <c r="K354" s="57">
        <v>10000.0</v>
      </c>
      <c r="L354" s="54" t="s">
        <v>68</v>
      </c>
      <c r="M354" s="53">
        <v>45776.0</v>
      </c>
      <c r="N354" s="54" t="s">
        <v>19</v>
      </c>
      <c r="O354" s="54" t="s">
        <v>65</v>
      </c>
      <c r="P354" s="434" t="s">
        <v>61</v>
      </c>
      <c r="Q354" s="152"/>
      <c r="R354" s="162"/>
      <c r="S354" s="162"/>
      <c r="T354" s="162"/>
      <c r="U354" s="162"/>
      <c r="V354" s="163"/>
      <c r="W354" s="163"/>
      <c r="X354" s="163"/>
    </row>
    <row r="355">
      <c r="A355" s="53">
        <v>45714.0</v>
      </c>
      <c r="B355" s="53">
        <v>45783.0</v>
      </c>
      <c r="C355" s="54">
        <v>226867.0</v>
      </c>
      <c r="D355" s="54" t="s">
        <v>116</v>
      </c>
      <c r="E355" s="53">
        <v>45505.0</v>
      </c>
      <c r="F355" s="56">
        <f t="shared" si="4"/>
        <v>9</v>
      </c>
      <c r="G355" s="53">
        <v>45547.0</v>
      </c>
      <c r="H355" s="347">
        <f t="shared" si="2"/>
        <v>7</v>
      </c>
      <c r="I355" s="54" t="s">
        <v>74</v>
      </c>
      <c r="J355" s="54" t="s">
        <v>127</v>
      </c>
      <c r="K355" s="57">
        <v>20000.0</v>
      </c>
      <c r="L355" s="54" t="s">
        <v>51</v>
      </c>
      <c r="M355" s="53">
        <v>45761.0</v>
      </c>
      <c r="N355" s="54" t="s">
        <v>19</v>
      </c>
      <c r="O355" s="54" t="s">
        <v>65</v>
      </c>
      <c r="P355" s="434" t="s">
        <v>61</v>
      </c>
      <c r="Q355" s="152"/>
      <c r="R355" s="162"/>
      <c r="S355" s="162"/>
      <c r="T355" s="162"/>
      <c r="U355" s="162"/>
      <c r="V355" s="163"/>
      <c r="W355" s="163"/>
      <c r="X355" s="163"/>
    </row>
    <row r="356">
      <c r="A356" s="53">
        <v>45705.0</v>
      </c>
      <c r="B356" s="53">
        <v>45783.0</v>
      </c>
      <c r="C356" s="54">
        <v>214055.0</v>
      </c>
      <c r="D356" s="54" t="s">
        <v>99</v>
      </c>
      <c r="E356" s="53">
        <v>45383.0</v>
      </c>
      <c r="F356" s="56">
        <f t="shared" si="4"/>
        <v>13</v>
      </c>
      <c r="G356" s="53">
        <v>45427.0</v>
      </c>
      <c r="H356" s="347">
        <f t="shared" si="2"/>
        <v>11</v>
      </c>
      <c r="I356" s="54" t="s">
        <v>74</v>
      </c>
      <c r="J356" s="54">
        <v>301.0</v>
      </c>
      <c r="K356" s="57">
        <v>6500.0</v>
      </c>
      <c r="L356" s="54" t="s">
        <v>51</v>
      </c>
      <c r="M356" s="53">
        <v>45761.0</v>
      </c>
      <c r="N356" s="54" t="s">
        <v>19</v>
      </c>
      <c r="O356" s="54" t="s">
        <v>65</v>
      </c>
      <c r="P356" s="439"/>
      <c r="Q356" s="152"/>
      <c r="R356" s="162"/>
      <c r="S356" s="162"/>
      <c r="T356" s="162"/>
      <c r="U356" s="162"/>
      <c r="V356" s="163"/>
      <c r="W356" s="163"/>
      <c r="X356" s="163"/>
    </row>
    <row r="357">
      <c r="A357" s="53">
        <v>45750.0</v>
      </c>
      <c r="B357" s="53">
        <v>45783.0</v>
      </c>
      <c r="C357" s="54">
        <v>198318.0</v>
      </c>
      <c r="D357" s="54" t="s">
        <v>71</v>
      </c>
      <c r="E357" s="53">
        <v>45292.0</v>
      </c>
      <c r="F357" s="56">
        <f t="shared" si="4"/>
        <v>16</v>
      </c>
      <c r="G357" s="53">
        <v>45303.0</v>
      </c>
      <c r="H357" s="347">
        <f t="shared" si="2"/>
        <v>15</v>
      </c>
      <c r="I357" s="54" t="s">
        <v>74</v>
      </c>
      <c r="J357" s="54">
        <v>308.0</v>
      </c>
      <c r="K357" s="57">
        <v>4000.0</v>
      </c>
      <c r="L357" s="54" t="s">
        <v>51</v>
      </c>
      <c r="M357" s="53">
        <v>45750.0</v>
      </c>
      <c r="N357" s="54" t="s">
        <v>19</v>
      </c>
      <c r="O357" s="54" t="s">
        <v>989</v>
      </c>
      <c r="P357" s="434" t="s">
        <v>61</v>
      </c>
      <c r="Q357" s="152"/>
      <c r="R357" s="162"/>
      <c r="S357" s="162"/>
      <c r="T357" s="162"/>
      <c r="U357" s="162"/>
      <c r="V357" s="163"/>
      <c r="W357" s="163"/>
      <c r="X357" s="163"/>
    </row>
    <row r="358">
      <c r="A358" s="53">
        <v>45722.0</v>
      </c>
      <c r="B358" s="53">
        <v>45782.0</v>
      </c>
      <c r="C358" s="54">
        <v>216210.0</v>
      </c>
      <c r="D358" s="54" t="s">
        <v>112</v>
      </c>
      <c r="E358" s="53">
        <v>45413.0</v>
      </c>
      <c r="F358" s="56">
        <f t="shared" si="4"/>
        <v>12</v>
      </c>
      <c r="G358" s="53">
        <v>45457.0</v>
      </c>
      <c r="H358" s="347">
        <f t="shared" si="2"/>
        <v>10</v>
      </c>
      <c r="I358" s="54" t="s">
        <v>73</v>
      </c>
      <c r="J358" s="54">
        <v>215.0</v>
      </c>
      <c r="K358" s="57">
        <v>10000.0</v>
      </c>
      <c r="L358" s="54" t="s">
        <v>68</v>
      </c>
      <c r="M358" s="53">
        <v>45782.0</v>
      </c>
      <c r="N358" s="54" t="s">
        <v>18</v>
      </c>
      <c r="O358" s="54" t="s">
        <v>892</v>
      </c>
      <c r="P358" s="434" t="s">
        <v>61</v>
      </c>
      <c r="Q358" s="152"/>
      <c r="R358" s="162"/>
      <c r="S358" s="162"/>
      <c r="T358" s="162"/>
      <c r="U358" s="162"/>
      <c r="V358" s="163"/>
      <c r="W358" s="163"/>
      <c r="X358" s="163"/>
    </row>
    <row r="359">
      <c r="A359" s="53">
        <v>45705.0</v>
      </c>
      <c r="B359" s="53">
        <v>45783.0</v>
      </c>
      <c r="C359" s="54">
        <v>102651.0</v>
      </c>
      <c r="D359" s="54" t="s">
        <v>990</v>
      </c>
      <c r="E359" s="53">
        <v>44440.0</v>
      </c>
      <c r="F359" s="56">
        <f t="shared" si="4"/>
        <v>44</v>
      </c>
      <c r="G359" s="151">
        <v>44483.0</v>
      </c>
      <c r="H359" s="347">
        <f t="shared" si="2"/>
        <v>42</v>
      </c>
      <c r="I359" s="54" t="s">
        <v>74</v>
      </c>
      <c r="J359" s="54">
        <v>304.0</v>
      </c>
      <c r="K359" s="100"/>
      <c r="L359" s="54" t="s">
        <v>51</v>
      </c>
      <c r="M359" s="53">
        <v>45762.0</v>
      </c>
      <c r="N359" s="54" t="s">
        <v>19</v>
      </c>
      <c r="O359" s="54" t="s">
        <v>65</v>
      </c>
      <c r="P359" s="434" t="s">
        <v>61</v>
      </c>
      <c r="Q359" s="152"/>
      <c r="R359" s="162"/>
      <c r="S359" s="162"/>
      <c r="T359" s="162"/>
      <c r="U359" s="162"/>
      <c r="V359" s="163"/>
      <c r="W359" s="163"/>
      <c r="X359" s="163"/>
    </row>
    <row r="360">
      <c r="A360" s="53">
        <v>45705.0</v>
      </c>
      <c r="B360" s="53">
        <v>45783.0</v>
      </c>
      <c r="C360" s="54">
        <v>223865.0</v>
      </c>
      <c r="D360" s="54" t="s">
        <v>60</v>
      </c>
      <c r="E360" s="53">
        <v>45474.0</v>
      </c>
      <c r="F360" s="56">
        <f t="shared" si="4"/>
        <v>10</v>
      </c>
      <c r="G360" s="53">
        <v>45509.0</v>
      </c>
      <c r="H360" s="347">
        <f t="shared" si="2"/>
        <v>9</v>
      </c>
      <c r="I360" s="54" t="s">
        <v>49</v>
      </c>
      <c r="J360" s="54">
        <v>512.0</v>
      </c>
      <c r="K360" s="100"/>
      <c r="L360" s="54" t="s">
        <v>51</v>
      </c>
      <c r="M360" s="53">
        <v>45758.0</v>
      </c>
      <c r="N360" s="54" t="s">
        <v>19</v>
      </c>
      <c r="O360" s="54" t="s">
        <v>65</v>
      </c>
      <c r="P360" s="434" t="s">
        <v>61</v>
      </c>
      <c r="Q360" s="115"/>
      <c r="R360" s="165"/>
      <c r="S360" s="165"/>
      <c r="T360" s="165"/>
      <c r="U360" s="165"/>
      <c r="V360" s="166"/>
      <c r="W360" s="166"/>
      <c r="X360" s="166"/>
    </row>
    <row r="361">
      <c r="A361" s="53">
        <v>45705.0</v>
      </c>
      <c r="B361" s="53">
        <v>45783.0</v>
      </c>
      <c r="C361" s="54">
        <v>189552.0</v>
      </c>
      <c r="D361" s="54" t="s">
        <v>48</v>
      </c>
      <c r="E361" s="53">
        <v>45200.0</v>
      </c>
      <c r="F361" s="56">
        <f t="shared" si="4"/>
        <v>19</v>
      </c>
      <c r="G361" s="151">
        <v>45230.0</v>
      </c>
      <c r="H361" s="347">
        <f t="shared" si="2"/>
        <v>18</v>
      </c>
      <c r="I361" s="54" t="s">
        <v>49</v>
      </c>
      <c r="J361" s="54">
        <v>535.0</v>
      </c>
      <c r="K361" s="100"/>
      <c r="L361" s="54" t="s">
        <v>51</v>
      </c>
      <c r="M361" s="53">
        <v>45748.0</v>
      </c>
      <c r="N361" s="54" t="s">
        <v>19</v>
      </c>
      <c r="O361" s="54" t="s">
        <v>65</v>
      </c>
      <c r="P361" s="434" t="s">
        <v>61</v>
      </c>
      <c r="Q361" s="115"/>
      <c r="R361" s="165"/>
      <c r="S361" s="165"/>
      <c r="T361" s="165"/>
      <c r="U361" s="165"/>
      <c r="V361" s="166"/>
      <c r="W361" s="166"/>
      <c r="X361" s="166"/>
    </row>
    <row r="362">
      <c r="A362" s="53">
        <v>45705.0</v>
      </c>
      <c r="B362" s="53">
        <v>45783.0</v>
      </c>
      <c r="C362" s="54">
        <v>196138.0</v>
      </c>
      <c r="D362" s="54" t="s">
        <v>48</v>
      </c>
      <c r="E362" s="53">
        <v>45231.0</v>
      </c>
      <c r="F362" s="56">
        <f t="shared" si="4"/>
        <v>18</v>
      </c>
      <c r="G362" s="53">
        <v>45388.0</v>
      </c>
      <c r="H362" s="347">
        <f t="shared" si="2"/>
        <v>13</v>
      </c>
      <c r="I362" s="54" t="s">
        <v>49</v>
      </c>
      <c r="J362" s="54">
        <v>535.0</v>
      </c>
      <c r="K362" s="100"/>
      <c r="L362" s="54" t="s">
        <v>51</v>
      </c>
      <c r="M362" s="53">
        <v>45748.0</v>
      </c>
      <c r="N362" s="54" t="s">
        <v>19</v>
      </c>
      <c r="O362" s="54" t="s">
        <v>65</v>
      </c>
      <c r="P362" s="434" t="s">
        <v>61</v>
      </c>
      <c r="Q362" s="115"/>
      <c r="R362" s="165"/>
      <c r="S362" s="165"/>
      <c r="T362" s="165"/>
      <c r="U362" s="165"/>
      <c r="V362" s="166"/>
      <c r="W362" s="166"/>
      <c r="X362" s="166"/>
    </row>
    <row r="363">
      <c r="A363" s="53">
        <v>45705.0</v>
      </c>
      <c r="B363" s="53">
        <v>45783.0</v>
      </c>
      <c r="C363" s="54">
        <v>178776.0</v>
      </c>
      <c r="D363" s="54" t="s">
        <v>48</v>
      </c>
      <c r="E363" s="53">
        <v>45597.0</v>
      </c>
      <c r="F363" s="56">
        <f t="shared" si="4"/>
        <v>6</v>
      </c>
      <c r="G363" s="151">
        <v>45610.0</v>
      </c>
      <c r="H363" s="347">
        <f t="shared" si="2"/>
        <v>5</v>
      </c>
      <c r="I363" s="54" t="s">
        <v>59</v>
      </c>
      <c r="J363" s="54" t="s">
        <v>156</v>
      </c>
      <c r="K363" s="57">
        <v>2800.0</v>
      </c>
      <c r="L363" s="54" t="s">
        <v>51</v>
      </c>
      <c r="M363" s="53">
        <v>45749.0</v>
      </c>
      <c r="N363" s="54" t="s">
        <v>19</v>
      </c>
      <c r="O363" s="54" t="s">
        <v>65</v>
      </c>
      <c r="P363" s="439"/>
      <c r="Q363" s="115"/>
      <c r="R363" s="165"/>
      <c r="S363" s="165"/>
      <c r="T363" s="165"/>
      <c r="U363" s="165"/>
      <c r="V363" s="166"/>
      <c r="W363" s="166"/>
      <c r="X363" s="166"/>
    </row>
    <row r="364">
      <c r="A364" s="53">
        <v>45705.0</v>
      </c>
      <c r="B364" s="53">
        <v>45783.0</v>
      </c>
      <c r="C364" s="54">
        <v>238296.0</v>
      </c>
      <c r="D364" s="54" t="s">
        <v>48</v>
      </c>
      <c r="E364" s="53">
        <v>45658.0</v>
      </c>
      <c r="F364" s="56">
        <f t="shared" si="4"/>
        <v>4</v>
      </c>
      <c r="G364" s="53">
        <v>45665.0</v>
      </c>
      <c r="H364" s="347">
        <f t="shared" si="2"/>
        <v>3</v>
      </c>
      <c r="I364" s="54" t="s">
        <v>74</v>
      </c>
      <c r="J364" s="54">
        <v>337.0</v>
      </c>
      <c r="K364" s="57">
        <v>5000.0</v>
      </c>
      <c r="L364" s="54" t="s">
        <v>51</v>
      </c>
      <c r="M364" s="53">
        <v>45757.0</v>
      </c>
      <c r="N364" s="54" t="s">
        <v>19</v>
      </c>
      <c r="O364" s="54" t="s">
        <v>65</v>
      </c>
      <c r="P364" s="434" t="s">
        <v>61</v>
      </c>
      <c r="Q364" s="115"/>
      <c r="R364" s="165"/>
      <c r="S364" s="165"/>
      <c r="T364" s="165"/>
      <c r="U364" s="165"/>
      <c r="V364" s="166"/>
      <c r="W364" s="166"/>
      <c r="X364" s="166"/>
    </row>
    <row r="365">
      <c r="A365" s="450">
        <v>45705.0</v>
      </c>
      <c r="B365" s="53">
        <v>45783.0</v>
      </c>
      <c r="C365" s="54">
        <v>240466.0</v>
      </c>
      <c r="D365" s="54" t="s">
        <v>48</v>
      </c>
      <c r="E365" s="53">
        <v>45658.0</v>
      </c>
      <c r="F365" s="56">
        <f t="shared" si="4"/>
        <v>4</v>
      </c>
      <c r="G365" s="53">
        <v>45693.0</v>
      </c>
      <c r="H365" s="347">
        <f t="shared" si="2"/>
        <v>3</v>
      </c>
      <c r="I365" s="54" t="s">
        <v>59</v>
      </c>
      <c r="J365" s="58"/>
      <c r="K365" s="100"/>
      <c r="L365" s="58"/>
      <c r="M365" s="53">
        <v>45751.0</v>
      </c>
      <c r="N365" s="54" t="s">
        <v>19</v>
      </c>
      <c r="O365" s="54" t="s">
        <v>208</v>
      </c>
      <c r="P365" s="439"/>
      <c r="Q365" s="115"/>
      <c r="R365" s="165"/>
      <c r="S365" s="165"/>
      <c r="T365" s="165"/>
      <c r="U365" s="165"/>
      <c r="V365" s="166"/>
      <c r="W365" s="166"/>
      <c r="X365" s="166"/>
    </row>
    <row r="366">
      <c r="A366" s="53">
        <v>45705.0</v>
      </c>
      <c r="B366" s="53">
        <v>45783.0</v>
      </c>
      <c r="C366" s="54">
        <v>211198.0</v>
      </c>
      <c r="D366" s="54" t="s">
        <v>48</v>
      </c>
      <c r="E366" s="53">
        <v>45261.0</v>
      </c>
      <c r="F366" s="56">
        <f t="shared" si="4"/>
        <v>17</v>
      </c>
      <c r="G366" s="53">
        <v>45402.0</v>
      </c>
      <c r="H366" s="347">
        <f t="shared" si="2"/>
        <v>12</v>
      </c>
      <c r="I366" s="54" t="s">
        <v>73</v>
      </c>
      <c r="J366" s="54" t="s">
        <v>142</v>
      </c>
      <c r="K366" s="57">
        <v>5000.0</v>
      </c>
      <c r="L366" s="54" t="s">
        <v>68</v>
      </c>
      <c r="M366" s="53">
        <v>45756.0</v>
      </c>
      <c r="N366" s="54" t="s">
        <v>19</v>
      </c>
      <c r="O366" s="54" t="s">
        <v>65</v>
      </c>
      <c r="P366" s="434" t="s">
        <v>61</v>
      </c>
      <c r="Q366" s="152"/>
      <c r="R366" s="162"/>
      <c r="S366" s="162"/>
      <c r="T366" s="162"/>
      <c r="U366" s="162"/>
      <c r="V366" s="163"/>
      <c r="W366" s="163"/>
      <c r="X366" s="163"/>
    </row>
    <row r="367">
      <c r="A367" s="53">
        <v>45715.0</v>
      </c>
      <c r="B367" s="53">
        <v>45783.0</v>
      </c>
      <c r="C367" s="54">
        <v>228061.0</v>
      </c>
      <c r="D367" s="54" t="s">
        <v>102</v>
      </c>
      <c r="E367" s="53">
        <v>45505.0</v>
      </c>
      <c r="F367" s="56">
        <f t="shared" si="4"/>
        <v>9</v>
      </c>
      <c r="G367" s="53">
        <v>45551.0</v>
      </c>
      <c r="H367" s="347">
        <f t="shared" si="2"/>
        <v>7</v>
      </c>
      <c r="I367" s="54" t="s">
        <v>74</v>
      </c>
      <c r="J367" s="54" t="s">
        <v>311</v>
      </c>
      <c r="K367" s="57">
        <v>6000.0</v>
      </c>
      <c r="L367" s="54" t="s">
        <v>68</v>
      </c>
      <c r="M367" s="53">
        <v>45751.0</v>
      </c>
      <c r="N367" s="54" t="s">
        <v>19</v>
      </c>
      <c r="O367" s="54" t="s">
        <v>65</v>
      </c>
      <c r="P367" s="434" t="s">
        <v>61</v>
      </c>
      <c r="Q367" s="152"/>
      <c r="R367" s="162"/>
      <c r="S367" s="162"/>
      <c r="T367" s="162"/>
      <c r="U367" s="162"/>
      <c r="V367" s="163"/>
      <c r="W367" s="163"/>
      <c r="X367" s="163"/>
    </row>
    <row r="368">
      <c r="A368" s="53">
        <v>45723.0</v>
      </c>
      <c r="B368" s="53">
        <v>45783.0</v>
      </c>
      <c r="C368" s="54">
        <v>197712.0</v>
      </c>
      <c r="D368" s="54" t="s">
        <v>102</v>
      </c>
      <c r="E368" s="53">
        <v>45261.0</v>
      </c>
      <c r="F368" s="56">
        <f t="shared" si="4"/>
        <v>17</v>
      </c>
      <c r="G368" s="53">
        <v>45363.0</v>
      </c>
      <c r="H368" s="347">
        <f t="shared" si="2"/>
        <v>13</v>
      </c>
      <c r="I368" s="54" t="s">
        <v>49</v>
      </c>
      <c r="J368" s="54">
        <v>535.0</v>
      </c>
      <c r="K368" s="57">
        <v>7000.0</v>
      </c>
      <c r="L368" s="54" t="s">
        <v>51</v>
      </c>
      <c r="M368" s="53">
        <v>45748.0</v>
      </c>
      <c r="N368" s="54" t="s">
        <v>19</v>
      </c>
      <c r="O368" s="54" t="s">
        <v>65</v>
      </c>
      <c r="P368" s="439"/>
      <c r="Q368" s="152"/>
      <c r="R368" s="162"/>
      <c r="S368" s="162"/>
      <c r="T368" s="162"/>
      <c r="U368" s="162"/>
      <c r="V368" s="163"/>
      <c r="W368" s="163"/>
      <c r="X368" s="163"/>
    </row>
    <row r="369">
      <c r="A369" s="53">
        <v>45705.0</v>
      </c>
      <c r="B369" s="53">
        <v>45783.0</v>
      </c>
      <c r="C369" s="54">
        <v>213173.0</v>
      </c>
      <c r="D369" s="54" t="s">
        <v>71</v>
      </c>
      <c r="E369" s="53">
        <v>45352.0</v>
      </c>
      <c r="F369" s="56">
        <f t="shared" si="4"/>
        <v>14</v>
      </c>
      <c r="G369" s="53">
        <v>45419.0</v>
      </c>
      <c r="H369" s="347">
        <f t="shared" si="2"/>
        <v>11</v>
      </c>
      <c r="I369" s="54" t="s">
        <v>72</v>
      </c>
      <c r="J369" s="54" t="s">
        <v>33</v>
      </c>
      <c r="K369" s="100"/>
      <c r="L369" s="54" t="s">
        <v>51</v>
      </c>
      <c r="M369" s="53">
        <v>45762.0</v>
      </c>
      <c r="N369" s="54" t="s">
        <v>19</v>
      </c>
      <c r="O369" s="54" t="s">
        <v>65</v>
      </c>
      <c r="P369" s="434" t="s">
        <v>61</v>
      </c>
      <c r="Q369" s="152"/>
      <c r="R369" s="162"/>
      <c r="S369" s="162"/>
      <c r="T369" s="162"/>
      <c r="U369" s="162"/>
      <c r="V369" s="163"/>
      <c r="W369" s="163"/>
      <c r="X369" s="163"/>
    </row>
    <row r="370">
      <c r="A370" s="53">
        <v>45705.0</v>
      </c>
      <c r="B370" s="53">
        <v>45783.0</v>
      </c>
      <c r="C370" s="54">
        <v>203909.0</v>
      </c>
      <c r="D370" s="54" t="s">
        <v>71</v>
      </c>
      <c r="E370" s="53">
        <v>45231.0</v>
      </c>
      <c r="F370" s="56">
        <f t="shared" si="4"/>
        <v>18</v>
      </c>
      <c r="G370" s="53">
        <v>45349.0</v>
      </c>
      <c r="H370" s="347">
        <f t="shared" si="2"/>
        <v>14</v>
      </c>
      <c r="I370" s="451" t="s">
        <v>73</v>
      </c>
      <c r="J370" s="451" t="s">
        <v>991</v>
      </c>
      <c r="K370" s="435">
        <v>13000.0</v>
      </c>
      <c r="L370" s="54" t="s">
        <v>68</v>
      </c>
      <c r="M370" s="53">
        <v>45761.0</v>
      </c>
      <c r="N370" s="54" t="s">
        <v>19</v>
      </c>
      <c r="O370" s="54" t="s">
        <v>65</v>
      </c>
      <c r="P370" s="439"/>
      <c r="Q370" s="152"/>
      <c r="R370" s="162"/>
      <c r="S370" s="162"/>
      <c r="T370" s="162"/>
      <c r="U370" s="162"/>
      <c r="V370" s="163"/>
      <c r="W370" s="163"/>
      <c r="X370" s="163"/>
    </row>
    <row r="371">
      <c r="A371" s="53">
        <v>45705.0</v>
      </c>
      <c r="B371" s="53">
        <v>45783.0</v>
      </c>
      <c r="C371" s="54">
        <v>197720.0</v>
      </c>
      <c r="D371" s="54" t="s">
        <v>71</v>
      </c>
      <c r="E371" s="53">
        <v>45261.0</v>
      </c>
      <c r="F371" s="56">
        <f t="shared" si="4"/>
        <v>17</v>
      </c>
      <c r="G371" s="53">
        <v>45299.0</v>
      </c>
      <c r="H371" s="347">
        <f t="shared" si="2"/>
        <v>15</v>
      </c>
      <c r="I371" s="54" t="s">
        <v>49</v>
      </c>
      <c r="J371" s="54">
        <v>535.0</v>
      </c>
      <c r="K371" s="57">
        <v>5000.0</v>
      </c>
      <c r="L371" s="54" t="s">
        <v>51</v>
      </c>
      <c r="M371" s="53">
        <v>45775.0</v>
      </c>
      <c r="N371" s="54" t="s">
        <v>20</v>
      </c>
      <c r="O371" s="54" t="s">
        <v>65</v>
      </c>
      <c r="P371" s="434" t="s">
        <v>61</v>
      </c>
      <c r="Q371" s="152"/>
      <c r="R371" s="162"/>
      <c r="S371" s="162"/>
      <c r="T371" s="162"/>
      <c r="U371" s="162"/>
      <c r="V371" s="163"/>
      <c r="W371" s="163"/>
      <c r="X371" s="163"/>
    </row>
    <row r="372">
      <c r="A372" s="53">
        <v>45705.0</v>
      </c>
      <c r="B372" s="53">
        <v>45783.0</v>
      </c>
      <c r="C372" s="54">
        <v>203160.0</v>
      </c>
      <c r="D372" s="54" t="s">
        <v>71</v>
      </c>
      <c r="E372" s="53">
        <v>45292.0</v>
      </c>
      <c r="F372" s="56">
        <f t="shared" si="4"/>
        <v>16</v>
      </c>
      <c r="G372" s="53">
        <v>45343.0</v>
      </c>
      <c r="H372" s="347">
        <f t="shared" si="2"/>
        <v>14</v>
      </c>
      <c r="I372" s="54" t="s">
        <v>59</v>
      </c>
      <c r="J372" s="54">
        <v>141.0</v>
      </c>
      <c r="K372" s="100"/>
      <c r="L372" s="54" t="s">
        <v>51</v>
      </c>
      <c r="M372" s="53">
        <v>45756.0</v>
      </c>
      <c r="N372" s="54" t="s">
        <v>19</v>
      </c>
      <c r="O372" s="54" t="s">
        <v>65</v>
      </c>
      <c r="P372" s="434" t="s">
        <v>61</v>
      </c>
      <c r="Q372" s="152"/>
      <c r="R372" s="162"/>
      <c r="S372" s="162"/>
      <c r="T372" s="162"/>
      <c r="U372" s="162"/>
      <c r="V372" s="163"/>
      <c r="W372" s="163"/>
      <c r="X372" s="163"/>
    </row>
    <row r="373">
      <c r="A373" s="53">
        <v>45705.0</v>
      </c>
      <c r="B373" s="53">
        <v>45783.0</v>
      </c>
      <c r="C373" s="54">
        <v>228320.0</v>
      </c>
      <c r="D373" s="54" t="s">
        <v>71</v>
      </c>
      <c r="E373" s="53">
        <v>45323.0</v>
      </c>
      <c r="F373" s="56">
        <f t="shared" si="4"/>
        <v>15</v>
      </c>
      <c r="G373" s="53">
        <v>45553.0</v>
      </c>
      <c r="H373" s="347">
        <f t="shared" si="2"/>
        <v>7</v>
      </c>
      <c r="I373" s="54" t="s">
        <v>49</v>
      </c>
      <c r="J373" s="54">
        <v>535.0</v>
      </c>
      <c r="K373" s="100"/>
      <c r="L373" s="54" t="s">
        <v>51</v>
      </c>
      <c r="M373" s="53">
        <v>45748.0</v>
      </c>
      <c r="N373" s="54" t="s">
        <v>19</v>
      </c>
      <c r="O373" s="54" t="s">
        <v>65</v>
      </c>
      <c r="P373" s="434" t="s">
        <v>61</v>
      </c>
      <c r="Q373" s="152"/>
      <c r="R373" s="162"/>
      <c r="S373" s="162"/>
      <c r="T373" s="162"/>
      <c r="U373" s="162"/>
      <c r="V373" s="163"/>
      <c r="W373" s="163"/>
      <c r="X373" s="163"/>
    </row>
    <row r="374">
      <c r="A374" s="53">
        <v>45705.0</v>
      </c>
      <c r="B374" s="53">
        <v>45783.0</v>
      </c>
      <c r="C374" s="54">
        <v>237174.0</v>
      </c>
      <c r="D374" s="54" t="s">
        <v>70</v>
      </c>
      <c r="E374" s="53">
        <v>45627.0</v>
      </c>
      <c r="F374" s="56">
        <f t="shared" si="4"/>
        <v>5</v>
      </c>
      <c r="G374" s="151">
        <v>45640.0</v>
      </c>
      <c r="H374" s="347">
        <f t="shared" si="2"/>
        <v>4</v>
      </c>
      <c r="I374" s="54" t="s">
        <v>59</v>
      </c>
      <c r="J374" s="58"/>
      <c r="K374" s="100"/>
      <c r="L374" s="58"/>
      <c r="M374" s="53">
        <v>45751.0</v>
      </c>
      <c r="N374" s="54" t="s">
        <v>19</v>
      </c>
      <c r="O374" s="54" t="s">
        <v>197</v>
      </c>
      <c r="P374" s="439"/>
      <c r="Q374" s="152"/>
      <c r="R374" s="162"/>
      <c r="S374" s="162"/>
      <c r="T374" s="162"/>
      <c r="U374" s="162"/>
      <c r="V374" s="163"/>
      <c r="W374" s="163"/>
      <c r="X374" s="163"/>
    </row>
    <row r="375">
      <c r="A375" s="53">
        <v>45705.0</v>
      </c>
      <c r="B375" s="53">
        <v>45783.0</v>
      </c>
      <c r="C375" s="54">
        <v>240677.0</v>
      </c>
      <c r="D375" s="54" t="s">
        <v>70</v>
      </c>
      <c r="E375" s="53">
        <v>45689.0</v>
      </c>
      <c r="F375" s="56">
        <f t="shared" si="4"/>
        <v>3</v>
      </c>
      <c r="G375" s="53">
        <v>45713.0</v>
      </c>
      <c r="H375" s="347">
        <f t="shared" si="2"/>
        <v>2</v>
      </c>
      <c r="I375" s="54" t="s">
        <v>73</v>
      </c>
      <c r="J375" s="58"/>
      <c r="K375" s="100"/>
      <c r="L375" s="58"/>
      <c r="M375" s="53">
        <v>45750.0</v>
      </c>
      <c r="N375" s="54" t="s">
        <v>19</v>
      </c>
      <c r="O375" s="54" t="s">
        <v>208</v>
      </c>
      <c r="P375" s="439"/>
      <c r="Q375" s="152"/>
      <c r="R375" s="162"/>
      <c r="S375" s="162"/>
      <c r="T375" s="162"/>
      <c r="U375" s="162"/>
      <c r="V375" s="163"/>
      <c r="W375" s="163"/>
      <c r="X375" s="163"/>
    </row>
    <row r="376">
      <c r="A376" s="53">
        <v>45705.0</v>
      </c>
      <c r="B376" s="53">
        <v>45783.0</v>
      </c>
      <c r="C376" s="54">
        <v>241380.0</v>
      </c>
      <c r="D376" s="54" t="s">
        <v>70</v>
      </c>
      <c r="E376" s="53">
        <v>45627.0</v>
      </c>
      <c r="F376" s="56">
        <f t="shared" si="4"/>
        <v>5</v>
      </c>
      <c r="G376" s="53">
        <v>45688.0</v>
      </c>
      <c r="H376" s="347">
        <f t="shared" si="2"/>
        <v>3</v>
      </c>
      <c r="I376" s="54" t="s">
        <v>59</v>
      </c>
      <c r="J376" s="54">
        <v>103.0</v>
      </c>
      <c r="K376" s="57">
        <v>10000.0</v>
      </c>
      <c r="L376" s="54" t="s">
        <v>68</v>
      </c>
      <c r="M376" s="53">
        <v>45772.0</v>
      </c>
      <c r="N376" s="54" t="s">
        <v>19</v>
      </c>
      <c r="O376" s="54" t="s">
        <v>65</v>
      </c>
      <c r="P376" s="434" t="s">
        <v>61</v>
      </c>
      <c r="Q376" s="152"/>
      <c r="R376" s="162"/>
      <c r="S376" s="162"/>
      <c r="T376" s="162"/>
      <c r="U376" s="162"/>
      <c r="V376" s="163"/>
      <c r="W376" s="163"/>
      <c r="X376" s="163"/>
    </row>
    <row r="377">
      <c r="A377" s="53">
        <v>45705.0</v>
      </c>
      <c r="B377" s="53">
        <v>45783.0</v>
      </c>
      <c r="C377" s="54">
        <v>242195.0</v>
      </c>
      <c r="D377" s="54" t="s">
        <v>70</v>
      </c>
      <c r="E377" s="53">
        <v>45658.0</v>
      </c>
      <c r="F377" s="56">
        <f t="shared" si="4"/>
        <v>4</v>
      </c>
      <c r="G377" s="53">
        <v>45695.0</v>
      </c>
      <c r="H377" s="347">
        <f t="shared" si="2"/>
        <v>2</v>
      </c>
      <c r="I377" s="54" t="s">
        <v>49</v>
      </c>
      <c r="J377" s="54">
        <v>512.0</v>
      </c>
      <c r="K377" s="57">
        <v>9500.0</v>
      </c>
      <c r="L377" s="54" t="s">
        <v>51</v>
      </c>
      <c r="M377" s="53">
        <v>45775.0</v>
      </c>
      <c r="N377" s="54" t="s">
        <v>19</v>
      </c>
      <c r="O377" s="54" t="s">
        <v>65</v>
      </c>
      <c r="P377" s="434" t="s">
        <v>61</v>
      </c>
      <c r="Q377" s="248"/>
      <c r="R377" s="162"/>
      <c r="S377" s="162"/>
      <c r="T377" s="162"/>
      <c r="U377" s="162"/>
      <c r="V377" s="163"/>
      <c r="W377" s="163"/>
      <c r="X377" s="163"/>
    </row>
    <row r="378">
      <c r="A378" s="53">
        <v>45705.0</v>
      </c>
      <c r="B378" s="53">
        <v>45783.0</v>
      </c>
      <c r="C378" s="54">
        <v>193576.0</v>
      </c>
      <c r="D378" s="54" t="s">
        <v>77</v>
      </c>
      <c r="E378" s="53">
        <v>45200.0</v>
      </c>
      <c r="F378" s="56">
        <f t="shared" si="4"/>
        <v>19</v>
      </c>
      <c r="G378" s="151">
        <v>45251.0</v>
      </c>
      <c r="H378" s="347">
        <f t="shared" si="2"/>
        <v>17</v>
      </c>
      <c r="I378" s="54" t="s">
        <v>49</v>
      </c>
      <c r="J378" s="54">
        <v>535.0</v>
      </c>
      <c r="K378" s="100"/>
      <c r="L378" s="54" t="s">
        <v>51</v>
      </c>
      <c r="M378" s="53">
        <v>45748.0</v>
      </c>
      <c r="N378" s="54" t="s">
        <v>19</v>
      </c>
      <c r="O378" s="54" t="s">
        <v>65</v>
      </c>
      <c r="P378" s="434" t="s">
        <v>61</v>
      </c>
      <c r="Q378" s="248"/>
      <c r="R378" s="162"/>
      <c r="S378" s="162"/>
      <c r="T378" s="162"/>
      <c r="U378" s="162"/>
      <c r="V378" s="163"/>
      <c r="W378" s="163"/>
      <c r="X378" s="163"/>
    </row>
    <row r="379">
      <c r="A379" s="53">
        <v>45705.0</v>
      </c>
      <c r="B379" s="53">
        <v>45783.0</v>
      </c>
      <c r="C379" s="54">
        <v>237460.0</v>
      </c>
      <c r="D379" s="54" t="s">
        <v>77</v>
      </c>
      <c r="E379" s="53">
        <v>45627.0</v>
      </c>
      <c r="F379" s="56">
        <f t="shared" si="4"/>
        <v>5</v>
      </c>
      <c r="G379" s="151">
        <v>45644.0</v>
      </c>
      <c r="H379" s="347">
        <f t="shared" si="2"/>
        <v>4</v>
      </c>
      <c r="I379" s="54" t="s">
        <v>73</v>
      </c>
      <c r="J379" s="58"/>
      <c r="K379" s="100"/>
      <c r="L379" s="58"/>
      <c r="M379" s="53">
        <v>45751.0</v>
      </c>
      <c r="N379" s="54" t="s">
        <v>19</v>
      </c>
      <c r="O379" s="54" t="s">
        <v>197</v>
      </c>
      <c r="P379" s="439"/>
      <c r="Q379" s="248"/>
      <c r="R379" s="162"/>
      <c r="S379" s="162"/>
      <c r="T379" s="162"/>
      <c r="U379" s="162"/>
      <c r="V379" s="163"/>
      <c r="W379" s="163"/>
      <c r="X379" s="163"/>
    </row>
    <row r="380">
      <c r="A380" s="53">
        <v>45705.0</v>
      </c>
      <c r="B380" s="53">
        <v>45783.0</v>
      </c>
      <c r="C380" s="54">
        <v>242036.0</v>
      </c>
      <c r="D380" s="54" t="s">
        <v>77</v>
      </c>
      <c r="E380" s="53">
        <v>45627.0</v>
      </c>
      <c r="F380" s="56">
        <f t="shared" si="4"/>
        <v>5</v>
      </c>
      <c r="G380" s="53">
        <v>45693.0</v>
      </c>
      <c r="H380" s="347">
        <f t="shared" si="2"/>
        <v>3</v>
      </c>
      <c r="I380" s="54" t="s">
        <v>59</v>
      </c>
      <c r="J380" s="58"/>
      <c r="K380" s="100"/>
      <c r="L380" s="58"/>
      <c r="M380" s="53">
        <v>45751.0</v>
      </c>
      <c r="N380" s="54" t="s">
        <v>19</v>
      </c>
      <c r="O380" s="54" t="s">
        <v>866</v>
      </c>
      <c r="P380" s="439"/>
      <c r="Q380" s="248"/>
      <c r="R380" s="162"/>
      <c r="S380" s="162"/>
      <c r="T380" s="162"/>
      <c r="U380" s="162"/>
      <c r="V380" s="163"/>
      <c r="W380" s="163"/>
      <c r="X380" s="163"/>
    </row>
    <row r="381">
      <c r="A381" s="53">
        <v>45705.0</v>
      </c>
      <c r="B381" s="53">
        <v>45783.0</v>
      </c>
      <c r="C381" s="54">
        <v>213221.0</v>
      </c>
      <c r="D381" s="54" t="s">
        <v>77</v>
      </c>
      <c r="E381" s="53">
        <v>45383.0</v>
      </c>
      <c r="F381" s="56">
        <f t="shared" si="4"/>
        <v>13</v>
      </c>
      <c r="G381" s="53">
        <v>45418.0</v>
      </c>
      <c r="H381" s="347">
        <f t="shared" si="2"/>
        <v>12</v>
      </c>
      <c r="I381" s="54" t="s">
        <v>59</v>
      </c>
      <c r="J381" s="54">
        <v>104.0</v>
      </c>
      <c r="K381" s="57">
        <v>13787.48</v>
      </c>
      <c r="L381" s="54" t="s">
        <v>84</v>
      </c>
      <c r="M381" s="53">
        <v>45751.0</v>
      </c>
      <c r="N381" s="54" t="s">
        <v>19</v>
      </c>
      <c r="O381" s="54" t="s">
        <v>65</v>
      </c>
      <c r="P381" s="434" t="s">
        <v>61</v>
      </c>
      <c r="Q381" s="248"/>
      <c r="R381" s="162"/>
      <c r="S381" s="162"/>
      <c r="T381" s="162"/>
      <c r="U381" s="162"/>
      <c r="V381" s="163"/>
      <c r="W381" s="163"/>
      <c r="X381" s="163"/>
    </row>
    <row r="382">
      <c r="A382" s="53">
        <v>45727.0</v>
      </c>
      <c r="B382" s="53">
        <v>45783.0</v>
      </c>
      <c r="C382" s="54">
        <v>234828.0</v>
      </c>
      <c r="D382" s="54" t="s">
        <v>77</v>
      </c>
      <c r="E382" s="53">
        <v>45536.0</v>
      </c>
      <c r="F382" s="56">
        <f t="shared" si="4"/>
        <v>8</v>
      </c>
      <c r="G382" s="151">
        <v>45616.0</v>
      </c>
      <c r="H382" s="347">
        <f t="shared" si="2"/>
        <v>5</v>
      </c>
      <c r="I382" s="54" t="s">
        <v>42</v>
      </c>
      <c r="J382" s="54" t="s">
        <v>992</v>
      </c>
      <c r="K382" s="57">
        <v>5000.0</v>
      </c>
      <c r="L382" s="54" t="s">
        <v>68</v>
      </c>
      <c r="M382" s="53">
        <v>45769.0</v>
      </c>
      <c r="N382" s="54" t="s">
        <v>19</v>
      </c>
      <c r="O382" s="54" t="s">
        <v>65</v>
      </c>
      <c r="P382" s="434" t="s">
        <v>61</v>
      </c>
      <c r="Q382" s="248"/>
      <c r="R382" s="162"/>
      <c r="S382" s="162"/>
      <c r="T382" s="162"/>
      <c r="U382" s="162"/>
      <c r="V382" s="163"/>
      <c r="W382" s="163"/>
      <c r="X382" s="163"/>
    </row>
    <row r="383">
      <c r="A383" s="53">
        <v>45705.0</v>
      </c>
      <c r="B383" s="53">
        <v>45783.0</v>
      </c>
      <c r="C383" s="54">
        <v>238427.0</v>
      </c>
      <c r="D383" s="54" t="s">
        <v>104</v>
      </c>
      <c r="E383" s="53">
        <v>45597.0</v>
      </c>
      <c r="F383" s="56">
        <f t="shared" si="4"/>
        <v>6</v>
      </c>
      <c r="G383" s="53">
        <v>45666.0</v>
      </c>
      <c r="H383" s="347">
        <f t="shared" si="2"/>
        <v>3</v>
      </c>
      <c r="I383" s="54" t="s">
        <v>74</v>
      </c>
      <c r="J383" s="54" t="s">
        <v>127</v>
      </c>
      <c r="K383" s="57">
        <v>9000.0</v>
      </c>
      <c r="L383" s="54" t="s">
        <v>51</v>
      </c>
      <c r="M383" s="53">
        <v>45754.0</v>
      </c>
      <c r="N383" s="54" t="s">
        <v>19</v>
      </c>
      <c r="O383" s="54" t="s">
        <v>65</v>
      </c>
      <c r="P383" s="434" t="s">
        <v>61</v>
      </c>
      <c r="Q383" s="248"/>
      <c r="R383" s="162"/>
      <c r="S383" s="162"/>
      <c r="T383" s="162"/>
      <c r="U383" s="162"/>
      <c r="V383" s="163"/>
      <c r="W383" s="163"/>
      <c r="X383" s="163"/>
    </row>
    <row r="384">
      <c r="A384" s="53">
        <v>45705.0</v>
      </c>
      <c r="B384" s="53">
        <v>45783.0</v>
      </c>
      <c r="C384" s="54">
        <v>237316.0</v>
      </c>
      <c r="D384" s="54" t="s">
        <v>104</v>
      </c>
      <c r="E384" s="53">
        <v>45627.0</v>
      </c>
      <c r="F384" s="56">
        <f t="shared" si="4"/>
        <v>5</v>
      </c>
      <c r="G384" s="151">
        <v>45644.0</v>
      </c>
      <c r="H384" s="347">
        <f t="shared" si="2"/>
        <v>4</v>
      </c>
      <c r="I384" s="54" t="s">
        <v>59</v>
      </c>
      <c r="J384" s="58"/>
      <c r="K384" s="100"/>
      <c r="L384" s="58"/>
      <c r="M384" s="53">
        <v>45751.0</v>
      </c>
      <c r="N384" s="54" t="s">
        <v>19</v>
      </c>
      <c r="O384" s="54" t="s">
        <v>197</v>
      </c>
      <c r="P384" s="439"/>
      <c r="Q384" s="269"/>
      <c r="R384" s="269"/>
      <c r="S384" s="269"/>
      <c r="T384" s="269"/>
      <c r="U384" s="269"/>
      <c r="V384" s="268"/>
      <c r="W384" s="268"/>
      <c r="X384" s="268"/>
    </row>
    <row r="385">
      <c r="A385" s="53">
        <v>45705.0</v>
      </c>
      <c r="B385" s="53">
        <v>45783.0</v>
      </c>
      <c r="C385" s="54">
        <v>214505.0</v>
      </c>
      <c r="D385" s="54" t="s">
        <v>104</v>
      </c>
      <c r="E385" s="53">
        <v>45413.0</v>
      </c>
      <c r="F385" s="56">
        <f t="shared" si="4"/>
        <v>12</v>
      </c>
      <c r="G385" s="53">
        <v>45429.0</v>
      </c>
      <c r="H385" s="347">
        <f t="shared" si="2"/>
        <v>11</v>
      </c>
      <c r="I385" s="54" t="s">
        <v>49</v>
      </c>
      <c r="J385" s="54">
        <v>512.0</v>
      </c>
      <c r="K385" s="57">
        <v>15000.0</v>
      </c>
      <c r="L385" s="54" t="s">
        <v>51</v>
      </c>
      <c r="M385" s="53">
        <v>45758.0</v>
      </c>
      <c r="N385" s="54" t="s">
        <v>19</v>
      </c>
      <c r="O385" s="54" t="s">
        <v>65</v>
      </c>
      <c r="P385" s="434" t="s">
        <v>61</v>
      </c>
      <c r="Q385" s="269"/>
      <c r="R385" s="269"/>
      <c r="S385" s="269"/>
      <c r="T385" s="269"/>
      <c r="U385" s="269"/>
      <c r="V385" s="268"/>
      <c r="W385" s="268"/>
      <c r="X385" s="268"/>
    </row>
    <row r="386">
      <c r="A386" s="53">
        <v>45705.0</v>
      </c>
      <c r="B386" s="53">
        <v>45783.0</v>
      </c>
      <c r="C386" s="54">
        <v>234693.0</v>
      </c>
      <c r="D386" s="54" t="s">
        <v>104</v>
      </c>
      <c r="E386" s="53">
        <v>45597.0</v>
      </c>
      <c r="F386" s="56">
        <f t="shared" si="4"/>
        <v>6</v>
      </c>
      <c r="G386" s="151">
        <v>45615.0</v>
      </c>
      <c r="H386" s="347">
        <f t="shared" si="2"/>
        <v>5</v>
      </c>
      <c r="I386" s="54" t="s">
        <v>59</v>
      </c>
      <c r="J386" s="54">
        <v>102.0</v>
      </c>
      <c r="K386" s="57">
        <v>14000.0</v>
      </c>
      <c r="L386" s="54" t="s">
        <v>68</v>
      </c>
      <c r="M386" s="53">
        <v>45775.0</v>
      </c>
      <c r="N386" s="54" t="s">
        <v>19</v>
      </c>
      <c r="O386" s="54" t="s">
        <v>65</v>
      </c>
      <c r="P386" s="434" t="s">
        <v>61</v>
      </c>
      <c r="Q386" s="269"/>
      <c r="R386" s="269"/>
      <c r="S386" s="269"/>
      <c r="T386" s="269"/>
      <c r="U386" s="269"/>
      <c r="V386" s="268"/>
      <c r="W386" s="268"/>
      <c r="X386" s="268"/>
    </row>
    <row r="387">
      <c r="A387" s="53">
        <v>45705.0</v>
      </c>
      <c r="B387" s="53">
        <v>45783.0</v>
      </c>
      <c r="C387" s="54">
        <v>238474.0</v>
      </c>
      <c r="D387" s="54" t="s">
        <v>104</v>
      </c>
      <c r="E387" s="53">
        <v>45658.0</v>
      </c>
      <c r="F387" s="56">
        <f t="shared" si="4"/>
        <v>4</v>
      </c>
      <c r="G387" s="53">
        <v>45665.0</v>
      </c>
      <c r="H387" s="347">
        <f t="shared" si="2"/>
        <v>3</v>
      </c>
      <c r="I387" s="54" t="s">
        <v>74</v>
      </c>
      <c r="J387" s="58"/>
      <c r="K387" s="100"/>
      <c r="L387" s="58"/>
      <c r="M387" s="53">
        <v>45751.0</v>
      </c>
      <c r="N387" s="54" t="s">
        <v>19</v>
      </c>
      <c r="O387" s="54" t="s">
        <v>198</v>
      </c>
      <c r="P387" s="439"/>
      <c r="Q387" s="269"/>
      <c r="R387" s="269"/>
      <c r="S387" s="269"/>
      <c r="T387" s="269"/>
      <c r="U387" s="269"/>
      <c r="V387" s="268"/>
      <c r="W387" s="268"/>
      <c r="X387" s="268"/>
    </row>
    <row r="388">
      <c r="A388" s="53">
        <v>45705.0</v>
      </c>
      <c r="B388" s="53">
        <v>45783.0</v>
      </c>
      <c r="C388" s="54">
        <v>240573.0</v>
      </c>
      <c r="D388" s="54" t="s">
        <v>104</v>
      </c>
      <c r="E388" s="53">
        <v>45627.0</v>
      </c>
      <c r="F388" s="56">
        <f t="shared" si="4"/>
        <v>5</v>
      </c>
      <c r="G388" s="53">
        <v>45681.0</v>
      </c>
      <c r="H388" s="347">
        <f t="shared" si="2"/>
        <v>3</v>
      </c>
      <c r="I388" s="54" t="s">
        <v>59</v>
      </c>
      <c r="J388" s="58"/>
      <c r="K388" s="100"/>
      <c r="L388" s="58"/>
      <c r="M388" s="53">
        <v>45751.0</v>
      </c>
      <c r="N388" s="54" t="s">
        <v>19</v>
      </c>
      <c r="O388" s="54" t="s">
        <v>197</v>
      </c>
      <c r="P388" s="439"/>
      <c r="Q388" s="269"/>
      <c r="R388" s="269"/>
      <c r="S388" s="269"/>
      <c r="T388" s="269"/>
      <c r="U388" s="269"/>
      <c r="V388" s="268"/>
      <c r="W388" s="268"/>
      <c r="X388" s="268"/>
    </row>
    <row r="389">
      <c r="A389" s="53">
        <v>45705.0</v>
      </c>
      <c r="B389" s="53">
        <v>45783.0</v>
      </c>
      <c r="C389" s="54">
        <v>241901.0</v>
      </c>
      <c r="D389" s="54" t="s">
        <v>104</v>
      </c>
      <c r="E389" s="53">
        <v>45658.0</v>
      </c>
      <c r="F389" s="56">
        <f t="shared" si="4"/>
        <v>4</v>
      </c>
      <c r="G389" s="53">
        <v>45693.0</v>
      </c>
      <c r="H389" s="347">
        <f t="shared" si="2"/>
        <v>3</v>
      </c>
      <c r="I389" s="54" t="s">
        <v>42</v>
      </c>
      <c r="J389" s="58"/>
      <c r="K389" s="100"/>
      <c r="L389" s="58"/>
      <c r="M389" s="53">
        <v>45751.0</v>
      </c>
      <c r="N389" s="54" t="s">
        <v>19</v>
      </c>
      <c r="O389" s="54" t="s">
        <v>198</v>
      </c>
      <c r="P389" s="439"/>
      <c r="Q389" s="269"/>
      <c r="R389" s="269"/>
      <c r="S389" s="269"/>
      <c r="T389" s="269"/>
      <c r="U389" s="269"/>
      <c r="V389" s="268"/>
      <c r="W389" s="268"/>
      <c r="X389" s="268"/>
    </row>
    <row r="390">
      <c r="A390" s="53">
        <v>45705.0</v>
      </c>
      <c r="B390" s="53">
        <v>45783.0</v>
      </c>
      <c r="C390" s="54">
        <v>196727.0</v>
      </c>
      <c r="D390" s="54" t="s">
        <v>83</v>
      </c>
      <c r="E390" s="53">
        <v>45200.0</v>
      </c>
      <c r="F390" s="56">
        <f t="shared" si="4"/>
        <v>19</v>
      </c>
      <c r="G390" s="151">
        <v>45288.0</v>
      </c>
      <c r="H390" s="347">
        <f t="shared" si="2"/>
        <v>16</v>
      </c>
      <c r="I390" s="54" t="s">
        <v>49</v>
      </c>
      <c r="J390" s="54">
        <v>535.0</v>
      </c>
      <c r="K390" s="100"/>
      <c r="L390" s="54" t="s">
        <v>51</v>
      </c>
      <c r="M390" s="53">
        <v>45748.0</v>
      </c>
      <c r="N390" s="54" t="s">
        <v>19</v>
      </c>
      <c r="O390" s="54" t="s">
        <v>65</v>
      </c>
      <c r="P390" s="434" t="s">
        <v>61</v>
      </c>
      <c r="Q390" s="269"/>
      <c r="R390" s="269"/>
      <c r="S390" s="269"/>
      <c r="T390" s="269"/>
      <c r="U390" s="269"/>
      <c r="V390" s="268"/>
      <c r="W390" s="268"/>
      <c r="X390" s="268"/>
    </row>
    <row r="391">
      <c r="A391" s="53">
        <v>45705.0</v>
      </c>
      <c r="B391" s="53">
        <v>45783.0</v>
      </c>
      <c r="C391" s="54">
        <v>192854.0</v>
      </c>
      <c r="D391" s="54" t="s">
        <v>83</v>
      </c>
      <c r="E391" s="53">
        <v>45292.0</v>
      </c>
      <c r="F391" s="56">
        <f t="shared" si="4"/>
        <v>16</v>
      </c>
      <c r="G391" s="151">
        <v>45244.0</v>
      </c>
      <c r="H391" s="347">
        <f t="shared" si="2"/>
        <v>17</v>
      </c>
      <c r="I391" s="54" t="s">
        <v>49</v>
      </c>
      <c r="J391" s="54">
        <v>535.0</v>
      </c>
      <c r="K391" s="100"/>
      <c r="L391" s="54" t="s">
        <v>51</v>
      </c>
      <c r="M391" s="53">
        <v>45750.0</v>
      </c>
      <c r="N391" s="54" t="s">
        <v>19</v>
      </c>
      <c r="O391" s="54" t="s">
        <v>65</v>
      </c>
      <c r="P391" s="434" t="s">
        <v>61</v>
      </c>
      <c r="Q391" s="269"/>
      <c r="R391" s="269"/>
      <c r="S391" s="269"/>
      <c r="T391" s="269"/>
      <c r="U391" s="269"/>
      <c r="V391" s="268"/>
      <c r="W391" s="268"/>
      <c r="X391" s="268"/>
    </row>
    <row r="392">
      <c r="A392" s="53">
        <v>45705.0</v>
      </c>
      <c r="B392" s="53">
        <v>45783.0</v>
      </c>
      <c r="C392" s="54">
        <v>242097.0</v>
      </c>
      <c r="D392" s="54" t="s">
        <v>83</v>
      </c>
      <c r="E392" s="53">
        <v>45597.0</v>
      </c>
      <c r="F392" s="56">
        <f t="shared" si="4"/>
        <v>6</v>
      </c>
      <c r="G392" s="53">
        <v>45695.0</v>
      </c>
      <c r="H392" s="347">
        <f t="shared" si="2"/>
        <v>2</v>
      </c>
      <c r="I392" s="54" t="s">
        <v>134</v>
      </c>
      <c r="J392" s="158" t="s">
        <v>406</v>
      </c>
      <c r="K392" s="57">
        <v>2000.0</v>
      </c>
      <c r="L392" s="54" t="s">
        <v>68</v>
      </c>
      <c r="M392" s="53">
        <v>45776.0</v>
      </c>
      <c r="N392" s="54" t="s">
        <v>19</v>
      </c>
      <c r="O392" s="54" t="s">
        <v>65</v>
      </c>
      <c r="P392" s="434" t="s">
        <v>61</v>
      </c>
      <c r="Q392" s="269"/>
      <c r="R392" s="269"/>
      <c r="S392" s="269"/>
      <c r="T392" s="269"/>
      <c r="U392" s="269"/>
      <c r="V392" s="268"/>
      <c r="W392" s="268"/>
      <c r="X392" s="268"/>
    </row>
    <row r="393">
      <c r="A393" s="53">
        <v>45705.0</v>
      </c>
      <c r="B393" s="53">
        <v>45783.0</v>
      </c>
      <c r="C393" s="54">
        <v>239980.0</v>
      </c>
      <c r="D393" s="54" t="s">
        <v>83</v>
      </c>
      <c r="E393" s="53">
        <v>45658.0</v>
      </c>
      <c r="F393" s="56">
        <f t="shared" si="4"/>
        <v>4</v>
      </c>
      <c r="G393" s="53">
        <v>45679.0</v>
      </c>
      <c r="H393" s="347">
        <f t="shared" si="2"/>
        <v>3</v>
      </c>
      <c r="I393" s="54" t="s">
        <v>49</v>
      </c>
      <c r="J393" s="58"/>
      <c r="K393" s="100"/>
      <c r="L393" s="58"/>
      <c r="M393" s="53">
        <v>45751.0</v>
      </c>
      <c r="N393" s="54" t="s">
        <v>19</v>
      </c>
      <c r="O393" s="54" t="s">
        <v>198</v>
      </c>
      <c r="P393" s="439"/>
      <c r="Q393" s="269"/>
      <c r="R393" s="269"/>
      <c r="S393" s="269"/>
      <c r="T393" s="269"/>
      <c r="U393" s="269"/>
      <c r="V393" s="268"/>
      <c r="W393" s="268"/>
      <c r="X393" s="268"/>
    </row>
    <row r="394">
      <c r="A394" s="53">
        <v>45700.0</v>
      </c>
      <c r="B394" s="53">
        <v>45779.0</v>
      </c>
      <c r="C394" s="54">
        <v>216278.0</v>
      </c>
      <c r="D394" s="54" t="s">
        <v>107</v>
      </c>
      <c r="E394" s="53">
        <v>45413.0</v>
      </c>
      <c r="F394" s="56">
        <f t="shared" si="4"/>
        <v>12</v>
      </c>
      <c r="G394" s="53">
        <v>45441.0</v>
      </c>
      <c r="H394" s="347">
        <f t="shared" si="2"/>
        <v>11</v>
      </c>
      <c r="I394" s="54" t="s">
        <v>49</v>
      </c>
      <c r="J394" s="54">
        <v>501.0</v>
      </c>
      <c r="K394" s="57">
        <v>1500.0</v>
      </c>
      <c r="L394" s="54" t="s">
        <v>51</v>
      </c>
      <c r="M394" s="53">
        <v>45779.0</v>
      </c>
      <c r="N394" s="54" t="s">
        <v>17</v>
      </c>
      <c r="O394" s="54" t="s">
        <v>65</v>
      </c>
      <c r="P394" s="434" t="s">
        <v>61</v>
      </c>
      <c r="Q394" s="269"/>
      <c r="R394" s="269"/>
      <c r="S394" s="269"/>
      <c r="T394" s="269"/>
      <c r="U394" s="269"/>
      <c r="V394" s="268"/>
      <c r="W394" s="268"/>
      <c r="X394" s="268"/>
    </row>
    <row r="395">
      <c r="A395" s="53">
        <v>45705.0</v>
      </c>
      <c r="B395" s="53">
        <v>45783.0</v>
      </c>
      <c r="C395" s="54">
        <v>227068.0</v>
      </c>
      <c r="D395" s="54" t="s">
        <v>107</v>
      </c>
      <c r="E395" s="53">
        <v>44593.0</v>
      </c>
      <c r="F395" s="56">
        <f t="shared" si="4"/>
        <v>39</v>
      </c>
      <c r="G395" s="53">
        <v>45540.0</v>
      </c>
      <c r="H395" s="347">
        <f t="shared" si="2"/>
        <v>8</v>
      </c>
      <c r="I395" s="54" t="s">
        <v>49</v>
      </c>
      <c r="J395" s="54" t="s">
        <v>190</v>
      </c>
      <c r="K395" s="100"/>
      <c r="L395" s="54" t="s">
        <v>51</v>
      </c>
      <c r="M395" s="53">
        <v>45751.0</v>
      </c>
      <c r="N395" s="54" t="s">
        <v>19</v>
      </c>
      <c r="O395" s="54" t="s">
        <v>65</v>
      </c>
      <c r="P395" s="434" t="s">
        <v>61</v>
      </c>
      <c r="Q395" s="269"/>
      <c r="R395" s="269"/>
      <c r="S395" s="269"/>
      <c r="T395" s="269"/>
      <c r="U395" s="269"/>
      <c r="V395" s="268"/>
      <c r="W395" s="268"/>
      <c r="X395" s="268"/>
    </row>
    <row r="396">
      <c r="A396" s="53">
        <v>45705.0</v>
      </c>
      <c r="B396" s="53">
        <v>45783.0</v>
      </c>
      <c r="C396" s="54">
        <v>233065.0</v>
      </c>
      <c r="D396" s="54" t="s">
        <v>107</v>
      </c>
      <c r="E396" s="53">
        <v>45566.0</v>
      </c>
      <c r="F396" s="56">
        <f t="shared" si="4"/>
        <v>7</v>
      </c>
      <c r="G396" s="53">
        <v>45602.0</v>
      </c>
      <c r="H396" s="347">
        <f t="shared" si="2"/>
        <v>6</v>
      </c>
      <c r="I396" s="54" t="s">
        <v>49</v>
      </c>
      <c r="J396" s="54" t="s">
        <v>903</v>
      </c>
      <c r="K396" s="57">
        <v>2000.0</v>
      </c>
      <c r="L396" s="54" t="s">
        <v>51</v>
      </c>
      <c r="M396" s="53">
        <v>45757.0</v>
      </c>
      <c r="N396" s="54" t="s">
        <v>19</v>
      </c>
      <c r="O396" s="54" t="s">
        <v>65</v>
      </c>
      <c r="P396" s="434" t="s">
        <v>61</v>
      </c>
      <c r="Q396" s="269"/>
      <c r="R396" s="269"/>
      <c r="S396" s="269"/>
      <c r="T396" s="269"/>
      <c r="U396" s="269"/>
      <c r="V396" s="268"/>
      <c r="W396" s="268"/>
      <c r="X396" s="268"/>
    </row>
    <row r="397">
      <c r="A397" s="53">
        <v>45705.0</v>
      </c>
      <c r="B397" s="53">
        <v>45783.0</v>
      </c>
      <c r="C397" s="54">
        <v>232981.0</v>
      </c>
      <c r="D397" s="54" t="s">
        <v>107</v>
      </c>
      <c r="E397" s="53">
        <v>45627.0</v>
      </c>
      <c r="F397" s="56">
        <f t="shared" si="4"/>
        <v>5</v>
      </c>
      <c r="G397" s="151">
        <v>45637.0</v>
      </c>
      <c r="H397" s="347">
        <f t="shared" si="2"/>
        <v>4</v>
      </c>
      <c r="I397" s="54" t="s">
        <v>42</v>
      </c>
      <c r="J397" s="58"/>
      <c r="K397" s="100"/>
      <c r="L397" s="58"/>
      <c r="M397" s="53">
        <v>45751.0</v>
      </c>
      <c r="N397" s="54" t="s">
        <v>19</v>
      </c>
      <c r="O397" s="54" t="s">
        <v>197</v>
      </c>
      <c r="P397" s="439"/>
      <c r="Q397" s="269"/>
      <c r="R397" s="269"/>
      <c r="S397" s="269"/>
      <c r="T397" s="269"/>
      <c r="U397" s="269"/>
      <c r="V397" s="268"/>
      <c r="W397" s="268"/>
      <c r="X397" s="268"/>
    </row>
    <row r="398">
      <c r="A398" s="53">
        <v>45705.0</v>
      </c>
      <c r="B398" s="53">
        <v>45783.0</v>
      </c>
      <c r="C398" s="54">
        <v>184968.0</v>
      </c>
      <c r="D398" s="54" t="s">
        <v>89</v>
      </c>
      <c r="E398" s="53">
        <v>45231.0</v>
      </c>
      <c r="F398" s="56">
        <f t="shared" si="4"/>
        <v>18</v>
      </c>
      <c r="G398" s="53">
        <v>45307.0</v>
      </c>
      <c r="H398" s="347">
        <f t="shared" si="2"/>
        <v>15</v>
      </c>
      <c r="I398" s="54" t="s">
        <v>49</v>
      </c>
      <c r="J398" s="54">
        <v>535.0</v>
      </c>
      <c r="K398" s="100"/>
      <c r="L398" s="54" t="s">
        <v>51</v>
      </c>
      <c r="M398" s="53">
        <v>45748.0</v>
      </c>
      <c r="N398" s="54" t="s">
        <v>19</v>
      </c>
      <c r="O398" s="54" t="s">
        <v>65</v>
      </c>
      <c r="P398" s="434" t="s">
        <v>61</v>
      </c>
      <c r="Q398" s="269"/>
      <c r="R398" s="269"/>
      <c r="S398" s="269"/>
      <c r="T398" s="269"/>
      <c r="U398" s="269"/>
      <c r="V398" s="268"/>
      <c r="W398" s="268"/>
      <c r="X398" s="268"/>
    </row>
    <row r="399">
      <c r="A399" s="53">
        <v>45705.0</v>
      </c>
      <c r="B399" s="53">
        <v>45783.0</v>
      </c>
      <c r="C399" s="54">
        <v>88603.0</v>
      </c>
      <c r="D399" s="54" t="s">
        <v>158</v>
      </c>
      <c r="E399" s="53">
        <v>44256.0</v>
      </c>
      <c r="F399" s="56">
        <f t="shared" si="4"/>
        <v>50</v>
      </c>
      <c r="G399" s="53">
        <v>44340.0</v>
      </c>
      <c r="H399" s="347">
        <f t="shared" si="2"/>
        <v>47</v>
      </c>
      <c r="I399" s="54" t="s">
        <v>59</v>
      </c>
      <c r="J399" s="54">
        <v>107.0</v>
      </c>
      <c r="K399" s="100"/>
      <c r="L399" s="54" t="s">
        <v>51</v>
      </c>
      <c r="M399" s="53">
        <v>42102.0</v>
      </c>
      <c r="N399" s="54" t="s">
        <v>19</v>
      </c>
      <c r="O399" s="54" t="s">
        <v>65</v>
      </c>
      <c r="P399" s="434" t="s">
        <v>61</v>
      </c>
      <c r="Q399" s="269"/>
      <c r="R399" s="269"/>
      <c r="S399" s="269"/>
      <c r="T399" s="269"/>
      <c r="U399" s="269"/>
      <c r="V399" s="268"/>
      <c r="W399" s="268"/>
      <c r="X399" s="268"/>
    </row>
    <row r="400">
      <c r="A400" s="53">
        <v>45705.0</v>
      </c>
      <c r="B400" s="53">
        <v>45783.0</v>
      </c>
      <c r="C400" s="54">
        <v>217600.0</v>
      </c>
      <c r="D400" s="54" t="s">
        <v>111</v>
      </c>
      <c r="E400" s="53">
        <v>45352.0</v>
      </c>
      <c r="F400" s="56">
        <f t="shared" si="4"/>
        <v>14</v>
      </c>
      <c r="G400" s="53">
        <v>45456.0</v>
      </c>
      <c r="H400" s="347">
        <f t="shared" si="2"/>
        <v>10</v>
      </c>
      <c r="I400" s="54" t="s">
        <v>59</v>
      </c>
      <c r="J400" s="54">
        <v>139.0</v>
      </c>
      <c r="K400" s="57">
        <v>10000.0</v>
      </c>
      <c r="L400" s="54" t="s">
        <v>68</v>
      </c>
      <c r="M400" s="53">
        <v>45754.0</v>
      </c>
      <c r="N400" s="54" t="s">
        <v>19</v>
      </c>
      <c r="O400" s="54" t="s">
        <v>65</v>
      </c>
      <c r="P400" s="434" t="s">
        <v>61</v>
      </c>
      <c r="Q400" s="269"/>
      <c r="R400" s="269"/>
      <c r="S400" s="269"/>
      <c r="T400" s="269"/>
      <c r="U400" s="269"/>
      <c r="V400" s="268"/>
      <c r="W400" s="268"/>
      <c r="X400" s="268"/>
    </row>
    <row r="401">
      <c r="A401" s="53">
        <v>45705.0</v>
      </c>
      <c r="B401" s="53">
        <v>45783.0</v>
      </c>
      <c r="C401" s="54">
        <v>237727.0</v>
      </c>
      <c r="D401" s="54" t="s">
        <v>111</v>
      </c>
      <c r="E401" s="53">
        <v>45627.0</v>
      </c>
      <c r="F401" s="56">
        <f t="shared" si="4"/>
        <v>5</v>
      </c>
      <c r="G401" s="151">
        <v>45653.0</v>
      </c>
      <c r="H401" s="347">
        <f t="shared" si="2"/>
        <v>4</v>
      </c>
      <c r="I401" s="54" t="s">
        <v>73</v>
      </c>
      <c r="J401" s="58"/>
      <c r="K401" s="100"/>
      <c r="L401" s="58"/>
      <c r="M401" s="53">
        <v>45751.0</v>
      </c>
      <c r="N401" s="54" t="s">
        <v>19</v>
      </c>
      <c r="O401" s="54" t="s">
        <v>197</v>
      </c>
      <c r="P401" s="439"/>
      <c r="Q401" s="269"/>
      <c r="R401" s="269"/>
      <c r="S401" s="269"/>
      <c r="T401" s="269"/>
      <c r="U401" s="269"/>
      <c r="V401" s="268"/>
      <c r="W401" s="268"/>
      <c r="X401" s="268"/>
    </row>
    <row r="402">
      <c r="A402" s="53">
        <v>45705.0</v>
      </c>
      <c r="B402" s="53">
        <v>45783.0</v>
      </c>
      <c r="C402" s="54">
        <v>239442.0</v>
      </c>
      <c r="D402" s="54" t="s">
        <v>111</v>
      </c>
      <c r="E402" s="53">
        <v>45658.0</v>
      </c>
      <c r="F402" s="56">
        <f t="shared" si="4"/>
        <v>4</v>
      </c>
      <c r="G402" s="53">
        <v>45680.0</v>
      </c>
      <c r="H402" s="347">
        <f t="shared" si="2"/>
        <v>3</v>
      </c>
      <c r="I402" s="54" t="s">
        <v>73</v>
      </c>
      <c r="J402" s="58"/>
      <c r="K402" s="100"/>
      <c r="L402" s="58"/>
      <c r="M402" s="53">
        <v>45751.0</v>
      </c>
      <c r="N402" s="54" t="s">
        <v>19</v>
      </c>
      <c r="O402" s="54" t="s">
        <v>198</v>
      </c>
      <c r="P402" s="439"/>
      <c r="Q402" s="269"/>
      <c r="R402" s="269"/>
      <c r="S402" s="269"/>
      <c r="T402" s="269"/>
      <c r="U402" s="269"/>
      <c r="V402" s="268"/>
      <c r="W402" s="268"/>
      <c r="X402" s="268"/>
    </row>
    <row r="403">
      <c r="A403" s="53">
        <v>45705.0</v>
      </c>
      <c r="B403" s="53">
        <v>45783.0</v>
      </c>
      <c r="C403" s="54">
        <v>241854.0</v>
      </c>
      <c r="D403" s="54" t="s">
        <v>111</v>
      </c>
      <c r="E403" s="53">
        <v>45627.0</v>
      </c>
      <c r="F403" s="56">
        <f t="shared" si="4"/>
        <v>5</v>
      </c>
      <c r="G403" s="53">
        <v>45694.0</v>
      </c>
      <c r="H403" s="347">
        <f t="shared" si="2"/>
        <v>3</v>
      </c>
      <c r="I403" s="54" t="s">
        <v>42</v>
      </c>
      <c r="J403" s="58"/>
      <c r="K403" s="100"/>
      <c r="L403" s="58"/>
      <c r="M403" s="53">
        <v>45751.0</v>
      </c>
      <c r="N403" s="54" t="s">
        <v>19</v>
      </c>
      <c r="O403" s="54" t="s">
        <v>197</v>
      </c>
      <c r="P403" s="439"/>
      <c r="Q403" s="269"/>
      <c r="R403" s="269"/>
      <c r="S403" s="269"/>
      <c r="T403" s="269"/>
      <c r="U403" s="269"/>
      <c r="V403" s="268"/>
      <c r="W403" s="268"/>
      <c r="X403" s="268"/>
    </row>
    <row r="404">
      <c r="A404" s="53">
        <v>45705.0</v>
      </c>
      <c r="B404" s="53">
        <v>45783.0</v>
      </c>
      <c r="C404" s="54">
        <v>226639.0</v>
      </c>
      <c r="D404" s="54" t="s">
        <v>179</v>
      </c>
      <c r="E404" s="53">
        <v>45323.0</v>
      </c>
      <c r="F404" s="56">
        <f t="shared" si="4"/>
        <v>15</v>
      </c>
      <c r="G404" s="53">
        <v>45539.0</v>
      </c>
      <c r="H404" s="347">
        <f t="shared" si="2"/>
        <v>8</v>
      </c>
      <c r="I404" s="54" t="s">
        <v>59</v>
      </c>
      <c r="J404" s="54">
        <v>139.0</v>
      </c>
      <c r="K404" s="100"/>
      <c r="L404" s="54" t="s">
        <v>51</v>
      </c>
      <c r="M404" s="53">
        <v>45754.0</v>
      </c>
      <c r="N404" s="54" t="s">
        <v>19</v>
      </c>
      <c r="O404" s="54" t="s">
        <v>65</v>
      </c>
      <c r="P404" s="434" t="s">
        <v>61</v>
      </c>
      <c r="Q404" s="269"/>
      <c r="R404" s="269"/>
      <c r="S404" s="269"/>
      <c r="T404" s="269"/>
      <c r="U404" s="269"/>
      <c r="V404" s="268"/>
      <c r="W404" s="268"/>
      <c r="X404" s="268"/>
    </row>
    <row r="405">
      <c r="A405" s="53">
        <v>45705.0</v>
      </c>
      <c r="B405" s="53">
        <v>45783.0</v>
      </c>
      <c r="C405" s="54">
        <v>149490.0</v>
      </c>
      <c r="D405" s="54" t="s">
        <v>91</v>
      </c>
      <c r="E405" s="53">
        <v>44743.0</v>
      </c>
      <c r="F405" s="56">
        <f t="shared" si="4"/>
        <v>34</v>
      </c>
      <c r="G405" s="53">
        <v>44866.0</v>
      </c>
      <c r="H405" s="347">
        <f t="shared" si="2"/>
        <v>30</v>
      </c>
      <c r="I405" s="54" t="s">
        <v>59</v>
      </c>
      <c r="J405" s="54">
        <v>129.0</v>
      </c>
      <c r="K405" s="100"/>
      <c r="L405" s="54" t="s">
        <v>51</v>
      </c>
      <c r="M405" s="53">
        <v>45754.0</v>
      </c>
      <c r="N405" s="54" t="s">
        <v>19</v>
      </c>
      <c r="O405" s="54" t="s">
        <v>65</v>
      </c>
      <c r="P405" s="434" t="s">
        <v>61</v>
      </c>
      <c r="Q405" s="269"/>
      <c r="R405" s="269"/>
      <c r="S405" s="269"/>
      <c r="T405" s="269"/>
      <c r="U405" s="269"/>
      <c r="V405" s="268"/>
      <c r="W405" s="268"/>
      <c r="X405" s="268"/>
    </row>
    <row r="406">
      <c r="A406" s="53">
        <v>45705.0</v>
      </c>
      <c r="B406" s="53">
        <v>45783.0</v>
      </c>
      <c r="C406" s="54">
        <v>134299.0</v>
      </c>
      <c r="D406" s="54" t="s">
        <v>112</v>
      </c>
      <c r="E406" s="53">
        <v>45292.0</v>
      </c>
      <c r="F406" s="56">
        <f t="shared" si="4"/>
        <v>16</v>
      </c>
      <c r="G406" s="53">
        <v>45386.0</v>
      </c>
      <c r="H406" s="347">
        <f t="shared" si="2"/>
        <v>13</v>
      </c>
      <c r="I406" s="54" t="s">
        <v>59</v>
      </c>
      <c r="J406" s="54">
        <v>139.0</v>
      </c>
      <c r="K406" s="57" t="s">
        <v>64</v>
      </c>
      <c r="L406" s="54" t="s">
        <v>51</v>
      </c>
      <c r="M406" s="53">
        <v>45754.0</v>
      </c>
      <c r="N406" s="54" t="s">
        <v>19</v>
      </c>
      <c r="O406" s="54" t="s">
        <v>65</v>
      </c>
      <c r="P406" s="434" t="s">
        <v>61</v>
      </c>
      <c r="Q406" s="115"/>
      <c r="R406" s="165"/>
      <c r="S406" s="165"/>
      <c r="T406" s="165"/>
      <c r="U406" s="165"/>
      <c r="V406" s="166"/>
      <c r="W406" s="166"/>
      <c r="X406" s="166"/>
    </row>
    <row r="407">
      <c r="A407" s="53">
        <v>45705.0</v>
      </c>
      <c r="B407" s="53">
        <v>45783.0</v>
      </c>
      <c r="C407" s="54">
        <v>237606.0</v>
      </c>
      <c r="D407" s="54" t="s">
        <v>112</v>
      </c>
      <c r="E407" s="53">
        <v>45627.0</v>
      </c>
      <c r="F407" s="56">
        <f t="shared" si="4"/>
        <v>5</v>
      </c>
      <c r="G407" s="151">
        <v>45647.0</v>
      </c>
      <c r="H407" s="347">
        <f t="shared" si="2"/>
        <v>4</v>
      </c>
      <c r="I407" s="54" t="s">
        <v>49</v>
      </c>
      <c r="J407" s="58"/>
      <c r="K407" s="100"/>
      <c r="L407" s="58"/>
      <c r="M407" s="53">
        <v>45751.0</v>
      </c>
      <c r="N407" s="54" t="s">
        <v>19</v>
      </c>
      <c r="O407" s="54" t="s">
        <v>197</v>
      </c>
      <c r="P407" s="439"/>
      <c r="Q407" s="115"/>
      <c r="R407" s="165"/>
      <c r="S407" s="165"/>
      <c r="T407" s="165"/>
      <c r="U407" s="165"/>
      <c r="V407" s="166"/>
      <c r="W407" s="166"/>
      <c r="X407" s="166"/>
    </row>
    <row r="408">
      <c r="A408" s="53">
        <v>45705.0</v>
      </c>
      <c r="B408" s="53">
        <v>45783.0</v>
      </c>
      <c r="C408" s="54">
        <v>176530.0</v>
      </c>
      <c r="D408" s="54" t="s">
        <v>112</v>
      </c>
      <c r="E408" s="53">
        <v>45627.0</v>
      </c>
      <c r="F408" s="56">
        <f t="shared" si="4"/>
        <v>5</v>
      </c>
      <c r="G408" s="53">
        <v>45688.0</v>
      </c>
      <c r="H408" s="347">
        <f t="shared" si="2"/>
        <v>3</v>
      </c>
      <c r="I408" s="54" t="s">
        <v>49</v>
      </c>
      <c r="J408" s="58"/>
      <c r="K408" s="100"/>
      <c r="L408" s="58"/>
      <c r="M408" s="53">
        <v>45751.0</v>
      </c>
      <c r="N408" s="54" t="s">
        <v>19</v>
      </c>
      <c r="O408" s="54" t="s">
        <v>197</v>
      </c>
      <c r="P408" s="439"/>
      <c r="Q408" s="115"/>
      <c r="R408" s="165"/>
      <c r="S408" s="165"/>
      <c r="T408" s="165"/>
      <c r="U408" s="165"/>
      <c r="V408" s="166"/>
      <c r="W408" s="166"/>
      <c r="X408" s="166"/>
    </row>
    <row r="409">
      <c r="A409" s="53">
        <v>45705.0</v>
      </c>
      <c r="B409" s="53">
        <v>45783.0</v>
      </c>
      <c r="C409" s="54">
        <v>213054.0</v>
      </c>
      <c r="D409" s="54" t="s">
        <v>114</v>
      </c>
      <c r="E409" s="53">
        <v>45323.0</v>
      </c>
      <c r="F409" s="56">
        <f t="shared" si="4"/>
        <v>15</v>
      </c>
      <c r="G409" s="53">
        <v>45421.0</v>
      </c>
      <c r="H409" s="347">
        <f t="shared" si="2"/>
        <v>11</v>
      </c>
      <c r="I409" s="54" t="s">
        <v>49</v>
      </c>
      <c r="J409" s="54">
        <v>535.0</v>
      </c>
      <c r="K409" s="100"/>
      <c r="L409" s="54" t="s">
        <v>51</v>
      </c>
      <c r="M409" s="53">
        <v>45757.0</v>
      </c>
      <c r="N409" s="54" t="s">
        <v>19</v>
      </c>
      <c r="O409" s="54" t="s">
        <v>65</v>
      </c>
      <c r="P409" s="434" t="s">
        <v>61</v>
      </c>
      <c r="Q409" s="115"/>
      <c r="R409" s="165"/>
      <c r="S409" s="165"/>
      <c r="T409" s="165"/>
      <c r="U409" s="165"/>
      <c r="V409" s="166"/>
      <c r="W409" s="166"/>
      <c r="X409" s="166"/>
    </row>
    <row r="410">
      <c r="A410" s="53">
        <v>45705.0</v>
      </c>
      <c r="B410" s="53">
        <v>45783.0</v>
      </c>
      <c r="C410" s="54">
        <v>237753.0</v>
      </c>
      <c r="D410" s="54" t="s">
        <v>93</v>
      </c>
      <c r="E410" s="53">
        <v>45566.0</v>
      </c>
      <c r="F410" s="56">
        <f t="shared" si="4"/>
        <v>7</v>
      </c>
      <c r="G410" s="151">
        <v>45651.0</v>
      </c>
      <c r="H410" s="347">
        <f t="shared" si="2"/>
        <v>4</v>
      </c>
      <c r="I410" s="54" t="s">
        <v>63</v>
      </c>
      <c r="J410" s="54">
        <v>404.0</v>
      </c>
      <c r="K410" s="100"/>
      <c r="L410" s="54" t="s">
        <v>51</v>
      </c>
      <c r="M410" s="53">
        <v>45771.0</v>
      </c>
      <c r="N410" s="54" t="s">
        <v>19</v>
      </c>
      <c r="O410" s="54" t="s">
        <v>65</v>
      </c>
      <c r="P410" s="434" t="s">
        <v>61</v>
      </c>
      <c r="Q410" s="115"/>
      <c r="R410" s="165"/>
      <c r="S410" s="165"/>
      <c r="T410" s="165"/>
      <c r="U410" s="165"/>
      <c r="V410" s="166"/>
      <c r="W410" s="166"/>
      <c r="X410" s="166"/>
    </row>
    <row r="411">
      <c r="A411" s="53">
        <v>45705.0</v>
      </c>
      <c r="B411" s="53">
        <v>45783.0</v>
      </c>
      <c r="C411" s="54">
        <v>239209.0</v>
      </c>
      <c r="D411" s="54" t="s">
        <v>93</v>
      </c>
      <c r="E411" s="53">
        <v>45627.0</v>
      </c>
      <c r="F411" s="56">
        <f t="shared" si="4"/>
        <v>5</v>
      </c>
      <c r="G411" s="53">
        <v>45671.0</v>
      </c>
      <c r="H411" s="347">
        <f t="shared" si="2"/>
        <v>3</v>
      </c>
      <c r="I411" s="54" t="s">
        <v>49</v>
      </c>
      <c r="J411" s="58"/>
      <c r="K411" s="100"/>
      <c r="L411" s="58"/>
      <c r="M411" s="53">
        <v>45751.0</v>
      </c>
      <c r="N411" s="54" t="s">
        <v>19</v>
      </c>
      <c r="O411" s="54" t="s">
        <v>197</v>
      </c>
      <c r="P411" s="439"/>
      <c r="Q411" s="115"/>
      <c r="R411" s="165"/>
      <c r="S411" s="165"/>
      <c r="T411" s="165"/>
      <c r="U411" s="165"/>
      <c r="V411" s="166"/>
      <c r="W411" s="166"/>
      <c r="X411" s="166"/>
    </row>
    <row r="412">
      <c r="A412" s="53">
        <v>45705.0</v>
      </c>
      <c r="B412" s="53">
        <v>45783.0</v>
      </c>
      <c r="C412" s="54">
        <v>241948.0</v>
      </c>
      <c r="D412" s="54" t="s">
        <v>93</v>
      </c>
      <c r="E412" s="53">
        <v>45627.0</v>
      </c>
      <c r="F412" s="56">
        <f t="shared" si="4"/>
        <v>5</v>
      </c>
      <c r="G412" s="53">
        <v>45693.0</v>
      </c>
      <c r="H412" s="347">
        <f t="shared" si="2"/>
        <v>3</v>
      </c>
      <c r="I412" s="54" t="s">
        <v>49</v>
      </c>
      <c r="J412" s="58"/>
      <c r="K412" s="100"/>
      <c r="L412" s="58"/>
      <c r="M412" s="53">
        <v>45751.0</v>
      </c>
      <c r="N412" s="54" t="s">
        <v>19</v>
      </c>
      <c r="O412" s="54" t="s">
        <v>197</v>
      </c>
      <c r="P412" s="439"/>
      <c r="Q412" s="115"/>
      <c r="R412" s="165"/>
      <c r="S412" s="165"/>
      <c r="T412" s="165"/>
      <c r="U412" s="165"/>
      <c r="V412" s="166"/>
      <c r="W412" s="166"/>
      <c r="X412" s="166"/>
    </row>
    <row r="413">
      <c r="A413" s="53">
        <v>45705.0</v>
      </c>
      <c r="B413" s="53">
        <v>45783.0</v>
      </c>
      <c r="C413" s="54">
        <v>211345.0</v>
      </c>
      <c r="D413" s="54" t="s">
        <v>55</v>
      </c>
      <c r="E413" s="53">
        <v>45231.0</v>
      </c>
      <c r="F413" s="56">
        <f t="shared" si="4"/>
        <v>18</v>
      </c>
      <c r="G413" s="53">
        <v>45406.0</v>
      </c>
      <c r="H413" s="347">
        <f t="shared" si="2"/>
        <v>12</v>
      </c>
      <c r="I413" s="54" t="s">
        <v>49</v>
      </c>
      <c r="J413" s="54">
        <v>535.0</v>
      </c>
      <c r="K413" s="57"/>
      <c r="L413" s="54" t="s">
        <v>51</v>
      </c>
      <c r="M413" s="53">
        <v>45775.0</v>
      </c>
      <c r="N413" s="54" t="s">
        <v>19</v>
      </c>
      <c r="O413" s="54" t="s">
        <v>65</v>
      </c>
      <c r="P413" s="434" t="s">
        <v>61</v>
      </c>
      <c r="Q413" s="115"/>
      <c r="R413" s="165"/>
      <c r="S413" s="165"/>
      <c r="T413" s="165"/>
      <c r="U413" s="165"/>
      <c r="V413" s="166"/>
      <c r="W413" s="166"/>
      <c r="X413" s="166"/>
    </row>
    <row r="414">
      <c r="A414" s="53">
        <v>45705.0</v>
      </c>
      <c r="B414" s="53">
        <v>45783.0</v>
      </c>
      <c r="C414" s="54">
        <v>193678.0</v>
      </c>
      <c r="D414" s="54" t="s">
        <v>95</v>
      </c>
      <c r="E414" s="53">
        <v>45108.0</v>
      </c>
      <c r="F414" s="56">
        <f t="shared" si="4"/>
        <v>22</v>
      </c>
      <c r="G414" s="151">
        <v>45252.0</v>
      </c>
      <c r="H414" s="347">
        <f t="shared" si="2"/>
        <v>17</v>
      </c>
      <c r="I414" s="54" t="s">
        <v>49</v>
      </c>
      <c r="J414" s="54">
        <v>535.0</v>
      </c>
      <c r="K414" s="100"/>
      <c r="L414" s="54" t="s">
        <v>51</v>
      </c>
      <c r="M414" s="53">
        <v>45749.0</v>
      </c>
      <c r="N414" s="54" t="s">
        <v>19</v>
      </c>
      <c r="O414" s="54" t="s">
        <v>65</v>
      </c>
      <c r="P414" s="434" t="s">
        <v>61</v>
      </c>
      <c r="Q414" s="115"/>
      <c r="R414" s="165"/>
      <c r="S414" s="165"/>
      <c r="T414" s="165"/>
      <c r="U414" s="165"/>
      <c r="V414" s="166"/>
      <c r="W414" s="166"/>
      <c r="X414" s="166"/>
    </row>
    <row r="415">
      <c r="A415" s="53">
        <v>45705.0</v>
      </c>
      <c r="B415" s="53">
        <v>45783.0</v>
      </c>
      <c r="C415" s="54">
        <v>208930.0</v>
      </c>
      <c r="D415" s="54" t="s">
        <v>95</v>
      </c>
      <c r="E415" s="53">
        <v>45261.0</v>
      </c>
      <c r="F415" s="56">
        <f t="shared" si="4"/>
        <v>17</v>
      </c>
      <c r="G415" s="53">
        <v>45385.0</v>
      </c>
      <c r="H415" s="347">
        <f t="shared" si="2"/>
        <v>13</v>
      </c>
      <c r="I415" s="54" t="s">
        <v>49</v>
      </c>
      <c r="J415" s="54">
        <v>535.0</v>
      </c>
      <c r="K415" s="100"/>
      <c r="L415" s="54" t="s">
        <v>51</v>
      </c>
      <c r="M415" s="53">
        <v>45749.0</v>
      </c>
      <c r="N415" s="54" t="s">
        <v>19</v>
      </c>
      <c r="O415" s="54" t="s">
        <v>65</v>
      </c>
      <c r="P415" s="434" t="s">
        <v>61</v>
      </c>
      <c r="Q415" s="115"/>
      <c r="R415" s="165"/>
      <c r="S415" s="165"/>
      <c r="T415" s="165"/>
      <c r="U415" s="165"/>
      <c r="V415" s="166"/>
      <c r="W415" s="166"/>
      <c r="X415" s="166"/>
    </row>
    <row r="416">
      <c r="A416" s="53">
        <v>45705.0</v>
      </c>
      <c r="B416" s="53">
        <v>45783.0</v>
      </c>
      <c r="C416" s="54">
        <v>242670.0</v>
      </c>
      <c r="D416" s="54" t="s">
        <v>95</v>
      </c>
      <c r="E416" s="53">
        <v>45658.0</v>
      </c>
      <c r="F416" s="56">
        <f t="shared" si="4"/>
        <v>4</v>
      </c>
      <c r="G416" s="53">
        <v>45333.0</v>
      </c>
      <c r="H416" s="347">
        <f t="shared" si="2"/>
        <v>14</v>
      </c>
      <c r="I416" s="54" t="s">
        <v>59</v>
      </c>
      <c r="J416" s="58"/>
      <c r="K416" s="100"/>
      <c r="L416" s="58"/>
      <c r="M416" s="53">
        <v>45751.0</v>
      </c>
      <c r="N416" s="54" t="s">
        <v>19</v>
      </c>
      <c r="O416" s="54" t="s">
        <v>198</v>
      </c>
      <c r="P416" s="439"/>
      <c r="Q416" s="115"/>
      <c r="R416" s="165"/>
      <c r="S416" s="165"/>
      <c r="T416" s="165"/>
      <c r="U416" s="165"/>
      <c r="V416" s="166"/>
      <c r="W416" s="166"/>
      <c r="X416" s="166"/>
    </row>
    <row r="417">
      <c r="A417" s="53">
        <v>45705.0</v>
      </c>
      <c r="B417" s="53">
        <v>45783.0</v>
      </c>
      <c r="C417" s="54">
        <v>222864.0</v>
      </c>
      <c r="D417" s="54" t="s">
        <v>62</v>
      </c>
      <c r="E417" s="53">
        <v>45444.0</v>
      </c>
      <c r="F417" s="56">
        <f t="shared" si="4"/>
        <v>11</v>
      </c>
      <c r="G417" s="53">
        <v>45499.0</v>
      </c>
      <c r="H417" s="347">
        <f t="shared" si="2"/>
        <v>9</v>
      </c>
      <c r="I417" s="54" t="s">
        <v>59</v>
      </c>
      <c r="J417" s="54" t="s">
        <v>203</v>
      </c>
      <c r="K417" s="57">
        <v>10000.0</v>
      </c>
      <c r="L417" s="54" t="s">
        <v>68</v>
      </c>
      <c r="M417" s="53">
        <v>45754.0</v>
      </c>
      <c r="N417" s="54" t="s">
        <v>19</v>
      </c>
      <c r="O417" s="54" t="s">
        <v>65</v>
      </c>
      <c r="P417" s="434" t="s">
        <v>61</v>
      </c>
      <c r="Q417" s="115"/>
      <c r="R417" s="165"/>
      <c r="S417" s="165"/>
      <c r="T417" s="165"/>
      <c r="U417" s="165"/>
      <c r="V417" s="166"/>
      <c r="W417" s="166"/>
      <c r="X417" s="166"/>
    </row>
    <row r="418">
      <c r="A418" s="53">
        <v>45726.0</v>
      </c>
      <c r="B418" s="53">
        <v>45783.0</v>
      </c>
      <c r="C418" s="54">
        <v>202677.0</v>
      </c>
      <c r="D418" s="54" t="s">
        <v>62</v>
      </c>
      <c r="E418" s="53">
        <v>45323.0</v>
      </c>
      <c r="F418" s="56">
        <f t="shared" si="4"/>
        <v>15</v>
      </c>
      <c r="G418" s="53">
        <v>45338.0</v>
      </c>
      <c r="H418" s="347">
        <f t="shared" si="2"/>
        <v>14</v>
      </c>
      <c r="I418" s="54" t="s">
        <v>59</v>
      </c>
      <c r="J418" s="54">
        <v>141.0</v>
      </c>
      <c r="K418" s="57">
        <v>11000.0</v>
      </c>
      <c r="L418" s="54" t="s">
        <v>51</v>
      </c>
      <c r="M418" s="53">
        <v>45756.0</v>
      </c>
      <c r="N418" s="54" t="s">
        <v>19</v>
      </c>
      <c r="O418" s="54" t="s">
        <v>65</v>
      </c>
      <c r="P418" s="434" t="s">
        <v>61</v>
      </c>
      <c r="Q418" s="115"/>
      <c r="R418" s="165"/>
      <c r="S418" s="165"/>
      <c r="T418" s="165"/>
      <c r="U418" s="165"/>
      <c r="V418" s="166"/>
      <c r="W418" s="166"/>
      <c r="X418" s="166"/>
    </row>
    <row r="419">
      <c r="A419" s="53">
        <v>45705.0</v>
      </c>
      <c r="B419" s="53">
        <v>45783.0</v>
      </c>
      <c r="C419" s="54">
        <v>223093.0</v>
      </c>
      <c r="D419" s="54" t="s">
        <v>62</v>
      </c>
      <c r="E419" s="53">
        <v>45444.0</v>
      </c>
      <c r="F419" s="56">
        <f t="shared" si="4"/>
        <v>11</v>
      </c>
      <c r="G419" s="53">
        <v>45502.0</v>
      </c>
      <c r="H419" s="347">
        <f t="shared" si="2"/>
        <v>9</v>
      </c>
      <c r="I419" s="54" t="s">
        <v>282</v>
      </c>
      <c r="J419" s="343" t="s">
        <v>993</v>
      </c>
      <c r="K419" s="57">
        <v>20000.0</v>
      </c>
      <c r="L419" s="54" t="s">
        <v>51</v>
      </c>
      <c r="M419" s="53">
        <v>45754.0</v>
      </c>
      <c r="N419" s="54" t="s">
        <v>19</v>
      </c>
      <c r="O419" s="54" t="s">
        <v>65</v>
      </c>
      <c r="P419" s="434" t="s">
        <v>61</v>
      </c>
      <c r="Q419" s="115"/>
      <c r="R419" s="165"/>
      <c r="S419" s="165"/>
      <c r="T419" s="165"/>
      <c r="U419" s="165"/>
      <c r="V419" s="166"/>
      <c r="W419" s="166"/>
      <c r="X419" s="166"/>
    </row>
    <row r="420">
      <c r="A420" s="53">
        <v>45705.0</v>
      </c>
      <c r="B420" s="53">
        <v>45783.0</v>
      </c>
      <c r="C420" s="54">
        <v>227544.0</v>
      </c>
      <c r="D420" s="54" t="s">
        <v>62</v>
      </c>
      <c r="E420" s="53">
        <v>45505.0</v>
      </c>
      <c r="F420" s="56">
        <f t="shared" si="4"/>
        <v>9</v>
      </c>
      <c r="G420" s="53">
        <v>45547.0</v>
      </c>
      <c r="H420" s="347">
        <f t="shared" si="2"/>
        <v>7</v>
      </c>
      <c r="I420" s="54" t="s">
        <v>63</v>
      </c>
      <c r="J420" s="54">
        <v>404.0</v>
      </c>
      <c r="K420" s="100"/>
      <c r="L420" s="54" t="s">
        <v>51</v>
      </c>
      <c r="M420" s="53">
        <v>45750.0</v>
      </c>
      <c r="N420" s="54" t="s">
        <v>19</v>
      </c>
      <c r="O420" s="54" t="s">
        <v>65</v>
      </c>
      <c r="P420" s="434" t="s">
        <v>61</v>
      </c>
      <c r="Q420" s="115"/>
      <c r="R420" s="165"/>
      <c r="S420" s="165"/>
      <c r="T420" s="165"/>
      <c r="U420" s="165"/>
      <c r="V420" s="166"/>
      <c r="W420" s="166"/>
      <c r="X420" s="166"/>
    </row>
    <row r="421">
      <c r="A421" s="53">
        <v>45705.0</v>
      </c>
      <c r="B421" s="53">
        <v>45783.0</v>
      </c>
      <c r="C421" s="54">
        <v>189740.0</v>
      </c>
      <c r="D421" s="54" t="s">
        <v>116</v>
      </c>
      <c r="E421" s="53">
        <v>45444.0</v>
      </c>
      <c r="F421" s="56">
        <f t="shared" si="4"/>
        <v>11</v>
      </c>
      <c r="G421" s="53">
        <v>45460.0</v>
      </c>
      <c r="H421" s="347">
        <f t="shared" si="2"/>
        <v>10</v>
      </c>
      <c r="I421" s="54" t="s">
        <v>59</v>
      </c>
      <c r="J421" s="54">
        <v>108.0</v>
      </c>
      <c r="K421" s="100"/>
      <c r="L421" s="54" t="s">
        <v>51</v>
      </c>
      <c r="M421" s="53">
        <v>45758.0</v>
      </c>
      <c r="N421" s="54" t="s">
        <v>19</v>
      </c>
      <c r="O421" s="54" t="s">
        <v>65</v>
      </c>
      <c r="P421" s="434" t="s">
        <v>61</v>
      </c>
      <c r="Q421" s="115"/>
      <c r="R421" s="165"/>
      <c r="S421" s="165"/>
      <c r="T421" s="165"/>
      <c r="U421" s="165"/>
      <c r="V421" s="166"/>
      <c r="W421" s="166"/>
      <c r="X421" s="166"/>
    </row>
    <row r="422">
      <c r="A422" s="53">
        <v>45705.0</v>
      </c>
      <c r="B422" s="53">
        <v>45783.0</v>
      </c>
      <c r="C422" s="54">
        <v>239549.0</v>
      </c>
      <c r="D422" s="54" t="s">
        <v>116</v>
      </c>
      <c r="E422" s="53">
        <v>45627.0</v>
      </c>
      <c r="F422" s="56">
        <f t="shared" si="4"/>
        <v>5</v>
      </c>
      <c r="G422" s="53">
        <v>45674.0</v>
      </c>
      <c r="H422" s="347">
        <f t="shared" si="2"/>
        <v>3</v>
      </c>
      <c r="I422" s="54" t="s">
        <v>49</v>
      </c>
      <c r="J422" s="58"/>
      <c r="K422" s="100"/>
      <c r="L422" s="58"/>
      <c r="M422" s="53">
        <v>45751.0</v>
      </c>
      <c r="N422" s="54" t="s">
        <v>19</v>
      </c>
      <c r="O422" s="54" t="s">
        <v>197</v>
      </c>
      <c r="P422" s="439"/>
      <c r="Q422" s="115"/>
      <c r="R422" s="165"/>
      <c r="S422" s="165"/>
      <c r="T422" s="165"/>
      <c r="U422" s="165"/>
      <c r="V422" s="166"/>
      <c r="W422" s="166"/>
      <c r="X422" s="166"/>
    </row>
    <row r="423">
      <c r="A423" s="53">
        <v>45705.0</v>
      </c>
      <c r="B423" s="53">
        <v>45783.0</v>
      </c>
      <c r="C423" s="54">
        <v>241134.0</v>
      </c>
      <c r="D423" s="54" t="s">
        <v>116</v>
      </c>
      <c r="E423" s="53">
        <v>45658.0</v>
      </c>
      <c r="F423" s="56">
        <f t="shared" si="4"/>
        <v>4</v>
      </c>
      <c r="G423" s="53">
        <v>45686.0</v>
      </c>
      <c r="H423" s="347">
        <f t="shared" si="2"/>
        <v>3</v>
      </c>
      <c r="I423" s="54" t="s">
        <v>49</v>
      </c>
      <c r="J423" s="58"/>
      <c r="K423" s="100"/>
      <c r="L423" s="58"/>
      <c r="M423" s="53">
        <v>45751.0</v>
      </c>
      <c r="N423" s="54" t="s">
        <v>19</v>
      </c>
      <c r="O423" s="54" t="s">
        <v>198</v>
      </c>
      <c r="P423" s="439"/>
      <c r="Q423" s="115"/>
      <c r="R423" s="165"/>
      <c r="S423" s="165"/>
      <c r="T423" s="165"/>
      <c r="U423" s="165"/>
      <c r="V423" s="166"/>
      <c r="W423" s="166"/>
      <c r="X423" s="166"/>
    </row>
    <row r="424">
      <c r="A424" s="53">
        <v>45705.0</v>
      </c>
      <c r="B424" s="53">
        <v>45783.0</v>
      </c>
      <c r="C424" s="54">
        <v>217559.0</v>
      </c>
      <c r="D424" s="54" t="s">
        <v>98</v>
      </c>
      <c r="E424" s="53">
        <v>44166.0</v>
      </c>
      <c r="F424" s="56">
        <f t="shared" si="4"/>
        <v>53</v>
      </c>
      <c r="G424" s="53">
        <v>45453.0</v>
      </c>
      <c r="H424" s="347">
        <f t="shared" si="2"/>
        <v>10</v>
      </c>
      <c r="I424" s="54" t="s">
        <v>59</v>
      </c>
      <c r="J424" s="54">
        <v>107.0</v>
      </c>
      <c r="K424" s="57">
        <v>5000.0</v>
      </c>
      <c r="L424" s="54" t="s">
        <v>68</v>
      </c>
      <c r="M424" s="53">
        <v>45755.0</v>
      </c>
      <c r="N424" s="54" t="s">
        <v>19</v>
      </c>
      <c r="O424" s="54" t="s">
        <v>65</v>
      </c>
      <c r="P424" s="434" t="s">
        <v>61</v>
      </c>
      <c r="Q424" s="115"/>
      <c r="R424" s="165"/>
      <c r="S424" s="165"/>
      <c r="T424" s="165"/>
      <c r="U424" s="165"/>
      <c r="V424" s="166"/>
      <c r="W424" s="166"/>
      <c r="X424" s="166"/>
    </row>
    <row r="425">
      <c r="A425" s="53">
        <v>45705.0</v>
      </c>
      <c r="B425" s="53">
        <v>45783.0</v>
      </c>
      <c r="C425" s="54">
        <v>238627.0</v>
      </c>
      <c r="D425" s="54" t="s">
        <v>98</v>
      </c>
      <c r="E425" s="53">
        <v>45658.0</v>
      </c>
      <c r="F425" s="56">
        <f t="shared" si="4"/>
        <v>4</v>
      </c>
      <c r="G425" s="53">
        <v>45665.0</v>
      </c>
      <c r="H425" s="347">
        <f t="shared" si="2"/>
        <v>3</v>
      </c>
      <c r="I425" s="54" t="s">
        <v>49</v>
      </c>
      <c r="J425" s="58"/>
      <c r="K425" s="100"/>
      <c r="L425" s="58"/>
      <c r="M425" s="53">
        <v>45751.0</v>
      </c>
      <c r="N425" s="54" t="s">
        <v>19</v>
      </c>
      <c r="O425" s="54" t="s">
        <v>198</v>
      </c>
      <c r="P425" s="439"/>
      <c r="Q425" s="115"/>
      <c r="R425" s="165"/>
      <c r="S425" s="165"/>
      <c r="T425" s="165"/>
      <c r="U425" s="165"/>
      <c r="V425" s="166"/>
      <c r="W425" s="166"/>
      <c r="X425" s="166"/>
    </row>
    <row r="426">
      <c r="A426" s="53">
        <v>45705.0</v>
      </c>
      <c r="B426" s="53">
        <v>45783.0</v>
      </c>
      <c r="C426" s="54">
        <v>232067.0</v>
      </c>
      <c r="D426" s="54" t="s">
        <v>118</v>
      </c>
      <c r="E426" s="53">
        <v>45566.0</v>
      </c>
      <c r="F426" s="56">
        <f t="shared" si="4"/>
        <v>7</v>
      </c>
      <c r="G426" s="151">
        <v>45589.0</v>
      </c>
      <c r="H426" s="347">
        <f t="shared" si="2"/>
        <v>6</v>
      </c>
      <c r="I426" s="54" t="s">
        <v>74</v>
      </c>
      <c r="J426" s="54">
        <v>312.0</v>
      </c>
      <c r="K426" s="57" t="s">
        <v>110</v>
      </c>
      <c r="L426" s="54" t="s">
        <v>51</v>
      </c>
      <c r="M426" s="53">
        <v>45754.0</v>
      </c>
      <c r="N426" s="54" t="s">
        <v>19</v>
      </c>
      <c r="O426" s="54" t="s">
        <v>65</v>
      </c>
      <c r="P426" s="434" t="s">
        <v>61</v>
      </c>
      <c r="Q426" s="115"/>
      <c r="R426" s="165"/>
      <c r="S426" s="165"/>
      <c r="T426" s="165"/>
      <c r="U426" s="165"/>
      <c r="V426" s="166"/>
      <c r="W426" s="166"/>
      <c r="X426" s="166"/>
    </row>
    <row r="427">
      <c r="A427" s="53">
        <v>45705.0</v>
      </c>
      <c r="B427" s="53">
        <v>45783.0</v>
      </c>
      <c r="C427" s="54">
        <v>241135.0</v>
      </c>
      <c r="D427" s="54" t="s">
        <v>118</v>
      </c>
      <c r="E427" s="53">
        <v>45658.0</v>
      </c>
      <c r="F427" s="56">
        <f t="shared" si="4"/>
        <v>4</v>
      </c>
      <c r="G427" s="53">
        <v>45686.0</v>
      </c>
      <c r="H427" s="347">
        <f t="shared" si="2"/>
        <v>3</v>
      </c>
      <c r="I427" s="54" t="s">
        <v>59</v>
      </c>
      <c r="J427" s="58"/>
      <c r="K427" s="100"/>
      <c r="L427" s="58"/>
      <c r="M427" s="53">
        <v>45751.0</v>
      </c>
      <c r="N427" s="54" t="s">
        <v>19</v>
      </c>
      <c r="O427" s="54" t="s">
        <v>198</v>
      </c>
      <c r="P427" s="439"/>
      <c r="Q427" s="115"/>
      <c r="R427" s="165"/>
      <c r="S427" s="165"/>
      <c r="T427" s="165"/>
      <c r="U427" s="165"/>
      <c r="V427" s="166"/>
      <c r="W427" s="166"/>
      <c r="X427" s="166"/>
    </row>
    <row r="428">
      <c r="A428" s="53">
        <v>45705.0</v>
      </c>
      <c r="B428" s="53">
        <v>45783.0</v>
      </c>
      <c r="C428" s="54">
        <v>242215.0</v>
      </c>
      <c r="D428" s="54" t="s">
        <v>118</v>
      </c>
      <c r="E428" s="53">
        <v>45658.0</v>
      </c>
      <c r="F428" s="56">
        <f t="shared" si="4"/>
        <v>4</v>
      </c>
      <c r="G428" s="53">
        <v>45695.0</v>
      </c>
      <c r="H428" s="347">
        <f t="shared" si="2"/>
        <v>2</v>
      </c>
      <c r="I428" s="54" t="s">
        <v>74</v>
      </c>
      <c r="J428" s="58"/>
      <c r="K428" s="100"/>
      <c r="L428" s="58"/>
      <c r="M428" s="53">
        <v>45751.0</v>
      </c>
      <c r="N428" s="54" t="s">
        <v>19</v>
      </c>
      <c r="O428" s="54" t="s">
        <v>198</v>
      </c>
      <c r="P428" s="439"/>
      <c r="Q428" s="115"/>
      <c r="R428" s="165"/>
      <c r="S428" s="165"/>
      <c r="T428" s="165"/>
      <c r="U428" s="165"/>
      <c r="V428" s="166"/>
      <c r="W428" s="166"/>
      <c r="X428" s="166"/>
    </row>
    <row r="429">
      <c r="A429" s="53">
        <v>45719.0</v>
      </c>
      <c r="B429" s="53">
        <v>45783.0</v>
      </c>
      <c r="C429" s="54">
        <v>243939.0</v>
      </c>
      <c r="D429" s="54" t="s">
        <v>93</v>
      </c>
      <c r="E429" s="280">
        <v>45658.0</v>
      </c>
      <c r="F429" s="56">
        <f t="shared" si="4"/>
        <v>4</v>
      </c>
      <c r="G429" s="280">
        <v>45708.0</v>
      </c>
      <c r="H429" s="452">
        <f t="shared" si="2"/>
        <v>2</v>
      </c>
      <c r="I429" s="54" t="s">
        <v>134</v>
      </c>
      <c r="J429" s="58"/>
      <c r="K429" s="100"/>
      <c r="L429" s="58"/>
      <c r="M429" s="53">
        <v>45751.0</v>
      </c>
      <c r="N429" s="54" t="s">
        <v>19</v>
      </c>
      <c r="O429" s="54" t="s">
        <v>198</v>
      </c>
      <c r="P429" s="439"/>
      <c r="Q429" s="115"/>
      <c r="R429" s="165"/>
      <c r="S429" s="165"/>
      <c r="T429" s="165"/>
      <c r="U429" s="165"/>
      <c r="V429" s="166"/>
      <c r="W429" s="166"/>
      <c r="X429" s="166"/>
    </row>
    <row r="430">
      <c r="A430" s="53">
        <v>45719.0</v>
      </c>
      <c r="B430" s="53">
        <v>45783.0</v>
      </c>
      <c r="C430" s="54">
        <v>243946.0</v>
      </c>
      <c r="D430" s="54" t="s">
        <v>158</v>
      </c>
      <c r="E430" s="53">
        <v>45689.0</v>
      </c>
      <c r="F430" s="56">
        <f t="shared" si="4"/>
        <v>3</v>
      </c>
      <c r="G430" s="53">
        <v>45710.0</v>
      </c>
      <c r="H430" s="347">
        <f t="shared" si="2"/>
        <v>2</v>
      </c>
      <c r="I430" s="54" t="s">
        <v>63</v>
      </c>
      <c r="J430" s="54" t="s">
        <v>33</v>
      </c>
      <c r="K430" s="100"/>
      <c r="L430" s="58"/>
      <c r="M430" s="53">
        <v>45751.0</v>
      </c>
      <c r="N430" s="54" t="s">
        <v>19</v>
      </c>
      <c r="O430" s="54" t="s">
        <v>208</v>
      </c>
      <c r="P430" s="439"/>
      <c r="Q430" s="115"/>
      <c r="R430" s="165"/>
      <c r="S430" s="165"/>
      <c r="T430" s="165"/>
      <c r="U430" s="165"/>
      <c r="V430" s="166"/>
      <c r="W430" s="166"/>
      <c r="X430" s="166"/>
    </row>
    <row r="431">
      <c r="A431" s="53">
        <v>45719.0</v>
      </c>
      <c r="B431" s="53">
        <v>45783.0</v>
      </c>
      <c r="C431" s="54">
        <v>244107.0</v>
      </c>
      <c r="D431" s="54" t="s">
        <v>71</v>
      </c>
      <c r="E431" s="53">
        <v>45658.0</v>
      </c>
      <c r="F431" s="56">
        <f t="shared" si="4"/>
        <v>4</v>
      </c>
      <c r="G431" s="53">
        <v>45712.0</v>
      </c>
      <c r="H431" s="347">
        <f t="shared" si="2"/>
        <v>2</v>
      </c>
      <c r="I431" s="54" t="s">
        <v>49</v>
      </c>
      <c r="J431" s="54" t="s">
        <v>903</v>
      </c>
      <c r="K431" s="57">
        <v>2000.0</v>
      </c>
      <c r="L431" s="54" t="s">
        <v>68</v>
      </c>
      <c r="M431" s="53">
        <v>45757.0</v>
      </c>
      <c r="N431" s="54" t="s">
        <v>19</v>
      </c>
      <c r="O431" s="54" t="s">
        <v>65</v>
      </c>
      <c r="P431" s="434" t="s">
        <v>61</v>
      </c>
      <c r="Q431" s="115"/>
      <c r="R431" s="165"/>
      <c r="S431" s="165"/>
      <c r="T431" s="165"/>
      <c r="U431" s="165"/>
      <c r="V431" s="166"/>
      <c r="W431" s="166"/>
      <c r="X431" s="166"/>
    </row>
    <row r="432">
      <c r="A432" s="53">
        <v>45719.0</v>
      </c>
      <c r="B432" s="53">
        <v>45783.0</v>
      </c>
      <c r="C432" s="54">
        <v>239490.0</v>
      </c>
      <c r="D432" s="54" t="s">
        <v>95</v>
      </c>
      <c r="E432" s="53">
        <v>45658.0</v>
      </c>
      <c r="F432" s="56">
        <f t="shared" si="4"/>
        <v>4</v>
      </c>
      <c r="G432" s="53">
        <v>45712.0</v>
      </c>
      <c r="H432" s="347">
        <f t="shared" si="2"/>
        <v>2</v>
      </c>
      <c r="I432" s="54" t="s">
        <v>73</v>
      </c>
      <c r="J432" s="58"/>
      <c r="K432" s="100"/>
      <c r="L432" s="58"/>
      <c r="M432" s="53">
        <v>45751.0</v>
      </c>
      <c r="N432" s="54" t="s">
        <v>19</v>
      </c>
      <c r="O432" s="54" t="s">
        <v>198</v>
      </c>
      <c r="P432" s="439"/>
      <c r="Q432" s="115"/>
      <c r="R432" s="165"/>
      <c r="S432" s="165"/>
      <c r="T432" s="165"/>
      <c r="U432" s="165"/>
      <c r="V432" s="166"/>
      <c r="W432" s="166"/>
      <c r="X432" s="166"/>
    </row>
    <row r="433">
      <c r="A433" s="53">
        <v>45719.0</v>
      </c>
      <c r="B433" s="53">
        <v>45783.0</v>
      </c>
      <c r="C433" s="54">
        <v>243604.0</v>
      </c>
      <c r="D433" s="54" t="s">
        <v>133</v>
      </c>
      <c r="E433" s="53">
        <v>45658.0</v>
      </c>
      <c r="F433" s="56">
        <f t="shared" si="4"/>
        <v>4</v>
      </c>
      <c r="G433" s="53">
        <v>45712.0</v>
      </c>
      <c r="H433" s="347">
        <f t="shared" si="2"/>
        <v>2</v>
      </c>
      <c r="I433" s="54" t="s">
        <v>59</v>
      </c>
      <c r="J433" s="58"/>
      <c r="K433" s="100"/>
      <c r="L433" s="58"/>
      <c r="M433" s="53">
        <v>45751.0</v>
      </c>
      <c r="N433" s="54" t="s">
        <v>19</v>
      </c>
      <c r="O433" s="54" t="s">
        <v>198</v>
      </c>
      <c r="P433" s="439"/>
      <c r="Q433" s="115"/>
      <c r="R433" s="165"/>
      <c r="S433" s="165"/>
      <c r="T433" s="165"/>
      <c r="U433" s="165"/>
      <c r="V433" s="166"/>
      <c r="W433" s="166"/>
      <c r="X433" s="166"/>
    </row>
    <row r="434">
      <c r="A434" s="53">
        <v>45719.0</v>
      </c>
      <c r="B434" s="53">
        <v>45783.0</v>
      </c>
      <c r="C434" s="54">
        <v>243767.0</v>
      </c>
      <c r="D434" s="54" t="s">
        <v>99</v>
      </c>
      <c r="E434" s="53">
        <v>45689.0</v>
      </c>
      <c r="F434" s="56">
        <f t="shared" si="4"/>
        <v>3</v>
      </c>
      <c r="G434" s="53">
        <v>45712.0</v>
      </c>
      <c r="H434" s="347">
        <f t="shared" si="2"/>
        <v>2</v>
      </c>
      <c r="I434" s="54" t="s">
        <v>63</v>
      </c>
      <c r="J434" s="54" t="s">
        <v>33</v>
      </c>
      <c r="K434" s="100"/>
      <c r="L434" s="58"/>
      <c r="M434" s="53">
        <v>45751.0</v>
      </c>
      <c r="N434" s="54" t="s">
        <v>19</v>
      </c>
      <c r="O434" s="54" t="s">
        <v>208</v>
      </c>
      <c r="P434" s="439"/>
      <c r="Q434" s="115"/>
      <c r="R434" s="165"/>
      <c r="S434" s="165"/>
      <c r="T434" s="165"/>
      <c r="U434" s="165"/>
      <c r="V434" s="166"/>
      <c r="W434" s="166"/>
      <c r="X434" s="166"/>
    </row>
    <row r="435">
      <c r="A435" s="53">
        <v>45719.0</v>
      </c>
      <c r="B435" s="53">
        <v>45783.0</v>
      </c>
      <c r="C435" s="54">
        <v>243870.0</v>
      </c>
      <c r="D435" s="54" t="s">
        <v>107</v>
      </c>
      <c r="E435" s="53">
        <v>45689.0</v>
      </c>
      <c r="F435" s="56">
        <f t="shared" si="4"/>
        <v>3</v>
      </c>
      <c r="G435" s="53">
        <v>45346.0</v>
      </c>
      <c r="H435" s="347">
        <f t="shared" si="2"/>
        <v>14</v>
      </c>
      <c r="I435" s="54" t="s">
        <v>59</v>
      </c>
      <c r="J435" s="58"/>
      <c r="K435" s="100"/>
      <c r="L435" s="58"/>
      <c r="M435" s="53">
        <v>45751.0</v>
      </c>
      <c r="N435" s="54" t="s">
        <v>19</v>
      </c>
      <c r="O435" s="54" t="s">
        <v>208</v>
      </c>
      <c r="P435" s="439"/>
      <c r="Q435" s="115"/>
      <c r="R435" s="165"/>
      <c r="S435" s="165"/>
      <c r="T435" s="165"/>
      <c r="U435" s="165"/>
      <c r="V435" s="166"/>
      <c r="W435" s="166"/>
      <c r="X435" s="166"/>
    </row>
    <row r="436">
      <c r="A436" s="53">
        <v>45719.0</v>
      </c>
      <c r="B436" s="53">
        <v>45783.0</v>
      </c>
      <c r="C436" s="54">
        <v>243876.0</v>
      </c>
      <c r="D436" s="54" t="s">
        <v>87</v>
      </c>
      <c r="E436" s="53">
        <v>45658.0</v>
      </c>
      <c r="F436" s="56">
        <f t="shared" si="4"/>
        <v>4</v>
      </c>
      <c r="G436" s="53">
        <v>45346.0</v>
      </c>
      <c r="H436" s="347">
        <f t="shared" si="2"/>
        <v>14</v>
      </c>
      <c r="I436" s="54" t="s">
        <v>59</v>
      </c>
      <c r="J436" s="58"/>
      <c r="K436" s="100"/>
      <c r="L436" s="58"/>
      <c r="M436" s="53">
        <v>45751.0</v>
      </c>
      <c r="N436" s="54" t="s">
        <v>19</v>
      </c>
      <c r="O436" s="54" t="s">
        <v>198</v>
      </c>
      <c r="P436" s="439"/>
      <c r="Q436" s="115"/>
      <c r="R436" s="165"/>
      <c r="S436" s="165"/>
      <c r="T436" s="165"/>
      <c r="U436" s="165"/>
      <c r="V436" s="166"/>
      <c r="W436" s="166"/>
      <c r="X436" s="166"/>
    </row>
    <row r="437">
      <c r="A437" s="53">
        <v>45719.0</v>
      </c>
      <c r="B437" s="53">
        <v>45783.0</v>
      </c>
      <c r="C437" s="54">
        <v>243922.0</v>
      </c>
      <c r="D437" s="54" t="s">
        <v>87</v>
      </c>
      <c r="E437" s="53">
        <v>45715.0</v>
      </c>
      <c r="F437" s="56">
        <f t="shared" si="4"/>
        <v>2</v>
      </c>
      <c r="G437" s="53">
        <v>45712.0</v>
      </c>
      <c r="H437" s="347">
        <f t="shared" si="2"/>
        <v>2</v>
      </c>
      <c r="I437" s="54" t="s">
        <v>49</v>
      </c>
      <c r="J437" s="54"/>
      <c r="K437" s="100"/>
      <c r="L437" s="58"/>
      <c r="M437" s="53">
        <v>45750.0</v>
      </c>
      <c r="N437" s="54" t="s">
        <v>19</v>
      </c>
      <c r="O437" s="54" t="s">
        <v>209</v>
      </c>
      <c r="P437" s="439"/>
      <c r="Q437" s="115"/>
      <c r="R437" s="165"/>
      <c r="S437" s="165"/>
      <c r="T437" s="165"/>
      <c r="U437" s="165"/>
      <c r="V437" s="166"/>
      <c r="W437" s="166"/>
      <c r="X437" s="166"/>
    </row>
    <row r="438">
      <c r="A438" s="53">
        <v>45719.0</v>
      </c>
      <c r="B438" s="53">
        <v>45783.0</v>
      </c>
      <c r="C438" s="54">
        <v>243970.0</v>
      </c>
      <c r="D438" s="54" t="s">
        <v>93</v>
      </c>
      <c r="E438" s="53">
        <v>45689.0</v>
      </c>
      <c r="F438" s="56">
        <f t="shared" si="4"/>
        <v>3</v>
      </c>
      <c r="G438" s="53">
        <v>45346.0</v>
      </c>
      <c r="H438" s="347">
        <f t="shared" si="2"/>
        <v>14</v>
      </c>
      <c r="I438" s="54" t="s">
        <v>59</v>
      </c>
      <c r="J438" s="58"/>
      <c r="K438" s="100"/>
      <c r="L438" s="58"/>
      <c r="M438" s="53">
        <v>45751.0</v>
      </c>
      <c r="N438" s="54" t="s">
        <v>19</v>
      </c>
      <c r="O438" s="54" t="s">
        <v>208</v>
      </c>
      <c r="P438" s="439"/>
      <c r="Q438" s="115"/>
      <c r="R438" s="165"/>
      <c r="S438" s="165"/>
      <c r="T438" s="165"/>
      <c r="U438" s="165"/>
      <c r="V438" s="166"/>
      <c r="W438" s="166"/>
      <c r="X438" s="166"/>
    </row>
    <row r="439">
      <c r="A439" s="53">
        <v>45719.0</v>
      </c>
      <c r="B439" s="53">
        <v>45783.0</v>
      </c>
      <c r="C439" s="54">
        <v>244005.0</v>
      </c>
      <c r="D439" s="54" t="s">
        <v>99</v>
      </c>
      <c r="E439" s="53">
        <v>45689.0</v>
      </c>
      <c r="F439" s="56">
        <f t="shared" si="4"/>
        <v>3</v>
      </c>
      <c r="G439" s="53">
        <v>45712.0</v>
      </c>
      <c r="H439" s="347">
        <f t="shared" si="2"/>
        <v>2</v>
      </c>
      <c r="I439" s="54" t="s">
        <v>74</v>
      </c>
      <c r="J439" s="58"/>
      <c r="K439" s="100"/>
      <c r="L439" s="58"/>
      <c r="M439" s="53">
        <v>45751.0</v>
      </c>
      <c r="N439" s="54" t="s">
        <v>19</v>
      </c>
      <c r="O439" s="54" t="s">
        <v>208</v>
      </c>
      <c r="P439" s="439"/>
      <c r="Q439" s="115"/>
      <c r="R439" s="165"/>
      <c r="S439" s="165"/>
      <c r="T439" s="165"/>
      <c r="U439" s="165"/>
      <c r="V439" s="166"/>
      <c r="W439" s="166"/>
      <c r="X439" s="166"/>
    </row>
    <row r="440">
      <c r="A440" s="53">
        <v>45719.0</v>
      </c>
      <c r="B440" s="53">
        <v>45783.0</v>
      </c>
      <c r="C440" s="54">
        <v>244044.0</v>
      </c>
      <c r="D440" s="54" t="s">
        <v>99</v>
      </c>
      <c r="E440" s="53">
        <v>45689.0</v>
      </c>
      <c r="F440" s="56">
        <f t="shared" si="4"/>
        <v>3</v>
      </c>
      <c r="G440" s="53">
        <v>45712.0</v>
      </c>
      <c r="H440" s="347">
        <f t="shared" si="2"/>
        <v>2</v>
      </c>
      <c r="I440" s="54" t="s">
        <v>42</v>
      </c>
      <c r="J440" s="58"/>
      <c r="K440" s="100"/>
      <c r="L440" s="58"/>
      <c r="M440" s="53">
        <v>45751.0</v>
      </c>
      <c r="N440" s="54" t="s">
        <v>19</v>
      </c>
      <c r="O440" s="54" t="s">
        <v>208</v>
      </c>
      <c r="P440" s="439"/>
      <c r="Q440" s="115"/>
      <c r="R440" s="165"/>
      <c r="S440" s="165"/>
      <c r="T440" s="165"/>
      <c r="U440" s="165"/>
      <c r="V440" s="166"/>
      <c r="W440" s="166"/>
      <c r="X440" s="166"/>
    </row>
    <row r="441">
      <c r="A441" s="53">
        <v>45719.0</v>
      </c>
      <c r="B441" s="53">
        <v>45783.0</v>
      </c>
      <c r="C441" s="54">
        <v>244053.0</v>
      </c>
      <c r="D441" s="54" t="s">
        <v>71</v>
      </c>
      <c r="E441" s="53">
        <v>45658.0</v>
      </c>
      <c r="F441" s="56">
        <f t="shared" si="4"/>
        <v>4</v>
      </c>
      <c r="G441" s="53">
        <v>45712.0</v>
      </c>
      <c r="H441" s="347">
        <f t="shared" si="2"/>
        <v>2</v>
      </c>
      <c r="I441" s="54" t="s">
        <v>73</v>
      </c>
      <c r="J441" s="58"/>
      <c r="K441" s="100"/>
      <c r="L441" s="58"/>
      <c r="M441" s="53">
        <v>45751.0</v>
      </c>
      <c r="N441" s="54" t="s">
        <v>19</v>
      </c>
      <c r="O441" s="54" t="s">
        <v>198</v>
      </c>
      <c r="P441" s="439"/>
      <c r="Q441" s="152"/>
      <c r="R441" s="152"/>
      <c r="S441" s="152"/>
      <c r="T441" s="152"/>
      <c r="U441" s="152"/>
      <c r="V441" s="115"/>
      <c r="W441" s="115"/>
      <c r="X441" s="115"/>
    </row>
    <row r="442">
      <c r="A442" s="53">
        <v>45719.0</v>
      </c>
      <c r="B442" s="53">
        <v>45783.0</v>
      </c>
      <c r="C442" s="54">
        <v>210288.0</v>
      </c>
      <c r="D442" s="54" t="s">
        <v>89</v>
      </c>
      <c r="E442" s="53">
        <v>45689.0</v>
      </c>
      <c r="F442" s="56">
        <f t="shared" si="4"/>
        <v>3</v>
      </c>
      <c r="G442" s="53">
        <v>45713.0</v>
      </c>
      <c r="H442" s="347">
        <f t="shared" si="2"/>
        <v>2</v>
      </c>
      <c r="I442" s="54" t="s">
        <v>74</v>
      </c>
      <c r="J442" s="58"/>
      <c r="K442" s="100"/>
      <c r="L442" s="58"/>
      <c r="M442" s="53">
        <v>45751.0</v>
      </c>
      <c r="N442" s="54" t="s">
        <v>19</v>
      </c>
      <c r="O442" s="54" t="s">
        <v>208</v>
      </c>
      <c r="P442" s="439"/>
      <c r="Q442" s="152"/>
      <c r="R442" s="152"/>
      <c r="S442" s="152"/>
      <c r="T442" s="152"/>
      <c r="U442" s="152"/>
      <c r="V442" s="115"/>
      <c r="W442" s="115"/>
      <c r="X442" s="115"/>
    </row>
    <row r="443">
      <c r="A443" s="53">
        <v>45719.0</v>
      </c>
      <c r="B443" s="53">
        <v>45783.0</v>
      </c>
      <c r="C443" s="54">
        <v>242074.0</v>
      </c>
      <c r="D443" s="54" t="s">
        <v>104</v>
      </c>
      <c r="E443" s="53">
        <v>45627.0</v>
      </c>
      <c r="F443" s="56">
        <f t="shared" si="4"/>
        <v>5</v>
      </c>
      <c r="G443" s="53">
        <v>45713.0</v>
      </c>
      <c r="H443" s="347">
        <f t="shared" si="2"/>
        <v>2</v>
      </c>
      <c r="I443" s="54" t="s">
        <v>59</v>
      </c>
      <c r="J443" s="58"/>
      <c r="K443" s="100"/>
      <c r="L443" s="58"/>
      <c r="M443" s="53">
        <v>45751.0</v>
      </c>
      <c r="N443" s="54" t="s">
        <v>19</v>
      </c>
      <c r="O443" s="54" t="s">
        <v>197</v>
      </c>
      <c r="P443" s="439"/>
      <c r="Q443" s="152"/>
      <c r="R443" s="152"/>
      <c r="S443" s="152"/>
      <c r="T443" s="152"/>
      <c r="U443" s="152"/>
      <c r="V443" s="115"/>
      <c r="W443" s="115"/>
      <c r="X443" s="115"/>
    </row>
    <row r="444">
      <c r="A444" s="53">
        <v>45719.0</v>
      </c>
      <c r="B444" s="53">
        <v>45783.0</v>
      </c>
      <c r="C444" s="54">
        <v>242289.0</v>
      </c>
      <c r="D444" s="54" t="s">
        <v>112</v>
      </c>
      <c r="E444" s="53">
        <v>45611.0</v>
      </c>
      <c r="F444" s="56">
        <f t="shared" si="4"/>
        <v>5</v>
      </c>
      <c r="G444" s="53">
        <v>45713.0</v>
      </c>
      <c r="H444" s="347">
        <f t="shared" si="2"/>
        <v>2</v>
      </c>
      <c r="I444" s="54" t="s">
        <v>49</v>
      </c>
      <c r="J444" s="54">
        <v>512.0</v>
      </c>
      <c r="K444" s="100"/>
      <c r="L444" s="54" t="s">
        <v>51</v>
      </c>
      <c r="M444" s="53">
        <v>45751.0</v>
      </c>
      <c r="N444" s="54" t="s">
        <v>19</v>
      </c>
      <c r="O444" s="54" t="s">
        <v>197</v>
      </c>
      <c r="P444" s="439"/>
      <c r="Q444" s="152"/>
      <c r="R444" s="152"/>
      <c r="S444" s="152"/>
      <c r="T444" s="152"/>
      <c r="U444" s="152"/>
      <c r="V444" s="115"/>
      <c r="W444" s="115"/>
      <c r="X444" s="115"/>
    </row>
    <row r="445">
      <c r="A445" s="438">
        <v>45705.0</v>
      </c>
      <c r="B445" s="53">
        <v>45783.0</v>
      </c>
      <c r="C445" s="444">
        <v>241556.0</v>
      </c>
      <c r="D445" s="434" t="s">
        <v>133</v>
      </c>
      <c r="E445" s="438">
        <v>45627.0</v>
      </c>
      <c r="F445" s="56">
        <f t="shared" si="4"/>
        <v>5</v>
      </c>
      <c r="G445" s="438">
        <v>45694.0</v>
      </c>
      <c r="H445" s="347">
        <f t="shared" si="2"/>
        <v>3</v>
      </c>
      <c r="I445" s="444" t="s">
        <v>282</v>
      </c>
      <c r="J445" s="439"/>
      <c r="K445" s="442"/>
      <c r="L445" s="439"/>
      <c r="M445" s="53">
        <v>45751.0</v>
      </c>
      <c r="N445" s="54" t="s">
        <v>19</v>
      </c>
      <c r="O445" s="54" t="s">
        <v>197</v>
      </c>
      <c r="P445" s="439"/>
      <c r="Q445" s="152"/>
      <c r="R445" s="152"/>
      <c r="S445" s="152"/>
      <c r="T445" s="152"/>
      <c r="U445" s="152"/>
      <c r="V445" s="115"/>
      <c r="W445" s="115"/>
      <c r="X445" s="115"/>
    </row>
    <row r="446">
      <c r="A446" s="438">
        <v>45747.0</v>
      </c>
      <c r="B446" s="53">
        <v>45783.0</v>
      </c>
      <c r="C446" s="444">
        <v>244088.0</v>
      </c>
      <c r="D446" s="447" t="s">
        <v>58</v>
      </c>
      <c r="E446" s="53">
        <v>45717.0</v>
      </c>
      <c r="F446" s="56">
        <f t="shared" si="4"/>
        <v>2</v>
      </c>
      <c r="G446" s="53">
        <v>45733.0</v>
      </c>
      <c r="H446" s="347">
        <f t="shared" si="2"/>
        <v>1</v>
      </c>
      <c r="I446" s="447" t="s">
        <v>63</v>
      </c>
      <c r="J446" s="58"/>
      <c r="K446" s="100"/>
      <c r="L446" s="439"/>
      <c r="M446" s="53">
        <v>45750.0</v>
      </c>
      <c r="N446" s="54" t="s">
        <v>19</v>
      </c>
      <c r="O446" s="54" t="s">
        <v>209</v>
      </c>
      <c r="P446" s="439"/>
      <c r="Q446" s="152"/>
      <c r="R446" s="152"/>
      <c r="S446" s="152"/>
      <c r="T446" s="152"/>
      <c r="U446" s="152"/>
      <c r="V446" s="115"/>
      <c r="W446" s="115"/>
      <c r="X446" s="115"/>
    </row>
    <row r="447">
      <c r="A447" s="438">
        <v>45747.0</v>
      </c>
      <c r="B447" s="53">
        <v>45783.0</v>
      </c>
      <c r="C447" s="444">
        <v>245480.0</v>
      </c>
      <c r="D447" s="447" t="s">
        <v>48</v>
      </c>
      <c r="E447" s="53">
        <v>45658.0</v>
      </c>
      <c r="F447" s="56">
        <f t="shared" si="4"/>
        <v>4</v>
      </c>
      <c r="G447" s="53">
        <v>45733.0</v>
      </c>
      <c r="H447" s="347">
        <f t="shared" si="2"/>
        <v>1</v>
      </c>
      <c r="I447" s="447" t="s">
        <v>49</v>
      </c>
      <c r="J447" s="58"/>
      <c r="K447" s="100"/>
      <c r="L447" s="439"/>
      <c r="M447" s="53">
        <v>45751.0</v>
      </c>
      <c r="N447" s="54" t="s">
        <v>19</v>
      </c>
      <c r="O447" s="54" t="s">
        <v>198</v>
      </c>
      <c r="P447" s="439"/>
      <c r="Q447" s="152"/>
      <c r="R447" s="152"/>
      <c r="S447" s="152"/>
      <c r="T447" s="152"/>
      <c r="U447" s="152"/>
      <c r="V447" s="115"/>
      <c r="W447" s="115"/>
      <c r="X447" s="115"/>
    </row>
    <row r="448">
      <c r="A448" s="438">
        <v>45747.0</v>
      </c>
      <c r="B448" s="53">
        <v>45783.0</v>
      </c>
      <c r="C448" s="444">
        <v>245481.0</v>
      </c>
      <c r="D448" s="447" t="s">
        <v>116</v>
      </c>
      <c r="E448" s="53">
        <v>45627.0</v>
      </c>
      <c r="F448" s="56">
        <f t="shared" si="4"/>
        <v>5</v>
      </c>
      <c r="G448" s="53">
        <v>45733.0</v>
      </c>
      <c r="H448" s="347">
        <f t="shared" si="2"/>
        <v>1</v>
      </c>
      <c r="I448" s="447" t="s">
        <v>73</v>
      </c>
      <c r="J448" s="58"/>
      <c r="K448" s="100"/>
      <c r="L448" s="439"/>
      <c r="M448" s="53">
        <v>45751.0</v>
      </c>
      <c r="N448" s="54" t="s">
        <v>19</v>
      </c>
      <c r="O448" s="54" t="s">
        <v>197</v>
      </c>
      <c r="P448" s="439"/>
      <c r="Q448" s="152"/>
      <c r="R448" s="152"/>
      <c r="S448" s="152"/>
      <c r="T448" s="152"/>
      <c r="U448" s="152"/>
      <c r="V448" s="115"/>
      <c r="W448" s="115"/>
      <c r="X448" s="115"/>
    </row>
    <row r="449">
      <c r="A449" s="438">
        <v>45747.0</v>
      </c>
      <c r="B449" s="53">
        <v>45783.0</v>
      </c>
      <c r="C449" s="444">
        <v>245710.0</v>
      </c>
      <c r="D449" s="447" t="s">
        <v>48</v>
      </c>
      <c r="E449" s="53">
        <v>45717.0</v>
      </c>
      <c r="F449" s="56">
        <f t="shared" si="4"/>
        <v>2</v>
      </c>
      <c r="G449" s="53">
        <v>45730.0</v>
      </c>
      <c r="H449" s="347">
        <f t="shared" si="2"/>
        <v>1</v>
      </c>
      <c r="I449" s="447" t="s">
        <v>49</v>
      </c>
      <c r="J449" s="58"/>
      <c r="K449" s="100"/>
      <c r="L449" s="439"/>
      <c r="M449" s="53">
        <v>45750.0</v>
      </c>
      <c r="N449" s="54" t="s">
        <v>19</v>
      </c>
      <c r="O449" s="54" t="s">
        <v>209</v>
      </c>
      <c r="P449" s="439"/>
      <c r="Q449" s="152"/>
      <c r="R449" s="152"/>
      <c r="S449" s="152"/>
      <c r="T449" s="152"/>
      <c r="U449" s="152"/>
      <c r="V449" s="115"/>
      <c r="W449" s="115"/>
      <c r="X449" s="115"/>
    </row>
    <row r="450">
      <c r="A450" s="438">
        <v>45747.0</v>
      </c>
      <c r="B450" s="53">
        <v>45783.0</v>
      </c>
      <c r="C450" s="444">
        <v>245733.0</v>
      </c>
      <c r="D450" s="447" t="s">
        <v>48</v>
      </c>
      <c r="E450" s="53">
        <v>45658.0</v>
      </c>
      <c r="F450" s="56">
        <f t="shared" si="4"/>
        <v>4</v>
      </c>
      <c r="G450" s="53">
        <v>45733.0</v>
      </c>
      <c r="H450" s="347">
        <f t="shared" si="2"/>
        <v>1</v>
      </c>
      <c r="I450" s="447" t="s">
        <v>49</v>
      </c>
      <c r="J450" s="58"/>
      <c r="K450" s="100"/>
      <c r="L450" s="439"/>
      <c r="M450" s="53">
        <v>45751.0</v>
      </c>
      <c r="N450" s="54" t="s">
        <v>19</v>
      </c>
      <c r="O450" s="54" t="s">
        <v>198</v>
      </c>
      <c r="P450" s="439"/>
      <c r="Q450" s="152"/>
      <c r="R450" s="152"/>
      <c r="S450" s="152"/>
      <c r="T450" s="152"/>
      <c r="U450" s="152"/>
      <c r="V450" s="115"/>
      <c r="W450" s="115"/>
      <c r="X450" s="115"/>
    </row>
    <row r="451">
      <c r="A451" s="438">
        <v>45747.0</v>
      </c>
      <c r="B451" s="53">
        <v>45783.0</v>
      </c>
      <c r="C451" s="444">
        <v>246038.0</v>
      </c>
      <c r="D451" s="447" t="s">
        <v>62</v>
      </c>
      <c r="E451" s="53">
        <v>45689.0</v>
      </c>
      <c r="F451" s="56">
        <f t="shared" si="4"/>
        <v>3</v>
      </c>
      <c r="G451" s="53">
        <v>45733.0</v>
      </c>
      <c r="H451" s="347">
        <f t="shared" si="2"/>
        <v>1</v>
      </c>
      <c r="I451" s="447" t="s">
        <v>59</v>
      </c>
      <c r="J451" s="58"/>
      <c r="K451" s="100"/>
      <c r="L451" s="439"/>
      <c r="M451" s="53">
        <v>45751.0</v>
      </c>
      <c r="N451" s="54" t="s">
        <v>19</v>
      </c>
      <c r="O451" s="54" t="s">
        <v>208</v>
      </c>
      <c r="P451" s="439"/>
      <c r="Q451" s="152"/>
      <c r="R451" s="152"/>
      <c r="S451" s="152"/>
      <c r="T451" s="152"/>
      <c r="U451" s="152"/>
      <c r="V451" s="115"/>
      <c r="W451" s="115"/>
      <c r="X451" s="115"/>
    </row>
    <row r="452">
      <c r="A452" s="438">
        <v>45747.0</v>
      </c>
      <c r="B452" s="53">
        <v>45783.0</v>
      </c>
      <c r="C452" s="444">
        <v>246099.0</v>
      </c>
      <c r="D452" s="447" t="s">
        <v>107</v>
      </c>
      <c r="E452" s="53">
        <v>45717.0</v>
      </c>
      <c r="F452" s="56">
        <f t="shared" si="4"/>
        <v>2</v>
      </c>
      <c r="G452" s="53">
        <v>45733.0</v>
      </c>
      <c r="H452" s="347">
        <f t="shared" si="2"/>
        <v>1</v>
      </c>
      <c r="I452" s="447" t="s">
        <v>74</v>
      </c>
      <c r="J452" s="58"/>
      <c r="K452" s="100"/>
      <c r="L452" s="439"/>
      <c r="M452" s="53">
        <v>45750.0</v>
      </c>
      <c r="N452" s="54" t="s">
        <v>19</v>
      </c>
      <c r="O452" s="54" t="s">
        <v>209</v>
      </c>
      <c r="P452" s="439"/>
      <c r="Q452" s="152"/>
      <c r="R452" s="152"/>
      <c r="S452" s="152"/>
      <c r="T452" s="152"/>
      <c r="U452" s="152"/>
      <c r="V452" s="115"/>
      <c r="W452" s="115"/>
      <c r="X452" s="115"/>
    </row>
    <row r="453">
      <c r="A453" s="438">
        <v>45747.0</v>
      </c>
      <c r="B453" s="53">
        <v>45783.0</v>
      </c>
      <c r="C453" s="444">
        <v>246146.0</v>
      </c>
      <c r="D453" s="447" t="s">
        <v>71</v>
      </c>
      <c r="E453" s="53">
        <v>45717.0</v>
      </c>
      <c r="F453" s="56">
        <f t="shared" si="4"/>
        <v>2</v>
      </c>
      <c r="G453" s="53">
        <v>45730.0</v>
      </c>
      <c r="H453" s="347">
        <f t="shared" si="2"/>
        <v>1</v>
      </c>
      <c r="I453" s="447" t="s">
        <v>63</v>
      </c>
      <c r="J453" s="58"/>
      <c r="K453" s="100"/>
      <c r="L453" s="439"/>
      <c r="M453" s="53">
        <v>45750.0</v>
      </c>
      <c r="N453" s="54" t="s">
        <v>19</v>
      </c>
      <c r="O453" s="54" t="s">
        <v>209</v>
      </c>
      <c r="P453" s="439"/>
      <c r="Q453" s="152"/>
      <c r="R453" s="152"/>
      <c r="S453" s="152"/>
      <c r="T453" s="152"/>
      <c r="U453" s="152"/>
      <c r="V453" s="115"/>
      <c r="W453" s="115"/>
      <c r="X453" s="115"/>
    </row>
    <row r="454">
      <c r="A454" s="438">
        <v>45747.0</v>
      </c>
      <c r="B454" s="53">
        <v>45783.0</v>
      </c>
      <c r="C454" s="444">
        <v>246160.0</v>
      </c>
      <c r="D454" s="447" t="s">
        <v>58</v>
      </c>
      <c r="E454" s="53">
        <v>45658.0</v>
      </c>
      <c r="F454" s="56">
        <f t="shared" si="4"/>
        <v>4</v>
      </c>
      <c r="G454" s="53">
        <v>45733.0</v>
      </c>
      <c r="H454" s="347">
        <f t="shared" si="2"/>
        <v>1</v>
      </c>
      <c r="I454" s="447" t="s">
        <v>74</v>
      </c>
      <c r="J454" s="58"/>
      <c r="K454" s="100"/>
      <c r="L454" s="439"/>
      <c r="M454" s="53">
        <v>45751.0</v>
      </c>
      <c r="N454" s="54" t="s">
        <v>19</v>
      </c>
      <c r="O454" s="54" t="s">
        <v>198</v>
      </c>
      <c r="P454" s="439"/>
      <c r="Q454" s="152"/>
      <c r="R454" s="152"/>
      <c r="S454" s="152"/>
      <c r="T454" s="152"/>
      <c r="U454" s="152"/>
      <c r="V454" s="115"/>
      <c r="W454" s="115"/>
      <c r="X454" s="115"/>
    </row>
    <row r="455">
      <c r="A455" s="438">
        <v>45747.0</v>
      </c>
      <c r="B455" s="53">
        <v>45783.0</v>
      </c>
      <c r="C455" s="444">
        <v>246170.0</v>
      </c>
      <c r="D455" s="447" t="s">
        <v>48</v>
      </c>
      <c r="E455" s="53">
        <v>45627.0</v>
      </c>
      <c r="F455" s="56">
        <f t="shared" si="4"/>
        <v>5</v>
      </c>
      <c r="G455" s="53">
        <v>45730.0</v>
      </c>
      <c r="H455" s="347">
        <f t="shared" si="2"/>
        <v>1</v>
      </c>
      <c r="I455" s="447" t="s">
        <v>74</v>
      </c>
      <c r="J455" s="58"/>
      <c r="K455" s="100"/>
      <c r="L455" s="439"/>
      <c r="M455" s="53">
        <v>45751.0</v>
      </c>
      <c r="N455" s="54" t="s">
        <v>19</v>
      </c>
      <c r="O455" s="54" t="s">
        <v>197</v>
      </c>
      <c r="P455" s="439"/>
      <c r="Q455" s="152"/>
      <c r="R455" s="152"/>
      <c r="S455" s="152"/>
      <c r="T455" s="152"/>
      <c r="U455" s="152"/>
      <c r="V455" s="115"/>
      <c r="W455" s="115"/>
      <c r="X455" s="115"/>
    </row>
    <row r="456">
      <c r="A456" s="438">
        <v>45747.0</v>
      </c>
      <c r="B456" s="53">
        <v>45783.0</v>
      </c>
      <c r="C456" s="444">
        <v>246244.0</v>
      </c>
      <c r="D456" s="447" t="s">
        <v>58</v>
      </c>
      <c r="E456" s="53">
        <v>45658.0</v>
      </c>
      <c r="F456" s="56">
        <f t="shared" si="4"/>
        <v>4</v>
      </c>
      <c r="G456" s="53">
        <v>45733.0</v>
      </c>
      <c r="H456" s="347">
        <f t="shared" si="2"/>
        <v>1</v>
      </c>
      <c r="I456" s="447" t="s">
        <v>59</v>
      </c>
      <c r="J456" s="58"/>
      <c r="K456" s="100"/>
      <c r="L456" s="439"/>
      <c r="M456" s="53">
        <v>45751.0</v>
      </c>
      <c r="N456" s="54" t="s">
        <v>19</v>
      </c>
      <c r="O456" s="54" t="s">
        <v>198</v>
      </c>
      <c r="P456" s="439"/>
      <c r="Q456" s="152"/>
      <c r="R456" s="152"/>
      <c r="S456" s="152"/>
      <c r="T456" s="152"/>
      <c r="U456" s="152"/>
      <c r="V456" s="115"/>
      <c r="W456" s="115"/>
      <c r="X456" s="115"/>
    </row>
    <row r="457">
      <c r="A457" s="438">
        <v>45747.0</v>
      </c>
      <c r="B457" s="53">
        <v>45783.0</v>
      </c>
      <c r="C457" s="444">
        <v>246259.0</v>
      </c>
      <c r="D457" s="447" t="s">
        <v>71</v>
      </c>
      <c r="E457" s="53">
        <v>45689.0</v>
      </c>
      <c r="F457" s="56">
        <f t="shared" si="4"/>
        <v>3</v>
      </c>
      <c r="G457" s="53">
        <v>45731.0</v>
      </c>
      <c r="H457" s="347">
        <f t="shared" si="2"/>
        <v>1</v>
      </c>
      <c r="I457" s="447" t="s">
        <v>74</v>
      </c>
      <c r="J457" s="58"/>
      <c r="K457" s="100"/>
      <c r="L457" s="439"/>
      <c r="M457" s="53">
        <v>45751.0</v>
      </c>
      <c r="N457" s="54" t="s">
        <v>19</v>
      </c>
      <c r="O457" s="54" t="s">
        <v>208</v>
      </c>
      <c r="P457" s="439"/>
      <c r="Q457" s="152"/>
      <c r="R457" s="152"/>
      <c r="S457" s="152"/>
      <c r="T457" s="152"/>
      <c r="U457" s="152"/>
      <c r="V457" s="115"/>
      <c r="W457" s="115"/>
      <c r="X457" s="115"/>
    </row>
    <row r="458">
      <c r="A458" s="438">
        <v>45747.0</v>
      </c>
      <c r="B458" s="53">
        <v>45783.0</v>
      </c>
      <c r="C458" s="444">
        <v>246260.0</v>
      </c>
      <c r="D458" s="447" t="s">
        <v>71</v>
      </c>
      <c r="E458" s="53">
        <v>45689.0</v>
      </c>
      <c r="F458" s="56">
        <f t="shared" si="4"/>
        <v>3</v>
      </c>
      <c r="G458" s="53">
        <v>45733.0</v>
      </c>
      <c r="H458" s="347">
        <f t="shared" si="2"/>
        <v>1</v>
      </c>
      <c r="I458" s="447" t="s">
        <v>59</v>
      </c>
      <c r="J458" s="58"/>
      <c r="K458" s="100"/>
      <c r="L458" s="439"/>
      <c r="M458" s="53">
        <v>45751.0</v>
      </c>
      <c r="N458" s="54" t="s">
        <v>19</v>
      </c>
      <c r="O458" s="54" t="s">
        <v>208</v>
      </c>
      <c r="P458" s="439"/>
      <c r="Q458" s="152"/>
      <c r="R458" s="152"/>
      <c r="S458" s="152"/>
      <c r="T458" s="152"/>
      <c r="U458" s="152"/>
      <c r="V458" s="115"/>
      <c r="W458" s="115"/>
      <c r="X458" s="115"/>
    </row>
    <row r="459">
      <c r="A459" s="438">
        <v>45747.0</v>
      </c>
      <c r="B459" s="53">
        <v>45783.0</v>
      </c>
      <c r="C459" s="444">
        <v>246263.0</v>
      </c>
      <c r="D459" s="447" t="s">
        <v>71</v>
      </c>
      <c r="E459" s="53">
        <v>45627.0</v>
      </c>
      <c r="F459" s="56">
        <f t="shared" si="4"/>
        <v>5</v>
      </c>
      <c r="G459" s="53">
        <v>45733.0</v>
      </c>
      <c r="H459" s="347">
        <f t="shared" si="2"/>
        <v>1</v>
      </c>
      <c r="I459" s="447" t="s">
        <v>59</v>
      </c>
      <c r="J459" s="58"/>
      <c r="K459" s="100"/>
      <c r="L459" s="439"/>
      <c r="M459" s="53">
        <v>45751.0</v>
      </c>
      <c r="N459" s="54" t="s">
        <v>19</v>
      </c>
      <c r="O459" s="54" t="s">
        <v>197</v>
      </c>
      <c r="P459" s="439"/>
      <c r="Q459" s="152"/>
      <c r="R459" s="152"/>
      <c r="S459" s="152"/>
      <c r="T459" s="152"/>
      <c r="U459" s="152"/>
      <c r="V459" s="115"/>
      <c r="W459" s="115"/>
      <c r="X459" s="115"/>
    </row>
    <row r="460">
      <c r="A460" s="438">
        <v>45747.0</v>
      </c>
      <c r="B460" s="53">
        <v>45783.0</v>
      </c>
      <c r="C460" s="439">
        <v>246279.0</v>
      </c>
      <c r="D460" s="447" t="s">
        <v>58</v>
      </c>
      <c r="E460" s="441">
        <v>45717.0</v>
      </c>
      <c r="F460" s="56">
        <f t="shared" si="4"/>
        <v>2</v>
      </c>
      <c r="G460" s="441">
        <v>45733.0</v>
      </c>
      <c r="H460" s="347">
        <f t="shared" si="2"/>
        <v>1</v>
      </c>
      <c r="I460" s="447" t="s">
        <v>49</v>
      </c>
      <c r="J460" s="439"/>
      <c r="K460" s="439"/>
      <c r="L460" s="439"/>
      <c r="M460" s="53">
        <v>45750.0</v>
      </c>
      <c r="N460" s="54" t="s">
        <v>19</v>
      </c>
      <c r="O460" s="54" t="s">
        <v>209</v>
      </c>
      <c r="P460" s="439"/>
      <c r="Q460" s="152"/>
      <c r="R460" s="152"/>
      <c r="S460" s="152"/>
      <c r="T460" s="152"/>
      <c r="U460" s="152"/>
      <c r="V460" s="115"/>
      <c r="W460" s="115"/>
      <c r="X460" s="115"/>
    </row>
    <row r="461">
      <c r="A461" s="438">
        <v>45747.0</v>
      </c>
      <c r="B461" s="53">
        <v>45783.0</v>
      </c>
      <c r="C461" s="439">
        <v>246290.0</v>
      </c>
      <c r="D461" s="447" t="s">
        <v>95</v>
      </c>
      <c r="E461" s="441">
        <v>45658.0</v>
      </c>
      <c r="F461" s="56">
        <f t="shared" si="4"/>
        <v>4</v>
      </c>
      <c r="G461" s="441">
        <v>45733.0</v>
      </c>
      <c r="H461" s="347">
        <f t="shared" si="2"/>
        <v>1</v>
      </c>
      <c r="I461" s="447" t="s">
        <v>63</v>
      </c>
      <c r="J461" s="439"/>
      <c r="K461" s="439"/>
      <c r="L461" s="439"/>
      <c r="M461" s="53">
        <v>45751.0</v>
      </c>
      <c r="N461" s="54" t="s">
        <v>19</v>
      </c>
      <c r="O461" s="54" t="s">
        <v>198</v>
      </c>
      <c r="P461" s="439"/>
      <c r="Q461" s="152"/>
      <c r="R461" s="152"/>
      <c r="S461" s="152"/>
      <c r="T461" s="152"/>
      <c r="U461" s="152"/>
      <c r="V461" s="115"/>
      <c r="W461" s="115"/>
      <c r="X461" s="115"/>
    </row>
    <row r="462">
      <c r="A462" s="438">
        <v>45747.0</v>
      </c>
      <c r="B462" s="53">
        <v>45783.0</v>
      </c>
      <c r="C462" s="439">
        <v>246302.0</v>
      </c>
      <c r="D462" s="447" t="s">
        <v>118</v>
      </c>
      <c r="E462" s="441">
        <v>45627.0</v>
      </c>
      <c r="F462" s="56">
        <f t="shared" si="4"/>
        <v>5</v>
      </c>
      <c r="G462" s="441">
        <v>45733.0</v>
      </c>
      <c r="H462" s="347">
        <f t="shared" si="2"/>
        <v>1</v>
      </c>
      <c r="I462" s="447" t="s">
        <v>59</v>
      </c>
      <c r="J462" s="439"/>
      <c r="K462" s="439"/>
      <c r="L462" s="439"/>
      <c r="M462" s="53">
        <v>45751.0</v>
      </c>
      <c r="N462" s="54" t="s">
        <v>19</v>
      </c>
      <c r="O462" s="54" t="s">
        <v>197</v>
      </c>
      <c r="P462" s="439"/>
      <c r="Q462" s="152"/>
      <c r="R462" s="152"/>
      <c r="S462" s="152"/>
      <c r="T462" s="152"/>
      <c r="U462" s="152"/>
      <c r="V462" s="115"/>
      <c r="W462" s="115"/>
      <c r="X462" s="115"/>
    </row>
    <row r="463">
      <c r="A463" s="438">
        <v>45747.0</v>
      </c>
      <c r="B463" s="53">
        <v>45783.0</v>
      </c>
      <c r="C463" s="439">
        <v>246336.0</v>
      </c>
      <c r="D463" s="447" t="s">
        <v>93</v>
      </c>
      <c r="E463" s="441">
        <v>45689.0</v>
      </c>
      <c r="F463" s="56">
        <f t="shared" si="4"/>
        <v>3</v>
      </c>
      <c r="G463" s="441">
        <v>45733.0</v>
      </c>
      <c r="H463" s="347">
        <f t="shared" si="2"/>
        <v>1</v>
      </c>
      <c r="I463" s="447" t="s">
        <v>49</v>
      </c>
      <c r="J463" s="439"/>
      <c r="K463" s="439"/>
      <c r="L463" s="439"/>
      <c r="M463" s="53">
        <v>45751.0</v>
      </c>
      <c r="N463" s="54" t="s">
        <v>19</v>
      </c>
      <c r="O463" s="54" t="s">
        <v>208</v>
      </c>
      <c r="P463" s="439"/>
      <c r="Q463" s="152"/>
      <c r="R463" s="152"/>
      <c r="S463" s="152"/>
      <c r="T463" s="152"/>
      <c r="U463" s="152"/>
      <c r="V463" s="115"/>
      <c r="W463" s="115"/>
      <c r="X463" s="115"/>
    </row>
    <row r="464">
      <c r="A464" s="438">
        <v>45747.0</v>
      </c>
      <c r="B464" s="53">
        <v>45783.0</v>
      </c>
      <c r="C464" s="439">
        <v>246353.0</v>
      </c>
      <c r="D464" s="447" t="s">
        <v>58</v>
      </c>
      <c r="E464" s="441">
        <v>45658.0</v>
      </c>
      <c r="F464" s="56">
        <f t="shared" si="4"/>
        <v>4</v>
      </c>
      <c r="G464" s="441">
        <v>45733.0</v>
      </c>
      <c r="H464" s="347">
        <f t="shared" si="2"/>
        <v>1</v>
      </c>
      <c r="I464" s="447" t="s">
        <v>73</v>
      </c>
      <c r="J464" s="439"/>
      <c r="K464" s="439"/>
      <c r="L464" s="439"/>
      <c r="M464" s="53">
        <v>45751.0</v>
      </c>
      <c r="N464" s="54" t="s">
        <v>19</v>
      </c>
      <c r="O464" s="54" t="s">
        <v>198</v>
      </c>
      <c r="P464" s="439"/>
      <c r="Q464" s="152"/>
      <c r="R464" s="152"/>
      <c r="S464" s="152"/>
      <c r="T464" s="152"/>
      <c r="U464" s="152"/>
      <c r="V464" s="115"/>
      <c r="W464" s="115"/>
      <c r="X464" s="115"/>
    </row>
    <row r="465">
      <c r="A465" s="438">
        <v>45747.0</v>
      </c>
      <c r="B465" s="53">
        <v>45783.0</v>
      </c>
      <c r="C465" s="439">
        <v>246382.0</v>
      </c>
      <c r="D465" s="447" t="s">
        <v>48</v>
      </c>
      <c r="E465" s="441">
        <v>45689.0</v>
      </c>
      <c r="F465" s="56">
        <f t="shared" si="4"/>
        <v>3</v>
      </c>
      <c r="G465" s="441">
        <v>45733.0</v>
      </c>
      <c r="H465" s="347">
        <f t="shared" si="2"/>
        <v>1</v>
      </c>
      <c r="I465" s="447" t="s">
        <v>74</v>
      </c>
      <c r="J465" s="439"/>
      <c r="K465" s="439"/>
      <c r="L465" s="439"/>
      <c r="M465" s="53">
        <v>45751.0</v>
      </c>
      <c r="N465" s="54" t="s">
        <v>19</v>
      </c>
      <c r="O465" s="54" t="s">
        <v>208</v>
      </c>
      <c r="P465" s="439"/>
      <c r="Q465" s="152"/>
      <c r="R465" s="152"/>
      <c r="S465" s="152"/>
      <c r="T465" s="152"/>
      <c r="U465" s="152"/>
      <c r="V465" s="115"/>
      <c r="W465" s="115"/>
      <c r="X465" s="115"/>
    </row>
    <row r="466">
      <c r="A466" s="438">
        <v>45747.0</v>
      </c>
      <c r="B466" s="53">
        <v>45783.0</v>
      </c>
      <c r="C466" s="439">
        <v>246384.0</v>
      </c>
      <c r="D466" s="447" t="s">
        <v>71</v>
      </c>
      <c r="E466" s="441">
        <v>45689.0</v>
      </c>
      <c r="F466" s="56">
        <f t="shared" si="4"/>
        <v>3</v>
      </c>
      <c r="G466" s="441">
        <v>45733.0</v>
      </c>
      <c r="H466" s="347">
        <f t="shared" si="2"/>
        <v>1</v>
      </c>
      <c r="I466" s="447" t="s">
        <v>49</v>
      </c>
      <c r="J466" s="439"/>
      <c r="K466" s="439"/>
      <c r="L466" s="439"/>
      <c r="M466" s="53">
        <v>45751.0</v>
      </c>
      <c r="N466" s="54" t="s">
        <v>19</v>
      </c>
      <c r="O466" s="54" t="s">
        <v>208</v>
      </c>
      <c r="P466" s="439"/>
      <c r="Q466" s="152"/>
      <c r="R466" s="152"/>
      <c r="S466" s="152"/>
      <c r="T466" s="152"/>
      <c r="U466" s="152"/>
      <c r="V466" s="115"/>
      <c r="W466" s="115"/>
      <c r="X466" s="115"/>
    </row>
    <row r="467">
      <c r="A467" s="438">
        <v>45747.0</v>
      </c>
      <c r="B467" s="53">
        <v>45783.0</v>
      </c>
      <c r="C467" s="439">
        <v>246388.0</v>
      </c>
      <c r="D467" s="447" t="s">
        <v>99</v>
      </c>
      <c r="E467" s="441">
        <v>45627.0</v>
      </c>
      <c r="F467" s="56">
        <f t="shared" si="4"/>
        <v>5</v>
      </c>
      <c r="G467" s="441">
        <v>45733.0</v>
      </c>
      <c r="H467" s="347">
        <f t="shared" si="2"/>
        <v>1</v>
      </c>
      <c r="I467" s="447" t="s">
        <v>59</v>
      </c>
      <c r="J467" s="439"/>
      <c r="K467" s="439"/>
      <c r="L467" s="439"/>
      <c r="M467" s="53">
        <v>45751.0</v>
      </c>
      <c r="N467" s="54" t="s">
        <v>19</v>
      </c>
      <c r="O467" s="54" t="s">
        <v>197</v>
      </c>
      <c r="P467" s="439"/>
      <c r="Q467" s="152"/>
      <c r="R467" s="152"/>
      <c r="S467" s="152"/>
      <c r="T467" s="152"/>
      <c r="U467" s="152"/>
      <c r="V467" s="115"/>
      <c r="W467" s="115"/>
      <c r="X467" s="115"/>
    </row>
    <row r="468">
      <c r="A468" s="438">
        <v>45747.0</v>
      </c>
      <c r="B468" s="53">
        <v>45783.0</v>
      </c>
      <c r="C468" s="439">
        <v>246427.0</v>
      </c>
      <c r="D468" s="447" t="s">
        <v>70</v>
      </c>
      <c r="E468" s="441">
        <v>45717.0</v>
      </c>
      <c r="F468" s="56">
        <f t="shared" si="4"/>
        <v>2</v>
      </c>
      <c r="G468" s="441">
        <v>45733.0</v>
      </c>
      <c r="H468" s="347">
        <f t="shared" si="2"/>
        <v>1</v>
      </c>
      <c r="I468" s="447" t="s">
        <v>49</v>
      </c>
      <c r="J468" s="439"/>
      <c r="K468" s="439"/>
      <c r="L468" s="439"/>
      <c r="M468" s="53">
        <v>45750.0</v>
      </c>
      <c r="N468" s="54" t="s">
        <v>19</v>
      </c>
      <c r="O468" s="54" t="s">
        <v>209</v>
      </c>
      <c r="P468" s="439"/>
      <c r="Q468" s="152"/>
      <c r="R468" s="152"/>
      <c r="S468" s="152"/>
      <c r="T468" s="152"/>
      <c r="U468" s="152"/>
      <c r="V468" s="115"/>
      <c r="W468" s="115"/>
      <c r="X468" s="115"/>
    </row>
    <row r="469">
      <c r="A469" s="438">
        <v>45747.0</v>
      </c>
      <c r="B469" s="53">
        <v>45783.0</v>
      </c>
      <c r="C469" s="439">
        <v>246429.0</v>
      </c>
      <c r="D469" s="447" t="s">
        <v>158</v>
      </c>
      <c r="E469" s="441">
        <v>45627.0</v>
      </c>
      <c r="F469" s="56">
        <f t="shared" si="4"/>
        <v>5</v>
      </c>
      <c r="G469" s="441">
        <v>45733.0</v>
      </c>
      <c r="H469" s="347">
        <f t="shared" si="2"/>
        <v>1</v>
      </c>
      <c r="I469" s="447" t="s">
        <v>42</v>
      </c>
      <c r="J469" s="439"/>
      <c r="K469" s="439"/>
      <c r="L469" s="439"/>
      <c r="M469" s="53">
        <v>45751.0</v>
      </c>
      <c r="N469" s="54" t="s">
        <v>19</v>
      </c>
      <c r="O469" s="54" t="s">
        <v>197</v>
      </c>
      <c r="P469" s="439"/>
      <c r="Q469" s="152"/>
      <c r="R469" s="152"/>
      <c r="S469" s="152"/>
      <c r="T469" s="152"/>
      <c r="U469" s="152"/>
      <c r="V469" s="115"/>
      <c r="W469" s="115"/>
      <c r="X469" s="115"/>
    </row>
    <row r="470">
      <c r="A470" s="438">
        <v>45747.0</v>
      </c>
      <c r="B470" s="53">
        <v>45783.0</v>
      </c>
      <c r="C470" s="439">
        <v>173788.0</v>
      </c>
      <c r="D470" s="447" t="s">
        <v>99</v>
      </c>
      <c r="E470" s="441">
        <v>45689.0</v>
      </c>
      <c r="F470" s="56">
        <f t="shared" si="4"/>
        <v>3</v>
      </c>
      <c r="G470" s="441">
        <v>45734.0</v>
      </c>
      <c r="H470" s="347">
        <f t="shared" si="2"/>
        <v>1</v>
      </c>
      <c r="I470" s="447" t="s">
        <v>59</v>
      </c>
      <c r="J470" s="439"/>
      <c r="K470" s="439"/>
      <c r="L470" s="439"/>
      <c r="M470" s="53">
        <v>45751.0</v>
      </c>
      <c r="N470" s="54" t="s">
        <v>19</v>
      </c>
      <c r="O470" s="54" t="s">
        <v>208</v>
      </c>
      <c r="P470" s="439"/>
      <c r="Q470" s="152"/>
      <c r="R470" s="152"/>
      <c r="S470" s="152"/>
      <c r="T470" s="152"/>
      <c r="U470" s="152"/>
      <c r="V470" s="115"/>
      <c r="W470" s="115"/>
      <c r="X470" s="115"/>
    </row>
    <row r="471">
      <c r="A471" s="438">
        <v>45747.0</v>
      </c>
      <c r="B471" s="53">
        <v>45783.0</v>
      </c>
      <c r="C471" s="439">
        <v>233095.0</v>
      </c>
      <c r="D471" s="447" t="s">
        <v>89</v>
      </c>
      <c r="E471" s="441">
        <v>45658.0</v>
      </c>
      <c r="F471" s="56">
        <f t="shared" si="4"/>
        <v>4</v>
      </c>
      <c r="G471" s="441">
        <v>45734.0</v>
      </c>
      <c r="H471" s="347">
        <f t="shared" si="2"/>
        <v>1</v>
      </c>
      <c r="I471" s="447" t="s">
        <v>74</v>
      </c>
      <c r="J471" s="439"/>
      <c r="K471" s="439"/>
      <c r="L471" s="439"/>
      <c r="M471" s="53">
        <v>45751.0</v>
      </c>
      <c r="N471" s="54" t="s">
        <v>19</v>
      </c>
      <c r="O471" s="54" t="s">
        <v>198</v>
      </c>
      <c r="P471" s="439"/>
      <c r="Q471" s="152"/>
      <c r="R471" s="152"/>
      <c r="S471" s="152"/>
      <c r="T471" s="152"/>
      <c r="U471" s="152"/>
      <c r="V471" s="115"/>
      <c r="W471" s="115"/>
      <c r="X471" s="115"/>
    </row>
    <row r="472">
      <c r="A472" s="438">
        <v>45747.0</v>
      </c>
      <c r="B472" s="53">
        <v>45783.0</v>
      </c>
      <c r="C472" s="439">
        <v>245080.0</v>
      </c>
      <c r="D472" s="447" t="s">
        <v>102</v>
      </c>
      <c r="E472" s="441">
        <v>45717.0</v>
      </c>
      <c r="F472" s="56">
        <f t="shared" si="4"/>
        <v>2</v>
      </c>
      <c r="G472" s="441">
        <v>45734.0</v>
      </c>
      <c r="H472" s="347">
        <f t="shared" si="2"/>
        <v>1</v>
      </c>
      <c r="I472" s="447" t="s">
        <v>49</v>
      </c>
      <c r="J472" s="439"/>
      <c r="K472" s="439"/>
      <c r="L472" s="439"/>
      <c r="M472" s="53">
        <v>45750.0</v>
      </c>
      <c r="N472" s="54" t="s">
        <v>19</v>
      </c>
      <c r="O472" s="54" t="s">
        <v>209</v>
      </c>
      <c r="P472" s="439"/>
      <c r="Q472" s="152"/>
      <c r="R472" s="152"/>
      <c r="S472" s="152"/>
      <c r="T472" s="152"/>
      <c r="U472" s="152"/>
      <c r="V472" s="115"/>
      <c r="W472" s="115"/>
      <c r="X472" s="115"/>
    </row>
    <row r="473">
      <c r="A473" s="438">
        <v>45747.0</v>
      </c>
      <c r="B473" s="53">
        <v>45783.0</v>
      </c>
      <c r="C473" s="439">
        <v>245520.0</v>
      </c>
      <c r="D473" s="447" t="s">
        <v>104</v>
      </c>
      <c r="E473" s="441">
        <v>45658.0</v>
      </c>
      <c r="F473" s="56">
        <f t="shared" si="4"/>
        <v>4</v>
      </c>
      <c r="G473" s="441">
        <v>45734.0</v>
      </c>
      <c r="H473" s="347">
        <f t="shared" si="2"/>
        <v>1</v>
      </c>
      <c r="I473" s="447" t="s">
        <v>59</v>
      </c>
      <c r="J473" s="439"/>
      <c r="K473" s="439"/>
      <c r="L473" s="439"/>
      <c r="M473" s="53">
        <v>45751.0</v>
      </c>
      <c r="N473" s="54" t="s">
        <v>19</v>
      </c>
      <c r="O473" s="54" t="s">
        <v>198</v>
      </c>
      <c r="P473" s="439"/>
      <c r="Q473" s="152"/>
      <c r="R473" s="152"/>
      <c r="S473" s="152"/>
      <c r="T473" s="152"/>
      <c r="U473" s="152"/>
      <c r="V473" s="115"/>
      <c r="W473" s="115"/>
      <c r="X473" s="115"/>
    </row>
    <row r="474">
      <c r="A474" s="438">
        <v>45747.0</v>
      </c>
      <c r="B474" s="53">
        <v>45783.0</v>
      </c>
      <c r="C474" s="439">
        <v>245661.0</v>
      </c>
      <c r="D474" s="447" t="s">
        <v>93</v>
      </c>
      <c r="E474" s="441">
        <v>45717.0</v>
      </c>
      <c r="F474" s="56">
        <f t="shared" si="4"/>
        <v>2</v>
      </c>
      <c r="G474" s="441">
        <v>45734.0</v>
      </c>
      <c r="H474" s="347">
        <f t="shared" si="2"/>
        <v>1</v>
      </c>
      <c r="I474" s="447" t="s">
        <v>74</v>
      </c>
      <c r="J474" s="439"/>
      <c r="K474" s="439"/>
      <c r="L474" s="439"/>
      <c r="M474" s="53">
        <v>45750.0</v>
      </c>
      <c r="N474" s="54" t="s">
        <v>19</v>
      </c>
      <c r="O474" s="54" t="s">
        <v>209</v>
      </c>
      <c r="P474" s="439"/>
      <c r="Q474" s="152"/>
      <c r="R474" s="152"/>
      <c r="S474" s="152"/>
      <c r="T474" s="152"/>
      <c r="U474" s="152"/>
      <c r="V474" s="115"/>
      <c r="W474" s="115"/>
      <c r="X474" s="115"/>
    </row>
    <row r="475">
      <c r="A475" s="438">
        <v>45747.0</v>
      </c>
      <c r="B475" s="53">
        <v>45783.0</v>
      </c>
      <c r="C475" s="439">
        <v>245849.0</v>
      </c>
      <c r="D475" s="447" t="s">
        <v>58</v>
      </c>
      <c r="E475" s="441">
        <v>45717.0</v>
      </c>
      <c r="F475" s="56">
        <f t="shared" si="4"/>
        <v>2</v>
      </c>
      <c r="G475" s="441">
        <v>45734.0</v>
      </c>
      <c r="H475" s="347">
        <f t="shared" si="2"/>
        <v>1</v>
      </c>
      <c r="I475" s="447" t="s">
        <v>74</v>
      </c>
      <c r="J475" s="439"/>
      <c r="K475" s="439"/>
      <c r="L475" s="439"/>
      <c r="M475" s="53">
        <v>45750.0</v>
      </c>
      <c r="N475" s="54" t="s">
        <v>19</v>
      </c>
      <c r="O475" s="54" t="s">
        <v>209</v>
      </c>
      <c r="P475" s="439"/>
      <c r="Q475" s="152"/>
      <c r="R475" s="152"/>
      <c r="S475" s="152"/>
      <c r="T475" s="152"/>
      <c r="U475" s="152"/>
      <c r="V475" s="115"/>
      <c r="W475" s="115"/>
      <c r="X475" s="115"/>
    </row>
    <row r="476">
      <c r="A476" s="438">
        <v>45705.0</v>
      </c>
      <c r="B476" s="53">
        <v>45783.0</v>
      </c>
      <c r="C476" s="439">
        <v>205232.0</v>
      </c>
      <c r="D476" s="434" t="s">
        <v>48</v>
      </c>
      <c r="E476" s="438">
        <v>45200.0</v>
      </c>
      <c r="F476" s="56">
        <f t="shared" si="4"/>
        <v>19</v>
      </c>
      <c r="G476" s="438">
        <v>45359.0</v>
      </c>
      <c r="H476" s="347">
        <f t="shared" si="2"/>
        <v>13</v>
      </c>
      <c r="I476" s="434" t="s">
        <v>73</v>
      </c>
      <c r="J476" s="434" t="s">
        <v>33</v>
      </c>
      <c r="K476" s="442"/>
      <c r="L476" s="434" t="s">
        <v>51</v>
      </c>
      <c r="M476" s="441">
        <v>45764.0</v>
      </c>
      <c r="N476" s="54" t="s">
        <v>19</v>
      </c>
      <c r="O476" s="434" t="s">
        <v>994</v>
      </c>
      <c r="P476" s="439"/>
      <c r="Q476" s="152"/>
      <c r="R476" s="152"/>
      <c r="S476" s="152"/>
      <c r="T476" s="152"/>
      <c r="U476" s="152"/>
      <c r="V476" s="115"/>
      <c r="W476" s="115"/>
      <c r="X476" s="115"/>
    </row>
    <row r="477">
      <c r="A477" s="438">
        <v>45705.0</v>
      </c>
      <c r="B477" s="53">
        <v>45783.0</v>
      </c>
      <c r="C477" s="439">
        <v>203785.0</v>
      </c>
      <c r="D477" s="434" t="s">
        <v>102</v>
      </c>
      <c r="E477" s="438">
        <v>45261.0</v>
      </c>
      <c r="F477" s="56">
        <f t="shared" si="4"/>
        <v>17</v>
      </c>
      <c r="G477" s="438">
        <v>45346.0</v>
      </c>
      <c r="H477" s="347">
        <f t="shared" si="2"/>
        <v>14</v>
      </c>
      <c r="I477" s="439" t="s">
        <v>49</v>
      </c>
      <c r="J477" s="434">
        <v>535.0</v>
      </c>
      <c r="K477" s="442">
        <v>3000.0</v>
      </c>
      <c r="L477" s="434" t="s">
        <v>51</v>
      </c>
      <c r="M477" s="441">
        <v>45749.0</v>
      </c>
      <c r="N477" s="54" t="s">
        <v>19</v>
      </c>
      <c r="O477" s="434" t="s">
        <v>65</v>
      </c>
      <c r="P477" s="439"/>
      <c r="Q477" s="152"/>
      <c r="R477" s="152"/>
      <c r="S477" s="152"/>
      <c r="T477" s="152"/>
      <c r="U477" s="152"/>
      <c r="V477" s="115"/>
      <c r="W477" s="115"/>
      <c r="X477" s="115"/>
    </row>
    <row r="478">
      <c r="A478" s="441">
        <v>45755.0</v>
      </c>
      <c r="B478" s="53">
        <v>45783.0</v>
      </c>
      <c r="C478" s="439">
        <v>223564.0</v>
      </c>
      <c r="D478" s="434" t="s">
        <v>71</v>
      </c>
      <c r="E478" s="438">
        <v>45444.0</v>
      </c>
      <c r="F478" s="56">
        <f t="shared" si="4"/>
        <v>11</v>
      </c>
      <c r="G478" s="438">
        <v>45505.0</v>
      </c>
      <c r="H478" s="347">
        <f t="shared" si="2"/>
        <v>9</v>
      </c>
      <c r="I478" s="434" t="s">
        <v>59</v>
      </c>
      <c r="J478" s="453">
        <v>106.0</v>
      </c>
      <c r="K478" s="440">
        <v>2450.0</v>
      </c>
      <c r="L478" s="434" t="s">
        <v>51</v>
      </c>
      <c r="M478" s="441">
        <v>45755.0</v>
      </c>
      <c r="N478" s="54" t="s">
        <v>19</v>
      </c>
      <c r="O478" s="434" t="s">
        <v>65</v>
      </c>
      <c r="P478" s="439"/>
      <c r="Q478" s="152"/>
      <c r="R478" s="152"/>
      <c r="S478" s="152"/>
      <c r="T478" s="152"/>
      <c r="U478" s="152"/>
      <c r="V478" s="115"/>
      <c r="W478" s="115"/>
      <c r="X478" s="115"/>
    </row>
    <row r="479">
      <c r="A479" s="438">
        <v>45705.0</v>
      </c>
      <c r="B479" s="53">
        <v>45783.0</v>
      </c>
      <c r="C479" s="439">
        <v>236804.0</v>
      </c>
      <c r="D479" s="434" t="s">
        <v>71</v>
      </c>
      <c r="E479" s="438">
        <v>45627.0</v>
      </c>
      <c r="F479" s="56">
        <f t="shared" si="4"/>
        <v>5</v>
      </c>
      <c r="G479" s="446">
        <v>45636.0</v>
      </c>
      <c r="H479" s="347">
        <f t="shared" si="2"/>
        <v>4</v>
      </c>
      <c r="I479" s="439" t="s">
        <v>63</v>
      </c>
      <c r="J479" s="439"/>
      <c r="K479" s="442"/>
      <c r="L479" s="439"/>
      <c r="M479" s="53">
        <v>45751.0</v>
      </c>
      <c r="N479" s="54" t="s">
        <v>19</v>
      </c>
      <c r="O479" s="54" t="s">
        <v>197</v>
      </c>
      <c r="P479" s="439"/>
      <c r="Q479" s="152"/>
      <c r="R479" s="152"/>
      <c r="S479" s="152"/>
      <c r="T479" s="152"/>
      <c r="U479" s="152"/>
      <c r="V479" s="115"/>
      <c r="W479" s="115"/>
      <c r="X479" s="115"/>
    </row>
    <row r="480">
      <c r="A480" s="438">
        <v>45747.0</v>
      </c>
      <c r="B480" s="53">
        <v>45783.0</v>
      </c>
      <c r="C480" s="439">
        <v>223467.0</v>
      </c>
      <c r="D480" s="447" t="s">
        <v>41</v>
      </c>
      <c r="E480" s="441">
        <v>45717.0</v>
      </c>
      <c r="F480" s="56">
        <f t="shared" si="4"/>
        <v>2</v>
      </c>
      <c r="G480" s="441">
        <v>45737.0</v>
      </c>
      <c r="H480" s="347">
        <f t="shared" si="2"/>
        <v>1</v>
      </c>
      <c r="I480" s="447" t="s">
        <v>49</v>
      </c>
      <c r="J480" s="439"/>
      <c r="K480" s="442"/>
      <c r="L480" s="439"/>
      <c r="M480" s="53">
        <v>45750.0</v>
      </c>
      <c r="N480" s="54" t="s">
        <v>19</v>
      </c>
      <c r="O480" s="54" t="s">
        <v>209</v>
      </c>
      <c r="P480" s="439"/>
      <c r="Q480" s="152"/>
      <c r="R480" s="152"/>
      <c r="S480" s="152"/>
      <c r="T480" s="152"/>
      <c r="U480" s="152"/>
      <c r="V480" s="115"/>
      <c r="W480" s="115"/>
      <c r="X480" s="115"/>
    </row>
    <row r="481">
      <c r="A481" s="438">
        <v>45747.0</v>
      </c>
      <c r="B481" s="53">
        <v>45783.0</v>
      </c>
      <c r="C481" s="439">
        <v>246651.0</v>
      </c>
      <c r="D481" s="447" t="s">
        <v>89</v>
      </c>
      <c r="E481" s="441">
        <v>45717.0</v>
      </c>
      <c r="F481" s="56">
        <f t="shared" si="4"/>
        <v>2</v>
      </c>
      <c r="G481" s="441">
        <v>45737.0</v>
      </c>
      <c r="H481" s="347">
        <f t="shared" si="2"/>
        <v>1</v>
      </c>
      <c r="I481" s="447" t="s">
        <v>59</v>
      </c>
      <c r="J481" s="439"/>
      <c r="K481" s="442"/>
      <c r="L481" s="439"/>
      <c r="M481" s="53">
        <v>45750.0</v>
      </c>
      <c r="N481" s="54" t="s">
        <v>19</v>
      </c>
      <c r="O481" s="54" t="s">
        <v>209</v>
      </c>
      <c r="P481" s="439"/>
      <c r="Q481" s="152"/>
      <c r="R481" s="152"/>
      <c r="S481" s="152"/>
      <c r="T481" s="152"/>
      <c r="U481" s="152"/>
      <c r="V481" s="115"/>
      <c r="W481" s="115"/>
      <c r="X481" s="115"/>
    </row>
    <row r="482">
      <c r="A482" s="438">
        <v>45747.0</v>
      </c>
      <c r="B482" s="53">
        <v>45783.0</v>
      </c>
      <c r="C482" s="439">
        <v>246653.0</v>
      </c>
      <c r="D482" s="447" t="s">
        <v>89</v>
      </c>
      <c r="E482" s="441">
        <v>45689.0</v>
      </c>
      <c r="F482" s="56">
        <f t="shared" si="4"/>
        <v>3</v>
      </c>
      <c r="G482" s="441">
        <v>45737.0</v>
      </c>
      <c r="H482" s="347">
        <f t="shared" si="2"/>
        <v>1</v>
      </c>
      <c r="I482" s="447" t="s">
        <v>63</v>
      </c>
      <c r="J482" s="439"/>
      <c r="K482" s="442"/>
      <c r="L482" s="439"/>
      <c r="M482" s="53">
        <v>45751.0</v>
      </c>
      <c r="N482" s="54" t="s">
        <v>19</v>
      </c>
      <c r="O482" s="54" t="s">
        <v>208</v>
      </c>
      <c r="P482" s="439"/>
      <c r="Q482" s="152"/>
      <c r="R482" s="152"/>
      <c r="S482" s="152"/>
      <c r="T482" s="152"/>
      <c r="U482" s="152"/>
      <c r="V482" s="115"/>
      <c r="W482" s="115"/>
      <c r="X482" s="115"/>
    </row>
    <row r="483">
      <c r="A483" s="438">
        <v>45747.0</v>
      </c>
      <c r="B483" s="53">
        <v>45783.0</v>
      </c>
      <c r="C483" s="439">
        <v>246798.0</v>
      </c>
      <c r="D483" s="447" t="s">
        <v>77</v>
      </c>
      <c r="E483" s="441">
        <v>45658.0</v>
      </c>
      <c r="F483" s="56">
        <f t="shared" si="4"/>
        <v>4</v>
      </c>
      <c r="G483" s="441">
        <v>45737.0</v>
      </c>
      <c r="H483" s="347">
        <f t="shared" si="2"/>
        <v>1</v>
      </c>
      <c r="I483" s="447" t="s">
        <v>49</v>
      </c>
      <c r="J483" s="439"/>
      <c r="K483" s="442"/>
      <c r="L483" s="439"/>
      <c r="M483" s="53">
        <v>45751.0</v>
      </c>
      <c r="N483" s="54" t="s">
        <v>19</v>
      </c>
      <c r="O483" s="54" t="s">
        <v>198</v>
      </c>
      <c r="P483" s="439"/>
      <c r="Q483" s="152"/>
      <c r="R483" s="152"/>
      <c r="S483" s="152"/>
      <c r="T483" s="152"/>
      <c r="U483" s="152"/>
      <c r="V483" s="115"/>
      <c r="W483" s="115"/>
      <c r="X483" s="115"/>
    </row>
    <row r="484">
      <c r="A484" s="438">
        <v>45747.0</v>
      </c>
      <c r="B484" s="53">
        <v>45783.0</v>
      </c>
      <c r="C484" s="439">
        <v>246895.0</v>
      </c>
      <c r="D484" s="447" t="s">
        <v>93</v>
      </c>
      <c r="E484" s="441">
        <v>45658.0</v>
      </c>
      <c r="F484" s="56">
        <f t="shared" si="4"/>
        <v>4</v>
      </c>
      <c r="G484" s="441">
        <v>45737.0</v>
      </c>
      <c r="H484" s="347">
        <f t="shared" si="2"/>
        <v>1</v>
      </c>
      <c r="I484" s="447" t="s">
        <v>205</v>
      </c>
      <c r="J484" s="439"/>
      <c r="K484" s="442"/>
      <c r="L484" s="439"/>
      <c r="M484" s="53">
        <v>45751.0</v>
      </c>
      <c r="N484" s="54" t="s">
        <v>19</v>
      </c>
      <c r="O484" s="54" t="s">
        <v>198</v>
      </c>
      <c r="P484" s="439"/>
      <c r="Q484" s="152"/>
      <c r="R484" s="152"/>
      <c r="S484" s="152"/>
      <c r="T484" s="152"/>
      <c r="U484" s="152"/>
      <c r="V484" s="115"/>
      <c r="W484" s="115"/>
      <c r="X484" s="115"/>
    </row>
    <row r="485">
      <c r="A485" s="438">
        <v>45747.0</v>
      </c>
      <c r="B485" s="53">
        <v>45783.0</v>
      </c>
      <c r="C485" s="439">
        <v>246901.0</v>
      </c>
      <c r="D485" s="447" t="s">
        <v>58</v>
      </c>
      <c r="E485" s="441">
        <v>45689.0</v>
      </c>
      <c r="F485" s="56">
        <f t="shared" si="4"/>
        <v>3</v>
      </c>
      <c r="G485" s="441">
        <v>45737.0</v>
      </c>
      <c r="H485" s="347">
        <f t="shared" si="2"/>
        <v>1</v>
      </c>
      <c r="I485" s="447" t="s">
        <v>49</v>
      </c>
      <c r="J485" s="439"/>
      <c r="K485" s="442"/>
      <c r="L485" s="439"/>
      <c r="M485" s="53">
        <v>45751.0</v>
      </c>
      <c r="N485" s="54" t="s">
        <v>19</v>
      </c>
      <c r="O485" s="54" t="s">
        <v>208</v>
      </c>
      <c r="P485" s="439"/>
      <c r="Q485" s="152"/>
      <c r="R485" s="152"/>
      <c r="S485" s="152"/>
      <c r="T485" s="152"/>
      <c r="U485" s="152"/>
      <c r="V485" s="115"/>
      <c r="W485" s="115"/>
      <c r="X485" s="115"/>
    </row>
    <row r="486">
      <c r="A486" s="438">
        <v>45747.0</v>
      </c>
      <c r="B486" s="53">
        <v>45783.0</v>
      </c>
      <c r="C486" s="439">
        <v>246936.0</v>
      </c>
      <c r="D486" s="447" t="s">
        <v>95</v>
      </c>
      <c r="E486" s="441">
        <v>45689.0</v>
      </c>
      <c r="F486" s="56">
        <f t="shared" si="4"/>
        <v>3</v>
      </c>
      <c r="G486" s="441">
        <v>45737.0</v>
      </c>
      <c r="H486" s="347">
        <f t="shared" si="2"/>
        <v>1</v>
      </c>
      <c r="I486" s="447" t="s">
        <v>49</v>
      </c>
      <c r="J486" s="439"/>
      <c r="K486" s="442"/>
      <c r="L486" s="439"/>
      <c r="M486" s="53">
        <v>45751.0</v>
      </c>
      <c r="N486" s="54" t="s">
        <v>19</v>
      </c>
      <c r="O486" s="54" t="s">
        <v>208</v>
      </c>
      <c r="P486" s="439"/>
      <c r="Q486" s="152"/>
      <c r="R486" s="152"/>
      <c r="S486" s="152"/>
      <c r="T486" s="152"/>
      <c r="U486" s="152"/>
      <c r="V486" s="115"/>
      <c r="W486" s="115"/>
      <c r="X486" s="115"/>
    </row>
    <row r="487">
      <c r="A487" s="438">
        <v>45747.0</v>
      </c>
      <c r="B487" s="53">
        <v>45783.0</v>
      </c>
      <c r="C487" s="439">
        <v>246942.0</v>
      </c>
      <c r="D487" s="447" t="s">
        <v>93</v>
      </c>
      <c r="E487" s="441">
        <v>45689.0</v>
      </c>
      <c r="F487" s="56">
        <f t="shared" si="4"/>
        <v>3</v>
      </c>
      <c r="G487" s="441">
        <v>45737.0</v>
      </c>
      <c r="H487" s="347">
        <f t="shared" si="2"/>
        <v>1</v>
      </c>
      <c r="I487" s="447" t="s">
        <v>49</v>
      </c>
      <c r="J487" s="439"/>
      <c r="K487" s="442"/>
      <c r="L487" s="439"/>
      <c r="M487" s="53">
        <v>45751.0</v>
      </c>
      <c r="N487" s="54" t="s">
        <v>19</v>
      </c>
      <c r="O487" s="54" t="s">
        <v>208</v>
      </c>
      <c r="P487" s="439"/>
      <c r="Q487" s="152"/>
      <c r="R487" s="152"/>
      <c r="S487" s="152"/>
      <c r="T487" s="152"/>
      <c r="U487" s="152"/>
      <c r="V487" s="115"/>
      <c r="W487" s="115"/>
      <c r="X487" s="115"/>
    </row>
    <row r="488">
      <c r="A488" s="438">
        <v>45747.0</v>
      </c>
      <c r="B488" s="53">
        <v>45783.0</v>
      </c>
      <c r="C488" s="439">
        <v>245123.0</v>
      </c>
      <c r="D488" s="447" t="s">
        <v>83</v>
      </c>
      <c r="E488" s="441">
        <v>45689.0</v>
      </c>
      <c r="F488" s="56">
        <f t="shared" si="4"/>
        <v>3</v>
      </c>
      <c r="G488" s="441">
        <v>45738.0</v>
      </c>
      <c r="H488" s="347">
        <f t="shared" si="2"/>
        <v>1</v>
      </c>
      <c r="I488" s="447" t="s">
        <v>59</v>
      </c>
      <c r="J488" s="439"/>
      <c r="K488" s="442"/>
      <c r="L488" s="439"/>
      <c r="M488" s="53">
        <v>45751.0</v>
      </c>
      <c r="N488" s="54" t="s">
        <v>19</v>
      </c>
      <c r="O488" s="54" t="s">
        <v>208</v>
      </c>
      <c r="P488" s="439"/>
      <c r="Q488" s="152"/>
      <c r="R488" s="152"/>
      <c r="S488" s="152"/>
      <c r="T488" s="152"/>
      <c r="U488" s="152"/>
      <c r="V488" s="115"/>
      <c r="W488" s="115"/>
      <c r="X488" s="115"/>
    </row>
    <row r="489">
      <c r="A489" s="438">
        <v>45747.0</v>
      </c>
      <c r="B489" s="53">
        <v>45783.0</v>
      </c>
      <c r="C489" s="439">
        <v>245131.0</v>
      </c>
      <c r="D489" s="447" t="s">
        <v>83</v>
      </c>
      <c r="E489" s="441">
        <v>45689.0</v>
      </c>
      <c r="F489" s="56">
        <f t="shared" si="4"/>
        <v>3</v>
      </c>
      <c r="G489" s="441">
        <v>45738.0</v>
      </c>
      <c r="H489" s="347">
        <f t="shared" si="2"/>
        <v>1</v>
      </c>
      <c r="I489" s="447" t="s">
        <v>74</v>
      </c>
      <c r="J489" s="439"/>
      <c r="K489" s="442"/>
      <c r="L489" s="439"/>
      <c r="M489" s="53">
        <v>45751.0</v>
      </c>
      <c r="N489" s="54" t="s">
        <v>19</v>
      </c>
      <c r="O489" s="54" t="s">
        <v>208</v>
      </c>
      <c r="P489" s="439"/>
      <c r="Q489" s="152"/>
      <c r="R489" s="152"/>
      <c r="S489" s="152"/>
      <c r="T489" s="152"/>
      <c r="U489" s="152"/>
      <c r="V489" s="115"/>
      <c r="W489" s="115"/>
      <c r="X489" s="115"/>
    </row>
    <row r="490">
      <c r="A490" s="438">
        <v>45747.0</v>
      </c>
      <c r="B490" s="53">
        <v>45783.0</v>
      </c>
      <c r="C490" s="439">
        <v>246735.0</v>
      </c>
      <c r="D490" s="447" t="s">
        <v>83</v>
      </c>
      <c r="E490" s="441">
        <v>45689.0</v>
      </c>
      <c r="F490" s="56">
        <f t="shared" si="4"/>
        <v>3</v>
      </c>
      <c r="G490" s="441">
        <v>45738.0</v>
      </c>
      <c r="H490" s="347">
        <f t="shared" si="2"/>
        <v>1</v>
      </c>
      <c r="I490" s="447" t="s">
        <v>74</v>
      </c>
      <c r="J490" s="439"/>
      <c r="K490" s="442"/>
      <c r="L490" s="439"/>
      <c r="M490" s="53">
        <v>45751.0</v>
      </c>
      <c r="N490" s="54" t="s">
        <v>19</v>
      </c>
      <c r="O490" s="54" t="s">
        <v>208</v>
      </c>
      <c r="P490" s="439"/>
      <c r="Q490" s="152"/>
      <c r="R490" s="152"/>
      <c r="S490" s="152"/>
      <c r="T490" s="152"/>
      <c r="U490" s="152"/>
      <c r="V490" s="115"/>
      <c r="W490" s="115"/>
      <c r="X490" s="115"/>
    </row>
    <row r="491">
      <c r="A491" s="53">
        <v>45705.0</v>
      </c>
      <c r="B491" s="53">
        <v>45783.0</v>
      </c>
      <c r="C491" s="54">
        <v>235036.0</v>
      </c>
      <c r="D491" s="54" t="s">
        <v>60</v>
      </c>
      <c r="E491" s="55">
        <v>45627.0</v>
      </c>
      <c r="F491" s="56">
        <f t="shared" si="4"/>
        <v>5</v>
      </c>
      <c r="G491" s="53">
        <v>45635.0</v>
      </c>
      <c r="H491" s="56">
        <f t="shared" si="2"/>
        <v>4</v>
      </c>
      <c r="I491" s="54" t="s">
        <v>59</v>
      </c>
      <c r="J491" s="54" t="s">
        <v>417</v>
      </c>
      <c r="K491" s="57" t="s">
        <v>110</v>
      </c>
      <c r="L491" s="54" t="s">
        <v>51</v>
      </c>
      <c r="M491" s="53">
        <v>45762.0</v>
      </c>
      <c r="N491" s="54" t="s">
        <v>19</v>
      </c>
      <c r="O491" s="54" t="s">
        <v>65</v>
      </c>
      <c r="P491" s="54" t="s">
        <v>61</v>
      </c>
      <c r="Q491" s="152"/>
      <c r="R491" s="152"/>
      <c r="S491" s="152"/>
      <c r="T491" s="152"/>
      <c r="U491" s="152"/>
      <c r="V491" s="115"/>
      <c r="W491" s="115"/>
      <c r="X491" s="115"/>
    </row>
    <row r="492">
      <c r="A492" s="53">
        <v>45705.0</v>
      </c>
      <c r="B492" s="53">
        <v>45783.0</v>
      </c>
      <c r="C492" s="54">
        <v>239095.0</v>
      </c>
      <c r="D492" s="54" t="s">
        <v>60</v>
      </c>
      <c r="E492" s="55">
        <v>45627.0</v>
      </c>
      <c r="F492" s="56">
        <f t="shared" si="4"/>
        <v>5</v>
      </c>
      <c r="G492" s="53">
        <v>45688.0</v>
      </c>
      <c r="H492" s="56">
        <f t="shared" si="2"/>
        <v>3</v>
      </c>
      <c r="I492" s="54" t="s">
        <v>74</v>
      </c>
      <c r="J492" s="54">
        <v>312.0</v>
      </c>
      <c r="K492" s="57" t="s">
        <v>995</v>
      </c>
      <c r="L492" s="58"/>
      <c r="M492" s="300">
        <v>45719.0</v>
      </c>
      <c r="N492" s="54" t="s">
        <v>19</v>
      </c>
      <c r="O492" s="54" t="s">
        <v>214</v>
      </c>
      <c r="P492" s="54" t="s">
        <v>61</v>
      </c>
      <c r="Q492" s="152"/>
      <c r="R492" s="152"/>
      <c r="S492" s="152"/>
      <c r="T492" s="152"/>
      <c r="U492" s="152"/>
      <c r="V492" s="115"/>
      <c r="W492" s="115"/>
      <c r="X492" s="115"/>
    </row>
    <row r="493">
      <c r="A493" s="53">
        <v>45705.0</v>
      </c>
      <c r="B493" s="53">
        <v>45782.0</v>
      </c>
      <c r="C493" s="54">
        <v>193549.0</v>
      </c>
      <c r="D493" s="54" t="s">
        <v>48</v>
      </c>
      <c r="E493" s="55">
        <v>45170.0</v>
      </c>
      <c r="F493" s="56">
        <f t="shared" si="4"/>
        <v>20</v>
      </c>
      <c r="G493" s="53">
        <v>45267.0</v>
      </c>
      <c r="H493" s="56">
        <f t="shared" si="2"/>
        <v>16</v>
      </c>
      <c r="I493" s="54" t="s">
        <v>49</v>
      </c>
      <c r="J493" s="54">
        <v>535.0</v>
      </c>
      <c r="K493" s="57">
        <v>5000.0</v>
      </c>
      <c r="L493" s="54" t="s">
        <v>68</v>
      </c>
      <c r="M493" s="53">
        <v>45782.0</v>
      </c>
      <c r="N493" s="54" t="s">
        <v>17</v>
      </c>
      <c r="O493" s="54" t="s">
        <v>65</v>
      </c>
      <c r="P493" s="54" t="s">
        <v>61</v>
      </c>
      <c r="Q493" s="152"/>
      <c r="R493" s="152"/>
      <c r="S493" s="152"/>
      <c r="T493" s="152"/>
      <c r="U493" s="152"/>
      <c r="V493" s="115"/>
      <c r="W493" s="115"/>
      <c r="X493" s="115"/>
    </row>
    <row r="494">
      <c r="A494" s="53">
        <v>45705.0</v>
      </c>
      <c r="B494" s="53">
        <v>45783.0</v>
      </c>
      <c r="C494" s="54">
        <v>241344.0</v>
      </c>
      <c r="D494" s="54" t="s">
        <v>48</v>
      </c>
      <c r="E494" s="55">
        <v>45658.0</v>
      </c>
      <c r="F494" s="56">
        <f t="shared" si="4"/>
        <v>4</v>
      </c>
      <c r="G494" s="53">
        <v>45688.0</v>
      </c>
      <c r="H494" s="56">
        <f t="shared" si="2"/>
        <v>3</v>
      </c>
      <c r="I494" s="54" t="s">
        <v>59</v>
      </c>
      <c r="J494" s="58"/>
      <c r="K494" s="100"/>
      <c r="L494" s="58"/>
      <c r="M494" s="58"/>
      <c r="N494" s="54" t="s">
        <v>19</v>
      </c>
      <c r="O494" s="54" t="s">
        <v>215</v>
      </c>
      <c r="P494" s="58"/>
      <c r="Q494" s="152"/>
      <c r="R494" s="152"/>
      <c r="S494" s="152"/>
      <c r="T494" s="152"/>
      <c r="U494" s="152"/>
      <c r="V494" s="115"/>
      <c r="W494" s="115"/>
      <c r="X494" s="115"/>
    </row>
    <row r="495">
      <c r="A495" s="53">
        <v>45705.0</v>
      </c>
      <c r="B495" s="53">
        <v>45783.0</v>
      </c>
      <c r="C495" s="54">
        <v>238624.0</v>
      </c>
      <c r="D495" s="54" t="s">
        <v>71</v>
      </c>
      <c r="E495" s="55">
        <v>45627.0</v>
      </c>
      <c r="F495" s="56">
        <f t="shared" si="4"/>
        <v>5</v>
      </c>
      <c r="G495" s="53">
        <v>45665.0</v>
      </c>
      <c r="H495" s="56">
        <f t="shared" si="2"/>
        <v>3</v>
      </c>
      <c r="I495" s="54" t="s">
        <v>59</v>
      </c>
      <c r="J495" s="58"/>
      <c r="K495" s="100"/>
      <c r="L495" s="58"/>
      <c r="M495" s="58"/>
      <c r="N495" s="54" t="s">
        <v>19</v>
      </c>
      <c r="O495" s="54" t="s">
        <v>214</v>
      </c>
      <c r="P495" s="58"/>
      <c r="Q495" s="152"/>
      <c r="R495" s="152"/>
      <c r="S495" s="152"/>
      <c r="T495" s="152"/>
      <c r="U495" s="152"/>
      <c r="V495" s="115"/>
      <c r="W495" s="115"/>
      <c r="X495" s="115"/>
    </row>
    <row r="496">
      <c r="A496" s="278">
        <v>45769.0</v>
      </c>
      <c r="B496" s="53">
        <v>45783.0</v>
      </c>
      <c r="C496" s="279">
        <v>250052.0</v>
      </c>
      <c r="D496" s="286" t="s">
        <v>161</v>
      </c>
      <c r="E496" s="454">
        <v>45627.0</v>
      </c>
      <c r="F496" s="56">
        <f t="shared" si="4"/>
        <v>5</v>
      </c>
      <c r="G496" s="454">
        <v>45769.0</v>
      </c>
      <c r="H496" s="347">
        <f t="shared" si="2"/>
        <v>0</v>
      </c>
      <c r="I496" s="281" t="s">
        <v>59</v>
      </c>
      <c r="J496" s="390"/>
      <c r="K496" s="390"/>
      <c r="L496" s="390"/>
      <c r="M496" s="390"/>
      <c r="N496" s="54" t="s">
        <v>19</v>
      </c>
      <c r="O496" s="390"/>
      <c r="P496" s="390"/>
      <c r="Q496" s="152"/>
      <c r="R496" s="152"/>
      <c r="S496" s="152"/>
      <c r="T496" s="152"/>
      <c r="U496" s="152"/>
      <c r="V496" s="115"/>
      <c r="W496" s="115"/>
      <c r="X496" s="115"/>
    </row>
    <row r="497">
      <c r="A497" s="278">
        <v>45769.0</v>
      </c>
      <c r="B497" s="53">
        <v>45783.0</v>
      </c>
      <c r="C497" s="279">
        <v>250055.0</v>
      </c>
      <c r="D497" s="286" t="s">
        <v>161</v>
      </c>
      <c r="E497" s="454">
        <v>44958.0</v>
      </c>
      <c r="F497" s="56">
        <f t="shared" si="4"/>
        <v>27</v>
      </c>
      <c r="G497" s="454">
        <v>45769.0</v>
      </c>
      <c r="H497" s="347">
        <f t="shared" si="2"/>
        <v>0</v>
      </c>
      <c r="I497" s="281" t="s">
        <v>49</v>
      </c>
      <c r="J497" s="390"/>
      <c r="K497" s="390"/>
      <c r="L497" s="390"/>
      <c r="M497" s="390"/>
      <c r="N497" s="54" t="s">
        <v>19</v>
      </c>
      <c r="O497" s="390"/>
      <c r="P497" s="390"/>
      <c r="Q497" s="152"/>
      <c r="R497" s="152"/>
      <c r="S497" s="152"/>
      <c r="T497" s="152"/>
      <c r="U497" s="152"/>
      <c r="V497" s="115"/>
      <c r="W497" s="115"/>
      <c r="X497" s="115"/>
    </row>
    <row r="498">
      <c r="A498" s="278">
        <v>45769.0</v>
      </c>
      <c r="B498" s="53">
        <v>45783.0</v>
      </c>
      <c r="C498" s="279">
        <v>250056.0</v>
      </c>
      <c r="D498" s="134" t="s">
        <v>58</v>
      </c>
      <c r="E498" s="454">
        <v>45658.0</v>
      </c>
      <c r="F498" s="56">
        <f t="shared" si="4"/>
        <v>4</v>
      </c>
      <c r="G498" s="454">
        <v>45769.0</v>
      </c>
      <c r="H498" s="347">
        <f t="shared" si="2"/>
        <v>0</v>
      </c>
      <c r="I498" s="281" t="s">
        <v>49</v>
      </c>
      <c r="J498" s="390"/>
      <c r="K498" s="390"/>
      <c r="L498" s="390"/>
      <c r="M498" s="390"/>
      <c r="N498" s="54" t="s">
        <v>19</v>
      </c>
      <c r="O498" s="390"/>
      <c r="P498" s="390"/>
      <c r="Q498" s="152"/>
      <c r="R498" s="152"/>
      <c r="S498" s="152"/>
      <c r="T498" s="152"/>
      <c r="U498" s="152"/>
      <c r="V498" s="115"/>
      <c r="W498" s="115"/>
      <c r="X498" s="115"/>
    </row>
    <row r="499">
      <c r="A499" s="278">
        <v>45769.0</v>
      </c>
      <c r="B499" s="53">
        <v>45783.0</v>
      </c>
      <c r="C499" s="279">
        <v>250064.0</v>
      </c>
      <c r="D499" s="284" t="s">
        <v>88</v>
      </c>
      <c r="E499" s="454">
        <v>45323.0</v>
      </c>
      <c r="F499" s="56">
        <f t="shared" si="4"/>
        <v>15</v>
      </c>
      <c r="G499" s="454">
        <v>45769.0</v>
      </c>
      <c r="H499" s="347">
        <f t="shared" si="2"/>
        <v>0</v>
      </c>
      <c r="I499" s="281" t="s">
        <v>73</v>
      </c>
      <c r="J499" s="390"/>
      <c r="K499" s="390"/>
      <c r="L499" s="390"/>
      <c r="M499" s="390"/>
      <c r="N499" s="54" t="s">
        <v>19</v>
      </c>
      <c r="O499" s="390"/>
      <c r="P499" s="390"/>
      <c r="Q499" s="152"/>
      <c r="R499" s="152"/>
      <c r="S499" s="152"/>
      <c r="T499" s="152"/>
      <c r="U499" s="152"/>
      <c r="V499" s="115"/>
      <c r="W499" s="115"/>
      <c r="X499" s="115"/>
    </row>
    <row r="500">
      <c r="A500" s="278">
        <v>45769.0</v>
      </c>
      <c r="B500" s="53">
        <v>45783.0</v>
      </c>
      <c r="C500" s="279">
        <v>250069.0</v>
      </c>
      <c r="D500" s="134" t="s">
        <v>83</v>
      </c>
      <c r="E500" s="454">
        <v>45689.0</v>
      </c>
      <c r="F500" s="56">
        <f t="shared" si="4"/>
        <v>3</v>
      </c>
      <c r="G500" s="454">
        <v>45769.0</v>
      </c>
      <c r="H500" s="347">
        <f t="shared" si="2"/>
        <v>0</v>
      </c>
      <c r="I500" s="134" t="s">
        <v>74</v>
      </c>
      <c r="J500" s="390"/>
      <c r="K500" s="390"/>
      <c r="L500" s="390"/>
      <c r="M500" s="390"/>
      <c r="N500" s="54" t="s">
        <v>19</v>
      </c>
      <c r="O500" s="390"/>
      <c r="P500" s="390"/>
      <c r="Q500" s="152"/>
      <c r="R500" s="152"/>
      <c r="S500" s="152"/>
      <c r="T500" s="152"/>
      <c r="U500" s="152"/>
      <c r="V500" s="115"/>
      <c r="W500" s="115"/>
      <c r="X500" s="115"/>
    </row>
    <row r="501">
      <c r="A501" s="278">
        <v>45769.0</v>
      </c>
      <c r="B501" s="53">
        <v>45783.0</v>
      </c>
      <c r="C501" s="279">
        <v>250077.0</v>
      </c>
      <c r="D501" s="134" t="s">
        <v>93</v>
      </c>
      <c r="E501" s="454">
        <v>45748.0</v>
      </c>
      <c r="F501" s="56">
        <f t="shared" si="4"/>
        <v>1</v>
      </c>
      <c r="G501" s="454">
        <v>45769.0</v>
      </c>
      <c r="H501" s="347">
        <f t="shared" si="2"/>
        <v>0</v>
      </c>
      <c r="I501" s="281" t="s">
        <v>49</v>
      </c>
      <c r="J501" s="455" t="s">
        <v>33</v>
      </c>
      <c r="K501" s="390"/>
      <c r="L501" s="390"/>
      <c r="M501" s="456">
        <v>45783.0</v>
      </c>
      <c r="N501" s="54" t="s">
        <v>17</v>
      </c>
      <c r="O501" s="457" t="s">
        <v>209</v>
      </c>
      <c r="P501" s="390"/>
      <c r="Q501" s="152"/>
      <c r="R501" s="152"/>
      <c r="S501" s="152"/>
      <c r="T501" s="152"/>
      <c r="U501" s="152"/>
      <c r="V501" s="115"/>
      <c r="W501" s="115"/>
      <c r="X501" s="115"/>
    </row>
    <row r="502">
      <c r="A502" s="278">
        <v>45769.0</v>
      </c>
      <c r="B502" s="53">
        <v>45783.0</v>
      </c>
      <c r="C502" s="279">
        <v>250081.0</v>
      </c>
      <c r="D502" s="286" t="s">
        <v>166</v>
      </c>
      <c r="E502" s="454">
        <v>45383.0</v>
      </c>
      <c r="F502" s="56">
        <f t="shared" si="4"/>
        <v>13</v>
      </c>
      <c r="G502" s="454">
        <v>45769.0</v>
      </c>
      <c r="H502" s="347">
        <f t="shared" si="2"/>
        <v>0</v>
      </c>
      <c r="I502" s="281" t="s">
        <v>73</v>
      </c>
      <c r="J502" s="390"/>
      <c r="K502" s="390"/>
      <c r="L502" s="390"/>
      <c r="M502" s="390"/>
      <c r="N502" s="54" t="s">
        <v>19</v>
      </c>
      <c r="O502" s="390"/>
      <c r="P502" s="390"/>
      <c r="Q502" s="152"/>
      <c r="R502" s="152"/>
      <c r="S502" s="152"/>
      <c r="T502" s="152"/>
      <c r="U502" s="152"/>
      <c r="V502" s="115"/>
      <c r="W502" s="115"/>
      <c r="X502" s="115"/>
    </row>
    <row r="503">
      <c r="A503" s="278">
        <v>45769.0</v>
      </c>
      <c r="B503" s="53">
        <v>45783.0</v>
      </c>
      <c r="C503" s="279">
        <v>250082.0</v>
      </c>
      <c r="D503" s="284" t="s">
        <v>95</v>
      </c>
      <c r="E503" s="454">
        <v>45627.0</v>
      </c>
      <c r="F503" s="56">
        <f t="shared" si="4"/>
        <v>5</v>
      </c>
      <c r="G503" s="454">
        <v>45769.0</v>
      </c>
      <c r="H503" s="347">
        <f t="shared" si="2"/>
        <v>0</v>
      </c>
      <c r="I503" s="281" t="s">
        <v>49</v>
      </c>
      <c r="J503" s="390"/>
      <c r="K503" s="390"/>
      <c r="L503" s="390"/>
      <c r="M503" s="390"/>
      <c r="N503" s="54" t="s">
        <v>19</v>
      </c>
      <c r="O503" s="390"/>
      <c r="P503" s="390"/>
      <c r="Q503" s="152"/>
      <c r="R503" s="152"/>
      <c r="S503" s="152"/>
      <c r="T503" s="152"/>
      <c r="U503" s="152"/>
      <c r="V503" s="115"/>
      <c r="W503" s="115"/>
      <c r="X503" s="115"/>
    </row>
    <row r="504">
      <c r="A504" s="278">
        <v>45769.0</v>
      </c>
      <c r="B504" s="53">
        <v>45783.0</v>
      </c>
      <c r="C504" s="279">
        <v>250085.0</v>
      </c>
      <c r="D504" s="286" t="s">
        <v>161</v>
      </c>
      <c r="E504" s="454">
        <v>45566.0</v>
      </c>
      <c r="F504" s="56">
        <f t="shared" si="4"/>
        <v>7</v>
      </c>
      <c r="G504" s="454">
        <v>45769.0</v>
      </c>
      <c r="H504" s="347">
        <f t="shared" si="2"/>
        <v>0</v>
      </c>
      <c r="I504" s="281" t="s">
        <v>59</v>
      </c>
      <c r="J504" s="390"/>
      <c r="K504" s="390"/>
      <c r="L504" s="390"/>
      <c r="M504" s="390"/>
      <c r="N504" s="54" t="s">
        <v>19</v>
      </c>
      <c r="O504" s="390"/>
      <c r="P504" s="390"/>
      <c r="Q504" s="152"/>
      <c r="R504" s="152"/>
      <c r="S504" s="152"/>
      <c r="T504" s="152"/>
      <c r="U504" s="152"/>
      <c r="V504" s="115"/>
      <c r="W504" s="115"/>
      <c r="X504" s="115"/>
    </row>
    <row r="505">
      <c r="A505" s="278">
        <v>45769.0</v>
      </c>
      <c r="B505" s="53">
        <v>45783.0</v>
      </c>
      <c r="C505" s="279">
        <v>250118.0</v>
      </c>
      <c r="D505" s="134" t="s">
        <v>71</v>
      </c>
      <c r="E505" s="454">
        <v>45748.0</v>
      </c>
      <c r="F505" s="56">
        <f t="shared" si="4"/>
        <v>1</v>
      </c>
      <c r="G505" s="454">
        <v>45769.0</v>
      </c>
      <c r="H505" s="347">
        <f t="shared" si="2"/>
        <v>0</v>
      </c>
      <c r="I505" s="134" t="s">
        <v>74</v>
      </c>
      <c r="J505" s="455" t="s">
        <v>33</v>
      </c>
      <c r="K505" s="390"/>
      <c r="L505" s="390"/>
      <c r="M505" s="456">
        <v>45783.0</v>
      </c>
      <c r="N505" s="54" t="s">
        <v>17</v>
      </c>
      <c r="O505" s="457" t="s">
        <v>209</v>
      </c>
      <c r="P505" s="390"/>
      <c r="Q505" s="152"/>
      <c r="R505" s="152"/>
      <c r="S505" s="152"/>
      <c r="T505" s="152"/>
      <c r="U505" s="152"/>
      <c r="V505" s="115"/>
      <c r="W505" s="115"/>
      <c r="X505" s="115"/>
    </row>
    <row r="506">
      <c r="A506" s="278">
        <v>45769.0</v>
      </c>
      <c r="B506" s="53">
        <v>45783.0</v>
      </c>
      <c r="C506" s="279">
        <v>250125.0</v>
      </c>
      <c r="D506" s="134" t="s">
        <v>104</v>
      </c>
      <c r="E506" s="454">
        <v>45717.0</v>
      </c>
      <c r="F506" s="56">
        <f t="shared" si="4"/>
        <v>2</v>
      </c>
      <c r="G506" s="454">
        <v>45769.0</v>
      </c>
      <c r="H506" s="347">
        <f t="shared" si="2"/>
        <v>0</v>
      </c>
      <c r="I506" s="281" t="s">
        <v>73</v>
      </c>
      <c r="J506" s="390"/>
      <c r="K506" s="390"/>
      <c r="L506" s="390"/>
      <c r="M506" s="390"/>
      <c r="N506" s="54" t="s">
        <v>19</v>
      </c>
      <c r="O506" s="390"/>
      <c r="P506" s="390"/>
      <c r="Q506" s="152"/>
      <c r="R506" s="152"/>
      <c r="S506" s="152"/>
      <c r="T506" s="152"/>
      <c r="U506" s="152"/>
      <c r="V506" s="115"/>
      <c r="W506" s="115"/>
      <c r="X506" s="115"/>
    </row>
    <row r="507">
      <c r="A507" s="278">
        <v>45769.0</v>
      </c>
      <c r="B507" s="53">
        <v>45783.0</v>
      </c>
      <c r="C507" s="279">
        <v>250127.0</v>
      </c>
      <c r="D507" s="134" t="s">
        <v>87</v>
      </c>
      <c r="E507" s="454">
        <v>45689.0</v>
      </c>
      <c r="F507" s="56">
        <f t="shared" si="4"/>
        <v>3</v>
      </c>
      <c r="G507" s="454">
        <v>45769.0</v>
      </c>
      <c r="H507" s="347">
        <f t="shared" si="2"/>
        <v>0</v>
      </c>
      <c r="I507" s="281" t="s">
        <v>73</v>
      </c>
      <c r="J507" s="390"/>
      <c r="K507" s="390"/>
      <c r="L507" s="390"/>
      <c r="M507" s="390"/>
      <c r="N507" s="54" t="s">
        <v>19</v>
      </c>
      <c r="O507" s="390"/>
      <c r="P507" s="390"/>
      <c r="Q507" s="152"/>
      <c r="R507" s="152"/>
      <c r="S507" s="152"/>
      <c r="T507" s="152"/>
      <c r="U507" s="152"/>
      <c r="V507" s="115"/>
      <c r="W507" s="115"/>
      <c r="X507" s="115"/>
    </row>
    <row r="508">
      <c r="A508" s="278">
        <v>45769.0</v>
      </c>
      <c r="B508" s="53">
        <v>45783.0</v>
      </c>
      <c r="C508" s="279">
        <v>250137.0</v>
      </c>
      <c r="D508" s="286" t="s">
        <v>161</v>
      </c>
      <c r="E508" s="454">
        <v>45597.0</v>
      </c>
      <c r="F508" s="56">
        <f t="shared" si="4"/>
        <v>6</v>
      </c>
      <c r="G508" s="454">
        <v>45769.0</v>
      </c>
      <c r="H508" s="347">
        <f t="shared" si="2"/>
        <v>0</v>
      </c>
      <c r="I508" s="281" t="s">
        <v>59</v>
      </c>
      <c r="J508" s="390"/>
      <c r="K508" s="390"/>
      <c r="L508" s="390"/>
      <c r="M508" s="390"/>
      <c r="N508" s="54" t="s">
        <v>19</v>
      </c>
      <c r="O508" s="390"/>
      <c r="P508" s="390"/>
      <c r="Q508" s="152"/>
      <c r="R508" s="152"/>
      <c r="S508" s="152"/>
      <c r="T508" s="152"/>
      <c r="U508" s="152"/>
      <c r="V508" s="115"/>
      <c r="W508" s="115"/>
      <c r="X508" s="115"/>
    </row>
    <row r="509">
      <c r="A509" s="278">
        <v>45769.0</v>
      </c>
      <c r="B509" s="53">
        <v>45783.0</v>
      </c>
      <c r="C509" s="279">
        <v>250138.0</v>
      </c>
      <c r="D509" s="134" t="s">
        <v>58</v>
      </c>
      <c r="E509" s="454">
        <v>45748.0</v>
      </c>
      <c r="F509" s="56">
        <f t="shared" si="4"/>
        <v>1</v>
      </c>
      <c r="G509" s="454">
        <v>45769.0</v>
      </c>
      <c r="H509" s="347">
        <f t="shared" si="2"/>
        <v>0</v>
      </c>
      <c r="I509" s="281" t="s">
        <v>49</v>
      </c>
      <c r="J509" s="455" t="s">
        <v>33</v>
      </c>
      <c r="K509" s="390"/>
      <c r="L509" s="390"/>
      <c r="M509" s="456">
        <v>45783.0</v>
      </c>
      <c r="N509" s="54" t="s">
        <v>17</v>
      </c>
      <c r="O509" s="457" t="s">
        <v>209</v>
      </c>
      <c r="P509" s="390"/>
      <c r="Q509" s="152"/>
      <c r="R509" s="152"/>
      <c r="S509" s="152"/>
      <c r="T509" s="152"/>
      <c r="U509" s="152"/>
      <c r="V509" s="115"/>
      <c r="W509" s="115"/>
      <c r="X509" s="115"/>
    </row>
    <row r="510">
      <c r="A510" s="278">
        <v>45769.0</v>
      </c>
      <c r="B510" s="53">
        <v>45783.0</v>
      </c>
      <c r="C510" s="279">
        <v>250162.0</v>
      </c>
      <c r="D510" s="286" t="s">
        <v>161</v>
      </c>
      <c r="E510" s="454">
        <v>44501.0</v>
      </c>
      <c r="F510" s="56">
        <f t="shared" si="4"/>
        <v>42</v>
      </c>
      <c r="G510" s="454">
        <v>45769.0</v>
      </c>
      <c r="H510" s="347">
        <f t="shared" si="2"/>
        <v>0</v>
      </c>
      <c r="I510" s="134" t="s">
        <v>74</v>
      </c>
      <c r="J510" s="390"/>
      <c r="K510" s="390"/>
      <c r="L510" s="390"/>
      <c r="M510" s="390"/>
      <c r="N510" s="54" t="s">
        <v>20</v>
      </c>
      <c r="O510" s="390"/>
      <c r="P510" s="390"/>
      <c r="Q510" s="152"/>
      <c r="R510" s="152"/>
      <c r="S510" s="152"/>
      <c r="T510" s="152"/>
      <c r="U510" s="152"/>
      <c r="V510" s="115"/>
      <c r="W510" s="115"/>
      <c r="X510" s="115"/>
    </row>
    <row r="511">
      <c r="A511" s="278">
        <v>45769.0</v>
      </c>
      <c r="B511" s="53">
        <v>45783.0</v>
      </c>
      <c r="C511" s="279">
        <v>250176.0</v>
      </c>
      <c r="D511" s="134" t="s">
        <v>158</v>
      </c>
      <c r="E511" s="454">
        <v>45658.0</v>
      </c>
      <c r="F511" s="56">
        <f t="shared" si="4"/>
        <v>4</v>
      </c>
      <c r="G511" s="454">
        <v>45769.0</v>
      </c>
      <c r="H511" s="347">
        <f t="shared" si="2"/>
        <v>0</v>
      </c>
      <c r="I511" s="281" t="s">
        <v>49</v>
      </c>
      <c r="J511" s="390"/>
      <c r="K511" s="390"/>
      <c r="L511" s="390"/>
      <c r="M511" s="390"/>
      <c r="N511" s="54" t="s">
        <v>19</v>
      </c>
      <c r="O511" s="390"/>
      <c r="P511" s="390"/>
      <c r="Q511" s="152"/>
      <c r="R511" s="152"/>
      <c r="S511" s="152"/>
      <c r="T511" s="152"/>
      <c r="U511" s="152"/>
      <c r="V511" s="115"/>
      <c r="W511" s="115"/>
      <c r="X511" s="115"/>
    </row>
    <row r="512">
      <c r="A512" s="278">
        <v>45769.0</v>
      </c>
      <c r="B512" s="53">
        <v>45783.0</v>
      </c>
      <c r="C512" s="279">
        <v>250185.0</v>
      </c>
      <c r="D512" s="134" t="s">
        <v>93</v>
      </c>
      <c r="E512" s="454">
        <v>45748.0</v>
      </c>
      <c r="F512" s="56">
        <f t="shared" si="4"/>
        <v>1</v>
      </c>
      <c r="G512" s="454">
        <v>45769.0</v>
      </c>
      <c r="H512" s="347">
        <f t="shared" si="2"/>
        <v>0</v>
      </c>
      <c r="I512" s="281" t="s">
        <v>134</v>
      </c>
      <c r="J512" s="455" t="s">
        <v>33</v>
      </c>
      <c r="K512" s="390"/>
      <c r="L512" s="390"/>
      <c r="M512" s="456">
        <v>45783.0</v>
      </c>
      <c r="N512" s="54" t="s">
        <v>17</v>
      </c>
      <c r="O512" s="457" t="s">
        <v>209</v>
      </c>
      <c r="P512" s="390"/>
      <c r="Q512" s="152"/>
      <c r="R512" s="152"/>
      <c r="S512" s="152"/>
      <c r="T512" s="152"/>
      <c r="U512" s="152"/>
      <c r="V512" s="115"/>
      <c r="W512" s="115"/>
      <c r="X512" s="115"/>
    </row>
    <row r="513">
      <c r="A513" s="278">
        <v>45769.0</v>
      </c>
      <c r="B513" s="53">
        <v>45783.0</v>
      </c>
      <c r="C513" s="279">
        <v>250189.0</v>
      </c>
      <c r="D513" s="134" t="s">
        <v>70</v>
      </c>
      <c r="E513" s="454">
        <v>45536.0</v>
      </c>
      <c r="F513" s="56">
        <f t="shared" si="4"/>
        <v>8</v>
      </c>
      <c r="G513" s="454">
        <v>45769.0</v>
      </c>
      <c r="H513" s="347">
        <f t="shared" si="2"/>
        <v>0</v>
      </c>
      <c r="I513" s="281" t="s">
        <v>49</v>
      </c>
      <c r="J513" s="390"/>
      <c r="K513" s="390"/>
      <c r="L513" s="390"/>
      <c r="M513" s="390"/>
      <c r="N513" s="54" t="s">
        <v>19</v>
      </c>
      <c r="O513" s="390"/>
      <c r="P513" s="390"/>
      <c r="Q513" s="152"/>
      <c r="R513" s="152"/>
      <c r="S513" s="152"/>
      <c r="T513" s="152"/>
      <c r="U513" s="152"/>
      <c r="V513" s="115"/>
      <c r="W513" s="115"/>
      <c r="X513" s="115"/>
    </row>
    <row r="514">
      <c r="A514" s="278">
        <v>45769.0</v>
      </c>
      <c r="B514" s="53">
        <v>45783.0</v>
      </c>
      <c r="C514" s="279">
        <v>250203.0</v>
      </c>
      <c r="D514" s="134" t="s">
        <v>48</v>
      </c>
      <c r="E514" s="454">
        <v>45748.0</v>
      </c>
      <c r="F514" s="56">
        <f t="shared" si="4"/>
        <v>1</v>
      </c>
      <c r="G514" s="454">
        <v>45769.0</v>
      </c>
      <c r="H514" s="347">
        <f t="shared" si="2"/>
        <v>0</v>
      </c>
      <c r="I514" s="281" t="s">
        <v>49</v>
      </c>
      <c r="J514" s="455" t="s">
        <v>33</v>
      </c>
      <c r="K514" s="390"/>
      <c r="L514" s="390"/>
      <c r="M514" s="456">
        <v>45783.0</v>
      </c>
      <c r="N514" s="54" t="s">
        <v>17</v>
      </c>
      <c r="O514" s="457" t="s">
        <v>209</v>
      </c>
      <c r="P514" s="390"/>
      <c r="Q514" s="152"/>
      <c r="R514" s="152"/>
      <c r="S514" s="152"/>
      <c r="T514" s="152"/>
      <c r="U514" s="152"/>
      <c r="V514" s="115"/>
      <c r="W514" s="115"/>
      <c r="X514" s="115"/>
    </row>
    <row r="515">
      <c r="A515" s="278">
        <v>45769.0</v>
      </c>
      <c r="B515" s="53">
        <v>45783.0</v>
      </c>
      <c r="C515" s="279">
        <v>250207.0</v>
      </c>
      <c r="D515" s="134" t="s">
        <v>48</v>
      </c>
      <c r="E515" s="454">
        <v>45717.0</v>
      </c>
      <c r="F515" s="56">
        <f t="shared" si="4"/>
        <v>2</v>
      </c>
      <c r="G515" s="454">
        <v>45769.0</v>
      </c>
      <c r="H515" s="347">
        <f t="shared" si="2"/>
        <v>0</v>
      </c>
      <c r="I515" s="281" t="s">
        <v>49</v>
      </c>
      <c r="J515" s="390"/>
      <c r="K515" s="390"/>
      <c r="L515" s="390"/>
      <c r="M515" s="390"/>
      <c r="N515" s="54" t="s">
        <v>19</v>
      </c>
      <c r="O515" s="390"/>
      <c r="P515" s="390"/>
      <c r="Q515" s="152"/>
      <c r="R515" s="152"/>
      <c r="S515" s="152"/>
      <c r="T515" s="152"/>
      <c r="U515" s="152"/>
      <c r="V515" s="115"/>
      <c r="W515" s="115"/>
      <c r="X515" s="115"/>
    </row>
    <row r="516">
      <c r="A516" s="278">
        <v>45769.0</v>
      </c>
      <c r="B516" s="53">
        <v>45783.0</v>
      </c>
      <c r="C516" s="279">
        <v>250211.0</v>
      </c>
      <c r="D516" s="286" t="s">
        <v>161</v>
      </c>
      <c r="E516" s="454">
        <v>45536.0</v>
      </c>
      <c r="F516" s="56">
        <f t="shared" si="4"/>
        <v>8</v>
      </c>
      <c r="G516" s="454">
        <v>45769.0</v>
      </c>
      <c r="H516" s="347">
        <f t="shared" si="2"/>
        <v>0</v>
      </c>
      <c r="I516" s="134" t="s">
        <v>74</v>
      </c>
      <c r="J516" s="390"/>
      <c r="K516" s="390"/>
      <c r="L516" s="390"/>
      <c r="M516" s="390"/>
      <c r="N516" s="54" t="s">
        <v>19</v>
      </c>
      <c r="O516" s="390"/>
      <c r="P516" s="390"/>
      <c r="Q516" s="152"/>
      <c r="R516" s="152"/>
      <c r="S516" s="152"/>
      <c r="T516" s="152"/>
      <c r="U516" s="152"/>
      <c r="V516" s="115"/>
      <c r="W516" s="115"/>
      <c r="X516" s="115"/>
    </row>
    <row r="517">
      <c r="A517" s="278">
        <v>45769.0</v>
      </c>
      <c r="B517" s="53">
        <v>45783.0</v>
      </c>
      <c r="C517" s="279">
        <v>250220.0</v>
      </c>
      <c r="D517" s="284" t="s">
        <v>88</v>
      </c>
      <c r="E517" s="454">
        <v>45748.0</v>
      </c>
      <c r="F517" s="56">
        <f t="shared" si="4"/>
        <v>1</v>
      </c>
      <c r="G517" s="454">
        <v>45769.0</v>
      </c>
      <c r="H517" s="347">
        <f t="shared" si="2"/>
        <v>0</v>
      </c>
      <c r="I517" s="281" t="s">
        <v>73</v>
      </c>
      <c r="J517" s="455" t="s">
        <v>33</v>
      </c>
      <c r="K517" s="390"/>
      <c r="L517" s="390"/>
      <c r="M517" s="456">
        <v>45783.0</v>
      </c>
      <c r="N517" s="54" t="s">
        <v>25</v>
      </c>
      <c r="O517" s="457" t="s">
        <v>209</v>
      </c>
      <c r="P517" s="390"/>
      <c r="Q517" s="152"/>
      <c r="R517" s="152"/>
      <c r="S517" s="152"/>
      <c r="T517" s="152"/>
      <c r="U517" s="152"/>
      <c r="V517" s="115"/>
      <c r="W517" s="115"/>
      <c r="X517" s="115"/>
    </row>
    <row r="518">
      <c r="A518" s="278">
        <v>45770.0</v>
      </c>
      <c r="B518" s="53">
        <v>45783.0</v>
      </c>
      <c r="C518" s="279">
        <v>242254.0</v>
      </c>
      <c r="D518" s="317" t="s">
        <v>62</v>
      </c>
      <c r="E518" s="454">
        <v>45658.0</v>
      </c>
      <c r="F518" s="390"/>
      <c r="G518" s="454">
        <v>45770.0</v>
      </c>
      <c r="H518" s="390"/>
      <c r="I518" s="134" t="s">
        <v>74</v>
      </c>
      <c r="J518" s="390"/>
      <c r="K518" s="390"/>
      <c r="L518" s="390"/>
      <c r="M518" s="390"/>
      <c r="N518" s="54" t="s">
        <v>19</v>
      </c>
      <c r="O518" s="390"/>
      <c r="P518" s="390"/>
      <c r="Q518" s="152"/>
      <c r="R518" s="152"/>
      <c r="S518" s="152"/>
      <c r="T518" s="152"/>
      <c r="U518" s="152"/>
      <c r="V518" s="115"/>
      <c r="W518" s="115"/>
      <c r="X518" s="115"/>
    </row>
    <row r="519">
      <c r="A519" s="278">
        <v>45770.0</v>
      </c>
      <c r="B519" s="53">
        <v>45783.0</v>
      </c>
      <c r="C519" s="279">
        <v>242912.0</v>
      </c>
      <c r="D519" s="285" t="s">
        <v>116</v>
      </c>
      <c r="E519" s="454">
        <v>45748.0</v>
      </c>
      <c r="F519" s="390"/>
      <c r="G519" s="454">
        <v>45770.0</v>
      </c>
      <c r="H519" s="390"/>
      <c r="I519" s="281" t="s">
        <v>49</v>
      </c>
      <c r="J519" s="390"/>
      <c r="K519" s="390"/>
      <c r="L519" s="390"/>
      <c r="M519" s="390"/>
      <c r="N519" s="54" t="s">
        <v>19</v>
      </c>
      <c r="O519" s="390"/>
      <c r="P519" s="390"/>
      <c r="Q519" s="152"/>
      <c r="R519" s="152"/>
      <c r="S519" s="152"/>
      <c r="T519" s="152"/>
      <c r="U519" s="152"/>
      <c r="V519" s="115"/>
      <c r="W519" s="115"/>
      <c r="X519" s="115"/>
    </row>
    <row r="520">
      <c r="A520" s="278">
        <v>45770.0</v>
      </c>
      <c r="B520" s="53">
        <v>45783.0</v>
      </c>
      <c r="C520" s="279">
        <v>247552.0</v>
      </c>
      <c r="D520" s="134" t="s">
        <v>89</v>
      </c>
      <c r="E520" s="454">
        <v>45717.0</v>
      </c>
      <c r="F520" s="56">
        <f t="shared" ref="F520:F552" si="5">DATEDIF(E520,TODAY(),"M")</f>
        <v>2</v>
      </c>
      <c r="G520" s="454">
        <v>45770.0</v>
      </c>
      <c r="H520" s="347">
        <f t="shared" ref="H520:H552" si="6">DATEDIF(G520,TODAY(),"M")</f>
        <v>0</v>
      </c>
      <c r="I520" s="134" t="s">
        <v>74</v>
      </c>
      <c r="J520" s="390"/>
      <c r="K520" s="390"/>
      <c r="L520" s="390"/>
      <c r="M520" s="390"/>
      <c r="N520" s="54" t="s">
        <v>19</v>
      </c>
      <c r="O520" s="390"/>
      <c r="P520" s="390"/>
      <c r="Q520" s="152"/>
      <c r="R520" s="152"/>
      <c r="S520" s="152"/>
      <c r="T520" s="152"/>
      <c r="U520" s="152"/>
      <c r="V520" s="115"/>
      <c r="W520" s="115"/>
      <c r="X520" s="115"/>
    </row>
    <row r="521">
      <c r="A521" s="278">
        <v>45770.0</v>
      </c>
      <c r="B521" s="53">
        <v>45783.0</v>
      </c>
      <c r="C521" s="279">
        <v>248606.0</v>
      </c>
      <c r="D521" s="134" t="s">
        <v>58</v>
      </c>
      <c r="E521" s="454">
        <v>45689.0</v>
      </c>
      <c r="F521" s="56">
        <f t="shared" si="5"/>
        <v>3</v>
      </c>
      <c r="G521" s="454">
        <v>45770.0</v>
      </c>
      <c r="H521" s="347">
        <f t="shared" si="6"/>
        <v>0</v>
      </c>
      <c r="I521" s="281" t="s">
        <v>42</v>
      </c>
      <c r="J521" s="390"/>
      <c r="K521" s="390"/>
      <c r="L521" s="390"/>
      <c r="M521" s="390"/>
      <c r="N521" s="54" t="s">
        <v>19</v>
      </c>
      <c r="O521" s="390"/>
      <c r="P521" s="390"/>
      <c r="Q521" s="152"/>
      <c r="R521" s="152"/>
      <c r="S521" s="152"/>
      <c r="T521" s="152"/>
      <c r="U521" s="152"/>
      <c r="V521" s="115"/>
      <c r="W521" s="115"/>
      <c r="X521" s="115"/>
    </row>
    <row r="522">
      <c r="A522" s="278">
        <v>45770.0</v>
      </c>
      <c r="B522" s="53">
        <v>45783.0</v>
      </c>
      <c r="C522" s="279">
        <v>248615.0</v>
      </c>
      <c r="D522" s="134" t="s">
        <v>133</v>
      </c>
      <c r="E522" s="454">
        <v>45717.0</v>
      </c>
      <c r="F522" s="56">
        <f t="shared" si="5"/>
        <v>2</v>
      </c>
      <c r="G522" s="454">
        <v>45770.0</v>
      </c>
      <c r="H522" s="347">
        <f t="shared" si="6"/>
        <v>0</v>
      </c>
      <c r="I522" s="281" t="s">
        <v>63</v>
      </c>
      <c r="J522" s="390"/>
      <c r="K522" s="390"/>
      <c r="L522" s="390"/>
      <c r="M522" s="390"/>
      <c r="N522" s="54" t="s">
        <v>19</v>
      </c>
      <c r="O522" s="390"/>
      <c r="P522" s="390"/>
      <c r="Q522" s="152"/>
      <c r="R522" s="152"/>
      <c r="S522" s="152"/>
      <c r="T522" s="152"/>
      <c r="U522" s="152"/>
      <c r="V522" s="115"/>
      <c r="W522" s="115"/>
      <c r="X522" s="115"/>
    </row>
    <row r="523">
      <c r="A523" s="278">
        <v>45770.0</v>
      </c>
      <c r="B523" s="53">
        <v>45783.0</v>
      </c>
      <c r="C523" s="279">
        <v>249844.0</v>
      </c>
      <c r="D523" s="317" t="s">
        <v>62</v>
      </c>
      <c r="E523" s="454">
        <v>45717.0</v>
      </c>
      <c r="F523" s="56">
        <f t="shared" si="5"/>
        <v>2</v>
      </c>
      <c r="G523" s="454">
        <v>45770.0</v>
      </c>
      <c r="H523" s="347">
        <f t="shared" si="6"/>
        <v>0</v>
      </c>
      <c r="I523" s="281" t="s">
        <v>59</v>
      </c>
      <c r="J523" s="390"/>
      <c r="K523" s="390"/>
      <c r="L523" s="390"/>
      <c r="M523" s="390"/>
      <c r="N523" s="54" t="s">
        <v>19</v>
      </c>
      <c r="O523" s="390"/>
      <c r="P523" s="390"/>
      <c r="Q523" s="152"/>
      <c r="R523" s="152"/>
      <c r="S523" s="152"/>
      <c r="T523" s="152"/>
      <c r="U523" s="152"/>
      <c r="V523" s="115"/>
      <c r="W523" s="115"/>
      <c r="X523" s="115"/>
    </row>
    <row r="524">
      <c r="A524" s="278">
        <v>45770.0</v>
      </c>
      <c r="B524" s="53">
        <v>45783.0</v>
      </c>
      <c r="C524" s="279">
        <v>249885.0</v>
      </c>
      <c r="D524" s="134" t="s">
        <v>104</v>
      </c>
      <c r="E524" s="454">
        <v>45658.0</v>
      </c>
      <c r="F524" s="56">
        <f t="shared" si="5"/>
        <v>4</v>
      </c>
      <c r="G524" s="454">
        <v>45770.0</v>
      </c>
      <c r="H524" s="347">
        <f t="shared" si="6"/>
        <v>0</v>
      </c>
      <c r="I524" s="134" t="s">
        <v>74</v>
      </c>
      <c r="J524" s="390"/>
      <c r="K524" s="390"/>
      <c r="L524" s="390"/>
      <c r="M524" s="390"/>
      <c r="N524" s="54" t="s">
        <v>19</v>
      </c>
      <c r="O524" s="390"/>
      <c r="P524" s="390"/>
      <c r="Q524" s="152"/>
      <c r="R524" s="152"/>
      <c r="S524" s="152"/>
      <c r="T524" s="152"/>
      <c r="U524" s="152"/>
      <c r="V524" s="115"/>
      <c r="W524" s="115"/>
      <c r="X524" s="115"/>
    </row>
    <row r="525">
      <c r="A525" s="278">
        <v>45770.0</v>
      </c>
      <c r="B525" s="53">
        <v>45783.0</v>
      </c>
      <c r="C525" s="279">
        <v>249898.0</v>
      </c>
      <c r="D525" s="134" t="s">
        <v>48</v>
      </c>
      <c r="E525" s="454">
        <v>45597.0</v>
      </c>
      <c r="F525" s="56">
        <f t="shared" si="5"/>
        <v>6</v>
      </c>
      <c r="G525" s="454">
        <v>45770.0</v>
      </c>
      <c r="H525" s="347">
        <f t="shared" si="6"/>
        <v>0</v>
      </c>
      <c r="I525" s="281" t="s">
        <v>59</v>
      </c>
      <c r="J525" s="390"/>
      <c r="K525" s="390"/>
      <c r="L525" s="390"/>
      <c r="M525" s="390"/>
      <c r="N525" s="54" t="s">
        <v>19</v>
      </c>
      <c r="O525" s="390"/>
      <c r="P525" s="390"/>
      <c r="Q525" s="152"/>
      <c r="R525" s="152"/>
      <c r="S525" s="152"/>
      <c r="T525" s="152"/>
      <c r="U525" s="152"/>
      <c r="V525" s="115"/>
      <c r="W525" s="115"/>
      <c r="X525" s="115"/>
    </row>
    <row r="526">
      <c r="A526" s="278">
        <v>45770.0</v>
      </c>
      <c r="B526" s="53">
        <v>45783.0</v>
      </c>
      <c r="C526" s="279">
        <v>249908.0</v>
      </c>
      <c r="D526" s="134" t="s">
        <v>58</v>
      </c>
      <c r="E526" s="454">
        <v>45658.0</v>
      </c>
      <c r="F526" s="56">
        <f t="shared" si="5"/>
        <v>4</v>
      </c>
      <c r="G526" s="454">
        <v>45770.0</v>
      </c>
      <c r="H526" s="347">
        <f t="shared" si="6"/>
        <v>0</v>
      </c>
      <c r="I526" s="281" t="s">
        <v>49</v>
      </c>
      <c r="J526" s="390"/>
      <c r="K526" s="390"/>
      <c r="L526" s="390"/>
      <c r="M526" s="390"/>
      <c r="N526" s="54" t="s">
        <v>19</v>
      </c>
      <c r="O526" s="390"/>
      <c r="P526" s="390"/>
      <c r="Q526" s="152"/>
      <c r="R526" s="152"/>
      <c r="S526" s="152"/>
      <c r="T526" s="152"/>
      <c r="U526" s="152"/>
      <c r="V526" s="115"/>
      <c r="W526" s="115"/>
      <c r="X526" s="115"/>
    </row>
    <row r="527">
      <c r="A527" s="278">
        <v>45770.0</v>
      </c>
      <c r="B527" s="53">
        <v>45783.0</v>
      </c>
      <c r="C527" s="279">
        <v>249914.0</v>
      </c>
      <c r="D527" s="134" t="s">
        <v>112</v>
      </c>
      <c r="E527" s="454">
        <v>45717.0</v>
      </c>
      <c r="F527" s="56">
        <f t="shared" si="5"/>
        <v>2</v>
      </c>
      <c r="G527" s="454">
        <v>45770.0</v>
      </c>
      <c r="H527" s="347">
        <f t="shared" si="6"/>
        <v>0</v>
      </c>
      <c r="I527" s="281" t="s">
        <v>282</v>
      </c>
      <c r="J527" s="390"/>
      <c r="K527" s="390"/>
      <c r="L527" s="390"/>
      <c r="M527" s="390"/>
      <c r="N527" s="54" t="s">
        <v>19</v>
      </c>
      <c r="O527" s="390"/>
      <c r="P527" s="390"/>
      <c r="Q527" s="152"/>
      <c r="R527" s="152"/>
      <c r="S527" s="152"/>
      <c r="T527" s="152"/>
      <c r="U527" s="152"/>
      <c r="V527" s="115"/>
      <c r="W527" s="115"/>
      <c r="X527" s="115"/>
    </row>
    <row r="528">
      <c r="A528" s="278">
        <v>45770.0</v>
      </c>
      <c r="B528" s="53">
        <v>45783.0</v>
      </c>
      <c r="C528" s="279">
        <v>249977.0</v>
      </c>
      <c r="D528" s="134" t="s">
        <v>77</v>
      </c>
      <c r="E528" s="454">
        <v>45748.0</v>
      </c>
      <c r="F528" s="56">
        <f t="shared" si="5"/>
        <v>1</v>
      </c>
      <c r="G528" s="454">
        <v>45770.0</v>
      </c>
      <c r="H528" s="347">
        <f t="shared" si="6"/>
        <v>0</v>
      </c>
      <c r="I528" s="134" t="s">
        <v>74</v>
      </c>
      <c r="J528" s="455" t="s">
        <v>33</v>
      </c>
      <c r="K528" s="390"/>
      <c r="L528" s="390"/>
      <c r="M528" s="456">
        <v>45783.0</v>
      </c>
      <c r="N528" s="54" t="s">
        <v>17</v>
      </c>
      <c r="O528" s="457" t="s">
        <v>209</v>
      </c>
      <c r="P528" s="390"/>
      <c r="Q528" s="152"/>
      <c r="R528" s="152"/>
      <c r="S528" s="152"/>
      <c r="T528" s="152"/>
      <c r="U528" s="152"/>
      <c r="V528" s="115"/>
      <c r="W528" s="115"/>
      <c r="X528" s="115"/>
    </row>
    <row r="529">
      <c r="A529" s="278">
        <v>45770.0</v>
      </c>
      <c r="B529" s="53">
        <v>45783.0</v>
      </c>
      <c r="C529" s="279">
        <v>249991.0</v>
      </c>
      <c r="D529" s="134" t="s">
        <v>89</v>
      </c>
      <c r="E529" s="454">
        <v>45748.0</v>
      </c>
      <c r="F529" s="56">
        <f t="shared" si="5"/>
        <v>1</v>
      </c>
      <c r="G529" s="454">
        <v>45770.0</v>
      </c>
      <c r="H529" s="347">
        <f t="shared" si="6"/>
        <v>0</v>
      </c>
      <c r="I529" s="281" t="s">
        <v>59</v>
      </c>
      <c r="J529" s="455" t="s">
        <v>33</v>
      </c>
      <c r="K529" s="390"/>
      <c r="L529" s="390"/>
      <c r="M529" s="456">
        <v>45783.0</v>
      </c>
      <c r="N529" s="54" t="s">
        <v>17</v>
      </c>
      <c r="O529" s="457" t="s">
        <v>209</v>
      </c>
      <c r="P529" s="390"/>
      <c r="Q529" s="152"/>
      <c r="R529" s="152"/>
      <c r="S529" s="152"/>
      <c r="T529" s="152"/>
      <c r="U529" s="152"/>
      <c r="V529" s="115"/>
      <c r="W529" s="115"/>
      <c r="X529" s="115"/>
    </row>
    <row r="530">
      <c r="A530" s="278">
        <v>45770.0</v>
      </c>
      <c r="B530" s="53">
        <v>45783.0</v>
      </c>
      <c r="C530" s="279">
        <v>250072.0</v>
      </c>
      <c r="D530" s="134" t="s">
        <v>99</v>
      </c>
      <c r="E530" s="454">
        <v>45748.0</v>
      </c>
      <c r="F530" s="56">
        <f t="shared" si="5"/>
        <v>1</v>
      </c>
      <c r="G530" s="454">
        <v>45770.0</v>
      </c>
      <c r="H530" s="347">
        <f t="shared" si="6"/>
        <v>0</v>
      </c>
      <c r="I530" s="134" t="s">
        <v>74</v>
      </c>
      <c r="J530" s="455" t="s">
        <v>33</v>
      </c>
      <c r="K530" s="390"/>
      <c r="L530" s="390"/>
      <c r="M530" s="458"/>
      <c r="N530" s="54" t="s">
        <v>19</v>
      </c>
      <c r="O530" s="457" t="s">
        <v>209</v>
      </c>
      <c r="P530" s="390"/>
      <c r="Q530" s="152"/>
      <c r="R530" s="152"/>
      <c r="S530" s="152"/>
      <c r="T530" s="152"/>
      <c r="U530" s="152"/>
      <c r="V530" s="115"/>
      <c r="W530" s="115"/>
      <c r="X530" s="115"/>
    </row>
    <row r="531">
      <c r="A531" s="278">
        <v>45770.0</v>
      </c>
      <c r="B531" s="53">
        <v>45783.0</v>
      </c>
      <c r="C531" s="279">
        <v>250088.0</v>
      </c>
      <c r="D531" s="285" t="s">
        <v>96</v>
      </c>
      <c r="E531" s="454">
        <v>45597.0</v>
      </c>
      <c r="F531" s="56">
        <f t="shared" si="5"/>
        <v>6</v>
      </c>
      <c r="G531" s="454">
        <v>45770.0</v>
      </c>
      <c r="H531" s="347">
        <f t="shared" si="6"/>
        <v>0</v>
      </c>
      <c r="I531" s="134" t="s">
        <v>74</v>
      </c>
      <c r="J531" s="390"/>
      <c r="K531" s="390"/>
      <c r="L531" s="390"/>
      <c r="M531" s="390"/>
      <c r="N531" s="54" t="s">
        <v>19</v>
      </c>
      <c r="O531" s="390"/>
      <c r="P531" s="390"/>
      <c r="Q531" s="152"/>
      <c r="R531" s="152"/>
      <c r="S531" s="152"/>
      <c r="T531" s="152"/>
      <c r="U531" s="152"/>
      <c r="V531" s="115"/>
      <c r="W531" s="115"/>
      <c r="X531" s="115"/>
    </row>
    <row r="532">
      <c r="A532" s="278">
        <v>45770.0</v>
      </c>
      <c r="B532" s="53">
        <v>45783.0</v>
      </c>
      <c r="C532" s="279">
        <v>250215.0</v>
      </c>
      <c r="D532" s="134" t="s">
        <v>83</v>
      </c>
      <c r="E532" s="454">
        <v>45717.0</v>
      </c>
      <c r="F532" s="56">
        <f t="shared" si="5"/>
        <v>2</v>
      </c>
      <c r="G532" s="454">
        <v>45770.0</v>
      </c>
      <c r="H532" s="347">
        <f t="shared" si="6"/>
        <v>0</v>
      </c>
      <c r="I532" s="281" t="s">
        <v>63</v>
      </c>
      <c r="J532" s="390"/>
      <c r="K532" s="390"/>
      <c r="L532" s="390"/>
      <c r="M532" s="390"/>
      <c r="N532" s="54" t="s">
        <v>19</v>
      </c>
      <c r="O532" s="390"/>
      <c r="P532" s="390"/>
      <c r="Q532" s="152"/>
      <c r="R532" s="152"/>
      <c r="S532" s="152"/>
      <c r="T532" s="152"/>
      <c r="U532" s="152"/>
      <c r="V532" s="115"/>
      <c r="W532" s="115"/>
      <c r="X532" s="115"/>
    </row>
    <row r="533">
      <c r="A533" s="278">
        <v>45770.0</v>
      </c>
      <c r="B533" s="53">
        <v>45783.0</v>
      </c>
      <c r="C533" s="279">
        <v>250222.0</v>
      </c>
      <c r="D533" s="134" t="s">
        <v>48</v>
      </c>
      <c r="E533" s="454">
        <v>45748.0</v>
      </c>
      <c r="F533" s="56">
        <f t="shared" si="5"/>
        <v>1</v>
      </c>
      <c r="G533" s="454">
        <v>45769.0</v>
      </c>
      <c r="H533" s="347">
        <f t="shared" si="6"/>
        <v>0</v>
      </c>
      <c r="I533" s="281" t="s">
        <v>63</v>
      </c>
      <c r="J533" s="455" t="s">
        <v>33</v>
      </c>
      <c r="K533" s="390"/>
      <c r="L533" s="390"/>
      <c r="M533" s="458"/>
      <c r="N533" s="54" t="s">
        <v>19</v>
      </c>
      <c r="O533" s="457" t="s">
        <v>209</v>
      </c>
      <c r="P533" s="390"/>
      <c r="Q533" s="152"/>
      <c r="R533" s="152"/>
      <c r="S533" s="152"/>
      <c r="T533" s="152"/>
      <c r="U533" s="152"/>
      <c r="V533" s="115"/>
      <c r="W533" s="115"/>
      <c r="X533" s="115"/>
    </row>
    <row r="534">
      <c r="A534" s="278">
        <v>45770.0</v>
      </c>
      <c r="B534" s="53">
        <v>45783.0</v>
      </c>
      <c r="C534" s="279">
        <v>250251.0</v>
      </c>
      <c r="D534" s="134" t="s">
        <v>87</v>
      </c>
      <c r="E534" s="454">
        <v>45658.0</v>
      </c>
      <c r="F534" s="56">
        <f t="shared" si="5"/>
        <v>4</v>
      </c>
      <c r="G534" s="454">
        <v>45770.0</v>
      </c>
      <c r="H534" s="347">
        <f t="shared" si="6"/>
        <v>0</v>
      </c>
      <c r="I534" s="281" t="s">
        <v>73</v>
      </c>
      <c r="J534" s="390"/>
      <c r="K534" s="390"/>
      <c r="L534" s="390"/>
      <c r="M534" s="390"/>
      <c r="N534" s="54" t="s">
        <v>19</v>
      </c>
      <c r="O534" s="390"/>
      <c r="P534" s="390"/>
      <c r="Q534" s="152"/>
      <c r="R534" s="152"/>
      <c r="S534" s="152"/>
      <c r="T534" s="152"/>
      <c r="U534" s="152"/>
      <c r="V534" s="115"/>
      <c r="W534" s="115"/>
      <c r="X534" s="115"/>
    </row>
    <row r="535">
      <c r="A535" s="278">
        <v>45770.0</v>
      </c>
      <c r="B535" s="53">
        <v>45783.0</v>
      </c>
      <c r="C535" s="279">
        <v>250252.0</v>
      </c>
      <c r="D535" s="134" t="s">
        <v>89</v>
      </c>
      <c r="E535" s="454">
        <v>45748.0</v>
      </c>
      <c r="F535" s="56">
        <f t="shared" si="5"/>
        <v>1</v>
      </c>
      <c r="G535" s="454">
        <v>45770.0</v>
      </c>
      <c r="H535" s="347">
        <f t="shared" si="6"/>
        <v>0</v>
      </c>
      <c r="I535" s="281" t="s">
        <v>59</v>
      </c>
      <c r="J535" s="455" t="s">
        <v>33</v>
      </c>
      <c r="K535" s="390"/>
      <c r="L535" s="390"/>
      <c r="M535" s="458"/>
      <c r="N535" s="54" t="s">
        <v>19</v>
      </c>
      <c r="O535" s="457" t="s">
        <v>209</v>
      </c>
      <c r="P535" s="390"/>
      <c r="Q535" s="152"/>
      <c r="R535" s="152"/>
      <c r="S535" s="152"/>
      <c r="T535" s="152"/>
      <c r="U535" s="152"/>
      <c r="V535" s="115"/>
      <c r="W535" s="115"/>
      <c r="X535" s="115"/>
    </row>
    <row r="536">
      <c r="A536" s="278">
        <v>45770.0</v>
      </c>
      <c r="B536" s="53">
        <v>45783.0</v>
      </c>
      <c r="C536" s="279">
        <v>250254.0</v>
      </c>
      <c r="D536" s="134" t="s">
        <v>89</v>
      </c>
      <c r="E536" s="454">
        <v>45748.0</v>
      </c>
      <c r="F536" s="56">
        <f t="shared" si="5"/>
        <v>1</v>
      </c>
      <c r="G536" s="454">
        <v>45770.0</v>
      </c>
      <c r="H536" s="347">
        <f t="shared" si="6"/>
        <v>0</v>
      </c>
      <c r="I536" s="281" t="s">
        <v>59</v>
      </c>
      <c r="J536" s="455" t="s">
        <v>33</v>
      </c>
      <c r="K536" s="390"/>
      <c r="L536" s="390"/>
      <c r="M536" s="458"/>
      <c r="N536" s="54" t="s">
        <v>19</v>
      </c>
      <c r="O536" s="457" t="s">
        <v>209</v>
      </c>
      <c r="P536" s="390"/>
      <c r="Q536" s="152"/>
      <c r="R536" s="152"/>
      <c r="S536" s="152"/>
      <c r="T536" s="152"/>
      <c r="U536" s="152"/>
      <c r="V536" s="115"/>
      <c r="W536" s="115"/>
      <c r="X536" s="115"/>
    </row>
    <row r="537">
      <c r="A537" s="278">
        <v>45770.0</v>
      </c>
      <c r="B537" s="53">
        <v>45783.0</v>
      </c>
      <c r="C537" s="279">
        <v>250264.0</v>
      </c>
      <c r="D537" s="134" t="s">
        <v>107</v>
      </c>
      <c r="E537" s="454">
        <v>45748.0</v>
      </c>
      <c r="F537" s="56">
        <f t="shared" si="5"/>
        <v>1</v>
      </c>
      <c r="G537" s="454">
        <v>45770.0</v>
      </c>
      <c r="H537" s="347">
        <f t="shared" si="6"/>
        <v>0</v>
      </c>
      <c r="I537" s="281" t="s">
        <v>59</v>
      </c>
      <c r="J537" s="455" t="s">
        <v>33</v>
      </c>
      <c r="K537" s="390"/>
      <c r="L537" s="390"/>
      <c r="M537" s="458"/>
      <c r="N537" s="54" t="s">
        <v>19</v>
      </c>
      <c r="O537" s="457" t="s">
        <v>209</v>
      </c>
      <c r="P537" s="390"/>
      <c r="Q537" s="152"/>
      <c r="R537" s="152"/>
      <c r="S537" s="152"/>
      <c r="T537" s="152"/>
      <c r="U537" s="152"/>
      <c r="V537" s="115"/>
      <c r="W537" s="115"/>
      <c r="X537" s="115"/>
    </row>
    <row r="538">
      <c r="A538" s="278">
        <v>45770.0</v>
      </c>
      <c r="B538" s="53">
        <v>45783.0</v>
      </c>
      <c r="C538" s="279">
        <v>250267.0</v>
      </c>
      <c r="D538" s="134" t="s">
        <v>93</v>
      </c>
      <c r="E538" s="454">
        <v>45717.0</v>
      </c>
      <c r="F538" s="56">
        <f t="shared" si="5"/>
        <v>2</v>
      </c>
      <c r="G538" s="454">
        <v>45770.0</v>
      </c>
      <c r="H538" s="347">
        <f t="shared" si="6"/>
        <v>0</v>
      </c>
      <c r="I538" s="134" t="s">
        <v>74</v>
      </c>
      <c r="J538" s="390"/>
      <c r="K538" s="390"/>
      <c r="L538" s="390"/>
      <c r="M538" s="390"/>
      <c r="N538" s="54" t="s">
        <v>19</v>
      </c>
      <c r="O538" s="390"/>
      <c r="P538" s="390"/>
      <c r="Q538" s="152"/>
      <c r="R538" s="152"/>
      <c r="S538" s="152"/>
      <c r="T538" s="152"/>
      <c r="U538" s="152"/>
      <c r="V538" s="115"/>
      <c r="W538" s="115"/>
      <c r="X538" s="115"/>
    </row>
    <row r="539">
      <c r="A539" s="278">
        <v>45770.0</v>
      </c>
      <c r="B539" s="53">
        <v>45783.0</v>
      </c>
      <c r="C539" s="279">
        <v>250275.0</v>
      </c>
      <c r="D539" s="134" t="s">
        <v>118</v>
      </c>
      <c r="E539" s="454">
        <v>45717.0</v>
      </c>
      <c r="F539" s="56">
        <f t="shared" si="5"/>
        <v>2</v>
      </c>
      <c r="G539" s="454">
        <v>45770.0</v>
      </c>
      <c r="H539" s="347">
        <f t="shared" si="6"/>
        <v>0</v>
      </c>
      <c r="I539" s="281" t="s">
        <v>49</v>
      </c>
      <c r="J539" s="390"/>
      <c r="K539" s="390"/>
      <c r="L539" s="390"/>
      <c r="M539" s="390"/>
      <c r="N539" s="54" t="s">
        <v>19</v>
      </c>
      <c r="O539" s="390"/>
      <c r="P539" s="390"/>
      <c r="Q539" s="152"/>
      <c r="R539" s="152"/>
      <c r="S539" s="152"/>
      <c r="T539" s="152"/>
      <c r="U539" s="152"/>
      <c r="V539" s="115"/>
      <c r="W539" s="115"/>
      <c r="X539" s="115"/>
    </row>
    <row r="540">
      <c r="A540" s="278">
        <v>45770.0</v>
      </c>
      <c r="B540" s="53">
        <v>45783.0</v>
      </c>
      <c r="C540" s="279">
        <v>250282.0</v>
      </c>
      <c r="D540" s="134" t="s">
        <v>112</v>
      </c>
      <c r="E540" s="454">
        <v>45717.0</v>
      </c>
      <c r="F540" s="56">
        <f t="shared" si="5"/>
        <v>2</v>
      </c>
      <c r="G540" s="454">
        <v>45770.0</v>
      </c>
      <c r="H540" s="347">
        <f t="shared" si="6"/>
        <v>0</v>
      </c>
      <c r="I540" s="281" t="s">
        <v>49</v>
      </c>
      <c r="J540" s="390"/>
      <c r="K540" s="390"/>
      <c r="L540" s="390"/>
      <c r="M540" s="390"/>
      <c r="N540" s="54" t="s">
        <v>19</v>
      </c>
      <c r="O540" s="390"/>
      <c r="P540" s="390"/>
      <c r="Q540" s="152"/>
      <c r="R540" s="152"/>
      <c r="S540" s="152"/>
      <c r="T540" s="152"/>
      <c r="U540" s="152"/>
      <c r="V540" s="115"/>
      <c r="W540" s="115"/>
      <c r="X540" s="115"/>
    </row>
    <row r="541">
      <c r="A541" s="278">
        <v>45770.0</v>
      </c>
      <c r="B541" s="53">
        <v>45783.0</v>
      </c>
      <c r="C541" s="279">
        <v>250300.0</v>
      </c>
      <c r="D541" s="285" t="s">
        <v>96</v>
      </c>
      <c r="E541" s="454">
        <v>45689.0</v>
      </c>
      <c r="F541" s="56">
        <f t="shared" si="5"/>
        <v>3</v>
      </c>
      <c r="G541" s="454">
        <v>45770.0</v>
      </c>
      <c r="H541" s="347">
        <f t="shared" si="6"/>
        <v>0</v>
      </c>
      <c r="I541" s="281" t="s">
        <v>49</v>
      </c>
      <c r="J541" s="390"/>
      <c r="K541" s="390"/>
      <c r="L541" s="390"/>
      <c r="M541" s="390"/>
      <c r="N541" s="54" t="s">
        <v>19</v>
      </c>
      <c r="O541" s="390"/>
      <c r="P541" s="390"/>
      <c r="Q541" s="152"/>
      <c r="R541" s="152"/>
      <c r="S541" s="152"/>
      <c r="T541" s="152"/>
      <c r="U541" s="152"/>
      <c r="V541" s="115"/>
      <c r="W541" s="115"/>
      <c r="X541" s="115"/>
    </row>
    <row r="542">
      <c r="A542" s="278">
        <v>45770.0</v>
      </c>
      <c r="B542" s="53">
        <v>45783.0</v>
      </c>
      <c r="C542" s="279">
        <v>250309.0</v>
      </c>
      <c r="D542" s="134" t="s">
        <v>118</v>
      </c>
      <c r="E542" s="454">
        <v>45717.0</v>
      </c>
      <c r="F542" s="56">
        <f t="shared" si="5"/>
        <v>2</v>
      </c>
      <c r="G542" s="454">
        <v>45770.0</v>
      </c>
      <c r="H542" s="347">
        <f t="shared" si="6"/>
        <v>0</v>
      </c>
      <c r="I542" s="134" t="s">
        <v>74</v>
      </c>
      <c r="J542" s="390"/>
      <c r="K542" s="390"/>
      <c r="L542" s="390"/>
      <c r="M542" s="390"/>
      <c r="N542" s="54" t="s">
        <v>19</v>
      </c>
      <c r="O542" s="390"/>
      <c r="P542" s="390"/>
      <c r="Q542" s="152"/>
      <c r="R542" s="152"/>
      <c r="S542" s="152"/>
      <c r="T542" s="152"/>
      <c r="U542" s="152"/>
      <c r="V542" s="115"/>
      <c r="W542" s="115"/>
      <c r="X542" s="115"/>
    </row>
    <row r="543">
      <c r="A543" s="278">
        <v>45770.0</v>
      </c>
      <c r="B543" s="53">
        <v>45783.0</v>
      </c>
      <c r="C543" s="279">
        <v>250329.0</v>
      </c>
      <c r="D543" s="134" t="s">
        <v>58</v>
      </c>
      <c r="E543" s="454">
        <v>45748.0</v>
      </c>
      <c r="F543" s="56">
        <f t="shared" si="5"/>
        <v>1</v>
      </c>
      <c r="G543" s="454">
        <v>45770.0</v>
      </c>
      <c r="H543" s="347">
        <f t="shared" si="6"/>
        <v>0</v>
      </c>
      <c r="I543" s="134" t="s">
        <v>74</v>
      </c>
      <c r="J543" s="455" t="s">
        <v>33</v>
      </c>
      <c r="K543" s="390"/>
      <c r="L543" s="390"/>
      <c r="M543" s="458"/>
      <c r="N543" s="54" t="s">
        <v>19</v>
      </c>
      <c r="O543" s="457" t="s">
        <v>209</v>
      </c>
      <c r="P543" s="390"/>
      <c r="Q543" s="152"/>
      <c r="R543" s="152"/>
      <c r="S543" s="152"/>
      <c r="T543" s="152"/>
      <c r="U543" s="152"/>
      <c r="V543" s="115"/>
      <c r="W543" s="115"/>
      <c r="X543" s="115"/>
    </row>
    <row r="544">
      <c r="A544" s="278">
        <v>45770.0</v>
      </c>
      <c r="B544" s="53">
        <v>45783.0</v>
      </c>
      <c r="C544" s="279">
        <v>250334.0</v>
      </c>
      <c r="D544" s="134" t="s">
        <v>98</v>
      </c>
      <c r="E544" s="454">
        <v>45748.0</v>
      </c>
      <c r="F544" s="56">
        <f t="shared" si="5"/>
        <v>1</v>
      </c>
      <c r="G544" s="454">
        <v>45770.0</v>
      </c>
      <c r="H544" s="347">
        <f t="shared" si="6"/>
        <v>0</v>
      </c>
      <c r="I544" s="134" t="s">
        <v>74</v>
      </c>
      <c r="J544" s="455" t="s">
        <v>33</v>
      </c>
      <c r="K544" s="390"/>
      <c r="L544" s="390"/>
      <c r="M544" s="458"/>
      <c r="N544" s="54" t="s">
        <v>19</v>
      </c>
      <c r="O544" s="457" t="s">
        <v>209</v>
      </c>
      <c r="P544" s="390"/>
      <c r="Q544" s="152"/>
      <c r="R544" s="152"/>
      <c r="S544" s="152"/>
      <c r="T544" s="152"/>
      <c r="U544" s="152"/>
      <c r="V544" s="115"/>
      <c r="W544" s="115"/>
      <c r="X544" s="115"/>
    </row>
    <row r="545">
      <c r="A545" s="278">
        <v>45770.0</v>
      </c>
      <c r="B545" s="53">
        <v>45783.0</v>
      </c>
      <c r="C545" s="279">
        <v>250335.0</v>
      </c>
      <c r="D545" s="284" t="s">
        <v>88</v>
      </c>
      <c r="E545" s="454">
        <v>45597.0</v>
      </c>
      <c r="F545" s="56">
        <f t="shared" si="5"/>
        <v>6</v>
      </c>
      <c r="G545" s="454">
        <v>45770.0</v>
      </c>
      <c r="H545" s="347">
        <f t="shared" si="6"/>
        <v>0</v>
      </c>
      <c r="I545" s="281" t="s">
        <v>73</v>
      </c>
      <c r="J545" s="390"/>
      <c r="K545" s="390"/>
      <c r="L545" s="390"/>
      <c r="M545" s="390"/>
      <c r="N545" s="54" t="s">
        <v>19</v>
      </c>
      <c r="O545" s="390"/>
      <c r="P545" s="390"/>
      <c r="Q545" s="152"/>
      <c r="R545" s="152"/>
      <c r="S545" s="152"/>
      <c r="T545" s="152"/>
      <c r="U545" s="152"/>
      <c r="V545" s="115"/>
      <c r="W545" s="115"/>
      <c r="X545" s="115"/>
    </row>
    <row r="546">
      <c r="A546" s="278">
        <v>45770.0</v>
      </c>
      <c r="B546" s="53">
        <v>45783.0</v>
      </c>
      <c r="C546" s="279">
        <v>250338.0</v>
      </c>
      <c r="D546" s="134" t="s">
        <v>71</v>
      </c>
      <c r="E546" s="454">
        <v>45689.0</v>
      </c>
      <c r="F546" s="56">
        <f t="shared" si="5"/>
        <v>3</v>
      </c>
      <c r="G546" s="454">
        <v>45770.0</v>
      </c>
      <c r="H546" s="347">
        <f t="shared" si="6"/>
        <v>0</v>
      </c>
      <c r="I546" s="281" t="s">
        <v>59</v>
      </c>
      <c r="J546" s="390"/>
      <c r="K546" s="390"/>
      <c r="L546" s="390"/>
      <c r="M546" s="390"/>
      <c r="N546" s="54" t="s">
        <v>19</v>
      </c>
      <c r="O546" s="390"/>
      <c r="P546" s="390"/>
      <c r="Q546" s="152"/>
      <c r="R546" s="152"/>
      <c r="S546" s="152"/>
      <c r="T546" s="152"/>
      <c r="U546" s="152"/>
      <c r="V546" s="115"/>
      <c r="W546" s="115"/>
      <c r="X546" s="115"/>
    </row>
    <row r="547">
      <c r="A547" s="278">
        <v>45770.0</v>
      </c>
      <c r="B547" s="53">
        <v>45783.0</v>
      </c>
      <c r="C547" s="279">
        <v>250347.0</v>
      </c>
      <c r="D547" s="134" t="s">
        <v>87</v>
      </c>
      <c r="E547" s="454">
        <v>45748.0</v>
      </c>
      <c r="F547" s="56">
        <f t="shared" si="5"/>
        <v>1</v>
      </c>
      <c r="G547" s="454">
        <v>45770.0</v>
      </c>
      <c r="H547" s="347">
        <f t="shared" si="6"/>
        <v>0</v>
      </c>
      <c r="I547" s="134" t="s">
        <v>74</v>
      </c>
      <c r="J547" s="455" t="s">
        <v>33</v>
      </c>
      <c r="K547" s="390"/>
      <c r="L547" s="390"/>
      <c r="M547" s="458"/>
      <c r="N547" s="54" t="s">
        <v>19</v>
      </c>
      <c r="O547" s="457" t="s">
        <v>209</v>
      </c>
      <c r="P547" s="390"/>
      <c r="Q547" s="152"/>
      <c r="R547" s="152"/>
      <c r="S547" s="152"/>
      <c r="T547" s="152"/>
      <c r="U547" s="152"/>
      <c r="V547" s="115"/>
      <c r="W547" s="115"/>
      <c r="X547" s="115"/>
    </row>
    <row r="548">
      <c r="A548" s="278">
        <v>45770.0</v>
      </c>
      <c r="B548" s="53">
        <v>45783.0</v>
      </c>
      <c r="C548" s="279">
        <v>250355.0</v>
      </c>
      <c r="D548" s="134" t="s">
        <v>89</v>
      </c>
      <c r="E548" s="454">
        <v>45689.0</v>
      </c>
      <c r="F548" s="56">
        <f t="shared" si="5"/>
        <v>3</v>
      </c>
      <c r="G548" s="454">
        <v>45770.0</v>
      </c>
      <c r="H548" s="347">
        <f t="shared" si="6"/>
        <v>0</v>
      </c>
      <c r="I548" s="281" t="s">
        <v>59</v>
      </c>
      <c r="J548" s="390"/>
      <c r="K548" s="390"/>
      <c r="L548" s="390"/>
      <c r="M548" s="390"/>
      <c r="N548" s="54" t="s">
        <v>19</v>
      </c>
      <c r="O548" s="390"/>
      <c r="P548" s="390"/>
      <c r="Q548" s="152"/>
      <c r="R548" s="152"/>
      <c r="S548" s="152"/>
      <c r="T548" s="152"/>
      <c r="U548" s="152"/>
      <c r="V548" s="115"/>
      <c r="W548" s="115"/>
      <c r="X548" s="115"/>
    </row>
    <row r="549">
      <c r="A549" s="278">
        <v>45770.0</v>
      </c>
      <c r="B549" s="53">
        <v>45783.0</v>
      </c>
      <c r="C549" s="279">
        <v>250366.0</v>
      </c>
      <c r="D549" s="134" t="s">
        <v>48</v>
      </c>
      <c r="E549" s="454">
        <v>45597.0</v>
      </c>
      <c r="F549" s="56">
        <f t="shared" si="5"/>
        <v>6</v>
      </c>
      <c r="G549" s="454">
        <v>45770.0</v>
      </c>
      <c r="H549" s="347">
        <f t="shared" si="6"/>
        <v>0</v>
      </c>
      <c r="I549" s="281" t="s">
        <v>49</v>
      </c>
      <c r="J549" s="390"/>
      <c r="K549" s="390"/>
      <c r="L549" s="390"/>
      <c r="M549" s="390"/>
      <c r="N549" s="54" t="s">
        <v>19</v>
      </c>
      <c r="O549" s="390"/>
      <c r="P549" s="390"/>
      <c r="Q549" s="152"/>
      <c r="R549" s="152"/>
      <c r="S549" s="152"/>
      <c r="T549" s="152"/>
      <c r="U549" s="152"/>
      <c r="V549" s="115"/>
      <c r="W549" s="115"/>
      <c r="X549" s="115"/>
    </row>
    <row r="550">
      <c r="A550" s="278">
        <v>45770.0</v>
      </c>
      <c r="B550" s="53">
        <v>45783.0</v>
      </c>
      <c r="C550" s="279">
        <v>250368.0</v>
      </c>
      <c r="D550" s="286" t="s">
        <v>161</v>
      </c>
      <c r="E550" s="454">
        <v>45383.0</v>
      </c>
      <c r="F550" s="56">
        <f t="shared" si="5"/>
        <v>13</v>
      </c>
      <c r="G550" s="454">
        <v>45770.0</v>
      </c>
      <c r="H550" s="347">
        <f t="shared" si="6"/>
        <v>0</v>
      </c>
      <c r="I550" s="281" t="s">
        <v>72</v>
      </c>
      <c r="J550" s="390"/>
      <c r="K550" s="390"/>
      <c r="L550" s="390"/>
      <c r="M550" s="390"/>
      <c r="N550" s="54" t="s">
        <v>19</v>
      </c>
      <c r="O550" s="390"/>
      <c r="P550" s="390"/>
      <c r="Q550" s="152"/>
      <c r="R550" s="152"/>
      <c r="S550" s="152"/>
      <c r="T550" s="152"/>
      <c r="U550" s="152"/>
      <c r="V550" s="115"/>
      <c r="W550" s="115"/>
      <c r="X550" s="115"/>
    </row>
    <row r="551">
      <c r="A551" s="278">
        <v>45770.0</v>
      </c>
      <c r="B551" s="53">
        <v>45783.0</v>
      </c>
      <c r="C551" s="279">
        <v>250381.0</v>
      </c>
      <c r="D551" s="134" t="s">
        <v>158</v>
      </c>
      <c r="E551" s="454">
        <v>45689.0</v>
      </c>
      <c r="F551" s="56">
        <f t="shared" si="5"/>
        <v>3</v>
      </c>
      <c r="G551" s="454">
        <v>45770.0</v>
      </c>
      <c r="H551" s="347">
        <f t="shared" si="6"/>
        <v>0</v>
      </c>
      <c r="I551" s="281" t="s">
        <v>63</v>
      </c>
      <c r="J551" s="390"/>
      <c r="K551" s="390"/>
      <c r="L551" s="390"/>
      <c r="M551" s="390"/>
      <c r="N551" s="54" t="s">
        <v>19</v>
      </c>
      <c r="O551" s="390"/>
      <c r="P551" s="390"/>
      <c r="Q551" s="152"/>
      <c r="R551" s="152"/>
      <c r="S551" s="152"/>
      <c r="T551" s="152"/>
      <c r="U551" s="152"/>
      <c r="V551" s="115"/>
      <c r="W551" s="115"/>
      <c r="X551" s="115"/>
    </row>
    <row r="552">
      <c r="A552" s="278">
        <v>45770.0</v>
      </c>
      <c r="B552" s="53">
        <v>45783.0</v>
      </c>
      <c r="C552" s="279">
        <v>250385.0</v>
      </c>
      <c r="D552" s="134" t="s">
        <v>93</v>
      </c>
      <c r="E552" s="454">
        <v>45689.0</v>
      </c>
      <c r="F552" s="56">
        <f t="shared" si="5"/>
        <v>3</v>
      </c>
      <c r="G552" s="454">
        <v>45770.0</v>
      </c>
      <c r="H552" s="347">
        <f t="shared" si="6"/>
        <v>0</v>
      </c>
      <c r="I552" s="134" t="s">
        <v>74</v>
      </c>
      <c r="J552" s="390"/>
      <c r="K552" s="390"/>
      <c r="L552" s="390"/>
      <c r="M552" s="390"/>
      <c r="N552" s="54" t="s">
        <v>19</v>
      </c>
      <c r="O552" s="390"/>
      <c r="P552" s="390"/>
      <c r="Q552" s="152"/>
      <c r="R552" s="152"/>
      <c r="S552" s="152"/>
      <c r="T552" s="152"/>
      <c r="U552" s="152"/>
      <c r="V552" s="115"/>
      <c r="W552" s="115"/>
      <c r="X552" s="115"/>
    </row>
    <row r="553">
      <c r="A553" s="278">
        <v>45771.0</v>
      </c>
      <c r="B553" s="53">
        <v>45783.0</v>
      </c>
      <c r="C553" s="279">
        <v>200864.0</v>
      </c>
      <c r="D553" s="134" t="s">
        <v>133</v>
      </c>
      <c r="E553" s="459">
        <v>45566.0</v>
      </c>
      <c r="F553" s="390"/>
      <c r="G553" s="454">
        <v>45748.0</v>
      </c>
      <c r="H553" s="390"/>
      <c r="I553" s="281" t="s">
        <v>49</v>
      </c>
      <c r="J553" s="390"/>
      <c r="K553" s="390"/>
      <c r="L553" s="390"/>
      <c r="M553" s="390"/>
      <c r="N553" s="54" t="s">
        <v>19</v>
      </c>
      <c r="O553" s="390"/>
      <c r="P553" s="390"/>
      <c r="Q553" s="152"/>
      <c r="R553" s="152"/>
      <c r="S553" s="152"/>
      <c r="T553" s="152"/>
      <c r="U553" s="152"/>
      <c r="V553" s="115"/>
      <c r="W553" s="115"/>
      <c r="X553" s="115"/>
    </row>
    <row r="554">
      <c r="A554" s="278">
        <v>45771.0</v>
      </c>
      <c r="B554" s="53">
        <v>45783.0</v>
      </c>
      <c r="C554" s="279">
        <v>243717.0</v>
      </c>
      <c r="D554" s="134" t="s">
        <v>99</v>
      </c>
      <c r="E554" s="454">
        <v>45689.0</v>
      </c>
      <c r="F554" s="390"/>
      <c r="G554" s="454">
        <v>45771.0</v>
      </c>
      <c r="H554" s="390"/>
      <c r="I554" s="281" t="s">
        <v>63</v>
      </c>
      <c r="J554" s="390"/>
      <c r="K554" s="390"/>
      <c r="L554" s="390"/>
      <c r="M554" s="390"/>
      <c r="N554" s="54" t="s">
        <v>19</v>
      </c>
      <c r="O554" s="390"/>
      <c r="P554" s="390"/>
      <c r="Q554" s="152"/>
      <c r="R554" s="152"/>
      <c r="S554" s="152"/>
      <c r="T554" s="152"/>
      <c r="U554" s="152"/>
      <c r="V554" s="115"/>
      <c r="W554" s="115"/>
      <c r="X554" s="115"/>
    </row>
    <row r="555">
      <c r="A555" s="278">
        <v>45771.0</v>
      </c>
      <c r="B555" s="53">
        <v>45783.0</v>
      </c>
      <c r="C555" s="279">
        <v>246442.0</v>
      </c>
      <c r="D555" s="134" t="s">
        <v>77</v>
      </c>
      <c r="E555" s="454">
        <v>45748.0</v>
      </c>
      <c r="F555" s="56">
        <f t="shared" ref="F555:F601" si="7">DATEDIF(E555,TODAY(),"M")</f>
        <v>1</v>
      </c>
      <c r="G555" s="454">
        <v>45771.0</v>
      </c>
      <c r="H555" s="347">
        <f t="shared" ref="H555:H601" si="8">DATEDIF(G555,TODAY(),"M")</f>
        <v>0</v>
      </c>
      <c r="I555" s="281" t="s">
        <v>59</v>
      </c>
      <c r="J555" s="455" t="s">
        <v>33</v>
      </c>
      <c r="K555" s="390"/>
      <c r="L555" s="390"/>
      <c r="M555" s="458"/>
      <c r="N555" s="54" t="s">
        <v>19</v>
      </c>
      <c r="O555" s="457" t="s">
        <v>209</v>
      </c>
      <c r="P555" s="390"/>
      <c r="Q555" s="152"/>
      <c r="R555" s="152"/>
      <c r="S555" s="152"/>
      <c r="T555" s="152"/>
      <c r="U555" s="152"/>
      <c r="V555" s="115"/>
      <c r="W555" s="115"/>
      <c r="X555" s="115"/>
    </row>
    <row r="556">
      <c r="A556" s="278">
        <v>45771.0</v>
      </c>
      <c r="B556" s="53">
        <v>45783.0</v>
      </c>
      <c r="C556" s="279">
        <v>248855.0</v>
      </c>
      <c r="D556" s="134" t="s">
        <v>71</v>
      </c>
      <c r="E556" s="454">
        <v>45627.0</v>
      </c>
      <c r="F556" s="56">
        <f t="shared" si="7"/>
        <v>5</v>
      </c>
      <c r="G556" s="454">
        <v>45771.0</v>
      </c>
      <c r="H556" s="347">
        <f t="shared" si="8"/>
        <v>0</v>
      </c>
      <c r="I556" s="281" t="s">
        <v>59</v>
      </c>
      <c r="J556" s="390"/>
      <c r="K556" s="390"/>
      <c r="L556" s="390"/>
      <c r="M556" s="390"/>
      <c r="N556" s="54" t="s">
        <v>19</v>
      </c>
      <c r="O556" s="390"/>
      <c r="P556" s="390"/>
      <c r="Q556" s="152"/>
      <c r="R556" s="152"/>
      <c r="S556" s="152"/>
      <c r="T556" s="152"/>
      <c r="U556" s="152"/>
      <c r="V556" s="115"/>
      <c r="W556" s="115"/>
      <c r="X556" s="115"/>
    </row>
    <row r="557">
      <c r="A557" s="278">
        <v>45771.0</v>
      </c>
      <c r="B557" s="53">
        <v>45783.0</v>
      </c>
      <c r="C557" s="279">
        <v>248944.0</v>
      </c>
      <c r="D557" s="286" t="s">
        <v>161</v>
      </c>
      <c r="E557" s="454">
        <v>45474.0</v>
      </c>
      <c r="F557" s="56">
        <f t="shared" si="7"/>
        <v>10</v>
      </c>
      <c r="G557" s="454">
        <v>45771.0</v>
      </c>
      <c r="H557" s="347">
        <f t="shared" si="8"/>
        <v>0</v>
      </c>
      <c r="I557" s="281" t="s">
        <v>49</v>
      </c>
      <c r="J557" s="390"/>
      <c r="K557" s="390"/>
      <c r="L557" s="390"/>
      <c r="M557" s="390"/>
      <c r="N557" s="54" t="s">
        <v>19</v>
      </c>
      <c r="O557" s="390"/>
      <c r="P557" s="390"/>
      <c r="Q557" s="152"/>
      <c r="R557" s="152"/>
      <c r="S557" s="152"/>
      <c r="T557" s="152"/>
      <c r="U557" s="152"/>
      <c r="V557" s="115"/>
      <c r="W557" s="115"/>
      <c r="X557" s="115"/>
    </row>
    <row r="558">
      <c r="A558" s="278">
        <v>45771.0</v>
      </c>
      <c r="B558" s="53">
        <v>45783.0</v>
      </c>
      <c r="C558" s="279">
        <v>249538.0</v>
      </c>
      <c r="D558" s="134" t="s">
        <v>48</v>
      </c>
      <c r="E558" s="454">
        <v>45536.0</v>
      </c>
      <c r="F558" s="56">
        <f t="shared" si="7"/>
        <v>8</v>
      </c>
      <c r="G558" s="454">
        <v>45769.0</v>
      </c>
      <c r="H558" s="347">
        <f t="shared" si="8"/>
        <v>0</v>
      </c>
      <c r="I558" s="281" t="s">
        <v>59</v>
      </c>
      <c r="J558" s="390"/>
      <c r="K558" s="390"/>
      <c r="L558" s="390"/>
      <c r="M558" s="390"/>
      <c r="N558" s="54" t="s">
        <v>19</v>
      </c>
      <c r="O558" s="390"/>
      <c r="P558" s="390"/>
      <c r="Q558" s="152"/>
      <c r="R558" s="152"/>
      <c r="S558" s="152"/>
      <c r="T558" s="152"/>
      <c r="U558" s="152"/>
      <c r="V558" s="115"/>
      <c r="W558" s="115"/>
      <c r="X558" s="115"/>
    </row>
    <row r="559">
      <c r="A559" s="278">
        <v>45771.0</v>
      </c>
      <c r="B559" s="53">
        <v>45783.0</v>
      </c>
      <c r="C559" s="279">
        <v>249595.0</v>
      </c>
      <c r="D559" s="134" t="s">
        <v>89</v>
      </c>
      <c r="E559" s="454">
        <v>45658.0</v>
      </c>
      <c r="F559" s="56">
        <f t="shared" si="7"/>
        <v>4</v>
      </c>
      <c r="G559" s="454">
        <v>45771.0</v>
      </c>
      <c r="H559" s="347">
        <f t="shared" si="8"/>
        <v>0</v>
      </c>
      <c r="I559" s="281" t="s">
        <v>49</v>
      </c>
      <c r="J559" s="390"/>
      <c r="K559" s="390"/>
      <c r="L559" s="390"/>
      <c r="M559" s="390"/>
      <c r="N559" s="54" t="s">
        <v>19</v>
      </c>
      <c r="O559" s="390"/>
      <c r="P559" s="390"/>
      <c r="Q559" s="152"/>
      <c r="R559" s="152"/>
      <c r="S559" s="152"/>
      <c r="T559" s="152"/>
      <c r="U559" s="152"/>
      <c r="V559" s="115"/>
      <c r="W559" s="115"/>
      <c r="X559" s="115"/>
    </row>
    <row r="560">
      <c r="A560" s="278">
        <v>45771.0</v>
      </c>
      <c r="B560" s="53">
        <v>45783.0</v>
      </c>
      <c r="C560" s="279">
        <v>249842.0</v>
      </c>
      <c r="D560" s="134" t="s">
        <v>133</v>
      </c>
      <c r="E560" s="454">
        <v>45717.0</v>
      </c>
      <c r="F560" s="56">
        <f t="shared" si="7"/>
        <v>2</v>
      </c>
      <c r="G560" s="454">
        <v>45771.0</v>
      </c>
      <c r="H560" s="347">
        <f t="shared" si="8"/>
        <v>0</v>
      </c>
      <c r="I560" s="281" t="s">
        <v>49</v>
      </c>
      <c r="J560" s="390"/>
      <c r="K560" s="390"/>
      <c r="L560" s="390"/>
      <c r="M560" s="390"/>
      <c r="N560" s="54" t="s">
        <v>19</v>
      </c>
      <c r="O560" s="390"/>
      <c r="P560" s="390"/>
      <c r="Q560" s="152"/>
      <c r="R560" s="152"/>
      <c r="S560" s="152"/>
      <c r="T560" s="152"/>
      <c r="U560" s="152"/>
      <c r="V560" s="115"/>
      <c r="W560" s="115"/>
      <c r="X560" s="115"/>
    </row>
    <row r="561">
      <c r="A561" s="278">
        <v>45771.0</v>
      </c>
      <c r="B561" s="53">
        <v>45783.0</v>
      </c>
      <c r="C561" s="279">
        <v>249917.0</v>
      </c>
      <c r="D561" s="134" t="s">
        <v>133</v>
      </c>
      <c r="E561" s="454">
        <v>45689.0</v>
      </c>
      <c r="F561" s="56">
        <f t="shared" si="7"/>
        <v>3</v>
      </c>
      <c r="G561" s="454">
        <v>45771.0</v>
      </c>
      <c r="H561" s="347">
        <f t="shared" si="8"/>
        <v>0</v>
      </c>
      <c r="I561" s="281" t="s">
        <v>73</v>
      </c>
      <c r="J561" s="390"/>
      <c r="K561" s="390"/>
      <c r="L561" s="390"/>
      <c r="M561" s="390"/>
      <c r="N561" s="54" t="s">
        <v>19</v>
      </c>
      <c r="O561" s="390"/>
      <c r="P561" s="390"/>
      <c r="Q561" s="152"/>
      <c r="R561" s="152"/>
      <c r="S561" s="152"/>
      <c r="T561" s="152"/>
      <c r="U561" s="152"/>
      <c r="V561" s="115"/>
      <c r="W561" s="115"/>
      <c r="X561" s="115"/>
    </row>
    <row r="562">
      <c r="A562" s="278">
        <v>45771.0</v>
      </c>
      <c r="B562" s="53">
        <v>45783.0</v>
      </c>
      <c r="C562" s="279">
        <v>250103.0</v>
      </c>
      <c r="D562" s="134" t="s">
        <v>83</v>
      </c>
      <c r="E562" s="454">
        <v>45597.0</v>
      </c>
      <c r="F562" s="56">
        <f t="shared" si="7"/>
        <v>6</v>
      </c>
      <c r="G562" s="454">
        <v>45771.0</v>
      </c>
      <c r="H562" s="347">
        <f t="shared" si="8"/>
        <v>0</v>
      </c>
      <c r="I562" s="281" t="s">
        <v>59</v>
      </c>
      <c r="J562" s="390"/>
      <c r="K562" s="390"/>
      <c r="L562" s="390"/>
      <c r="M562" s="390"/>
      <c r="N562" s="54" t="s">
        <v>19</v>
      </c>
      <c r="O562" s="390"/>
      <c r="P562" s="390"/>
      <c r="Q562" s="152"/>
      <c r="R562" s="152"/>
      <c r="S562" s="152"/>
      <c r="T562" s="152"/>
      <c r="U562" s="152"/>
      <c r="V562" s="115"/>
      <c r="W562" s="115"/>
      <c r="X562" s="115"/>
    </row>
    <row r="563">
      <c r="A563" s="278">
        <v>45771.0</v>
      </c>
      <c r="B563" s="53">
        <v>45783.0</v>
      </c>
      <c r="C563" s="279">
        <v>250225.0</v>
      </c>
      <c r="D563" s="134" t="s">
        <v>118</v>
      </c>
      <c r="E563" s="454">
        <v>45717.0</v>
      </c>
      <c r="F563" s="56">
        <f t="shared" si="7"/>
        <v>2</v>
      </c>
      <c r="G563" s="454">
        <v>45771.0</v>
      </c>
      <c r="H563" s="347">
        <f t="shared" si="8"/>
        <v>0</v>
      </c>
      <c r="I563" s="281" t="s">
        <v>59</v>
      </c>
      <c r="J563" s="390"/>
      <c r="K563" s="390"/>
      <c r="L563" s="390"/>
      <c r="M563" s="390"/>
      <c r="N563" s="54" t="s">
        <v>19</v>
      </c>
      <c r="O563" s="390"/>
      <c r="P563" s="390"/>
      <c r="Q563" s="152"/>
      <c r="R563" s="152"/>
      <c r="S563" s="152"/>
      <c r="T563" s="152"/>
      <c r="U563" s="152"/>
      <c r="V563" s="115"/>
      <c r="W563" s="115"/>
      <c r="X563" s="115"/>
    </row>
    <row r="564">
      <c r="A564" s="278">
        <v>45771.0</v>
      </c>
      <c r="B564" s="53">
        <v>45783.0</v>
      </c>
      <c r="C564" s="279">
        <v>250349.0</v>
      </c>
      <c r="D564" s="317" t="s">
        <v>62</v>
      </c>
      <c r="E564" s="454">
        <v>45505.0</v>
      </c>
      <c r="F564" s="56">
        <f t="shared" si="7"/>
        <v>9</v>
      </c>
      <c r="G564" s="454">
        <v>45771.0</v>
      </c>
      <c r="H564" s="347">
        <f t="shared" si="8"/>
        <v>0</v>
      </c>
      <c r="I564" s="281" t="s">
        <v>49</v>
      </c>
      <c r="J564" s="390"/>
      <c r="K564" s="390"/>
      <c r="L564" s="390"/>
      <c r="M564" s="390"/>
      <c r="N564" s="54" t="s">
        <v>19</v>
      </c>
      <c r="O564" s="390"/>
      <c r="P564" s="390"/>
      <c r="Q564" s="152"/>
      <c r="R564" s="152"/>
      <c r="S564" s="152"/>
      <c r="T564" s="152"/>
      <c r="U564" s="152"/>
      <c r="V564" s="115"/>
      <c r="W564" s="115"/>
      <c r="X564" s="115"/>
    </row>
    <row r="565">
      <c r="A565" s="278">
        <v>45771.0</v>
      </c>
      <c r="B565" s="53">
        <v>45783.0</v>
      </c>
      <c r="C565" s="279">
        <v>250405.0</v>
      </c>
      <c r="D565" s="134" t="s">
        <v>112</v>
      </c>
      <c r="E565" s="454">
        <v>45717.0</v>
      </c>
      <c r="F565" s="56">
        <f t="shared" si="7"/>
        <v>2</v>
      </c>
      <c r="G565" s="454">
        <v>45771.0</v>
      </c>
      <c r="H565" s="347">
        <f t="shared" si="8"/>
        <v>0</v>
      </c>
      <c r="I565" s="281" t="s">
        <v>59</v>
      </c>
      <c r="J565" s="390"/>
      <c r="K565" s="390"/>
      <c r="L565" s="390"/>
      <c r="M565" s="390"/>
      <c r="N565" s="54" t="s">
        <v>19</v>
      </c>
      <c r="O565" s="390"/>
      <c r="P565" s="390"/>
      <c r="Q565" s="152"/>
      <c r="R565" s="152"/>
      <c r="S565" s="152"/>
      <c r="T565" s="152"/>
      <c r="U565" s="152"/>
      <c r="V565" s="115"/>
      <c r="W565" s="115"/>
      <c r="X565" s="115"/>
    </row>
    <row r="566">
      <c r="A566" s="278">
        <v>45771.0</v>
      </c>
      <c r="B566" s="53">
        <v>45783.0</v>
      </c>
      <c r="C566" s="279">
        <v>250407.0</v>
      </c>
      <c r="D566" s="134" t="s">
        <v>112</v>
      </c>
      <c r="E566" s="454">
        <v>45748.0</v>
      </c>
      <c r="F566" s="56">
        <f t="shared" si="7"/>
        <v>1</v>
      </c>
      <c r="G566" s="454">
        <v>45771.0</v>
      </c>
      <c r="H566" s="347">
        <f t="shared" si="8"/>
        <v>0</v>
      </c>
      <c r="I566" s="281" t="s">
        <v>49</v>
      </c>
      <c r="J566" s="455" t="s">
        <v>33</v>
      </c>
      <c r="K566" s="390"/>
      <c r="L566" s="390"/>
      <c r="M566" s="458"/>
      <c r="N566" s="54" t="s">
        <v>19</v>
      </c>
      <c r="O566" s="457" t="s">
        <v>209</v>
      </c>
      <c r="P566" s="390"/>
      <c r="Q566" s="152"/>
      <c r="R566" s="152"/>
      <c r="S566" s="152"/>
      <c r="T566" s="152"/>
      <c r="U566" s="152"/>
      <c r="V566" s="115"/>
      <c r="W566" s="115"/>
      <c r="X566" s="115"/>
    </row>
    <row r="567">
      <c r="A567" s="278">
        <v>45771.0</v>
      </c>
      <c r="B567" s="53">
        <v>45783.0</v>
      </c>
      <c r="C567" s="279">
        <v>250426.0</v>
      </c>
      <c r="D567" s="286" t="s">
        <v>161</v>
      </c>
      <c r="E567" s="454">
        <v>45658.0</v>
      </c>
      <c r="F567" s="56">
        <f t="shared" si="7"/>
        <v>4</v>
      </c>
      <c r="G567" s="454">
        <v>45771.0</v>
      </c>
      <c r="H567" s="347">
        <f t="shared" si="8"/>
        <v>0</v>
      </c>
      <c r="I567" s="281" t="s">
        <v>49</v>
      </c>
      <c r="J567" s="390"/>
      <c r="K567" s="390"/>
      <c r="L567" s="390"/>
      <c r="M567" s="390"/>
      <c r="N567" s="54" t="s">
        <v>19</v>
      </c>
      <c r="O567" s="390"/>
      <c r="P567" s="390"/>
      <c r="Q567" s="152"/>
      <c r="R567" s="152"/>
      <c r="S567" s="152"/>
      <c r="T567" s="152"/>
      <c r="U567" s="152"/>
      <c r="V567" s="115"/>
      <c r="W567" s="115"/>
      <c r="X567" s="115"/>
    </row>
    <row r="568">
      <c r="A568" s="278">
        <v>45771.0</v>
      </c>
      <c r="B568" s="53">
        <v>45783.0</v>
      </c>
      <c r="C568" s="279">
        <v>250427.0</v>
      </c>
      <c r="D568" s="286" t="s">
        <v>161</v>
      </c>
      <c r="E568" s="454">
        <v>45658.0</v>
      </c>
      <c r="F568" s="56">
        <f t="shared" si="7"/>
        <v>4</v>
      </c>
      <c r="G568" s="454">
        <v>45771.0</v>
      </c>
      <c r="H568" s="347">
        <f t="shared" si="8"/>
        <v>0</v>
      </c>
      <c r="I568" s="281" t="s">
        <v>42</v>
      </c>
      <c r="J568" s="390"/>
      <c r="K568" s="390"/>
      <c r="L568" s="390"/>
      <c r="M568" s="390"/>
      <c r="N568" s="54" t="s">
        <v>19</v>
      </c>
      <c r="O568" s="390"/>
      <c r="P568" s="390"/>
      <c r="Q568" s="152"/>
      <c r="R568" s="152"/>
      <c r="S568" s="152"/>
      <c r="T568" s="152"/>
      <c r="U568" s="152"/>
      <c r="V568" s="115"/>
      <c r="W568" s="115"/>
      <c r="X568" s="115"/>
    </row>
    <row r="569">
      <c r="A569" s="278">
        <v>45771.0</v>
      </c>
      <c r="B569" s="53">
        <v>45783.0</v>
      </c>
      <c r="C569" s="279">
        <v>250433.0</v>
      </c>
      <c r="D569" s="134" t="s">
        <v>133</v>
      </c>
      <c r="E569" s="454">
        <v>45748.0</v>
      </c>
      <c r="F569" s="56">
        <f t="shared" si="7"/>
        <v>1</v>
      </c>
      <c r="G569" s="454">
        <v>45771.0</v>
      </c>
      <c r="H569" s="347">
        <f t="shared" si="8"/>
        <v>0</v>
      </c>
      <c r="I569" s="134" t="s">
        <v>74</v>
      </c>
      <c r="J569" s="455" t="s">
        <v>33</v>
      </c>
      <c r="K569" s="390"/>
      <c r="L569" s="390"/>
      <c r="M569" s="458"/>
      <c r="N569" s="54" t="s">
        <v>19</v>
      </c>
      <c r="O569" s="457" t="s">
        <v>209</v>
      </c>
      <c r="P569" s="390"/>
      <c r="Q569" s="152"/>
      <c r="R569" s="152"/>
      <c r="S569" s="152"/>
      <c r="T569" s="152"/>
      <c r="U569" s="152"/>
      <c r="V569" s="115"/>
      <c r="W569" s="115"/>
      <c r="X569" s="115"/>
    </row>
    <row r="570">
      <c r="A570" s="278">
        <v>45771.0</v>
      </c>
      <c r="B570" s="53">
        <v>45783.0</v>
      </c>
      <c r="C570" s="279">
        <v>250468.0</v>
      </c>
      <c r="D570" s="286" t="s">
        <v>161</v>
      </c>
      <c r="E570" s="454">
        <v>45505.0</v>
      </c>
      <c r="F570" s="56">
        <f t="shared" si="7"/>
        <v>9</v>
      </c>
      <c r="G570" s="454">
        <v>45771.0</v>
      </c>
      <c r="H570" s="347">
        <f t="shared" si="8"/>
        <v>0</v>
      </c>
      <c r="I570" s="281" t="s">
        <v>49</v>
      </c>
      <c r="J570" s="390"/>
      <c r="K570" s="390"/>
      <c r="L570" s="390"/>
      <c r="M570" s="390"/>
      <c r="N570" s="54" t="s">
        <v>19</v>
      </c>
      <c r="O570" s="390"/>
      <c r="P570" s="390"/>
      <c r="Q570" s="152"/>
      <c r="R570" s="152"/>
      <c r="S570" s="152"/>
      <c r="T570" s="152"/>
      <c r="U570" s="152"/>
      <c r="V570" s="115"/>
      <c r="W570" s="115"/>
      <c r="X570" s="115"/>
    </row>
    <row r="571">
      <c r="A571" s="278">
        <v>45771.0</v>
      </c>
      <c r="B571" s="53">
        <v>45783.0</v>
      </c>
      <c r="C571" s="279">
        <v>250473.0</v>
      </c>
      <c r="D571" s="134" t="s">
        <v>83</v>
      </c>
      <c r="E571" s="454">
        <v>45658.0</v>
      </c>
      <c r="F571" s="56">
        <f t="shared" si="7"/>
        <v>4</v>
      </c>
      <c r="G571" s="454">
        <v>45771.0</v>
      </c>
      <c r="H571" s="347">
        <f t="shared" si="8"/>
        <v>0</v>
      </c>
      <c r="I571" s="134" t="s">
        <v>74</v>
      </c>
      <c r="J571" s="390"/>
      <c r="K571" s="390"/>
      <c r="L571" s="390"/>
      <c r="M571" s="390"/>
      <c r="N571" s="54" t="s">
        <v>19</v>
      </c>
      <c r="O571" s="390"/>
      <c r="P571" s="390"/>
      <c r="Q571" s="152"/>
      <c r="R571" s="152"/>
      <c r="S571" s="152"/>
      <c r="T571" s="152"/>
      <c r="U571" s="152"/>
      <c r="V571" s="115"/>
      <c r="W571" s="115"/>
      <c r="X571" s="115"/>
    </row>
    <row r="572">
      <c r="A572" s="278">
        <v>45771.0</v>
      </c>
      <c r="B572" s="53">
        <v>45783.0</v>
      </c>
      <c r="C572" s="279">
        <v>250474.0</v>
      </c>
      <c r="D572" s="286" t="s">
        <v>161</v>
      </c>
      <c r="E572" s="454">
        <v>45505.0</v>
      </c>
      <c r="F572" s="56">
        <f t="shared" si="7"/>
        <v>9</v>
      </c>
      <c r="G572" s="454">
        <v>45771.0</v>
      </c>
      <c r="H572" s="347">
        <f t="shared" si="8"/>
        <v>0</v>
      </c>
      <c r="I572" s="281" t="s">
        <v>49</v>
      </c>
      <c r="J572" s="390"/>
      <c r="K572" s="390"/>
      <c r="L572" s="390"/>
      <c r="M572" s="390"/>
      <c r="N572" s="54" t="s">
        <v>19</v>
      </c>
      <c r="O572" s="390"/>
      <c r="P572" s="390"/>
      <c r="Q572" s="152"/>
      <c r="R572" s="152"/>
      <c r="S572" s="152"/>
      <c r="T572" s="152"/>
      <c r="U572" s="152"/>
      <c r="V572" s="115"/>
      <c r="W572" s="115"/>
      <c r="X572" s="115"/>
    </row>
    <row r="573">
      <c r="A573" s="278">
        <v>45771.0</v>
      </c>
      <c r="B573" s="53">
        <v>45783.0</v>
      </c>
      <c r="C573" s="279">
        <v>250479.0</v>
      </c>
      <c r="D573" s="134" t="s">
        <v>133</v>
      </c>
      <c r="E573" s="454">
        <v>45658.0</v>
      </c>
      <c r="F573" s="56">
        <f t="shared" si="7"/>
        <v>4</v>
      </c>
      <c r="G573" s="454">
        <v>45771.0</v>
      </c>
      <c r="H573" s="347">
        <f t="shared" si="8"/>
        <v>0</v>
      </c>
      <c r="I573" s="281" t="s">
        <v>59</v>
      </c>
      <c r="J573" s="390"/>
      <c r="K573" s="390"/>
      <c r="L573" s="390"/>
      <c r="M573" s="390"/>
      <c r="N573" s="54" t="s">
        <v>19</v>
      </c>
      <c r="O573" s="390"/>
      <c r="P573" s="390"/>
      <c r="Q573" s="152"/>
      <c r="R573" s="152"/>
      <c r="S573" s="152"/>
      <c r="T573" s="152"/>
      <c r="U573" s="152"/>
      <c r="V573" s="115"/>
      <c r="W573" s="115"/>
      <c r="X573" s="115"/>
    </row>
    <row r="574">
      <c r="A574" s="278">
        <v>45771.0</v>
      </c>
      <c r="B574" s="53">
        <v>45783.0</v>
      </c>
      <c r="C574" s="279">
        <v>250482.0</v>
      </c>
      <c r="D574" s="134" t="s">
        <v>70</v>
      </c>
      <c r="E574" s="454">
        <v>45658.0</v>
      </c>
      <c r="F574" s="56">
        <f t="shared" si="7"/>
        <v>4</v>
      </c>
      <c r="G574" s="454">
        <v>45771.0</v>
      </c>
      <c r="H574" s="347">
        <f t="shared" si="8"/>
        <v>0</v>
      </c>
      <c r="I574" s="134" t="s">
        <v>74</v>
      </c>
      <c r="J574" s="390"/>
      <c r="K574" s="390"/>
      <c r="L574" s="390"/>
      <c r="M574" s="390"/>
      <c r="N574" s="54" t="s">
        <v>19</v>
      </c>
      <c r="O574" s="390"/>
      <c r="P574" s="390"/>
      <c r="Q574" s="152"/>
      <c r="R574" s="152"/>
      <c r="S574" s="152"/>
      <c r="T574" s="152"/>
      <c r="U574" s="152"/>
      <c r="V574" s="115"/>
      <c r="W574" s="115"/>
      <c r="X574" s="115"/>
    </row>
    <row r="575">
      <c r="A575" s="278">
        <v>45771.0</v>
      </c>
      <c r="B575" s="53">
        <v>45783.0</v>
      </c>
      <c r="C575" s="279">
        <v>250490.0</v>
      </c>
      <c r="D575" s="134" t="s">
        <v>48</v>
      </c>
      <c r="E575" s="454">
        <v>45748.0</v>
      </c>
      <c r="F575" s="56">
        <f t="shared" si="7"/>
        <v>1</v>
      </c>
      <c r="G575" s="454">
        <v>45771.0</v>
      </c>
      <c r="H575" s="347">
        <f t="shared" si="8"/>
        <v>0</v>
      </c>
      <c r="I575" s="281" t="s">
        <v>42</v>
      </c>
      <c r="J575" s="455" t="s">
        <v>33</v>
      </c>
      <c r="K575" s="390"/>
      <c r="L575" s="390"/>
      <c r="M575" s="458"/>
      <c r="N575" s="54" t="s">
        <v>19</v>
      </c>
      <c r="O575" s="457" t="s">
        <v>209</v>
      </c>
      <c r="P575" s="390"/>
      <c r="Q575" s="152"/>
      <c r="R575" s="152"/>
      <c r="S575" s="152"/>
      <c r="T575" s="152"/>
      <c r="U575" s="152"/>
      <c r="V575" s="115"/>
      <c r="W575" s="115"/>
      <c r="X575" s="115"/>
    </row>
    <row r="576">
      <c r="A576" s="278">
        <v>45771.0</v>
      </c>
      <c r="B576" s="53">
        <v>45783.0</v>
      </c>
      <c r="C576" s="279">
        <v>250495.0</v>
      </c>
      <c r="D576" s="134" t="s">
        <v>104</v>
      </c>
      <c r="E576" s="454">
        <v>45748.0</v>
      </c>
      <c r="F576" s="56">
        <f t="shared" si="7"/>
        <v>1</v>
      </c>
      <c r="G576" s="454">
        <v>45771.0</v>
      </c>
      <c r="H576" s="347">
        <f t="shared" si="8"/>
        <v>0</v>
      </c>
      <c r="I576" s="281" t="s">
        <v>49</v>
      </c>
      <c r="J576" s="455" t="s">
        <v>33</v>
      </c>
      <c r="K576" s="390"/>
      <c r="L576" s="390"/>
      <c r="M576" s="458"/>
      <c r="N576" s="54" t="s">
        <v>19</v>
      </c>
      <c r="O576" s="457" t="s">
        <v>209</v>
      </c>
      <c r="P576" s="390"/>
      <c r="Q576" s="152"/>
      <c r="R576" s="152"/>
      <c r="S576" s="152"/>
      <c r="T576" s="152"/>
      <c r="U576" s="152"/>
      <c r="V576" s="115"/>
      <c r="W576" s="115"/>
      <c r="X576" s="115"/>
    </row>
    <row r="577">
      <c r="A577" s="278">
        <v>45771.0</v>
      </c>
      <c r="B577" s="53">
        <v>45783.0</v>
      </c>
      <c r="C577" s="279">
        <v>250503.0</v>
      </c>
      <c r="D577" s="134" t="s">
        <v>48</v>
      </c>
      <c r="E577" s="454">
        <v>45717.0</v>
      </c>
      <c r="F577" s="56">
        <f t="shared" si="7"/>
        <v>2</v>
      </c>
      <c r="G577" s="454">
        <v>45771.0</v>
      </c>
      <c r="H577" s="347">
        <f t="shared" si="8"/>
        <v>0</v>
      </c>
      <c r="I577" s="281" t="s">
        <v>59</v>
      </c>
      <c r="J577" s="390"/>
      <c r="K577" s="390"/>
      <c r="L577" s="390"/>
      <c r="M577" s="390"/>
      <c r="N577" s="54" t="s">
        <v>19</v>
      </c>
      <c r="O577" s="390"/>
      <c r="P577" s="390"/>
      <c r="Q577" s="152"/>
      <c r="R577" s="152"/>
      <c r="S577" s="152"/>
      <c r="T577" s="152"/>
      <c r="U577" s="152"/>
      <c r="V577" s="115"/>
      <c r="W577" s="115"/>
      <c r="X577" s="115"/>
    </row>
    <row r="578">
      <c r="A578" s="278">
        <v>45771.0</v>
      </c>
      <c r="B578" s="53">
        <v>45783.0</v>
      </c>
      <c r="C578" s="279">
        <v>250514.0</v>
      </c>
      <c r="D578" s="134" t="s">
        <v>158</v>
      </c>
      <c r="E578" s="454">
        <v>45658.0</v>
      </c>
      <c r="F578" s="56">
        <f t="shared" si="7"/>
        <v>4</v>
      </c>
      <c r="G578" s="454">
        <v>45771.0</v>
      </c>
      <c r="H578" s="347">
        <f t="shared" si="8"/>
        <v>0</v>
      </c>
      <c r="I578" s="281" t="s">
        <v>49</v>
      </c>
      <c r="J578" s="390"/>
      <c r="K578" s="390"/>
      <c r="L578" s="390"/>
      <c r="M578" s="390"/>
      <c r="N578" s="54" t="s">
        <v>19</v>
      </c>
      <c r="O578" s="390"/>
      <c r="P578" s="390"/>
      <c r="Q578" s="152"/>
      <c r="R578" s="152"/>
      <c r="S578" s="152"/>
      <c r="T578" s="152"/>
      <c r="U578" s="152"/>
      <c r="V578" s="115"/>
      <c r="W578" s="115"/>
      <c r="X578" s="115"/>
    </row>
    <row r="579">
      <c r="A579" s="278">
        <v>45771.0</v>
      </c>
      <c r="B579" s="53">
        <v>45783.0</v>
      </c>
      <c r="C579" s="279">
        <v>250520.0</v>
      </c>
      <c r="D579" s="134" t="s">
        <v>71</v>
      </c>
      <c r="E579" s="454">
        <v>45717.0</v>
      </c>
      <c r="F579" s="56">
        <f t="shared" si="7"/>
        <v>2</v>
      </c>
      <c r="G579" s="454">
        <v>45771.0</v>
      </c>
      <c r="H579" s="347">
        <f t="shared" si="8"/>
        <v>0</v>
      </c>
      <c r="I579" s="281" t="s">
        <v>63</v>
      </c>
      <c r="J579" s="390"/>
      <c r="K579" s="390"/>
      <c r="L579" s="390"/>
      <c r="M579" s="390"/>
      <c r="N579" s="54" t="s">
        <v>19</v>
      </c>
      <c r="O579" s="390"/>
      <c r="P579" s="390"/>
      <c r="Q579" s="152"/>
      <c r="R579" s="152"/>
      <c r="S579" s="152"/>
      <c r="T579" s="152"/>
      <c r="U579" s="152"/>
      <c r="V579" s="115"/>
      <c r="W579" s="115"/>
      <c r="X579" s="115"/>
    </row>
    <row r="580">
      <c r="A580" s="278">
        <v>45771.0</v>
      </c>
      <c r="B580" s="53">
        <v>45783.0</v>
      </c>
      <c r="C580" s="279">
        <v>250532.0</v>
      </c>
      <c r="D580" s="286" t="s">
        <v>161</v>
      </c>
      <c r="E580" s="454">
        <v>45627.0</v>
      </c>
      <c r="F580" s="56">
        <f t="shared" si="7"/>
        <v>5</v>
      </c>
      <c r="G580" s="454">
        <v>45771.0</v>
      </c>
      <c r="H580" s="347">
        <f t="shared" si="8"/>
        <v>0</v>
      </c>
      <c r="I580" s="281" t="s">
        <v>59</v>
      </c>
      <c r="J580" s="390"/>
      <c r="K580" s="390"/>
      <c r="L580" s="390"/>
      <c r="M580" s="390"/>
      <c r="N580" s="54" t="s">
        <v>19</v>
      </c>
      <c r="O580" s="390"/>
      <c r="P580" s="390"/>
      <c r="Q580" s="152"/>
      <c r="R580" s="152"/>
      <c r="S580" s="152"/>
      <c r="T580" s="152"/>
      <c r="U580" s="152"/>
      <c r="V580" s="115"/>
      <c r="W580" s="115"/>
      <c r="X580" s="115"/>
    </row>
    <row r="581">
      <c r="A581" s="278">
        <v>45771.0</v>
      </c>
      <c r="B581" s="53">
        <v>45783.0</v>
      </c>
      <c r="C581" s="279">
        <v>250538.0</v>
      </c>
      <c r="D581" s="134" t="s">
        <v>48</v>
      </c>
      <c r="E581" s="454">
        <v>45748.0</v>
      </c>
      <c r="F581" s="56">
        <f t="shared" si="7"/>
        <v>1</v>
      </c>
      <c r="G581" s="454">
        <v>45771.0</v>
      </c>
      <c r="H581" s="347">
        <f t="shared" si="8"/>
        <v>0</v>
      </c>
      <c r="I581" s="281" t="s">
        <v>59</v>
      </c>
      <c r="J581" s="455" t="s">
        <v>33</v>
      </c>
      <c r="K581" s="390"/>
      <c r="L581" s="390"/>
      <c r="M581" s="458"/>
      <c r="N581" s="54" t="s">
        <v>19</v>
      </c>
      <c r="O581" s="457" t="s">
        <v>209</v>
      </c>
      <c r="P581" s="390"/>
      <c r="Q581" s="152"/>
      <c r="R581" s="152"/>
      <c r="S581" s="152"/>
      <c r="T581" s="152"/>
      <c r="U581" s="152"/>
      <c r="V581" s="115"/>
      <c r="W581" s="115"/>
      <c r="X581" s="115"/>
    </row>
    <row r="582">
      <c r="A582" s="278">
        <v>45771.0</v>
      </c>
      <c r="B582" s="53">
        <v>45783.0</v>
      </c>
      <c r="C582" s="279">
        <v>250542.0</v>
      </c>
      <c r="D582" s="134" t="s">
        <v>112</v>
      </c>
      <c r="E582" s="454">
        <v>45658.0</v>
      </c>
      <c r="F582" s="56">
        <f t="shared" si="7"/>
        <v>4</v>
      </c>
      <c r="G582" s="454">
        <v>45771.0</v>
      </c>
      <c r="H582" s="347">
        <f t="shared" si="8"/>
        <v>0</v>
      </c>
      <c r="I582" s="134" t="s">
        <v>74</v>
      </c>
      <c r="J582" s="390"/>
      <c r="K582" s="390"/>
      <c r="L582" s="390"/>
      <c r="M582" s="390"/>
      <c r="N582" s="54" t="s">
        <v>19</v>
      </c>
      <c r="O582" s="390"/>
      <c r="P582" s="390"/>
      <c r="Q582" s="152"/>
      <c r="R582" s="152"/>
      <c r="S582" s="152"/>
      <c r="T582" s="152"/>
      <c r="U582" s="152"/>
      <c r="V582" s="115"/>
      <c r="W582" s="115"/>
      <c r="X582" s="115"/>
    </row>
    <row r="583">
      <c r="A583" s="278">
        <v>45771.0</v>
      </c>
      <c r="B583" s="53">
        <v>45783.0</v>
      </c>
      <c r="C583" s="279">
        <v>250550.0</v>
      </c>
      <c r="D583" s="134" t="s">
        <v>93</v>
      </c>
      <c r="E583" s="454">
        <v>45627.0</v>
      </c>
      <c r="F583" s="56">
        <f t="shared" si="7"/>
        <v>5</v>
      </c>
      <c r="G583" s="454">
        <v>45771.0</v>
      </c>
      <c r="H583" s="347">
        <f t="shared" si="8"/>
        <v>0</v>
      </c>
      <c r="I583" s="281" t="s">
        <v>49</v>
      </c>
      <c r="J583" s="390"/>
      <c r="K583" s="390"/>
      <c r="L583" s="390"/>
      <c r="M583" s="390"/>
      <c r="N583" s="54" t="s">
        <v>19</v>
      </c>
      <c r="O583" s="390"/>
      <c r="P583" s="390"/>
      <c r="Q583" s="152"/>
      <c r="R583" s="152"/>
      <c r="S583" s="152"/>
      <c r="T583" s="152"/>
      <c r="U583" s="152"/>
      <c r="V583" s="115"/>
      <c r="W583" s="115"/>
      <c r="X583" s="115"/>
    </row>
    <row r="584">
      <c r="A584" s="278">
        <v>45771.0</v>
      </c>
      <c r="B584" s="53">
        <v>45783.0</v>
      </c>
      <c r="C584" s="279">
        <v>250554.0</v>
      </c>
      <c r="D584" s="134" t="s">
        <v>93</v>
      </c>
      <c r="E584" s="454">
        <v>45748.0</v>
      </c>
      <c r="F584" s="56">
        <f t="shared" si="7"/>
        <v>1</v>
      </c>
      <c r="G584" s="454">
        <v>45771.0</v>
      </c>
      <c r="H584" s="347">
        <f t="shared" si="8"/>
        <v>0</v>
      </c>
      <c r="I584" s="281" t="s">
        <v>59</v>
      </c>
      <c r="J584" s="455" t="s">
        <v>33</v>
      </c>
      <c r="K584" s="390"/>
      <c r="L584" s="390"/>
      <c r="M584" s="458"/>
      <c r="N584" s="54" t="s">
        <v>19</v>
      </c>
      <c r="O584" s="457" t="s">
        <v>209</v>
      </c>
      <c r="P584" s="390"/>
      <c r="Q584" s="152"/>
      <c r="R584" s="152"/>
      <c r="S584" s="152"/>
      <c r="T584" s="152"/>
      <c r="U584" s="152"/>
      <c r="V584" s="115"/>
      <c r="W584" s="115"/>
      <c r="X584" s="115"/>
    </row>
    <row r="585">
      <c r="A585" s="278">
        <v>45771.0</v>
      </c>
      <c r="B585" s="53">
        <v>45783.0</v>
      </c>
      <c r="C585" s="279">
        <v>250555.0</v>
      </c>
      <c r="D585" s="134" t="s">
        <v>158</v>
      </c>
      <c r="E585" s="454">
        <v>45717.0</v>
      </c>
      <c r="F585" s="56">
        <f t="shared" si="7"/>
        <v>2</v>
      </c>
      <c r="G585" s="454">
        <v>45771.0</v>
      </c>
      <c r="H585" s="347">
        <f t="shared" si="8"/>
        <v>0</v>
      </c>
      <c r="I585" s="281" t="s">
        <v>59</v>
      </c>
      <c r="J585" s="390"/>
      <c r="K585" s="390"/>
      <c r="L585" s="390"/>
      <c r="M585" s="390"/>
      <c r="N585" s="54" t="s">
        <v>19</v>
      </c>
      <c r="O585" s="390"/>
      <c r="P585" s="390"/>
      <c r="Q585" s="152"/>
      <c r="R585" s="152"/>
      <c r="S585" s="152"/>
      <c r="T585" s="152"/>
      <c r="U585" s="152"/>
      <c r="V585" s="115"/>
      <c r="W585" s="115"/>
      <c r="X585" s="115"/>
    </row>
    <row r="586">
      <c r="A586" s="278">
        <v>45771.0</v>
      </c>
      <c r="B586" s="53">
        <v>45783.0</v>
      </c>
      <c r="C586" s="279">
        <v>250558.0</v>
      </c>
      <c r="D586" s="285" t="s">
        <v>96</v>
      </c>
      <c r="E586" s="454">
        <v>45658.0</v>
      </c>
      <c r="F586" s="56">
        <f t="shared" si="7"/>
        <v>4</v>
      </c>
      <c r="G586" s="454">
        <v>45771.0</v>
      </c>
      <c r="H586" s="347">
        <f t="shared" si="8"/>
        <v>0</v>
      </c>
      <c r="I586" s="281" t="s">
        <v>42</v>
      </c>
      <c r="J586" s="390"/>
      <c r="K586" s="390"/>
      <c r="L586" s="390"/>
      <c r="M586" s="390"/>
      <c r="N586" s="54" t="s">
        <v>19</v>
      </c>
      <c r="O586" s="390"/>
      <c r="P586" s="390"/>
      <c r="Q586" s="152"/>
      <c r="R586" s="152"/>
      <c r="S586" s="152"/>
      <c r="T586" s="152"/>
      <c r="U586" s="152"/>
      <c r="V586" s="115"/>
      <c r="W586" s="115"/>
      <c r="X586" s="115"/>
    </row>
    <row r="587">
      <c r="A587" s="278">
        <v>45772.0</v>
      </c>
      <c r="B587" s="53">
        <v>45783.0</v>
      </c>
      <c r="C587" s="279">
        <v>230850.0</v>
      </c>
      <c r="D587" s="134" t="s">
        <v>48</v>
      </c>
      <c r="E587" s="454">
        <v>45717.0</v>
      </c>
      <c r="F587" s="56">
        <f t="shared" si="7"/>
        <v>2</v>
      </c>
      <c r="G587" s="454">
        <v>45772.0</v>
      </c>
      <c r="H587" s="347">
        <f t="shared" si="8"/>
        <v>0</v>
      </c>
      <c r="I587" s="281" t="s">
        <v>49</v>
      </c>
      <c r="J587" s="390"/>
      <c r="K587" s="390"/>
      <c r="L587" s="390"/>
      <c r="M587" s="390"/>
      <c r="N587" s="54" t="s">
        <v>19</v>
      </c>
      <c r="O587" s="390"/>
      <c r="P587" s="390"/>
      <c r="Q587" s="152"/>
      <c r="R587" s="152"/>
      <c r="S587" s="152"/>
      <c r="T587" s="152"/>
      <c r="U587" s="152"/>
      <c r="V587" s="115"/>
      <c r="W587" s="115"/>
      <c r="X587" s="115"/>
    </row>
    <row r="588">
      <c r="A588" s="278">
        <v>45772.0</v>
      </c>
      <c r="B588" s="53">
        <v>45783.0</v>
      </c>
      <c r="C588" s="279">
        <v>236248.0</v>
      </c>
      <c r="D588" s="134" t="s">
        <v>58</v>
      </c>
      <c r="E588" s="454">
        <v>45748.0</v>
      </c>
      <c r="F588" s="56">
        <f t="shared" si="7"/>
        <v>1</v>
      </c>
      <c r="G588" s="454">
        <v>45772.0</v>
      </c>
      <c r="H588" s="347">
        <f t="shared" si="8"/>
        <v>0</v>
      </c>
      <c r="I588" s="281" t="s">
        <v>63</v>
      </c>
      <c r="J588" s="455" t="s">
        <v>33</v>
      </c>
      <c r="K588" s="390"/>
      <c r="L588" s="390"/>
      <c r="M588" s="458"/>
      <c r="N588" s="54" t="s">
        <v>19</v>
      </c>
      <c r="O588" s="457" t="s">
        <v>209</v>
      </c>
      <c r="P588" s="390"/>
      <c r="Q588" s="152"/>
      <c r="R588" s="152"/>
      <c r="S588" s="152"/>
      <c r="T588" s="152"/>
      <c r="U588" s="152"/>
      <c r="V588" s="115"/>
      <c r="W588" s="115"/>
      <c r="X588" s="115"/>
    </row>
    <row r="589">
      <c r="A589" s="278">
        <v>45772.0</v>
      </c>
      <c r="B589" s="53">
        <v>45783.0</v>
      </c>
      <c r="C589" s="279">
        <v>247780.0</v>
      </c>
      <c r="D589" s="284" t="s">
        <v>95</v>
      </c>
      <c r="E589" s="454">
        <v>45658.0</v>
      </c>
      <c r="F589" s="56">
        <f t="shared" si="7"/>
        <v>4</v>
      </c>
      <c r="G589" s="454">
        <v>45772.0</v>
      </c>
      <c r="H589" s="347">
        <f t="shared" si="8"/>
        <v>0</v>
      </c>
      <c r="I589" s="281" t="s">
        <v>49</v>
      </c>
      <c r="J589" s="390"/>
      <c r="K589" s="390"/>
      <c r="L589" s="390"/>
      <c r="M589" s="390"/>
      <c r="N589" s="54" t="s">
        <v>19</v>
      </c>
      <c r="O589" s="390"/>
      <c r="P589" s="390"/>
      <c r="Q589" s="152"/>
      <c r="R589" s="152"/>
      <c r="S589" s="152"/>
      <c r="T589" s="152"/>
      <c r="U589" s="152"/>
      <c r="V589" s="115"/>
      <c r="W589" s="115"/>
      <c r="X589" s="115"/>
    </row>
    <row r="590">
      <c r="A590" s="278">
        <v>45772.0</v>
      </c>
      <c r="B590" s="53">
        <v>45783.0</v>
      </c>
      <c r="C590" s="279">
        <v>250058.0</v>
      </c>
      <c r="D590" s="134" t="s">
        <v>83</v>
      </c>
      <c r="E590" s="454">
        <v>45689.0</v>
      </c>
      <c r="F590" s="56">
        <f t="shared" si="7"/>
        <v>3</v>
      </c>
      <c r="G590" s="454">
        <v>45772.0</v>
      </c>
      <c r="H590" s="347">
        <f t="shared" si="8"/>
        <v>0</v>
      </c>
      <c r="I590" s="281" t="s">
        <v>49</v>
      </c>
      <c r="J590" s="390"/>
      <c r="K590" s="390"/>
      <c r="L590" s="390"/>
      <c r="M590" s="390"/>
      <c r="N590" s="54" t="s">
        <v>19</v>
      </c>
      <c r="O590" s="390"/>
      <c r="P590" s="390"/>
      <c r="Q590" s="152"/>
      <c r="R590" s="152"/>
      <c r="S590" s="152"/>
      <c r="T590" s="152"/>
      <c r="U590" s="152"/>
      <c r="V590" s="115"/>
      <c r="W590" s="115"/>
      <c r="X590" s="115"/>
    </row>
    <row r="591">
      <c r="A591" s="278">
        <v>45772.0</v>
      </c>
      <c r="B591" s="53">
        <v>45783.0</v>
      </c>
      <c r="C591" s="279">
        <v>250182.0</v>
      </c>
      <c r="D591" s="285" t="s">
        <v>116</v>
      </c>
      <c r="E591" s="454">
        <v>45748.0</v>
      </c>
      <c r="F591" s="56">
        <f t="shared" si="7"/>
        <v>1</v>
      </c>
      <c r="G591" s="454">
        <v>45772.0</v>
      </c>
      <c r="H591" s="347">
        <f t="shared" si="8"/>
        <v>0</v>
      </c>
      <c r="I591" s="281" t="s">
        <v>59</v>
      </c>
      <c r="J591" s="455" t="s">
        <v>33</v>
      </c>
      <c r="K591" s="390"/>
      <c r="L591" s="390"/>
      <c r="M591" s="458"/>
      <c r="N591" s="54" t="s">
        <v>19</v>
      </c>
      <c r="O591" s="457" t="s">
        <v>209</v>
      </c>
      <c r="P591" s="390"/>
      <c r="Q591" s="152"/>
      <c r="R591" s="152"/>
      <c r="S591" s="152"/>
      <c r="T591" s="152"/>
      <c r="U591" s="152"/>
      <c r="V591" s="115"/>
      <c r="W591" s="115"/>
      <c r="X591" s="115"/>
    </row>
    <row r="592">
      <c r="A592" s="278">
        <v>45772.0</v>
      </c>
      <c r="B592" s="53">
        <v>45783.0</v>
      </c>
      <c r="C592" s="279">
        <v>250204.0</v>
      </c>
      <c r="D592" s="134" t="s">
        <v>48</v>
      </c>
      <c r="E592" s="454">
        <v>45689.0</v>
      </c>
      <c r="F592" s="56">
        <f t="shared" si="7"/>
        <v>3</v>
      </c>
      <c r="G592" s="454">
        <v>45772.0</v>
      </c>
      <c r="H592" s="347">
        <f t="shared" si="8"/>
        <v>0</v>
      </c>
      <c r="I592" s="281" t="s">
        <v>59</v>
      </c>
      <c r="J592" s="390"/>
      <c r="K592" s="390"/>
      <c r="L592" s="390"/>
      <c r="M592" s="390"/>
      <c r="N592" s="54" t="s">
        <v>19</v>
      </c>
      <c r="O592" s="390"/>
      <c r="P592" s="390"/>
      <c r="Q592" s="152"/>
      <c r="R592" s="152"/>
      <c r="S592" s="152"/>
      <c r="T592" s="152"/>
      <c r="U592" s="152"/>
      <c r="V592" s="115"/>
      <c r="W592" s="115"/>
      <c r="X592" s="115"/>
    </row>
    <row r="593">
      <c r="A593" s="278">
        <v>45772.0</v>
      </c>
      <c r="B593" s="53">
        <v>45783.0</v>
      </c>
      <c r="C593" s="279">
        <v>250233.0</v>
      </c>
      <c r="D593" s="134" t="s">
        <v>48</v>
      </c>
      <c r="E593" s="454">
        <v>45717.0</v>
      </c>
      <c r="F593" s="56">
        <f t="shared" si="7"/>
        <v>2</v>
      </c>
      <c r="G593" s="454">
        <v>45772.0</v>
      </c>
      <c r="H593" s="347">
        <f t="shared" si="8"/>
        <v>0</v>
      </c>
      <c r="I593" s="281" t="s">
        <v>134</v>
      </c>
      <c r="J593" s="390"/>
      <c r="K593" s="390"/>
      <c r="L593" s="390"/>
      <c r="M593" s="390"/>
      <c r="N593" s="54" t="s">
        <v>19</v>
      </c>
      <c r="O593" s="390"/>
      <c r="P593" s="390"/>
      <c r="Q593" s="152"/>
      <c r="R593" s="152"/>
      <c r="S593" s="152"/>
      <c r="T593" s="152"/>
      <c r="U593" s="152"/>
      <c r="V593" s="115"/>
      <c r="W593" s="115"/>
      <c r="X593" s="115"/>
    </row>
    <row r="594">
      <c r="A594" s="278">
        <v>45772.0</v>
      </c>
      <c r="B594" s="53">
        <v>45783.0</v>
      </c>
      <c r="C594" s="279">
        <v>250371.0</v>
      </c>
      <c r="D594" s="317" t="s">
        <v>62</v>
      </c>
      <c r="E594" s="454">
        <v>45689.0</v>
      </c>
      <c r="F594" s="56">
        <f t="shared" si="7"/>
        <v>3</v>
      </c>
      <c r="G594" s="454">
        <v>45772.0</v>
      </c>
      <c r="H594" s="347">
        <f t="shared" si="8"/>
        <v>0</v>
      </c>
      <c r="I594" s="281" t="s">
        <v>49</v>
      </c>
      <c r="J594" s="390"/>
      <c r="K594" s="390"/>
      <c r="L594" s="390"/>
      <c r="M594" s="390"/>
      <c r="N594" s="54" t="s">
        <v>19</v>
      </c>
      <c r="O594" s="390"/>
      <c r="P594" s="390"/>
      <c r="Q594" s="152"/>
      <c r="R594" s="152"/>
      <c r="S594" s="152"/>
      <c r="T594" s="152"/>
      <c r="U594" s="152"/>
      <c r="V594" s="115"/>
      <c r="W594" s="115"/>
      <c r="X594" s="115"/>
    </row>
    <row r="595">
      <c r="A595" s="278">
        <v>45772.0</v>
      </c>
      <c r="B595" s="53">
        <v>45783.0</v>
      </c>
      <c r="C595" s="279">
        <v>250401.0</v>
      </c>
      <c r="D595" s="134" t="s">
        <v>112</v>
      </c>
      <c r="E595" s="454">
        <v>45748.0</v>
      </c>
      <c r="F595" s="56">
        <f t="shared" si="7"/>
        <v>1</v>
      </c>
      <c r="G595" s="454">
        <v>45772.0</v>
      </c>
      <c r="H595" s="347">
        <f t="shared" si="8"/>
        <v>0</v>
      </c>
      <c r="I595" s="134" t="s">
        <v>74</v>
      </c>
      <c r="J595" s="455" t="s">
        <v>33</v>
      </c>
      <c r="K595" s="390"/>
      <c r="L595" s="390"/>
      <c r="M595" s="458"/>
      <c r="N595" s="54" t="s">
        <v>19</v>
      </c>
      <c r="O595" s="457" t="s">
        <v>209</v>
      </c>
      <c r="P595" s="390"/>
      <c r="Q595" s="152"/>
      <c r="R595" s="152"/>
      <c r="S595" s="152"/>
      <c r="T595" s="152"/>
      <c r="U595" s="152"/>
      <c r="V595" s="115"/>
      <c r="W595" s="115"/>
      <c r="X595" s="115"/>
    </row>
    <row r="596">
      <c r="A596" s="278">
        <v>45772.0</v>
      </c>
      <c r="B596" s="53">
        <v>45783.0</v>
      </c>
      <c r="C596" s="279">
        <v>250415.0</v>
      </c>
      <c r="D596" s="134" t="s">
        <v>58</v>
      </c>
      <c r="E596" s="454">
        <v>45717.0</v>
      </c>
      <c r="F596" s="56">
        <f t="shared" si="7"/>
        <v>2</v>
      </c>
      <c r="G596" s="454">
        <v>45772.0</v>
      </c>
      <c r="H596" s="347">
        <f t="shared" si="8"/>
        <v>0</v>
      </c>
      <c r="I596" s="134" t="s">
        <v>74</v>
      </c>
      <c r="J596" s="390"/>
      <c r="K596" s="390"/>
      <c r="L596" s="390"/>
      <c r="M596" s="390"/>
      <c r="N596" s="54" t="s">
        <v>19</v>
      </c>
      <c r="O596" s="390"/>
      <c r="P596" s="390"/>
      <c r="Q596" s="152"/>
      <c r="R596" s="152"/>
      <c r="S596" s="152"/>
      <c r="T596" s="152"/>
      <c r="U596" s="152"/>
      <c r="V596" s="115"/>
      <c r="W596" s="115"/>
      <c r="X596" s="115"/>
    </row>
    <row r="597">
      <c r="A597" s="278">
        <v>45772.0</v>
      </c>
      <c r="B597" s="53">
        <v>45783.0</v>
      </c>
      <c r="C597" s="279">
        <v>250475.0</v>
      </c>
      <c r="D597" s="134" t="s">
        <v>104</v>
      </c>
      <c r="E597" s="454">
        <v>45748.0</v>
      </c>
      <c r="F597" s="56">
        <f t="shared" si="7"/>
        <v>1</v>
      </c>
      <c r="G597" s="454">
        <v>45772.0</v>
      </c>
      <c r="H597" s="347">
        <f t="shared" si="8"/>
        <v>0</v>
      </c>
      <c r="I597" s="281" t="s">
        <v>59</v>
      </c>
      <c r="J597" s="455" t="s">
        <v>33</v>
      </c>
      <c r="K597" s="390"/>
      <c r="L597" s="390"/>
      <c r="M597" s="458"/>
      <c r="N597" s="54" t="s">
        <v>19</v>
      </c>
      <c r="O597" s="457" t="s">
        <v>209</v>
      </c>
      <c r="P597" s="390"/>
      <c r="Q597" s="152"/>
      <c r="R597" s="152"/>
      <c r="S597" s="152"/>
      <c r="T597" s="152"/>
      <c r="U597" s="152"/>
      <c r="V597" s="115"/>
      <c r="W597" s="115"/>
      <c r="X597" s="115"/>
    </row>
    <row r="598">
      <c r="A598" s="278">
        <v>45772.0</v>
      </c>
      <c r="B598" s="53">
        <v>45783.0</v>
      </c>
      <c r="C598" s="279">
        <v>250499.0</v>
      </c>
      <c r="D598" s="134" t="s">
        <v>60</v>
      </c>
      <c r="E598" s="454">
        <v>45597.0</v>
      </c>
      <c r="F598" s="56">
        <f t="shared" si="7"/>
        <v>6</v>
      </c>
      <c r="G598" s="454">
        <v>45772.0</v>
      </c>
      <c r="H598" s="347">
        <f t="shared" si="8"/>
        <v>0</v>
      </c>
      <c r="I598" s="281" t="s">
        <v>205</v>
      </c>
      <c r="J598" s="390"/>
      <c r="K598" s="390"/>
      <c r="L598" s="390"/>
      <c r="M598" s="390"/>
      <c r="N598" s="54" t="s">
        <v>19</v>
      </c>
      <c r="O598" s="390"/>
      <c r="P598" s="390"/>
      <c r="Q598" s="152"/>
      <c r="R598" s="152"/>
      <c r="S598" s="152"/>
      <c r="T598" s="152"/>
      <c r="U598" s="152"/>
      <c r="V598" s="115"/>
      <c r="W598" s="115"/>
      <c r="X598" s="115"/>
    </row>
    <row r="599">
      <c r="A599" s="278">
        <v>45772.0</v>
      </c>
      <c r="B599" s="53">
        <v>45783.0</v>
      </c>
      <c r="C599" s="279">
        <v>250517.0</v>
      </c>
      <c r="D599" s="286" t="s">
        <v>161</v>
      </c>
      <c r="E599" s="454">
        <v>45597.0</v>
      </c>
      <c r="F599" s="56">
        <f t="shared" si="7"/>
        <v>6</v>
      </c>
      <c r="G599" s="454">
        <v>45772.0</v>
      </c>
      <c r="H599" s="347">
        <f t="shared" si="8"/>
        <v>0</v>
      </c>
      <c r="I599" s="281" t="s">
        <v>59</v>
      </c>
      <c r="J599" s="390"/>
      <c r="K599" s="390"/>
      <c r="L599" s="390"/>
      <c r="M599" s="390"/>
      <c r="N599" s="54" t="s">
        <v>19</v>
      </c>
      <c r="O599" s="390"/>
      <c r="P599" s="390"/>
      <c r="Q599" s="152"/>
      <c r="R599" s="152"/>
      <c r="S599" s="152"/>
      <c r="T599" s="152"/>
      <c r="U599" s="152"/>
      <c r="V599" s="115"/>
      <c r="W599" s="115"/>
      <c r="X599" s="115"/>
    </row>
    <row r="600">
      <c r="A600" s="278">
        <v>45772.0</v>
      </c>
      <c r="B600" s="53">
        <v>45783.0</v>
      </c>
      <c r="C600" s="279">
        <v>250527.0</v>
      </c>
      <c r="D600" s="134" t="s">
        <v>89</v>
      </c>
      <c r="E600" s="454">
        <v>45748.0</v>
      </c>
      <c r="F600" s="56">
        <f t="shared" si="7"/>
        <v>1</v>
      </c>
      <c r="G600" s="454">
        <v>45772.0</v>
      </c>
      <c r="H600" s="347">
        <f t="shared" si="8"/>
        <v>0</v>
      </c>
      <c r="I600" s="281" t="s">
        <v>73</v>
      </c>
      <c r="J600" s="455" t="s">
        <v>33</v>
      </c>
      <c r="K600" s="390"/>
      <c r="L600" s="390"/>
      <c r="M600" s="458"/>
      <c r="N600" s="54" t="s">
        <v>19</v>
      </c>
      <c r="O600" s="457" t="s">
        <v>209</v>
      </c>
      <c r="P600" s="390"/>
      <c r="Q600" s="152"/>
      <c r="R600" s="152"/>
      <c r="S600" s="152"/>
      <c r="T600" s="152"/>
      <c r="U600" s="152"/>
      <c r="V600" s="115"/>
      <c r="W600" s="115"/>
      <c r="X600" s="115"/>
    </row>
    <row r="601">
      <c r="A601" s="278">
        <v>45772.0</v>
      </c>
      <c r="B601" s="53">
        <v>45783.0</v>
      </c>
      <c r="C601" s="279">
        <v>250536.0</v>
      </c>
      <c r="D601" s="134" t="s">
        <v>71</v>
      </c>
      <c r="E601" s="454">
        <v>45748.0</v>
      </c>
      <c r="F601" s="56">
        <f t="shared" si="7"/>
        <v>1</v>
      </c>
      <c r="G601" s="454">
        <v>45771.0</v>
      </c>
      <c r="H601" s="347">
        <f t="shared" si="8"/>
        <v>0</v>
      </c>
      <c r="I601" s="281" t="s">
        <v>59</v>
      </c>
      <c r="J601" s="455" t="s">
        <v>33</v>
      </c>
      <c r="K601" s="390"/>
      <c r="L601" s="390"/>
      <c r="M601" s="458"/>
      <c r="N601" s="54" t="s">
        <v>19</v>
      </c>
      <c r="O601" s="457" t="s">
        <v>209</v>
      </c>
      <c r="P601" s="390"/>
      <c r="Q601" s="152"/>
      <c r="R601" s="152"/>
      <c r="S601" s="152"/>
      <c r="T601" s="152"/>
      <c r="U601" s="152"/>
      <c r="V601" s="115"/>
      <c r="W601" s="115"/>
      <c r="X601" s="115"/>
    </row>
  </sheetData>
  <mergeCells count="5">
    <mergeCell ref="S2:T2"/>
    <mergeCell ref="V2:W2"/>
    <mergeCell ref="U3:U12"/>
    <mergeCell ref="R14:T14"/>
    <mergeCell ref="V14:W14"/>
  </mergeCells>
  <conditionalFormatting sqref="H2:H601">
    <cfRule type="colorScale" priority="1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2:N601">
    <cfRule type="cellIs" dxfId="9" priority="2" operator="equal">
      <formula>"PENDENTE"</formula>
    </cfRule>
  </conditionalFormatting>
  <conditionalFormatting sqref="N2:N601">
    <cfRule type="cellIs" dxfId="8" priority="3" operator="equal">
      <formula>"PRIORIDADE"</formula>
    </cfRule>
  </conditionalFormatting>
  <conditionalFormatting sqref="N2:N601">
    <cfRule type="cellIs" dxfId="7" priority="4" operator="equal">
      <formula>"PRIORIDADE TOTAL"</formula>
    </cfRule>
  </conditionalFormatting>
  <conditionalFormatting sqref="N2:N601">
    <cfRule type="containsText" dxfId="6" priority="5" operator="containsText" text="ANÁLISE">
      <formula>NOT(ISERROR(SEARCH(("ANÁLISE"),(N2))))</formula>
    </cfRule>
  </conditionalFormatting>
  <conditionalFormatting sqref="N2:N601">
    <cfRule type="containsText" dxfId="5" priority="6" operator="containsText" text="VERIFICADO">
      <formula>NOT(ISERROR(SEARCH(("VERIFICADO"),(N2))))</formula>
    </cfRule>
  </conditionalFormatting>
  <conditionalFormatting sqref="N2:N601">
    <cfRule type="containsText" dxfId="4" priority="7" operator="containsText" text="APREENDIDO">
      <formula>NOT(ISERROR(SEARCH(("APREENDIDO"),(N2))))</formula>
    </cfRule>
  </conditionalFormatting>
  <conditionalFormatting sqref="N2:N601">
    <cfRule type="containsText" dxfId="3" priority="8" operator="containsText" text="APROVADO">
      <formula>NOT(ISERROR(SEARCH(("APROVADO"),(N2))))</formula>
    </cfRule>
  </conditionalFormatting>
  <conditionalFormatting sqref="N2:N601">
    <cfRule type="containsText" dxfId="2" priority="9" operator="containsText" text="QUITADO">
      <formula>NOT(ISERROR(SEARCH(("QUITADO"),(N2))))</formula>
    </cfRule>
  </conditionalFormatting>
  <conditionalFormatting sqref="N2:N601">
    <cfRule type="containsText" dxfId="1" priority="10" operator="containsText" text="OUTROS ACORDOS">
      <formula>NOT(ISERROR(SEARCH(("OUTROS ACORDOS"),(N2))))</formula>
    </cfRule>
  </conditionalFormatting>
  <conditionalFormatting sqref="N2:N601">
    <cfRule type="containsText" dxfId="0" priority="11" operator="containsText" text="CANCELADO">
      <formula>NOT(ISERROR(SEARCH(("CANCELADO"),(N2))))</formula>
    </cfRule>
  </conditionalFormatting>
  <dataValidations>
    <dataValidation type="list" allowBlank="1" showErrorMessage="1" sqref="N2:N601">
      <formula1>"PENDENTE,PRIORIDADE,PRIORIDADE TOTAL,VERIFICADO,ANÁLISE,APROVADO,QUITADO,APREENDIDO,CANCELADO,OUTROS ACORDOS"</formula1>
    </dataValidation>
    <dataValidation type="list" allowBlank="1" showErrorMessage="1" sqref="D58:D59 D68:D69 D276:D297 D331 D476:D479 D499 D517 D545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SANTANA,REVERSÃO,CENTRAL DE RESGATE"</formula1>
    </dataValidation>
    <dataValidation type="list" allowBlank="1" showErrorMessage="1" sqref="D498 D509 D521 D526 D543 D588 D596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GRANDE,REVERSÃO,NOVO HAMBURGO,FORTALEZA,MANAUS,VARZEA GRANDE,ITAJAI,POA,ALVORADA,CAXIAS DO SUL,FLORIANOPOLIS,CAMPINA GRANDE,JARAGUA DO SUL,JOINVILLE,NATAL,MOSSORÓ,LAJEADO,PASSO FUNDO,PALHOÇA,RECIFE,SÃO JOSE,SANTA MAR"&amp;"IA,SJC,SÃO LUIS,TRAMANDAI,RIO DO SUL,TUBARÃO,SETE"</formula1>
    </dataValidation>
    <dataValidation type="list" allowBlank="1" showErrorMessage="1" sqref="T16:T46">
      <formula1>"PAGO,NÃO PAGO,AGUARDANDO"</formula1>
    </dataValidation>
    <dataValidation type="list" allowBlank="1" showErrorMessage="1" sqref="I496:I499 I501:I504 I506:I509 I511:I515 I517 I519 I521:I523 I525:I527 I529 I532:I537 I539:I541 I545:I546 I548:I551 I553:I568 I570 I572:I573 I575:I581 I583:I594 I597:I601">
      <formula1>"BRADESCO,BV FINANCEIRA,CREDITAS,GMAC,HYUNDAI,ITAÚ,PANAMERICANO,PSA,RCI,RENNER,SAFRA,SANTANA,SANTANDER,TOYOTA,VOLKSWAGEN,OMNI,C6 BANK,GMAC"</formula1>
    </dataValidation>
    <dataValidation type="list" allowBlank="1" showErrorMessage="1" sqref="D2:D57 D60:D67 D70:D275 D298:D330 D332:D475 D480:D495 D503 D589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SANTANA,REVERSÃO,APUCARANA"</formula1>
    </dataValidation>
    <dataValidation type="list" allowBlank="1" showErrorMessage="1" sqref="D500:D501 D505:D507 D511:D515 D520 D522 D524:D525 D527:D530 D532:D540 D542 D544 D546:D549 D551:D556 D558:D563 D565:D566 D569 D571 D573:D579 D581:D585 D587 D590 D592:D593 D595 D597:D598 D600:D601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SANTANA,APUCARANA,MARINGA ZONA 7,GOIAS,LAURO FREITAS,REVERS"&amp;"ÃO"</formula1>
    </dataValidation>
    <dataValidation type="list" allowBlank="1" showErrorMessage="1" sqref="P2:P495">
      <formula1>"SIM,NÃO"</formula1>
    </dataValidation>
    <dataValidation type="list" allowBlank="1" showErrorMessage="1" sqref="I60 I70:I72 I298:I324 I332:I334 I491:I495">
      <formula1>"BRADESCO,BV FINANCEIRA,CREDITAS,GMAC,HYUNDAI,ITAÚ,OMNI ,PANAMERICANO,PSA,RCI,RENNER,SAFRA,SANTANA,SANTANDER,TOYOTA,VOLKSWAGEN,AYMORÉ,C6 BANK,HONDA,SINOSSERRA FINANCEIRA,DAYCOVAL,YAMAHA,MONEY PLUS,SICREDI"</formula1>
    </dataValidation>
    <dataValidation type="list" allowBlank="1" showErrorMessage="1" sqref="I500 I505 I510 I516 I518 I520 I524 I528 I530:I531 I538 I542:I544 I547 I552 I569 I571 I574 I582 I595:I596">
      <formula1>"BRADESCO,BV FINANCEIRA,CREDITAS,GMAC,HYUNDAI,ITAÚ,OMNI,PANAMERICANO,PSA,RCI,RENNER,SAFRA,SANTANA,SANTANDER,TOYOTA,VOLKSWAGEN,C6 BANK,DAYCOVAL,GERU"</formula1>
    </dataValidation>
    <dataValidation type="list" allowBlank="1" showErrorMessage="1" sqref="L2:L495">
      <formula1>"LIGAÇÃO,WPP,SEM SUCESSO"</formula1>
    </dataValidation>
    <dataValidation type="list" allowBlank="1" showErrorMessage="1" sqref="I2:I57 I61:I67 I73:I275 I325:I330 I335:I475 I480:I490">
      <formula1>"BRADESCO,BV FINANCEIRA,CREDITAS,GMAC,HYUNDAI,ITAÚ,OMNI,PANAMERICANO,PSA,RCI,RENNER,SAFRA,SANTANA,SANTANDER,TOYOTA,VOLKSWAGEN,BANCO DO BRASIL,YAMAHA"</formula1>
    </dataValidation>
    <dataValidation type="list" allowBlank="1" showErrorMessage="1" sqref="I58:I59 I68:I69 I276:I297 I331 I476:I479">
      <formula1>"BRADESCO,BV FINANCEIRA,CREDITAS,GMAC,HYUNDAI,ITAÚ,OMNI ,PANAMERICANO,PSA,RCI,RENNER,SAFRA,SANTANA,SANTANDER,TOYOTA,VOLKSWAGEN,AYMORÉ,C6 BANK,HONDA,SINOSSERRA FINANCEIRA"</formula1>
    </dataValidation>
    <dataValidation type="list" allowBlank="1" showErrorMessage="1" sqref="O298:O307">
      <formula1>"SEM DESCONTO,RETORNAR DEPOIS,AGUARDANDO COMPROVANTE,COMPROVANTE RECEBIDO,AGUARDANDO ANALISE,AGUARDANDO BOLETO,AGUARDANDO MINUTA,AGUARDANDO BOLETO E MINUTA,AGUARDANDO RETORNO,TRASNFERÊCIA,PASSIVEL A CANCELAMENTO, PROCURAÇÃO,NÃO PAGOU,APROVADO,CANCELADO,APR"&amp;"EENDIDO,REFINANCIAMENTO,PROCURAÇÃO RECEPCIONADA,CLIENTE"</formula1>
    </dataValidation>
    <dataValidation type="list" allowBlank="1" showErrorMessage="1" sqref="D496:D497 D502 D504 D508 D510 D516 D518:D519 D523 D531 D541 D550 D557 D564 D567:D568 D570 D572 D580 D586 D591 D594 D599">
      <formula1>"BELO HORIZONTE,BLUMENAU,BRUSQUE,CAMPO GRANDE,CASCÁVEL,CHAPECÓ,CRICIUMA,CURITIBA,FLORIANOPOLIS,GUARAPUAVA,ITAJAI,JARAGUA DO SUL,JOINVILLE,LONDRINA,MARINGÁ,PALHOÇA,PATO BRANCO,PONTA GROSSA,RIO DO SUL,SANTA LUZIA,SÃO JOSE,SISTEMA ANTIGO,CRICIÚMA,CAMPINAS,RIB"&amp;"EIRÃO PRETO,BAURU,ARARAQUARA,FORTALEZA,JOÃO PESSOA,MACEIO,LIMEIRA,CARUARU,OSASCO,MIRASSOL,PIRACICABA,PAU DE LIMA,SALVADOR,SJRP,SÃO PAULO,SOROCABA,UBERLANDIA,UBERABA,OLINDA,PALMAS,LAURO DE FREITAS,REVERSÃO,SÃO JOSÉ DOS CAMPOS,ARACAJU,FRANCA,TERESINA"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11.25"/>
    <col customWidth="1" min="11" max="11" width="27.63"/>
    <col customWidth="1" min="12" max="12" width="16.5"/>
    <col customWidth="1" min="13" max="13" width="18.13"/>
    <col customWidth="1" min="14" max="14" width="19.0"/>
    <col customWidth="1" min="15" max="15" width="29.5"/>
    <col customWidth="1" min="16" max="18" width="18.0"/>
    <col customWidth="1" min="19" max="19" width="14.63"/>
    <col customWidth="1" min="20" max="20" width="14.5"/>
    <col customWidth="1" min="21" max="21" width="8.63"/>
    <col customWidth="1" min="22" max="22" width="16.63"/>
    <col customWidth="1" min="23" max="24" width="10.13"/>
  </cols>
  <sheetData>
    <row r="1" ht="24.0" customHeight="1">
      <c r="A1" s="30" t="s">
        <v>78</v>
      </c>
      <c r="B1" s="30" t="s">
        <v>27</v>
      </c>
      <c r="C1" s="30" t="s">
        <v>28</v>
      </c>
      <c r="D1" s="31" t="s">
        <v>29</v>
      </c>
      <c r="E1" s="32" t="s">
        <v>30</v>
      </c>
      <c r="F1" s="33" t="s">
        <v>31</v>
      </c>
      <c r="G1" s="33" t="s">
        <v>32</v>
      </c>
      <c r="H1" s="33" t="s">
        <v>31</v>
      </c>
      <c r="I1" s="31" t="s">
        <v>33</v>
      </c>
      <c r="J1" s="33" t="s">
        <v>34</v>
      </c>
      <c r="K1" s="34" t="s">
        <v>35</v>
      </c>
      <c r="L1" s="33" t="s">
        <v>36</v>
      </c>
      <c r="M1" s="31" t="s">
        <v>37</v>
      </c>
      <c r="N1" s="31" t="s">
        <v>38</v>
      </c>
      <c r="O1" s="33" t="s">
        <v>39</v>
      </c>
      <c r="P1" s="460" t="s">
        <v>40</v>
      </c>
      <c r="Q1" s="461"/>
      <c r="R1" s="37"/>
      <c r="S1" s="37"/>
      <c r="T1" s="37"/>
      <c r="U1" s="37"/>
      <c r="V1" s="37"/>
      <c r="W1" s="37"/>
      <c r="X1" s="37"/>
    </row>
    <row r="2" ht="15.75" customHeight="1">
      <c r="A2" s="38">
        <v>45705.0</v>
      </c>
      <c r="B2" s="38">
        <v>45744.0</v>
      </c>
      <c r="C2" s="39">
        <v>183296.0</v>
      </c>
      <c r="D2" s="39" t="s">
        <v>70</v>
      </c>
      <c r="E2" s="38">
        <v>44986.0</v>
      </c>
      <c r="F2" s="40">
        <f t="shared" ref="F2:F5" si="1">DATEDIF(E2,TODAY(),"M")</f>
        <v>26</v>
      </c>
      <c r="G2" s="38">
        <v>45174.0</v>
      </c>
      <c r="H2" s="462">
        <f t="shared" ref="H2:H99" si="2">DATEDIF(G2,TODAY(),"M")</f>
        <v>20</v>
      </c>
      <c r="I2" s="39" t="s">
        <v>42</v>
      </c>
      <c r="J2" s="39" t="s">
        <v>33</v>
      </c>
      <c r="K2" s="43" t="s">
        <v>334</v>
      </c>
      <c r="L2" s="44"/>
      <c r="M2" s="44"/>
      <c r="N2" s="39" t="s">
        <v>18</v>
      </c>
      <c r="O2" s="39" t="s">
        <v>181</v>
      </c>
      <c r="P2" s="463"/>
      <c r="Q2" s="463"/>
      <c r="R2" s="44"/>
      <c r="S2" s="47" t="s">
        <v>46</v>
      </c>
      <c r="T2" s="3"/>
      <c r="U2" s="48">
        <f>TODAY()</f>
        <v>45783</v>
      </c>
      <c r="V2" s="49" t="s">
        <v>47</v>
      </c>
      <c r="W2" s="3"/>
      <c r="X2" s="464"/>
    </row>
    <row r="3" ht="15.75" customHeight="1">
      <c r="A3" s="38">
        <v>45705.0</v>
      </c>
      <c r="B3" s="38">
        <v>45744.0</v>
      </c>
      <c r="C3" s="39">
        <v>222754.0</v>
      </c>
      <c r="D3" s="39" t="s">
        <v>88</v>
      </c>
      <c r="E3" s="38">
        <v>45231.0</v>
      </c>
      <c r="F3" s="40">
        <f t="shared" si="1"/>
        <v>18</v>
      </c>
      <c r="G3" s="38">
        <v>45502.0</v>
      </c>
      <c r="H3" s="462">
        <f t="shared" si="2"/>
        <v>9</v>
      </c>
      <c r="I3" s="39" t="s">
        <v>42</v>
      </c>
      <c r="J3" s="39" t="s">
        <v>33</v>
      </c>
      <c r="K3" s="43" t="s">
        <v>334</v>
      </c>
      <c r="L3" s="39" t="s">
        <v>51</v>
      </c>
      <c r="M3" s="38">
        <v>45744.0</v>
      </c>
      <c r="N3" s="39" t="s">
        <v>18</v>
      </c>
      <c r="O3" s="39" t="s">
        <v>181</v>
      </c>
      <c r="P3" s="463"/>
      <c r="Q3" s="463"/>
      <c r="R3" s="44"/>
      <c r="S3" s="51" t="s">
        <v>17</v>
      </c>
      <c r="T3" s="52">
        <f>COUNTIFS(N:N,"VERIFICADO",B:B,U2)</f>
        <v>12</v>
      </c>
      <c r="U3" s="465"/>
      <c r="V3" s="51" t="s">
        <v>17</v>
      </c>
      <c r="W3" s="52">
        <f>COUNTIFS(N:N,"VERIFICADO")</f>
        <v>25</v>
      </c>
      <c r="X3" s="466"/>
    </row>
    <row r="4" ht="15.75" customHeight="1">
      <c r="A4" s="38">
        <v>45705.0</v>
      </c>
      <c r="B4" s="38">
        <v>45777.0</v>
      </c>
      <c r="C4" s="39">
        <v>214421.0</v>
      </c>
      <c r="D4" s="39" t="s">
        <v>41</v>
      </c>
      <c r="E4" s="38">
        <v>44958.0</v>
      </c>
      <c r="F4" s="40">
        <f t="shared" si="1"/>
        <v>27</v>
      </c>
      <c r="G4" s="38">
        <v>45478.0</v>
      </c>
      <c r="H4" s="462">
        <f t="shared" si="2"/>
        <v>10</v>
      </c>
      <c r="I4" s="39" t="s">
        <v>73</v>
      </c>
      <c r="J4" s="39" t="s">
        <v>478</v>
      </c>
      <c r="K4" s="43">
        <v>3500.0</v>
      </c>
      <c r="L4" s="39" t="s">
        <v>68</v>
      </c>
      <c r="M4" s="38">
        <v>45782.0</v>
      </c>
      <c r="N4" s="39" t="s">
        <v>22</v>
      </c>
      <c r="O4" s="39" t="s">
        <v>69</v>
      </c>
      <c r="P4" s="467" t="s">
        <v>66</v>
      </c>
      <c r="Q4" s="463"/>
      <c r="R4" s="44"/>
      <c r="S4" s="51" t="s">
        <v>18</v>
      </c>
      <c r="T4" s="52">
        <f>COUNTIFS(N:N,"análise",B:B,U2)</f>
        <v>0</v>
      </c>
      <c r="U4" s="13"/>
      <c r="V4" s="51" t="s">
        <v>18</v>
      </c>
      <c r="W4" s="52">
        <f>COUNTIFS(N:N,"ANÁLISE")</f>
        <v>2</v>
      </c>
      <c r="X4" s="466"/>
    </row>
    <row r="5" ht="15.75" customHeight="1">
      <c r="A5" s="38">
        <v>45705.0</v>
      </c>
      <c r="B5" s="38">
        <v>45782.0</v>
      </c>
      <c r="C5" s="39">
        <v>234633.0</v>
      </c>
      <c r="D5" s="39" t="s">
        <v>107</v>
      </c>
      <c r="E5" s="38">
        <v>45505.0</v>
      </c>
      <c r="F5" s="40">
        <f t="shared" si="1"/>
        <v>9</v>
      </c>
      <c r="G5" s="77">
        <v>45615.0</v>
      </c>
      <c r="H5" s="462">
        <f t="shared" si="2"/>
        <v>5</v>
      </c>
      <c r="I5" s="468" t="s">
        <v>59</v>
      </c>
      <c r="J5" s="39">
        <v>120.0</v>
      </c>
      <c r="K5" s="43">
        <v>15000.0</v>
      </c>
      <c r="L5" s="44"/>
      <c r="M5" s="38">
        <v>45782.0</v>
      </c>
      <c r="N5" s="39" t="s">
        <v>17</v>
      </c>
      <c r="O5" s="39" t="s">
        <v>214</v>
      </c>
      <c r="P5" s="463"/>
      <c r="Q5" s="463"/>
      <c r="R5" s="44"/>
      <c r="S5" s="51" t="s">
        <v>19</v>
      </c>
      <c r="T5" s="52">
        <f>COUNTIFS(N:N,"pendente",B:B,U2)</f>
        <v>535</v>
      </c>
      <c r="U5" s="13"/>
      <c r="V5" s="51" t="s">
        <v>19</v>
      </c>
      <c r="W5" s="52">
        <f>COUNTIFS(N:N,"PENDENTE")</f>
        <v>536</v>
      </c>
      <c r="X5" s="466"/>
    </row>
    <row r="6" ht="15.75" customHeight="1">
      <c r="A6" s="38">
        <v>45769.0</v>
      </c>
      <c r="B6" s="38">
        <v>45782.0</v>
      </c>
      <c r="C6" s="39">
        <v>249142.0</v>
      </c>
      <c r="D6" s="39"/>
      <c r="E6" s="38"/>
      <c r="F6" s="40"/>
      <c r="G6" s="38"/>
      <c r="H6" s="462">
        <f t="shared" si="2"/>
        <v>1504</v>
      </c>
      <c r="I6" s="39" t="s">
        <v>63</v>
      </c>
      <c r="J6" s="39">
        <v>353.0</v>
      </c>
      <c r="K6" s="43">
        <v>4000.0</v>
      </c>
      <c r="L6" s="39" t="s">
        <v>68</v>
      </c>
      <c r="M6" s="38">
        <v>45801.0</v>
      </c>
      <c r="N6" s="39" t="s">
        <v>23</v>
      </c>
      <c r="O6" s="44"/>
      <c r="P6" s="463"/>
      <c r="Q6" s="463"/>
      <c r="R6" s="44"/>
      <c r="S6" s="51" t="s">
        <v>20</v>
      </c>
      <c r="T6" s="52">
        <f>COUNTIFS(N:N,"prioridade",B:B,U2)</f>
        <v>14</v>
      </c>
      <c r="U6" s="13"/>
      <c r="V6" s="51" t="s">
        <v>20</v>
      </c>
      <c r="W6" s="52">
        <f>COUNTIFS(N:N,"PRIORIDADE")</f>
        <v>14</v>
      </c>
      <c r="X6" s="466"/>
    </row>
    <row r="7" ht="15.75" customHeight="1">
      <c r="A7" s="38">
        <v>45712.0</v>
      </c>
      <c r="B7" s="38">
        <v>45783.0</v>
      </c>
      <c r="C7" s="39">
        <v>213322.0</v>
      </c>
      <c r="D7" s="39" t="s">
        <v>83</v>
      </c>
      <c r="E7" s="38">
        <v>45383.0</v>
      </c>
      <c r="F7" s="40">
        <f t="shared" ref="F7:F99" si="3">DATEDIF(E7,TODAY(),"M")</f>
        <v>13</v>
      </c>
      <c r="G7" s="38">
        <v>45422.0</v>
      </c>
      <c r="H7" s="462">
        <f t="shared" si="2"/>
        <v>11</v>
      </c>
      <c r="I7" s="39" t="s">
        <v>49</v>
      </c>
      <c r="J7" s="39">
        <v>502.0</v>
      </c>
      <c r="K7" s="43">
        <v>10000.0</v>
      </c>
      <c r="L7" s="39" t="s">
        <v>68</v>
      </c>
      <c r="M7" s="38">
        <v>45770.0</v>
      </c>
      <c r="N7" s="39" t="s">
        <v>19</v>
      </c>
      <c r="O7" s="44"/>
      <c r="P7" s="81" t="s">
        <v>66</v>
      </c>
      <c r="Q7" s="463"/>
      <c r="R7" s="44"/>
      <c r="S7" s="51" t="s">
        <v>21</v>
      </c>
      <c r="T7" s="52">
        <f>COUNTIFS(N:N,"prioridade total",B:B,U2)</f>
        <v>1</v>
      </c>
      <c r="U7" s="13"/>
      <c r="V7" s="51" t="s">
        <v>21</v>
      </c>
      <c r="W7" s="52">
        <f>COUNTIFS(N:N,"PRIORIDADE TOTAL")</f>
        <v>1</v>
      </c>
      <c r="X7" s="466"/>
    </row>
    <row r="8" ht="15.75" customHeight="1">
      <c r="A8" s="38">
        <v>45705.0</v>
      </c>
      <c r="B8" s="38">
        <v>45783.0</v>
      </c>
      <c r="C8" s="39">
        <v>201630.0</v>
      </c>
      <c r="D8" s="39" t="s">
        <v>60</v>
      </c>
      <c r="E8" s="38">
        <v>45170.0</v>
      </c>
      <c r="F8" s="40">
        <f t="shared" si="3"/>
        <v>20</v>
      </c>
      <c r="G8" s="77">
        <v>45330.0</v>
      </c>
      <c r="H8" s="462">
        <f t="shared" si="2"/>
        <v>14</v>
      </c>
      <c r="I8" s="39" t="s">
        <v>42</v>
      </c>
      <c r="J8" s="39">
        <v>20.0</v>
      </c>
      <c r="K8" s="43">
        <v>8000.0</v>
      </c>
      <c r="L8" s="39" t="s">
        <v>51</v>
      </c>
      <c r="M8" s="38">
        <v>45764.0</v>
      </c>
      <c r="N8" s="39" t="s">
        <v>19</v>
      </c>
      <c r="O8" s="44"/>
      <c r="P8" s="463"/>
      <c r="Q8" s="463"/>
      <c r="R8" s="44"/>
      <c r="S8" s="51" t="s">
        <v>22</v>
      </c>
      <c r="T8" s="52">
        <f>COUNTIFS(N:N,"aprovado",B:B,U2)</f>
        <v>2</v>
      </c>
      <c r="U8" s="13"/>
      <c r="V8" s="51" t="s">
        <v>22</v>
      </c>
      <c r="W8" s="52">
        <f>COUNTIFS(N:N,"APROVADO")</f>
        <v>12</v>
      </c>
      <c r="X8" s="466"/>
    </row>
    <row r="9" ht="15.75" customHeight="1">
      <c r="A9" s="38">
        <v>45705.0</v>
      </c>
      <c r="B9" s="38">
        <v>45783.0</v>
      </c>
      <c r="C9" s="39">
        <v>189006.0</v>
      </c>
      <c r="D9" s="39" t="s">
        <v>48</v>
      </c>
      <c r="E9" s="38">
        <v>45170.0</v>
      </c>
      <c r="F9" s="40">
        <f t="shared" si="3"/>
        <v>20</v>
      </c>
      <c r="G9" s="38">
        <v>45210.0</v>
      </c>
      <c r="H9" s="462">
        <f t="shared" si="2"/>
        <v>18</v>
      </c>
      <c r="I9" s="39" t="s">
        <v>49</v>
      </c>
      <c r="J9" s="39">
        <v>517.0</v>
      </c>
      <c r="K9" s="43">
        <v>15000.0</v>
      </c>
      <c r="L9" s="39" t="s">
        <v>51</v>
      </c>
      <c r="M9" s="38">
        <v>45695.0</v>
      </c>
      <c r="N9" s="39" t="s">
        <v>23</v>
      </c>
      <c r="O9" s="44"/>
      <c r="P9" s="463"/>
      <c r="Q9" s="463"/>
      <c r="R9" s="44"/>
      <c r="S9" s="62" t="s">
        <v>23</v>
      </c>
      <c r="T9" s="52">
        <f>COUNTIFS(N:N,"quitado",B:B,U2)</f>
        <v>1</v>
      </c>
      <c r="U9" s="13"/>
      <c r="V9" s="62" t="s">
        <v>23</v>
      </c>
      <c r="W9" s="52">
        <f>COUNTIFS(N:N,"QUITADO")</f>
        <v>4</v>
      </c>
      <c r="X9" s="466"/>
    </row>
    <row r="10" ht="15.75" customHeight="1">
      <c r="A10" s="38">
        <v>45705.0</v>
      </c>
      <c r="B10" s="38">
        <v>45783.0</v>
      </c>
      <c r="C10" s="39">
        <v>210555.0</v>
      </c>
      <c r="D10" s="39" t="s">
        <v>48</v>
      </c>
      <c r="E10" s="38">
        <v>45383.0</v>
      </c>
      <c r="F10" s="40">
        <f t="shared" si="3"/>
        <v>13</v>
      </c>
      <c r="G10" s="38">
        <v>45412.0</v>
      </c>
      <c r="H10" s="462">
        <f t="shared" si="2"/>
        <v>12</v>
      </c>
      <c r="I10" s="39" t="s">
        <v>74</v>
      </c>
      <c r="J10" s="39" t="s">
        <v>210</v>
      </c>
      <c r="K10" s="43" t="s">
        <v>280</v>
      </c>
      <c r="L10" s="39" t="s">
        <v>51</v>
      </c>
      <c r="M10" s="38">
        <v>45740.0</v>
      </c>
      <c r="N10" s="39" t="s">
        <v>19</v>
      </c>
      <c r="O10" s="44"/>
      <c r="P10" s="81" t="s">
        <v>66</v>
      </c>
      <c r="Q10" s="463"/>
      <c r="R10" s="44"/>
      <c r="S10" s="51" t="s">
        <v>24</v>
      </c>
      <c r="T10" s="52">
        <f>COUNTIFS(N:N,"apreendido",B:B,U2)</f>
        <v>1</v>
      </c>
      <c r="U10" s="13"/>
      <c r="V10" s="51" t="s">
        <v>24</v>
      </c>
      <c r="W10" s="52">
        <f>COUNTIFS(N:N,"APREENDIDO")</f>
        <v>2</v>
      </c>
      <c r="X10" s="466"/>
    </row>
    <row r="11" ht="15.75" customHeight="1">
      <c r="A11" s="38">
        <v>45705.0</v>
      </c>
      <c r="B11" s="38">
        <v>45783.0</v>
      </c>
      <c r="C11" s="39">
        <v>199131.0</v>
      </c>
      <c r="D11" s="39" t="s">
        <v>71</v>
      </c>
      <c r="E11" s="38">
        <v>45200.0</v>
      </c>
      <c r="F11" s="40">
        <f t="shared" si="3"/>
        <v>19</v>
      </c>
      <c r="G11" s="38">
        <v>45309.0</v>
      </c>
      <c r="H11" s="462">
        <f t="shared" si="2"/>
        <v>15</v>
      </c>
      <c r="I11" s="39" t="s">
        <v>49</v>
      </c>
      <c r="J11" s="39">
        <v>517.0</v>
      </c>
      <c r="K11" s="43">
        <v>12000.0</v>
      </c>
      <c r="L11" s="39" t="s">
        <v>51</v>
      </c>
      <c r="M11" s="38">
        <v>45722.0</v>
      </c>
      <c r="N11" s="39" t="s">
        <v>19</v>
      </c>
      <c r="O11" s="39" t="s">
        <v>996</v>
      </c>
      <c r="P11" s="81" t="s">
        <v>66</v>
      </c>
      <c r="Q11" s="463"/>
      <c r="R11" s="44"/>
      <c r="S11" s="51" t="s">
        <v>25</v>
      </c>
      <c r="T11" s="52">
        <f>COUNTIFS(N:N,"cancelado",B:B,U2)</f>
        <v>2</v>
      </c>
      <c r="U11" s="13"/>
      <c r="V11" s="51" t="s">
        <v>25</v>
      </c>
      <c r="W11" s="52">
        <f>COUNTIFS(N:N,"CANCELADO")</f>
        <v>4</v>
      </c>
      <c r="X11" s="466"/>
    </row>
    <row r="12" ht="15.75" customHeight="1">
      <c r="A12" s="38">
        <v>45705.0</v>
      </c>
      <c r="B12" s="38">
        <v>45783.0</v>
      </c>
      <c r="C12" s="39">
        <v>204276.0</v>
      </c>
      <c r="D12" s="39" t="s">
        <v>71</v>
      </c>
      <c r="E12" s="38">
        <v>45292.0</v>
      </c>
      <c r="F12" s="40">
        <f t="shared" si="3"/>
        <v>16</v>
      </c>
      <c r="G12" s="38">
        <v>45351.0</v>
      </c>
      <c r="H12" s="462">
        <f t="shared" si="2"/>
        <v>14</v>
      </c>
      <c r="I12" s="469" t="s">
        <v>49</v>
      </c>
      <c r="J12" s="39">
        <v>501.0</v>
      </c>
      <c r="K12" s="43">
        <v>0.0</v>
      </c>
      <c r="L12" s="39" t="s">
        <v>68</v>
      </c>
      <c r="M12" s="38">
        <v>45761.0</v>
      </c>
      <c r="N12" s="39" t="s">
        <v>19</v>
      </c>
      <c r="O12" s="44"/>
      <c r="P12" s="81" t="s">
        <v>66</v>
      </c>
      <c r="Q12" s="463"/>
      <c r="R12" s="44"/>
      <c r="S12" s="64" t="s">
        <v>16</v>
      </c>
      <c r="T12" s="65">
        <f>SUM(T3,T4,T8)</f>
        <v>14</v>
      </c>
      <c r="U12" s="16"/>
      <c r="V12" s="64" t="s">
        <v>16</v>
      </c>
      <c r="W12" s="65">
        <f>SUM(W3:W11)</f>
        <v>600</v>
      </c>
      <c r="X12" s="470"/>
    </row>
    <row r="13">
      <c r="A13" s="38">
        <v>45705.0</v>
      </c>
      <c r="B13" s="38">
        <v>45783.0</v>
      </c>
      <c r="C13" s="39">
        <v>205764.0</v>
      </c>
      <c r="D13" s="39" t="s">
        <v>77</v>
      </c>
      <c r="E13" s="38">
        <v>45323.0</v>
      </c>
      <c r="F13" s="40">
        <f t="shared" si="3"/>
        <v>15</v>
      </c>
      <c r="G13" s="38">
        <v>45362.0</v>
      </c>
      <c r="H13" s="462">
        <f t="shared" si="2"/>
        <v>13</v>
      </c>
      <c r="I13" s="39" t="s">
        <v>74</v>
      </c>
      <c r="J13" s="39" t="s">
        <v>488</v>
      </c>
      <c r="K13" s="43">
        <v>15000.0</v>
      </c>
      <c r="L13" s="39" t="s">
        <v>68</v>
      </c>
      <c r="M13" s="38">
        <v>45755.0</v>
      </c>
      <c r="N13" s="39" t="s">
        <v>19</v>
      </c>
      <c r="O13" s="39" t="s">
        <v>996</v>
      </c>
      <c r="P13" s="81" t="s">
        <v>66</v>
      </c>
      <c r="Q13" s="463"/>
      <c r="R13" s="44"/>
      <c r="S13" s="463"/>
      <c r="T13" s="463"/>
      <c r="U13" s="463"/>
      <c r="V13" s="463"/>
      <c r="W13" s="463"/>
      <c r="X13" s="471"/>
    </row>
    <row r="14">
      <c r="A14" s="38">
        <v>45705.0</v>
      </c>
      <c r="B14" s="38">
        <v>45782.0</v>
      </c>
      <c r="C14" s="39">
        <v>220833.0</v>
      </c>
      <c r="D14" s="39" t="s">
        <v>77</v>
      </c>
      <c r="E14" s="38">
        <v>45383.0</v>
      </c>
      <c r="F14" s="40">
        <f t="shared" si="3"/>
        <v>13</v>
      </c>
      <c r="G14" s="38">
        <v>45482.0</v>
      </c>
      <c r="H14" s="462">
        <f t="shared" si="2"/>
        <v>9</v>
      </c>
      <c r="I14" s="39" t="s">
        <v>63</v>
      </c>
      <c r="J14" s="39">
        <v>401.0</v>
      </c>
      <c r="K14" s="43">
        <v>12000.0</v>
      </c>
      <c r="L14" s="39" t="s">
        <v>51</v>
      </c>
      <c r="M14" s="38">
        <v>45782.0</v>
      </c>
      <c r="N14" s="39" t="s">
        <v>22</v>
      </c>
      <c r="O14" s="39" t="s">
        <v>996</v>
      </c>
      <c r="P14" s="81" t="s">
        <v>66</v>
      </c>
      <c r="Q14" s="463"/>
      <c r="R14" s="472" t="s">
        <v>75</v>
      </c>
      <c r="S14" s="2"/>
      <c r="T14" s="3"/>
      <c r="U14" s="466"/>
      <c r="V14" s="466"/>
      <c r="W14" s="466"/>
      <c r="X14" s="466"/>
    </row>
    <row r="15">
      <c r="A15" s="38">
        <v>45705.0</v>
      </c>
      <c r="B15" s="38">
        <v>45783.0</v>
      </c>
      <c r="C15" s="39">
        <v>211391.0</v>
      </c>
      <c r="D15" s="39" t="s">
        <v>77</v>
      </c>
      <c r="E15" s="38">
        <v>45383.0</v>
      </c>
      <c r="F15" s="40">
        <f t="shared" si="3"/>
        <v>13</v>
      </c>
      <c r="G15" s="38">
        <v>45401.0</v>
      </c>
      <c r="H15" s="462">
        <f t="shared" si="2"/>
        <v>12</v>
      </c>
      <c r="I15" s="39" t="s">
        <v>74</v>
      </c>
      <c r="J15" s="39" t="s">
        <v>127</v>
      </c>
      <c r="K15" s="43">
        <v>10000.0</v>
      </c>
      <c r="L15" s="39" t="s">
        <v>68</v>
      </c>
      <c r="M15" s="38">
        <v>45754.0</v>
      </c>
      <c r="N15" s="39" t="s">
        <v>19</v>
      </c>
      <c r="O15" s="39" t="s">
        <v>331</v>
      </c>
      <c r="P15" s="81" t="s">
        <v>66</v>
      </c>
      <c r="Q15" s="463"/>
      <c r="R15" s="473" t="s">
        <v>78</v>
      </c>
      <c r="S15" s="473" t="s">
        <v>79</v>
      </c>
      <c r="T15" s="473" t="s">
        <v>38</v>
      </c>
      <c r="U15" s="463"/>
      <c r="V15" s="474" t="s">
        <v>76</v>
      </c>
      <c r="W15" s="3"/>
      <c r="X15" s="473"/>
    </row>
    <row r="16">
      <c r="A16" s="38">
        <v>45705.0</v>
      </c>
      <c r="B16" s="38">
        <v>45783.0</v>
      </c>
      <c r="C16" s="39">
        <v>222686.0</v>
      </c>
      <c r="D16" s="39" t="s">
        <v>55</v>
      </c>
      <c r="E16" s="38">
        <v>45474.0</v>
      </c>
      <c r="F16" s="40">
        <f t="shared" si="3"/>
        <v>10</v>
      </c>
      <c r="G16" s="38">
        <v>45499.0</v>
      </c>
      <c r="H16" s="462">
        <f t="shared" si="2"/>
        <v>9</v>
      </c>
      <c r="I16" s="39" t="s">
        <v>74</v>
      </c>
      <c r="J16" s="39" t="s">
        <v>94</v>
      </c>
      <c r="K16" s="475">
        <v>0.8</v>
      </c>
      <c r="L16" s="39" t="s">
        <v>51</v>
      </c>
      <c r="M16" s="38">
        <v>45756.0</v>
      </c>
      <c r="N16" s="39" t="s">
        <v>19</v>
      </c>
      <c r="O16" s="39" t="s">
        <v>996</v>
      </c>
      <c r="P16" s="463"/>
      <c r="Q16" s="463"/>
      <c r="R16" s="476">
        <v>45748.0</v>
      </c>
      <c r="S16" s="477" t="s">
        <v>997</v>
      </c>
      <c r="T16" s="478" t="s">
        <v>81</v>
      </c>
      <c r="U16" s="463"/>
      <c r="V16" s="479"/>
      <c r="W16" s="480"/>
      <c r="X16" s="72" t="str">
        <f t="shared" ref="X16:X21" si="4">100% -(W16/V16)</f>
        <v>#DIV/0!</v>
      </c>
    </row>
    <row r="17">
      <c r="A17" s="38">
        <v>45705.0</v>
      </c>
      <c r="B17" s="38">
        <v>45782.0</v>
      </c>
      <c r="C17" s="39">
        <v>229714.0</v>
      </c>
      <c r="D17" s="39" t="s">
        <v>96</v>
      </c>
      <c r="E17" s="38">
        <v>45323.0</v>
      </c>
      <c r="F17" s="40">
        <f t="shared" si="3"/>
        <v>15</v>
      </c>
      <c r="G17" s="38">
        <v>45567.0</v>
      </c>
      <c r="H17" s="462">
        <f t="shared" si="2"/>
        <v>7</v>
      </c>
      <c r="I17" s="39" t="s">
        <v>63</v>
      </c>
      <c r="J17" s="39">
        <v>402.0</v>
      </c>
      <c r="K17" s="43">
        <v>15000.0</v>
      </c>
      <c r="L17" s="39" t="s">
        <v>68</v>
      </c>
      <c r="M17" s="38">
        <v>45782.0</v>
      </c>
      <c r="N17" s="39" t="s">
        <v>22</v>
      </c>
      <c r="O17" s="44"/>
      <c r="P17" s="81" t="s">
        <v>66</v>
      </c>
      <c r="Q17" s="463"/>
      <c r="R17" s="476">
        <v>45748.0</v>
      </c>
      <c r="S17" s="477" t="s">
        <v>998</v>
      </c>
      <c r="T17" s="478" t="s">
        <v>81</v>
      </c>
      <c r="U17" s="463"/>
      <c r="V17" s="463"/>
      <c r="W17" s="463"/>
      <c r="X17" s="72" t="str">
        <f t="shared" si="4"/>
        <v>#DIV/0!</v>
      </c>
    </row>
    <row r="18">
      <c r="A18" s="38">
        <v>45705.0</v>
      </c>
      <c r="B18" s="38">
        <v>45783.0</v>
      </c>
      <c r="C18" s="39">
        <v>181578.0</v>
      </c>
      <c r="D18" s="39" t="s">
        <v>62</v>
      </c>
      <c r="E18" s="38">
        <v>45108.0</v>
      </c>
      <c r="F18" s="40">
        <f t="shared" si="3"/>
        <v>22</v>
      </c>
      <c r="G18" s="38">
        <v>45146.0</v>
      </c>
      <c r="H18" s="462">
        <f t="shared" si="2"/>
        <v>20</v>
      </c>
      <c r="I18" s="39" t="s">
        <v>141</v>
      </c>
      <c r="J18" s="39">
        <v>601.0</v>
      </c>
      <c r="K18" s="43">
        <v>10000.0</v>
      </c>
      <c r="L18" s="39" t="s">
        <v>68</v>
      </c>
      <c r="M18" s="53">
        <v>45758.0</v>
      </c>
      <c r="N18" s="39" t="s">
        <v>19</v>
      </c>
      <c r="O18" s="44"/>
      <c r="P18" s="463"/>
      <c r="Q18" s="463"/>
      <c r="R18" s="476">
        <v>45748.0</v>
      </c>
      <c r="S18" s="481" t="s">
        <v>999</v>
      </c>
      <c r="T18" s="478" t="s">
        <v>81</v>
      </c>
      <c r="U18" s="463"/>
      <c r="V18" s="479"/>
      <c r="W18" s="480"/>
      <c r="X18" s="72" t="str">
        <f t="shared" si="4"/>
        <v>#DIV/0!</v>
      </c>
    </row>
    <row r="19">
      <c r="A19" s="38">
        <v>45705.0</v>
      </c>
      <c r="B19" s="38">
        <v>45783.0</v>
      </c>
      <c r="C19" s="39">
        <v>201747.0</v>
      </c>
      <c r="D19" s="39" t="s">
        <v>62</v>
      </c>
      <c r="E19" s="38">
        <v>45231.0</v>
      </c>
      <c r="F19" s="40">
        <f t="shared" si="3"/>
        <v>18</v>
      </c>
      <c r="G19" s="38">
        <v>45329.0</v>
      </c>
      <c r="H19" s="462">
        <f t="shared" si="2"/>
        <v>14</v>
      </c>
      <c r="I19" s="469" t="s">
        <v>49</v>
      </c>
      <c r="J19" s="39">
        <v>501.0</v>
      </c>
      <c r="K19" s="43">
        <v>0.0</v>
      </c>
      <c r="L19" s="39" t="s">
        <v>51</v>
      </c>
      <c r="M19" s="38">
        <v>45769.0</v>
      </c>
      <c r="N19" s="39" t="s">
        <v>19</v>
      </c>
      <c r="O19" s="44"/>
      <c r="P19" s="81" t="s">
        <v>66</v>
      </c>
      <c r="Q19" s="463"/>
      <c r="R19" s="476">
        <v>45750.0</v>
      </c>
      <c r="S19" s="477" t="s">
        <v>1000</v>
      </c>
      <c r="T19" s="478" t="s">
        <v>81</v>
      </c>
      <c r="U19" s="463"/>
      <c r="V19" s="463"/>
      <c r="W19" s="463"/>
      <c r="X19" s="72" t="str">
        <f t="shared" si="4"/>
        <v>#DIV/0!</v>
      </c>
    </row>
    <row r="20">
      <c r="A20" s="38">
        <v>45705.0</v>
      </c>
      <c r="B20" s="38">
        <v>45783.0</v>
      </c>
      <c r="C20" s="39">
        <v>204788.0</v>
      </c>
      <c r="D20" s="39" t="s">
        <v>116</v>
      </c>
      <c r="E20" s="38">
        <v>45323.0</v>
      </c>
      <c r="F20" s="40">
        <f t="shared" si="3"/>
        <v>15</v>
      </c>
      <c r="G20" s="38">
        <v>45355.0</v>
      </c>
      <c r="H20" s="462">
        <f t="shared" si="2"/>
        <v>14</v>
      </c>
      <c r="I20" s="39" t="s">
        <v>74</v>
      </c>
      <c r="J20" s="39" t="s">
        <v>210</v>
      </c>
      <c r="K20" s="43">
        <v>10000.0</v>
      </c>
      <c r="L20" s="39" t="s">
        <v>68</v>
      </c>
      <c r="M20" s="38">
        <v>45761.0</v>
      </c>
      <c r="N20" s="39" t="s">
        <v>19</v>
      </c>
      <c r="O20" s="44"/>
      <c r="P20" s="81" t="s">
        <v>66</v>
      </c>
      <c r="Q20" s="463"/>
      <c r="R20" s="476">
        <v>45751.0</v>
      </c>
      <c r="S20" s="477" t="s">
        <v>1001</v>
      </c>
      <c r="T20" s="478" t="s">
        <v>81</v>
      </c>
      <c r="U20" s="463"/>
      <c r="V20" s="463"/>
      <c r="W20" s="463"/>
      <c r="X20" s="72" t="str">
        <f t="shared" si="4"/>
        <v>#DIV/0!</v>
      </c>
    </row>
    <row r="21">
      <c r="A21" s="38">
        <v>45705.0</v>
      </c>
      <c r="B21" s="38">
        <v>45783.0</v>
      </c>
      <c r="C21" s="39">
        <v>191679.0</v>
      </c>
      <c r="D21" s="39" t="s">
        <v>98</v>
      </c>
      <c r="E21" s="38">
        <v>45170.0</v>
      </c>
      <c r="F21" s="40">
        <f t="shared" si="3"/>
        <v>20</v>
      </c>
      <c r="G21" s="38">
        <v>45238.0</v>
      </c>
      <c r="H21" s="462">
        <f t="shared" si="2"/>
        <v>17</v>
      </c>
      <c r="I21" s="39" t="s">
        <v>74</v>
      </c>
      <c r="J21" s="39" t="s">
        <v>123</v>
      </c>
      <c r="K21" s="43">
        <v>12000.0</v>
      </c>
      <c r="L21" s="39" t="s">
        <v>68</v>
      </c>
      <c r="M21" s="38">
        <v>45769.0</v>
      </c>
      <c r="N21" s="39" t="s">
        <v>19</v>
      </c>
      <c r="O21" s="39" t="s">
        <v>996</v>
      </c>
      <c r="P21" s="463"/>
      <c r="Q21" s="463"/>
      <c r="R21" s="476">
        <v>45754.0</v>
      </c>
      <c r="S21" s="477" t="s">
        <v>1002</v>
      </c>
      <c r="T21" s="478" t="s">
        <v>81</v>
      </c>
      <c r="U21" s="463"/>
      <c r="V21" s="463"/>
      <c r="W21" s="463"/>
      <c r="X21" s="72" t="str">
        <f t="shared" si="4"/>
        <v>#DIV/0!</v>
      </c>
    </row>
    <row r="22">
      <c r="A22" s="38">
        <v>45726.0</v>
      </c>
      <c r="B22" s="38">
        <v>45783.0</v>
      </c>
      <c r="C22" s="39">
        <v>198115.0</v>
      </c>
      <c r="D22" s="39" t="s">
        <v>89</v>
      </c>
      <c r="E22" s="38">
        <v>45292.0</v>
      </c>
      <c r="F22" s="40">
        <f t="shared" si="3"/>
        <v>16</v>
      </c>
      <c r="G22" s="38">
        <v>45306.0</v>
      </c>
      <c r="H22" s="462">
        <f t="shared" si="2"/>
        <v>15</v>
      </c>
      <c r="I22" s="39" t="s">
        <v>74</v>
      </c>
      <c r="J22" s="39" t="s">
        <v>210</v>
      </c>
      <c r="K22" s="43">
        <v>11000.0</v>
      </c>
      <c r="L22" s="39" t="s">
        <v>68</v>
      </c>
      <c r="M22" s="38">
        <v>45754.0</v>
      </c>
      <c r="N22" s="39" t="s">
        <v>19</v>
      </c>
      <c r="O22" s="44"/>
      <c r="P22" s="463"/>
      <c r="Q22" s="463"/>
      <c r="R22" s="476">
        <v>45754.0</v>
      </c>
      <c r="S22" s="481" t="s">
        <v>1003</v>
      </c>
      <c r="T22" s="478" t="s">
        <v>81</v>
      </c>
      <c r="U22" s="463"/>
      <c r="V22" s="463"/>
      <c r="W22" s="463"/>
      <c r="X22" s="463"/>
    </row>
    <row r="23">
      <c r="A23" s="38">
        <v>45705.0</v>
      </c>
      <c r="B23" s="38">
        <v>45783.0</v>
      </c>
      <c r="C23" s="39">
        <v>203651.0</v>
      </c>
      <c r="D23" s="39" t="s">
        <v>118</v>
      </c>
      <c r="E23" s="38">
        <v>45261.0</v>
      </c>
      <c r="F23" s="40">
        <f t="shared" si="3"/>
        <v>17</v>
      </c>
      <c r="G23" s="38">
        <v>45345.0</v>
      </c>
      <c r="H23" s="462">
        <f t="shared" si="2"/>
        <v>14</v>
      </c>
      <c r="I23" s="482" t="s">
        <v>59</v>
      </c>
      <c r="J23" s="39">
        <v>104.0</v>
      </c>
      <c r="K23" s="43">
        <v>4000.0</v>
      </c>
      <c r="L23" s="39" t="s">
        <v>68</v>
      </c>
      <c r="M23" s="38">
        <v>45776.0</v>
      </c>
      <c r="N23" s="39" t="s">
        <v>19</v>
      </c>
      <c r="O23" s="39" t="s">
        <v>996</v>
      </c>
      <c r="P23" s="463"/>
      <c r="Q23" s="463"/>
      <c r="R23" s="476">
        <v>45754.0</v>
      </c>
      <c r="S23" s="483" t="s">
        <v>1004</v>
      </c>
      <c r="T23" s="478" t="s">
        <v>81</v>
      </c>
      <c r="U23" s="463"/>
      <c r="V23" s="463"/>
      <c r="W23" s="463"/>
      <c r="X23" s="72" t="str">
        <f t="shared" ref="X23:X28" si="5">100% -(W23/V23)</f>
        <v>#DIV/0!</v>
      </c>
    </row>
    <row r="24">
      <c r="A24" s="38">
        <v>45705.0</v>
      </c>
      <c r="B24" s="38">
        <v>45783.0</v>
      </c>
      <c r="C24" s="39">
        <v>206465.0</v>
      </c>
      <c r="D24" s="39" t="s">
        <v>60</v>
      </c>
      <c r="E24" s="38">
        <v>45323.0</v>
      </c>
      <c r="F24" s="40">
        <f t="shared" si="3"/>
        <v>15</v>
      </c>
      <c r="G24" s="38">
        <v>45367.0</v>
      </c>
      <c r="H24" s="462">
        <f t="shared" si="2"/>
        <v>13</v>
      </c>
      <c r="I24" s="469" t="s">
        <v>49</v>
      </c>
      <c r="J24" s="39">
        <v>535.0</v>
      </c>
      <c r="K24" s="43">
        <v>0.0</v>
      </c>
      <c r="L24" s="39" t="s">
        <v>51</v>
      </c>
      <c r="M24" s="38">
        <v>45750.0</v>
      </c>
      <c r="N24" s="39" t="s">
        <v>19</v>
      </c>
      <c r="O24" s="44"/>
      <c r="P24" s="463"/>
      <c r="Q24" s="463"/>
      <c r="R24" s="476">
        <v>45754.0</v>
      </c>
      <c r="S24" s="481" t="s">
        <v>1005</v>
      </c>
      <c r="T24" s="478" t="s">
        <v>81</v>
      </c>
      <c r="U24" s="463"/>
      <c r="V24" s="463"/>
      <c r="W24" s="463"/>
      <c r="X24" s="72" t="str">
        <f t="shared" si="5"/>
        <v>#DIV/0!</v>
      </c>
    </row>
    <row r="25">
      <c r="A25" s="38">
        <v>45705.0</v>
      </c>
      <c r="B25" s="38">
        <v>45783.0</v>
      </c>
      <c r="C25" s="39">
        <v>205096.0</v>
      </c>
      <c r="D25" s="39" t="s">
        <v>48</v>
      </c>
      <c r="E25" s="38">
        <v>45261.0</v>
      </c>
      <c r="F25" s="40">
        <f t="shared" si="3"/>
        <v>17</v>
      </c>
      <c r="G25" s="38">
        <v>45369.0</v>
      </c>
      <c r="H25" s="462">
        <f t="shared" si="2"/>
        <v>13</v>
      </c>
      <c r="I25" s="469" t="s">
        <v>49</v>
      </c>
      <c r="J25" s="39">
        <v>504.0</v>
      </c>
      <c r="K25" s="43">
        <v>0.0</v>
      </c>
      <c r="L25" s="39" t="s">
        <v>68</v>
      </c>
      <c r="M25" s="53">
        <v>45769.0</v>
      </c>
      <c r="N25" s="39" t="s">
        <v>19</v>
      </c>
      <c r="O25" s="44"/>
      <c r="P25" s="81" t="s">
        <v>66</v>
      </c>
      <c r="Q25" s="463"/>
      <c r="R25" s="476">
        <v>45755.0</v>
      </c>
      <c r="S25" s="477" t="s">
        <v>1006</v>
      </c>
      <c r="T25" s="478" t="s">
        <v>81</v>
      </c>
      <c r="U25" s="463"/>
      <c r="V25" s="463"/>
      <c r="W25" s="463"/>
      <c r="X25" s="72" t="str">
        <f t="shared" si="5"/>
        <v>#DIV/0!</v>
      </c>
    </row>
    <row r="26">
      <c r="A26" s="38">
        <v>45705.0</v>
      </c>
      <c r="B26" s="38">
        <v>45782.0</v>
      </c>
      <c r="C26" s="39">
        <v>220454.0</v>
      </c>
      <c r="D26" s="39" t="s">
        <v>48</v>
      </c>
      <c r="E26" s="38">
        <v>45444.0</v>
      </c>
      <c r="F26" s="40">
        <f t="shared" si="3"/>
        <v>11</v>
      </c>
      <c r="G26" s="38">
        <v>45478.0</v>
      </c>
      <c r="H26" s="462">
        <f t="shared" si="2"/>
        <v>10</v>
      </c>
      <c r="I26" s="482" t="s">
        <v>59</v>
      </c>
      <c r="J26" s="39">
        <v>106.0</v>
      </c>
      <c r="K26" s="43">
        <v>15000.0</v>
      </c>
      <c r="L26" s="39" t="s">
        <v>51</v>
      </c>
      <c r="M26" s="38">
        <v>45782.0</v>
      </c>
      <c r="N26" s="39" t="s">
        <v>22</v>
      </c>
      <c r="O26" s="44"/>
      <c r="P26" s="467" t="s">
        <v>66</v>
      </c>
      <c r="Q26" s="463"/>
      <c r="R26" s="476">
        <v>45755.0</v>
      </c>
      <c r="S26" s="481" t="s">
        <v>1007</v>
      </c>
      <c r="T26" s="478" t="s">
        <v>81</v>
      </c>
      <c r="U26" s="463"/>
      <c r="V26" s="463"/>
      <c r="W26" s="463"/>
      <c r="X26" s="72" t="str">
        <f t="shared" si="5"/>
        <v>#DIV/0!</v>
      </c>
    </row>
    <row r="27">
      <c r="A27" s="38">
        <v>45705.0</v>
      </c>
      <c r="B27" s="38">
        <v>45783.0</v>
      </c>
      <c r="C27" s="39">
        <v>222408.0</v>
      </c>
      <c r="D27" s="39" t="s">
        <v>48</v>
      </c>
      <c r="E27" s="38">
        <v>45474.0</v>
      </c>
      <c r="F27" s="40">
        <f t="shared" si="3"/>
        <v>10</v>
      </c>
      <c r="G27" s="38">
        <v>45524.0</v>
      </c>
      <c r="H27" s="462">
        <f t="shared" si="2"/>
        <v>8</v>
      </c>
      <c r="I27" s="482" t="s">
        <v>59</v>
      </c>
      <c r="J27" s="39">
        <v>104.0</v>
      </c>
      <c r="K27" s="43">
        <v>0.0</v>
      </c>
      <c r="L27" s="39" t="s">
        <v>68</v>
      </c>
      <c r="M27" s="38">
        <v>45749.0</v>
      </c>
      <c r="N27" s="39" t="s">
        <v>19</v>
      </c>
      <c r="O27" s="44"/>
      <c r="P27" s="463"/>
      <c r="Q27" s="463"/>
      <c r="R27" s="476">
        <v>45756.0</v>
      </c>
      <c r="S27" s="477" t="s">
        <v>1008</v>
      </c>
      <c r="T27" s="478" t="s">
        <v>81</v>
      </c>
      <c r="U27" s="463"/>
      <c r="V27" s="463"/>
      <c r="W27" s="463"/>
      <c r="X27" s="72" t="str">
        <f t="shared" si="5"/>
        <v>#DIV/0!</v>
      </c>
    </row>
    <row r="28">
      <c r="A28" s="38">
        <v>45705.0</v>
      </c>
      <c r="B28" s="38">
        <v>45783.0</v>
      </c>
      <c r="C28" s="39">
        <v>205465.0</v>
      </c>
      <c r="D28" s="39" t="s">
        <v>102</v>
      </c>
      <c r="E28" s="38">
        <v>45352.0</v>
      </c>
      <c r="F28" s="40">
        <f t="shared" si="3"/>
        <v>14</v>
      </c>
      <c r="G28" s="38">
        <v>45362.0</v>
      </c>
      <c r="H28" s="462">
        <f t="shared" si="2"/>
        <v>13</v>
      </c>
      <c r="I28" s="39" t="s">
        <v>49</v>
      </c>
      <c r="J28" s="39" t="s">
        <v>160</v>
      </c>
      <c r="K28" s="43">
        <v>0.0</v>
      </c>
      <c r="L28" s="39" t="s">
        <v>84</v>
      </c>
      <c r="M28" s="38">
        <v>45757.0</v>
      </c>
      <c r="N28" s="39" t="s">
        <v>19</v>
      </c>
      <c r="O28" s="44"/>
      <c r="P28" s="81" t="s">
        <v>66</v>
      </c>
      <c r="Q28" s="463"/>
      <c r="R28" s="476">
        <v>45756.0</v>
      </c>
      <c r="S28" s="481" t="s">
        <v>1009</v>
      </c>
      <c r="T28" s="478" t="s">
        <v>81</v>
      </c>
      <c r="U28" s="463"/>
      <c r="V28" s="463"/>
      <c r="W28" s="463"/>
      <c r="X28" s="72" t="str">
        <f t="shared" si="5"/>
        <v>#DIV/0!</v>
      </c>
    </row>
    <row r="29">
      <c r="A29" s="38">
        <v>45705.0</v>
      </c>
      <c r="B29" s="38">
        <v>45783.0</v>
      </c>
      <c r="C29" s="39">
        <v>232218.0</v>
      </c>
      <c r="D29" s="39" t="s">
        <v>102</v>
      </c>
      <c r="E29" s="38">
        <v>45474.0</v>
      </c>
      <c r="F29" s="40">
        <f t="shared" si="3"/>
        <v>10</v>
      </c>
      <c r="G29" s="77">
        <v>45590.0</v>
      </c>
      <c r="H29" s="462">
        <f t="shared" si="2"/>
        <v>6</v>
      </c>
      <c r="I29" s="39" t="s">
        <v>49</v>
      </c>
      <c r="J29" s="39">
        <v>502.0</v>
      </c>
      <c r="K29" s="43" t="s">
        <v>64</v>
      </c>
      <c r="L29" s="39" t="s">
        <v>68</v>
      </c>
      <c r="M29" s="38">
        <v>45749.0</v>
      </c>
      <c r="N29" s="39" t="s">
        <v>19</v>
      </c>
      <c r="O29" s="44"/>
      <c r="P29" s="81" t="s">
        <v>66</v>
      </c>
      <c r="Q29" s="463"/>
      <c r="R29" s="476">
        <v>45757.0</v>
      </c>
      <c r="S29" s="481" t="s">
        <v>1010</v>
      </c>
      <c r="T29" s="478" t="s">
        <v>81</v>
      </c>
      <c r="U29" s="463"/>
      <c r="V29" s="463"/>
      <c r="W29" s="463"/>
      <c r="X29" s="463"/>
    </row>
    <row r="30">
      <c r="A30" s="38">
        <v>45705.0</v>
      </c>
      <c r="B30" s="38">
        <v>45783.0</v>
      </c>
      <c r="C30" s="39">
        <v>227850.0</v>
      </c>
      <c r="D30" s="39" t="s">
        <v>70</v>
      </c>
      <c r="E30" s="38">
        <v>45505.0</v>
      </c>
      <c r="F30" s="40">
        <f t="shared" si="3"/>
        <v>9</v>
      </c>
      <c r="G30" s="38">
        <v>45547.0</v>
      </c>
      <c r="H30" s="462">
        <f t="shared" si="2"/>
        <v>7</v>
      </c>
      <c r="I30" s="39" t="s">
        <v>49</v>
      </c>
      <c r="J30" s="39">
        <v>512.0</v>
      </c>
      <c r="K30" s="43">
        <v>0.0</v>
      </c>
      <c r="L30" s="39" t="s">
        <v>51</v>
      </c>
      <c r="M30" s="38">
        <v>45757.0</v>
      </c>
      <c r="N30" s="39" t="s">
        <v>19</v>
      </c>
      <c r="O30" s="44"/>
      <c r="P30" s="463"/>
      <c r="Q30" s="463"/>
      <c r="R30" s="476">
        <v>45758.0</v>
      </c>
      <c r="S30" s="477" t="s">
        <v>1011</v>
      </c>
      <c r="T30" s="478" t="s">
        <v>81</v>
      </c>
      <c r="U30" s="463"/>
      <c r="V30" s="463"/>
      <c r="W30" s="463"/>
      <c r="X30" s="463"/>
    </row>
    <row r="31">
      <c r="A31" s="38">
        <v>45705.0</v>
      </c>
      <c r="B31" s="38">
        <v>45782.0</v>
      </c>
      <c r="C31" s="39">
        <v>205465.0</v>
      </c>
      <c r="D31" s="39" t="s">
        <v>70</v>
      </c>
      <c r="E31" s="38">
        <v>45505.0</v>
      </c>
      <c r="F31" s="40">
        <f t="shared" si="3"/>
        <v>9</v>
      </c>
      <c r="G31" s="77">
        <v>45575.0</v>
      </c>
      <c r="H31" s="462">
        <f t="shared" si="2"/>
        <v>6</v>
      </c>
      <c r="I31" s="39" t="s">
        <v>49</v>
      </c>
      <c r="J31" s="90" t="s">
        <v>150</v>
      </c>
      <c r="K31" s="43">
        <v>0.0</v>
      </c>
      <c r="L31" s="39" t="s">
        <v>68</v>
      </c>
      <c r="M31" s="38">
        <v>45782.0</v>
      </c>
      <c r="N31" s="39" t="s">
        <v>22</v>
      </c>
      <c r="O31" s="86">
        <v>8000.0</v>
      </c>
      <c r="P31" s="81" t="s">
        <v>66</v>
      </c>
      <c r="Q31" s="463"/>
      <c r="R31" s="476">
        <v>45762.0</v>
      </c>
      <c r="S31" s="481" t="s">
        <v>1012</v>
      </c>
      <c r="T31" s="478" t="s">
        <v>81</v>
      </c>
      <c r="U31" s="463"/>
      <c r="V31" s="463"/>
      <c r="W31" s="463"/>
      <c r="X31" s="463"/>
    </row>
    <row r="32">
      <c r="A32" s="38">
        <v>45708.0</v>
      </c>
      <c r="B32" s="38">
        <v>45783.0</v>
      </c>
      <c r="C32" s="39">
        <v>214941.0</v>
      </c>
      <c r="D32" s="39" t="s">
        <v>70</v>
      </c>
      <c r="E32" s="38">
        <v>45474.0</v>
      </c>
      <c r="F32" s="40">
        <f t="shared" si="3"/>
        <v>10</v>
      </c>
      <c r="G32" s="38">
        <v>45432.0</v>
      </c>
      <c r="H32" s="462">
        <f t="shared" si="2"/>
        <v>11</v>
      </c>
      <c r="I32" s="39" t="s">
        <v>49</v>
      </c>
      <c r="J32" s="39">
        <v>510.0</v>
      </c>
      <c r="K32" s="43" t="s">
        <v>1013</v>
      </c>
      <c r="L32" s="39" t="s">
        <v>84</v>
      </c>
      <c r="M32" s="38">
        <v>45770.0</v>
      </c>
      <c r="N32" s="39" t="s">
        <v>19</v>
      </c>
      <c r="O32" s="44"/>
      <c r="P32" s="81" t="s">
        <v>66</v>
      </c>
      <c r="Q32" s="463"/>
      <c r="R32" s="476">
        <v>45762.0</v>
      </c>
      <c r="S32" s="481" t="s">
        <v>1014</v>
      </c>
      <c r="T32" s="478" t="s">
        <v>81</v>
      </c>
      <c r="U32" s="463"/>
      <c r="V32" s="463"/>
      <c r="W32" s="463"/>
      <c r="X32" s="463"/>
    </row>
    <row r="33">
      <c r="A33" s="38">
        <v>45726.0</v>
      </c>
      <c r="B33" s="38">
        <v>45783.0</v>
      </c>
      <c r="C33" s="39">
        <v>181504.0</v>
      </c>
      <c r="D33" s="39" t="s">
        <v>70</v>
      </c>
      <c r="E33" s="38">
        <v>45078.0</v>
      </c>
      <c r="F33" s="40">
        <f t="shared" si="3"/>
        <v>23</v>
      </c>
      <c r="G33" s="38">
        <v>45146.0</v>
      </c>
      <c r="H33" s="462">
        <f t="shared" si="2"/>
        <v>20</v>
      </c>
      <c r="I33" s="39" t="s">
        <v>73</v>
      </c>
      <c r="J33" s="39">
        <v>207.0</v>
      </c>
      <c r="K33" s="43">
        <v>4000.0</v>
      </c>
      <c r="L33" s="39" t="s">
        <v>68</v>
      </c>
      <c r="M33" s="38">
        <v>45769.0</v>
      </c>
      <c r="N33" s="39" t="s">
        <v>19</v>
      </c>
      <c r="O33" s="44"/>
      <c r="P33" s="463"/>
      <c r="Q33" s="463"/>
      <c r="R33" s="476">
        <v>45762.0</v>
      </c>
      <c r="S33" s="481" t="s">
        <v>1015</v>
      </c>
      <c r="T33" s="478" t="s">
        <v>81</v>
      </c>
      <c r="U33" s="463"/>
      <c r="V33" s="463"/>
      <c r="W33" s="463"/>
      <c r="X33" s="463"/>
    </row>
    <row r="34">
      <c r="A34" s="38">
        <v>45705.0</v>
      </c>
      <c r="B34" s="38">
        <v>45783.0</v>
      </c>
      <c r="C34" s="39">
        <v>174088.0</v>
      </c>
      <c r="D34" s="39" t="s">
        <v>77</v>
      </c>
      <c r="E34" s="38">
        <v>45047.0</v>
      </c>
      <c r="F34" s="40">
        <f t="shared" si="3"/>
        <v>24</v>
      </c>
      <c r="G34" s="38">
        <v>45086.0</v>
      </c>
      <c r="H34" s="462">
        <f t="shared" si="2"/>
        <v>22</v>
      </c>
      <c r="I34" s="39" t="s">
        <v>49</v>
      </c>
      <c r="J34" s="39">
        <v>505.0</v>
      </c>
      <c r="K34" s="43">
        <v>12500.0</v>
      </c>
      <c r="L34" s="39" t="s">
        <v>68</v>
      </c>
      <c r="M34" s="38">
        <v>45750.0</v>
      </c>
      <c r="N34" s="39" t="s">
        <v>19</v>
      </c>
      <c r="O34" s="44"/>
      <c r="P34" s="463"/>
      <c r="Q34" s="463"/>
      <c r="R34" s="476">
        <v>45762.0</v>
      </c>
      <c r="S34" s="477" t="s">
        <v>1016</v>
      </c>
      <c r="T34" s="478" t="s">
        <v>81</v>
      </c>
      <c r="U34" s="463"/>
      <c r="V34" s="463"/>
      <c r="W34" s="463"/>
      <c r="X34" s="463"/>
    </row>
    <row r="35">
      <c r="A35" s="38">
        <v>45705.0</v>
      </c>
      <c r="B35" s="38">
        <v>45783.0</v>
      </c>
      <c r="C35" s="39">
        <v>224838.0</v>
      </c>
      <c r="D35" s="39" t="s">
        <v>77</v>
      </c>
      <c r="E35" s="38">
        <v>45474.0</v>
      </c>
      <c r="F35" s="40">
        <f t="shared" si="3"/>
        <v>10</v>
      </c>
      <c r="G35" s="38">
        <v>45518.0</v>
      </c>
      <c r="H35" s="462">
        <f t="shared" si="2"/>
        <v>8</v>
      </c>
      <c r="I35" s="39" t="s">
        <v>49</v>
      </c>
      <c r="J35" s="39">
        <v>510.0</v>
      </c>
      <c r="K35" s="43">
        <v>0.0</v>
      </c>
      <c r="L35" s="39" t="s">
        <v>51</v>
      </c>
      <c r="M35" s="38">
        <v>45757.0</v>
      </c>
      <c r="N35" s="39" t="s">
        <v>19</v>
      </c>
      <c r="O35" s="44"/>
      <c r="P35" s="463"/>
      <c r="Q35" s="463"/>
      <c r="R35" s="476">
        <v>45762.0</v>
      </c>
      <c r="S35" s="477" t="s">
        <v>1017</v>
      </c>
      <c r="T35" s="478" t="s">
        <v>81</v>
      </c>
      <c r="U35" s="463"/>
      <c r="V35" s="463"/>
      <c r="W35" s="463"/>
      <c r="X35" s="463"/>
    </row>
    <row r="36">
      <c r="A36" s="38">
        <v>45705.0</v>
      </c>
      <c r="B36" s="38">
        <v>45783.0</v>
      </c>
      <c r="C36" s="39">
        <v>232758.0</v>
      </c>
      <c r="D36" s="39" t="s">
        <v>77</v>
      </c>
      <c r="E36" s="38">
        <v>45536.0</v>
      </c>
      <c r="F36" s="40">
        <f t="shared" si="3"/>
        <v>8</v>
      </c>
      <c r="G36" s="77">
        <v>45596.0</v>
      </c>
      <c r="H36" s="462">
        <f t="shared" si="2"/>
        <v>6</v>
      </c>
      <c r="I36" s="39" t="s">
        <v>49</v>
      </c>
      <c r="J36" s="39">
        <v>514.0</v>
      </c>
      <c r="K36" s="43">
        <v>10000.0</v>
      </c>
      <c r="L36" s="39" t="s">
        <v>51</v>
      </c>
      <c r="M36" s="38">
        <v>45772.0</v>
      </c>
      <c r="N36" s="39" t="s">
        <v>19</v>
      </c>
      <c r="O36" s="44"/>
      <c r="P36" s="81" t="s">
        <v>66</v>
      </c>
      <c r="Q36" s="463"/>
      <c r="R36" s="476">
        <v>45763.0</v>
      </c>
      <c r="S36" s="477" t="s">
        <v>1018</v>
      </c>
      <c r="T36" s="478" t="s">
        <v>81</v>
      </c>
      <c r="U36" s="463"/>
      <c r="V36" s="463"/>
      <c r="W36" s="463"/>
      <c r="X36" s="463"/>
    </row>
    <row r="37">
      <c r="A37" s="38">
        <v>45705.0</v>
      </c>
      <c r="B37" s="38">
        <v>45783.0</v>
      </c>
      <c r="C37" s="39">
        <v>131807.0</v>
      </c>
      <c r="D37" s="39" t="s">
        <v>77</v>
      </c>
      <c r="E37" s="38">
        <v>44682.0</v>
      </c>
      <c r="F37" s="40">
        <f t="shared" si="3"/>
        <v>36</v>
      </c>
      <c r="G37" s="38">
        <v>44720.0</v>
      </c>
      <c r="H37" s="462">
        <f t="shared" si="2"/>
        <v>34</v>
      </c>
      <c r="I37" s="482" t="s">
        <v>59</v>
      </c>
      <c r="J37" s="39" t="s">
        <v>33</v>
      </c>
      <c r="K37" s="43" t="s">
        <v>422</v>
      </c>
      <c r="L37" s="39" t="s">
        <v>51</v>
      </c>
      <c r="M37" s="38">
        <v>45756.0</v>
      </c>
      <c r="N37" s="39" t="s">
        <v>19</v>
      </c>
      <c r="O37" s="44"/>
      <c r="P37" s="463"/>
      <c r="Q37" s="463"/>
      <c r="R37" s="476">
        <v>45764.0</v>
      </c>
      <c r="S37" s="481" t="s">
        <v>1019</v>
      </c>
      <c r="T37" s="478" t="s">
        <v>81</v>
      </c>
      <c r="U37" s="463"/>
      <c r="V37" s="463"/>
      <c r="W37" s="463"/>
      <c r="X37" s="463"/>
    </row>
    <row r="38">
      <c r="A38" s="38">
        <v>45705.0</v>
      </c>
      <c r="B38" s="38">
        <v>45783.0</v>
      </c>
      <c r="C38" s="39">
        <v>198905.0</v>
      </c>
      <c r="D38" s="39" t="s">
        <v>77</v>
      </c>
      <c r="E38" s="38">
        <v>45292.0</v>
      </c>
      <c r="F38" s="40">
        <f t="shared" si="3"/>
        <v>16</v>
      </c>
      <c r="G38" s="38">
        <v>45307.0</v>
      </c>
      <c r="H38" s="462">
        <f t="shared" si="2"/>
        <v>15</v>
      </c>
      <c r="I38" s="482" t="s">
        <v>59</v>
      </c>
      <c r="J38" s="39">
        <v>108.0</v>
      </c>
      <c r="K38" s="43">
        <v>0.0</v>
      </c>
      <c r="L38" s="39" t="s">
        <v>51</v>
      </c>
      <c r="M38" s="39" t="s">
        <v>1020</v>
      </c>
      <c r="N38" s="39" t="s">
        <v>19</v>
      </c>
      <c r="O38" s="39" t="s">
        <v>996</v>
      </c>
      <c r="P38" s="463"/>
      <c r="Q38" s="463"/>
      <c r="R38" s="476">
        <v>45764.0</v>
      </c>
      <c r="S38" s="481" t="s">
        <v>1021</v>
      </c>
      <c r="T38" s="478" t="s">
        <v>81</v>
      </c>
      <c r="U38" s="463"/>
      <c r="V38" s="463"/>
      <c r="W38" s="463"/>
      <c r="X38" s="463"/>
    </row>
    <row r="39">
      <c r="A39" s="38">
        <v>45705.0</v>
      </c>
      <c r="B39" s="38">
        <v>45783.0</v>
      </c>
      <c r="C39" s="39">
        <v>205274.0</v>
      </c>
      <c r="D39" s="39" t="s">
        <v>104</v>
      </c>
      <c r="E39" s="38">
        <v>45323.0</v>
      </c>
      <c r="F39" s="40">
        <f t="shared" si="3"/>
        <v>15</v>
      </c>
      <c r="G39" s="38">
        <v>45369.0</v>
      </c>
      <c r="H39" s="462">
        <f t="shared" si="2"/>
        <v>13</v>
      </c>
      <c r="I39" s="39" t="s">
        <v>73</v>
      </c>
      <c r="J39" s="39" t="s">
        <v>142</v>
      </c>
      <c r="K39" s="43">
        <v>8100.0</v>
      </c>
      <c r="L39" s="39" t="s">
        <v>51</v>
      </c>
      <c r="M39" s="38">
        <v>45763.0</v>
      </c>
      <c r="N39" s="39" t="s">
        <v>19</v>
      </c>
      <c r="O39" s="44"/>
      <c r="P39" s="463"/>
      <c r="Q39" s="463"/>
      <c r="R39" s="476">
        <v>45764.0</v>
      </c>
      <c r="S39" s="484" t="s">
        <v>1022</v>
      </c>
      <c r="T39" s="478" t="s">
        <v>81</v>
      </c>
      <c r="U39" s="463"/>
      <c r="V39" s="463"/>
      <c r="W39" s="463"/>
      <c r="X39" s="463"/>
    </row>
    <row r="40">
      <c r="A40" s="38">
        <v>45705.0</v>
      </c>
      <c r="B40" s="38">
        <v>45783.0</v>
      </c>
      <c r="C40" s="39">
        <v>212564.0</v>
      </c>
      <c r="D40" s="39" t="s">
        <v>104</v>
      </c>
      <c r="E40" s="38">
        <v>45292.0</v>
      </c>
      <c r="F40" s="40">
        <f t="shared" si="3"/>
        <v>16</v>
      </c>
      <c r="G40" s="38">
        <v>45412.0</v>
      </c>
      <c r="H40" s="462">
        <f t="shared" si="2"/>
        <v>12</v>
      </c>
      <c r="I40" s="39" t="s">
        <v>49</v>
      </c>
      <c r="J40" s="39" t="s">
        <v>160</v>
      </c>
      <c r="K40" s="43">
        <v>0.0</v>
      </c>
      <c r="L40" s="39" t="s">
        <v>51</v>
      </c>
      <c r="M40" s="38">
        <v>45757.0</v>
      </c>
      <c r="N40" s="39" t="s">
        <v>19</v>
      </c>
      <c r="O40" s="44"/>
      <c r="P40" s="463"/>
      <c r="Q40" s="463"/>
      <c r="R40" s="476">
        <v>45769.0</v>
      </c>
      <c r="S40" s="485" t="s">
        <v>1023</v>
      </c>
      <c r="T40" s="478" t="s">
        <v>81</v>
      </c>
      <c r="U40" s="463"/>
      <c r="V40" s="463"/>
      <c r="W40" s="463"/>
      <c r="X40" s="463"/>
    </row>
    <row r="41">
      <c r="A41" s="38">
        <v>45705.0</v>
      </c>
      <c r="B41" s="38">
        <v>45783.0</v>
      </c>
      <c r="C41" s="39">
        <v>192776.0</v>
      </c>
      <c r="D41" s="39" t="s">
        <v>83</v>
      </c>
      <c r="E41" s="38">
        <v>45200.0</v>
      </c>
      <c r="F41" s="40">
        <f t="shared" si="3"/>
        <v>19</v>
      </c>
      <c r="G41" s="77">
        <v>45252.0</v>
      </c>
      <c r="H41" s="462">
        <f t="shared" si="2"/>
        <v>17</v>
      </c>
      <c r="I41" s="39" t="s">
        <v>49</v>
      </c>
      <c r="J41" s="39">
        <v>535.0</v>
      </c>
      <c r="K41" s="43">
        <v>0.0</v>
      </c>
      <c r="L41" s="39" t="s">
        <v>51</v>
      </c>
      <c r="M41" s="53">
        <v>45758.0</v>
      </c>
      <c r="N41" s="39" t="s">
        <v>19</v>
      </c>
      <c r="O41" s="44"/>
      <c r="P41" s="463"/>
      <c r="Q41" s="463"/>
      <c r="R41" s="476">
        <v>45770.0</v>
      </c>
      <c r="S41" s="477" t="s">
        <v>1024</v>
      </c>
      <c r="T41" s="478" t="s">
        <v>81</v>
      </c>
      <c r="U41" s="463"/>
      <c r="V41" s="463"/>
      <c r="W41" s="463"/>
      <c r="X41" s="463"/>
    </row>
    <row r="42">
      <c r="A42" s="38">
        <v>45705.0</v>
      </c>
      <c r="B42" s="38">
        <v>45783.0</v>
      </c>
      <c r="C42" s="39">
        <v>188195.0</v>
      </c>
      <c r="D42" s="39" t="s">
        <v>83</v>
      </c>
      <c r="E42" s="38">
        <v>45139.0</v>
      </c>
      <c r="F42" s="40">
        <f t="shared" si="3"/>
        <v>21</v>
      </c>
      <c r="G42" s="38">
        <v>45113.0</v>
      </c>
      <c r="H42" s="462">
        <f t="shared" si="2"/>
        <v>22</v>
      </c>
      <c r="I42" s="39" t="s">
        <v>49</v>
      </c>
      <c r="J42" s="39">
        <v>516.0</v>
      </c>
      <c r="K42" s="43">
        <v>0.0</v>
      </c>
      <c r="L42" s="39" t="s">
        <v>68</v>
      </c>
      <c r="M42" s="53">
        <v>45758.0</v>
      </c>
      <c r="N42" s="39" t="s">
        <v>19</v>
      </c>
      <c r="O42" s="44"/>
      <c r="P42" s="463"/>
      <c r="Q42" s="463"/>
      <c r="R42" s="476">
        <v>45771.0</v>
      </c>
      <c r="S42" s="484" t="s">
        <v>1025</v>
      </c>
      <c r="T42" s="478" t="s">
        <v>81</v>
      </c>
      <c r="U42" s="463"/>
      <c r="V42" s="463"/>
      <c r="W42" s="463"/>
      <c r="X42" s="463"/>
    </row>
    <row r="43">
      <c r="A43" s="38">
        <v>45705.0</v>
      </c>
      <c r="B43" s="38">
        <v>45783.0</v>
      </c>
      <c r="C43" s="39">
        <v>200248.0</v>
      </c>
      <c r="D43" s="39" t="s">
        <v>83</v>
      </c>
      <c r="E43" s="38">
        <v>45292.0</v>
      </c>
      <c r="F43" s="40">
        <f t="shared" si="3"/>
        <v>16</v>
      </c>
      <c r="G43" s="38">
        <v>45320.0</v>
      </c>
      <c r="H43" s="462">
        <f t="shared" si="2"/>
        <v>15</v>
      </c>
      <c r="I43" s="39" t="s">
        <v>49</v>
      </c>
      <c r="J43" s="39">
        <v>535.0</v>
      </c>
      <c r="K43" s="43">
        <v>0.0</v>
      </c>
      <c r="L43" s="39" t="s">
        <v>51</v>
      </c>
      <c r="M43" s="38">
        <v>45761.0</v>
      </c>
      <c r="N43" s="39" t="s">
        <v>19</v>
      </c>
      <c r="O43" s="44"/>
      <c r="P43" s="463"/>
      <c r="Q43" s="463"/>
      <c r="R43" s="476">
        <v>45772.0</v>
      </c>
      <c r="S43" s="484" t="s">
        <v>1026</v>
      </c>
      <c r="T43" s="478" t="s">
        <v>81</v>
      </c>
      <c r="U43" s="463"/>
      <c r="V43" s="463"/>
      <c r="W43" s="463"/>
      <c r="X43" s="463"/>
    </row>
    <row r="44">
      <c r="A44" s="38">
        <v>45705.0</v>
      </c>
      <c r="B44" s="38">
        <v>45783.0</v>
      </c>
      <c r="C44" s="39">
        <v>220845.0</v>
      </c>
      <c r="D44" s="39" t="s">
        <v>83</v>
      </c>
      <c r="E44" s="38">
        <v>45383.0</v>
      </c>
      <c r="F44" s="40">
        <f t="shared" si="3"/>
        <v>13</v>
      </c>
      <c r="G44" s="38">
        <v>45485.0</v>
      </c>
      <c r="H44" s="462">
        <f t="shared" si="2"/>
        <v>9</v>
      </c>
      <c r="I44" s="39" t="s">
        <v>49</v>
      </c>
      <c r="J44" s="39">
        <v>504.0</v>
      </c>
      <c r="K44" s="43">
        <v>7000.0</v>
      </c>
      <c r="L44" s="39" t="s">
        <v>68</v>
      </c>
      <c r="M44" s="44"/>
      <c r="N44" s="39" t="s">
        <v>19</v>
      </c>
      <c r="O44" s="44"/>
      <c r="P44" s="463"/>
      <c r="Q44" s="486"/>
      <c r="R44" s="476">
        <v>45775.0</v>
      </c>
      <c r="S44" s="484" t="s">
        <v>1027</v>
      </c>
      <c r="T44" s="478" t="s">
        <v>101</v>
      </c>
      <c r="U44" s="463"/>
      <c r="V44" s="463"/>
      <c r="W44" s="463"/>
      <c r="X44" s="463"/>
    </row>
    <row r="45">
      <c r="A45" s="38">
        <v>45705.0</v>
      </c>
      <c r="B45" s="38">
        <v>45783.0</v>
      </c>
      <c r="C45" s="39">
        <v>222722.0</v>
      </c>
      <c r="D45" s="39" t="s">
        <v>83</v>
      </c>
      <c r="E45" s="38">
        <v>45352.0</v>
      </c>
      <c r="F45" s="40">
        <f t="shared" si="3"/>
        <v>14</v>
      </c>
      <c r="G45" s="38">
        <v>45499.0</v>
      </c>
      <c r="H45" s="462">
        <f t="shared" si="2"/>
        <v>9</v>
      </c>
      <c r="I45" s="39" t="s">
        <v>49</v>
      </c>
      <c r="J45" s="39">
        <v>512.0</v>
      </c>
      <c r="K45" s="43">
        <v>0.0</v>
      </c>
      <c r="L45" s="39" t="s">
        <v>51</v>
      </c>
      <c r="M45" s="38">
        <v>45761.0</v>
      </c>
      <c r="N45" s="39" t="s">
        <v>19</v>
      </c>
      <c r="O45" s="44"/>
      <c r="P45" s="463"/>
      <c r="Q45" s="463"/>
      <c r="R45" s="476">
        <v>45775.0</v>
      </c>
      <c r="S45" s="485" t="s">
        <v>1028</v>
      </c>
      <c r="T45" s="478" t="s">
        <v>101</v>
      </c>
      <c r="U45" s="463"/>
      <c r="V45" s="463"/>
      <c r="W45" s="463"/>
      <c r="X45" s="463"/>
    </row>
    <row r="46">
      <c r="A46" s="38">
        <v>45705.0</v>
      </c>
      <c r="B46" s="38">
        <v>45783.0</v>
      </c>
      <c r="C46" s="39">
        <v>231359.0</v>
      </c>
      <c r="D46" s="39" t="s">
        <v>83</v>
      </c>
      <c r="E46" s="38">
        <v>45536.0</v>
      </c>
      <c r="F46" s="40">
        <f t="shared" si="3"/>
        <v>8</v>
      </c>
      <c r="G46" s="77">
        <v>45581.0</v>
      </c>
      <c r="H46" s="462">
        <f t="shared" si="2"/>
        <v>6</v>
      </c>
      <c r="I46" s="39" t="s">
        <v>49</v>
      </c>
      <c r="J46" s="39">
        <v>512.0</v>
      </c>
      <c r="K46" s="43" t="s">
        <v>64</v>
      </c>
      <c r="L46" s="39" t="s">
        <v>51</v>
      </c>
      <c r="M46" s="38">
        <v>45762.0</v>
      </c>
      <c r="N46" s="39" t="s">
        <v>19</v>
      </c>
      <c r="O46" s="44"/>
      <c r="P46" s="463"/>
      <c r="Q46" s="463"/>
      <c r="R46" s="463"/>
      <c r="S46" s="463"/>
      <c r="T46" s="463"/>
      <c r="U46" s="463"/>
      <c r="V46" s="463"/>
      <c r="W46" s="463"/>
      <c r="X46" s="463"/>
    </row>
    <row r="47">
      <c r="A47" s="38">
        <v>45705.0</v>
      </c>
      <c r="B47" s="38">
        <v>45783.0</v>
      </c>
      <c r="C47" s="39">
        <v>211714.0</v>
      </c>
      <c r="D47" s="39" t="s">
        <v>87</v>
      </c>
      <c r="E47" s="38">
        <v>45323.0</v>
      </c>
      <c r="F47" s="40">
        <f t="shared" si="3"/>
        <v>15</v>
      </c>
      <c r="G47" s="38">
        <v>45405.0</v>
      </c>
      <c r="H47" s="462">
        <f t="shared" si="2"/>
        <v>12</v>
      </c>
      <c r="I47" s="39" t="s">
        <v>49</v>
      </c>
      <c r="J47" s="39">
        <v>504.0</v>
      </c>
      <c r="K47" s="43">
        <v>2786.4</v>
      </c>
      <c r="L47" s="39" t="s">
        <v>68</v>
      </c>
      <c r="M47" s="53">
        <v>45758.0</v>
      </c>
      <c r="N47" s="39" t="s">
        <v>19</v>
      </c>
      <c r="O47" s="39" t="s">
        <v>996</v>
      </c>
      <c r="P47" s="463"/>
      <c r="Q47" s="463"/>
      <c r="R47" s="463"/>
      <c r="S47" s="463"/>
      <c r="T47" s="463"/>
      <c r="U47" s="463"/>
      <c r="V47" s="463"/>
      <c r="W47" s="463"/>
      <c r="X47" s="463"/>
    </row>
    <row r="48">
      <c r="A48" s="38">
        <v>45705.0</v>
      </c>
      <c r="B48" s="38">
        <v>45783.0</v>
      </c>
      <c r="C48" s="39">
        <v>231854.0</v>
      </c>
      <c r="D48" s="39" t="s">
        <v>87</v>
      </c>
      <c r="E48" s="38">
        <v>45505.0</v>
      </c>
      <c r="F48" s="40">
        <f t="shared" si="3"/>
        <v>9</v>
      </c>
      <c r="G48" s="77">
        <v>45586.0</v>
      </c>
      <c r="H48" s="462">
        <f t="shared" si="2"/>
        <v>6</v>
      </c>
      <c r="I48" s="39" t="s">
        <v>49</v>
      </c>
      <c r="J48" s="39" t="s">
        <v>295</v>
      </c>
      <c r="K48" s="43">
        <v>3000.0</v>
      </c>
      <c r="L48" s="39" t="s">
        <v>68</v>
      </c>
      <c r="M48" s="38">
        <v>45743.0</v>
      </c>
      <c r="N48" s="39" t="s">
        <v>19</v>
      </c>
      <c r="O48" s="44"/>
      <c r="P48" s="81" t="s">
        <v>66</v>
      </c>
      <c r="Q48" s="463"/>
      <c r="R48" s="44"/>
      <c r="S48" s="44"/>
      <c r="T48" s="44"/>
      <c r="U48" s="44"/>
      <c r="V48" s="463"/>
      <c r="W48" s="463"/>
      <c r="X48" s="463"/>
    </row>
    <row r="49">
      <c r="A49" s="38">
        <v>45705.0</v>
      </c>
      <c r="B49" s="38">
        <v>45783.0</v>
      </c>
      <c r="C49" s="39">
        <v>215131.0</v>
      </c>
      <c r="D49" s="39" t="s">
        <v>107</v>
      </c>
      <c r="E49" s="38">
        <v>45413.0</v>
      </c>
      <c r="F49" s="40">
        <f t="shared" si="3"/>
        <v>12</v>
      </c>
      <c r="G49" s="38">
        <v>45432.0</v>
      </c>
      <c r="H49" s="462">
        <f t="shared" si="2"/>
        <v>11</v>
      </c>
      <c r="I49" s="39" t="s">
        <v>49</v>
      </c>
      <c r="J49" s="39">
        <v>501.0</v>
      </c>
      <c r="K49" s="43" t="s">
        <v>64</v>
      </c>
      <c r="L49" s="39" t="s">
        <v>51</v>
      </c>
      <c r="M49" s="38">
        <v>45769.0</v>
      </c>
      <c r="N49" s="39" t="s">
        <v>19</v>
      </c>
      <c r="O49" s="44"/>
      <c r="P49" s="463"/>
      <c r="Q49" s="463"/>
      <c r="R49" s="44"/>
      <c r="S49" s="44"/>
      <c r="T49" s="44"/>
      <c r="U49" s="44"/>
      <c r="V49" s="463"/>
      <c r="W49" s="463"/>
      <c r="X49" s="463"/>
    </row>
    <row r="50">
      <c r="A50" s="38">
        <v>45705.0</v>
      </c>
      <c r="B50" s="38">
        <v>45783.0</v>
      </c>
      <c r="C50" s="39">
        <v>215908.0</v>
      </c>
      <c r="D50" s="39" t="s">
        <v>107</v>
      </c>
      <c r="E50" s="38">
        <v>45383.0</v>
      </c>
      <c r="F50" s="40">
        <f t="shared" si="3"/>
        <v>13</v>
      </c>
      <c r="G50" s="38">
        <v>45436.0</v>
      </c>
      <c r="H50" s="462">
        <f t="shared" si="2"/>
        <v>11</v>
      </c>
      <c r="I50" s="39" t="s">
        <v>49</v>
      </c>
      <c r="J50" s="39" t="s">
        <v>295</v>
      </c>
      <c r="K50" s="43" t="s">
        <v>64</v>
      </c>
      <c r="L50" s="39" t="s">
        <v>51</v>
      </c>
      <c r="M50" s="53">
        <v>45764.0</v>
      </c>
      <c r="N50" s="39" t="s">
        <v>19</v>
      </c>
      <c r="O50" s="44"/>
      <c r="P50" s="81" t="s">
        <v>66</v>
      </c>
      <c r="Q50" s="463"/>
      <c r="R50" s="463"/>
      <c r="S50" s="463"/>
      <c r="T50" s="463"/>
      <c r="U50" s="463"/>
      <c r="V50" s="486"/>
      <c r="W50" s="486"/>
      <c r="X50" s="486"/>
    </row>
    <row r="51">
      <c r="A51" s="38">
        <v>45705.0</v>
      </c>
      <c r="B51" s="38">
        <v>45783.0</v>
      </c>
      <c r="C51" s="39">
        <v>226849.0</v>
      </c>
      <c r="D51" s="39" t="s">
        <v>107</v>
      </c>
      <c r="E51" s="38">
        <v>43891.0</v>
      </c>
      <c r="F51" s="40">
        <f t="shared" si="3"/>
        <v>62</v>
      </c>
      <c r="G51" s="38">
        <v>45538.0</v>
      </c>
      <c r="H51" s="462">
        <f t="shared" si="2"/>
        <v>8</v>
      </c>
      <c r="I51" s="482" t="s">
        <v>59</v>
      </c>
      <c r="J51" s="39">
        <v>108.0</v>
      </c>
      <c r="K51" s="43" t="s">
        <v>64</v>
      </c>
      <c r="L51" s="39" t="s">
        <v>51</v>
      </c>
      <c r="M51" s="38">
        <v>45754.0</v>
      </c>
      <c r="N51" s="39" t="s">
        <v>19</v>
      </c>
      <c r="O51" s="39" t="s">
        <v>996</v>
      </c>
      <c r="P51" s="463"/>
      <c r="Q51" s="463"/>
      <c r="R51" s="44"/>
      <c r="S51" s="44"/>
      <c r="T51" s="44"/>
      <c r="U51" s="44"/>
      <c r="V51" s="463"/>
      <c r="W51" s="463"/>
      <c r="X51" s="463"/>
    </row>
    <row r="52">
      <c r="A52" s="38">
        <v>45705.0</v>
      </c>
      <c r="B52" s="38">
        <v>45783.0</v>
      </c>
      <c r="C52" s="39">
        <v>194811.0</v>
      </c>
      <c r="D52" s="39" t="s">
        <v>41</v>
      </c>
      <c r="E52" s="38">
        <v>45170.0</v>
      </c>
      <c r="F52" s="40">
        <f t="shared" si="3"/>
        <v>20</v>
      </c>
      <c r="G52" s="38">
        <v>45265.0</v>
      </c>
      <c r="H52" s="462">
        <f t="shared" si="2"/>
        <v>17</v>
      </c>
      <c r="I52" s="39" t="s">
        <v>49</v>
      </c>
      <c r="J52" s="39">
        <v>535.0</v>
      </c>
      <c r="K52" s="43" t="s">
        <v>64</v>
      </c>
      <c r="L52" s="39" t="s">
        <v>51</v>
      </c>
      <c r="M52" s="38">
        <v>45757.0</v>
      </c>
      <c r="N52" s="39" t="s">
        <v>19</v>
      </c>
      <c r="O52" s="44"/>
      <c r="P52" s="81" t="s">
        <v>66</v>
      </c>
      <c r="Q52" s="463"/>
      <c r="R52" s="44"/>
      <c r="S52" s="44"/>
      <c r="T52" s="44"/>
      <c r="U52" s="44"/>
      <c r="V52" s="463"/>
      <c r="W52" s="463"/>
      <c r="X52" s="463"/>
    </row>
    <row r="53">
      <c r="A53" s="38">
        <v>45700.0</v>
      </c>
      <c r="B53" s="38">
        <v>45783.0</v>
      </c>
      <c r="C53" s="39">
        <v>228586.0</v>
      </c>
      <c r="D53" s="39" t="s">
        <v>89</v>
      </c>
      <c r="E53" s="38">
        <v>45536.0</v>
      </c>
      <c r="F53" s="40">
        <f t="shared" si="3"/>
        <v>8</v>
      </c>
      <c r="G53" s="38">
        <v>45558.0</v>
      </c>
      <c r="H53" s="462">
        <f t="shared" si="2"/>
        <v>7</v>
      </c>
      <c r="I53" s="482" t="s">
        <v>59</v>
      </c>
      <c r="J53" s="39" t="s">
        <v>465</v>
      </c>
      <c r="K53" s="43">
        <v>4000.0</v>
      </c>
      <c r="L53" s="39" t="s">
        <v>68</v>
      </c>
      <c r="M53" s="38">
        <v>45754.0</v>
      </c>
      <c r="N53" s="39" t="s">
        <v>19</v>
      </c>
      <c r="O53" s="44"/>
      <c r="P53" s="463"/>
      <c r="Q53" s="463"/>
      <c r="R53" s="44"/>
      <c r="S53" s="44"/>
      <c r="T53" s="44"/>
      <c r="U53" s="44"/>
      <c r="V53" s="463"/>
      <c r="W53" s="463"/>
      <c r="X53" s="463"/>
    </row>
    <row r="54">
      <c r="A54" s="38">
        <v>45705.0</v>
      </c>
      <c r="B54" s="38">
        <v>45783.0</v>
      </c>
      <c r="C54" s="39">
        <v>192771.0</v>
      </c>
      <c r="D54" s="39" t="s">
        <v>158</v>
      </c>
      <c r="E54" s="38">
        <v>45200.0</v>
      </c>
      <c r="F54" s="40">
        <f t="shared" si="3"/>
        <v>19</v>
      </c>
      <c r="G54" s="77">
        <v>45244.0</v>
      </c>
      <c r="H54" s="462">
        <f t="shared" si="2"/>
        <v>17</v>
      </c>
      <c r="I54" s="39" t="s">
        <v>49</v>
      </c>
      <c r="J54" s="39">
        <v>535.0</v>
      </c>
      <c r="K54" s="43" t="s">
        <v>64</v>
      </c>
      <c r="L54" s="39" t="s">
        <v>51</v>
      </c>
      <c r="M54" s="38">
        <v>45758.0</v>
      </c>
      <c r="N54" s="39" t="s">
        <v>19</v>
      </c>
      <c r="O54" s="39" t="s">
        <v>996</v>
      </c>
      <c r="P54" s="81" t="s">
        <v>66</v>
      </c>
      <c r="Q54" s="463"/>
      <c r="R54" s="44"/>
      <c r="S54" s="44"/>
      <c r="T54" s="44"/>
      <c r="U54" s="44"/>
      <c r="V54" s="463"/>
      <c r="W54" s="463"/>
      <c r="X54" s="463"/>
    </row>
    <row r="55">
      <c r="A55" s="38">
        <v>45705.0</v>
      </c>
      <c r="B55" s="38">
        <v>45783.0</v>
      </c>
      <c r="C55" s="39">
        <v>221399.0</v>
      </c>
      <c r="D55" s="39" t="s">
        <v>111</v>
      </c>
      <c r="E55" s="38">
        <v>45474.0</v>
      </c>
      <c r="F55" s="40">
        <f t="shared" si="3"/>
        <v>10</v>
      </c>
      <c r="G55" s="38">
        <v>45485.0</v>
      </c>
      <c r="H55" s="462">
        <f t="shared" si="2"/>
        <v>9</v>
      </c>
      <c r="I55" s="39" t="s">
        <v>49</v>
      </c>
      <c r="J55" s="39" t="s">
        <v>295</v>
      </c>
      <c r="K55" s="43" t="s">
        <v>64</v>
      </c>
      <c r="L55" s="39" t="s">
        <v>51</v>
      </c>
      <c r="M55" s="38">
        <v>45743.0</v>
      </c>
      <c r="N55" s="39" t="s">
        <v>19</v>
      </c>
      <c r="O55" s="39" t="s">
        <v>996</v>
      </c>
      <c r="P55" s="81" t="s">
        <v>66</v>
      </c>
      <c r="Q55" s="463"/>
      <c r="R55" s="44"/>
      <c r="S55" s="44"/>
      <c r="T55" s="44"/>
      <c r="U55" s="44"/>
      <c r="V55" s="463"/>
      <c r="W55" s="463"/>
      <c r="X55" s="463"/>
    </row>
    <row r="56">
      <c r="A56" s="38">
        <v>45705.0</v>
      </c>
      <c r="B56" s="38">
        <v>45783.0</v>
      </c>
      <c r="C56" s="39">
        <v>223674.0</v>
      </c>
      <c r="D56" s="39" t="s">
        <v>55</v>
      </c>
      <c r="E56" s="38">
        <v>45474.0</v>
      </c>
      <c r="F56" s="40">
        <f t="shared" si="3"/>
        <v>10</v>
      </c>
      <c r="G56" s="38">
        <v>45509.0</v>
      </c>
      <c r="H56" s="462">
        <f t="shared" si="2"/>
        <v>9</v>
      </c>
      <c r="I56" s="39" t="s">
        <v>49</v>
      </c>
      <c r="J56" s="39">
        <v>501.0</v>
      </c>
      <c r="K56" s="43">
        <v>2400.0</v>
      </c>
      <c r="L56" s="39" t="s">
        <v>51</v>
      </c>
      <c r="M56" s="38">
        <v>45754.0</v>
      </c>
      <c r="N56" s="39" t="s">
        <v>19</v>
      </c>
      <c r="O56" s="39" t="s">
        <v>331</v>
      </c>
      <c r="P56" s="81" t="s">
        <v>66</v>
      </c>
      <c r="Q56" s="463"/>
      <c r="R56" s="44"/>
      <c r="S56" s="44"/>
      <c r="T56" s="44"/>
      <c r="U56" s="44"/>
      <c r="V56" s="463"/>
      <c r="W56" s="463"/>
      <c r="X56" s="463"/>
    </row>
    <row r="57">
      <c r="A57" s="38">
        <v>45705.0</v>
      </c>
      <c r="B57" s="38">
        <v>45783.0</v>
      </c>
      <c r="C57" s="39">
        <v>197992.0</v>
      </c>
      <c r="D57" s="39" t="s">
        <v>95</v>
      </c>
      <c r="E57" s="38">
        <v>45292.0</v>
      </c>
      <c r="F57" s="40">
        <f t="shared" si="3"/>
        <v>16</v>
      </c>
      <c r="G57" s="38">
        <v>45301.0</v>
      </c>
      <c r="H57" s="462">
        <f t="shared" si="2"/>
        <v>15</v>
      </c>
      <c r="I57" s="39" t="s">
        <v>49</v>
      </c>
      <c r="J57" s="39" t="s">
        <v>295</v>
      </c>
      <c r="K57" s="43">
        <v>0.0</v>
      </c>
      <c r="L57" s="39" t="s">
        <v>51</v>
      </c>
      <c r="M57" s="38">
        <v>45764.0</v>
      </c>
      <c r="N57" s="39" t="s">
        <v>19</v>
      </c>
      <c r="O57" s="39" t="s">
        <v>996</v>
      </c>
      <c r="P57" s="81" t="s">
        <v>66</v>
      </c>
      <c r="Q57" s="463"/>
      <c r="R57" s="44"/>
      <c r="S57" s="44"/>
      <c r="T57" s="44"/>
      <c r="U57" s="44"/>
      <c r="V57" s="463"/>
      <c r="W57" s="463"/>
      <c r="X57" s="463"/>
    </row>
    <row r="58">
      <c r="A58" s="38">
        <v>45705.0</v>
      </c>
      <c r="B58" s="38">
        <v>45783.0</v>
      </c>
      <c r="C58" s="39">
        <v>212820.0</v>
      </c>
      <c r="D58" s="39" t="s">
        <v>95</v>
      </c>
      <c r="E58" s="38">
        <v>45383.0</v>
      </c>
      <c r="F58" s="40">
        <f t="shared" si="3"/>
        <v>13</v>
      </c>
      <c r="G58" s="38">
        <v>45414.0</v>
      </c>
      <c r="H58" s="462">
        <f t="shared" si="2"/>
        <v>12</v>
      </c>
      <c r="I58" s="39" t="s">
        <v>49</v>
      </c>
      <c r="J58" s="39">
        <v>504.0</v>
      </c>
      <c r="K58" s="43" t="s">
        <v>64</v>
      </c>
      <c r="L58" s="39" t="s">
        <v>51</v>
      </c>
      <c r="M58" s="53">
        <v>45758.0</v>
      </c>
      <c r="N58" s="39" t="s">
        <v>19</v>
      </c>
      <c r="O58" s="39" t="s">
        <v>996</v>
      </c>
      <c r="P58" s="463"/>
      <c r="Q58" s="463"/>
      <c r="R58" s="44"/>
      <c r="S58" s="44"/>
      <c r="T58" s="44"/>
      <c r="U58" s="44"/>
      <c r="V58" s="463"/>
      <c r="W58" s="463"/>
      <c r="X58" s="463"/>
    </row>
    <row r="59">
      <c r="A59" s="38">
        <v>45705.0</v>
      </c>
      <c r="B59" s="38">
        <v>45783.0</v>
      </c>
      <c r="C59" s="39">
        <v>190124.0</v>
      </c>
      <c r="D59" s="39" t="s">
        <v>96</v>
      </c>
      <c r="E59" s="38">
        <v>45139.0</v>
      </c>
      <c r="F59" s="40">
        <f t="shared" si="3"/>
        <v>21</v>
      </c>
      <c r="G59" s="77">
        <v>45223.0</v>
      </c>
      <c r="H59" s="462">
        <f t="shared" si="2"/>
        <v>18</v>
      </c>
      <c r="I59" s="39" t="s">
        <v>49</v>
      </c>
      <c r="J59" s="39">
        <v>535.0</v>
      </c>
      <c r="K59" s="43">
        <v>8000.0</v>
      </c>
      <c r="L59" s="39" t="s">
        <v>68</v>
      </c>
      <c r="M59" s="38">
        <v>45754.0</v>
      </c>
      <c r="N59" s="39" t="s">
        <v>19</v>
      </c>
      <c r="O59" s="39" t="s">
        <v>996</v>
      </c>
      <c r="P59" s="81" t="s">
        <v>66</v>
      </c>
      <c r="Q59" s="463"/>
      <c r="R59" s="44"/>
      <c r="S59" s="44"/>
      <c r="T59" s="44"/>
      <c r="U59" s="44"/>
      <c r="V59" s="463"/>
      <c r="W59" s="463"/>
      <c r="X59" s="463"/>
    </row>
    <row r="60">
      <c r="A60" s="38">
        <v>45705.0</v>
      </c>
      <c r="B60" s="38">
        <v>45783.0</v>
      </c>
      <c r="C60" s="39">
        <v>203677.0</v>
      </c>
      <c r="D60" s="39" t="s">
        <v>98</v>
      </c>
      <c r="E60" s="38">
        <v>45231.0</v>
      </c>
      <c r="F60" s="40">
        <f t="shared" si="3"/>
        <v>18</v>
      </c>
      <c r="G60" s="38">
        <v>45345.0</v>
      </c>
      <c r="H60" s="462">
        <f t="shared" si="2"/>
        <v>14</v>
      </c>
      <c r="I60" s="39" t="s">
        <v>49</v>
      </c>
      <c r="J60" s="39">
        <v>535.0</v>
      </c>
      <c r="K60" s="43">
        <v>0.0</v>
      </c>
      <c r="L60" s="39" t="s">
        <v>68</v>
      </c>
      <c r="M60" s="38">
        <v>45750.0</v>
      </c>
      <c r="N60" s="39" t="s">
        <v>19</v>
      </c>
      <c r="O60" s="39" t="s">
        <v>996</v>
      </c>
      <c r="P60" s="81" t="s">
        <v>66</v>
      </c>
      <c r="Q60" s="463"/>
      <c r="R60" s="44"/>
      <c r="S60" s="44"/>
      <c r="T60" s="44"/>
      <c r="U60" s="44"/>
      <c r="V60" s="463"/>
      <c r="W60" s="463"/>
      <c r="X60" s="463"/>
    </row>
    <row r="61">
      <c r="A61" s="38">
        <v>45705.0</v>
      </c>
      <c r="B61" s="38">
        <v>45783.0</v>
      </c>
      <c r="C61" s="39">
        <v>191459.0</v>
      </c>
      <c r="D61" s="39" t="s">
        <v>118</v>
      </c>
      <c r="E61" s="38">
        <v>45108.0</v>
      </c>
      <c r="F61" s="40">
        <f t="shared" si="3"/>
        <v>22</v>
      </c>
      <c r="G61" s="38">
        <v>45231.0</v>
      </c>
      <c r="H61" s="462">
        <f t="shared" si="2"/>
        <v>18</v>
      </c>
      <c r="I61" s="39" t="s">
        <v>49</v>
      </c>
      <c r="J61" s="39">
        <v>535.0</v>
      </c>
      <c r="K61" s="43">
        <v>0.0</v>
      </c>
      <c r="L61" s="39" t="s">
        <v>68</v>
      </c>
      <c r="M61" s="38">
        <v>45750.0</v>
      </c>
      <c r="N61" s="39" t="s">
        <v>19</v>
      </c>
      <c r="O61" s="44"/>
      <c r="P61" s="463"/>
      <c r="Q61" s="463"/>
      <c r="R61" s="44"/>
      <c r="S61" s="44"/>
      <c r="T61" s="44"/>
      <c r="U61" s="44"/>
      <c r="V61" s="463"/>
      <c r="W61" s="463"/>
      <c r="X61" s="463"/>
    </row>
    <row r="62">
      <c r="A62" s="38">
        <v>45705.0</v>
      </c>
      <c r="B62" s="38">
        <v>45783.0</v>
      </c>
      <c r="C62" s="39">
        <v>211743.0</v>
      </c>
      <c r="D62" s="39" t="s">
        <v>99</v>
      </c>
      <c r="E62" s="38">
        <v>45352.0</v>
      </c>
      <c r="F62" s="40">
        <f t="shared" si="3"/>
        <v>14</v>
      </c>
      <c r="G62" s="38">
        <v>45406.0</v>
      </c>
      <c r="H62" s="462">
        <f t="shared" si="2"/>
        <v>12</v>
      </c>
      <c r="I62" s="39" t="s">
        <v>49</v>
      </c>
      <c r="J62" s="39" t="s">
        <v>160</v>
      </c>
      <c r="K62" s="43" t="s">
        <v>64</v>
      </c>
      <c r="L62" s="39" t="s">
        <v>51</v>
      </c>
      <c r="M62" s="38">
        <v>45758.0</v>
      </c>
      <c r="N62" s="39" t="s">
        <v>19</v>
      </c>
      <c r="O62" s="39" t="s">
        <v>996</v>
      </c>
      <c r="P62" s="81" t="s">
        <v>66</v>
      </c>
      <c r="Q62" s="463"/>
      <c r="R62" s="44"/>
      <c r="S62" s="44"/>
      <c r="T62" s="44"/>
      <c r="U62" s="44"/>
      <c r="V62" s="463"/>
      <c r="W62" s="463"/>
      <c r="X62" s="463"/>
    </row>
    <row r="63">
      <c r="A63" s="38">
        <v>45705.0</v>
      </c>
      <c r="B63" s="38">
        <v>45783.0</v>
      </c>
      <c r="C63" s="39">
        <v>229263.0</v>
      </c>
      <c r="D63" s="39" t="s">
        <v>99</v>
      </c>
      <c r="E63" s="38">
        <v>45413.0</v>
      </c>
      <c r="F63" s="40">
        <f t="shared" si="3"/>
        <v>12</v>
      </c>
      <c r="G63" s="38">
        <v>45562.0</v>
      </c>
      <c r="H63" s="462">
        <f t="shared" si="2"/>
        <v>7</v>
      </c>
      <c r="I63" s="39" t="s">
        <v>49</v>
      </c>
      <c r="J63" s="39">
        <v>502.0</v>
      </c>
      <c r="K63" s="43">
        <v>0.0</v>
      </c>
      <c r="L63" s="39" t="s">
        <v>51</v>
      </c>
      <c r="M63" s="38">
        <v>45749.0</v>
      </c>
      <c r="N63" s="39" t="s">
        <v>19</v>
      </c>
      <c r="O63" s="39" t="s">
        <v>996</v>
      </c>
      <c r="P63" s="81" t="s">
        <v>66</v>
      </c>
      <c r="Q63" s="463"/>
      <c r="R63" s="44"/>
      <c r="S63" s="44"/>
      <c r="T63" s="44"/>
      <c r="U63" s="44"/>
      <c r="V63" s="463"/>
      <c r="W63" s="463"/>
      <c r="X63" s="463"/>
    </row>
    <row r="64">
      <c r="A64" s="38">
        <v>45705.0</v>
      </c>
      <c r="B64" s="38">
        <v>45783.0</v>
      </c>
      <c r="C64" s="39">
        <v>235380.0</v>
      </c>
      <c r="D64" s="39" t="s">
        <v>99</v>
      </c>
      <c r="E64" s="38">
        <v>45505.0</v>
      </c>
      <c r="F64" s="40">
        <f t="shared" si="3"/>
        <v>9</v>
      </c>
      <c r="G64" s="77">
        <v>45623.0</v>
      </c>
      <c r="H64" s="462">
        <f t="shared" si="2"/>
        <v>5</v>
      </c>
      <c r="I64" s="39" t="s">
        <v>49</v>
      </c>
      <c r="J64" s="39">
        <v>502.0</v>
      </c>
      <c r="K64" s="43">
        <v>0.0</v>
      </c>
      <c r="L64" s="39" t="s">
        <v>51</v>
      </c>
      <c r="M64" s="38">
        <v>45737.0</v>
      </c>
      <c r="N64" s="39" t="s">
        <v>19</v>
      </c>
      <c r="O64" s="39" t="s">
        <v>996</v>
      </c>
      <c r="P64" s="81" t="s">
        <v>66</v>
      </c>
      <c r="Q64" s="463"/>
      <c r="R64" s="44"/>
      <c r="S64" s="44"/>
      <c r="T64" s="44"/>
      <c r="U64" s="44"/>
      <c r="V64" s="463"/>
      <c r="W64" s="463"/>
      <c r="X64" s="463"/>
    </row>
    <row r="65">
      <c r="A65" s="38">
        <v>45705.0</v>
      </c>
      <c r="B65" s="38">
        <v>45783.0</v>
      </c>
      <c r="C65" s="39">
        <v>152555.0</v>
      </c>
      <c r="D65" s="39" t="s">
        <v>116</v>
      </c>
      <c r="E65" s="38">
        <v>44958.0</v>
      </c>
      <c r="F65" s="40">
        <f t="shared" si="3"/>
        <v>27</v>
      </c>
      <c r="G65" s="38">
        <v>45003.0</v>
      </c>
      <c r="H65" s="462">
        <f t="shared" si="2"/>
        <v>25</v>
      </c>
      <c r="I65" s="39" t="s">
        <v>73</v>
      </c>
      <c r="J65" s="39" t="s">
        <v>1029</v>
      </c>
      <c r="K65" s="43" t="s">
        <v>561</v>
      </c>
      <c r="L65" s="39" t="s">
        <v>68</v>
      </c>
      <c r="M65" s="38">
        <v>45755.0</v>
      </c>
      <c r="N65" s="39" t="s">
        <v>19</v>
      </c>
      <c r="O65" s="44"/>
      <c r="P65" s="44"/>
      <c r="Q65" s="463"/>
      <c r="R65" s="44"/>
      <c r="S65" s="44"/>
      <c r="T65" s="44"/>
      <c r="U65" s="44"/>
      <c r="V65" s="463"/>
      <c r="W65" s="463"/>
      <c r="X65" s="463"/>
    </row>
    <row r="66">
      <c r="A66" s="38">
        <v>45735.0</v>
      </c>
      <c r="B66" s="38">
        <v>45783.0</v>
      </c>
      <c r="C66" s="39">
        <v>222019.0</v>
      </c>
      <c r="D66" s="39" t="s">
        <v>83</v>
      </c>
      <c r="E66" s="38">
        <v>45474.0</v>
      </c>
      <c r="F66" s="40">
        <f t="shared" si="3"/>
        <v>10</v>
      </c>
      <c r="G66" s="38">
        <v>45493.0</v>
      </c>
      <c r="H66" s="462">
        <f t="shared" si="2"/>
        <v>9</v>
      </c>
      <c r="I66" s="39" t="s">
        <v>49</v>
      </c>
      <c r="J66" s="39">
        <v>504.0</v>
      </c>
      <c r="K66" s="43">
        <v>9500.0</v>
      </c>
      <c r="L66" s="39" t="s">
        <v>51</v>
      </c>
      <c r="M66" s="38">
        <v>45763.0</v>
      </c>
      <c r="N66" s="39" t="s">
        <v>19</v>
      </c>
      <c r="O66" s="39" t="s">
        <v>996</v>
      </c>
      <c r="P66" s="81" t="s">
        <v>66</v>
      </c>
      <c r="Q66" s="463"/>
      <c r="R66" s="44"/>
      <c r="S66" s="44"/>
      <c r="T66" s="44"/>
      <c r="U66" s="44"/>
      <c r="V66" s="463"/>
      <c r="W66" s="463"/>
      <c r="X66" s="463"/>
    </row>
    <row r="67">
      <c r="A67" s="93">
        <v>45705.0</v>
      </c>
      <c r="B67" s="38">
        <v>45783.0</v>
      </c>
      <c r="C67" s="39">
        <v>228384.0</v>
      </c>
      <c r="D67" s="39" t="s">
        <v>55</v>
      </c>
      <c r="E67" s="38">
        <v>45505.0</v>
      </c>
      <c r="F67" s="40">
        <f t="shared" si="3"/>
        <v>9</v>
      </c>
      <c r="G67" s="38">
        <v>45553.0</v>
      </c>
      <c r="H67" s="462">
        <f t="shared" si="2"/>
        <v>7</v>
      </c>
      <c r="I67" s="39" t="s">
        <v>49</v>
      </c>
      <c r="J67" s="39">
        <v>501.0</v>
      </c>
      <c r="K67" s="43" t="s">
        <v>64</v>
      </c>
      <c r="L67" s="39" t="s">
        <v>68</v>
      </c>
      <c r="M67" s="53">
        <v>45762.0</v>
      </c>
      <c r="N67" s="39" t="s">
        <v>19</v>
      </c>
      <c r="O67" s="44"/>
      <c r="P67" s="44"/>
      <c r="Q67" s="463"/>
      <c r="R67" s="44"/>
      <c r="S67" s="44"/>
      <c r="T67" s="44"/>
      <c r="U67" s="44"/>
      <c r="V67" s="463"/>
      <c r="W67" s="463"/>
      <c r="X67" s="463"/>
    </row>
    <row r="68">
      <c r="A68" s="487">
        <v>45705.0</v>
      </c>
      <c r="B68" s="38">
        <v>45783.0</v>
      </c>
      <c r="C68" s="488">
        <v>202673.0</v>
      </c>
      <c r="D68" s="488" t="s">
        <v>62</v>
      </c>
      <c r="E68" s="487">
        <v>45292.0</v>
      </c>
      <c r="F68" s="489">
        <f t="shared" si="3"/>
        <v>16</v>
      </c>
      <c r="G68" s="487">
        <v>45338.0</v>
      </c>
      <c r="H68" s="462">
        <f t="shared" si="2"/>
        <v>14</v>
      </c>
      <c r="I68" s="488" t="s">
        <v>49</v>
      </c>
      <c r="J68" s="488">
        <v>512.0</v>
      </c>
      <c r="K68" s="490">
        <v>0.0</v>
      </c>
      <c r="L68" s="467" t="s">
        <v>68</v>
      </c>
      <c r="M68" s="491">
        <v>45749.0</v>
      </c>
      <c r="N68" s="39" t="s">
        <v>19</v>
      </c>
      <c r="O68" s="463"/>
      <c r="P68" s="486"/>
      <c r="Q68" s="463"/>
      <c r="R68" s="44"/>
      <c r="S68" s="44"/>
      <c r="T68" s="44"/>
      <c r="U68" s="44"/>
      <c r="V68" s="463"/>
      <c r="W68" s="463"/>
      <c r="X68" s="463"/>
    </row>
    <row r="69">
      <c r="A69" s="487">
        <v>45705.0</v>
      </c>
      <c r="B69" s="38">
        <v>45783.0</v>
      </c>
      <c r="C69" s="488">
        <v>225281.0</v>
      </c>
      <c r="D69" s="488" t="s">
        <v>62</v>
      </c>
      <c r="E69" s="487">
        <v>45444.0</v>
      </c>
      <c r="F69" s="489">
        <f t="shared" si="3"/>
        <v>11</v>
      </c>
      <c r="G69" s="487">
        <v>45523.0</v>
      </c>
      <c r="H69" s="462">
        <f t="shared" si="2"/>
        <v>8</v>
      </c>
      <c r="I69" s="488" t="s">
        <v>49</v>
      </c>
      <c r="J69" s="488">
        <v>512.0</v>
      </c>
      <c r="K69" s="490">
        <v>0.0</v>
      </c>
      <c r="L69" s="467" t="s">
        <v>51</v>
      </c>
      <c r="M69" s="491">
        <v>45758.0</v>
      </c>
      <c r="N69" s="39" t="s">
        <v>19</v>
      </c>
      <c r="O69" s="463"/>
      <c r="P69" s="486"/>
      <c r="Q69" s="463"/>
      <c r="R69" s="44"/>
      <c r="S69" s="44"/>
      <c r="T69" s="44"/>
      <c r="U69" s="44"/>
      <c r="V69" s="463"/>
      <c r="W69" s="463"/>
      <c r="X69" s="463"/>
    </row>
    <row r="70">
      <c r="A70" s="487">
        <v>45705.0</v>
      </c>
      <c r="B70" s="38">
        <v>45783.0</v>
      </c>
      <c r="C70" s="488">
        <v>232308.0</v>
      </c>
      <c r="D70" s="488" t="s">
        <v>116</v>
      </c>
      <c r="E70" s="487">
        <v>45505.0</v>
      </c>
      <c r="F70" s="489">
        <f t="shared" si="3"/>
        <v>9</v>
      </c>
      <c r="G70" s="492">
        <v>45593.0</v>
      </c>
      <c r="H70" s="462">
        <f t="shared" si="2"/>
        <v>6</v>
      </c>
      <c r="I70" s="488" t="s">
        <v>49</v>
      </c>
      <c r="J70" s="488">
        <v>502.0</v>
      </c>
      <c r="K70" s="493">
        <v>8000.0</v>
      </c>
      <c r="L70" s="488" t="s">
        <v>51</v>
      </c>
      <c r="M70" s="73">
        <v>45761.0</v>
      </c>
      <c r="N70" s="39" t="s">
        <v>19</v>
      </c>
      <c r="O70" s="463"/>
      <c r="P70" s="486" t="s">
        <v>66</v>
      </c>
      <c r="Q70" s="463"/>
      <c r="R70" s="44"/>
      <c r="S70" s="44"/>
      <c r="T70" s="44"/>
      <c r="U70" s="44"/>
      <c r="V70" s="463"/>
      <c r="W70" s="463"/>
      <c r="X70" s="463"/>
    </row>
    <row r="71">
      <c r="A71" s="487">
        <v>45728.0</v>
      </c>
      <c r="B71" s="38">
        <v>45783.0</v>
      </c>
      <c r="C71" s="488">
        <v>222645.0</v>
      </c>
      <c r="D71" s="488" t="s">
        <v>62</v>
      </c>
      <c r="E71" s="487">
        <v>45444.0</v>
      </c>
      <c r="F71" s="489">
        <f t="shared" si="3"/>
        <v>11</v>
      </c>
      <c r="G71" s="487">
        <v>45497.0</v>
      </c>
      <c r="H71" s="462">
        <f t="shared" si="2"/>
        <v>9</v>
      </c>
      <c r="I71" s="488" t="s">
        <v>49</v>
      </c>
      <c r="J71" s="488">
        <v>514.0</v>
      </c>
      <c r="K71" s="493">
        <v>6000.0</v>
      </c>
      <c r="L71" s="467" t="s">
        <v>51</v>
      </c>
      <c r="M71" s="73">
        <v>45749.0</v>
      </c>
      <c r="N71" s="39" t="s">
        <v>19</v>
      </c>
      <c r="O71" s="463"/>
      <c r="P71" s="494" t="s">
        <v>66</v>
      </c>
      <c r="Q71" s="463"/>
      <c r="R71" s="44"/>
      <c r="S71" s="44"/>
      <c r="T71" s="44"/>
      <c r="U71" s="44"/>
      <c r="V71" s="463"/>
      <c r="W71" s="463"/>
      <c r="X71" s="463"/>
    </row>
    <row r="72">
      <c r="A72" s="487">
        <v>45705.0</v>
      </c>
      <c r="B72" s="38">
        <v>45783.0</v>
      </c>
      <c r="C72" s="488">
        <v>183372.0</v>
      </c>
      <c r="D72" s="488" t="s">
        <v>118</v>
      </c>
      <c r="E72" s="487">
        <v>45047.0</v>
      </c>
      <c r="F72" s="489">
        <f t="shared" si="3"/>
        <v>24</v>
      </c>
      <c r="G72" s="487">
        <v>45161.0</v>
      </c>
      <c r="H72" s="462">
        <f t="shared" si="2"/>
        <v>20</v>
      </c>
      <c r="I72" s="488" t="s">
        <v>74</v>
      </c>
      <c r="J72" s="467">
        <v>323.0</v>
      </c>
      <c r="K72" s="490" t="s">
        <v>64</v>
      </c>
      <c r="L72" s="467" t="s">
        <v>68</v>
      </c>
      <c r="M72" s="491">
        <v>45719.0</v>
      </c>
      <c r="N72" s="39" t="s">
        <v>19</v>
      </c>
      <c r="O72" s="463"/>
      <c r="P72" s="486"/>
      <c r="Q72" s="463"/>
      <c r="R72" s="44"/>
      <c r="S72" s="44"/>
      <c r="T72" s="44"/>
      <c r="U72" s="44"/>
      <c r="V72" s="463"/>
      <c r="W72" s="463"/>
      <c r="X72" s="463"/>
    </row>
    <row r="73">
      <c r="A73" s="487">
        <v>45747.0</v>
      </c>
      <c r="B73" s="38">
        <v>45783.0</v>
      </c>
      <c r="C73" s="488">
        <v>246072.0</v>
      </c>
      <c r="D73" s="495" t="s">
        <v>161</v>
      </c>
      <c r="E73" s="38">
        <v>45413.0</v>
      </c>
      <c r="F73" s="40">
        <f t="shared" si="3"/>
        <v>12</v>
      </c>
      <c r="G73" s="73">
        <v>45735.0</v>
      </c>
      <c r="H73" s="462">
        <f t="shared" si="2"/>
        <v>1</v>
      </c>
      <c r="I73" s="495" t="s">
        <v>49</v>
      </c>
      <c r="J73" s="81" t="s">
        <v>295</v>
      </c>
      <c r="K73" s="490" t="s">
        <v>64</v>
      </c>
      <c r="L73" s="467" t="s">
        <v>51</v>
      </c>
      <c r="M73" s="491">
        <v>45755.0</v>
      </c>
      <c r="N73" s="39" t="s">
        <v>19</v>
      </c>
      <c r="O73" s="486"/>
      <c r="P73" s="486"/>
      <c r="Q73" s="463"/>
      <c r="R73" s="44"/>
      <c r="S73" s="44"/>
      <c r="T73" s="44"/>
      <c r="U73" s="44"/>
      <c r="V73" s="463"/>
      <c r="W73" s="463"/>
      <c r="X73" s="463"/>
    </row>
    <row r="74">
      <c r="A74" s="487">
        <v>45747.0</v>
      </c>
      <c r="B74" s="38">
        <v>45783.0</v>
      </c>
      <c r="C74" s="488">
        <v>246789.0</v>
      </c>
      <c r="D74" s="495" t="s">
        <v>161</v>
      </c>
      <c r="E74" s="38">
        <v>45505.0</v>
      </c>
      <c r="F74" s="40">
        <f t="shared" si="3"/>
        <v>9</v>
      </c>
      <c r="G74" s="73">
        <v>45736.0</v>
      </c>
      <c r="H74" s="462">
        <f t="shared" si="2"/>
        <v>1</v>
      </c>
      <c r="I74" s="495" t="s">
        <v>49</v>
      </c>
      <c r="J74" s="81" t="s">
        <v>295</v>
      </c>
      <c r="K74" s="490" t="s">
        <v>64</v>
      </c>
      <c r="L74" s="467" t="s">
        <v>51</v>
      </c>
      <c r="M74" s="491">
        <v>45755.0</v>
      </c>
      <c r="N74" s="39" t="s">
        <v>19</v>
      </c>
      <c r="O74" s="486"/>
      <c r="P74" s="486"/>
      <c r="Q74" s="463"/>
      <c r="R74" s="44"/>
      <c r="S74" s="44"/>
      <c r="T74" s="44"/>
      <c r="U74" s="44"/>
      <c r="V74" s="463"/>
      <c r="W74" s="463"/>
      <c r="X74" s="463"/>
    </row>
    <row r="75">
      <c r="A75" s="487">
        <v>45747.0</v>
      </c>
      <c r="B75" s="38">
        <v>45783.0</v>
      </c>
      <c r="C75" s="488">
        <v>246890.0</v>
      </c>
      <c r="D75" s="495" t="s">
        <v>161</v>
      </c>
      <c r="E75" s="38">
        <v>45108.0</v>
      </c>
      <c r="F75" s="40">
        <f t="shared" si="3"/>
        <v>22</v>
      </c>
      <c r="G75" s="73">
        <v>45736.0</v>
      </c>
      <c r="H75" s="462">
        <f t="shared" si="2"/>
        <v>1</v>
      </c>
      <c r="I75" s="495" t="s">
        <v>49</v>
      </c>
      <c r="J75" s="81">
        <v>510.0</v>
      </c>
      <c r="K75" s="490">
        <v>0.0</v>
      </c>
      <c r="L75" s="467" t="s">
        <v>1030</v>
      </c>
      <c r="M75" s="491">
        <v>45755.0</v>
      </c>
      <c r="N75" s="39" t="s">
        <v>19</v>
      </c>
      <c r="O75" s="486"/>
      <c r="P75" s="486"/>
      <c r="Q75" s="463"/>
      <c r="R75" s="44"/>
      <c r="S75" s="44"/>
      <c r="T75" s="44"/>
      <c r="U75" s="44"/>
      <c r="V75" s="463"/>
      <c r="W75" s="463"/>
      <c r="X75" s="463"/>
    </row>
    <row r="76">
      <c r="A76" s="105">
        <v>45705.0</v>
      </c>
      <c r="B76" s="38">
        <v>45783.0</v>
      </c>
      <c r="C76" s="106">
        <v>213087.0</v>
      </c>
      <c r="D76" s="106" t="s">
        <v>133</v>
      </c>
      <c r="E76" s="107">
        <v>45292.0</v>
      </c>
      <c r="F76" s="108">
        <f t="shared" si="3"/>
        <v>16</v>
      </c>
      <c r="G76" s="105">
        <v>45436.0</v>
      </c>
      <c r="H76" s="412">
        <f t="shared" si="2"/>
        <v>11</v>
      </c>
      <c r="I76" s="496" t="s">
        <v>59</v>
      </c>
      <c r="J76" s="106">
        <v>101.0</v>
      </c>
      <c r="K76" s="135">
        <v>10000.0</v>
      </c>
      <c r="L76" s="130"/>
      <c r="M76" s="105" t="s">
        <v>844</v>
      </c>
      <c r="N76" s="39" t="s">
        <v>19</v>
      </c>
      <c r="O76" s="130"/>
      <c r="P76" s="133"/>
      <c r="Q76" s="463"/>
      <c r="R76" s="44"/>
      <c r="S76" s="44"/>
      <c r="T76" s="44"/>
      <c r="U76" s="44"/>
      <c r="V76" s="463"/>
      <c r="W76" s="463"/>
      <c r="X76" s="463"/>
    </row>
    <row r="77">
      <c r="A77" s="38">
        <v>45719.0</v>
      </c>
      <c r="B77" s="38">
        <v>45783.0</v>
      </c>
      <c r="C77" s="39">
        <v>194833.0</v>
      </c>
      <c r="D77" s="39" t="s">
        <v>104</v>
      </c>
      <c r="E77" s="38">
        <v>44835.0</v>
      </c>
      <c r="F77" s="40">
        <f t="shared" si="3"/>
        <v>31</v>
      </c>
      <c r="G77" s="38">
        <v>45370.0</v>
      </c>
      <c r="H77" s="462">
        <f t="shared" si="2"/>
        <v>13</v>
      </c>
      <c r="I77" s="39" t="s">
        <v>49</v>
      </c>
      <c r="J77" s="39">
        <v>505.0</v>
      </c>
      <c r="K77" s="43" t="s">
        <v>1031</v>
      </c>
      <c r="L77" s="39" t="s">
        <v>51</v>
      </c>
      <c r="M77" s="38">
        <v>45772.0</v>
      </c>
      <c r="N77" s="39" t="s">
        <v>19</v>
      </c>
      <c r="O77" s="39" t="s">
        <v>1032</v>
      </c>
      <c r="P77" s="463"/>
      <c r="Q77" s="463"/>
      <c r="R77" s="44"/>
      <c r="S77" s="44"/>
      <c r="T77" s="44"/>
      <c r="U77" s="44"/>
      <c r="V77" s="463"/>
      <c r="W77" s="463"/>
      <c r="X77" s="463"/>
    </row>
    <row r="78">
      <c r="A78" s="38">
        <v>45705.0</v>
      </c>
      <c r="B78" s="38">
        <v>45783.0</v>
      </c>
      <c r="C78" s="39">
        <v>236714.0</v>
      </c>
      <c r="D78" s="39" t="s">
        <v>104</v>
      </c>
      <c r="E78" s="38">
        <v>45505.0</v>
      </c>
      <c r="F78" s="40">
        <f t="shared" si="3"/>
        <v>9</v>
      </c>
      <c r="G78" s="77">
        <v>45636.0</v>
      </c>
      <c r="H78" s="462">
        <f t="shared" si="2"/>
        <v>4</v>
      </c>
      <c r="I78" s="39" t="s">
        <v>74</v>
      </c>
      <c r="J78" s="39">
        <v>312.0</v>
      </c>
      <c r="K78" s="43">
        <v>0.0</v>
      </c>
      <c r="L78" s="39" t="s">
        <v>51</v>
      </c>
      <c r="M78" s="38">
        <v>45771.0</v>
      </c>
      <c r="N78" s="39" t="s">
        <v>19</v>
      </c>
      <c r="O78" s="39"/>
      <c r="P78" s="463"/>
      <c r="Q78" s="463"/>
      <c r="R78" s="44"/>
      <c r="S78" s="44"/>
      <c r="T78" s="44"/>
      <c r="U78" s="44"/>
      <c r="V78" s="463"/>
      <c r="W78" s="463"/>
      <c r="X78" s="463"/>
    </row>
    <row r="79">
      <c r="A79" s="38">
        <v>45705.0</v>
      </c>
      <c r="B79" s="53">
        <v>45779.0</v>
      </c>
      <c r="C79" s="39">
        <v>204008.0</v>
      </c>
      <c r="D79" s="39" t="s">
        <v>83</v>
      </c>
      <c r="E79" s="38">
        <v>45292.0</v>
      </c>
      <c r="F79" s="40">
        <f t="shared" si="3"/>
        <v>16</v>
      </c>
      <c r="G79" s="38">
        <v>45355.0</v>
      </c>
      <c r="H79" s="462">
        <f t="shared" si="2"/>
        <v>14</v>
      </c>
      <c r="I79" s="482" t="s">
        <v>59</v>
      </c>
      <c r="J79" s="39">
        <v>102.0</v>
      </c>
      <c r="K79" s="43">
        <v>7000.0</v>
      </c>
      <c r="L79" s="39" t="s">
        <v>84</v>
      </c>
      <c r="M79" s="53">
        <v>45779.0</v>
      </c>
      <c r="N79" s="39" t="s">
        <v>22</v>
      </c>
      <c r="O79" s="39" t="s">
        <v>996</v>
      </c>
      <c r="P79" s="467" t="s">
        <v>66</v>
      </c>
      <c r="Q79" s="463"/>
      <c r="R79" s="44"/>
      <c r="S79" s="44"/>
      <c r="T79" s="44"/>
      <c r="U79" s="44"/>
      <c r="V79" s="463"/>
      <c r="W79" s="463"/>
      <c r="X79" s="463"/>
    </row>
    <row r="80">
      <c r="A80" s="38">
        <v>45705.0</v>
      </c>
      <c r="B80" s="38">
        <v>45783.0</v>
      </c>
      <c r="C80" s="39">
        <v>186107.0</v>
      </c>
      <c r="D80" s="39" t="s">
        <v>58</v>
      </c>
      <c r="E80" s="38">
        <v>45108.0</v>
      </c>
      <c r="F80" s="40">
        <f t="shared" si="3"/>
        <v>22</v>
      </c>
      <c r="G80" s="38">
        <v>45184.0</v>
      </c>
      <c r="H80" s="462">
        <f t="shared" si="2"/>
        <v>19</v>
      </c>
      <c r="I80" s="39" t="s">
        <v>73</v>
      </c>
      <c r="J80" s="39">
        <v>207.0</v>
      </c>
      <c r="K80" s="43" t="s">
        <v>1033</v>
      </c>
      <c r="L80" s="44"/>
      <c r="M80" s="38">
        <v>45777.0</v>
      </c>
      <c r="N80" s="39" t="s">
        <v>19</v>
      </c>
      <c r="O80" s="44"/>
      <c r="P80" s="463"/>
      <c r="Q80" s="463"/>
      <c r="R80" s="44"/>
      <c r="S80" s="44"/>
      <c r="T80" s="44"/>
      <c r="U80" s="44"/>
      <c r="V80" s="463"/>
      <c r="W80" s="463"/>
      <c r="X80" s="463"/>
    </row>
    <row r="81">
      <c r="A81" s="38">
        <v>45705.0</v>
      </c>
      <c r="B81" s="38">
        <v>45783.0</v>
      </c>
      <c r="C81" s="39">
        <v>245088.0</v>
      </c>
      <c r="D81" s="39" t="s">
        <v>116</v>
      </c>
      <c r="E81" s="38">
        <v>45261.0</v>
      </c>
      <c r="F81" s="40">
        <f t="shared" si="3"/>
        <v>17</v>
      </c>
      <c r="G81" s="38">
        <v>45723.0</v>
      </c>
      <c r="H81" s="462">
        <f t="shared" si="2"/>
        <v>1</v>
      </c>
      <c r="I81" s="482" t="s">
        <v>59</v>
      </c>
      <c r="J81" s="39">
        <v>102.0</v>
      </c>
      <c r="K81" s="43"/>
      <c r="L81" s="39" t="s">
        <v>68</v>
      </c>
      <c r="M81" s="38">
        <v>45776.0</v>
      </c>
      <c r="N81" s="39" t="s">
        <v>19</v>
      </c>
      <c r="O81" s="39"/>
      <c r="P81" s="463"/>
      <c r="Q81" s="463"/>
      <c r="R81" s="44"/>
      <c r="S81" s="44"/>
      <c r="T81" s="44"/>
      <c r="U81" s="44"/>
      <c r="V81" s="463"/>
      <c r="W81" s="463"/>
      <c r="X81" s="463"/>
    </row>
    <row r="82">
      <c r="A82" s="38">
        <v>45705.0</v>
      </c>
      <c r="B82" s="38">
        <v>45782.0</v>
      </c>
      <c r="C82" s="39">
        <v>220044.0</v>
      </c>
      <c r="D82" s="39" t="s">
        <v>89</v>
      </c>
      <c r="E82" s="38">
        <v>45231.0</v>
      </c>
      <c r="F82" s="40">
        <f t="shared" si="3"/>
        <v>18</v>
      </c>
      <c r="G82" s="38">
        <v>45477.0</v>
      </c>
      <c r="H82" s="462">
        <f t="shared" si="2"/>
        <v>10</v>
      </c>
      <c r="I82" s="39" t="s">
        <v>63</v>
      </c>
      <c r="J82" s="39">
        <v>404.0</v>
      </c>
      <c r="K82" s="43">
        <v>15000.0</v>
      </c>
      <c r="L82" s="39" t="s">
        <v>51</v>
      </c>
      <c r="M82" s="38">
        <v>45771.0</v>
      </c>
      <c r="N82" s="39" t="s">
        <v>23</v>
      </c>
      <c r="O82" s="39" t="s">
        <v>996</v>
      </c>
      <c r="P82" s="81" t="s">
        <v>66</v>
      </c>
      <c r="Q82" s="463"/>
      <c r="R82" s="44"/>
      <c r="S82" s="44"/>
      <c r="T82" s="44"/>
      <c r="U82" s="44"/>
      <c r="V82" s="463"/>
      <c r="W82" s="463"/>
      <c r="X82" s="463"/>
    </row>
    <row r="83">
      <c r="A83" s="38">
        <v>45705.0</v>
      </c>
      <c r="B83" s="38">
        <v>45783.0</v>
      </c>
      <c r="C83" s="39">
        <v>234916.0</v>
      </c>
      <c r="D83" s="39" t="s">
        <v>89</v>
      </c>
      <c r="E83" s="38">
        <v>45566.0</v>
      </c>
      <c r="F83" s="40">
        <f t="shared" si="3"/>
        <v>7</v>
      </c>
      <c r="G83" s="77">
        <v>45624.0</v>
      </c>
      <c r="H83" s="462">
        <f t="shared" si="2"/>
        <v>5</v>
      </c>
      <c r="I83" s="39" t="s">
        <v>74</v>
      </c>
      <c r="J83" s="39">
        <v>312.0</v>
      </c>
      <c r="K83" s="43">
        <v>0.0</v>
      </c>
      <c r="L83" s="39" t="s">
        <v>51</v>
      </c>
      <c r="M83" s="38">
        <v>45771.0</v>
      </c>
      <c r="N83" s="39" t="s">
        <v>19</v>
      </c>
      <c r="O83" s="39"/>
      <c r="P83" s="463"/>
      <c r="Q83" s="463"/>
      <c r="R83" s="44"/>
      <c r="S83" s="44"/>
      <c r="T83" s="44"/>
      <c r="U83" s="44"/>
      <c r="V83" s="463"/>
      <c r="W83" s="463"/>
      <c r="X83" s="463"/>
    </row>
    <row r="84">
      <c r="A84" s="38">
        <v>45705.0</v>
      </c>
      <c r="B84" s="38">
        <v>45783.0</v>
      </c>
      <c r="C84" s="39">
        <v>205741.0</v>
      </c>
      <c r="D84" s="39" t="s">
        <v>99</v>
      </c>
      <c r="E84" s="38">
        <v>45231.0</v>
      </c>
      <c r="F84" s="40">
        <f t="shared" si="3"/>
        <v>18</v>
      </c>
      <c r="G84" s="38">
        <v>45362.0</v>
      </c>
      <c r="H84" s="462">
        <f t="shared" si="2"/>
        <v>13</v>
      </c>
      <c r="I84" s="482" t="s">
        <v>59</v>
      </c>
      <c r="J84" s="39">
        <v>106.0</v>
      </c>
      <c r="K84" s="43">
        <v>0.0</v>
      </c>
      <c r="L84" s="39" t="s">
        <v>68</v>
      </c>
      <c r="M84" s="38">
        <v>45776.0</v>
      </c>
      <c r="N84" s="39" t="s">
        <v>19</v>
      </c>
      <c r="O84" s="44"/>
      <c r="P84" s="463"/>
      <c r="Q84" s="463"/>
      <c r="R84" s="44"/>
      <c r="S84" s="44"/>
      <c r="T84" s="44"/>
      <c r="U84" s="44"/>
      <c r="V84" s="463"/>
      <c r="W84" s="463"/>
      <c r="X84" s="463"/>
    </row>
    <row r="85">
      <c r="A85" s="38">
        <v>45705.0</v>
      </c>
      <c r="B85" s="38">
        <v>45783.0</v>
      </c>
      <c r="C85" s="39">
        <v>221033.0</v>
      </c>
      <c r="D85" s="39" t="s">
        <v>41</v>
      </c>
      <c r="E85" s="38">
        <v>45383.0</v>
      </c>
      <c r="F85" s="40">
        <f t="shared" si="3"/>
        <v>13</v>
      </c>
      <c r="G85" s="38">
        <v>45483.0</v>
      </c>
      <c r="H85" s="462">
        <f t="shared" si="2"/>
        <v>9</v>
      </c>
      <c r="I85" s="39" t="s">
        <v>74</v>
      </c>
      <c r="J85" s="39">
        <v>314.0</v>
      </c>
      <c r="K85" s="43" t="s">
        <v>64</v>
      </c>
      <c r="L85" s="39" t="s">
        <v>51</v>
      </c>
      <c r="M85" s="38">
        <v>45772.0</v>
      </c>
      <c r="N85" s="39" t="s">
        <v>19</v>
      </c>
      <c r="O85" s="44"/>
      <c r="P85" s="81" t="s">
        <v>66</v>
      </c>
      <c r="Q85" s="463"/>
      <c r="R85" s="44"/>
      <c r="S85" s="44"/>
      <c r="T85" s="44"/>
      <c r="U85" s="44"/>
      <c r="V85" s="463"/>
      <c r="W85" s="463"/>
      <c r="X85" s="463"/>
    </row>
    <row r="86">
      <c r="A86" s="38">
        <v>45705.0</v>
      </c>
      <c r="B86" s="38">
        <v>45783.0</v>
      </c>
      <c r="C86" s="39">
        <v>225631.0</v>
      </c>
      <c r="D86" s="39" t="s">
        <v>71</v>
      </c>
      <c r="E86" s="38">
        <v>45474.0</v>
      </c>
      <c r="F86" s="40">
        <f t="shared" si="3"/>
        <v>10</v>
      </c>
      <c r="G86" s="38">
        <v>45526.0</v>
      </c>
      <c r="H86" s="462">
        <f t="shared" si="2"/>
        <v>8</v>
      </c>
      <c r="I86" s="482" t="s">
        <v>59</v>
      </c>
      <c r="J86" s="39">
        <v>102.0</v>
      </c>
      <c r="K86" s="63"/>
      <c r="L86" s="44"/>
      <c r="M86" s="44"/>
      <c r="N86" s="39" t="s">
        <v>19</v>
      </c>
      <c r="O86" s="44"/>
      <c r="P86" s="463"/>
      <c r="Q86" s="463"/>
      <c r="R86" s="44"/>
      <c r="S86" s="44"/>
      <c r="T86" s="44"/>
      <c r="U86" s="44"/>
      <c r="V86" s="463"/>
      <c r="W86" s="463"/>
      <c r="X86" s="463"/>
    </row>
    <row r="87">
      <c r="A87" s="38">
        <v>45705.0</v>
      </c>
      <c r="B87" s="38">
        <v>45783.0</v>
      </c>
      <c r="C87" s="39">
        <v>225488.0</v>
      </c>
      <c r="D87" s="39" t="s">
        <v>71</v>
      </c>
      <c r="E87" s="38">
        <v>45413.0</v>
      </c>
      <c r="F87" s="40">
        <f t="shared" si="3"/>
        <v>12</v>
      </c>
      <c r="G87" s="38">
        <v>45524.0</v>
      </c>
      <c r="H87" s="462">
        <f t="shared" si="2"/>
        <v>8</v>
      </c>
      <c r="I87" s="39" t="s">
        <v>49</v>
      </c>
      <c r="J87" s="39">
        <v>510.0</v>
      </c>
      <c r="K87" s="43">
        <v>0.0</v>
      </c>
      <c r="L87" s="39" t="s">
        <v>51</v>
      </c>
      <c r="M87" s="38">
        <v>45776.0</v>
      </c>
      <c r="N87" s="39" t="s">
        <v>19</v>
      </c>
      <c r="O87" s="44"/>
      <c r="P87" s="463"/>
      <c r="Q87" s="463"/>
      <c r="R87" s="44"/>
      <c r="S87" s="44"/>
      <c r="T87" s="44"/>
      <c r="U87" s="44"/>
      <c r="V87" s="463"/>
      <c r="W87" s="463"/>
      <c r="X87" s="463"/>
    </row>
    <row r="88">
      <c r="A88" s="38">
        <v>45721.0</v>
      </c>
      <c r="B88" s="38">
        <v>45779.0</v>
      </c>
      <c r="C88" s="39">
        <v>233141.0</v>
      </c>
      <c r="D88" s="39" t="s">
        <v>77</v>
      </c>
      <c r="E88" s="38">
        <v>45505.0</v>
      </c>
      <c r="F88" s="40">
        <f t="shared" si="3"/>
        <v>9</v>
      </c>
      <c r="G88" s="38">
        <v>45600.0</v>
      </c>
      <c r="H88" s="462">
        <f t="shared" si="2"/>
        <v>6</v>
      </c>
      <c r="I88" s="39" t="s">
        <v>59</v>
      </c>
      <c r="J88" s="39">
        <v>120.0</v>
      </c>
      <c r="K88" s="43">
        <v>24000.0</v>
      </c>
      <c r="L88" s="39" t="s">
        <v>68</v>
      </c>
      <c r="M88" s="38">
        <v>45779.0</v>
      </c>
      <c r="N88" s="39" t="s">
        <v>22</v>
      </c>
      <c r="O88" s="39" t="s">
        <v>1034</v>
      </c>
      <c r="P88" s="81" t="s">
        <v>66</v>
      </c>
      <c r="Q88" s="463"/>
      <c r="R88" s="44"/>
      <c r="S88" s="44"/>
      <c r="T88" s="44"/>
      <c r="U88" s="44"/>
      <c r="V88" s="463"/>
      <c r="W88" s="463"/>
      <c r="X88" s="463"/>
    </row>
    <row r="89">
      <c r="A89" s="38">
        <v>45705.0</v>
      </c>
      <c r="B89" s="38">
        <v>45783.0</v>
      </c>
      <c r="C89" s="39">
        <v>226947.0</v>
      </c>
      <c r="D89" s="39" t="s">
        <v>83</v>
      </c>
      <c r="E89" s="38">
        <v>45505.0</v>
      </c>
      <c r="F89" s="40">
        <f t="shared" si="3"/>
        <v>9</v>
      </c>
      <c r="G89" s="38">
        <v>45541.0</v>
      </c>
      <c r="H89" s="462">
        <f t="shared" si="2"/>
        <v>8</v>
      </c>
      <c r="I89" s="39" t="s">
        <v>63</v>
      </c>
      <c r="J89" s="39">
        <v>401.0</v>
      </c>
      <c r="K89" s="43">
        <v>0.0</v>
      </c>
      <c r="L89" s="39" t="s">
        <v>51</v>
      </c>
      <c r="M89" s="38">
        <v>45771.0</v>
      </c>
      <c r="N89" s="39" t="s">
        <v>19</v>
      </c>
      <c r="O89" s="44"/>
      <c r="P89" s="463"/>
      <c r="Q89" s="463"/>
      <c r="R89" s="44"/>
      <c r="S89" s="44"/>
      <c r="T89" s="44"/>
      <c r="U89" s="44"/>
      <c r="V89" s="463"/>
      <c r="W89" s="463"/>
      <c r="X89" s="463"/>
    </row>
    <row r="90">
      <c r="A90" s="38">
        <v>45713.0</v>
      </c>
      <c r="B90" s="38">
        <v>45783.0</v>
      </c>
      <c r="C90" s="39">
        <v>218180.0</v>
      </c>
      <c r="D90" s="39" t="s">
        <v>58</v>
      </c>
      <c r="E90" s="38">
        <v>45474.0</v>
      </c>
      <c r="F90" s="40">
        <f t="shared" si="3"/>
        <v>10</v>
      </c>
      <c r="G90" s="38">
        <v>45506.0</v>
      </c>
      <c r="H90" s="462">
        <f t="shared" si="2"/>
        <v>9</v>
      </c>
      <c r="I90" s="39" t="s">
        <v>49</v>
      </c>
      <c r="J90" s="39">
        <v>510.0</v>
      </c>
      <c r="K90" s="43">
        <v>4250.0</v>
      </c>
      <c r="L90" s="39" t="s">
        <v>68</v>
      </c>
      <c r="M90" s="38">
        <v>45775.0</v>
      </c>
      <c r="N90" s="39" t="s">
        <v>19</v>
      </c>
      <c r="O90" s="44"/>
      <c r="P90" s="81" t="s">
        <v>66</v>
      </c>
      <c r="Q90" s="463"/>
      <c r="R90" s="44"/>
      <c r="S90" s="44"/>
      <c r="T90" s="44"/>
      <c r="U90" s="44"/>
      <c r="V90" s="463"/>
      <c r="W90" s="463"/>
      <c r="X90" s="463"/>
    </row>
    <row r="91">
      <c r="A91" s="38">
        <v>45705.0</v>
      </c>
      <c r="B91" s="38">
        <v>45783.0</v>
      </c>
      <c r="C91" s="39">
        <v>226852.0</v>
      </c>
      <c r="D91" s="39" t="s">
        <v>58</v>
      </c>
      <c r="E91" s="38">
        <v>45474.0</v>
      </c>
      <c r="F91" s="40">
        <f t="shared" si="3"/>
        <v>10</v>
      </c>
      <c r="G91" s="38">
        <v>45539.0</v>
      </c>
      <c r="H91" s="462">
        <f t="shared" si="2"/>
        <v>8</v>
      </c>
      <c r="I91" s="39" t="s">
        <v>49</v>
      </c>
      <c r="J91" s="39">
        <v>510.0</v>
      </c>
      <c r="K91" s="43" t="s">
        <v>64</v>
      </c>
      <c r="L91" s="39" t="s">
        <v>51</v>
      </c>
      <c r="M91" s="38">
        <v>45776.0</v>
      </c>
      <c r="N91" s="39" t="s">
        <v>19</v>
      </c>
      <c r="O91" s="44"/>
      <c r="P91" s="81" t="s">
        <v>66</v>
      </c>
      <c r="Q91" s="463"/>
      <c r="R91" s="44"/>
      <c r="S91" s="44"/>
      <c r="T91" s="44"/>
      <c r="U91" s="44"/>
      <c r="V91" s="463"/>
      <c r="W91" s="463"/>
      <c r="X91" s="463"/>
    </row>
    <row r="92">
      <c r="A92" s="38">
        <v>45705.0</v>
      </c>
      <c r="B92" s="38">
        <v>45783.0</v>
      </c>
      <c r="C92" s="39">
        <v>230909.0</v>
      </c>
      <c r="D92" s="39" t="s">
        <v>58</v>
      </c>
      <c r="E92" s="38">
        <v>45505.0</v>
      </c>
      <c r="F92" s="40">
        <f t="shared" si="3"/>
        <v>9</v>
      </c>
      <c r="G92" s="77">
        <v>45581.0</v>
      </c>
      <c r="H92" s="462">
        <f t="shared" si="2"/>
        <v>6</v>
      </c>
      <c r="I92" s="39" t="s">
        <v>49</v>
      </c>
      <c r="J92" s="39" t="s">
        <v>295</v>
      </c>
      <c r="K92" s="43">
        <v>6000.0</v>
      </c>
      <c r="L92" s="39" t="s">
        <v>68</v>
      </c>
      <c r="M92" s="38">
        <v>45775.0</v>
      </c>
      <c r="N92" s="39" t="s">
        <v>19</v>
      </c>
      <c r="O92" s="39" t="s">
        <v>1035</v>
      </c>
      <c r="P92" s="81" t="s">
        <v>66</v>
      </c>
      <c r="Q92" s="463"/>
      <c r="R92" s="44"/>
      <c r="S92" s="44"/>
      <c r="T92" s="44"/>
      <c r="U92" s="44"/>
      <c r="V92" s="463"/>
      <c r="W92" s="463"/>
      <c r="X92" s="463"/>
    </row>
    <row r="93">
      <c r="A93" s="38">
        <v>45705.0</v>
      </c>
      <c r="B93" s="38">
        <v>45783.0</v>
      </c>
      <c r="C93" s="39">
        <v>232795.0</v>
      </c>
      <c r="D93" s="39" t="s">
        <v>107</v>
      </c>
      <c r="E93" s="38">
        <v>45505.0</v>
      </c>
      <c r="F93" s="40">
        <f t="shared" si="3"/>
        <v>9</v>
      </c>
      <c r="G93" s="77">
        <v>45595.0</v>
      </c>
      <c r="H93" s="462">
        <f t="shared" si="2"/>
        <v>6</v>
      </c>
      <c r="I93" s="39" t="s">
        <v>49</v>
      </c>
      <c r="J93" s="39">
        <v>510.0</v>
      </c>
      <c r="K93" s="43">
        <v>0.0</v>
      </c>
      <c r="L93" s="39" t="s">
        <v>68</v>
      </c>
      <c r="M93" s="38">
        <v>45776.0</v>
      </c>
      <c r="N93" s="39" t="s">
        <v>19</v>
      </c>
      <c r="O93" s="39" t="s">
        <v>1036</v>
      </c>
      <c r="P93" s="81" t="s">
        <v>66</v>
      </c>
      <c r="Q93" s="463"/>
      <c r="R93" s="44"/>
      <c r="S93" s="44"/>
      <c r="T93" s="44"/>
      <c r="U93" s="44"/>
      <c r="V93" s="463"/>
      <c r="W93" s="463"/>
      <c r="X93" s="463"/>
    </row>
    <row r="94">
      <c r="A94" s="38">
        <v>45708.0</v>
      </c>
      <c r="B94" s="38">
        <v>45782.0</v>
      </c>
      <c r="C94" s="39">
        <v>218896.0</v>
      </c>
      <c r="D94" s="39" t="s">
        <v>89</v>
      </c>
      <c r="E94" s="38">
        <v>45413.0</v>
      </c>
      <c r="F94" s="40">
        <f t="shared" si="3"/>
        <v>12</v>
      </c>
      <c r="G94" s="38">
        <v>45467.0</v>
      </c>
      <c r="H94" s="462">
        <f t="shared" si="2"/>
        <v>10</v>
      </c>
      <c r="I94" s="39" t="s">
        <v>63</v>
      </c>
      <c r="J94" s="39">
        <v>404.0</v>
      </c>
      <c r="K94" s="43">
        <v>14000.0</v>
      </c>
      <c r="L94" s="39" t="s">
        <v>51</v>
      </c>
      <c r="M94" s="38">
        <v>45782.0</v>
      </c>
      <c r="N94" s="39" t="s">
        <v>22</v>
      </c>
      <c r="O94" s="44"/>
      <c r="P94" s="81" t="s">
        <v>66</v>
      </c>
      <c r="Q94" s="463"/>
      <c r="R94" s="44"/>
      <c r="S94" s="44"/>
      <c r="T94" s="44"/>
      <c r="U94" s="44"/>
      <c r="V94" s="463"/>
      <c r="W94" s="463"/>
      <c r="X94" s="463"/>
    </row>
    <row r="95">
      <c r="A95" s="38">
        <v>45705.0</v>
      </c>
      <c r="B95" s="38">
        <v>45783.0</v>
      </c>
      <c r="C95" s="39">
        <v>195671.0</v>
      </c>
      <c r="D95" s="39" t="s">
        <v>62</v>
      </c>
      <c r="E95" s="38">
        <v>45231.0</v>
      </c>
      <c r="F95" s="40">
        <f t="shared" si="3"/>
        <v>18</v>
      </c>
      <c r="G95" s="77">
        <v>45272.0</v>
      </c>
      <c r="H95" s="462">
        <f t="shared" si="2"/>
        <v>16</v>
      </c>
      <c r="I95" s="39" t="s">
        <v>49</v>
      </c>
      <c r="J95" s="39">
        <v>510.0</v>
      </c>
      <c r="K95" s="43">
        <v>16000.0</v>
      </c>
      <c r="L95" s="39" t="s">
        <v>51</v>
      </c>
      <c r="M95" s="38">
        <v>45776.0</v>
      </c>
      <c r="N95" s="39" t="s">
        <v>19</v>
      </c>
      <c r="O95" s="39" t="s">
        <v>996</v>
      </c>
      <c r="P95" s="81" t="s">
        <v>66</v>
      </c>
      <c r="Q95" s="463"/>
      <c r="R95" s="44"/>
      <c r="S95" s="44"/>
      <c r="T95" s="44"/>
      <c r="U95" s="44"/>
      <c r="V95" s="463"/>
      <c r="W95" s="463"/>
      <c r="X95" s="463"/>
    </row>
    <row r="96">
      <c r="A96" s="105">
        <v>45705.0</v>
      </c>
      <c r="B96" s="38">
        <v>45783.0</v>
      </c>
      <c r="C96" s="106">
        <v>230119.0</v>
      </c>
      <c r="D96" s="106" t="s">
        <v>70</v>
      </c>
      <c r="E96" s="107">
        <v>45536.0</v>
      </c>
      <c r="F96" s="108">
        <f t="shared" si="3"/>
        <v>8</v>
      </c>
      <c r="G96" s="105">
        <v>45572.0</v>
      </c>
      <c r="H96" s="113">
        <f t="shared" si="2"/>
        <v>6</v>
      </c>
      <c r="I96" s="106" t="s">
        <v>49</v>
      </c>
      <c r="J96" s="106">
        <v>502.0</v>
      </c>
      <c r="K96" s="135">
        <v>0.0</v>
      </c>
      <c r="L96" s="106" t="s">
        <v>68</v>
      </c>
      <c r="M96" s="487">
        <v>45776.0</v>
      </c>
      <c r="N96" s="39" t="s">
        <v>19</v>
      </c>
      <c r="O96" s="130"/>
      <c r="P96" s="133"/>
      <c r="Q96" s="463"/>
      <c r="R96" s="44"/>
      <c r="S96" s="44"/>
      <c r="T96" s="44"/>
      <c r="U96" s="44"/>
      <c r="V96" s="463"/>
      <c r="W96" s="463"/>
      <c r="X96" s="463"/>
    </row>
    <row r="97">
      <c r="A97" s="38">
        <v>45694.0</v>
      </c>
      <c r="B97" s="38">
        <v>45783.0</v>
      </c>
      <c r="C97" s="39">
        <v>192500.0</v>
      </c>
      <c r="D97" s="39" t="s">
        <v>83</v>
      </c>
      <c r="E97" s="38">
        <v>45231.0</v>
      </c>
      <c r="F97" s="40">
        <f t="shared" si="3"/>
        <v>18</v>
      </c>
      <c r="G97" s="77">
        <v>45240.0</v>
      </c>
      <c r="H97" s="462">
        <f t="shared" si="2"/>
        <v>17</v>
      </c>
      <c r="I97" s="39" t="s">
        <v>73</v>
      </c>
      <c r="J97" s="39">
        <v>207.0</v>
      </c>
      <c r="K97" s="43">
        <v>3900.0</v>
      </c>
      <c r="L97" s="39" t="s">
        <v>84</v>
      </c>
      <c r="M97" s="38">
        <v>45775.0</v>
      </c>
      <c r="N97" s="39" t="s">
        <v>19</v>
      </c>
      <c r="O97" s="39" t="s">
        <v>200</v>
      </c>
      <c r="P97" s="463"/>
      <c r="Q97" s="463"/>
      <c r="R97" s="44"/>
      <c r="S97" s="44"/>
      <c r="T97" s="44"/>
      <c r="U97" s="44"/>
      <c r="V97" s="463"/>
      <c r="W97" s="463"/>
      <c r="X97" s="463"/>
    </row>
    <row r="98">
      <c r="A98" s="38">
        <v>45705.0</v>
      </c>
      <c r="B98" s="38">
        <v>45783.0</v>
      </c>
      <c r="C98" s="39">
        <v>198879.0</v>
      </c>
      <c r="D98" s="39" t="s">
        <v>58</v>
      </c>
      <c r="E98" s="38">
        <v>45078.0</v>
      </c>
      <c r="F98" s="40">
        <f t="shared" si="3"/>
        <v>23</v>
      </c>
      <c r="G98" s="38">
        <v>45308.0</v>
      </c>
      <c r="H98" s="462">
        <f t="shared" si="2"/>
        <v>15</v>
      </c>
      <c r="I98" s="39" t="s">
        <v>49</v>
      </c>
      <c r="J98" s="39">
        <v>537.0</v>
      </c>
      <c r="K98" s="43">
        <v>4000.0</v>
      </c>
      <c r="L98" s="39" t="s">
        <v>84</v>
      </c>
      <c r="M98" s="38">
        <v>6705237.0</v>
      </c>
      <c r="N98" s="39" t="s">
        <v>19</v>
      </c>
      <c r="O98" s="44"/>
      <c r="P98" s="463"/>
      <c r="Q98" s="463"/>
      <c r="R98" s="44"/>
      <c r="S98" s="44"/>
      <c r="T98" s="44"/>
      <c r="U98" s="44"/>
      <c r="V98" s="463"/>
      <c r="W98" s="463"/>
      <c r="X98" s="463"/>
    </row>
    <row r="99">
      <c r="A99" s="38">
        <v>45705.0</v>
      </c>
      <c r="B99" s="38">
        <v>45783.0</v>
      </c>
      <c r="C99" s="39">
        <v>230540.0</v>
      </c>
      <c r="D99" s="39" t="s">
        <v>48</v>
      </c>
      <c r="E99" s="38">
        <v>45566.0</v>
      </c>
      <c r="F99" s="40">
        <f t="shared" si="3"/>
        <v>7</v>
      </c>
      <c r="G99" s="38">
        <v>45574.0</v>
      </c>
      <c r="H99" s="462">
        <f t="shared" si="2"/>
        <v>6</v>
      </c>
      <c r="I99" s="39" t="s">
        <v>49</v>
      </c>
      <c r="J99" s="39">
        <v>510.0</v>
      </c>
      <c r="K99" s="43">
        <v>8200.0</v>
      </c>
      <c r="L99" s="39" t="s">
        <v>51</v>
      </c>
      <c r="M99" s="38">
        <v>45754.0</v>
      </c>
      <c r="N99" s="39" t="s">
        <v>19</v>
      </c>
      <c r="O99" s="44"/>
      <c r="P99" s="463"/>
      <c r="Q99" s="44"/>
      <c r="R99" s="44"/>
      <c r="S99" s="44"/>
      <c r="T99" s="44"/>
      <c r="U99" s="44"/>
      <c r="V99" s="463"/>
      <c r="W99" s="463"/>
      <c r="X99" s="463"/>
    </row>
    <row r="100">
      <c r="A100" s="53">
        <v>45770.0</v>
      </c>
      <c r="B100" s="53">
        <v>45779.0</v>
      </c>
      <c r="C100" s="89">
        <v>223180.0</v>
      </c>
      <c r="D100" s="106"/>
      <c r="E100" s="107"/>
      <c r="F100" s="108"/>
      <c r="G100" s="105"/>
      <c r="H100" s="118"/>
      <c r="I100" s="89" t="s">
        <v>74</v>
      </c>
      <c r="J100" s="89" t="s">
        <v>108</v>
      </c>
      <c r="K100" s="135">
        <v>17000.0</v>
      </c>
      <c r="L100" s="110" t="s">
        <v>68</v>
      </c>
      <c r="M100" s="38">
        <v>45779.0</v>
      </c>
      <c r="N100" s="396" t="s">
        <v>22</v>
      </c>
      <c r="O100" s="130"/>
      <c r="P100" s="110" t="s">
        <v>66</v>
      </c>
      <c r="Q100" s="59"/>
      <c r="R100" s="44"/>
      <c r="S100" s="44"/>
      <c r="T100" s="44"/>
      <c r="U100" s="44"/>
      <c r="V100" s="463"/>
      <c r="W100" s="463"/>
      <c r="X100" s="463"/>
    </row>
    <row r="101">
      <c r="A101" s="38">
        <v>45705.0</v>
      </c>
      <c r="B101" s="38">
        <v>45783.0</v>
      </c>
      <c r="C101" s="39">
        <v>218129.0</v>
      </c>
      <c r="D101" s="39" t="s">
        <v>48</v>
      </c>
      <c r="E101" s="38">
        <v>45108.0</v>
      </c>
      <c r="F101" s="40">
        <f t="shared" ref="F101:F423" si="6">DATEDIF(E101,TODAY(),"M")</f>
        <v>22</v>
      </c>
      <c r="G101" s="38">
        <v>45457.0</v>
      </c>
      <c r="H101" s="462">
        <f t="shared" ref="H101:H423" si="7">DATEDIF(G101,TODAY(),"M")</f>
        <v>10</v>
      </c>
      <c r="I101" s="39" t="s">
        <v>74</v>
      </c>
      <c r="J101" s="39" t="s">
        <v>33</v>
      </c>
      <c r="K101" s="43">
        <v>0.0</v>
      </c>
      <c r="L101" s="39" t="s">
        <v>51</v>
      </c>
      <c r="M101" s="38">
        <v>45734.0</v>
      </c>
      <c r="N101" s="39" t="s">
        <v>19</v>
      </c>
      <c r="O101" s="44"/>
      <c r="P101" s="467" t="s">
        <v>66</v>
      </c>
      <c r="Q101" s="463"/>
      <c r="R101" s="44"/>
      <c r="S101" s="44"/>
      <c r="T101" s="44"/>
      <c r="U101" s="44"/>
      <c r="V101" s="463"/>
      <c r="W101" s="463"/>
      <c r="X101" s="463"/>
    </row>
    <row r="102">
      <c r="A102" s="38">
        <v>45705.0</v>
      </c>
      <c r="B102" s="38">
        <v>45783.0</v>
      </c>
      <c r="C102" s="39">
        <v>172906.0</v>
      </c>
      <c r="D102" s="39" t="s">
        <v>48</v>
      </c>
      <c r="E102" s="38">
        <v>45047.0</v>
      </c>
      <c r="F102" s="40">
        <f t="shared" si="6"/>
        <v>24</v>
      </c>
      <c r="G102" s="77">
        <v>45100.0</v>
      </c>
      <c r="H102" s="462">
        <f t="shared" si="7"/>
        <v>22</v>
      </c>
      <c r="I102" s="39" t="s">
        <v>73</v>
      </c>
      <c r="J102" s="39" t="s">
        <v>1037</v>
      </c>
      <c r="K102" s="63"/>
      <c r="L102" s="39" t="s">
        <v>51</v>
      </c>
      <c r="M102" s="44"/>
      <c r="N102" s="39" t="s">
        <v>19</v>
      </c>
      <c r="O102" s="44"/>
      <c r="P102" s="463"/>
      <c r="Q102" s="463"/>
      <c r="R102" s="44"/>
      <c r="S102" s="44"/>
      <c r="T102" s="44"/>
      <c r="U102" s="44"/>
      <c r="V102" s="463"/>
      <c r="W102" s="463"/>
      <c r="X102" s="463"/>
    </row>
    <row r="103">
      <c r="A103" s="38">
        <v>45705.0</v>
      </c>
      <c r="B103" s="38">
        <v>45783.0</v>
      </c>
      <c r="C103" s="39">
        <v>225422.0</v>
      </c>
      <c r="D103" s="39" t="s">
        <v>48</v>
      </c>
      <c r="E103" s="38">
        <v>45200.0</v>
      </c>
      <c r="F103" s="40">
        <f t="shared" si="6"/>
        <v>19</v>
      </c>
      <c r="G103" s="77">
        <v>45525.0</v>
      </c>
      <c r="H103" s="462">
        <f t="shared" si="7"/>
        <v>8</v>
      </c>
      <c r="I103" s="39" t="s">
        <v>74</v>
      </c>
      <c r="J103" s="39">
        <v>312.0</v>
      </c>
      <c r="K103" s="43">
        <v>4100.0</v>
      </c>
      <c r="L103" s="39" t="s">
        <v>84</v>
      </c>
      <c r="M103" s="38">
        <v>45740.0</v>
      </c>
      <c r="N103" s="39" t="s">
        <v>19</v>
      </c>
      <c r="O103" s="39" t="s">
        <v>1038</v>
      </c>
      <c r="P103" s="81" t="s">
        <v>66</v>
      </c>
      <c r="Q103" s="463"/>
      <c r="R103" s="44"/>
      <c r="S103" s="44"/>
      <c r="T103" s="44"/>
      <c r="U103" s="44"/>
      <c r="V103" s="463"/>
      <c r="W103" s="463"/>
      <c r="X103" s="463"/>
    </row>
    <row r="104">
      <c r="A104" s="38">
        <v>45705.0</v>
      </c>
      <c r="B104" s="38">
        <v>45783.0</v>
      </c>
      <c r="C104" s="39">
        <v>235376.0</v>
      </c>
      <c r="D104" s="39" t="s">
        <v>48</v>
      </c>
      <c r="E104" s="38">
        <v>45474.0</v>
      </c>
      <c r="F104" s="40">
        <f t="shared" si="6"/>
        <v>10</v>
      </c>
      <c r="G104" s="77">
        <v>45622.0</v>
      </c>
      <c r="H104" s="462">
        <f t="shared" si="7"/>
        <v>5</v>
      </c>
      <c r="I104" s="39" t="s">
        <v>63</v>
      </c>
      <c r="J104" s="39">
        <v>404.0</v>
      </c>
      <c r="K104" s="43">
        <v>0.0</v>
      </c>
      <c r="L104" s="39" t="s">
        <v>68</v>
      </c>
      <c r="M104" s="38">
        <v>45705.0</v>
      </c>
      <c r="N104" s="39" t="s">
        <v>19</v>
      </c>
      <c r="O104" s="39" t="s">
        <v>996</v>
      </c>
      <c r="P104" s="463"/>
      <c r="Q104" s="463"/>
      <c r="R104" s="44"/>
      <c r="S104" s="44"/>
      <c r="T104" s="44"/>
      <c r="U104" s="44"/>
      <c r="V104" s="463"/>
      <c r="W104" s="463"/>
      <c r="X104" s="463"/>
    </row>
    <row r="105">
      <c r="A105" s="38">
        <v>45705.0</v>
      </c>
      <c r="B105" s="38">
        <v>45783.0</v>
      </c>
      <c r="C105" s="39">
        <v>222250.0</v>
      </c>
      <c r="D105" s="39" t="s">
        <v>48</v>
      </c>
      <c r="E105" s="38">
        <v>45474.0</v>
      </c>
      <c r="F105" s="40">
        <f t="shared" si="6"/>
        <v>10</v>
      </c>
      <c r="G105" s="38">
        <v>45500.0</v>
      </c>
      <c r="H105" s="462">
        <f t="shared" si="7"/>
        <v>9</v>
      </c>
      <c r="I105" s="39" t="s">
        <v>74</v>
      </c>
      <c r="J105" s="39">
        <v>301.0</v>
      </c>
      <c r="K105" s="43" t="s">
        <v>64</v>
      </c>
      <c r="L105" s="39" t="s">
        <v>84</v>
      </c>
      <c r="M105" s="38">
        <v>45726.0</v>
      </c>
      <c r="N105" s="39" t="s">
        <v>19</v>
      </c>
      <c r="O105" s="44"/>
      <c r="P105" s="463"/>
      <c r="Q105" s="463"/>
      <c r="R105" s="44"/>
      <c r="S105" s="44"/>
      <c r="T105" s="44"/>
      <c r="U105" s="44"/>
      <c r="V105" s="463"/>
      <c r="W105" s="463"/>
      <c r="X105" s="463"/>
    </row>
    <row r="106">
      <c r="A106" s="38">
        <v>45705.0</v>
      </c>
      <c r="B106" s="38">
        <v>45783.0</v>
      </c>
      <c r="C106" s="39">
        <v>241187.0</v>
      </c>
      <c r="D106" s="39" t="s">
        <v>48</v>
      </c>
      <c r="E106" s="38">
        <v>45292.0</v>
      </c>
      <c r="F106" s="40">
        <f t="shared" si="6"/>
        <v>16</v>
      </c>
      <c r="G106" s="38">
        <v>45686.0</v>
      </c>
      <c r="H106" s="462">
        <f t="shared" si="7"/>
        <v>3</v>
      </c>
      <c r="I106" s="39" t="s">
        <v>73</v>
      </c>
      <c r="J106" s="39" t="s">
        <v>33</v>
      </c>
      <c r="K106" s="63"/>
      <c r="L106" s="39" t="s">
        <v>51</v>
      </c>
      <c r="M106" s="38">
        <v>45744.0</v>
      </c>
      <c r="N106" s="39" t="s">
        <v>19</v>
      </c>
      <c r="O106" s="39" t="s">
        <v>1034</v>
      </c>
      <c r="P106" s="463"/>
      <c r="Q106" s="463"/>
      <c r="R106" s="44"/>
      <c r="S106" s="44"/>
      <c r="T106" s="44"/>
      <c r="U106" s="44"/>
      <c r="V106" s="463"/>
      <c r="W106" s="463"/>
      <c r="X106" s="463"/>
    </row>
    <row r="107">
      <c r="A107" s="38">
        <v>45705.0</v>
      </c>
      <c r="B107" s="38">
        <v>45783.0</v>
      </c>
      <c r="C107" s="39">
        <v>225193.0</v>
      </c>
      <c r="D107" s="39" t="s">
        <v>102</v>
      </c>
      <c r="E107" s="38">
        <v>45383.0</v>
      </c>
      <c r="F107" s="40">
        <f t="shared" si="6"/>
        <v>13</v>
      </c>
      <c r="G107" s="38">
        <v>45520.0</v>
      </c>
      <c r="H107" s="462">
        <f t="shared" si="7"/>
        <v>8</v>
      </c>
      <c r="I107" s="39" t="s">
        <v>73</v>
      </c>
      <c r="J107" s="39">
        <v>203.0</v>
      </c>
      <c r="K107" s="43" t="s">
        <v>64</v>
      </c>
      <c r="L107" s="39" t="s">
        <v>51</v>
      </c>
      <c r="M107" s="38">
        <v>45747.0</v>
      </c>
      <c r="N107" s="39" t="s">
        <v>19</v>
      </c>
      <c r="O107" s="39"/>
      <c r="P107" s="463"/>
      <c r="Q107" s="463"/>
      <c r="R107" s="44"/>
      <c r="S107" s="44"/>
      <c r="T107" s="44"/>
      <c r="U107" s="44"/>
      <c r="V107" s="463"/>
      <c r="W107" s="463"/>
      <c r="X107" s="463"/>
    </row>
    <row r="108">
      <c r="A108" s="38">
        <v>45705.0</v>
      </c>
      <c r="B108" s="38">
        <v>45783.0</v>
      </c>
      <c r="C108" s="39">
        <v>193139.0</v>
      </c>
      <c r="D108" s="39" t="s">
        <v>71</v>
      </c>
      <c r="E108" s="38">
        <v>44986.0</v>
      </c>
      <c r="F108" s="40">
        <f t="shared" si="6"/>
        <v>26</v>
      </c>
      <c r="G108" s="77">
        <v>45247.0</v>
      </c>
      <c r="H108" s="462">
        <f t="shared" si="7"/>
        <v>17</v>
      </c>
      <c r="I108" s="39" t="s">
        <v>74</v>
      </c>
      <c r="J108" s="39">
        <v>366.0</v>
      </c>
      <c r="K108" s="63"/>
      <c r="L108" s="44"/>
      <c r="M108" s="44"/>
      <c r="N108" s="39" t="s">
        <v>19</v>
      </c>
      <c r="O108" s="44"/>
      <c r="P108" s="463"/>
      <c r="Q108" s="463"/>
      <c r="R108" s="44"/>
      <c r="S108" s="44"/>
      <c r="T108" s="44"/>
      <c r="U108" s="44"/>
      <c r="V108" s="463"/>
      <c r="W108" s="463"/>
      <c r="X108" s="463"/>
    </row>
    <row r="109">
      <c r="A109" s="38">
        <v>45705.0</v>
      </c>
      <c r="B109" s="38">
        <v>45783.0</v>
      </c>
      <c r="C109" s="39">
        <v>128395.0</v>
      </c>
      <c r="D109" s="39" t="s">
        <v>71</v>
      </c>
      <c r="E109" s="38">
        <v>44682.0</v>
      </c>
      <c r="F109" s="40">
        <f t="shared" si="6"/>
        <v>36</v>
      </c>
      <c r="G109" s="38">
        <v>44693.0</v>
      </c>
      <c r="H109" s="462">
        <f t="shared" si="7"/>
        <v>35</v>
      </c>
      <c r="I109" s="39" t="s">
        <v>141</v>
      </c>
      <c r="J109" s="39">
        <v>602.0</v>
      </c>
      <c r="K109" s="43"/>
      <c r="L109" s="44"/>
      <c r="M109" s="44"/>
      <c r="N109" s="39" t="s">
        <v>19</v>
      </c>
      <c r="O109" s="44"/>
      <c r="P109" s="463"/>
      <c r="Q109" s="463"/>
      <c r="R109" s="44"/>
      <c r="S109" s="44"/>
      <c r="T109" s="44"/>
      <c r="U109" s="44"/>
      <c r="V109" s="463"/>
      <c r="W109" s="463"/>
      <c r="X109" s="463"/>
    </row>
    <row r="110">
      <c r="A110" s="38">
        <v>45705.0</v>
      </c>
      <c r="B110" s="38">
        <v>45783.0</v>
      </c>
      <c r="C110" s="39">
        <v>212229.0</v>
      </c>
      <c r="D110" s="39" t="s">
        <v>71</v>
      </c>
      <c r="E110" s="38">
        <v>45261.0</v>
      </c>
      <c r="F110" s="40">
        <f t="shared" si="6"/>
        <v>17</v>
      </c>
      <c r="G110" s="38">
        <v>45408.0</v>
      </c>
      <c r="H110" s="462">
        <f t="shared" si="7"/>
        <v>12</v>
      </c>
      <c r="I110" s="39" t="s">
        <v>42</v>
      </c>
      <c r="J110" s="39" t="s">
        <v>1039</v>
      </c>
      <c r="K110" s="63"/>
      <c r="L110" s="44"/>
      <c r="M110" s="44"/>
      <c r="N110" s="39" t="s">
        <v>19</v>
      </c>
      <c r="O110" s="44"/>
      <c r="P110" s="463"/>
      <c r="Q110" s="463"/>
      <c r="R110" s="44"/>
      <c r="S110" s="44"/>
      <c r="T110" s="44"/>
      <c r="U110" s="44"/>
      <c r="V110" s="463"/>
      <c r="W110" s="463"/>
      <c r="X110" s="463"/>
    </row>
    <row r="111">
      <c r="A111" s="38">
        <v>45705.0</v>
      </c>
      <c r="B111" s="38">
        <v>45783.0</v>
      </c>
      <c r="C111" s="39">
        <v>215512.0</v>
      </c>
      <c r="D111" s="39" t="s">
        <v>71</v>
      </c>
      <c r="E111" s="38">
        <v>45383.0</v>
      </c>
      <c r="F111" s="40">
        <f t="shared" si="6"/>
        <v>13</v>
      </c>
      <c r="G111" s="38">
        <v>45434.0</v>
      </c>
      <c r="H111" s="462">
        <f t="shared" si="7"/>
        <v>11</v>
      </c>
      <c r="I111" s="39" t="s">
        <v>72</v>
      </c>
      <c r="J111" s="39" t="s">
        <v>33</v>
      </c>
      <c r="K111" s="63"/>
      <c r="L111" s="44"/>
      <c r="M111" s="44"/>
      <c r="N111" s="39" t="s">
        <v>19</v>
      </c>
      <c r="O111" s="44"/>
      <c r="P111" s="463"/>
      <c r="Q111" s="463"/>
      <c r="R111" s="44"/>
      <c r="S111" s="44"/>
      <c r="T111" s="44"/>
      <c r="U111" s="44"/>
      <c r="V111" s="463"/>
      <c r="W111" s="463"/>
      <c r="X111" s="463"/>
    </row>
    <row r="112">
      <c r="A112" s="38">
        <v>45705.0</v>
      </c>
      <c r="B112" s="38">
        <v>45783.0</v>
      </c>
      <c r="C112" s="39">
        <v>218001.0</v>
      </c>
      <c r="D112" s="39" t="s">
        <v>71</v>
      </c>
      <c r="E112" s="38">
        <v>45413.0</v>
      </c>
      <c r="F112" s="40">
        <f t="shared" si="6"/>
        <v>12</v>
      </c>
      <c r="G112" s="38">
        <v>45461.0</v>
      </c>
      <c r="H112" s="462">
        <f t="shared" si="7"/>
        <v>10</v>
      </c>
      <c r="I112" s="39" t="s">
        <v>74</v>
      </c>
      <c r="J112" s="39">
        <v>309.0</v>
      </c>
      <c r="K112" s="43">
        <v>5800.0</v>
      </c>
      <c r="L112" s="39" t="s">
        <v>68</v>
      </c>
      <c r="M112" s="38">
        <v>45798.0</v>
      </c>
      <c r="N112" s="39" t="s">
        <v>19</v>
      </c>
      <c r="O112" s="39" t="s">
        <v>1032</v>
      </c>
      <c r="P112" s="81" t="s">
        <v>66</v>
      </c>
      <c r="Q112" s="463"/>
      <c r="R112" s="44"/>
      <c r="S112" s="44"/>
      <c r="T112" s="44"/>
      <c r="U112" s="44"/>
      <c r="V112" s="463"/>
      <c r="W112" s="463"/>
      <c r="X112" s="463"/>
    </row>
    <row r="113">
      <c r="A113" s="38">
        <v>45705.0</v>
      </c>
      <c r="B113" s="38">
        <v>45783.0</v>
      </c>
      <c r="C113" s="39">
        <v>237012.0</v>
      </c>
      <c r="D113" s="39" t="s">
        <v>71</v>
      </c>
      <c r="E113" s="38">
        <v>45536.0</v>
      </c>
      <c r="F113" s="40">
        <f t="shared" si="6"/>
        <v>8</v>
      </c>
      <c r="G113" s="77">
        <v>45639.0</v>
      </c>
      <c r="H113" s="462">
        <f t="shared" si="7"/>
        <v>4</v>
      </c>
      <c r="I113" s="39" t="s">
        <v>74</v>
      </c>
      <c r="J113" s="39">
        <v>316.0</v>
      </c>
      <c r="K113" s="43" t="s">
        <v>1040</v>
      </c>
      <c r="L113" s="44"/>
      <c r="M113" s="44"/>
      <c r="N113" s="39" t="s">
        <v>19</v>
      </c>
      <c r="O113" s="39"/>
      <c r="P113" s="463"/>
      <c r="Q113" s="463"/>
      <c r="R113" s="44"/>
      <c r="S113" s="44"/>
      <c r="T113" s="44"/>
      <c r="U113" s="44"/>
      <c r="V113" s="463"/>
      <c r="W113" s="463"/>
      <c r="X113" s="463"/>
    </row>
    <row r="114">
      <c r="A114" s="38">
        <v>45705.0</v>
      </c>
      <c r="B114" s="38">
        <v>45783.0</v>
      </c>
      <c r="C114" s="39">
        <v>239775.0</v>
      </c>
      <c r="D114" s="39" t="s">
        <v>71</v>
      </c>
      <c r="E114" s="38">
        <v>44927.0</v>
      </c>
      <c r="F114" s="40">
        <f t="shared" si="6"/>
        <v>28</v>
      </c>
      <c r="G114" s="38">
        <v>45674.0</v>
      </c>
      <c r="H114" s="462">
        <f t="shared" si="7"/>
        <v>3</v>
      </c>
      <c r="I114" s="39" t="s">
        <v>73</v>
      </c>
      <c r="J114" s="39">
        <v>208.0</v>
      </c>
      <c r="K114" s="43">
        <v>0.0</v>
      </c>
      <c r="L114" s="39" t="s">
        <v>51</v>
      </c>
      <c r="M114" s="38">
        <v>45744.0</v>
      </c>
      <c r="N114" s="39" t="s">
        <v>19</v>
      </c>
      <c r="O114" s="39" t="s">
        <v>1034</v>
      </c>
      <c r="P114" s="463"/>
      <c r="Q114" s="463"/>
      <c r="R114" s="44"/>
      <c r="S114" s="44"/>
      <c r="T114" s="44"/>
      <c r="U114" s="44"/>
      <c r="V114" s="463"/>
      <c r="W114" s="463"/>
      <c r="X114" s="463"/>
    </row>
    <row r="115">
      <c r="A115" s="38">
        <v>45705.0</v>
      </c>
      <c r="B115" s="38">
        <v>45783.0</v>
      </c>
      <c r="C115" s="39">
        <v>220298.0</v>
      </c>
      <c r="D115" s="39" t="s">
        <v>71</v>
      </c>
      <c r="E115" s="38">
        <v>45474.0</v>
      </c>
      <c r="F115" s="40">
        <f t="shared" si="6"/>
        <v>10</v>
      </c>
      <c r="G115" s="38">
        <v>45477.0</v>
      </c>
      <c r="H115" s="462">
        <f t="shared" si="7"/>
        <v>10</v>
      </c>
      <c r="I115" s="39" t="s">
        <v>73</v>
      </c>
      <c r="J115" s="39">
        <v>208.0</v>
      </c>
      <c r="K115" s="63"/>
      <c r="L115" s="44"/>
      <c r="M115" s="44"/>
      <c r="N115" s="39" t="s">
        <v>19</v>
      </c>
      <c r="O115" s="44"/>
      <c r="P115" s="463"/>
      <c r="Q115" s="463"/>
      <c r="R115" s="44"/>
      <c r="S115" s="44"/>
      <c r="T115" s="44"/>
      <c r="U115" s="44"/>
      <c r="V115" s="463"/>
      <c r="W115" s="463"/>
      <c r="X115" s="463"/>
    </row>
    <row r="116">
      <c r="A116" s="38">
        <v>45705.0</v>
      </c>
      <c r="B116" s="38">
        <v>45782.0</v>
      </c>
      <c r="C116" s="39">
        <v>212781.0</v>
      </c>
      <c r="D116" s="39" t="s">
        <v>133</v>
      </c>
      <c r="E116" s="38">
        <v>45261.0</v>
      </c>
      <c r="F116" s="40">
        <f t="shared" si="6"/>
        <v>17</v>
      </c>
      <c r="G116" s="38">
        <v>45414.0</v>
      </c>
      <c r="H116" s="462">
        <f t="shared" si="7"/>
        <v>12</v>
      </c>
      <c r="I116" s="39" t="s">
        <v>73</v>
      </c>
      <c r="J116" s="39" t="s">
        <v>1041</v>
      </c>
      <c r="K116" s="43">
        <v>6000.0</v>
      </c>
      <c r="L116" s="39" t="s">
        <v>51</v>
      </c>
      <c r="M116" s="38">
        <v>45782.0</v>
      </c>
      <c r="N116" s="39" t="s">
        <v>17</v>
      </c>
      <c r="O116" s="44"/>
      <c r="P116" s="463"/>
      <c r="Q116" s="463"/>
      <c r="R116" s="44"/>
      <c r="S116" s="44"/>
      <c r="T116" s="44"/>
      <c r="U116" s="44"/>
      <c r="V116" s="463"/>
      <c r="W116" s="463"/>
      <c r="X116" s="463"/>
    </row>
    <row r="117">
      <c r="A117" s="38">
        <v>45734.0</v>
      </c>
      <c r="B117" s="38">
        <v>45783.0</v>
      </c>
      <c r="C117" s="39">
        <v>229771.0</v>
      </c>
      <c r="D117" s="39" t="s">
        <v>77</v>
      </c>
      <c r="E117" s="38">
        <v>45505.0</v>
      </c>
      <c r="F117" s="40">
        <f t="shared" si="6"/>
        <v>9</v>
      </c>
      <c r="G117" s="38">
        <v>45567.0</v>
      </c>
      <c r="H117" s="462">
        <f t="shared" si="7"/>
        <v>7</v>
      </c>
      <c r="I117" s="39" t="s">
        <v>42</v>
      </c>
      <c r="J117" s="39">
        <v>69.0</v>
      </c>
      <c r="K117" s="43" t="s">
        <v>64</v>
      </c>
      <c r="L117" s="39" t="s">
        <v>51</v>
      </c>
      <c r="M117" s="38">
        <v>45735.0</v>
      </c>
      <c r="N117" s="39" t="s">
        <v>19</v>
      </c>
      <c r="O117" s="44"/>
      <c r="P117" s="463"/>
      <c r="Q117" s="463"/>
      <c r="R117" s="44"/>
      <c r="S117" s="44"/>
      <c r="T117" s="44"/>
      <c r="U117" s="44"/>
      <c r="V117" s="463"/>
      <c r="W117" s="463"/>
      <c r="X117" s="463"/>
    </row>
    <row r="118">
      <c r="A118" s="38">
        <v>45705.0</v>
      </c>
      <c r="B118" s="38">
        <v>45783.0</v>
      </c>
      <c r="C118" s="39">
        <v>216145.0</v>
      </c>
      <c r="D118" s="39" t="s">
        <v>77</v>
      </c>
      <c r="E118" s="38">
        <v>44713.0</v>
      </c>
      <c r="F118" s="40">
        <f t="shared" si="6"/>
        <v>35</v>
      </c>
      <c r="G118" s="38">
        <v>45440.0</v>
      </c>
      <c r="H118" s="462">
        <f t="shared" si="7"/>
        <v>11</v>
      </c>
      <c r="I118" s="39" t="s">
        <v>74</v>
      </c>
      <c r="J118" s="39">
        <v>304.0</v>
      </c>
      <c r="K118" s="43" t="s">
        <v>1042</v>
      </c>
      <c r="L118" s="39" t="s">
        <v>51</v>
      </c>
      <c r="M118" s="39" t="s">
        <v>11</v>
      </c>
      <c r="N118" s="39" t="s">
        <v>19</v>
      </c>
      <c r="O118" s="44"/>
      <c r="P118" s="463"/>
      <c r="Q118" s="463"/>
      <c r="R118" s="44"/>
      <c r="S118" s="44"/>
      <c r="T118" s="44"/>
      <c r="U118" s="44"/>
      <c r="V118" s="463"/>
      <c r="W118" s="463"/>
      <c r="X118" s="463"/>
    </row>
    <row r="119">
      <c r="A119" s="38">
        <v>45705.0</v>
      </c>
      <c r="B119" s="38">
        <v>45783.0</v>
      </c>
      <c r="C119" s="39">
        <v>199087.0</v>
      </c>
      <c r="D119" s="39" t="s">
        <v>77</v>
      </c>
      <c r="E119" s="38">
        <v>45231.0</v>
      </c>
      <c r="F119" s="40">
        <f t="shared" si="6"/>
        <v>18</v>
      </c>
      <c r="G119" s="38">
        <v>45321.0</v>
      </c>
      <c r="H119" s="462">
        <f t="shared" si="7"/>
        <v>15</v>
      </c>
      <c r="I119" s="482" t="s">
        <v>59</v>
      </c>
      <c r="J119" s="39">
        <v>105.0</v>
      </c>
      <c r="K119" s="43">
        <v>0.0</v>
      </c>
      <c r="L119" s="39" t="s">
        <v>51</v>
      </c>
      <c r="M119" s="38">
        <v>45714.0</v>
      </c>
      <c r="N119" s="39" t="s">
        <v>19</v>
      </c>
      <c r="O119" s="44"/>
      <c r="P119" s="81" t="s">
        <v>66</v>
      </c>
      <c r="Q119" s="463"/>
      <c r="R119" s="44"/>
      <c r="S119" s="44"/>
      <c r="T119" s="44"/>
      <c r="U119" s="44"/>
      <c r="V119" s="463"/>
      <c r="W119" s="463"/>
      <c r="X119" s="463"/>
    </row>
    <row r="120" ht="16.5" customHeight="1">
      <c r="A120" s="38">
        <v>45705.0</v>
      </c>
      <c r="B120" s="38">
        <v>45783.0</v>
      </c>
      <c r="C120" s="39">
        <v>220701.0</v>
      </c>
      <c r="D120" s="39" t="s">
        <v>77</v>
      </c>
      <c r="E120" s="38">
        <v>45444.0</v>
      </c>
      <c r="F120" s="40">
        <f t="shared" si="6"/>
        <v>11</v>
      </c>
      <c r="G120" s="38">
        <v>45492.0</v>
      </c>
      <c r="H120" s="462">
        <f t="shared" si="7"/>
        <v>9</v>
      </c>
      <c r="I120" s="39" t="s">
        <v>63</v>
      </c>
      <c r="J120" s="39">
        <v>401.0</v>
      </c>
      <c r="K120" s="43">
        <v>0.0</v>
      </c>
      <c r="L120" s="39" t="s">
        <v>51</v>
      </c>
      <c r="M120" s="38">
        <v>45705.0</v>
      </c>
      <c r="N120" s="39" t="s">
        <v>19</v>
      </c>
      <c r="O120" s="39" t="s">
        <v>996</v>
      </c>
      <c r="P120" s="81" t="s">
        <v>66</v>
      </c>
      <c r="Q120" s="463"/>
      <c r="R120" s="44"/>
      <c r="S120" s="44"/>
      <c r="T120" s="44"/>
      <c r="U120" s="44"/>
      <c r="V120" s="463"/>
      <c r="W120" s="463"/>
      <c r="X120" s="463"/>
    </row>
    <row r="121">
      <c r="A121" s="38">
        <v>45705.0</v>
      </c>
      <c r="B121" s="38">
        <v>45783.0</v>
      </c>
      <c r="C121" s="39">
        <v>212611.0</v>
      </c>
      <c r="D121" s="39" t="s">
        <v>70</v>
      </c>
      <c r="E121" s="38">
        <v>45261.0</v>
      </c>
      <c r="F121" s="40">
        <f t="shared" si="6"/>
        <v>17</v>
      </c>
      <c r="G121" s="38">
        <v>45418.0</v>
      </c>
      <c r="H121" s="462">
        <f t="shared" si="7"/>
        <v>12</v>
      </c>
      <c r="I121" s="39" t="s">
        <v>49</v>
      </c>
      <c r="J121" s="39">
        <v>517.0</v>
      </c>
      <c r="K121" s="43">
        <v>0.0</v>
      </c>
      <c r="L121" s="39" t="s">
        <v>51</v>
      </c>
      <c r="M121" s="38">
        <v>45722.0</v>
      </c>
      <c r="N121" s="39" t="s">
        <v>19</v>
      </c>
      <c r="O121" s="44"/>
      <c r="P121" s="463"/>
      <c r="Q121" s="463"/>
      <c r="R121" s="44"/>
      <c r="S121" s="44"/>
      <c r="T121" s="44"/>
      <c r="U121" s="44"/>
      <c r="V121" s="463"/>
      <c r="W121" s="463"/>
      <c r="X121" s="463"/>
    </row>
    <row r="122">
      <c r="A122" s="38">
        <v>45705.0</v>
      </c>
      <c r="B122" s="38">
        <v>45783.0</v>
      </c>
      <c r="C122" s="39">
        <v>240563.0</v>
      </c>
      <c r="D122" s="39" t="s">
        <v>70</v>
      </c>
      <c r="E122" s="38">
        <v>45536.0</v>
      </c>
      <c r="F122" s="40">
        <f t="shared" si="6"/>
        <v>8</v>
      </c>
      <c r="G122" s="38">
        <v>45685.0</v>
      </c>
      <c r="H122" s="462">
        <f t="shared" si="7"/>
        <v>3</v>
      </c>
      <c r="I122" s="39" t="s">
        <v>74</v>
      </c>
      <c r="J122" s="39">
        <v>316.0</v>
      </c>
      <c r="K122" s="43" t="s">
        <v>64</v>
      </c>
      <c r="L122" s="39" t="s">
        <v>51</v>
      </c>
      <c r="M122" s="38">
        <v>45726.0</v>
      </c>
      <c r="N122" s="39" t="s">
        <v>19</v>
      </c>
      <c r="O122" s="39"/>
      <c r="P122" s="463"/>
      <c r="Q122" s="463"/>
      <c r="R122" s="44"/>
      <c r="S122" s="44"/>
      <c r="T122" s="44"/>
      <c r="U122" s="44"/>
      <c r="V122" s="463"/>
      <c r="W122" s="463"/>
      <c r="X122" s="463"/>
    </row>
    <row r="123">
      <c r="A123" s="38">
        <v>45705.0</v>
      </c>
      <c r="B123" s="38">
        <v>45783.0</v>
      </c>
      <c r="C123" s="39">
        <v>155024.0</v>
      </c>
      <c r="D123" s="39" t="s">
        <v>104</v>
      </c>
      <c r="E123" s="38">
        <v>44805.0</v>
      </c>
      <c r="F123" s="40">
        <f t="shared" si="6"/>
        <v>32</v>
      </c>
      <c r="G123" s="38">
        <v>44896.0</v>
      </c>
      <c r="H123" s="462">
        <f t="shared" si="7"/>
        <v>29</v>
      </c>
      <c r="I123" s="39" t="s">
        <v>72</v>
      </c>
      <c r="J123" s="39">
        <v>4010.0</v>
      </c>
      <c r="K123" s="63"/>
      <c r="L123" s="44"/>
      <c r="M123" s="44"/>
      <c r="N123" s="39" t="s">
        <v>19</v>
      </c>
      <c r="O123" s="44"/>
      <c r="P123" s="463"/>
      <c r="Q123" s="463"/>
      <c r="R123" s="44"/>
      <c r="S123" s="44"/>
      <c r="T123" s="44"/>
      <c r="U123" s="44"/>
      <c r="V123" s="463"/>
      <c r="W123" s="463"/>
      <c r="X123" s="463"/>
    </row>
    <row r="124">
      <c r="A124" s="38">
        <v>45705.0</v>
      </c>
      <c r="B124" s="38">
        <v>45783.0</v>
      </c>
      <c r="C124" s="39">
        <v>202082.0</v>
      </c>
      <c r="D124" s="39" t="s">
        <v>104</v>
      </c>
      <c r="E124" s="38">
        <v>45200.0</v>
      </c>
      <c r="F124" s="40">
        <f t="shared" si="6"/>
        <v>19</v>
      </c>
      <c r="G124" s="38">
        <v>45334.0</v>
      </c>
      <c r="H124" s="462">
        <f t="shared" si="7"/>
        <v>14</v>
      </c>
      <c r="I124" s="39" t="s">
        <v>73</v>
      </c>
      <c r="J124" s="39" t="s">
        <v>33</v>
      </c>
      <c r="K124" s="63"/>
      <c r="L124" s="44"/>
      <c r="M124" s="44"/>
      <c r="N124" s="39" t="s">
        <v>19</v>
      </c>
      <c r="O124" s="44"/>
      <c r="P124" s="463"/>
      <c r="Q124" s="463"/>
      <c r="R124" s="44"/>
      <c r="S124" s="44"/>
      <c r="T124" s="44"/>
      <c r="U124" s="44"/>
      <c r="V124" s="463"/>
      <c r="W124" s="463"/>
      <c r="X124" s="463"/>
    </row>
    <row r="125">
      <c r="A125" s="38">
        <v>45705.0</v>
      </c>
      <c r="B125" s="38">
        <v>45783.0</v>
      </c>
      <c r="C125" s="39">
        <v>222610.0</v>
      </c>
      <c r="D125" s="39" t="s">
        <v>104</v>
      </c>
      <c r="E125" s="38">
        <v>45474.0</v>
      </c>
      <c r="F125" s="40">
        <f t="shared" si="6"/>
        <v>10</v>
      </c>
      <c r="G125" s="38">
        <v>45497.0</v>
      </c>
      <c r="H125" s="462">
        <f t="shared" si="7"/>
        <v>9</v>
      </c>
      <c r="I125" s="39" t="s">
        <v>74</v>
      </c>
      <c r="J125" s="39">
        <v>307.0</v>
      </c>
      <c r="K125" s="43">
        <v>0.0</v>
      </c>
      <c r="L125" s="39" t="s">
        <v>51</v>
      </c>
      <c r="M125" s="38">
        <v>45733.0</v>
      </c>
      <c r="N125" s="39" t="s">
        <v>19</v>
      </c>
      <c r="O125" s="44"/>
      <c r="P125" s="463"/>
      <c r="Q125" s="463"/>
      <c r="R125" s="44"/>
      <c r="S125" s="44"/>
      <c r="T125" s="44"/>
      <c r="U125" s="44"/>
      <c r="V125" s="463"/>
      <c r="W125" s="463"/>
      <c r="X125" s="463"/>
    </row>
    <row r="126">
      <c r="A126" s="38">
        <v>45705.0</v>
      </c>
      <c r="B126" s="38">
        <v>45783.0</v>
      </c>
      <c r="C126" s="39">
        <v>224451.0</v>
      </c>
      <c r="D126" s="39" t="s">
        <v>104</v>
      </c>
      <c r="E126" s="38">
        <v>45474.0</v>
      </c>
      <c r="F126" s="40">
        <f t="shared" si="6"/>
        <v>10</v>
      </c>
      <c r="G126" s="38">
        <v>45678.0</v>
      </c>
      <c r="H126" s="462">
        <f t="shared" si="7"/>
        <v>3</v>
      </c>
      <c r="I126" s="39" t="s">
        <v>74</v>
      </c>
      <c r="J126" s="39">
        <v>302.0</v>
      </c>
      <c r="K126" s="43">
        <v>0.0</v>
      </c>
      <c r="L126" s="39" t="s">
        <v>68</v>
      </c>
      <c r="M126" s="38">
        <v>45721.0</v>
      </c>
      <c r="N126" s="39" t="s">
        <v>19</v>
      </c>
      <c r="O126" s="39"/>
      <c r="P126" s="463"/>
      <c r="Q126" s="463"/>
      <c r="R126" s="44"/>
      <c r="S126" s="44"/>
      <c r="T126" s="44"/>
      <c r="U126" s="44"/>
      <c r="V126" s="463"/>
      <c r="W126" s="463"/>
      <c r="X126" s="463"/>
    </row>
    <row r="127">
      <c r="A127" s="38">
        <v>45705.0</v>
      </c>
      <c r="B127" s="38">
        <v>45783.0</v>
      </c>
      <c r="C127" s="39">
        <v>213226.0</v>
      </c>
      <c r="D127" s="39" t="s">
        <v>83</v>
      </c>
      <c r="E127" s="38">
        <v>45352.0</v>
      </c>
      <c r="F127" s="40">
        <f t="shared" si="6"/>
        <v>14</v>
      </c>
      <c r="G127" s="38">
        <v>45418.0</v>
      </c>
      <c r="H127" s="462">
        <f t="shared" si="7"/>
        <v>12</v>
      </c>
      <c r="I127" s="39" t="s">
        <v>74</v>
      </c>
      <c r="J127" s="39">
        <v>310.0</v>
      </c>
      <c r="K127" s="43">
        <v>0.0</v>
      </c>
      <c r="L127" s="39" t="s">
        <v>51</v>
      </c>
      <c r="M127" s="38">
        <v>45721.0</v>
      </c>
      <c r="N127" s="39" t="s">
        <v>19</v>
      </c>
      <c r="O127" s="44"/>
      <c r="P127" s="81" t="s">
        <v>66</v>
      </c>
      <c r="Q127" s="463"/>
      <c r="R127" s="44"/>
      <c r="S127" s="44"/>
      <c r="T127" s="44"/>
      <c r="U127" s="44"/>
      <c r="V127" s="463"/>
      <c r="W127" s="463"/>
      <c r="X127" s="463"/>
    </row>
    <row r="128">
      <c r="A128" s="38">
        <v>45705.0</v>
      </c>
      <c r="B128" s="38">
        <v>45783.0</v>
      </c>
      <c r="C128" s="39">
        <v>218101.0</v>
      </c>
      <c r="D128" s="39" t="s">
        <v>83</v>
      </c>
      <c r="E128" s="38">
        <v>45352.0</v>
      </c>
      <c r="F128" s="40">
        <f t="shared" si="6"/>
        <v>14</v>
      </c>
      <c r="G128" s="38">
        <v>45457.0</v>
      </c>
      <c r="H128" s="462">
        <f t="shared" si="7"/>
        <v>10</v>
      </c>
      <c r="I128" s="39" t="s">
        <v>74</v>
      </c>
      <c r="J128" s="39">
        <v>310.0</v>
      </c>
      <c r="K128" s="43">
        <v>3500.0</v>
      </c>
      <c r="L128" s="39" t="s">
        <v>51</v>
      </c>
      <c r="M128" s="38">
        <v>45721.0</v>
      </c>
      <c r="N128" s="39" t="s">
        <v>19</v>
      </c>
      <c r="O128" s="44"/>
      <c r="P128" s="463"/>
      <c r="Q128" s="463"/>
      <c r="R128" s="44"/>
      <c r="S128" s="44"/>
      <c r="T128" s="44"/>
      <c r="U128" s="44"/>
      <c r="V128" s="463"/>
      <c r="W128" s="463"/>
      <c r="X128" s="463"/>
    </row>
    <row r="129">
      <c r="A129" s="38">
        <v>45705.0</v>
      </c>
      <c r="B129" s="38">
        <v>45783.0</v>
      </c>
      <c r="C129" s="39">
        <v>222185.0</v>
      </c>
      <c r="D129" s="39" t="s">
        <v>83</v>
      </c>
      <c r="E129" s="38">
        <v>45474.0</v>
      </c>
      <c r="F129" s="40">
        <f t="shared" si="6"/>
        <v>10</v>
      </c>
      <c r="G129" s="38">
        <v>45492.0</v>
      </c>
      <c r="H129" s="462">
        <f t="shared" si="7"/>
        <v>9</v>
      </c>
      <c r="I129" s="39" t="s">
        <v>74</v>
      </c>
      <c r="J129" s="39" t="s">
        <v>237</v>
      </c>
      <c r="K129" s="43">
        <v>0.0</v>
      </c>
      <c r="L129" s="39" t="s">
        <v>51</v>
      </c>
      <c r="M129" s="38">
        <v>45726.0</v>
      </c>
      <c r="N129" s="39" t="s">
        <v>19</v>
      </c>
      <c r="O129" s="39" t="s">
        <v>996</v>
      </c>
      <c r="P129" s="81" t="s">
        <v>66</v>
      </c>
      <c r="Q129" s="463"/>
      <c r="R129" s="44"/>
      <c r="S129" s="44"/>
      <c r="T129" s="44"/>
      <c r="U129" s="44"/>
      <c r="V129" s="463"/>
      <c r="W129" s="463"/>
      <c r="X129" s="463"/>
    </row>
    <row r="130">
      <c r="A130" s="38">
        <v>45705.0</v>
      </c>
      <c r="B130" s="38">
        <v>45783.0</v>
      </c>
      <c r="C130" s="39">
        <v>200319.0</v>
      </c>
      <c r="D130" s="39" t="s">
        <v>83</v>
      </c>
      <c r="E130" s="38">
        <v>45078.0</v>
      </c>
      <c r="F130" s="40">
        <f t="shared" si="6"/>
        <v>23</v>
      </c>
      <c r="G130" s="38">
        <v>45328.0</v>
      </c>
      <c r="H130" s="462">
        <f t="shared" si="7"/>
        <v>15</v>
      </c>
      <c r="I130" s="39" t="s">
        <v>42</v>
      </c>
      <c r="J130" s="39" t="s">
        <v>33</v>
      </c>
      <c r="K130" s="63"/>
      <c r="L130" s="44"/>
      <c r="M130" s="44"/>
      <c r="N130" s="39" t="s">
        <v>19</v>
      </c>
      <c r="O130" s="44"/>
      <c r="P130" s="463"/>
      <c r="Q130" s="463"/>
      <c r="R130" s="44"/>
      <c r="S130" s="44"/>
      <c r="T130" s="44"/>
      <c r="U130" s="44"/>
      <c r="V130" s="463"/>
      <c r="W130" s="463"/>
      <c r="X130" s="463"/>
    </row>
    <row r="131">
      <c r="A131" s="38">
        <v>45705.0</v>
      </c>
      <c r="B131" s="38">
        <v>45783.0</v>
      </c>
      <c r="C131" s="39">
        <v>228762.0</v>
      </c>
      <c r="D131" s="39" t="s">
        <v>83</v>
      </c>
      <c r="E131" s="38">
        <v>45505.0</v>
      </c>
      <c r="F131" s="40">
        <f t="shared" si="6"/>
        <v>9</v>
      </c>
      <c r="G131" s="38">
        <v>45558.0</v>
      </c>
      <c r="H131" s="462">
        <f t="shared" si="7"/>
        <v>7</v>
      </c>
      <c r="I131" s="39" t="s">
        <v>74</v>
      </c>
      <c r="J131" s="39">
        <v>316.0</v>
      </c>
      <c r="K131" s="43" t="s">
        <v>64</v>
      </c>
      <c r="L131" s="39" t="s">
        <v>68</v>
      </c>
      <c r="M131" s="38">
        <v>45726.0</v>
      </c>
      <c r="N131" s="39" t="s">
        <v>19</v>
      </c>
      <c r="O131" s="44"/>
      <c r="P131" s="463"/>
      <c r="Q131" s="463"/>
      <c r="R131" s="44"/>
      <c r="S131" s="44"/>
      <c r="T131" s="44"/>
      <c r="U131" s="44"/>
      <c r="V131" s="463"/>
      <c r="W131" s="463"/>
      <c r="X131" s="463"/>
    </row>
    <row r="132">
      <c r="A132" s="38">
        <v>45705.0</v>
      </c>
      <c r="B132" s="38">
        <v>45783.0</v>
      </c>
      <c r="C132" s="39">
        <v>236190.0</v>
      </c>
      <c r="D132" s="39" t="s">
        <v>83</v>
      </c>
      <c r="E132" s="38">
        <v>45536.0</v>
      </c>
      <c r="F132" s="40">
        <f t="shared" si="6"/>
        <v>8</v>
      </c>
      <c r="G132" s="38">
        <v>45630.0</v>
      </c>
      <c r="H132" s="462">
        <f t="shared" si="7"/>
        <v>5</v>
      </c>
      <c r="I132" s="39" t="s">
        <v>74</v>
      </c>
      <c r="J132" s="39">
        <v>316.0</v>
      </c>
      <c r="K132" s="43">
        <v>0.0</v>
      </c>
      <c r="L132" s="39" t="s">
        <v>51</v>
      </c>
      <c r="M132" s="38">
        <v>45726.0</v>
      </c>
      <c r="N132" s="39" t="s">
        <v>19</v>
      </c>
      <c r="O132" s="39"/>
      <c r="P132" s="463"/>
      <c r="Q132" s="463"/>
      <c r="R132" s="44"/>
      <c r="S132" s="44"/>
      <c r="T132" s="44"/>
      <c r="U132" s="44"/>
      <c r="V132" s="463"/>
      <c r="W132" s="463"/>
      <c r="X132" s="463"/>
    </row>
    <row r="133">
      <c r="A133" s="38">
        <v>45705.0</v>
      </c>
      <c r="B133" s="38">
        <v>45783.0</v>
      </c>
      <c r="C133" s="39">
        <v>208508.0</v>
      </c>
      <c r="D133" s="39" t="s">
        <v>58</v>
      </c>
      <c r="E133" s="38">
        <v>45352.0</v>
      </c>
      <c r="F133" s="40">
        <f t="shared" si="6"/>
        <v>14</v>
      </c>
      <c r="G133" s="38">
        <v>45426.0</v>
      </c>
      <c r="H133" s="462">
        <f t="shared" si="7"/>
        <v>11</v>
      </c>
      <c r="I133" s="39" t="s">
        <v>74</v>
      </c>
      <c r="J133" s="39" t="s">
        <v>94</v>
      </c>
      <c r="K133" s="43" t="s">
        <v>64</v>
      </c>
      <c r="L133" s="39" t="s">
        <v>51</v>
      </c>
      <c r="M133" s="38">
        <v>45734.0</v>
      </c>
      <c r="N133" s="39" t="s">
        <v>19</v>
      </c>
      <c r="O133" s="44"/>
      <c r="P133" s="81" t="s">
        <v>66</v>
      </c>
      <c r="Q133" s="463"/>
      <c r="R133" s="44"/>
      <c r="S133" s="44"/>
      <c r="T133" s="44"/>
      <c r="U133" s="44"/>
      <c r="V133" s="463"/>
      <c r="W133" s="463"/>
      <c r="X133" s="463"/>
    </row>
    <row r="134">
      <c r="A134" s="38">
        <v>45705.0</v>
      </c>
      <c r="B134" s="38">
        <v>45783.0</v>
      </c>
      <c r="C134" s="39">
        <v>220199.0</v>
      </c>
      <c r="D134" s="39" t="s">
        <v>58</v>
      </c>
      <c r="E134" s="38">
        <v>45444.0</v>
      </c>
      <c r="F134" s="40">
        <f t="shared" si="6"/>
        <v>11</v>
      </c>
      <c r="G134" s="38">
        <v>45477.0</v>
      </c>
      <c r="H134" s="462">
        <f t="shared" si="7"/>
        <v>10</v>
      </c>
      <c r="I134" s="39" t="s">
        <v>74</v>
      </c>
      <c r="J134" s="39">
        <v>360.0</v>
      </c>
      <c r="K134" s="43" t="s">
        <v>64</v>
      </c>
      <c r="L134" s="39" t="s">
        <v>68</v>
      </c>
      <c r="M134" s="38">
        <v>45734.0</v>
      </c>
      <c r="N134" s="39" t="s">
        <v>19</v>
      </c>
      <c r="O134" s="44"/>
      <c r="P134" s="463"/>
      <c r="Q134" s="463"/>
      <c r="R134" s="44"/>
      <c r="S134" s="44"/>
      <c r="T134" s="44"/>
      <c r="U134" s="44"/>
      <c r="V134" s="463"/>
      <c r="W134" s="463"/>
      <c r="X134" s="463"/>
    </row>
    <row r="135">
      <c r="A135" s="38">
        <v>45705.0</v>
      </c>
      <c r="B135" s="38">
        <v>45783.0</v>
      </c>
      <c r="C135" s="39">
        <v>233446.0</v>
      </c>
      <c r="D135" s="39" t="s">
        <v>58</v>
      </c>
      <c r="E135" s="38">
        <v>44927.0</v>
      </c>
      <c r="F135" s="40">
        <f t="shared" si="6"/>
        <v>28</v>
      </c>
      <c r="G135" s="77">
        <v>45609.0</v>
      </c>
      <c r="H135" s="462">
        <f t="shared" si="7"/>
        <v>5</v>
      </c>
      <c r="I135" s="39" t="s">
        <v>74</v>
      </c>
      <c r="J135" s="39">
        <v>370.0</v>
      </c>
      <c r="K135" s="43" t="s">
        <v>64</v>
      </c>
      <c r="L135" s="39" t="s">
        <v>51</v>
      </c>
      <c r="M135" s="38">
        <v>45734.0</v>
      </c>
      <c r="N135" s="39" t="s">
        <v>19</v>
      </c>
      <c r="O135" s="39"/>
      <c r="P135" s="81" t="s">
        <v>66</v>
      </c>
      <c r="Q135" s="463"/>
      <c r="R135" s="44"/>
      <c r="S135" s="44"/>
      <c r="T135" s="44"/>
      <c r="U135" s="44"/>
      <c r="V135" s="463"/>
      <c r="W135" s="463"/>
      <c r="X135" s="463"/>
    </row>
    <row r="136">
      <c r="A136" s="38">
        <v>45705.0</v>
      </c>
      <c r="B136" s="38">
        <v>45783.0</v>
      </c>
      <c r="C136" s="39">
        <v>239610.0</v>
      </c>
      <c r="D136" s="39" t="s">
        <v>58</v>
      </c>
      <c r="E136" s="38">
        <v>45047.0</v>
      </c>
      <c r="F136" s="40">
        <f t="shared" si="6"/>
        <v>24</v>
      </c>
      <c r="G136" s="38">
        <v>45673.0</v>
      </c>
      <c r="H136" s="462">
        <f t="shared" si="7"/>
        <v>3</v>
      </c>
      <c r="I136" s="39" t="s">
        <v>205</v>
      </c>
      <c r="J136" s="39" t="s">
        <v>33</v>
      </c>
      <c r="K136" s="63"/>
      <c r="L136" s="44"/>
      <c r="M136" s="44"/>
      <c r="N136" s="39" t="s">
        <v>19</v>
      </c>
      <c r="O136" s="39" t="s">
        <v>1043</v>
      </c>
      <c r="P136" s="463"/>
      <c r="Q136" s="463"/>
      <c r="R136" s="44"/>
      <c r="S136" s="44"/>
      <c r="T136" s="44"/>
      <c r="U136" s="44"/>
      <c r="V136" s="463"/>
      <c r="W136" s="463"/>
      <c r="X136" s="463"/>
    </row>
    <row r="137">
      <c r="A137" s="38">
        <v>45705.0</v>
      </c>
      <c r="B137" s="38">
        <v>45783.0</v>
      </c>
      <c r="C137" s="39">
        <v>102469.0</v>
      </c>
      <c r="D137" s="39" t="s">
        <v>87</v>
      </c>
      <c r="E137" s="38">
        <v>44378.0</v>
      </c>
      <c r="F137" s="40">
        <f t="shared" si="6"/>
        <v>46</v>
      </c>
      <c r="G137" s="38">
        <v>44475.0</v>
      </c>
      <c r="H137" s="462">
        <f t="shared" si="7"/>
        <v>43</v>
      </c>
      <c r="I137" s="39" t="s">
        <v>42</v>
      </c>
      <c r="J137" s="39" t="s">
        <v>33</v>
      </c>
      <c r="K137" s="63"/>
      <c r="L137" s="44"/>
      <c r="M137" s="44"/>
      <c r="N137" s="39" t="s">
        <v>19</v>
      </c>
      <c r="O137" s="44"/>
      <c r="P137" s="463"/>
      <c r="Q137" s="463"/>
      <c r="R137" s="44"/>
      <c r="S137" s="44"/>
      <c r="T137" s="44"/>
      <c r="U137" s="44"/>
      <c r="V137" s="463"/>
      <c r="W137" s="463"/>
      <c r="X137" s="463"/>
    </row>
    <row r="138">
      <c r="A138" s="38">
        <v>45705.0</v>
      </c>
      <c r="B138" s="38">
        <v>45783.0</v>
      </c>
      <c r="C138" s="39">
        <v>175089.0</v>
      </c>
      <c r="D138" s="39" t="s">
        <v>87</v>
      </c>
      <c r="E138" s="38">
        <v>45047.0</v>
      </c>
      <c r="F138" s="40">
        <f t="shared" si="6"/>
        <v>24</v>
      </c>
      <c r="G138" s="38">
        <v>45096.0</v>
      </c>
      <c r="H138" s="462">
        <f t="shared" si="7"/>
        <v>22</v>
      </c>
      <c r="I138" s="39" t="s">
        <v>72</v>
      </c>
      <c r="J138" s="39">
        <v>4001.0</v>
      </c>
      <c r="K138" s="63"/>
      <c r="L138" s="44"/>
      <c r="M138" s="44"/>
      <c r="N138" s="39" t="s">
        <v>19</v>
      </c>
      <c r="O138" s="44"/>
      <c r="P138" s="463"/>
      <c r="Q138" s="463"/>
      <c r="R138" s="44"/>
      <c r="S138" s="44"/>
      <c r="T138" s="44"/>
      <c r="U138" s="44"/>
      <c r="V138" s="463"/>
      <c r="W138" s="463"/>
      <c r="X138" s="463"/>
    </row>
    <row r="139">
      <c r="A139" s="38">
        <v>45705.0</v>
      </c>
      <c r="B139" s="38">
        <v>45783.0</v>
      </c>
      <c r="C139" s="39">
        <v>103667.0</v>
      </c>
      <c r="D139" s="39" t="s">
        <v>107</v>
      </c>
      <c r="E139" s="38">
        <v>44378.0</v>
      </c>
      <c r="F139" s="40">
        <f t="shared" si="6"/>
        <v>46</v>
      </c>
      <c r="G139" s="77">
        <v>44488.0</v>
      </c>
      <c r="H139" s="462">
        <f t="shared" si="7"/>
        <v>42</v>
      </c>
      <c r="I139" s="39" t="s">
        <v>49</v>
      </c>
      <c r="J139" s="39">
        <v>516.0</v>
      </c>
      <c r="K139" s="43" t="s">
        <v>64</v>
      </c>
      <c r="L139" s="39" t="s">
        <v>51</v>
      </c>
      <c r="M139" s="38">
        <v>45742.0</v>
      </c>
      <c r="N139" s="39" t="s">
        <v>19</v>
      </c>
      <c r="O139" s="44"/>
      <c r="P139" s="81" t="s">
        <v>66</v>
      </c>
      <c r="Q139" s="463"/>
      <c r="R139" s="44"/>
      <c r="S139" s="44"/>
      <c r="T139" s="44"/>
      <c r="U139" s="44"/>
      <c r="V139" s="463"/>
      <c r="W139" s="463"/>
      <c r="X139" s="463"/>
    </row>
    <row r="140">
      <c r="A140" s="38">
        <v>45705.0</v>
      </c>
      <c r="B140" s="38">
        <v>45783.0</v>
      </c>
      <c r="C140" s="39">
        <v>205075.0</v>
      </c>
      <c r="D140" s="39" t="s">
        <v>41</v>
      </c>
      <c r="E140" s="38">
        <v>45261.0</v>
      </c>
      <c r="F140" s="40">
        <f t="shared" si="6"/>
        <v>17</v>
      </c>
      <c r="G140" s="38">
        <v>45362.0</v>
      </c>
      <c r="H140" s="462">
        <f t="shared" si="7"/>
        <v>13</v>
      </c>
      <c r="I140" s="39" t="s">
        <v>74</v>
      </c>
      <c r="J140" s="39" t="s">
        <v>33</v>
      </c>
      <c r="K140" s="43">
        <v>0.0</v>
      </c>
      <c r="L140" s="44"/>
      <c r="M140" s="44"/>
      <c r="N140" s="39" t="s">
        <v>19</v>
      </c>
      <c r="O140" s="39" t="s">
        <v>1044</v>
      </c>
      <c r="P140" s="463"/>
      <c r="Q140" s="463"/>
      <c r="R140" s="44"/>
      <c r="S140" s="44"/>
      <c r="T140" s="44"/>
      <c r="U140" s="44"/>
      <c r="V140" s="463"/>
      <c r="W140" s="463"/>
      <c r="X140" s="463"/>
    </row>
    <row r="141">
      <c r="A141" s="38">
        <v>45705.0</v>
      </c>
      <c r="B141" s="38">
        <v>45783.0</v>
      </c>
      <c r="C141" s="39">
        <v>193844.0</v>
      </c>
      <c r="D141" s="39" t="s">
        <v>41</v>
      </c>
      <c r="E141" s="38">
        <v>45231.0</v>
      </c>
      <c r="F141" s="40">
        <f t="shared" si="6"/>
        <v>18</v>
      </c>
      <c r="G141" s="77">
        <v>45253.0</v>
      </c>
      <c r="H141" s="462">
        <f t="shared" si="7"/>
        <v>17</v>
      </c>
      <c r="I141" s="39" t="s">
        <v>74</v>
      </c>
      <c r="J141" s="39">
        <v>307.0</v>
      </c>
      <c r="K141" s="43">
        <v>0.0</v>
      </c>
      <c r="L141" s="39" t="s">
        <v>51</v>
      </c>
      <c r="M141" s="38">
        <v>45740.0</v>
      </c>
      <c r="N141" s="39" t="s">
        <v>19</v>
      </c>
      <c r="O141" s="44"/>
      <c r="P141" s="463"/>
      <c r="Q141" s="463"/>
      <c r="R141" s="44"/>
      <c r="S141" s="44"/>
      <c r="T141" s="44"/>
      <c r="U141" s="44"/>
      <c r="V141" s="463"/>
      <c r="W141" s="463"/>
      <c r="X141" s="463"/>
    </row>
    <row r="142">
      <c r="A142" s="38">
        <v>45705.0</v>
      </c>
      <c r="B142" s="38">
        <v>45783.0</v>
      </c>
      <c r="C142" s="39">
        <v>181951.0</v>
      </c>
      <c r="D142" s="39" t="s">
        <v>41</v>
      </c>
      <c r="E142" s="38">
        <v>45047.0</v>
      </c>
      <c r="F142" s="40">
        <f t="shared" si="6"/>
        <v>24</v>
      </c>
      <c r="G142" s="38">
        <v>45152.0</v>
      </c>
      <c r="H142" s="462">
        <f t="shared" si="7"/>
        <v>20</v>
      </c>
      <c r="I142" s="39" t="s">
        <v>42</v>
      </c>
      <c r="J142" s="39" t="s">
        <v>33</v>
      </c>
      <c r="K142" s="43">
        <v>0.0</v>
      </c>
      <c r="L142" s="39" t="s">
        <v>51</v>
      </c>
      <c r="M142" s="38">
        <v>45744.0</v>
      </c>
      <c r="N142" s="39" t="s">
        <v>19</v>
      </c>
      <c r="O142" s="44"/>
      <c r="P142" s="463"/>
      <c r="Q142" s="463"/>
      <c r="R142" s="44"/>
      <c r="S142" s="44"/>
      <c r="T142" s="44"/>
      <c r="U142" s="44"/>
      <c r="V142" s="463"/>
      <c r="W142" s="463"/>
      <c r="X142" s="463"/>
    </row>
    <row r="143">
      <c r="A143" s="38">
        <v>45705.0</v>
      </c>
      <c r="B143" s="38">
        <v>45783.0</v>
      </c>
      <c r="C143" s="39">
        <v>222812.0</v>
      </c>
      <c r="D143" s="39" t="s">
        <v>41</v>
      </c>
      <c r="E143" s="38">
        <v>45444.0</v>
      </c>
      <c r="F143" s="40">
        <f t="shared" si="6"/>
        <v>11</v>
      </c>
      <c r="G143" s="38">
        <v>45499.0</v>
      </c>
      <c r="H143" s="462">
        <f t="shared" si="7"/>
        <v>9</v>
      </c>
      <c r="I143" s="39" t="s">
        <v>74</v>
      </c>
      <c r="J143" s="39" t="s">
        <v>488</v>
      </c>
      <c r="K143" s="43" t="s">
        <v>64</v>
      </c>
      <c r="L143" s="39" t="s">
        <v>51</v>
      </c>
      <c r="M143" s="38">
        <v>45726.0</v>
      </c>
      <c r="N143" s="39" t="s">
        <v>19</v>
      </c>
      <c r="O143" s="44"/>
      <c r="P143" s="463"/>
      <c r="Q143" s="463"/>
      <c r="R143" s="44"/>
      <c r="S143" s="44"/>
      <c r="T143" s="44"/>
      <c r="U143" s="44"/>
      <c r="V143" s="463"/>
      <c r="W143" s="463"/>
      <c r="X143" s="463"/>
    </row>
    <row r="144">
      <c r="A144" s="38">
        <v>45705.0</v>
      </c>
      <c r="B144" s="38">
        <v>45782.0</v>
      </c>
      <c r="C144" s="39">
        <v>226987.0</v>
      </c>
      <c r="D144" s="39" t="s">
        <v>89</v>
      </c>
      <c r="E144" s="38">
        <v>45505.0</v>
      </c>
      <c r="F144" s="40">
        <f t="shared" si="6"/>
        <v>9</v>
      </c>
      <c r="G144" s="38">
        <v>45540.0</v>
      </c>
      <c r="H144" s="462">
        <f t="shared" si="7"/>
        <v>8</v>
      </c>
      <c r="I144" s="39" t="s">
        <v>63</v>
      </c>
      <c r="J144" s="39">
        <v>404.0</v>
      </c>
      <c r="K144" s="43">
        <v>1000.0</v>
      </c>
      <c r="L144" s="39" t="s">
        <v>68</v>
      </c>
      <c r="M144" s="38">
        <v>45782.0</v>
      </c>
      <c r="N144" s="39" t="s">
        <v>17</v>
      </c>
      <c r="O144" s="44"/>
      <c r="P144" s="463"/>
      <c r="Q144" s="463"/>
      <c r="R144" s="44"/>
      <c r="S144" s="44"/>
      <c r="T144" s="44"/>
      <c r="U144" s="44"/>
      <c r="V144" s="463"/>
      <c r="W144" s="463"/>
      <c r="X144" s="463"/>
    </row>
    <row r="145">
      <c r="A145" s="38">
        <v>45705.0</v>
      </c>
      <c r="B145" s="38">
        <v>45783.0</v>
      </c>
      <c r="C145" s="39">
        <v>198451.0</v>
      </c>
      <c r="D145" s="39" t="s">
        <v>158</v>
      </c>
      <c r="E145" s="38">
        <v>45292.0</v>
      </c>
      <c r="F145" s="40">
        <f t="shared" si="6"/>
        <v>16</v>
      </c>
      <c r="G145" s="38">
        <v>45303.0</v>
      </c>
      <c r="H145" s="462">
        <f t="shared" si="7"/>
        <v>15</v>
      </c>
      <c r="I145" s="39" t="s">
        <v>42</v>
      </c>
      <c r="J145" s="39" t="s">
        <v>1045</v>
      </c>
      <c r="K145" s="43">
        <v>4500.0</v>
      </c>
      <c r="L145" s="39" t="s">
        <v>51</v>
      </c>
      <c r="M145" s="38">
        <v>45744.0</v>
      </c>
      <c r="N145" s="39" t="s">
        <v>19</v>
      </c>
      <c r="O145" s="39" t="s">
        <v>1046</v>
      </c>
      <c r="P145" s="463"/>
      <c r="Q145" s="463"/>
      <c r="R145" s="44"/>
      <c r="S145" s="44"/>
      <c r="T145" s="44"/>
      <c r="U145" s="44"/>
      <c r="V145" s="463"/>
      <c r="W145" s="463"/>
      <c r="X145" s="463"/>
    </row>
    <row r="146">
      <c r="A146" s="38">
        <v>45705.0</v>
      </c>
      <c r="B146" s="38">
        <v>45783.0</v>
      </c>
      <c r="C146" s="39">
        <v>211369.0</v>
      </c>
      <c r="D146" s="39" t="s">
        <v>111</v>
      </c>
      <c r="E146" s="38">
        <v>45383.0</v>
      </c>
      <c r="F146" s="40">
        <f t="shared" si="6"/>
        <v>13</v>
      </c>
      <c r="G146" s="38">
        <v>45401.0</v>
      </c>
      <c r="H146" s="462">
        <f t="shared" si="7"/>
        <v>12</v>
      </c>
      <c r="I146" s="39" t="s">
        <v>42</v>
      </c>
      <c r="J146" s="39">
        <v>30.0</v>
      </c>
      <c r="K146" s="63"/>
      <c r="L146" s="44"/>
      <c r="M146" s="44"/>
      <c r="N146" s="39" t="s">
        <v>19</v>
      </c>
      <c r="O146" s="44"/>
      <c r="P146" s="463"/>
      <c r="Q146" s="463"/>
      <c r="R146" s="44"/>
      <c r="S146" s="44"/>
      <c r="T146" s="44"/>
      <c r="U146" s="44"/>
      <c r="V146" s="463"/>
      <c r="W146" s="463"/>
      <c r="X146" s="463"/>
    </row>
    <row r="147">
      <c r="A147" s="38">
        <v>45705.0</v>
      </c>
      <c r="B147" s="38">
        <v>45783.0</v>
      </c>
      <c r="C147" s="39">
        <v>237367.0</v>
      </c>
      <c r="D147" s="39" t="s">
        <v>111</v>
      </c>
      <c r="E147" s="38">
        <v>45597.0</v>
      </c>
      <c r="F147" s="40">
        <f t="shared" si="6"/>
        <v>6</v>
      </c>
      <c r="G147" s="77">
        <v>45651.0</v>
      </c>
      <c r="H147" s="462">
        <f t="shared" si="7"/>
        <v>4</v>
      </c>
      <c r="I147" s="39" t="s">
        <v>74</v>
      </c>
      <c r="J147" s="39">
        <v>316.0</v>
      </c>
      <c r="K147" s="43">
        <v>6000.0</v>
      </c>
      <c r="L147" s="39" t="s">
        <v>51</v>
      </c>
      <c r="M147" s="38">
        <v>45707.0</v>
      </c>
      <c r="N147" s="39" t="s">
        <v>19</v>
      </c>
      <c r="O147" s="39"/>
      <c r="P147" s="463"/>
      <c r="Q147" s="463"/>
      <c r="R147" s="44"/>
      <c r="S147" s="44"/>
      <c r="T147" s="44"/>
      <c r="U147" s="44"/>
      <c r="V147" s="463"/>
      <c r="W147" s="463"/>
      <c r="X147" s="463"/>
    </row>
    <row r="148">
      <c r="A148" s="38">
        <v>45705.0</v>
      </c>
      <c r="B148" s="38">
        <v>45783.0</v>
      </c>
      <c r="C148" s="39">
        <v>147716.0</v>
      </c>
      <c r="D148" s="39" t="s">
        <v>179</v>
      </c>
      <c r="E148" s="38">
        <v>44835.0</v>
      </c>
      <c r="F148" s="40">
        <f t="shared" si="6"/>
        <v>31</v>
      </c>
      <c r="G148" s="77">
        <v>44887.0</v>
      </c>
      <c r="H148" s="462">
        <f t="shared" si="7"/>
        <v>29</v>
      </c>
      <c r="I148" s="39" t="s">
        <v>42</v>
      </c>
      <c r="J148" s="39">
        <v>30.0</v>
      </c>
      <c r="K148" s="63"/>
      <c r="L148" s="44"/>
      <c r="M148" s="44"/>
      <c r="N148" s="39" t="s">
        <v>19</v>
      </c>
      <c r="O148" s="44"/>
      <c r="P148" s="463"/>
      <c r="Q148" s="463"/>
      <c r="R148" s="44"/>
      <c r="S148" s="44"/>
      <c r="T148" s="44"/>
      <c r="U148" s="44"/>
      <c r="V148" s="463"/>
      <c r="W148" s="463"/>
      <c r="X148" s="463"/>
    </row>
    <row r="149">
      <c r="A149" s="38">
        <v>45705.0</v>
      </c>
      <c r="B149" s="38">
        <v>45783.0</v>
      </c>
      <c r="C149" s="39">
        <v>206187.0</v>
      </c>
      <c r="D149" s="39" t="s">
        <v>179</v>
      </c>
      <c r="E149" s="38">
        <v>45292.0</v>
      </c>
      <c r="F149" s="40">
        <f t="shared" si="6"/>
        <v>16</v>
      </c>
      <c r="G149" s="38">
        <v>45365.0</v>
      </c>
      <c r="H149" s="462">
        <f t="shared" si="7"/>
        <v>13</v>
      </c>
      <c r="I149" s="39" t="s">
        <v>72</v>
      </c>
      <c r="J149" s="39">
        <v>4034.0</v>
      </c>
      <c r="K149" s="43" t="s">
        <v>64</v>
      </c>
      <c r="L149" s="39" t="s">
        <v>51</v>
      </c>
      <c r="M149" s="38">
        <v>45735.0</v>
      </c>
      <c r="N149" s="39" t="s">
        <v>19</v>
      </c>
      <c r="O149" s="44"/>
      <c r="P149" s="81" t="s">
        <v>66</v>
      </c>
      <c r="Q149" s="463"/>
      <c r="R149" s="44"/>
      <c r="S149" s="44"/>
      <c r="T149" s="44"/>
      <c r="U149" s="44"/>
      <c r="V149" s="463"/>
      <c r="W149" s="463"/>
      <c r="X149" s="463"/>
    </row>
    <row r="150">
      <c r="A150" s="38">
        <v>45726.0</v>
      </c>
      <c r="B150" s="38">
        <v>45783.0</v>
      </c>
      <c r="C150" s="39">
        <v>222457.0</v>
      </c>
      <c r="D150" s="39" t="s">
        <v>114</v>
      </c>
      <c r="E150" s="38">
        <v>45444.0</v>
      </c>
      <c r="F150" s="40">
        <f t="shared" si="6"/>
        <v>11</v>
      </c>
      <c r="G150" s="38">
        <v>45498.0</v>
      </c>
      <c r="H150" s="462">
        <f t="shared" si="7"/>
        <v>9</v>
      </c>
      <c r="I150" s="39" t="s">
        <v>42</v>
      </c>
      <c r="J150" s="39" t="s">
        <v>33</v>
      </c>
      <c r="K150" s="43">
        <v>0.0</v>
      </c>
      <c r="L150" s="44"/>
      <c r="M150" s="38">
        <v>45728.0</v>
      </c>
      <c r="N150" s="39" t="s">
        <v>24</v>
      </c>
      <c r="O150" s="44"/>
      <c r="P150" s="463"/>
      <c r="Q150" s="463"/>
      <c r="R150" s="44"/>
      <c r="S150" s="44"/>
      <c r="T150" s="44"/>
      <c r="U150" s="44"/>
      <c r="V150" s="463"/>
      <c r="W150" s="463"/>
      <c r="X150" s="463"/>
    </row>
    <row r="151">
      <c r="A151" s="38">
        <v>45705.0</v>
      </c>
      <c r="B151" s="38">
        <v>45783.0</v>
      </c>
      <c r="C151" s="39">
        <v>224839.0</v>
      </c>
      <c r="D151" s="39" t="s">
        <v>114</v>
      </c>
      <c r="E151" s="38">
        <v>45383.0</v>
      </c>
      <c r="F151" s="40">
        <f t="shared" si="6"/>
        <v>13</v>
      </c>
      <c r="G151" s="38">
        <v>45518.0</v>
      </c>
      <c r="H151" s="462">
        <f t="shared" si="7"/>
        <v>8</v>
      </c>
      <c r="I151" s="39" t="s">
        <v>42</v>
      </c>
      <c r="J151" s="39">
        <v>39.0</v>
      </c>
      <c r="K151" s="63"/>
      <c r="L151" s="44"/>
      <c r="M151" s="44"/>
      <c r="N151" s="39" t="s">
        <v>19</v>
      </c>
      <c r="O151" s="44"/>
      <c r="P151" s="463"/>
      <c r="Q151" s="463"/>
      <c r="R151" s="44"/>
      <c r="S151" s="44"/>
      <c r="T151" s="44"/>
      <c r="U151" s="44"/>
      <c r="V151" s="463"/>
      <c r="W151" s="463"/>
      <c r="X151" s="463"/>
    </row>
    <row r="152">
      <c r="A152" s="38">
        <v>45705.0</v>
      </c>
      <c r="B152" s="38">
        <v>45783.0</v>
      </c>
      <c r="C152" s="39">
        <v>233388.0</v>
      </c>
      <c r="D152" s="39" t="s">
        <v>93</v>
      </c>
      <c r="E152" s="38">
        <v>45536.0</v>
      </c>
      <c r="F152" s="40">
        <f t="shared" si="6"/>
        <v>8</v>
      </c>
      <c r="G152" s="38">
        <v>45601.0</v>
      </c>
      <c r="H152" s="462">
        <f t="shared" si="7"/>
        <v>6</v>
      </c>
      <c r="I152" s="39" t="s">
        <v>74</v>
      </c>
      <c r="J152" s="39" t="s">
        <v>367</v>
      </c>
      <c r="K152" s="43" t="s">
        <v>64</v>
      </c>
      <c r="L152" s="39" t="s">
        <v>51</v>
      </c>
      <c r="M152" s="38">
        <v>45734.0</v>
      </c>
      <c r="N152" s="39" t="s">
        <v>19</v>
      </c>
      <c r="O152" s="39" t="s">
        <v>996</v>
      </c>
      <c r="P152" s="463"/>
      <c r="Q152" s="463"/>
      <c r="R152" s="44"/>
      <c r="S152" s="44"/>
      <c r="T152" s="44"/>
      <c r="U152" s="44"/>
      <c r="V152" s="463"/>
      <c r="W152" s="463"/>
      <c r="X152" s="463"/>
    </row>
    <row r="153">
      <c r="A153" s="38">
        <v>45727.0</v>
      </c>
      <c r="B153" s="38">
        <v>45783.0</v>
      </c>
      <c r="C153" s="39">
        <v>150190.0</v>
      </c>
      <c r="D153" s="39" t="s">
        <v>55</v>
      </c>
      <c r="E153" s="38">
        <v>44835.0</v>
      </c>
      <c r="F153" s="40">
        <f t="shared" si="6"/>
        <v>31</v>
      </c>
      <c r="G153" s="77">
        <v>44882.0</v>
      </c>
      <c r="H153" s="462">
        <f t="shared" si="7"/>
        <v>29</v>
      </c>
      <c r="I153" s="39" t="s">
        <v>42</v>
      </c>
      <c r="J153" s="39" t="s">
        <v>305</v>
      </c>
      <c r="K153" s="43">
        <v>30000.0</v>
      </c>
      <c r="L153" s="39" t="s">
        <v>51</v>
      </c>
      <c r="M153" s="38">
        <v>45783.0</v>
      </c>
      <c r="N153" s="39" t="s">
        <v>17</v>
      </c>
      <c r="O153" s="39" t="s">
        <v>181</v>
      </c>
      <c r="P153" s="463"/>
      <c r="Q153" s="463"/>
      <c r="R153" s="44"/>
      <c r="S153" s="44"/>
      <c r="T153" s="44"/>
      <c r="U153" s="44"/>
      <c r="V153" s="463"/>
      <c r="W153" s="463"/>
      <c r="X153" s="463"/>
    </row>
    <row r="154">
      <c r="A154" s="38">
        <v>45705.0</v>
      </c>
      <c r="B154" s="38">
        <v>45783.0</v>
      </c>
      <c r="C154" s="39">
        <v>203782.0</v>
      </c>
      <c r="D154" s="39" t="s">
        <v>55</v>
      </c>
      <c r="E154" s="38">
        <v>45323.0</v>
      </c>
      <c r="F154" s="40">
        <f t="shared" si="6"/>
        <v>15</v>
      </c>
      <c r="G154" s="38">
        <v>45345.0</v>
      </c>
      <c r="H154" s="462">
        <f t="shared" si="7"/>
        <v>14</v>
      </c>
      <c r="I154" s="39" t="s">
        <v>74</v>
      </c>
      <c r="J154" s="39">
        <v>316.0</v>
      </c>
      <c r="K154" s="43">
        <v>0.0</v>
      </c>
      <c r="L154" s="39" t="s">
        <v>68</v>
      </c>
      <c r="M154" s="38">
        <v>45734.0</v>
      </c>
      <c r="N154" s="39" t="s">
        <v>19</v>
      </c>
      <c r="O154" s="44"/>
      <c r="P154" s="81" t="s">
        <v>66</v>
      </c>
      <c r="Q154" s="463"/>
      <c r="R154" s="44"/>
      <c r="S154" s="44"/>
      <c r="T154" s="44"/>
      <c r="U154" s="44"/>
      <c r="V154" s="463"/>
      <c r="W154" s="463"/>
      <c r="X154" s="463"/>
    </row>
    <row r="155">
      <c r="A155" s="487">
        <v>45705.0</v>
      </c>
      <c r="B155" s="38">
        <v>45783.0</v>
      </c>
      <c r="C155" s="488">
        <v>192541.0</v>
      </c>
      <c r="D155" s="81" t="s">
        <v>77</v>
      </c>
      <c r="E155" s="487">
        <v>45170.0</v>
      </c>
      <c r="F155" s="489">
        <f t="shared" si="6"/>
        <v>20</v>
      </c>
      <c r="G155" s="492">
        <v>45243.0</v>
      </c>
      <c r="H155" s="462">
        <f t="shared" si="7"/>
        <v>17</v>
      </c>
      <c r="I155" s="81" t="s">
        <v>74</v>
      </c>
      <c r="J155" s="488" t="s">
        <v>94</v>
      </c>
      <c r="K155" s="43">
        <v>0.0</v>
      </c>
      <c r="L155" s="39" t="s">
        <v>51</v>
      </c>
      <c r="M155" s="497">
        <v>45740.0</v>
      </c>
      <c r="N155" s="39" t="s">
        <v>19</v>
      </c>
      <c r="O155" s="463"/>
      <c r="P155" s="81" t="s">
        <v>66</v>
      </c>
      <c r="Q155" s="463"/>
      <c r="R155" s="44"/>
      <c r="S155" s="44"/>
      <c r="T155" s="44"/>
      <c r="U155" s="44"/>
      <c r="V155" s="463"/>
      <c r="W155" s="463"/>
      <c r="X155" s="463"/>
    </row>
    <row r="156">
      <c r="A156" s="38">
        <v>45705.0</v>
      </c>
      <c r="B156" s="38">
        <v>45783.0</v>
      </c>
      <c r="C156" s="39">
        <v>193006.0</v>
      </c>
      <c r="D156" s="39" t="s">
        <v>95</v>
      </c>
      <c r="E156" s="38">
        <v>45261.0</v>
      </c>
      <c r="F156" s="40">
        <f t="shared" si="6"/>
        <v>17</v>
      </c>
      <c r="G156" s="77">
        <v>45247.0</v>
      </c>
      <c r="H156" s="462">
        <f t="shared" si="7"/>
        <v>17</v>
      </c>
      <c r="I156" s="39" t="s">
        <v>73</v>
      </c>
      <c r="J156" s="39">
        <v>208.0</v>
      </c>
      <c r="K156" s="63"/>
      <c r="L156" s="44"/>
      <c r="M156" s="44"/>
      <c r="N156" s="39" t="s">
        <v>19</v>
      </c>
      <c r="O156" s="44"/>
      <c r="P156" s="463"/>
      <c r="Q156" s="463"/>
      <c r="R156" s="44"/>
      <c r="S156" s="44"/>
      <c r="T156" s="44"/>
      <c r="U156" s="44"/>
      <c r="V156" s="463"/>
      <c r="W156" s="463"/>
      <c r="X156" s="463"/>
    </row>
    <row r="157">
      <c r="A157" s="38">
        <v>45705.0</v>
      </c>
      <c r="B157" s="38">
        <v>45783.0</v>
      </c>
      <c r="C157" s="39">
        <v>218603.0</v>
      </c>
      <c r="D157" s="39" t="s">
        <v>95</v>
      </c>
      <c r="E157" s="38">
        <v>45383.0</v>
      </c>
      <c r="F157" s="40">
        <f t="shared" si="6"/>
        <v>13</v>
      </c>
      <c r="G157" s="38">
        <v>45464.0</v>
      </c>
      <c r="H157" s="462">
        <f t="shared" si="7"/>
        <v>10</v>
      </c>
      <c r="I157" s="39" t="s">
        <v>63</v>
      </c>
      <c r="J157" s="39">
        <v>402.0</v>
      </c>
      <c r="K157" s="43">
        <v>0.0</v>
      </c>
      <c r="L157" s="39" t="s">
        <v>51</v>
      </c>
      <c r="M157" s="38">
        <v>45719.0</v>
      </c>
      <c r="N157" s="39" t="s">
        <v>19</v>
      </c>
      <c r="O157" s="44"/>
      <c r="P157" s="81" t="s">
        <v>66</v>
      </c>
      <c r="Q157" s="463"/>
      <c r="R157" s="44"/>
      <c r="S157" s="44"/>
      <c r="T157" s="44"/>
      <c r="U157" s="44"/>
      <c r="V157" s="463"/>
      <c r="W157" s="463"/>
      <c r="X157" s="463"/>
    </row>
    <row r="158">
      <c r="A158" s="38">
        <v>45705.0</v>
      </c>
      <c r="B158" s="38">
        <v>45783.0</v>
      </c>
      <c r="C158" s="39">
        <v>238374.0</v>
      </c>
      <c r="D158" s="39" t="s">
        <v>95</v>
      </c>
      <c r="E158" s="38">
        <v>45566.0</v>
      </c>
      <c r="F158" s="40">
        <f t="shared" si="6"/>
        <v>7</v>
      </c>
      <c r="G158" s="38">
        <v>45664.0</v>
      </c>
      <c r="H158" s="462">
        <f t="shared" si="7"/>
        <v>3</v>
      </c>
      <c r="I158" s="39" t="s">
        <v>74</v>
      </c>
      <c r="J158" s="39">
        <v>316.0</v>
      </c>
      <c r="K158" s="63"/>
      <c r="L158" s="44"/>
      <c r="M158" s="44"/>
      <c r="N158" s="39" t="s">
        <v>19</v>
      </c>
      <c r="O158" s="39"/>
      <c r="P158" s="463"/>
      <c r="Q158" s="463"/>
      <c r="R158" s="44"/>
      <c r="S158" s="44"/>
      <c r="T158" s="44"/>
      <c r="U158" s="44"/>
      <c r="V158" s="463"/>
      <c r="W158" s="463"/>
      <c r="X158" s="463"/>
    </row>
    <row r="159">
      <c r="A159" s="38">
        <v>45705.0</v>
      </c>
      <c r="B159" s="38">
        <v>45783.0</v>
      </c>
      <c r="C159" s="39">
        <v>220776.0</v>
      </c>
      <c r="D159" s="39" t="s">
        <v>96</v>
      </c>
      <c r="E159" s="38">
        <v>45323.0</v>
      </c>
      <c r="F159" s="40">
        <f t="shared" si="6"/>
        <v>15</v>
      </c>
      <c r="G159" s="38">
        <v>45481.0</v>
      </c>
      <c r="H159" s="462">
        <f t="shared" si="7"/>
        <v>9</v>
      </c>
      <c r="I159" s="39" t="s">
        <v>74</v>
      </c>
      <c r="J159" s="39">
        <v>302.0</v>
      </c>
      <c r="K159" s="43">
        <v>0.0</v>
      </c>
      <c r="L159" s="39" t="s">
        <v>68</v>
      </c>
      <c r="M159" s="38">
        <v>45712.0</v>
      </c>
      <c r="N159" s="39" t="s">
        <v>19</v>
      </c>
      <c r="O159" s="44"/>
      <c r="P159" s="81" t="s">
        <v>66</v>
      </c>
      <c r="Q159" s="463"/>
      <c r="R159" s="44"/>
      <c r="S159" s="44"/>
      <c r="T159" s="44"/>
      <c r="U159" s="44"/>
      <c r="V159" s="463"/>
      <c r="W159" s="463"/>
      <c r="X159" s="463"/>
    </row>
    <row r="160">
      <c r="A160" s="38">
        <v>45705.0</v>
      </c>
      <c r="B160" s="38">
        <v>45783.0</v>
      </c>
      <c r="C160" s="39">
        <v>176231.0</v>
      </c>
      <c r="D160" s="39" t="s">
        <v>116</v>
      </c>
      <c r="E160" s="38">
        <v>44652.0</v>
      </c>
      <c r="F160" s="40">
        <f t="shared" si="6"/>
        <v>37</v>
      </c>
      <c r="G160" s="38">
        <v>45104.0</v>
      </c>
      <c r="H160" s="462">
        <f t="shared" si="7"/>
        <v>22</v>
      </c>
      <c r="I160" s="39" t="s">
        <v>74</v>
      </c>
      <c r="J160" s="39">
        <v>304.0</v>
      </c>
      <c r="K160" s="43">
        <v>0.0</v>
      </c>
      <c r="L160" s="39" t="s">
        <v>51</v>
      </c>
      <c r="M160" s="38">
        <v>45726.0</v>
      </c>
      <c r="N160" s="39" t="s">
        <v>19</v>
      </c>
      <c r="O160" s="44"/>
      <c r="P160" s="81" t="s">
        <v>66</v>
      </c>
      <c r="Q160" s="463"/>
      <c r="R160" s="44"/>
      <c r="S160" s="44"/>
      <c r="T160" s="44"/>
      <c r="U160" s="44"/>
      <c r="V160" s="463"/>
      <c r="W160" s="463"/>
      <c r="X160" s="463"/>
    </row>
    <row r="161">
      <c r="A161" s="38">
        <v>45705.0</v>
      </c>
      <c r="B161" s="38">
        <v>45783.0</v>
      </c>
      <c r="C161" s="39">
        <v>179380.0</v>
      </c>
      <c r="D161" s="39" t="s">
        <v>116</v>
      </c>
      <c r="E161" s="38">
        <v>45078.0</v>
      </c>
      <c r="F161" s="40">
        <f t="shared" si="6"/>
        <v>23</v>
      </c>
      <c r="G161" s="38">
        <v>45127.0</v>
      </c>
      <c r="H161" s="462">
        <f t="shared" si="7"/>
        <v>21</v>
      </c>
      <c r="I161" s="39" t="s">
        <v>42</v>
      </c>
      <c r="J161" s="39" t="s">
        <v>33</v>
      </c>
      <c r="K161" s="63"/>
      <c r="L161" s="44"/>
      <c r="M161" s="44"/>
      <c r="N161" s="39" t="s">
        <v>19</v>
      </c>
      <c r="O161" s="44"/>
      <c r="P161" s="463"/>
      <c r="Q161" s="463"/>
      <c r="R161" s="44"/>
      <c r="S161" s="44"/>
      <c r="T161" s="44"/>
      <c r="U161" s="44"/>
      <c r="V161" s="463"/>
      <c r="W161" s="463"/>
      <c r="X161" s="463"/>
    </row>
    <row r="162">
      <c r="A162" s="38">
        <v>45705.0</v>
      </c>
      <c r="B162" s="38">
        <v>45783.0</v>
      </c>
      <c r="C162" s="39">
        <v>225806.0</v>
      </c>
      <c r="D162" s="39" t="s">
        <v>116</v>
      </c>
      <c r="E162" s="38">
        <v>45474.0</v>
      </c>
      <c r="F162" s="40">
        <f t="shared" si="6"/>
        <v>10</v>
      </c>
      <c r="G162" s="38">
        <v>45532.0</v>
      </c>
      <c r="H162" s="462">
        <f t="shared" si="7"/>
        <v>8</v>
      </c>
      <c r="I162" s="482" t="s">
        <v>59</v>
      </c>
      <c r="J162" s="39">
        <v>101.0</v>
      </c>
      <c r="K162" s="43">
        <v>0.0</v>
      </c>
      <c r="L162" s="39" t="s">
        <v>51</v>
      </c>
      <c r="M162" s="38">
        <v>45722.0</v>
      </c>
      <c r="N162" s="39" t="s">
        <v>19</v>
      </c>
      <c r="O162" s="44"/>
      <c r="P162" s="463"/>
      <c r="Q162" s="463"/>
      <c r="R162" s="44"/>
      <c r="S162" s="44"/>
      <c r="T162" s="44"/>
      <c r="U162" s="44"/>
      <c r="V162" s="463"/>
      <c r="W162" s="463"/>
      <c r="X162" s="463"/>
    </row>
    <row r="163">
      <c r="A163" s="38">
        <v>45705.0</v>
      </c>
      <c r="B163" s="38">
        <v>45783.0</v>
      </c>
      <c r="C163" s="39">
        <v>230004.0</v>
      </c>
      <c r="D163" s="39" t="s">
        <v>116</v>
      </c>
      <c r="E163" s="38">
        <v>45474.0</v>
      </c>
      <c r="F163" s="40">
        <f t="shared" si="6"/>
        <v>10</v>
      </c>
      <c r="G163" s="38">
        <v>45573.0</v>
      </c>
      <c r="H163" s="462">
        <f t="shared" si="7"/>
        <v>6</v>
      </c>
      <c r="I163" s="39" t="s">
        <v>74</v>
      </c>
      <c r="J163" s="39">
        <v>307.0</v>
      </c>
      <c r="K163" s="43" t="s">
        <v>64</v>
      </c>
      <c r="L163" s="39" t="s">
        <v>51</v>
      </c>
      <c r="M163" s="38">
        <v>45734.0</v>
      </c>
      <c r="N163" s="39" t="s">
        <v>19</v>
      </c>
      <c r="O163" s="39" t="s">
        <v>1047</v>
      </c>
      <c r="P163" s="463"/>
      <c r="Q163" s="463"/>
      <c r="R163" s="44"/>
      <c r="S163" s="44"/>
      <c r="T163" s="44"/>
      <c r="U163" s="44"/>
      <c r="V163" s="463"/>
      <c r="W163" s="463"/>
      <c r="X163" s="463"/>
    </row>
    <row r="164">
      <c r="A164" s="38">
        <v>45705.0</v>
      </c>
      <c r="B164" s="38">
        <v>45783.0</v>
      </c>
      <c r="C164" s="39">
        <v>231891.0</v>
      </c>
      <c r="D164" s="39" t="s">
        <v>98</v>
      </c>
      <c r="E164" s="38">
        <v>44105.0</v>
      </c>
      <c r="F164" s="40">
        <f t="shared" si="6"/>
        <v>55</v>
      </c>
      <c r="G164" s="77">
        <v>45587.0</v>
      </c>
      <c r="H164" s="462">
        <f t="shared" si="7"/>
        <v>6</v>
      </c>
      <c r="I164" s="39" t="s">
        <v>137</v>
      </c>
      <c r="J164" s="39">
        <v>1009.0</v>
      </c>
      <c r="K164" s="43">
        <v>0.0</v>
      </c>
      <c r="L164" s="39" t="s">
        <v>51</v>
      </c>
      <c r="M164" s="38">
        <v>45723.0</v>
      </c>
      <c r="N164" s="39" t="s">
        <v>19</v>
      </c>
      <c r="O164" s="44"/>
      <c r="P164" s="463"/>
      <c r="Q164" s="463"/>
      <c r="R164" s="44"/>
      <c r="S164" s="44"/>
      <c r="T164" s="44"/>
      <c r="U164" s="44"/>
      <c r="V164" s="463"/>
      <c r="W164" s="463"/>
      <c r="X164" s="463"/>
    </row>
    <row r="165">
      <c r="A165" s="38">
        <v>45705.0</v>
      </c>
      <c r="B165" s="38">
        <v>45783.0</v>
      </c>
      <c r="C165" s="39">
        <v>213431.0</v>
      </c>
      <c r="D165" s="39" t="s">
        <v>118</v>
      </c>
      <c r="E165" s="38">
        <v>45352.0</v>
      </c>
      <c r="F165" s="40">
        <f t="shared" si="6"/>
        <v>14</v>
      </c>
      <c r="G165" s="38">
        <v>45419.0</v>
      </c>
      <c r="H165" s="462">
        <f t="shared" si="7"/>
        <v>11</v>
      </c>
      <c r="I165" s="39" t="s">
        <v>73</v>
      </c>
      <c r="J165" s="39">
        <v>269.0</v>
      </c>
      <c r="K165" s="63"/>
      <c r="L165" s="44"/>
      <c r="M165" s="44"/>
      <c r="N165" s="39" t="s">
        <v>19</v>
      </c>
      <c r="O165" s="44"/>
      <c r="P165" s="463"/>
      <c r="Q165" s="463"/>
      <c r="R165" s="44"/>
      <c r="S165" s="44"/>
      <c r="T165" s="44"/>
      <c r="U165" s="44"/>
      <c r="V165" s="463"/>
      <c r="W165" s="463"/>
      <c r="X165" s="463"/>
    </row>
    <row r="166">
      <c r="A166" s="38">
        <v>45705.0</v>
      </c>
      <c r="B166" s="38">
        <v>45783.0</v>
      </c>
      <c r="C166" s="39">
        <v>127266.0</v>
      </c>
      <c r="D166" s="39" t="s">
        <v>104</v>
      </c>
      <c r="E166" s="38">
        <v>44621.0</v>
      </c>
      <c r="F166" s="40">
        <f t="shared" si="6"/>
        <v>38</v>
      </c>
      <c r="G166" s="38">
        <v>44690.0</v>
      </c>
      <c r="H166" s="462">
        <f t="shared" si="7"/>
        <v>35</v>
      </c>
      <c r="I166" s="39" t="s">
        <v>144</v>
      </c>
      <c r="J166" s="39" t="s">
        <v>673</v>
      </c>
      <c r="K166" s="43">
        <v>0.0</v>
      </c>
      <c r="L166" s="39" t="s">
        <v>51</v>
      </c>
      <c r="M166" s="38">
        <v>45728.0</v>
      </c>
      <c r="N166" s="39" t="s">
        <v>19</v>
      </c>
      <c r="O166" s="44"/>
      <c r="P166" s="81" t="s">
        <v>66</v>
      </c>
      <c r="Q166" s="463"/>
      <c r="R166" s="44"/>
      <c r="S166" s="44"/>
      <c r="T166" s="44"/>
      <c r="U166" s="44"/>
      <c r="V166" s="463"/>
      <c r="W166" s="463"/>
      <c r="X166" s="463"/>
    </row>
    <row r="167">
      <c r="A167" s="38">
        <v>45705.0</v>
      </c>
      <c r="B167" s="38">
        <v>45783.0</v>
      </c>
      <c r="C167" s="39">
        <v>56127.0</v>
      </c>
      <c r="D167" s="39" t="s">
        <v>99</v>
      </c>
      <c r="E167" s="38">
        <v>43983.0</v>
      </c>
      <c r="F167" s="40">
        <f t="shared" si="6"/>
        <v>59</v>
      </c>
      <c r="G167" s="38">
        <v>44018.0</v>
      </c>
      <c r="H167" s="462">
        <f t="shared" si="7"/>
        <v>58</v>
      </c>
      <c r="I167" s="39" t="s">
        <v>144</v>
      </c>
      <c r="J167" s="39" t="s">
        <v>145</v>
      </c>
      <c r="K167" s="43">
        <v>0.0</v>
      </c>
      <c r="L167" s="39" t="s">
        <v>51</v>
      </c>
      <c r="M167" s="38">
        <v>45735.0</v>
      </c>
      <c r="N167" s="39" t="s">
        <v>19</v>
      </c>
      <c r="O167" s="44"/>
      <c r="P167" s="463"/>
      <c r="Q167" s="463"/>
      <c r="R167" s="44"/>
      <c r="S167" s="44"/>
      <c r="T167" s="44"/>
      <c r="U167" s="44"/>
      <c r="V167" s="463"/>
      <c r="W167" s="463"/>
      <c r="X167" s="463"/>
    </row>
    <row r="168">
      <c r="A168" s="38">
        <v>45705.0</v>
      </c>
      <c r="B168" s="38">
        <v>45783.0</v>
      </c>
      <c r="C168" s="39">
        <v>112246.0</v>
      </c>
      <c r="D168" s="39" t="s">
        <v>89</v>
      </c>
      <c r="E168" s="38">
        <v>44501.0</v>
      </c>
      <c r="F168" s="40">
        <f t="shared" si="6"/>
        <v>42</v>
      </c>
      <c r="G168" s="38">
        <v>44578.0</v>
      </c>
      <c r="H168" s="462">
        <f t="shared" si="7"/>
        <v>39</v>
      </c>
      <c r="I168" s="39" t="s">
        <v>144</v>
      </c>
      <c r="J168" s="39">
        <v>705.0</v>
      </c>
      <c r="K168" s="43">
        <v>0.0</v>
      </c>
      <c r="L168" s="39" t="s">
        <v>51</v>
      </c>
      <c r="M168" s="38">
        <v>45735.0</v>
      </c>
      <c r="N168" s="39" t="s">
        <v>19</v>
      </c>
      <c r="O168" s="44"/>
      <c r="P168" s="463"/>
      <c r="Q168" s="463"/>
      <c r="R168" s="44"/>
      <c r="S168" s="44"/>
      <c r="T168" s="44"/>
      <c r="U168" s="44"/>
      <c r="V168" s="463"/>
      <c r="W168" s="463"/>
      <c r="X168" s="463"/>
    </row>
    <row r="169">
      <c r="A169" s="38">
        <v>45705.0</v>
      </c>
      <c r="B169" s="38">
        <v>45783.0</v>
      </c>
      <c r="C169" s="39">
        <v>73407.0</v>
      </c>
      <c r="D169" s="39" t="s">
        <v>96</v>
      </c>
      <c r="E169" s="38">
        <v>44166.0</v>
      </c>
      <c r="F169" s="40">
        <f t="shared" si="6"/>
        <v>53</v>
      </c>
      <c r="G169" s="38">
        <v>44197.0</v>
      </c>
      <c r="H169" s="462">
        <f t="shared" si="7"/>
        <v>52</v>
      </c>
      <c r="I169" s="39" t="s">
        <v>144</v>
      </c>
      <c r="J169" s="39">
        <v>701.0</v>
      </c>
      <c r="K169" s="63"/>
      <c r="L169" s="44"/>
      <c r="M169" s="44"/>
      <c r="N169" s="39" t="s">
        <v>19</v>
      </c>
      <c r="O169" s="44"/>
      <c r="P169" s="463"/>
      <c r="Q169" s="463"/>
      <c r="R169" s="44"/>
      <c r="S169" s="44"/>
      <c r="T169" s="44"/>
      <c r="U169" s="44"/>
      <c r="V169" s="463"/>
      <c r="W169" s="463"/>
      <c r="X169" s="463"/>
    </row>
    <row r="170">
      <c r="A170" s="38">
        <v>45705.0</v>
      </c>
      <c r="B170" s="38">
        <v>45783.0</v>
      </c>
      <c r="C170" s="39">
        <v>98621.0</v>
      </c>
      <c r="D170" s="39" t="s">
        <v>70</v>
      </c>
      <c r="E170" s="38">
        <v>44317.0</v>
      </c>
      <c r="F170" s="40">
        <f t="shared" si="6"/>
        <v>48</v>
      </c>
      <c r="G170" s="38">
        <v>44435.0</v>
      </c>
      <c r="H170" s="462">
        <f t="shared" si="7"/>
        <v>44</v>
      </c>
      <c r="I170" s="39" t="s">
        <v>144</v>
      </c>
      <c r="J170" s="39">
        <v>701.0</v>
      </c>
      <c r="K170" s="63"/>
      <c r="L170" s="44"/>
      <c r="M170" s="44"/>
      <c r="N170" s="39" t="s">
        <v>19</v>
      </c>
      <c r="O170" s="44"/>
      <c r="P170" s="463"/>
      <c r="Q170" s="463"/>
      <c r="R170" s="44"/>
      <c r="S170" s="44"/>
      <c r="T170" s="44"/>
      <c r="U170" s="44"/>
      <c r="V170" s="463"/>
      <c r="W170" s="463"/>
      <c r="X170" s="463"/>
    </row>
    <row r="171">
      <c r="A171" s="38">
        <v>45705.0</v>
      </c>
      <c r="B171" s="38">
        <v>45783.0</v>
      </c>
      <c r="C171" s="39">
        <v>68255.0</v>
      </c>
      <c r="D171" s="39" t="s">
        <v>48</v>
      </c>
      <c r="E171" s="38">
        <v>44075.0</v>
      </c>
      <c r="F171" s="40">
        <f t="shared" si="6"/>
        <v>56</v>
      </c>
      <c r="G171" s="38">
        <v>44105.0</v>
      </c>
      <c r="H171" s="462">
        <f t="shared" si="7"/>
        <v>55</v>
      </c>
      <c r="I171" s="39" t="s">
        <v>144</v>
      </c>
      <c r="J171" s="39">
        <v>706.0</v>
      </c>
      <c r="K171" s="63"/>
      <c r="L171" s="44"/>
      <c r="M171" s="44"/>
      <c r="N171" s="39" t="s">
        <v>19</v>
      </c>
      <c r="O171" s="44"/>
      <c r="P171" s="463"/>
      <c r="Q171" s="463"/>
      <c r="R171" s="44"/>
      <c r="S171" s="44"/>
      <c r="T171" s="44"/>
      <c r="U171" s="44"/>
      <c r="V171" s="463"/>
      <c r="W171" s="463"/>
      <c r="X171" s="463"/>
    </row>
    <row r="172">
      <c r="A172" s="38">
        <v>45705.0</v>
      </c>
      <c r="B172" s="38">
        <v>45783.0</v>
      </c>
      <c r="C172" s="39">
        <v>43316.0</v>
      </c>
      <c r="D172" s="39" t="s">
        <v>96</v>
      </c>
      <c r="E172" s="38">
        <v>43739.0</v>
      </c>
      <c r="F172" s="40">
        <f t="shared" si="6"/>
        <v>67</v>
      </c>
      <c r="G172" s="38">
        <v>43927.0</v>
      </c>
      <c r="H172" s="462">
        <f t="shared" si="7"/>
        <v>61</v>
      </c>
      <c r="I172" s="39" t="s">
        <v>42</v>
      </c>
      <c r="J172" s="44"/>
      <c r="K172" s="63"/>
      <c r="L172" s="44"/>
      <c r="M172" s="44"/>
      <c r="N172" s="39" t="s">
        <v>19</v>
      </c>
      <c r="O172" s="44"/>
      <c r="P172" s="463"/>
      <c r="Q172" s="463"/>
      <c r="R172" s="44"/>
      <c r="S172" s="44"/>
      <c r="T172" s="44"/>
      <c r="U172" s="44"/>
      <c r="V172" s="463"/>
      <c r="W172" s="463"/>
      <c r="X172" s="463"/>
    </row>
    <row r="173">
      <c r="A173" s="38">
        <v>45733.0</v>
      </c>
      <c r="B173" s="38">
        <v>45783.0</v>
      </c>
      <c r="C173" s="39">
        <v>245998.0</v>
      </c>
      <c r="D173" s="39" t="s">
        <v>116</v>
      </c>
      <c r="E173" s="38">
        <v>45597.0</v>
      </c>
      <c r="F173" s="40">
        <f t="shared" si="6"/>
        <v>6</v>
      </c>
      <c r="G173" s="38">
        <v>45729.0</v>
      </c>
      <c r="H173" s="462">
        <f t="shared" si="7"/>
        <v>1</v>
      </c>
      <c r="I173" s="39" t="s">
        <v>74</v>
      </c>
      <c r="J173" s="39">
        <v>309.0</v>
      </c>
      <c r="K173" s="475">
        <v>0.8</v>
      </c>
      <c r="L173" s="39" t="s">
        <v>51</v>
      </c>
      <c r="M173" s="38">
        <v>45735.0</v>
      </c>
      <c r="N173" s="39" t="s">
        <v>19</v>
      </c>
      <c r="O173" s="44"/>
      <c r="P173" s="463"/>
      <c r="Q173" s="463"/>
      <c r="R173" s="44"/>
      <c r="S173" s="44"/>
      <c r="T173" s="44"/>
      <c r="U173" s="44"/>
      <c r="V173" s="463"/>
      <c r="W173" s="463"/>
      <c r="X173" s="463"/>
    </row>
    <row r="174">
      <c r="A174" s="38">
        <v>45723.0</v>
      </c>
      <c r="B174" s="38">
        <v>45783.0</v>
      </c>
      <c r="C174" s="39">
        <v>147499.0</v>
      </c>
      <c r="D174" s="39" t="s">
        <v>104</v>
      </c>
      <c r="E174" s="38">
        <v>44774.0</v>
      </c>
      <c r="F174" s="40">
        <f t="shared" si="6"/>
        <v>33</v>
      </c>
      <c r="G174" s="77">
        <v>44848.0</v>
      </c>
      <c r="H174" s="462">
        <f t="shared" si="7"/>
        <v>30</v>
      </c>
      <c r="I174" s="39" t="s">
        <v>73</v>
      </c>
      <c r="J174" s="39">
        <v>260.0</v>
      </c>
      <c r="K174" s="43" t="s">
        <v>64</v>
      </c>
      <c r="L174" s="39" t="s">
        <v>51</v>
      </c>
      <c r="M174" s="38">
        <v>45734.0</v>
      </c>
      <c r="N174" s="39" t="s">
        <v>19</v>
      </c>
      <c r="O174" s="44"/>
      <c r="P174" s="463"/>
      <c r="Q174" s="463"/>
      <c r="R174" s="44"/>
      <c r="S174" s="44"/>
      <c r="T174" s="44"/>
      <c r="U174" s="44"/>
      <c r="V174" s="463"/>
      <c r="W174" s="463"/>
      <c r="X174" s="463"/>
    </row>
    <row r="175">
      <c r="A175" s="38">
        <v>45705.0</v>
      </c>
      <c r="B175" s="38">
        <v>45783.0</v>
      </c>
      <c r="C175" s="39">
        <v>227533.0</v>
      </c>
      <c r="D175" s="39" t="s">
        <v>58</v>
      </c>
      <c r="E175" s="38">
        <v>45536.0</v>
      </c>
      <c r="F175" s="40">
        <f t="shared" si="6"/>
        <v>8</v>
      </c>
      <c r="G175" s="38">
        <v>45547.0</v>
      </c>
      <c r="H175" s="462">
        <f t="shared" si="7"/>
        <v>7</v>
      </c>
      <c r="I175" s="39" t="s">
        <v>74</v>
      </c>
      <c r="J175" s="39" t="s">
        <v>33</v>
      </c>
      <c r="K175" s="63"/>
      <c r="L175" s="44"/>
      <c r="M175" s="44"/>
      <c r="N175" s="39" t="s">
        <v>19</v>
      </c>
      <c r="O175" s="44"/>
      <c r="P175" s="463"/>
      <c r="Q175" s="463"/>
      <c r="R175" s="44"/>
      <c r="S175" s="44"/>
      <c r="T175" s="44"/>
      <c r="U175" s="44"/>
      <c r="V175" s="463"/>
      <c r="W175" s="463"/>
      <c r="X175" s="463"/>
    </row>
    <row r="176">
      <c r="A176" s="38">
        <v>45705.0</v>
      </c>
      <c r="B176" s="38">
        <v>45783.0</v>
      </c>
      <c r="C176" s="39">
        <v>156621.0</v>
      </c>
      <c r="D176" s="39" t="s">
        <v>55</v>
      </c>
      <c r="E176" s="38">
        <v>44562.0</v>
      </c>
      <c r="F176" s="40">
        <f t="shared" si="6"/>
        <v>40</v>
      </c>
      <c r="G176" s="38">
        <v>44940.0</v>
      </c>
      <c r="H176" s="462">
        <f t="shared" si="7"/>
        <v>27</v>
      </c>
      <c r="I176" s="39" t="s">
        <v>42</v>
      </c>
      <c r="J176" s="44"/>
      <c r="K176" s="63"/>
      <c r="L176" s="44"/>
      <c r="M176" s="44"/>
      <c r="N176" s="39" t="s">
        <v>19</v>
      </c>
      <c r="O176" s="44"/>
      <c r="P176" s="463"/>
      <c r="Q176" s="463"/>
      <c r="R176" s="44"/>
      <c r="S176" s="44"/>
      <c r="T176" s="44"/>
      <c r="U176" s="44"/>
      <c r="V176" s="463"/>
      <c r="W176" s="463"/>
      <c r="X176" s="463"/>
    </row>
    <row r="177">
      <c r="A177" s="38">
        <v>45705.0</v>
      </c>
      <c r="B177" s="38">
        <v>45783.0</v>
      </c>
      <c r="C177" s="39">
        <v>209466.0</v>
      </c>
      <c r="D177" s="39" t="s">
        <v>83</v>
      </c>
      <c r="E177" s="38">
        <v>45261.0</v>
      </c>
      <c r="F177" s="40">
        <f t="shared" si="6"/>
        <v>17</v>
      </c>
      <c r="G177" s="38">
        <v>45390.0</v>
      </c>
      <c r="H177" s="462">
        <f t="shared" si="7"/>
        <v>12</v>
      </c>
      <c r="I177" s="39" t="s">
        <v>74</v>
      </c>
      <c r="J177" s="39" t="s">
        <v>94</v>
      </c>
      <c r="K177" s="43" t="s">
        <v>64</v>
      </c>
      <c r="L177" s="39" t="s">
        <v>51</v>
      </c>
      <c r="M177" s="38">
        <v>45714.0</v>
      </c>
      <c r="N177" s="39" t="s">
        <v>19</v>
      </c>
      <c r="O177" s="44"/>
      <c r="P177" s="81" t="s">
        <v>66</v>
      </c>
      <c r="Q177" s="463"/>
      <c r="R177" s="44"/>
      <c r="S177" s="44"/>
      <c r="T177" s="44"/>
      <c r="U177" s="44"/>
      <c r="V177" s="463"/>
      <c r="W177" s="463"/>
      <c r="X177" s="463"/>
    </row>
    <row r="178">
      <c r="A178" s="38">
        <v>45705.0</v>
      </c>
      <c r="B178" s="38">
        <v>45783.0</v>
      </c>
      <c r="C178" s="39">
        <v>162727.0</v>
      </c>
      <c r="D178" s="39" t="s">
        <v>70</v>
      </c>
      <c r="E178" s="38">
        <v>44743.0</v>
      </c>
      <c r="F178" s="40">
        <f t="shared" si="6"/>
        <v>34</v>
      </c>
      <c r="G178" s="38">
        <v>44989.0</v>
      </c>
      <c r="H178" s="462">
        <f t="shared" si="7"/>
        <v>26</v>
      </c>
      <c r="I178" s="39" t="s">
        <v>73</v>
      </c>
      <c r="J178" s="39">
        <v>222.0</v>
      </c>
      <c r="K178" s="63"/>
      <c r="L178" s="44"/>
      <c r="M178" s="44"/>
      <c r="N178" s="39" t="s">
        <v>19</v>
      </c>
      <c r="O178" s="44"/>
      <c r="P178" s="463"/>
      <c r="Q178" s="463"/>
      <c r="R178" s="44"/>
      <c r="S178" s="44"/>
      <c r="T178" s="44"/>
      <c r="U178" s="44"/>
      <c r="V178" s="463"/>
      <c r="W178" s="463"/>
      <c r="X178" s="463"/>
    </row>
    <row r="179">
      <c r="A179" s="38">
        <v>45705.0</v>
      </c>
      <c r="B179" s="38">
        <v>45783.0</v>
      </c>
      <c r="C179" s="39">
        <v>9429.0</v>
      </c>
      <c r="D179" s="39" t="s">
        <v>158</v>
      </c>
      <c r="E179" s="38">
        <v>43435.0</v>
      </c>
      <c r="F179" s="40">
        <f t="shared" si="6"/>
        <v>77</v>
      </c>
      <c r="G179" s="38">
        <v>43497.0</v>
      </c>
      <c r="H179" s="462">
        <f t="shared" si="7"/>
        <v>75</v>
      </c>
      <c r="I179" s="39" t="s">
        <v>141</v>
      </c>
      <c r="J179" s="39" t="s">
        <v>33</v>
      </c>
      <c r="K179" s="43" t="s">
        <v>169</v>
      </c>
      <c r="L179" s="44"/>
      <c r="M179" s="44"/>
      <c r="N179" s="39" t="s">
        <v>19</v>
      </c>
      <c r="O179" s="44"/>
      <c r="P179" s="463"/>
      <c r="Q179" s="463"/>
      <c r="R179" s="44"/>
      <c r="S179" s="44"/>
      <c r="T179" s="44"/>
      <c r="U179" s="44"/>
      <c r="V179" s="463"/>
      <c r="W179" s="463"/>
      <c r="X179" s="463"/>
    </row>
    <row r="180">
      <c r="A180" s="38">
        <v>45705.0</v>
      </c>
      <c r="B180" s="38">
        <v>45783.0</v>
      </c>
      <c r="C180" s="39">
        <v>4381.0</v>
      </c>
      <c r="D180" s="39" t="s">
        <v>58</v>
      </c>
      <c r="E180" s="38">
        <v>43277.0</v>
      </c>
      <c r="F180" s="40">
        <f t="shared" si="6"/>
        <v>82</v>
      </c>
      <c r="G180" s="38">
        <v>43277.0</v>
      </c>
      <c r="H180" s="462">
        <f t="shared" si="7"/>
        <v>82</v>
      </c>
      <c r="I180" s="39" t="s">
        <v>144</v>
      </c>
      <c r="J180" s="39" t="s">
        <v>33</v>
      </c>
      <c r="K180" s="43" t="s">
        <v>169</v>
      </c>
      <c r="L180" s="44"/>
      <c r="M180" s="44"/>
      <c r="N180" s="39" t="s">
        <v>19</v>
      </c>
      <c r="O180" s="44"/>
      <c r="P180" s="463"/>
      <c r="Q180" s="463"/>
      <c r="R180" s="44"/>
      <c r="S180" s="44"/>
      <c r="T180" s="44"/>
      <c r="U180" s="44"/>
      <c r="V180" s="463"/>
      <c r="W180" s="463"/>
      <c r="X180" s="463"/>
    </row>
    <row r="181">
      <c r="A181" s="38">
        <v>45705.0</v>
      </c>
      <c r="B181" s="38">
        <v>45783.0</v>
      </c>
      <c r="C181" s="39">
        <v>11755.0</v>
      </c>
      <c r="D181" s="39" t="s">
        <v>99</v>
      </c>
      <c r="E181" s="38">
        <v>43466.0</v>
      </c>
      <c r="F181" s="40">
        <f t="shared" si="6"/>
        <v>76</v>
      </c>
      <c r="G181" s="38">
        <v>43601.0</v>
      </c>
      <c r="H181" s="462">
        <f t="shared" si="7"/>
        <v>71</v>
      </c>
      <c r="I181" s="39" t="s">
        <v>42</v>
      </c>
      <c r="J181" s="39" t="s">
        <v>33</v>
      </c>
      <c r="K181" s="43" t="s">
        <v>169</v>
      </c>
      <c r="L181" s="44"/>
      <c r="M181" s="44"/>
      <c r="N181" s="39" t="s">
        <v>19</v>
      </c>
      <c r="O181" s="44"/>
      <c r="P181" s="463"/>
      <c r="Q181" s="463"/>
      <c r="R181" s="44"/>
      <c r="S181" s="44"/>
      <c r="T181" s="44"/>
      <c r="U181" s="44"/>
      <c r="V181" s="463"/>
      <c r="W181" s="463"/>
      <c r="X181" s="463"/>
    </row>
    <row r="182">
      <c r="A182" s="38">
        <v>45705.0</v>
      </c>
      <c r="B182" s="38">
        <v>45783.0</v>
      </c>
      <c r="C182" s="39">
        <v>11755.0</v>
      </c>
      <c r="D182" s="39" t="s">
        <v>99</v>
      </c>
      <c r="E182" s="38">
        <v>43480.0</v>
      </c>
      <c r="F182" s="40">
        <f t="shared" si="6"/>
        <v>75</v>
      </c>
      <c r="G182" s="38">
        <v>43692.0</v>
      </c>
      <c r="H182" s="462">
        <f t="shared" si="7"/>
        <v>68</v>
      </c>
      <c r="I182" s="39" t="s">
        <v>42</v>
      </c>
      <c r="J182" s="39" t="s">
        <v>33</v>
      </c>
      <c r="K182" s="39">
        <v>0.0</v>
      </c>
      <c r="L182" s="39" t="s">
        <v>51</v>
      </c>
      <c r="M182" s="39"/>
      <c r="N182" s="39" t="s">
        <v>19</v>
      </c>
      <c r="O182" s="44"/>
      <c r="P182" s="463"/>
      <c r="Q182" s="463"/>
      <c r="R182" s="44"/>
      <c r="S182" s="44"/>
      <c r="T182" s="44"/>
      <c r="U182" s="44"/>
      <c r="V182" s="463"/>
      <c r="W182" s="463"/>
      <c r="X182" s="463"/>
    </row>
    <row r="183">
      <c r="A183" s="38">
        <v>45705.0</v>
      </c>
      <c r="B183" s="38">
        <v>45783.0</v>
      </c>
      <c r="C183" s="39">
        <v>87503.0</v>
      </c>
      <c r="D183" s="39" t="s">
        <v>990</v>
      </c>
      <c r="E183" s="38">
        <v>44256.0</v>
      </c>
      <c r="F183" s="40">
        <f t="shared" si="6"/>
        <v>50</v>
      </c>
      <c r="G183" s="38">
        <v>44368.0</v>
      </c>
      <c r="H183" s="462">
        <f t="shared" si="7"/>
        <v>46</v>
      </c>
      <c r="I183" s="160" t="s">
        <v>59</v>
      </c>
      <c r="J183" s="39" t="s">
        <v>1048</v>
      </c>
      <c r="K183" s="43" t="s">
        <v>422</v>
      </c>
      <c r="L183" s="39" t="s">
        <v>51</v>
      </c>
      <c r="M183" s="38">
        <v>45722.0</v>
      </c>
      <c r="N183" s="39" t="s">
        <v>19</v>
      </c>
      <c r="O183" s="44"/>
      <c r="P183" s="463"/>
      <c r="Q183" s="463"/>
      <c r="R183" s="44"/>
      <c r="S183" s="44"/>
      <c r="T183" s="44"/>
      <c r="U183" s="44"/>
      <c r="V183" s="463"/>
      <c r="W183" s="463"/>
      <c r="X183" s="463"/>
    </row>
    <row r="184">
      <c r="A184" s="38">
        <v>45705.0</v>
      </c>
      <c r="B184" s="38">
        <v>45783.0</v>
      </c>
      <c r="C184" s="39">
        <v>33225.0</v>
      </c>
      <c r="D184" s="39" t="s">
        <v>60</v>
      </c>
      <c r="E184" s="38">
        <v>43709.0</v>
      </c>
      <c r="F184" s="40">
        <f t="shared" si="6"/>
        <v>68</v>
      </c>
      <c r="G184" s="77">
        <v>43790.0</v>
      </c>
      <c r="H184" s="462">
        <f t="shared" si="7"/>
        <v>65</v>
      </c>
      <c r="I184" s="39" t="s">
        <v>42</v>
      </c>
      <c r="J184" s="39" t="s">
        <v>33</v>
      </c>
      <c r="K184" s="63"/>
      <c r="L184" s="44"/>
      <c r="M184" s="44"/>
      <c r="N184" s="39" t="s">
        <v>19</v>
      </c>
      <c r="O184" s="44"/>
      <c r="P184" s="463"/>
      <c r="Q184" s="463"/>
      <c r="R184" s="44"/>
      <c r="S184" s="44"/>
      <c r="T184" s="44"/>
      <c r="U184" s="44"/>
      <c r="V184" s="463"/>
      <c r="W184" s="463"/>
      <c r="X184" s="463"/>
    </row>
    <row r="185">
      <c r="A185" s="38">
        <v>45705.0</v>
      </c>
      <c r="B185" s="38">
        <v>45783.0</v>
      </c>
      <c r="C185" s="39">
        <v>136270.0</v>
      </c>
      <c r="D185" s="39" t="s">
        <v>48</v>
      </c>
      <c r="E185" s="38">
        <v>44652.0</v>
      </c>
      <c r="F185" s="40">
        <f t="shared" si="6"/>
        <v>37</v>
      </c>
      <c r="G185" s="38">
        <v>44751.0</v>
      </c>
      <c r="H185" s="462">
        <f t="shared" si="7"/>
        <v>33</v>
      </c>
      <c r="I185" s="39" t="s">
        <v>49</v>
      </c>
      <c r="J185" s="39" t="s">
        <v>1049</v>
      </c>
      <c r="K185" s="63"/>
      <c r="L185" s="44"/>
      <c r="M185" s="44"/>
      <c r="N185" s="39" t="s">
        <v>19</v>
      </c>
      <c r="O185" s="44"/>
      <c r="P185" s="463"/>
      <c r="Q185" s="463"/>
      <c r="R185" s="44"/>
      <c r="S185" s="44"/>
      <c r="T185" s="44"/>
      <c r="U185" s="44"/>
      <c r="V185" s="463"/>
      <c r="W185" s="463"/>
      <c r="X185" s="463"/>
    </row>
    <row r="186">
      <c r="A186" s="38">
        <v>45705.0</v>
      </c>
      <c r="B186" s="38">
        <v>45783.0</v>
      </c>
      <c r="C186" s="39">
        <v>164914.0</v>
      </c>
      <c r="D186" s="39" t="s">
        <v>48</v>
      </c>
      <c r="E186" s="38">
        <v>44713.0</v>
      </c>
      <c r="F186" s="40">
        <f t="shared" si="6"/>
        <v>35</v>
      </c>
      <c r="G186" s="38">
        <v>45007.0</v>
      </c>
      <c r="H186" s="462">
        <f t="shared" si="7"/>
        <v>25</v>
      </c>
      <c r="I186" s="39" t="s">
        <v>72</v>
      </c>
      <c r="J186" s="39">
        <v>4012.0</v>
      </c>
      <c r="K186" s="63"/>
      <c r="L186" s="44"/>
      <c r="M186" s="44"/>
      <c r="N186" s="39" t="s">
        <v>19</v>
      </c>
      <c r="O186" s="44"/>
      <c r="P186" s="463"/>
      <c r="Q186" s="463"/>
      <c r="R186" s="44"/>
      <c r="S186" s="44"/>
      <c r="T186" s="44"/>
      <c r="U186" s="44"/>
      <c r="V186" s="463"/>
      <c r="W186" s="463"/>
      <c r="X186" s="463"/>
    </row>
    <row r="187">
      <c r="A187" s="38">
        <v>45705.0</v>
      </c>
      <c r="B187" s="38">
        <v>45783.0</v>
      </c>
      <c r="C187" s="39">
        <v>198686.0</v>
      </c>
      <c r="D187" s="39" t="s">
        <v>48</v>
      </c>
      <c r="E187" s="38">
        <v>45292.0</v>
      </c>
      <c r="F187" s="40">
        <f t="shared" si="6"/>
        <v>16</v>
      </c>
      <c r="G187" s="38">
        <v>45342.0</v>
      </c>
      <c r="H187" s="462">
        <f t="shared" si="7"/>
        <v>14</v>
      </c>
      <c r="I187" s="39" t="s">
        <v>73</v>
      </c>
      <c r="J187" s="39" t="s">
        <v>444</v>
      </c>
      <c r="K187" s="63"/>
      <c r="L187" s="44"/>
      <c r="M187" s="44"/>
      <c r="N187" s="39" t="s">
        <v>19</v>
      </c>
      <c r="O187" s="44"/>
      <c r="P187" s="463"/>
      <c r="Q187" s="463"/>
      <c r="R187" s="44"/>
      <c r="S187" s="44"/>
      <c r="T187" s="44"/>
      <c r="U187" s="44"/>
      <c r="V187" s="463"/>
      <c r="W187" s="463"/>
      <c r="X187" s="463"/>
    </row>
    <row r="188">
      <c r="A188" s="38">
        <v>45705.0</v>
      </c>
      <c r="B188" s="38">
        <v>45783.0</v>
      </c>
      <c r="C188" s="39">
        <v>221883.0</v>
      </c>
      <c r="D188" s="39" t="s">
        <v>48</v>
      </c>
      <c r="E188" s="38">
        <v>45261.0</v>
      </c>
      <c r="F188" s="40">
        <f t="shared" si="6"/>
        <v>17</v>
      </c>
      <c r="G188" s="38">
        <v>45490.0</v>
      </c>
      <c r="H188" s="462">
        <f t="shared" si="7"/>
        <v>9</v>
      </c>
      <c r="I188" s="39" t="s">
        <v>74</v>
      </c>
      <c r="J188" s="39" t="s">
        <v>33</v>
      </c>
      <c r="K188" s="63"/>
      <c r="L188" s="44"/>
      <c r="M188" s="44"/>
      <c r="N188" s="39" t="s">
        <v>19</v>
      </c>
      <c r="O188" s="44"/>
      <c r="P188" s="463"/>
      <c r="Q188" s="463"/>
      <c r="R188" s="44"/>
      <c r="S188" s="44"/>
      <c r="T188" s="44"/>
      <c r="U188" s="44"/>
      <c r="V188" s="463"/>
      <c r="W188" s="463"/>
      <c r="X188" s="463"/>
    </row>
    <row r="189">
      <c r="A189" s="38">
        <v>45705.0</v>
      </c>
      <c r="B189" s="38">
        <v>45783.0</v>
      </c>
      <c r="C189" s="39">
        <v>198221.0</v>
      </c>
      <c r="D189" s="39" t="s">
        <v>48</v>
      </c>
      <c r="E189" s="38">
        <v>45536.0</v>
      </c>
      <c r="F189" s="40">
        <f t="shared" si="6"/>
        <v>8</v>
      </c>
      <c r="G189" s="77">
        <v>45590.0</v>
      </c>
      <c r="H189" s="462">
        <f t="shared" si="7"/>
        <v>6</v>
      </c>
      <c r="I189" s="39" t="s">
        <v>73</v>
      </c>
      <c r="J189" s="39" t="s">
        <v>436</v>
      </c>
      <c r="K189" s="63"/>
      <c r="L189" s="44"/>
      <c r="M189" s="44"/>
      <c r="N189" s="39" t="s">
        <v>19</v>
      </c>
      <c r="O189" s="44"/>
      <c r="P189" s="463"/>
      <c r="Q189" s="463"/>
      <c r="R189" s="44"/>
      <c r="S189" s="44"/>
      <c r="T189" s="44"/>
      <c r="U189" s="44"/>
      <c r="V189" s="463"/>
      <c r="W189" s="463"/>
      <c r="X189" s="463"/>
    </row>
    <row r="190">
      <c r="A190" s="38">
        <v>45705.0</v>
      </c>
      <c r="B190" s="38">
        <v>45783.0</v>
      </c>
      <c r="C190" s="39">
        <v>168648.0</v>
      </c>
      <c r="D190" s="39" t="s">
        <v>48</v>
      </c>
      <c r="E190" s="38">
        <v>45017.0</v>
      </c>
      <c r="F190" s="40">
        <f t="shared" si="6"/>
        <v>25</v>
      </c>
      <c r="G190" s="38">
        <v>45050.0</v>
      </c>
      <c r="H190" s="462">
        <f t="shared" si="7"/>
        <v>24</v>
      </c>
      <c r="I190" s="39" t="s">
        <v>73</v>
      </c>
      <c r="J190" s="39" t="s">
        <v>186</v>
      </c>
      <c r="K190" s="43" t="s">
        <v>64</v>
      </c>
      <c r="L190" s="39" t="s">
        <v>51</v>
      </c>
      <c r="M190" s="38">
        <v>45712.0</v>
      </c>
      <c r="N190" s="39" t="s">
        <v>19</v>
      </c>
      <c r="O190" s="44"/>
      <c r="P190" s="81" t="s">
        <v>66</v>
      </c>
      <c r="Q190" s="463"/>
      <c r="R190" s="44"/>
      <c r="S190" s="44"/>
      <c r="T190" s="44"/>
      <c r="U190" s="44"/>
      <c r="V190" s="463"/>
      <c r="W190" s="463"/>
      <c r="X190" s="463"/>
    </row>
    <row r="191">
      <c r="A191" s="38">
        <v>45705.0</v>
      </c>
      <c r="B191" s="38">
        <v>45783.0</v>
      </c>
      <c r="C191" s="39">
        <v>202510.0</v>
      </c>
      <c r="D191" s="39" t="s">
        <v>48</v>
      </c>
      <c r="E191" s="38">
        <v>45261.0</v>
      </c>
      <c r="F191" s="40">
        <f t="shared" si="6"/>
        <v>17</v>
      </c>
      <c r="G191" s="38">
        <v>45341.0</v>
      </c>
      <c r="H191" s="462">
        <f t="shared" si="7"/>
        <v>14</v>
      </c>
      <c r="I191" s="482" t="s">
        <v>59</v>
      </c>
      <c r="J191" s="39" t="s">
        <v>202</v>
      </c>
      <c r="K191" s="63"/>
      <c r="L191" s="44"/>
      <c r="M191" s="44"/>
      <c r="N191" s="39" t="s">
        <v>19</v>
      </c>
      <c r="O191" s="44"/>
      <c r="P191" s="463"/>
      <c r="Q191" s="463"/>
      <c r="R191" s="44"/>
      <c r="S191" s="44"/>
      <c r="T191" s="44"/>
      <c r="U191" s="44"/>
      <c r="V191" s="463"/>
      <c r="W191" s="463"/>
      <c r="X191" s="463"/>
    </row>
    <row r="192">
      <c r="A192" s="38">
        <v>45705.0</v>
      </c>
      <c r="B192" s="38">
        <v>45783.0</v>
      </c>
      <c r="C192" s="39">
        <v>233257.0</v>
      </c>
      <c r="D192" s="39" t="s">
        <v>48</v>
      </c>
      <c r="E192" s="38">
        <v>45566.0</v>
      </c>
      <c r="F192" s="40">
        <f t="shared" si="6"/>
        <v>7</v>
      </c>
      <c r="G192" s="38">
        <v>45543.0</v>
      </c>
      <c r="H192" s="462">
        <f t="shared" si="7"/>
        <v>7</v>
      </c>
      <c r="I192" s="39" t="s">
        <v>63</v>
      </c>
      <c r="J192" s="39" t="s">
        <v>33</v>
      </c>
      <c r="K192" s="43">
        <v>8000.0</v>
      </c>
      <c r="L192" s="44"/>
      <c r="M192" s="44"/>
      <c r="N192" s="39" t="s">
        <v>20</v>
      </c>
      <c r="O192" s="44"/>
      <c r="P192" s="463"/>
      <c r="Q192" s="463"/>
      <c r="R192" s="44"/>
      <c r="S192" s="44"/>
      <c r="T192" s="44"/>
      <c r="U192" s="44"/>
      <c r="V192" s="463"/>
      <c r="W192" s="463"/>
      <c r="X192" s="463"/>
    </row>
    <row r="193">
      <c r="A193" s="38">
        <v>45705.0</v>
      </c>
      <c r="B193" s="38">
        <v>45783.0</v>
      </c>
      <c r="C193" s="39">
        <v>98447.0</v>
      </c>
      <c r="D193" s="39" t="s">
        <v>71</v>
      </c>
      <c r="E193" s="38">
        <v>44317.0</v>
      </c>
      <c r="F193" s="40">
        <f t="shared" si="6"/>
        <v>48</v>
      </c>
      <c r="G193" s="38">
        <v>44434.0</v>
      </c>
      <c r="H193" s="462">
        <f t="shared" si="7"/>
        <v>44</v>
      </c>
      <c r="I193" s="39" t="s">
        <v>74</v>
      </c>
      <c r="J193" s="39" t="s">
        <v>33</v>
      </c>
      <c r="K193" s="63"/>
      <c r="L193" s="44"/>
      <c r="M193" s="44"/>
      <c r="N193" s="39" t="s">
        <v>19</v>
      </c>
      <c r="O193" s="44"/>
      <c r="P193" s="463"/>
      <c r="Q193" s="463"/>
      <c r="R193" s="44"/>
      <c r="S193" s="44"/>
      <c r="T193" s="44"/>
      <c r="U193" s="44"/>
      <c r="V193" s="463"/>
      <c r="W193" s="463"/>
      <c r="X193" s="463"/>
    </row>
    <row r="194">
      <c r="A194" s="38">
        <v>45705.0</v>
      </c>
      <c r="B194" s="38">
        <v>45783.0</v>
      </c>
      <c r="C194" s="39">
        <v>43890.0</v>
      </c>
      <c r="D194" s="39" t="s">
        <v>71</v>
      </c>
      <c r="E194" s="38">
        <v>43862.0</v>
      </c>
      <c r="F194" s="40">
        <f t="shared" si="6"/>
        <v>63</v>
      </c>
      <c r="G194" s="38">
        <v>43917.0</v>
      </c>
      <c r="H194" s="462">
        <f t="shared" si="7"/>
        <v>61</v>
      </c>
      <c r="I194" s="39" t="s">
        <v>42</v>
      </c>
      <c r="J194" s="44"/>
      <c r="K194" s="63"/>
      <c r="L194" s="44"/>
      <c r="M194" s="44"/>
      <c r="N194" s="39" t="s">
        <v>19</v>
      </c>
      <c r="O194" s="44"/>
      <c r="P194" s="463"/>
      <c r="Q194" s="463"/>
      <c r="R194" s="44"/>
      <c r="S194" s="44"/>
      <c r="T194" s="44"/>
      <c r="U194" s="44"/>
      <c r="V194" s="463"/>
      <c r="W194" s="463"/>
      <c r="X194" s="463"/>
    </row>
    <row r="195">
      <c r="A195" s="38">
        <v>45705.0</v>
      </c>
      <c r="B195" s="38">
        <v>45783.0</v>
      </c>
      <c r="C195" s="39">
        <v>158332.0</v>
      </c>
      <c r="D195" s="39" t="s">
        <v>71</v>
      </c>
      <c r="E195" s="38">
        <v>44805.0</v>
      </c>
      <c r="F195" s="40">
        <f t="shared" si="6"/>
        <v>32</v>
      </c>
      <c r="G195" s="38">
        <v>44952.0</v>
      </c>
      <c r="H195" s="462">
        <f t="shared" si="7"/>
        <v>27</v>
      </c>
      <c r="I195" s="39" t="s">
        <v>72</v>
      </c>
      <c r="J195" s="44"/>
      <c r="K195" s="63"/>
      <c r="L195" s="44"/>
      <c r="M195" s="44"/>
      <c r="N195" s="39" t="s">
        <v>19</v>
      </c>
      <c r="O195" s="44"/>
      <c r="P195" s="463"/>
      <c r="Q195" s="463"/>
      <c r="R195" s="44"/>
      <c r="S195" s="44"/>
      <c r="T195" s="44"/>
      <c r="U195" s="44"/>
      <c r="V195" s="463"/>
      <c r="W195" s="463"/>
      <c r="X195" s="463"/>
    </row>
    <row r="196">
      <c r="A196" s="38">
        <v>45705.0</v>
      </c>
      <c r="B196" s="38">
        <v>45783.0</v>
      </c>
      <c r="C196" s="39">
        <v>211425.0</v>
      </c>
      <c r="D196" s="39" t="s">
        <v>71</v>
      </c>
      <c r="E196" s="38">
        <v>45352.0</v>
      </c>
      <c r="F196" s="40">
        <f t="shared" si="6"/>
        <v>14</v>
      </c>
      <c r="G196" s="38">
        <v>45404.0</v>
      </c>
      <c r="H196" s="462">
        <f t="shared" si="7"/>
        <v>12</v>
      </c>
      <c r="I196" s="39" t="s">
        <v>49</v>
      </c>
      <c r="J196" s="39">
        <v>514.0</v>
      </c>
      <c r="K196" s="43">
        <v>0.0</v>
      </c>
      <c r="L196" s="39" t="s">
        <v>51</v>
      </c>
      <c r="M196" s="38">
        <v>45742.0</v>
      </c>
      <c r="N196" s="39" t="s">
        <v>19</v>
      </c>
      <c r="O196" s="44"/>
      <c r="P196" s="81" t="s">
        <v>66</v>
      </c>
      <c r="Q196" s="463"/>
      <c r="R196" s="44"/>
      <c r="S196" s="44"/>
      <c r="T196" s="44"/>
      <c r="U196" s="44"/>
      <c r="V196" s="463"/>
      <c r="W196" s="463"/>
      <c r="X196" s="463"/>
    </row>
    <row r="197">
      <c r="A197" s="38">
        <v>45705.0</v>
      </c>
      <c r="B197" s="38">
        <v>45783.0</v>
      </c>
      <c r="C197" s="39">
        <v>209915.0</v>
      </c>
      <c r="D197" s="39" t="s">
        <v>71</v>
      </c>
      <c r="E197" s="38">
        <v>44378.0</v>
      </c>
      <c r="F197" s="40">
        <f t="shared" si="6"/>
        <v>46</v>
      </c>
      <c r="G197" s="38">
        <v>45392.0</v>
      </c>
      <c r="H197" s="462">
        <f t="shared" si="7"/>
        <v>12</v>
      </c>
      <c r="I197" s="482" t="s">
        <v>59</v>
      </c>
      <c r="J197" s="39" t="s">
        <v>33</v>
      </c>
      <c r="K197" s="63"/>
      <c r="L197" s="44"/>
      <c r="M197" s="44"/>
      <c r="N197" s="39" t="s">
        <v>19</v>
      </c>
      <c r="O197" s="44"/>
      <c r="P197" s="463"/>
      <c r="Q197" s="463"/>
      <c r="R197" s="44"/>
      <c r="S197" s="44"/>
      <c r="T197" s="44"/>
      <c r="U197" s="44"/>
      <c r="V197" s="463"/>
      <c r="W197" s="463"/>
      <c r="X197" s="463"/>
    </row>
    <row r="198">
      <c r="A198" s="38">
        <v>45705.0</v>
      </c>
      <c r="B198" s="38">
        <v>45783.0</v>
      </c>
      <c r="C198" s="39">
        <v>171726.0</v>
      </c>
      <c r="D198" s="39" t="s">
        <v>71</v>
      </c>
      <c r="E198" s="38">
        <v>45017.0</v>
      </c>
      <c r="F198" s="40">
        <f t="shared" si="6"/>
        <v>25</v>
      </c>
      <c r="G198" s="38">
        <v>45068.0</v>
      </c>
      <c r="H198" s="462">
        <f t="shared" si="7"/>
        <v>23</v>
      </c>
      <c r="I198" s="39" t="s">
        <v>73</v>
      </c>
      <c r="J198" s="39" t="s">
        <v>33</v>
      </c>
      <c r="K198" s="43">
        <v>6000.0</v>
      </c>
      <c r="L198" s="39" t="s">
        <v>51</v>
      </c>
      <c r="M198" s="38">
        <v>45736.0</v>
      </c>
      <c r="N198" s="39" t="s">
        <v>19</v>
      </c>
      <c r="O198" s="44"/>
      <c r="P198" s="463"/>
      <c r="Q198" s="463"/>
      <c r="R198" s="44"/>
      <c r="S198" s="44"/>
      <c r="T198" s="44"/>
      <c r="U198" s="44"/>
      <c r="V198" s="463"/>
      <c r="W198" s="463"/>
      <c r="X198" s="463"/>
    </row>
    <row r="199">
      <c r="A199" s="38">
        <v>45712.0</v>
      </c>
      <c r="B199" s="38">
        <v>45783.0</v>
      </c>
      <c r="C199" s="39">
        <v>213965.0</v>
      </c>
      <c r="D199" s="39" t="s">
        <v>71</v>
      </c>
      <c r="E199" s="38">
        <v>45413.0</v>
      </c>
      <c r="F199" s="40">
        <f t="shared" si="6"/>
        <v>12</v>
      </c>
      <c r="G199" s="38">
        <v>45422.0</v>
      </c>
      <c r="H199" s="462">
        <f t="shared" si="7"/>
        <v>11</v>
      </c>
      <c r="I199" s="39" t="s">
        <v>73</v>
      </c>
      <c r="J199" s="39" t="s">
        <v>254</v>
      </c>
      <c r="K199" s="43">
        <v>11500.0</v>
      </c>
      <c r="L199" s="39" t="s">
        <v>51</v>
      </c>
      <c r="M199" s="38">
        <v>45712.0</v>
      </c>
      <c r="N199" s="39" t="s">
        <v>19</v>
      </c>
      <c r="O199" s="44"/>
      <c r="P199" s="463"/>
      <c r="Q199" s="463"/>
      <c r="R199" s="44"/>
      <c r="S199" s="44"/>
      <c r="T199" s="44"/>
      <c r="U199" s="44"/>
      <c r="V199" s="463"/>
      <c r="W199" s="463"/>
      <c r="X199" s="463"/>
    </row>
    <row r="200">
      <c r="A200" s="38">
        <v>45705.0</v>
      </c>
      <c r="B200" s="38">
        <v>45783.0</v>
      </c>
      <c r="C200" s="39">
        <v>227980.0</v>
      </c>
      <c r="D200" s="39" t="s">
        <v>71</v>
      </c>
      <c r="E200" s="38">
        <v>45505.0</v>
      </c>
      <c r="F200" s="40">
        <f t="shared" si="6"/>
        <v>9</v>
      </c>
      <c r="G200" s="38">
        <v>45548.0</v>
      </c>
      <c r="H200" s="462">
        <f t="shared" si="7"/>
        <v>7</v>
      </c>
      <c r="I200" s="39" t="s">
        <v>49</v>
      </c>
      <c r="J200" s="39">
        <v>501.0</v>
      </c>
      <c r="K200" s="43" t="s">
        <v>64</v>
      </c>
      <c r="L200" s="39" t="s">
        <v>68</v>
      </c>
      <c r="M200" s="38">
        <v>45729.0</v>
      </c>
      <c r="N200" s="39" t="s">
        <v>19</v>
      </c>
      <c r="O200" s="44"/>
      <c r="P200" s="81" t="s">
        <v>66</v>
      </c>
      <c r="Q200" s="463"/>
      <c r="R200" s="44"/>
      <c r="S200" s="44"/>
      <c r="T200" s="44"/>
      <c r="U200" s="44"/>
      <c r="V200" s="463"/>
      <c r="W200" s="463"/>
      <c r="X200" s="463"/>
    </row>
    <row r="201">
      <c r="A201" s="38">
        <v>45705.0</v>
      </c>
      <c r="B201" s="38">
        <v>45783.0</v>
      </c>
      <c r="C201" s="39">
        <v>239172.0</v>
      </c>
      <c r="D201" s="39" t="s">
        <v>71</v>
      </c>
      <c r="E201" s="38">
        <v>45597.0</v>
      </c>
      <c r="F201" s="40">
        <f t="shared" si="6"/>
        <v>6</v>
      </c>
      <c r="G201" s="38">
        <v>45670.0</v>
      </c>
      <c r="H201" s="462">
        <f t="shared" si="7"/>
        <v>3</v>
      </c>
      <c r="I201" s="39" t="s">
        <v>49</v>
      </c>
      <c r="J201" s="39">
        <v>504.0</v>
      </c>
      <c r="K201" s="43">
        <v>0.0</v>
      </c>
      <c r="L201" s="39" t="s">
        <v>51</v>
      </c>
      <c r="M201" s="38">
        <v>45734.0</v>
      </c>
      <c r="N201" s="39" t="s">
        <v>19</v>
      </c>
      <c r="O201" s="39" t="s">
        <v>1034</v>
      </c>
      <c r="P201" s="463"/>
      <c r="Q201" s="463"/>
      <c r="R201" s="44"/>
      <c r="S201" s="44"/>
      <c r="T201" s="44"/>
      <c r="U201" s="44"/>
      <c r="V201" s="463"/>
      <c r="W201" s="463"/>
      <c r="X201" s="463"/>
    </row>
    <row r="202">
      <c r="A202" s="38">
        <v>45705.0</v>
      </c>
      <c r="B202" s="38">
        <v>45783.0</v>
      </c>
      <c r="C202" s="39">
        <v>242272.0</v>
      </c>
      <c r="D202" s="39" t="s">
        <v>71</v>
      </c>
      <c r="E202" s="38">
        <v>45413.0</v>
      </c>
      <c r="F202" s="40">
        <f t="shared" si="6"/>
        <v>12</v>
      </c>
      <c r="G202" s="38">
        <v>45695.0</v>
      </c>
      <c r="H202" s="462">
        <f t="shared" si="7"/>
        <v>2</v>
      </c>
      <c r="I202" s="39" t="s">
        <v>42</v>
      </c>
      <c r="J202" s="44"/>
      <c r="K202" s="63"/>
      <c r="L202" s="44"/>
      <c r="M202" s="44"/>
      <c r="N202" s="39" t="s">
        <v>19</v>
      </c>
      <c r="O202" s="39" t="s">
        <v>177</v>
      </c>
      <c r="P202" s="463"/>
      <c r="Q202" s="463"/>
      <c r="R202" s="44"/>
      <c r="S202" s="44"/>
      <c r="T202" s="44"/>
      <c r="U202" s="44"/>
      <c r="V202" s="463"/>
      <c r="W202" s="463"/>
      <c r="X202" s="463"/>
    </row>
    <row r="203">
      <c r="A203" s="38">
        <v>45705.0</v>
      </c>
      <c r="B203" s="38">
        <v>45783.0</v>
      </c>
      <c r="C203" s="39">
        <v>215794.0</v>
      </c>
      <c r="D203" s="39" t="s">
        <v>133</v>
      </c>
      <c r="E203" s="38">
        <v>45323.0</v>
      </c>
      <c r="F203" s="40">
        <f t="shared" si="6"/>
        <v>15</v>
      </c>
      <c r="G203" s="38">
        <v>45436.0</v>
      </c>
      <c r="H203" s="462">
        <f t="shared" si="7"/>
        <v>11</v>
      </c>
      <c r="I203" s="39" t="s">
        <v>74</v>
      </c>
      <c r="J203" s="39" t="s">
        <v>33</v>
      </c>
      <c r="K203" s="63"/>
      <c r="L203" s="44"/>
      <c r="M203" s="44"/>
      <c r="N203" s="39" t="s">
        <v>19</v>
      </c>
      <c r="O203" s="44"/>
      <c r="P203" s="463"/>
      <c r="Q203" s="463"/>
      <c r="R203" s="44"/>
      <c r="S203" s="44"/>
      <c r="T203" s="44"/>
      <c r="U203" s="44"/>
      <c r="V203" s="463"/>
      <c r="W203" s="463"/>
      <c r="X203" s="463"/>
    </row>
    <row r="204">
      <c r="A204" s="38">
        <v>45705.0</v>
      </c>
      <c r="B204" s="38">
        <v>45783.0</v>
      </c>
      <c r="C204" s="39">
        <v>137776.0</v>
      </c>
      <c r="D204" s="39" t="s">
        <v>133</v>
      </c>
      <c r="E204" s="38">
        <v>44621.0</v>
      </c>
      <c r="F204" s="40">
        <f t="shared" si="6"/>
        <v>38</v>
      </c>
      <c r="G204" s="38">
        <v>44763.0</v>
      </c>
      <c r="H204" s="462">
        <f t="shared" si="7"/>
        <v>33</v>
      </c>
      <c r="I204" s="39" t="s">
        <v>73</v>
      </c>
      <c r="J204" s="39" t="s">
        <v>33</v>
      </c>
      <c r="K204" s="63"/>
      <c r="L204" s="44"/>
      <c r="M204" s="44"/>
      <c r="N204" s="39" t="s">
        <v>19</v>
      </c>
      <c r="O204" s="44"/>
      <c r="P204" s="463"/>
      <c r="Q204" s="463"/>
      <c r="R204" s="44"/>
      <c r="S204" s="44"/>
      <c r="T204" s="44"/>
      <c r="U204" s="44"/>
      <c r="V204" s="463"/>
      <c r="W204" s="463"/>
      <c r="X204" s="463"/>
    </row>
    <row r="205">
      <c r="A205" s="38">
        <v>45705.0</v>
      </c>
      <c r="B205" s="38">
        <v>45783.0</v>
      </c>
      <c r="C205" s="39">
        <v>170196.0</v>
      </c>
      <c r="D205" s="39" t="s">
        <v>133</v>
      </c>
      <c r="E205" s="38">
        <v>44896.0</v>
      </c>
      <c r="F205" s="40">
        <f t="shared" si="6"/>
        <v>29</v>
      </c>
      <c r="G205" s="38">
        <v>45055.0</v>
      </c>
      <c r="H205" s="462">
        <f t="shared" si="7"/>
        <v>23</v>
      </c>
      <c r="I205" s="39" t="s">
        <v>73</v>
      </c>
      <c r="J205" s="39" t="s">
        <v>33</v>
      </c>
      <c r="K205" s="63"/>
      <c r="L205" s="44"/>
      <c r="M205" s="44"/>
      <c r="N205" s="39" t="s">
        <v>19</v>
      </c>
      <c r="O205" s="44"/>
      <c r="P205" s="463"/>
      <c r="Q205" s="463"/>
      <c r="R205" s="44"/>
      <c r="S205" s="44"/>
      <c r="T205" s="44"/>
      <c r="U205" s="44"/>
      <c r="V205" s="463"/>
      <c r="W205" s="463"/>
      <c r="X205" s="463"/>
    </row>
    <row r="206">
      <c r="A206" s="38">
        <v>45705.0</v>
      </c>
      <c r="B206" s="38">
        <v>45783.0</v>
      </c>
      <c r="C206" s="39">
        <v>207091.0</v>
      </c>
      <c r="D206" s="39" t="s">
        <v>70</v>
      </c>
      <c r="E206" s="38">
        <v>44166.0</v>
      </c>
      <c r="F206" s="40">
        <f t="shared" si="6"/>
        <v>53</v>
      </c>
      <c r="G206" s="38">
        <v>45371.0</v>
      </c>
      <c r="H206" s="462">
        <f t="shared" si="7"/>
        <v>13</v>
      </c>
      <c r="I206" s="39" t="s">
        <v>72</v>
      </c>
      <c r="J206" s="44"/>
      <c r="K206" s="63"/>
      <c r="L206" s="44"/>
      <c r="M206" s="44"/>
      <c r="N206" s="39" t="s">
        <v>19</v>
      </c>
      <c r="O206" s="44"/>
      <c r="P206" s="463"/>
      <c r="Q206" s="463"/>
      <c r="R206" s="44"/>
      <c r="S206" s="44"/>
      <c r="T206" s="44"/>
      <c r="U206" s="44"/>
      <c r="V206" s="463"/>
      <c r="W206" s="463"/>
      <c r="X206" s="463"/>
    </row>
    <row r="207">
      <c r="A207" s="38">
        <v>45705.0</v>
      </c>
      <c r="B207" s="38">
        <v>45783.0</v>
      </c>
      <c r="C207" s="39">
        <v>216961.0</v>
      </c>
      <c r="D207" s="39" t="s">
        <v>70</v>
      </c>
      <c r="E207" s="38">
        <v>44317.0</v>
      </c>
      <c r="F207" s="40">
        <f t="shared" si="6"/>
        <v>48</v>
      </c>
      <c r="G207" s="38">
        <v>45448.0</v>
      </c>
      <c r="H207" s="462">
        <f t="shared" si="7"/>
        <v>11</v>
      </c>
      <c r="I207" s="39" t="s">
        <v>72</v>
      </c>
      <c r="J207" s="44"/>
      <c r="K207" s="63"/>
      <c r="L207" s="44"/>
      <c r="M207" s="44"/>
      <c r="N207" s="39" t="s">
        <v>19</v>
      </c>
      <c r="O207" s="44"/>
      <c r="P207" s="463"/>
      <c r="Q207" s="463"/>
      <c r="R207" s="44"/>
      <c r="S207" s="44"/>
      <c r="T207" s="44"/>
      <c r="U207" s="44"/>
      <c r="V207" s="463"/>
      <c r="W207" s="463"/>
      <c r="X207" s="463"/>
    </row>
    <row r="208">
      <c r="A208" s="38">
        <v>45705.0</v>
      </c>
      <c r="B208" s="38">
        <v>45783.0</v>
      </c>
      <c r="C208" s="39">
        <v>223438.0</v>
      </c>
      <c r="D208" s="39" t="s">
        <v>70</v>
      </c>
      <c r="E208" s="38">
        <v>45474.0</v>
      </c>
      <c r="F208" s="40">
        <f t="shared" si="6"/>
        <v>10</v>
      </c>
      <c r="G208" s="38">
        <v>45504.0</v>
      </c>
      <c r="H208" s="462">
        <f t="shared" si="7"/>
        <v>9</v>
      </c>
      <c r="I208" s="39" t="s">
        <v>49</v>
      </c>
      <c r="J208" s="39">
        <v>510.0</v>
      </c>
      <c r="K208" s="43">
        <v>0.0</v>
      </c>
      <c r="L208" s="39" t="s">
        <v>51</v>
      </c>
      <c r="M208" s="38">
        <v>45747.0</v>
      </c>
      <c r="N208" s="39" t="s">
        <v>19</v>
      </c>
      <c r="O208" s="39" t="s">
        <v>1032</v>
      </c>
      <c r="P208" s="463"/>
      <c r="Q208" s="463"/>
      <c r="R208" s="44"/>
      <c r="S208" s="44"/>
      <c r="T208" s="44"/>
      <c r="U208" s="44"/>
      <c r="V208" s="463"/>
      <c r="W208" s="463"/>
      <c r="X208" s="463"/>
    </row>
    <row r="209">
      <c r="A209" s="38">
        <v>45726.0</v>
      </c>
      <c r="B209" s="38">
        <v>45783.0</v>
      </c>
      <c r="C209" s="39">
        <v>220813.0</v>
      </c>
      <c r="D209" s="39" t="s">
        <v>70</v>
      </c>
      <c r="E209" s="38">
        <v>45383.0</v>
      </c>
      <c r="F209" s="40">
        <f t="shared" si="6"/>
        <v>13</v>
      </c>
      <c r="G209" s="38">
        <v>45482.0</v>
      </c>
      <c r="H209" s="462">
        <f t="shared" si="7"/>
        <v>9</v>
      </c>
      <c r="I209" s="39" t="s">
        <v>74</v>
      </c>
      <c r="J209" s="39" t="s">
        <v>210</v>
      </c>
      <c r="K209" s="38">
        <v>25000.0</v>
      </c>
      <c r="L209" s="39" t="s">
        <v>51</v>
      </c>
      <c r="M209" s="38">
        <v>45735.0</v>
      </c>
      <c r="N209" s="39" t="s">
        <v>19</v>
      </c>
      <c r="O209" s="44"/>
      <c r="P209" s="463"/>
      <c r="Q209" s="463"/>
      <c r="R209" s="44"/>
      <c r="S209" s="44"/>
      <c r="T209" s="44"/>
      <c r="U209" s="44"/>
      <c r="V209" s="463"/>
      <c r="W209" s="463"/>
      <c r="X209" s="463"/>
    </row>
    <row r="210">
      <c r="A210" s="498">
        <v>45700.0</v>
      </c>
      <c r="B210" s="38">
        <v>45783.0</v>
      </c>
      <c r="C210" s="39">
        <v>230955.0</v>
      </c>
      <c r="D210" s="39" t="s">
        <v>70</v>
      </c>
      <c r="E210" s="38">
        <v>44896.0</v>
      </c>
      <c r="F210" s="40">
        <f t="shared" si="6"/>
        <v>29</v>
      </c>
      <c r="G210" s="77">
        <v>45580.0</v>
      </c>
      <c r="H210" s="462">
        <f t="shared" si="7"/>
        <v>6</v>
      </c>
      <c r="I210" s="482" t="s">
        <v>59</v>
      </c>
      <c r="J210" s="39" t="s">
        <v>465</v>
      </c>
      <c r="K210" s="43" t="s">
        <v>64</v>
      </c>
      <c r="L210" s="39" t="s">
        <v>51</v>
      </c>
      <c r="M210" s="39" t="s">
        <v>163</v>
      </c>
      <c r="N210" s="39" t="s">
        <v>19</v>
      </c>
      <c r="O210" s="44"/>
      <c r="P210" s="81" t="s">
        <v>66</v>
      </c>
      <c r="Q210" s="463"/>
      <c r="R210" s="44"/>
      <c r="S210" s="44"/>
      <c r="T210" s="44"/>
      <c r="U210" s="44"/>
      <c r="V210" s="463"/>
      <c r="W210" s="463"/>
      <c r="X210" s="463"/>
    </row>
    <row r="211">
      <c r="A211" s="38">
        <v>45705.0</v>
      </c>
      <c r="B211" s="38">
        <v>45783.0</v>
      </c>
      <c r="C211" s="39">
        <v>223380.0</v>
      </c>
      <c r="D211" s="39" t="s">
        <v>70</v>
      </c>
      <c r="E211" s="38">
        <v>45474.0</v>
      </c>
      <c r="F211" s="40">
        <f t="shared" si="6"/>
        <v>10</v>
      </c>
      <c r="G211" s="38">
        <v>45506.0</v>
      </c>
      <c r="H211" s="462">
        <f t="shared" si="7"/>
        <v>9</v>
      </c>
      <c r="I211" s="482" t="s">
        <v>59</v>
      </c>
      <c r="J211" s="39" t="s">
        <v>33</v>
      </c>
      <c r="K211" s="63"/>
      <c r="L211" s="44"/>
      <c r="M211" s="44"/>
      <c r="N211" s="39" t="s">
        <v>19</v>
      </c>
      <c r="O211" s="44"/>
      <c r="P211" s="463"/>
      <c r="Q211" s="463"/>
      <c r="R211" s="44"/>
      <c r="S211" s="44"/>
      <c r="T211" s="44"/>
      <c r="U211" s="44"/>
      <c r="V211" s="463"/>
      <c r="W211" s="463"/>
      <c r="X211" s="463"/>
    </row>
    <row r="212">
      <c r="A212" s="38">
        <v>45705.0</v>
      </c>
      <c r="B212" s="38">
        <v>45783.0</v>
      </c>
      <c r="C212" s="39">
        <v>226898.0</v>
      </c>
      <c r="D212" s="39" t="s">
        <v>70</v>
      </c>
      <c r="E212" s="38">
        <v>45505.0</v>
      </c>
      <c r="F212" s="40">
        <f t="shared" si="6"/>
        <v>9</v>
      </c>
      <c r="G212" s="38">
        <v>45539.0</v>
      </c>
      <c r="H212" s="462">
        <f t="shared" si="7"/>
        <v>8</v>
      </c>
      <c r="I212" s="39" t="s">
        <v>73</v>
      </c>
      <c r="J212" s="39" t="s">
        <v>33</v>
      </c>
      <c r="K212" s="63"/>
      <c r="L212" s="44"/>
      <c r="M212" s="44"/>
      <c r="N212" s="39" t="s">
        <v>19</v>
      </c>
      <c r="O212" s="44"/>
      <c r="P212" s="463"/>
      <c r="Q212" s="463"/>
      <c r="R212" s="44"/>
      <c r="S212" s="44"/>
      <c r="T212" s="44"/>
      <c r="U212" s="44"/>
      <c r="V212" s="463"/>
      <c r="W212" s="463"/>
      <c r="X212" s="463"/>
    </row>
    <row r="213">
      <c r="A213" s="38">
        <v>45702.0</v>
      </c>
      <c r="B213" s="38">
        <v>45783.0</v>
      </c>
      <c r="C213" s="39">
        <v>237107.0</v>
      </c>
      <c r="D213" s="39" t="s">
        <v>70</v>
      </c>
      <c r="E213" s="38">
        <v>45505.0</v>
      </c>
      <c r="F213" s="40">
        <f t="shared" si="6"/>
        <v>9</v>
      </c>
      <c r="G213" s="77">
        <v>45639.0</v>
      </c>
      <c r="H213" s="462">
        <f t="shared" si="7"/>
        <v>4</v>
      </c>
      <c r="I213" s="39" t="s">
        <v>74</v>
      </c>
      <c r="J213" s="39">
        <v>301.0</v>
      </c>
      <c r="K213" s="43">
        <v>13000.0</v>
      </c>
      <c r="L213" s="39" t="s">
        <v>51</v>
      </c>
      <c r="M213" s="38">
        <v>45726.0</v>
      </c>
      <c r="N213" s="39" t="s">
        <v>19</v>
      </c>
      <c r="O213" s="39"/>
      <c r="P213" s="463"/>
      <c r="Q213" s="463"/>
      <c r="R213" s="44"/>
      <c r="S213" s="44"/>
      <c r="T213" s="44"/>
      <c r="U213" s="44"/>
      <c r="V213" s="463"/>
      <c r="W213" s="463"/>
      <c r="X213" s="463"/>
    </row>
    <row r="214">
      <c r="A214" s="38">
        <v>45705.0</v>
      </c>
      <c r="B214" s="38">
        <v>45783.0</v>
      </c>
      <c r="C214" s="39">
        <v>231762.0</v>
      </c>
      <c r="D214" s="39" t="s">
        <v>70</v>
      </c>
      <c r="E214" s="38">
        <v>45566.0</v>
      </c>
      <c r="F214" s="40">
        <f t="shared" si="6"/>
        <v>7</v>
      </c>
      <c r="G214" s="77">
        <v>45586.0</v>
      </c>
      <c r="H214" s="462">
        <f t="shared" si="7"/>
        <v>6</v>
      </c>
      <c r="I214" s="39" t="s">
        <v>63</v>
      </c>
      <c r="J214" s="39" t="s">
        <v>33</v>
      </c>
      <c r="K214" s="63"/>
      <c r="L214" s="44"/>
      <c r="M214" s="44"/>
      <c r="N214" s="39" t="s">
        <v>19</v>
      </c>
      <c r="O214" s="44"/>
      <c r="P214" s="463"/>
      <c r="Q214" s="463"/>
      <c r="R214" s="44"/>
      <c r="S214" s="44"/>
      <c r="T214" s="44"/>
      <c r="U214" s="44"/>
      <c r="V214" s="463"/>
      <c r="W214" s="463"/>
      <c r="X214" s="463"/>
    </row>
    <row r="215">
      <c r="A215" s="38">
        <v>45705.0</v>
      </c>
      <c r="B215" s="38">
        <v>45783.0</v>
      </c>
      <c r="C215" s="39">
        <v>231479.0</v>
      </c>
      <c r="D215" s="39" t="s">
        <v>70</v>
      </c>
      <c r="E215" s="38">
        <v>45566.0</v>
      </c>
      <c r="F215" s="40">
        <f t="shared" si="6"/>
        <v>7</v>
      </c>
      <c r="G215" s="77">
        <v>45582.0</v>
      </c>
      <c r="H215" s="462">
        <f t="shared" si="7"/>
        <v>6</v>
      </c>
      <c r="I215" s="39" t="s">
        <v>73</v>
      </c>
      <c r="J215" s="39" t="s">
        <v>33</v>
      </c>
      <c r="K215" s="63"/>
      <c r="L215" s="44"/>
      <c r="M215" s="44"/>
      <c r="N215" s="39" t="s">
        <v>19</v>
      </c>
      <c r="O215" s="44"/>
      <c r="P215" s="463"/>
      <c r="Q215" s="463"/>
      <c r="R215" s="44"/>
      <c r="S215" s="44"/>
      <c r="T215" s="44"/>
      <c r="U215" s="44"/>
      <c r="V215" s="463"/>
      <c r="W215" s="463"/>
      <c r="X215" s="463"/>
    </row>
    <row r="216">
      <c r="A216" s="38">
        <v>45705.0</v>
      </c>
      <c r="B216" s="38">
        <v>45783.0</v>
      </c>
      <c r="C216" s="39">
        <v>221127.0</v>
      </c>
      <c r="D216" s="39" t="s">
        <v>77</v>
      </c>
      <c r="E216" s="38">
        <v>45261.0</v>
      </c>
      <c r="F216" s="40">
        <f t="shared" si="6"/>
        <v>17</v>
      </c>
      <c r="G216" s="38">
        <v>45484.0</v>
      </c>
      <c r="H216" s="462">
        <f t="shared" si="7"/>
        <v>9</v>
      </c>
      <c r="I216" s="39" t="s">
        <v>49</v>
      </c>
      <c r="J216" s="39">
        <v>510.0</v>
      </c>
      <c r="K216" s="63"/>
      <c r="L216" s="44"/>
      <c r="M216" s="44"/>
      <c r="N216" s="39" t="s">
        <v>19</v>
      </c>
      <c r="O216" s="44"/>
      <c r="P216" s="463"/>
      <c r="Q216" s="463"/>
      <c r="R216" s="44"/>
      <c r="S216" s="44"/>
      <c r="T216" s="44"/>
      <c r="U216" s="44"/>
      <c r="V216" s="463"/>
      <c r="W216" s="463"/>
      <c r="X216" s="463"/>
    </row>
    <row r="217">
      <c r="A217" s="38">
        <v>45705.0</v>
      </c>
      <c r="B217" s="38">
        <v>45783.0</v>
      </c>
      <c r="C217" s="39">
        <v>236743.0</v>
      </c>
      <c r="D217" s="39" t="s">
        <v>77</v>
      </c>
      <c r="E217" s="38">
        <v>45597.0</v>
      </c>
      <c r="F217" s="40">
        <f t="shared" si="6"/>
        <v>6</v>
      </c>
      <c r="G217" s="77">
        <v>45639.0</v>
      </c>
      <c r="H217" s="462">
        <f t="shared" si="7"/>
        <v>4</v>
      </c>
      <c r="I217" s="39" t="s">
        <v>49</v>
      </c>
      <c r="J217" s="39">
        <v>501.0</v>
      </c>
      <c r="K217" s="43" t="s">
        <v>64</v>
      </c>
      <c r="L217" s="39" t="s">
        <v>51</v>
      </c>
      <c r="M217" s="38">
        <v>45722.0</v>
      </c>
      <c r="N217" s="39" t="s">
        <v>19</v>
      </c>
      <c r="O217" s="39" t="s">
        <v>1034</v>
      </c>
      <c r="P217" s="463"/>
      <c r="Q217" s="463"/>
      <c r="R217" s="44"/>
      <c r="S217" s="44"/>
      <c r="T217" s="44"/>
      <c r="U217" s="44"/>
      <c r="V217" s="463"/>
      <c r="W217" s="463"/>
      <c r="X217" s="463"/>
    </row>
    <row r="218">
      <c r="A218" s="38">
        <v>45705.0</v>
      </c>
      <c r="B218" s="38">
        <v>45783.0</v>
      </c>
      <c r="C218" s="39">
        <v>192834.0</v>
      </c>
      <c r="D218" s="39" t="s">
        <v>77</v>
      </c>
      <c r="E218" s="38">
        <v>45139.0</v>
      </c>
      <c r="F218" s="40">
        <f t="shared" si="6"/>
        <v>21</v>
      </c>
      <c r="G218" s="77">
        <v>45244.0</v>
      </c>
      <c r="H218" s="462">
        <f t="shared" si="7"/>
        <v>17</v>
      </c>
      <c r="I218" s="39" t="s">
        <v>49</v>
      </c>
      <c r="J218" s="39">
        <v>504.0</v>
      </c>
      <c r="K218" s="43">
        <v>0.0</v>
      </c>
      <c r="L218" s="39" t="s">
        <v>51</v>
      </c>
      <c r="M218" s="38">
        <v>45747.0</v>
      </c>
      <c r="N218" s="39" t="s">
        <v>19</v>
      </c>
      <c r="O218" s="44"/>
      <c r="P218" s="463"/>
      <c r="Q218" s="463"/>
      <c r="R218" s="44"/>
      <c r="S218" s="44"/>
      <c r="T218" s="44"/>
      <c r="U218" s="44"/>
      <c r="V218" s="463"/>
      <c r="W218" s="463"/>
      <c r="X218" s="463"/>
    </row>
    <row r="219">
      <c r="A219" s="38">
        <v>45705.0</v>
      </c>
      <c r="B219" s="38">
        <v>45783.0</v>
      </c>
      <c r="C219" s="39">
        <v>219431.0</v>
      </c>
      <c r="D219" s="39" t="s">
        <v>77</v>
      </c>
      <c r="E219" s="38">
        <v>45413.0</v>
      </c>
      <c r="F219" s="40">
        <f t="shared" si="6"/>
        <v>12</v>
      </c>
      <c r="G219" s="38">
        <v>45469.0</v>
      </c>
      <c r="H219" s="462">
        <f t="shared" si="7"/>
        <v>10</v>
      </c>
      <c r="I219" s="39" t="s">
        <v>49</v>
      </c>
      <c r="J219" s="39">
        <v>514.0</v>
      </c>
      <c r="K219" s="43">
        <v>0.0</v>
      </c>
      <c r="L219" s="39" t="s">
        <v>51</v>
      </c>
      <c r="M219" s="38">
        <v>45742.0</v>
      </c>
      <c r="N219" s="39" t="s">
        <v>19</v>
      </c>
      <c r="O219" s="44"/>
      <c r="P219" s="463"/>
      <c r="Q219" s="463"/>
      <c r="R219" s="44"/>
      <c r="S219" s="44"/>
      <c r="T219" s="44"/>
      <c r="U219" s="44"/>
      <c r="V219" s="463"/>
      <c r="W219" s="463"/>
      <c r="X219" s="463"/>
    </row>
    <row r="220">
      <c r="A220" s="38">
        <v>45705.0</v>
      </c>
      <c r="B220" s="38">
        <v>45783.0</v>
      </c>
      <c r="C220" s="39">
        <v>196562.0</v>
      </c>
      <c r="D220" s="39" t="s">
        <v>77</v>
      </c>
      <c r="E220" s="38">
        <v>45139.0</v>
      </c>
      <c r="F220" s="40">
        <f t="shared" si="6"/>
        <v>21</v>
      </c>
      <c r="G220" s="77">
        <v>45281.0</v>
      </c>
      <c r="H220" s="462">
        <f t="shared" si="7"/>
        <v>16</v>
      </c>
      <c r="I220" s="39" t="s">
        <v>49</v>
      </c>
      <c r="J220" s="39">
        <v>510.0</v>
      </c>
      <c r="K220" s="63"/>
      <c r="L220" s="44"/>
      <c r="M220" s="44"/>
      <c r="N220" s="39" t="s">
        <v>19</v>
      </c>
      <c r="O220" s="44"/>
      <c r="P220" s="463"/>
      <c r="Q220" s="463"/>
      <c r="R220" s="44"/>
      <c r="S220" s="44"/>
      <c r="T220" s="44"/>
      <c r="U220" s="44"/>
      <c r="V220" s="463"/>
      <c r="W220" s="463"/>
      <c r="X220" s="463"/>
    </row>
    <row r="221">
      <c r="A221" s="38">
        <v>45705.0</v>
      </c>
      <c r="B221" s="38">
        <v>45783.0</v>
      </c>
      <c r="C221" s="39">
        <v>238782.0</v>
      </c>
      <c r="D221" s="39" t="s">
        <v>77</v>
      </c>
      <c r="E221" s="38">
        <v>45597.0</v>
      </c>
      <c r="F221" s="40">
        <f t="shared" si="6"/>
        <v>6</v>
      </c>
      <c r="G221" s="38">
        <v>45666.0</v>
      </c>
      <c r="H221" s="462">
        <f t="shared" si="7"/>
        <v>3</v>
      </c>
      <c r="I221" s="39" t="s">
        <v>74</v>
      </c>
      <c r="J221" s="39" t="s">
        <v>33</v>
      </c>
      <c r="K221" s="63"/>
      <c r="L221" s="44"/>
      <c r="M221" s="44"/>
      <c r="N221" s="39" t="s">
        <v>19</v>
      </c>
      <c r="O221" s="39"/>
      <c r="P221" s="463"/>
      <c r="Q221" s="463"/>
      <c r="R221" s="44"/>
      <c r="S221" s="44"/>
      <c r="T221" s="44"/>
      <c r="U221" s="44"/>
      <c r="V221" s="463"/>
      <c r="W221" s="463"/>
      <c r="X221" s="463"/>
    </row>
    <row r="222">
      <c r="A222" s="38">
        <v>45705.0</v>
      </c>
      <c r="B222" s="38">
        <v>45783.0</v>
      </c>
      <c r="C222" s="39">
        <v>230267.0</v>
      </c>
      <c r="D222" s="39" t="s">
        <v>77</v>
      </c>
      <c r="E222" s="38">
        <v>45566.0</v>
      </c>
      <c r="F222" s="40">
        <f t="shared" si="6"/>
        <v>7</v>
      </c>
      <c r="G222" s="38">
        <v>45573.0</v>
      </c>
      <c r="H222" s="462">
        <f t="shared" si="7"/>
        <v>6</v>
      </c>
      <c r="I222" s="39" t="s">
        <v>73</v>
      </c>
      <c r="J222" s="39" t="s">
        <v>436</v>
      </c>
      <c r="K222" s="43">
        <v>8000.0</v>
      </c>
      <c r="L222" s="39" t="s">
        <v>51</v>
      </c>
      <c r="M222" s="38">
        <v>45741.0</v>
      </c>
      <c r="N222" s="39" t="s">
        <v>19</v>
      </c>
      <c r="O222" s="44"/>
      <c r="P222" s="463"/>
      <c r="Q222" s="463"/>
      <c r="R222" s="44"/>
      <c r="S222" s="44"/>
      <c r="T222" s="44"/>
      <c r="U222" s="44"/>
      <c r="V222" s="463"/>
      <c r="W222" s="463"/>
      <c r="X222" s="463"/>
    </row>
    <row r="223">
      <c r="A223" s="38">
        <v>45705.0</v>
      </c>
      <c r="B223" s="38">
        <v>45783.0</v>
      </c>
      <c r="C223" s="39">
        <v>128684.0</v>
      </c>
      <c r="D223" s="39" t="s">
        <v>104</v>
      </c>
      <c r="E223" s="38">
        <v>44652.0</v>
      </c>
      <c r="F223" s="40">
        <f t="shared" si="6"/>
        <v>37</v>
      </c>
      <c r="G223" s="38">
        <v>44697.0</v>
      </c>
      <c r="H223" s="462">
        <f t="shared" si="7"/>
        <v>35</v>
      </c>
      <c r="I223" s="39" t="s">
        <v>42</v>
      </c>
      <c r="J223" s="44"/>
      <c r="K223" s="63"/>
      <c r="L223" s="44"/>
      <c r="M223" s="44"/>
      <c r="N223" s="39" t="s">
        <v>19</v>
      </c>
      <c r="O223" s="44"/>
      <c r="P223" s="463"/>
      <c r="Q223" s="463"/>
      <c r="R223" s="44"/>
      <c r="S223" s="44"/>
      <c r="T223" s="44"/>
      <c r="U223" s="44"/>
      <c r="V223" s="463"/>
      <c r="W223" s="463"/>
      <c r="X223" s="463"/>
    </row>
    <row r="224">
      <c r="A224" s="38">
        <v>45705.0</v>
      </c>
      <c r="B224" s="38">
        <v>45783.0</v>
      </c>
      <c r="C224" s="39">
        <v>230404.0</v>
      </c>
      <c r="D224" s="39" t="s">
        <v>104</v>
      </c>
      <c r="E224" s="38">
        <v>45566.0</v>
      </c>
      <c r="F224" s="40">
        <f t="shared" si="6"/>
        <v>7</v>
      </c>
      <c r="G224" s="77">
        <v>45576.0</v>
      </c>
      <c r="H224" s="462">
        <f t="shared" si="7"/>
        <v>6</v>
      </c>
      <c r="I224" s="482" t="s">
        <v>59</v>
      </c>
      <c r="J224" s="44"/>
      <c r="K224" s="63"/>
      <c r="L224" s="44"/>
      <c r="M224" s="44"/>
      <c r="N224" s="39" t="s">
        <v>19</v>
      </c>
      <c r="O224" s="44"/>
      <c r="P224" s="463"/>
      <c r="Q224" s="463"/>
      <c r="R224" s="44"/>
      <c r="S224" s="44"/>
      <c r="T224" s="44"/>
      <c r="U224" s="44"/>
      <c r="V224" s="463"/>
      <c r="W224" s="463"/>
      <c r="X224" s="463"/>
    </row>
    <row r="225">
      <c r="A225" s="38">
        <v>45705.0</v>
      </c>
      <c r="B225" s="38">
        <v>45783.0</v>
      </c>
      <c r="C225" s="39">
        <v>103861.0</v>
      </c>
      <c r="D225" s="39" t="s">
        <v>104</v>
      </c>
      <c r="E225" s="38">
        <v>44378.0</v>
      </c>
      <c r="F225" s="40">
        <f t="shared" si="6"/>
        <v>46</v>
      </c>
      <c r="G225" s="77">
        <v>44489.0</v>
      </c>
      <c r="H225" s="462">
        <f t="shared" si="7"/>
        <v>42</v>
      </c>
      <c r="I225" s="39" t="s">
        <v>134</v>
      </c>
      <c r="J225" s="44"/>
      <c r="K225" s="63"/>
      <c r="L225" s="44"/>
      <c r="M225" s="44"/>
      <c r="N225" s="39" t="s">
        <v>19</v>
      </c>
      <c r="O225" s="44"/>
      <c r="P225" s="463"/>
      <c r="Q225" s="463"/>
      <c r="R225" s="44"/>
      <c r="S225" s="44"/>
      <c r="T225" s="44"/>
      <c r="U225" s="44"/>
      <c r="V225" s="463"/>
      <c r="W225" s="463"/>
      <c r="X225" s="463"/>
    </row>
    <row r="226">
      <c r="A226" s="38">
        <v>45705.0</v>
      </c>
      <c r="B226" s="38">
        <v>45783.0</v>
      </c>
      <c r="C226" s="39">
        <v>200607.0</v>
      </c>
      <c r="D226" s="39" t="s">
        <v>104</v>
      </c>
      <c r="E226" s="38">
        <v>45292.0</v>
      </c>
      <c r="F226" s="40">
        <f t="shared" si="6"/>
        <v>16</v>
      </c>
      <c r="G226" s="38">
        <v>45321.0</v>
      </c>
      <c r="H226" s="462">
        <f t="shared" si="7"/>
        <v>15</v>
      </c>
      <c r="I226" s="39" t="s">
        <v>72</v>
      </c>
      <c r="J226" s="44"/>
      <c r="K226" s="63"/>
      <c r="L226" s="44"/>
      <c r="M226" s="44"/>
      <c r="N226" s="39" t="s">
        <v>19</v>
      </c>
      <c r="O226" s="44"/>
      <c r="P226" s="463"/>
      <c r="Q226" s="463"/>
      <c r="R226" s="44"/>
      <c r="S226" s="44"/>
      <c r="T226" s="44"/>
      <c r="U226" s="44"/>
      <c r="V226" s="463"/>
      <c r="W226" s="463"/>
      <c r="X226" s="463"/>
    </row>
    <row r="227">
      <c r="A227" s="38">
        <v>45705.0</v>
      </c>
      <c r="B227" s="38">
        <v>45783.0</v>
      </c>
      <c r="C227" s="39">
        <v>232684.0</v>
      </c>
      <c r="D227" s="39" t="s">
        <v>104</v>
      </c>
      <c r="E227" s="38">
        <v>45566.0</v>
      </c>
      <c r="F227" s="40">
        <f t="shared" si="6"/>
        <v>7</v>
      </c>
      <c r="G227" s="38">
        <v>45600.0</v>
      </c>
      <c r="H227" s="462">
        <f t="shared" si="7"/>
        <v>6</v>
      </c>
      <c r="I227" s="39" t="s">
        <v>49</v>
      </c>
      <c r="J227" s="39">
        <v>512.0</v>
      </c>
      <c r="K227" s="43" t="s">
        <v>64</v>
      </c>
      <c r="L227" s="39" t="s">
        <v>51</v>
      </c>
      <c r="M227" s="38">
        <v>45722.0</v>
      </c>
      <c r="N227" s="39" t="s">
        <v>19</v>
      </c>
      <c r="O227" s="39" t="s">
        <v>1043</v>
      </c>
      <c r="P227" s="463"/>
      <c r="Q227" s="463"/>
      <c r="R227" s="44"/>
      <c r="S227" s="44"/>
      <c r="T227" s="44"/>
      <c r="U227" s="44"/>
      <c r="V227" s="463"/>
      <c r="W227" s="463"/>
      <c r="X227" s="463"/>
    </row>
    <row r="228">
      <c r="A228" s="38">
        <v>45705.0</v>
      </c>
      <c r="B228" s="38">
        <v>45783.0</v>
      </c>
      <c r="C228" s="39">
        <v>95130.0</v>
      </c>
      <c r="D228" s="39" t="s">
        <v>83</v>
      </c>
      <c r="E228" s="38">
        <v>44378.0</v>
      </c>
      <c r="F228" s="40">
        <f t="shared" si="6"/>
        <v>46</v>
      </c>
      <c r="G228" s="38">
        <v>44406.0</v>
      </c>
      <c r="H228" s="462">
        <f t="shared" si="7"/>
        <v>45</v>
      </c>
      <c r="I228" s="39" t="s">
        <v>72</v>
      </c>
      <c r="J228" s="44"/>
      <c r="K228" s="63"/>
      <c r="L228" s="44"/>
      <c r="M228" s="44"/>
      <c r="N228" s="39" t="s">
        <v>19</v>
      </c>
      <c r="O228" s="44"/>
      <c r="P228" s="463"/>
      <c r="Q228" s="463"/>
      <c r="R228" s="44"/>
      <c r="S228" s="44"/>
      <c r="T228" s="44"/>
      <c r="U228" s="44"/>
      <c r="V228" s="463"/>
      <c r="W228" s="463"/>
      <c r="X228" s="463"/>
    </row>
    <row r="229">
      <c r="A229" s="38">
        <v>45705.0</v>
      </c>
      <c r="B229" s="38">
        <v>45783.0</v>
      </c>
      <c r="C229" s="39">
        <v>147975.0</v>
      </c>
      <c r="D229" s="39" t="s">
        <v>83</v>
      </c>
      <c r="E229" s="38">
        <v>44805.0</v>
      </c>
      <c r="F229" s="40">
        <f t="shared" si="6"/>
        <v>32</v>
      </c>
      <c r="G229" s="77">
        <v>44855.0</v>
      </c>
      <c r="H229" s="462">
        <f t="shared" si="7"/>
        <v>30</v>
      </c>
      <c r="I229" s="39" t="s">
        <v>72</v>
      </c>
      <c r="J229" s="44"/>
      <c r="K229" s="63"/>
      <c r="L229" s="44"/>
      <c r="M229" s="44"/>
      <c r="N229" s="39" t="s">
        <v>19</v>
      </c>
      <c r="O229" s="44"/>
      <c r="P229" s="463"/>
      <c r="Q229" s="463"/>
      <c r="R229" s="44"/>
      <c r="S229" s="44"/>
      <c r="T229" s="44"/>
      <c r="U229" s="44"/>
      <c r="V229" s="463"/>
      <c r="W229" s="463"/>
      <c r="X229" s="463"/>
    </row>
    <row r="230">
      <c r="A230" s="38">
        <v>45705.0</v>
      </c>
      <c r="B230" s="38">
        <v>45783.0</v>
      </c>
      <c r="C230" s="39">
        <v>192326.0</v>
      </c>
      <c r="D230" s="39" t="s">
        <v>83</v>
      </c>
      <c r="E230" s="38">
        <v>45200.0</v>
      </c>
      <c r="F230" s="40">
        <f t="shared" si="6"/>
        <v>19</v>
      </c>
      <c r="G230" s="77">
        <v>45240.0</v>
      </c>
      <c r="H230" s="462">
        <f t="shared" si="7"/>
        <v>17</v>
      </c>
      <c r="I230" s="39" t="s">
        <v>72</v>
      </c>
      <c r="J230" s="44"/>
      <c r="K230" s="63"/>
      <c r="L230" s="44"/>
      <c r="M230" s="44"/>
      <c r="N230" s="39" t="s">
        <v>19</v>
      </c>
      <c r="O230" s="44"/>
      <c r="P230" s="463"/>
      <c r="Q230" s="463"/>
      <c r="R230" s="44"/>
      <c r="S230" s="44"/>
      <c r="T230" s="44"/>
      <c r="U230" s="44"/>
      <c r="V230" s="463"/>
      <c r="W230" s="463"/>
      <c r="X230" s="463"/>
    </row>
    <row r="231">
      <c r="A231" s="38">
        <v>45705.0</v>
      </c>
      <c r="B231" s="38">
        <v>45783.0</v>
      </c>
      <c r="C231" s="39">
        <v>214515.0</v>
      </c>
      <c r="D231" s="39" t="s">
        <v>83</v>
      </c>
      <c r="E231" s="38">
        <v>45352.0</v>
      </c>
      <c r="F231" s="40">
        <f t="shared" si="6"/>
        <v>14</v>
      </c>
      <c r="G231" s="38">
        <v>45440.0</v>
      </c>
      <c r="H231" s="462">
        <f t="shared" si="7"/>
        <v>11</v>
      </c>
      <c r="I231" s="39" t="s">
        <v>49</v>
      </c>
      <c r="J231" s="39">
        <v>514.0</v>
      </c>
      <c r="K231" s="43">
        <v>0.0</v>
      </c>
      <c r="L231" s="39" t="s">
        <v>51</v>
      </c>
      <c r="M231" s="38">
        <v>45742.0</v>
      </c>
      <c r="N231" s="39" t="s">
        <v>19</v>
      </c>
      <c r="O231" s="44"/>
      <c r="P231" s="81" t="s">
        <v>66</v>
      </c>
      <c r="Q231" s="463"/>
      <c r="R231" s="44"/>
      <c r="S231" s="44"/>
      <c r="T231" s="44"/>
      <c r="U231" s="44"/>
      <c r="V231" s="463"/>
      <c r="W231" s="463"/>
      <c r="X231" s="463"/>
    </row>
    <row r="232">
      <c r="A232" s="38">
        <v>45705.0</v>
      </c>
      <c r="B232" s="38">
        <v>45783.0</v>
      </c>
      <c r="C232" s="39">
        <v>225790.0</v>
      </c>
      <c r="D232" s="39" t="s">
        <v>83</v>
      </c>
      <c r="E232" s="38">
        <v>45474.0</v>
      </c>
      <c r="F232" s="40">
        <f t="shared" si="6"/>
        <v>10</v>
      </c>
      <c r="G232" s="38">
        <v>45533.0</v>
      </c>
      <c r="H232" s="462">
        <f t="shared" si="7"/>
        <v>8</v>
      </c>
      <c r="I232" s="39" t="s">
        <v>49</v>
      </c>
      <c r="J232" s="39" t="s">
        <v>295</v>
      </c>
      <c r="K232" s="43" t="s">
        <v>64</v>
      </c>
      <c r="L232" s="39" t="s">
        <v>51</v>
      </c>
      <c r="M232" s="38">
        <v>45742.0</v>
      </c>
      <c r="N232" s="39" t="s">
        <v>19</v>
      </c>
      <c r="O232" s="44"/>
      <c r="P232" s="81" t="s">
        <v>66</v>
      </c>
      <c r="Q232" s="463"/>
      <c r="R232" s="44"/>
      <c r="S232" s="44"/>
      <c r="T232" s="44"/>
      <c r="U232" s="44"/>
      <c r="V232" s="463"/>
      <c r="W232" s="463"/>
      <c r="X232" s="463"/>
    </row>
    <row r="233">
      <c r="A233" s="38">
        <v>45705.0</v>
      </c>
      <c r="B233" s="38">
        <v>45783.0</v>
      </c>
      <c r="C233" s="39">
        <v>232838.0</v>
      </c>
      <c r="D233" s="39" t="s">
        <v>83</v>
      </c>
      <c r="E233" s="38">
        <v>45413.0</v>
      </c>
      <c r="F233" s="40">
        <f t="shared" si="6"/>
        <v>12</v>
      </c>
      <c r="G233" s="38">
        <v>45601.0</v>
      </c>
      <c r="H233" s="462">
        <f t="shared" si="7"/>
        <v>6</v>
      </c>
      <c r="I233" s="39" t="s">
        <v>49</v>
      </c>
      <c r="J233" s="39">
        <v>514.0</v>
      </c>
      <c r="K233" s="43" t="s">
        <v>64</v>
      </c>
      <c r="L233" s="39" t="s">
        <v>51</v>
      </c>
      <c r="M233" s="38">
        <v>45742.0</v>
      </c>
      <c r="N233" s="39" t="s">
        <v>19</v>
      </c>
      <c r="O233" s="39" t="s">
        <v>1034</v>
      </c>
      <c r="P233" s="463"/>
      <c r="Q233" s="463"/>
      <c r="R233" s="44"/>
      <c r="S233" s="44"/>
      <c r="T233" s="44"/>
      <c r="U233" s="44"/>
      <c r="V233" s="463"/>
      <c r="W233" s="463"/>
      <c r="X233" s="463"/>
    </row>
    <row r="234">
      <c r="A234" s="38">
        <v>45727.0</v>
      </c>
      <c r="B234" s="38">
        <v>45783.0</v>
      </c>
      <c r="C234" s="39">
        <v>236653.0</v>
      </c>
      <c r="D234" s="39" t="s">
        <v>83</v>
      </c>
      <c r="E234" s="38">
        <v>45597.0</v>
      </c>
      <c r="F234" s="40">
        <f t="shared" si="6"/>
        <v>6</v>
      </c>
      <c r="G234" s="77">
        <v>45637.0</v>
      </c>
      <c r="H234" s="462">
        <f t="shared" si="7"/>
        <v>4</v>
      </c>
      <c r="I234" s="39" t="s">
        <v>73</v>
      </c>
      <c r="J234" s="39" t="s">
        <v>33</v>
      </c>
      <c r="K234" s="43">
        <v>0.0</v>
      </c>
      <c r="L234" s="39" t="s">
        <v>51</v>
      </c>
      <c r="M234" s="38">
        <v>45727.0</v>
      </c>
      <c r="N234" s="39" t="s">
        <v>19</v>
      </c>
      <c r="O234" s="39" t="s">
        <v>1034</v>
      </c>
      <c r="P234" s="463"/>
      <c r="Q234" s="463"/>
      <c r="R234" s="44"/>
      <c r="S234" s="44"/>
      <c r="T234" s="44"/>
      <c r="U234" s="44"/>
      <c r="V234" s="463"/>
      <c r="W234" s="463"/>
      <c r="X234" s="463"/>
    </row>
    <row r="235">
      <c r="A235" s="38">
        <v>45705.0</v>
      </c>
      <c r="B235" s="38">
        <v>45783.0</v>
      </c>
      <c r="C235" s="39">
        <v>239639.0</v>
      </c>
      <c r="D235" s="39" t="s">
        <v>83</v>
      </c>
      <c r="E235" s="38">
        <v>45658.0</v>
      </c>
      <c r="F235" s="40">
        <f t="shared" si="6"/>
        <v>4</v>
      </c>
      <c r="G235" s="38">
        <v>45686.0</v>
      </c>
      <c r="H235" s="462">
        <f t="shared" si="7"/>
        <v>3</v>
      </c>
      <c r="I235" s="39" t="s">
        <v>74</v>
      </c>
      <c r="J235" s="39" t="s">
        <v>33</v>
      </c>
      <c r="K235" s="63"/>
      <c r="L235" s="44"/>
      <c r="M235" s="44"/>
      <c r="N235" s="39" t="s">
        <v>19</v>
      </c>
      <c r="O235" s="39"/>
      <c r="P235" s="463"/>
      <c r="Q235" s="463"/>
      <c r="R235" s="44"/>
      <c r="S235" s="44"/>
      <c r="T235" s="44"/>
      <c r="U235" s="44"/>
      <c r="V235" s="463"/>
      <c r="W235" s="463"/>
      <c r="X235" s="463"/>
    </row>
    <row r="236">
      <c r="A236" s="38">
        <v>45705.0</v>
      </c>
      <c r="B236" s="38">
        <v>45783.0</v>
      </c>
      <c r="C236" s="39">
        <v>204944.0</v>
      </c>
      <c r="D236" s="39" t="s">
        <v>83</v>
      </c>
      <c r="E236" s="38">
        <v>45323.0</v>
      </c>
      <c r="F236" s="40">
        <f t="shared" si="6"/>
        <v>15</v>
      </c>
      <c r="G236" s="38">
        <v>45359.0</v>
      </c>
      <c r="H236" s="462">
        <f t="shared" si="7"/>
        <v>13</v>
      </c>
      <c r="I236" s="482" t="s">
        <v>59</v>
      </c>
      <c r="J236" s="44"/>
      <c r="K236" s="63"/>
      <c r="L236" s="44"/>
      <c r="M236" s="44"/>
      <c r="N236" s="39" t="s">
        <v>19</v>
      </c>
      <c r="O236" s="44"/>
      <c r="P236" s="463"/>
      <c r="Q236" s="463"/>
      <c r="R236" s="44"/>
      <c r="S236" s="44"/>
      <c r="T236" s="44"/>
      <c r="U236" s="44"/>
      <c r="V236" s="463"/>
      <c r="W236" s="463"/>
      <c r="X236" s="463"/>
    </row>
    <row r="237">
      <c r="A237" s="38">
        <v>45738.0</v>
      </c>
      <c r="B237" s="38">
        <v>45783.0</v>
      </c>
      <c r="C237" s="39">
        <v>203944.0</v>
      </c>
      <c r="D237" s="39" t="s">
        <v>83</v>
      </c>
      <c r="E237" s="38">
        <v>45323.0</v>
      </c>
      <c r="F237" s="40">
        <f t="shared" si="6"/>
        <v>15</v>
      </c>
      <c r="G237" s="38">
        <v>45357.0</v>
      </c>
      <c r="H237" s="462">
        <f t="shared" si="7"/>
        <v>14</v>
      </c>
      <c r="I237" s="39" t="s">
        <v>74</v>
      </c>
      <c r="J237" s="39" t="s">
        <v>311</v>
      </c>
      <c r="K237" s="499">
        <v>3100.0</v>
      </c>
      <c r="L237" s="39" t="s">
        <v>51</v>
      </c>
      <c r="M237" s="38">
        <v>45707.0</v>
      </c>
      <c r="N237" s="39" t="s">
        <v>19</v>
      </c>
      <c r="O237" s="39"/>
      <c r="P237" s="81" t="s">
        <v>66</v>
      </c>
      <c r="Q237" s="463"/>
      <c r="R237" s="44"/>
      <c r="S237" s="44"/>
      <c r="T237" s="44"/>
      <c r="U237" s="44"/>
      <c r="V237" s="463"/>
      <c r="W237" s="463"/>
      <c r="X237" s="463"/>
    </row>
    <row r="238">
      <c r="A238" s="38">
        <v>45705.0</v>
      </c>
      <c r="B238" s="38">
        <v>45783.0</v>
      </c>
      <c r="C238" s="39">
        <v>221968.0</v>
      </c>
      <c r="D238" s="39" t="s">
        <v>83</v>
      </c>
      <c r="E238" s="38">
        <v>45474.0</v>
      </c>
      <c r="F238" s="40">
        <f t="shared" si="6"/>
        <v>10</v>
      </c>
      <c r="G238" s="38">
        <v>45502.0</v>
      </c>
      <c r="H238" s="462">
        <f t="shared" si="7"/>
        <v>9</v>
      </c>
      <c r="I238" s="39" t="s">
        <v>63</v>
      </c>
      <c r="J238" s="39" t="s">
        <v>33</v>
      </c>
      <c r="K238" s="63"/>
      <c r="L238" s="44"/>
      <c r="M238" s="44"/>
      <c r="N238" s="39" t="s">
        <v>19</v>
      </c>
      <c r="O238" s="44"/>
      <c r="P238" s="463"/>
      <c r="Q238" s="463"/>
      <c r="R238" s="44"/>
      <c r="S238" s="44"/>
      <c r="T238" s="44"/>
      <c r="U238" s="44"/>
      <c r="V238" s="463"/>
      <c r="W238" s="463"/>
      <c r="X238" s="463"/>
    </row>
    <row r="239">
      <c r="A239" s="38">
        <v>45727.0</v>
      </c>
      <c r="B239" s="38">
        <v>45782.0</v>
      </c>
      <c r="C239" s="39">
        <v>230021.0</v>
      </c>
      <c r="D239" s="39" t="s">
        <v>83</v>
      </c>
      <c r="E239" s="38">
        <v>45505.0</v>
      </c>
      <c r="F239" s="40">
        <f t="shared" si="6"/>
        <v>9</v>
      </c>
      <c r="G239" s="77">
        <v>45588.0</v>
      </c>
      <c r="H239" s="462">
        <f t="shared" si="7"/>
        <v>6</v>
      </c>
      <c r="I239" s="39" t="s">
        <v>63</v>
      </c>
      <c r="J239" s="39">
        <v>404.0</v>
      </c>
      <c r="K239" s="43" t="s">
        <v>110</v>
      </c>
      <c r="L239" s="39" t="s">
        <v>51</v>
      </c>
      <c r="M239" s="38">
        <v>45727.0</v>
      </c>
      <c r="N239" s="39" t="s">
        <v>24</v>
      </c>
      <c r="O239" s="44"/>
      <c r="P239" s="463"/>
      <c r="Q239" s="463"/>
      <c r="R239" s="44"/>
      <c r="S239" s="44"/>
      <c r="T239" s="44"/>
      <c r="U239" s="44"/>
      <c r="V239" s="463"/>
      <c r="W239" s="463"/>
      <c r="X239" s="463"/>
    </row>
    <row r="240">
      <c r="A240" s="38">
        <v>45705.0</v>
      </c>
      <c r="B240" s="38">
        <v>45783.0</v>
      </c>
      <c r="C240" s="39">
        <v>231378.0</v>
      </c>
      <c r="D240" s="39" t="s">
        <v>83</v>
      </c>
      <c r="E240" s="38">
        <v>45536.0</v>
      </c>
      <c r="F240" s="40">
        <f t="shared" si="6"/>
        <v>8</v>
      </c>
      <c r="G240" s="77">
        <v>45586.0</v>
      </c>
      <c r="H240" s="462">
        <f t="shared" si="7"/>
        <v>6</v>
      </c>
      <c r="I240" s="39" t="s">
        <v>42</v>
      </c>
      <c r="J240" s="44"/>
      <c r="K240" s="63"/>
      <c r="L240" s="44"/>
      <c r="M240" s="44"/>
      <c r="N240" s="39" t="s">
        <v>19</v>
      </c>
      <c r="O240" s="44"/>
      <c r="P240" s="463"/>
      <c r="Q240" s="463"/>
      <c r="R240" s="44"/>
      <c r="S240" s="44"/>
      <c r="T240" s="44"/>
      <c r="U240" s="44"/>
      <c r="V240" s="463"/>
      <c r="W240" s="463"/>
      <c r="X240" s="463"/>
    </row>
    <row r="241">
      <c r="A241" s="38">
        <v>45705.0</v>
      </c>
      <c r="B241" s="38">
        <v>45783.0</v>
      </c>
      <c r="C241" s="39">
        <v>140486.0</v>
      </c>
      <c r="D241" s="39" t="s">
        <v>58</v>
      </c>
      <c r="E241" s="38">
        <v>44652.0</v>
      </c>
      <c r="F241" s="40">
        <f t="shared" si="6"/>
        <v>37</v>
      </c>
      <c r="G241" s="38">
        <v>44786.0</v>
      </c>
      <c r="H241" s="462">
        <f t="shared" si="7"/>
        <v>32</v>
      </c>
      <c r="I241" s="39" t="s">
        <v>49</v>
      </c>
      <c r="J241" s="39" t="s">
        <v>33</v>
      </c>
      <c r="K241" s="43" t="s">
        <v>1050</v>
      </c>
      <c r="L241" s="44"/>
      <c r="M241" s="44"/>
      <c r="N241" s="39" t="s">
        <v>19</v>
      </c>
      <c r="O241" s="44"/>
      <c r="P241" s="463"/>
      <c r="Q241" s="463"/>
      <c r="R241" s="44"/>
      <c r="S241" s="44"/>
      <c r="T241" s="44"/>
      <c r="U241" s="44"/>
      <c r="V241" s="463"/>
      <c r="W241" s="463"/>
      <c r="X241" s="463"/>
    </row>
    <row r="242">
      <c r="A242" s="38">
        <v>45705.0</v>
      </c>
      <c r="B242" s="38">
        <v>45783.0</v>
      </c>
      <c r="C242" s="39">
        <v>99101.0</v>
      </c>
      <c r="D242" s="39" t="s">
        <v>58</v>
      </c>
      <c r="E242" s="38">
        <v>43405.0</v>
      </c>
      <c r="F242" s="40">
        <f t="shared" si="6"/>
        <v>78</v>
      </c>
      <c r="G242" s="38">
        <v>44442.0</v>
      </c>
      <c r="H242" s="462">
        <f t="shared" si="7"/>
        <v>44</v>
      </c>
      <c r="I242" s="39" t="s">
        <v>74</v>
      </c>
      <c r="J242" s="39" t="s">
        <v>311</v>
      </c>
      <c r="K242" s="63"/>
      <c r="L242" s="44"/>
      <c r="M242" s="44"/>
      <c r="N242" s="39" t="s">
        <v>19</v>
      </c>
      <c r="O242" s="44"/>
      <c r="P242" s="463"/>
      <c r="Q242" s="463"/>
      <c r="R242" s="44"/>
      <c r="S242" s="44"/>
      <c r="T242" s="44"/>
      <c r="U242" s="44"/>
      <c r="V242" s="463"/>
      <c r="W242" s="463"/>
      <c r="X242" s="463"/>
    </row>
    <row r="243">
      <c r="A243" s="38">
        <v>45705.0</v>
      </c>
      <c r="B243" s="38">
        <v>45783.0</v>
      </c>
      <c r="C243" s="39">
        <v>206844.0</v>
      </c>
      <c r="D243" s="39" t="s">
        <v>58</v>
      </c>
      <c r="E243" s="38">
        <v>45261.0</v>
      </c>
      <c r="F243" s="40">
        <f t="shared" si="6"/>
        <v>17</v>
      </c>
      <c r="G243" s="38">
        <v>45371.0</v>
      </c>
      <c r="H243" s="462">
        <f t="shared" si="7"/>
        <v>13</v>
      </c>
      <c r="I243" s="39" t="s">
        <v>73</v>
      </c>
      <c r="J243" s="44"/>
      <c r="K243" s="63"/>
      <c r="L243" s="44"/>
      <c r="M243" s="44"/>
      <c r="N243" s="39" t="s">
        <v>19</v>
      </c>
      <c r="O243" s="44"/>
      <c r="P243" s="463"/>
      <c r="Q243" s="463"/>
      <c r="R243" s="44"/>
      <c r="S243" s="44"/>
      <c r="T243" s="44"/>
      <c r="U243" s="44"/>
      <c r="V243" s="463"/>
      <c r="W243" s="463"/>
      <c r="X243" s="463"/>
    </row>
    <row r="244">
      <c r="A244" s="38">
        <v>45705.0</v>
      </c>
      <c r="B244" s="38">
        <v>45783.0</v>
      </c>
      <c r="C244" s="39">
        <v>212907.0</v>
      </c>
      <c r="D244" s="39" t="s">
        <v>58</v>
      </c>
      <c r="E244" s="38">
        <v>45383.0</v>
      </c>
      <c r="F244" s="40">
        <f t="shared" si="6"/>
        <v>13</v>
      </c>
      <c r="G244" s="38">
        <v>45415.0</v>
      </c>
      <c r="H244" s="462">
        <f t="shared" si="7"/>
        <v>12</v>
      </c>
      <c r="I244" s="39" t="s">
        <v>49</v>
      </c>
      <c r="J244" s="39">
        <v>501.0</v>
      </c>
      <c r="K244" s="63"/>
      <c r="L244" s="44"/>
      <c r="M244" s="44"/>
      <c r="N244" s="39" t="s">
        <v>19</v>
      </c>
      <c r="O244" s="44"/>
      <c r="P244" s="463"/>
      <c r="Q244" s="463"/>
      <c r="R244" s="44"/>
      <c r="S244" s="44"/>
      <c r="T244" s="44"/>
      <c r="U244" s="44"/>
      <c r="V244" s="463"/>
      <c r="W244" s="463"/>
      <c r="X244" s="463"/>
    </row>
    <row r="245">
      <c r="A245" s="38">
        <v>45705.0</v>
      </c>
      <c r="B245" s="38">
        <v>45783.0</v>
      </c>
      <c r="C245" s="39">
        <v>182520.0</v>
      </c>
      <c r="D245" s="39" t="s">
        <v>58</v>
      </c>
      <c r="E245" s="38">
        <v>45078.0</v>
      </c>
      <c r="F245" s="40">
        <f t="shared" si="6"/>
        <v>23</v>
      </c>
      <c r="G245" s="38">
        <v>45154.0</v>
      </c>
      <c r="H245" s="462">
        <f t="shared" si="7"/>
        <v>20</v>
      </c>
      <c r="I245" s="39" t="s">
        <v>74</v>
      </c>
      <c r="J245" s="39">
        <v>360.0</v>
      </c>
      <c r="K245" s="63"/>
      <c r="L245" s="44"/>
      <c r="M245" s="44"/>
      <c r="N245" s="39" t="s">
        <v>19</v>
      </c>
      <c r="O245" s="44"/>
      <c r="P245" s="463"/>
      <c r="Q245" s="463"/>
      <c r="R245" s="44"/>
      <c r="S245" s="44"/>
      <c r="T245" s="44"/>
      <c r="U245" s="44"/>
      <c r="V245" s="463"/>
      <c r="W245" s="463"/>
      <c r="X245" s="463"/>
    </row>
    <row r="246">
      <c r="A246" s="38">
        <v>45705.0</v>
      </c>
      <c r="B246" s="38">
        <v>45783.0</v>
      </c>
      <c r="C246" s="39">
        <v>196105.0</v>
      </c>
      <c r="D246" s="39" t="s">
        <v>58</v>
      </c>
      <c r="E246" s="38">
        <v>45261.0</v>
      </c>
      <c r="F246" s="40">
        <f t="shared" si="6"/>
        <v>17</v>
      </c>
      <c r="G246" s="77">
        <v>45278.0</v>
      </c>
      <c r="H246" s="462">
        <f t="shared" si="7"/>
        <v>16</v>
      </c>
      <c r="I246" s="39" t="s">
        <v>73</v>
      </c>
      <c r="J246" s="44"/>
      <c r="K246" s="63"/>
      <c r="L246" s="44"/>
      <c r="M246" s="44"/>
      <c r="N246" s="39" t="s">
        <v>19</v>
      </c>
      <c r="O246" s="44"/>
      <c r="P246" s="463"/>
      <c r="Q246" s="463"/>
      <c r="R246" s="44"/>
      <c r="S246" s="44"/>
      <c r="T246" s="44"/>
      <c r="U246" s="44"/>
      <c r="V246" s="463"/>
      <c r="W246" s="463"/>
      <c r="X246" s="463"/>
    </row>
    <row r="247">
      <c r="A247" s="38">
        <v>45705.0</v>
      </c>
      <c r="B247" s="38">
        <v>45783.0</v>
      </c>
      <c r="C247" s="39">
        <v>195010.0</v>
      </c>
      <c r="D247" s="39" t="s">
        <v>58</v>
      </c>
      <c r="E247" s="38">
        <v>45108.0</v>
      </c>
      <c r="F247" s="40">
        <f t="shared" si="6"/>
        <v>22</v>
      </c>
      <c r="G247" s="77">
        <v>45273.0</v>
      </c>
      <c r="H247" s="462">
        <f t="shared" si="7"/>
        <v>16</v>
      </c>
      <c r="I247" s="39" t="s">
        <v>74</v>
      </c>
      <c r="J247" s="39" t="s">
        <v>419</v>
      </c>
      <c r="K247" s="63"/>
      <c r="L247" s="44"/>
      <c r="M247" s="44"/>
      <c r="N247" s="39" t="s">
        <v>19</v>
      </c>
      <c r="O247" s="44"/>
      <c r="P247" s="463"/>
      <c r="Q247" s="463"/>
      <c r="R247" s="44"/>
      <c r="S247" s="44"/>
      <c r="T247" s="44"/>
      <c r="U247" s="44"/>
      <c r="V247" s="463"/>
      <c r="W247" s="463"/>
      <c r="X247" s="463"/>
    </row>
    <row r="248">
      <c r="A248" s="38">
        <v>45705.0</v>
      </c>
      <c r="B248" s="38">
        <v>45783.0</v>
      </c>
      <c r="C248" s="39">
        <v>206715.0</v>
      </c>
      <c r="D248" s="39" t="s">
        <v>58</v>
      </c>
      <c r="E248" s="38">
        <v>45261.0</v>
      </c>
      <c r="F248" s="40">
        <f t="shared" si="6"/>
        <v>17</v>
      </c>
      <c r="G248" s="38">
        <v>45373.0</v>
      </c>
      <c r="H248" s="462">
        <f t="shared" si="7"/>
        <v>13</v>
      </c>
      <c r="I248" s="39" t="s">
        <v>73</v>
      </c>
      <c r="J248" s="44"/>
      <c r="K248" s="63"/>
      <c r="L248" s="44"/>
      <c r="M248" s="44"/>
      <c r="N248" s="39" t="s">
        <v>19</v>
      </c>
      <c r="O248" s="44"/>
      <c r="P248" s="463"/>
      <c r="Q248" s="463"/>
      <c r="R248" s="44"/>
      <c r="S248" s="44"/>
      <c r="T248" s="44"/>
      <c r="U248" s="44"/>
      <c r="V248" s="463"/>
      <c r="W248" s="463"/>
      <c r="X248" s="463"/>
    </row>
    <row r="249">
      <c r="A249" s="38">
        <v>45705.0</v>
      </c>
      <c r="B249" s="38">
        <v>45783.0</v>
      </c>
      <c r="C249" s="39">
        <v>212236.0</v>
      </c>
      <c r="D249" s="39" t="s">
        <v>58</v>
      </c>
      <c r="E249" s="38">
        <v>45261.0</v>
      </c>
      <c r="F249" s="40">
        <f t="shared" si="6"/>
        <v>17</v>
      </c>
      <c r="G249" s="38">
        <v>45411.0</v>
      </c>
      <c r="H249" s="462">
        <f t="shared" si="7"/>
        <v>12</v>
      </c>
      <c r="I249" s="482" t="s">
        <v>59</v>
      </c>
      <c r="J249" s="44"/>
      <c r="K249" s="63"/>
      <c r="L249" s="44"/>
      <c r="M249" s="44"/>
      <c r="N249" s="39" t="s">
        <v>19</v>
      </c>
      <c r="O249" s="44"/>
      <c r="P249" s="463"/>
      <c r="Q249" s="463"/>
      <c r="R249" s="44"/>
      <c r="S249" s="44"/>
      <c r="T249" s="44"/>
      <c r="U249" s="44"/>
      <c r="V249" s="463"/>
      <c r="W249" s="463"/>
      <c r="X249" s="463"/>
    </row>
    <row r="250">
      <c r="A250" s="38">
        <v>45705.0</v>
      </c>
      <c r="B250" s="38">
        <v>45783.0</v>
      </c>
      <c r="C250" s="39">
        <v>218763.0</v>
      </c>
      <c r="D250" s="39" t="s">
        <v>58</v>
      </c>
      <c r="E250" s="38">
        <v>44166.0</v>
      </c>
      <c r="F250" s="40">
        <f t="shared" si="6"/>
        <v>53</v>
      </c>
      <c r="G250" s="38">
        <v>45463.0</v>
      </c>
      <c r="H250" s="462">
        <f t="shared" si="7"/>
        <v>10</v>
      </c>
      <c r="I250" s="39" t="s">
        <v>49</v>
      </c>
      <c r="J250" s="39">
        <v>512.0</v>
      </c>
      <c r="K250" s="63"/>
      <c r="L250" s="44"/>
      <c r="M250" s="44"/>
      <c r="N250" s="39" t="s">
        <v>19</v>
      </c>
      <c r="O250" s="44"/>
      <c r="P250" s="463"/>
      <c r="Q250" s="463"/>
      <c r="R250" s="44"/>
      <c r="S250" s="44"/>
      <c r="T250" s="44"/>
      <c r="U250" s="44"/>
      <c r="V250" s="463"/>
      <c r="W250" s="463"/>
      <c r="X250" s="463"/>
    </row>
    <row r="251">
      <c r="A251" s="38">
        <v>45705.0</v>
      </c>
      <c r="B251" s="38">
        <v>45783.0</v>
      </c>
      <c r="C251" s="39">
        <v>229745.0</v>
      </c>
      <c r="D251" s="39" t="s">
        <v>58</v>
      </c>
      <c r="E251" s="38">
        <v>45505.0</v>
      </c>
      <c r="F251" s="40">
        <f t="shared" si="6"/>
        <v>9</v>
      </c>
      <c r="G251" s="38">
        <v>45569.0</v>
      </c>
      <c r="H251" s="462">
        <f t="shared" si="7"/>
        <v>7</v>
      </c>
      <c r="I251" s="39" t="s">
        <v>73</v>
      </c>
      <c r="J251" s="44"/>
      <c r="K251" s="63"/>
      <c r="L251" s="44"/>
      <c r="M251" s="44"/>
      <c r="N251" s="39" t="s">
        <v>19</v>
      </c>
      <c r="O251" s="44"/>
      <c r="P251" s="463"/>
      <c r="Q251" s="463"/>
      <c r="R251" s="44"/>
      <c r="S251" s="44"/>
      <c r="T251" s="44"/>
      <c r="U251" s="44"/>
      <c r="V251" s="463"/>
      <c r="W251" s="463"/>
      <c r="X251" s="463"/>
    </row>
    <row r="252">
      <c r="A252" s="38">
        <v>45705.0</v>
      </c>
      <c r="B252" s="38">
        <v>45783.0</v>
      </c>
      <c r="C252" s="39">
        <v>219467.0</v>
      </c>
      <c r="D252" s="39" t="s">
        <v>58</v>
      </c>
      <c r="E252" s="38">
        <v>45292.0</v>
      </c>
      <c r="F252" s="40">
        <f t="shared" si="6"/>
        <v>16</v>
      </c>
      <c r="G252" s="38">
        <v>45475.0</v>
      </c>
      <c r="H252" s="462">
        <f t="shared" si="7"/>
        <v>10</v>
      </c>
      <c r="I252" s="482" t="s">
        <v>59</v>
      </c>
      <c r="J252" s="44"/>
      <c r="K252" s="63"/>
      <c r="L252" s="44"/>
      <c r="M252" s="44"/>
      <c r="N252" s="39" t="s">
        <v>19</v>
      </c>
      <c r="O252" s="44"/>
      <c r="P252" s="463"/>
      <c r="Q252" s="463"/>
      <c r="R252" s="44"/>
      <c r="S252" s="44"/>
      <c r="T252" s="44"/>
      <c r="U252" s="44"/>
      <c r="V252" s="463"/>
      <c r="W252" s="463"/>
      <c r="X252" s="463"/>
    </row>
    <row r="253">
      <c r="A253" s="38">
        <v>45705.0</v>
      </c>
      <c r="B253" s="38">
        <v>45783.0</v>
      </c>
      <c r="C253" s="39">
        <v>228122.0</v>
      </c>
      <c r="D253" s="39" t="s">
        <v>58</v>
      </c>
      <c r="E253" s="38">
        <v>45444.0</v>
      </c>
      <c r="F253" s="40">
        <f t="shared" si="6"/>
        <v>11</v>
      </c>
      <c r="G253" s="38">
        <v>45552.0</v>
      </c>
      <c r="H253" s="462">
        <f t="shared" si="7"/>
        <v>7</v>
      </c>
      <c r="I253" s="482" t="s">
        <v>59</v>
      </c>
      <c r="J253" s="44"/>
      <c r="K253" s="63"/>
      <c r="L253" s="44"/>
      <c r="M253" s="44"/>
      <c r="N253" s="39" t="s">
        <v>19</v>
      </c>
      <c r="O253" s="44"/>
      <c r="P253" s="463"/>
      <c r="Q253" s="463"/>
      <c r="R253" s="44"/>
      <c r="S253" s="44"/>
      <c r="T253" s="44"/>
      <c r="U253" s="44"/>
      <c r="V253" s="463"/>
      <c r="W253" s="463"/>
      <c r="X253" s="463"/>
    </row>
    <row r="254">
      <c r="A254" s="38">
        <v>45705.0</v>
      </c>
      <c r="B254" s="38">
        <v>45783.0</v>
      </c>
      <c r="C254" s="39">
        <v>227026.0</v>
      </c>
      <c r="D254" s="39" t="s">
        <v>58</v>
      </c>
      <c r="E254" s="38">
        <v>45444.0</v>
      </c>
      <c r="F254" s="40">
        <f t="shared" si="6"/>
        <v>11</v>
      </c>
      <c r="G254" s="38">
        <v>45567.0</v>
      </c>
      <c r="H254" s="462">
        <f t="shared" si="7"/>
        <v>7</v>
      </c>
      <c r="I254" s="39" t="s">
        <v>49</v>
      </c>
      <c r="J254" s="39">
        <v>501.0</v>
      </c>
      <c r="K254" s="63"/>
      <c r="L254" s="44"/>
      <c r="M254" s="44"/>
      <c r="N254" s="39" t="s">
        <v>19</v>
      </c>
      <c r="O254" s="44"/>
      <c r="P254" s="463"/>
      <c r="Q254" s="463"/>
      <c r="R254" s="44"/>
      <c r="S254" s="44"/>
      <c r="T254" s="44"/>
      <c r="U254" s="44"/>
      <c r="V254" s="463"/>
      <c r="W254" s="463"/>
      <c r="X254" s="463"/>
    </row>
    <row r="255">
      <c r="A255" s="38">
        <v>45705.0</v>
      </c>
      <c r="B255" s="38">
        <v>45783.0</v>
      </c>
      <c r="C255" s="39">
        <v>71370.0</v>
      </c>
      <c r="D255" s="39" t="s">
        <v>58</v>
      </c>
      <c r="E255" s="38">
        <v>44136.0</v>
      </c>
      <c r="F255" s="40">
        <f t="shared" si="6"/>
        <v>54</v>
      </c>
      <c r="G255" s="38">
        <v>44166.0</v>
      </c>
      <c r="H255" s="462">
        <f t="shared" si="7"/>
        <v>53</v>
      </c>
      <c r="I255" s="39" t="s">
        <v>74</v>
      </c>
      <c r="J255" s="39" t="s">
        <v>33</v>
      </c>
      <c r="K255" s="63"/>
      <c r="L255" s="44"/>
      <c r="M255" s="44"/>
      <c r="N255" s="39" t="s">
        <v>19</v>
      </c>
      <c r="O255" s="44"/>
      <c r="P255" s="463"/>
      <c r="Q255" s="463"/>
      <c r="R255" s="44"/>
      <c r="S255" s="44"/>
      <c r="T255" s="44"/>
      <c r="U255" s="44"/>
      <c r="V255" s="463"/>
      <c r="W255" s="463"/>
      <c r="X255" s="463"/>
    </row>
    <row r="256">
      <c r="A256" s="38">
        <v>45705.0</v>
      </c>
      <c r="B256" s="38">
        <v>45783.0</v>
      </c>
      <c r="C256" s="39">
        <v>112167.0</v>
      </c>
      <c r="D256" s="39" t="s">
        <v>87</v>
      </c>
      <c r="E256" s="38">
        <v>44470.0</v>
      </c>
      <c r="F256" s="40">
        <f t="shared" si="6"/>
        <v>43</v>
      </c>
      <c r="G256" s="38">
        <v>44575.0</v>
      </c>
      <c r="H256" s="462">
        <f t="shared" si="7"/>
        <v>39</v>
      </c>
      <c r="I256" s="39" t="s">
        <v>42</v>
      </c>
      <c r="J256" s="44"/>
      <c r="K256" s="63"/>
      <c r="L256" s="44"/>
      <c r="M256" s="44"/>
      <c r="N256" s="39" t="s">
        <v>19</v>
      </c>
      <c r="O256" s="44"/>
      <c r="P256" s="463"/>
      <c r="Q256" s="463"/>
      <c r="R256" s="44"/>
      <c r="S256" s="44"/>
      <c r="T256" s="44"/>
      <c r="U256" s="44"/>
      <c r="V256" s="463"/>
      <c r="W256" s="463"/>
      <c r="X256" s="463"/>
    </row>
    <row r="257">
      <c r="A257" s="38">
        <v>45705.0</v>
      </c>
      <c r="B257" s="38">
        <v>45783.0</v>
      </c>
      <c r="C257" s="39">
        <v>221829.0</v>
      </c>
      <c r="D257" s="39" t="s">
        <v>87</v>
      </c>
      <c r="E257" s="38">
        <v>45383.0</v>
      </c>
      <c r="F257" s="40">
        <f t="shared" si="6"/>
        <v>13</v>
      </c>
      <c r="G257" s="38">
        <v>45490.0</v>
      </c>
      <c r="H257" s="462">
        <f t="shared" si="7"/>
        <v>9</v>
      </c>
      <c r="I257" s="39" t="s">
        <v>49</v>
      </c>
      <c r="J257" s="44"/>
      <c r="K257" s="63"/>
      <c r="L257" s="44"/>
      <c r="M257" s="44"/>
      <c r="N257" s="39" t="s">
        <v>19</v>
      </c>
      <c r="O257" s="44"/>
      <c r="P257" s="463"/>
      <c r="Q257" s="463"/>
      <c r="R257" s="44"/>
      <c r="S257" s="44"/>
      <c r="T257" s="44"/>
      <c r="U257" s="44"/>
      <c r="V257" s="463"/>
      <c r="W257" s="463"/>
      <c r="X257" s="463"/>
    </row>
    <row r="258">
      <c r="A258" s="38">
        <v>45705.0</v>
      </c>
      <c r="B258" s="38">
        <v>45783.0</v>
      </c>
      <c r="C258" s="39">
        <v>241079.0</v>
      </c>
      <c r="D258" s="39" t="s">
        <v>87</v>
      </c>
      <c r="E258" s="38">
        <v>45566.0</v>
      </c>
      <c r="F258" s="40">
        <f t="shared" si="6"/>
        <v>7</v>
      </c>
      <c r="G258" s="38">
        <v>45686.0</v>
      </c>
      <c r="H258" s="462">
        <f t="shared" si="7"/>
        <v>3</v>
      </c>
      <c r="I258" s="39" t="s">
        <v>49</v>
      </c>
      <c r="J258" s="39">
        <v>514.0</v>
      </c>
      <c r="K258" s="43" t="s">
        <v>64</v>
      </c>
      <c r="L258" s="39" t="s">
        <v>51</v>
      </c>
      <c r="M258" s="38">
        <v>45742.0</v>
      </c>
      <c r="N258" s="39" t="s">
        <v>19</v>
      </c>
      <c r="O258" s="39" t="s">
        <v>1034</v>
      </c>
      <c r="P258" s="463"/>
      <c r="Q258" s="463"/>
      <c r="R258" s="44"/>
      <c r="S258" s="44"/>
      <c r="T258" s="44"/>
      <c r="U258" s="44"/>
      <c r="V258" s="463"/>
      <c r="W258" s="463"/>
      <c r="X258" s="463"/>
    </row>
    <row r="259">
      <c r="A259" s="38">
        <v>45705.0</v>
      </c>
      <c r="B259" s="38">
        <v>45783.0</v>
      </c>
      <c r="C259" s="39">
        <v>231712.0</v>
      </c>
      <c r="D259" s="39" t="s">
        <v>107</v>
      </c>
      <c r="E259" s="38">
        <v>45566.0</v>
      </c>
      <c r="F259" s="40">
        <f t="shared" si="6"/>
        <v>7</v>
      </c>
      <c r="G259" s="77">
        <v>45586.0</v>
      </c>
      <c r="H259" s="462">
        <f t="shared" si="7"/>
        <v>6</v>
      </c>
      <c r="I259" s="39" t="s">
        <v>49</v>
      </c>
      <c r="J259" s="39">
        <v>501.0</v>
      </c>
      <c r="K259" s="63"/>
      <c r="L259" s="44"/>
      <c r="M259" s="44"/>
      <c r="N259" s="39" t="s">
        <v>19</v>
      </c>
      <c r="O259" s="44"/>
      <c r="P259" s="463"/>
      <c r="Q259" s="463"/>
      <c r="R259" s="44"/>
      <c r="S259" s="44"/>
      <c r="T259" s="44"/>
      <c r="U259" s="44"/>
      <c r="V259" s="463"/>
      <c r="W259" s="463"/>
      <c r="X259" s="463"/>
    </row>
    <row r="260">
      <c r="A260" s="38">
        <v>45705.0</v>
      </c>
      <c r="B260" s="38">
        <v>45783.0</v>
      </c>
      <c r="C260" s="39">
        <v>221406.0</v>
      </c>
      <c r="D260" s="39" t="s">
        <v>107</v>
      </c>
      <c r="E260" s="38">
        <v>45444.0</v>
      </c>
      <c r="F260" s="40">
        <f t="shared" si="6"/>
        <v>11</v>
      </c>
      <c r="G260" s="38">
        <v>45485.0</v>
      </c>
      <c r="H260" s="462">
        <f t="shared" si="7"/>
        <v>9</v>
      </c>
      <c r="I260" s="39" t="s">
        <v>49</v>
      </c>
      <c r="J260" s="39" t="s">
        <v>295</v>
      </c>
      <c r="K260" s="43" t="s">
        <v>64</v>
      </c>
      <c r="L260" s="39" t="s">
        <v>51</v>
      </c>
      <c r="M260" s="38">
        <v>45743.0</v>
      </c>
      <c r="N260" s="39" t="s">
        <v>19</v>
      </c>
      <c r="O260" s="44"/>
      <c r="P260" s="81" t="s">
        <v>66</v>
      </c>
      <c r="Q260" s="463"/>
      <c r="R260" s="44"/>
      <c r="S260" s="44"/>
      <c r="T260" s="44"/>
      <c r="U260" s="44"/>
      <c r="V260" s="463"/>
      <c r="W260" s="463"/>
      <c r="X260" s="463"/>
    </row>
    <row r="261">
      <c r="A261" s="38">
        <v>45705.0</v>
      </c>
      <c r="B261" s="38">
        <v>45783.0</v>
      </c>
      <c r="C261" s="39">
        <v>67746.0</v>
      </c>
      <c r="D261" s="39" t="s">
        <v>494</v>
      </c>
      <c r="E261" s="38">
        <v>44105.0</v>
      </c>
      <c r="F261" s="40">
        <f t="shared" si="6"/>
        <v>55</v>
      </c>
      <c r="G261" s="38">
        <v>44139.0</v>
      </c>
      <c r="H261" s="462">
        <f t="shared" si="7"/>
        <v>54</v>
      </c>
      <c r="I261" s="39" t="s">
        <v>49</v>
      </c>
      <c r="J261" s="39">
        <v>505.0</v>
      </c>
      <c r="K261" s="63"/>
      <c r="L261" s="44"/>
      <c r="M261" s="44"/>
      <c r="N261" s="39" t="s">
        <v>19</v>
      </c>
      <c r="O261" s="44"/>
      <c r="P261" s="463"/>
      <c r="Q261" s="463"/>
      <c r="R261" s="44"/>
      <c r="S261" s="44"/>
      <c r="T261" s="44"/>
      <c r="U261" s="44"/>
      <c r="V261" s="463"/>
      <c r="W261" s="463"/>
      <c r="X261" s="463"/>
    </row>
    <row r="262">
      <c r="A262" s="38">
        <v>45705.0</v>
      </c>
      <c r="B262" s="38">
        <v>45783.0</v>
      </c>
      <c r="C262" s="39">
        <v>226270.0</v>
      </c>
      <c r="D262" s="39" t="s">
        <v>41</v>
      </c>
      <c r="E262" s="38">
        <v>45505.0</v>
      </c>
      <c r="F262" s="40">
        <f t="shared" si="6"/>
        <v>9</v>
      </c>
      <c r="G262" s="38">
        <v>45534.0</v>
      </c>
      <c r="H262" s="462">
        <f t="shared" si="7"/>
        <v>8</v>
      </c>
      <c r="I262" s="39" t="s">
        <v>73</v>
      </c>
      <c r="J262" s="44"/>
      <c r="K262" s="63"/>
      <c r="L262" s="44"/>
      <c r="M262" s="44"/>
      <c r="N262" s="39" t="s">
        <v>19</v>
      </c>
      <c r="O262" s="44"/>
      <c r="P262" s="463"/>
      <c r="Q262" s="463"/>
      <c r="R262" s="44"/>
      <c r="S262" s="44"/>
      <c r="T262" s="44"/>
      <c r="U262" s="44"/>
      <c r="V262" s="463"/>
      <c r="W262" s="463"/>
      <c r="X262" s="463"/>
    </row>
    <row r="263">
      <c r="A263" s="38">
        <v>45705.0</v>
      </c>
      <c r="B263" s="38">
        <v>45783.0</v>
      </c>
      <c r="C263" s="39">
        <v>231037.0</v>
      </c>
      <c r="D263" s="39" t="s">
        <v>89</v>
      </c>
      <c r="E263" s="38">
        <v>45536.0</v>
      </c>
      <c r="F263" s="40">
        <f t="shared" si="6"/>
        <v>8</v>
      </c>
      <c r="G263" s="77">
        <v>45579.0</v>
      </c>
      <c r="H263" s="462">
        <f t="shared" si="7"/>
        <v>6</v>
      </c>
      <c r="I263" s="39" t="s">
        <v>49</v>
      </c>
      <c r="J263" s="39">
        <v>504.0</v>
      </c>
      <c r="K263" s="43" t="s">
        <v>64</v>
      </c>
      <c r="L263" s="39" t="s">
        <v>51</v>
      </c>
      <c r="M263" s="38">
        <v>45747.0</v>
      </c>
      <c r="N263" s="39" t="s">
        <v>19</v>
      </c>
      <c r="O263" s="44"/>
      <c r="P263" s="463"/>
      <c r="Q263" s="463"/>
      <c r="R263" s="44"/>
      <c r="S263" s="44"/>
      <c r="T263" s="44"/>
      <c r="U263" s="44"/>
      <c r="V263" s="463"/>
      <c r="W263" s="463"/>
      <c r="X263" s="463"/>
    </row>
    <row r="264">
      <c r="A264" s="38">
        <v>45705.0</v>
      </c>
      <c r="B264" s="38">
        <v>45782.0</v>
      </c>
      <c r="C264" s="39">
        <v>232802.0</v>
      </c>
      <c r="D264" s="39" t="s">
        <v>89</v>
      </c>
      <c r="E264" s="38">
        <v>45566.0</v>
      </c>
      <c r="F264" s="40">
        <f t="shared" si="6"/>
        <v>7</v>
      </c>
      <c r="G264" s="38">
        <v>45543.0</v>
      </c>
      <c r="H264" s="462">
        <f t="shared" si="7"/>
        <v>7</v>
      </c>
      <c r="I264" s="39" t="s">
        <v>63</v>
      </c>
      <c r="J264" s="39">
        <v>431.0</v>
      </c>
      <c r="K264" s="43">
        <v>6000.0</v>
      </c>
      <c r="L264" s="39" t="s">
        <v>51</v>
      </c>
      <c r="M264" s="38">
        <v>45782.0</v>
      </c>
      <c r="N264" s="39" t="s">
        <v>17</v>
      </c>
      <c r="O264" s="44"/>
      <c r="P264" s="463"/>
      <c r="Q264" s="463"/>
      <c r="R264" s="44"/>
      <c r="S264" s="44"/>
      <c r="T264" s="44"/>
      <c r="U264" s="44"/>
      <c r="V264" s="463"/>
      <c r="W264" s="463"/>
      <c r="X264" s="463"/>
    </row>
    <row r="265">
      <c r="A265" s="38">
        <v>45705.0</v>
      </c>
      <c r="B265" s="38">
        <v>45783.0</v>
      </c>
      <c r="C265" s="39">
        <v>233986.0</v>
      </c>
      <c r="D265" s="39" t="s">
        <v>158</v>
      </c>
      <c r="E265" s="38">
        <v>45566.0</v>
      </c>
      <c r="F265" s="40">
        <f t="shared" si="6"/>
        <v>7</v>
      </c>
      <c r="G265" s="77">
        <v>45608.0</v>
      </c>
      <c r="H265" s="462">
        <f t="shared" si="7"/>
        <v>5</v>
      </c>
      <c r="I265" s="39" t="s">
        <v>74</v>
      </c>
      <c r="J265" s="39">
        <v>316.0</v>
      </c>
      <c r="K265" s="43">
        <v>0.0</v>
      </c>
      <c r="L265" s="39" t="s">
        <v>51</v>
      </c>
      <c r="M265" s="38">
        <v>45726.0</v>
      </c>
      <c r="N265" s="39" t="s">
        <v>19</v>
      </c>
      <c r="O265" s="39"/>
      <c r="P265" s="463"/>
      <c r="Q265" s="463"/>
      <c r="R265" s="44"/>
      <c r="S265" s="44"/>
      <c r="T265" s="44"/>
      <c r="U265" s="44"/>
      <c r="V265" s="463"/>
      <c r="W265" s="463"/>
      <c r="X265" s="463"/>
    </row>
    <row r="266">
      <c r="A266" s="38">
        <v>45705.0</v>
      </c>
      <c r="B266" s="38">
        <v>45783.0</v>
      </c>
      <c r="C266" s="39">
        <v>234980.0</v>
      </c>
      <c r="D266" s="39" t="s">
        <v>111</v>
      </c>
      <c r="E266" s="38">
        <v>45566.0</v>
      </c>
      <c r="F266" s="40">
        <f t="shared" si="6"/>
        <v>7</v>
      </c>
      <c r="G266" s="77">
        <v>45621.0</v>
      </c>
      <c r="H266" s="462">
        <f t="shared" si="7"/>
        <v>5</v>
      </c>
      <c r="I266" s="39" t="s">
        <v>49</v>
      </c>
      <c r="J266" s="39">
        <v>514.0</v>
      </c>
      <c r="K266" s="43">
        <v>0.0</v>
      </c>
      <c r="L266" s="39" t="s">
        <v>51</v>
      </c>
      <c r="M266" s="39" t="s">
        <v>1051</v>
      </c>
      <c r="N266" s="39" t="s">
        <v>19</v>
      </c>
      <c r="O266" s="39" t="s">
        <v>996</v>
      </c>
      <c r="P266" s="81" t="s">
        <v>66</v>
      </c>
      <c r="Q266" s="463"/>
      <c r="R266" s="44"/>
      <c r="S266" s="44"/>
      <c r="T266" s="44"/>
      <c r="U266" s="44"/>
      <c r="V266" s="463"/>
      <c r="W266" s="463"/>
      <c r="X266" s="463"/>
    </row>
    <row r="267">
      <c r="A267" s="38">
        <v>45705.0</v>
      </c>
      <c r="B267" s="38">
        <v>45783.0</v>
      </c>
      <c r="C267" s="39">
        <v>190299.0</v>
      </c>
      <c r="D267" s="39" t="s">
        <v>91</v>
      </c>
      <c r="E267" s="38">
        <v>45108.0</v>
      </c>
      <c r="F267" s="40">
        <f t="shared" si="6"/>
        <v>22</v>
      </c>
      <c r="G267" s="77">
        <v>45222.0</v>
      </c>
      <c r="H267" s="462">
        <f t="shared" si="7"/>
        <v>18</v>
      </c>
      <c r="I267" s="39" t="s">
        <v>73</v>
      </c>
      <c r="J267" s="39">
        <v>214.0</v>
      </c>
      <c r="K267" s="43">
        <v>4000.0</v>
      </c>
      <c r="L267" s="39" t="s">
        <v>84</v>
      </c>
      <c r="M267" s="38">
        <v>45733.0</v>
      </c>
      <c r="N267" s="39" t="s">
        <v>19</v>
      </c>
      <c r="O267" s="39" t="s">
        <v>1052</v>
      </c>
      <c r="P267" s="463"/>
      <c r="Q267" s="463"/>
      <c r="R267" s="44"/>
      <c r="S267" s="44"/>
      <c r="T267" s="44"/>
      <c r="U267" s="44"/>
      <c r="V267" s="463"/>
      <c r="W267" s="463"/>
      <c r="X267" s="463"/>
    </row>
    <row r="268">
      <c r="A268" s="38">
        <v>45705.0</v>
      </c>
      <c r="B268" s="38">
        <v>45783.0</v>
      </c>
      <c r="C268" s="39">
        <v>237913.0</v>
      </c>
      <c r="D268" s="39" t="s">
        <v>112</v>
      </c>
      <c r="E268" s="38">
        <v>45078.0</v>
      </c>
      <c r="F268" s="40">
        <f t="shared" si="6"/>
        <v>23</v>
      </c>
      <c r="G268" s="38">
        <v>45659.0</v>
      </c>
      <c r="H268" s="462">
        <f t="shared" si="7"/>
        <v>4</v>
      </c>
      <c r="I268" s="39" t="s">
        <v>73</v>
      </c>
      <c r="J268" s="39" t="s">
        <v>258</v>
      </c>
      <c r="K268" s="43">
        <v>5000.0</v>
      </c>
      <c r="L268" s="39" t="s">
        <v>68</v>
      </c>
      <c r="M268" s="38">
        <v>45737.0</v>
      </c>
      <c r="N268" s="39" t="s">
        <v>19</v>
      </c>
      <c r="O268" s="39" t="s">
        <v>1034</v>
      </c>
      <c r="P268" s="463"/>
      <c r="Q268" s="463"/>
      <c r="R268" s="44"/>
      <c r="S268" s="44"/>
      <c r="T268" s="44"/>
      <c r="U268" s="44"/>
      <c r="V268" s="463"/>
      <c r="W268" s="463"/>
      <c r="X268" s="463"/>
    </row>
    <row r="269">
      <c r="A269" s="38">
        <v>45705.0</v>
      </c>
      <c r="B269" s="38">
        <v>45783.0</v>
      </c>
      <c r="C269" s="39">
        <v>161434.0</v>
      </c>
      <c r="D269" s="39" t="s">
        <v>112</v>
      </c>
      <c r="E269" s="38">
        <v>44958.0</v>
      </c>
      <c r="F269" s="40">
        <f t="shared" si="6"/>
        <v>27</v>
      </c>
      <c r="G269" s="38">
        <v>45070.0</v>
      </c>
      <c r="H269" s="462">
        <f t="shared" si="7"/>
        <v>23</v>
      </c>
      <c r="I269" s="39" t="s">
        <v>73</v>
      </c>
      <c r="J269" s="39" t="s">
        <v>33</v>
      </c>
      <c r="K269" s="475">
        <v>0.8</v>
      </c>
      <c r="L269" s="39" t="s">
        <v>51</v>
      </c>
      <c r="M269" s="38">
        <v>45733.0</v>
      </c>
      <c r="N269" s="39" t="s">
        <v>19</v>
      </c>
      <c r="O269" s="44"/>
      <c r="P269" s="463"/>
      <c r="Q269" s="463"/>
      <c r="R269" s="44"/>
      <c r="S269" s="44"/>
      <c r="T269" s="44"/>
      <c r="U269" s="44"/>
      <c r="V269" s="463"/>
      <c r="W269" s="463"/>
      <c r="X269" s="463"/>
    </row>
    <row r="270">
      <c r="A270" s="38">
        <v>45729.0</v>
      </c>
      <c r="B270" s="38">
        <v>45783.0</v>
      </c>
      <c r="C270" s="39">
        <v>236859.0</v>
      </c>
      <c r="D270" s="39" t="s">
        <v>112</v>
      </c>
      <c r="E270" s="38">
        <v>45474.0</v>
      </c>
      <c r="F270" s="40">
        <f t="shared" si="6"/>
        <v>10</v>
      </c>
      <c r="G270" s="77">
        <v>45643.0</v>
      </c>
      <c r="H270" s="462">
        <f t="shared" si="7"/>
        <v>4</v>
      </c>
      <c r="I270" s="39" t="s">
        <v>49</v>
      </c>
      <c r="J270" s="39">
        <v>520.0</v>
      </c>
      <c r="K270" s="43" t="s">
        <v>64</v>
      </c>
      <c r="L270" s="39" t="s">
        <v>51</v>
      </c>
      <c r="M270" s="38">
        <v>45729.0</v>
      </c>
      <c r="N270" s="39" t="s">
        <v>19</v>
      </c>
      <c r="O270" s="39" t="s">
        <v>1053</v>
      </c>
      <c r="P270" s="81" t="s">
        <v>66</v>
      </c>
      <c r="Q270" s="463"/>
      <c r="R270" s="44"/>
      <c r="S270" s="44"/>
      <c r="T270" s="44"/>
      <c r="U270" s="44"/>
      <c r="V270" s="463"/>
      <c r="W270" s="463"/>
      <c r="X270" s="463"/>
    </row>
    <row r="271">
      <c r="A271" s="38">
        <v>45705.0</v>
      </c>
      <c r="B271" s="38">
        <v>45783.0</v>
      </c>
      <c r="C271" s="39">
        <v>216761.0</v>
      </c>
      <c r="D271" s="39" t="s">
        <v>114</v>
      </c>
      <c r="E271" s="38">
        <v>45413.0</v>
      </c>
      <c r="F271" s="40">
        <f t="shared" si="6"/>
        <v>12</v>
      </c>
      <c r="G271" s="38">
        <v>45446.0</v>
      </c>
      <c r="H271" s="462">
        <f t="shared" si="7"/>
        <v>11</v>
      </c>
      <c r="I271" s="39" t="s">
        <v>49</v>
      </c>
      <c r="J271" s="39">
        <v>501.0</v>
      </c>
      <c r="K271" s="43">
        <v>0.0</v>
      </c>
      <c r="L271" s="39" t="s">
        <v>51</v>
      </c>
      <c r="M271" s="38">
        <v>45733.0</v>
      </c>
      <c r="N271" s="39" t="s">
        <v>19</v>
      </c>
      <c r="O271" s="39" t="s">
        <v>996</v>
      </c>
      <c r="P271" s="81" t="s">
        <v>66</v>
      </c>
      <c r="Q271" s="463"/>
      <c r="R271" s="44"/>
      <c r="S271" s="44"/>
      <c r="T271" s="44"/>
      <c r="U271" s="44"/>
      <c r="V271" s="463"/>
      <c r="W271" s="463"/>
      <c r="X271" s="463"/>
    </row>
    <row r="272">
      <c r="A272" s="38">
        <v>45705.0</v>
      </c>
      <c r="B272" s="38">
        <v>45783.0</v>
      </c>
      <c r="C272" s="39">
        <v>229708.0</v>
      </c>
      <c r="D272" s="39" t="s">
        <v>114</v>
      </c>
      <c r="E272" s="38">
        <v>45536.0</v>
      </c>
      <c r="F272" s="40">
        <f t="shared" si="6"/>
        <v>8</v>
      </c>
      <c r="G272" s="38">
        <v>45573.0</v>
      </c>
      <c r="H272" s="462">
        <f t="shared" si="7"/>
        <v>6</v>
      </c>
      <c r="I272" s="39" t="s">
        <v>49</v>
      </c>
      <c r="J272" s="39">
        <v>504.0</v>
      </c>
      <c r="K272" s="43" t="s">
        <v>64</v>
      </c>
      <c r="L272" s="39" t="s">
        <v>51</v>
      </c>
      <c r="M272" s="38">
        <v>45747.0</v>
      </c>
      <c r="N272" s="39" t="s">
        <v>19</v>
      </c>
      <c r="O272" s="39" t="s">
        <v>996</v>
      </c>
      <c r="P272" s="463"/>
      <c r="Q272" s="463"/>
      <c r="R272" s="44"/>
      <c r="S272" s="44"/>
      <c r="T272" s="44"/>
      <c r="U272" s="44"/>
      <c r="V272" s="463"/>
      <c r="W272" s="463"/>
      <c r="X272" s="463"/>
    </row>
    <row r="273">
      <c r="A273" s="38">
        <v>45705.0</v>
      </c>
      <c r="B273" s="38">
        <v>45782.0</v>
      </c>
      <c r="C273" s="39">
        <v>186536.0</v>
      </c>
      <c r="D273" s="39" t="s">
        <v>55</v>
      </c>
      <c r="E273" s="38">
        <v>45139.0</v>
      </c>
      <c r="F273" s="40">
        <f t="shared" si="6"/>
        <v>21</v>
      </c>
      <c r="G273" s="38">
        <v>45190.0</v>
      </c>
      <c r="H273" s="462">
        <f t="shared" si="7"/>
        <v>19</v>
      </c>
      <c r="I273" s="39" t="s">
        <v>63</v>
      </c>
      <c r="J273" s="39">
        <v>402.0</v>
      </c>
      <c r="K273" s="43">
        <v>0.0</v>
      </c>
      <c r="L273" s="39" t="s">
        <v>68</v>
      </c>
      <c r="M273" s="38">
        <v>45719.0</v>
      </c>
      <c r="N273" s="39" t="s">
        <v>25</v>
      </c>
      <c r="O273" s="39" t="s">
        <v>996</v>
      </c>
      <c r="P273" s="81" t="s">
        <v>66</v>
      </c>
      <c r="Q273" s="463"/>
      <c r="R273" s="44"/>
      <c r="S273" s="44"/>
      <c r="T273" s="44"/>
      <c r="U273" s="44"/>
      <c r="V273" s="463"/>
      <c r="W273" s="463"/>
      <c r="X273" s="463"/>
    </row>
    <row r="274">
      <c r="A274" s="38">
        <v>45705.0</v>
      </c>
      <c r="B274" s="38">
        <v>45783.0</v>
      </c>
      <c r="C274" s="39">
        <v>188800.0</v>
      </c>
      <c r="D274" s="39" t="s">
        <v>55</v>
      </c>
      <c r="E274" s="38">
        <v>45170.0</v>
      </c>
      <c r="F274" s="40">
        <f t="shared" si="6"/>
        <v>20</v>
      </c>
      <c r="G274" s="77">
        <v>45209.0</v>
      </c>
      <c r="H274" s="462">
        <f t="shared" si="7"/>
        <v>18</v>
      </c>
      <c r="I274" s="39" t="s">
        <v>73</v>
      </c>
      <c r="J274" s="39">
        <v>326.0</v>
      </c>
      <c r="K274" s="43">
        <v>10000.0</v>
      </c>
      <c r="L274" s="39" t="s">
        <v>51</v>
      </c>
      <c r="M274" s="38">
        <v>45721.0</v>
      </c>
      <c r="N274" s="39" t="s">
        <v>19</v>
      </c>
      <c r="O274" s="39" t="s">
        <v>996</v>
      </c>
      <c r="P274" s="463"/>
      <c r="Q274" s="463"/>
      <c r="R274" s="44"/>
      <c r="S274" s="44"/>
      <c r="T274" s="44"/>
      <c r="U274" s="44"/>
      <c r="V274" s="463"/>
      <c r="W274" s="463"/>
      <c r="X274" s="463"/>
    </row>
    <row r="275">
      <c r="A275" s="38">
        <v>45705.0</v>
      </c>
      <c r="B275" s="38">
        <v>45783.0</v>
      </c>
      <c r="C275" s="39">
        <v>234379.0</v>
      </c>
      <c r="D275" s="39" t="s">
        <v>55</v>
      </c>
      <c r="E275" s="38">
        <v>45536.0</v>
      </c>
      <c r="F275" s="40">
        <f t="shared" si="6"/>
        <v>8</v>
      </c>
      <c r="G275" s="77">
        <v>45624.0</v>
      </c>
      <c r="H275" s="462">
        <f t="shared" si="7"/>
        <v>5</v>
      </c>
      <c r="I275" s="39" t="s">
        <v>49</v>
      </c>
      <c r="J275" s="39">
        <v>512.0</v>
      </c>
      <c r="K275" s="43">
        <v>0.0</v>
      </c>
      <c r="L275" s="39" t="s">
        <v>51</v>
      </c>
      <c r="M275" s="38">
        <v>45729.0</v>
      </c>
      <c r="N275" s="39" t="s">
        <v>19</v>
      </c>
      <c r="O275" s="39" t="s">
        <v>1034</v>
      </c>
      <c r="P275" s="463"/>
      <c r="Q275" s="463"/>
      <c r="R275" s="44"/>
      <c r="S275" s="44"/>
      <c r="T275" s="44"/>
      <c r="U275" s="44"/>
      <c r="V275" s="463"/>
      <c r="W275" s="463"/>
      <c r="X275" s="463"/>
    </row>
    <row r="276">
      <c r="A276" s="38">
        <v>45705.0</v>
      </c>
      <c r="B276" s="38">
        <v>45783.0</v>
      </c>
      <c r="C276" s="39">
        <v>228294.0</v>
      </c>
      <c r="D276" s="39" t="s">
        <v>95</v>
      </c>
      <c r="E276" s="38">
        <v>45413.0</v>
      </c>
      <c r="F276" s="40">
        <f t="shared" si="6"/>
        <v>12</v>
      </c>
      <c r="G276" s="38">
        <v>45553.0</v>
      </c>
      <c r="H276" s="462">
        <f t="shared" si="7"/>
        <v>7</v>
      </c>
      <c r="I276" s="39" t="s">
        <v>74</v>
      </c>
      <c r="J276" s="39">
        <v>301.0</v>
      </c>
      <c r="K276" s="43">
        <v>0.0</v>
      </c>
      <c r="L276" s="39" t="s">
        <v>51</v>
      </c>
      <c r="M276" s="38">
        <v>45737.0</v>
      </c>
      <c r="N276" s="39" t="s">
        <v>19</v>
      </c>
      <c r="O276" s="39" t="s">
        <v>996</v>
      </c>
      <c r="P276" s="81" t="s">
        <v>66</v>
      </c>
      <c r="Q276" s="463"/>
      <c r="R276" s="44"/>
      <c r="S276" s="44"/>
      <c r="T276" s="44"/>
      <c r="U276" s="44"/>
      <c r="V276" s="463"/>
      <c r="W276" s="463"/>
      <c r="X276" s="463"/>
    </row>
    <row r="277">
      <c r="A277" s="38">
        <v>45705.0</v>
      </c>
      <c r="B277" s="38">
        <v>45783.0</v>
      </c>
      <c r="C277" s="39">
        <v>219885.0</v>
      </c>
      <c r="D277" s="39" t="s">
        <v>95</v>
      </c>
      <c r="E277" s="38">
        <v>45413.0</v>
      </c>
      <c r="F277" s="40">
        <f t="shared" si="6"/>
        <v>12</v>
      </c>
      <c r="G277" s="38">
        <v>45474.0</v>
      </c>
      <c r="H277" s="462">
        <f t="shared" si="7"/>
        <v>10</v>
      </c>
      <c r="I277" s="39" t="s">
        <v>49</v>
      </c>
      <c r="J277" s="39">
        <v>504.0</v>
      </c>
      <c r="K277" s="43" t="s">
        <v>64</v>
      </c>
      <c r="L277" s="39" t="s">
        <v>51</v>
      </c>
      <c r="M277" s="38">
        <v>45747.0</v>
      </c>
      <c r="N277" s="39" t="s">
        <v>19</v>
      </c>
      <c r="O277" s="39" t="s">
        <v>996</v>
      </c>
      <c r="P277" s="463"/>
      <c r="Q277" s="463"/>
      <c r="R277" s="44"/>
      <c r="S277" s="44"/>
      <c r="T277" s="44"/>
      <c r="U277" s="44"/>
      <c r="V277" s="463"/>
      <c r="W277" s="463"/>
      <c r="X277" s="463"/>
    </row>
    <row r="278">
      <c r="A278" s="38">
        <v>45705.0</v>
      </c>
      <c r="B278" s="38">
        <v>45783.0</v>
      </c>
      <c r="C278" s="39">
        <v>242491.0</v>
      </c>
      <c r="D278" s="39" t="s">
        <v>95</v>
      </c>
      <c r="E278" s="38">
        <v>45689.0</v>
      </c>
      <c r="F278" s="40">
        <f t="shared" si="6"/>
        <v>3</v>
      </c>
      <c r="G278" s="38">
        <v>45698.0</v>
      </c>
      <c r="H278" s="462">
        <f t="shared" si="7"/>
        <v>2</v>
      </c>
      <c r="I278" s="39" t="s">
        <v>74</v>
      </c>
      <c r="J278" s="39" t="s">
        <v>33</v>
      </c>
      <c r="K278" s="43" t="s">
        <v>64</v>
      </c>
      <c r="L278" s="39" t="s">
        <v>68</v>
      </c>
      <c r="M278" s="38">
        <v>45734.0</v>
      </c>
      <c r="N278" s="39" t="s">
        <v>19</v>
      </c>
      <c r="O278" s="39"/>
      <c r="P278" s="463"/>
      <c r="Q278" s="463"/>
      <c r="R278" s="44"/>
      <c r="S278" s="44"/>
      <c r="T278" s="44"/>
      <c r="U278" s="44"/>
      <c r="V278" s="463"/>
      <c r="W278" s="463"/>
      <c r="X278" s="463"/>
    </row>
    <row r="279">
      <c r="A279" s="38">
        <v>45705.0</v>
      </c>
      <c r="B279" s="38">
        <v>45783.0</v>
      </c>
      <c r="C279" s="39">
        <v>230792.0</v>
      </c>
      <c r="D279" s="39" t="s">
        <v>96</v>
      </c>
      <c r="E279" s="38">
        <v>45536.0</v>
      </c>
      <c r="F279" s="40">
        <f t="shared" si="6"/>
        <v>8</v>
      </c>
      <c r="G279" s="77">
        <v>45587.0</v>
      </c>
      <c r="H279" s="462">
        <f t="shared" si="7"/>
        <v>6</v>
      </c>
      <c r="I279" s="39" t="s">
        <v>49</v>
      </c>
      <c r="J279" s="39">
        <v>512.0</v>
      </c>
      <c r="K279" s="43">
        <v>0.0</v>
      </c>
      <c r="L279" s="39" t="s">
        <v>68</v>
      </c>
      <c r="M279" s="38">
        <v>45729.0</v>
      </c>
      <c r="N279" s="39" t="s">
        <v>19</v>
      </c>
      <c r="O279" s="39" t="s">
        <v>996</v>
      </c>
      <c r="P279" s="81" t="s">
        <v>66</v>
      </c>
      <c r="Q279" s="463"/>
      <c r="R279" s="44"/>
      <c r="S279" s="44"/>
      <c r="T279" s="44"/>
      <c r="U279" s="44"/>
      <c r="V279" s="463"/>
      <c r="W279" s="463"/>
      <c r="X279" s="463"/>
    </row>
    <row r="280">
      <c r="A280" s="38">
        <v>45705.0</v>
      </c>
      <c r="B280" s="38">
        <v>45783.0</v>
      </c>
      <c r="C280" s="39">
        <v>214606.0</v>
      </c>
      <c r="D280" s="39" t="s">
        <v>62</v>
      </c>
      <c r="E280" s="38">
        <v>45413.0</v>
      </c>
      <c r="F280" s="40">
        <f t="shared" si="6"/>
        <v>12</v>
      </c>
      <c r="G280" s="38">
        <v>45427.0</v>
      </c>
      <c r="H280" s="462">
        <f t="shared" si="7"/>
        <v>11</v>
      </c>
      <c r="I280" s="39" t="s">
        <v>74</v>
      </c>
      <c r="J280" s="39">
        <v>312.0</v>
      </c>
      <c r="K280" s="43">
        <v>0.0</v>
      </c>
      <c r="L280" s="39" t="s">
        <v>51</v>
      </c>
      <c r="M280" s="38">
        <v>45721.0</v>
      </c>
      <c r="N280" s="39" t="s">
        <v>19</v>
      </c>
      <c r="O280" s="44"/>
      <c r="P280" s="463"/>
      <c r="Q280" s="463"/>
      <c r="R280" s="44"/>
      <c r="S280" s="44"/>
      <c r="T280" s="44"/>
      <c r="U280" s="44"/>
      <c r="V280" s="463"/>
      <c r="W280" s="463"/>
      <c r="X280" s="463"/>
    </row>
    <row r="281">
      <c r="A281" s="38">
        <v>45705.0</v>
      </c>
      <c r="B281" s="38">
        <v>45783.0</v>
      </c>
      <c r="C281" s="39">
        <v>229744.0</v>
      </c>
      <c r="D281" s="39" t="s">
        <v>62</v>
      </c>
      <c r="E281" s="38">
        <v>45444.0</v>
      </c>
      <c r="F281" s="40">
        <f t="shared" si="6"/>
        <v>11</v>
      </c>
      <c r="G281" s="38">
        <v>45567.0</v>
      </c>
      <c r="H281" s="462">
        <f t="shared" si="7"/>
        <v>7</v>
      </c>
      <c r="I281" s="39" t="s">
        <v>49</v>
      </c>
      <c r="J281" s="90" t="s">
        <v>160</v>
      </c>
      <c r="K281" s="43">
        <v>0.0</v>
      </c>
      <c r="L281" s="39" t="s">
        <v>51</v>
      </c>
      <c r="M281" s="38">
        <v>45729.0</v>
      </c>
      <c r="N281" s="39" t="s">
        <v>19</v>
      </c>
      <c r="O281" s="39" t="s">
        <v>996</v>
      </c>
      <c r="P281" s="81" t="s">
        <v>66</v>
      </c>
      <c r="Q281" s="463"/>
      <c r="R281" s="44"/>
      <c r="S281" s="44"/>
      <c r="T281" s="44"/>
      <c r="U281" s="44"/>
      <c r="V281" s="463"/>
      <c r="W281" s="463"/>
      <c r="X281" s="463"/>
    </row>
    <row r="282">
      <c r="A282" s="38">
        <v>45705.0</v>
      </c>
      <c r="B282" s="38">
        <v>45783.0</v>
      </c>
      <c r="C282" s="39">
        <v>217344.0</v>
      </c>
      <c r="D282" s="39" t="s">
        <v>62</v>
      </c>
      <c r="E282" s="38">
        <v>44470.0</v>
      </c>
      <c r="F282" s="40">
        <f t="shared" si="6"/>
        <v>43</v>
      </c>
      <c r="G282" s="38">
        <v>45450.0</v>
      </c>
      <c r="H282" s="462">
        <f t="shared" si="7"/>
        <v>10</v>
      </c>
      <c r="I282" s="39" t="s">
        <v>72</v>
      </c>
      <c r="J282" s="39">
        <v>4041.0</v>
      </c>
      <c r="K282" s="63"/>
      <c r="L282" s="44"/>
      <c r="M282" s="44"/>
      <c r="N282" s="39" t="s">
        <v>19</v>
      </c>
      <c r="O282" s="44"/>
      <c r="P282" s="463"/>
      <c r="Q282" s="463"/>
      <c r="R282" s="44"/>
      <c r="S282" s="44"/>
      <c r="T282" s="44"/>
      <c r="U282" s="44"/>
      <c r="V282" s="463"/>
      <c r="W282" s="463"/>
      <c r="X282" s="463"/>
    </row>
    <row r="283">
      <c r="A283" s="38">
        <v>45705.0</v>
      </c>
      <c r="B283" s="38">
        <v>45783.0</v>
      </c>
      <c r="C283" s="39">
        <v>232879.0</v>
      </c>
      <c r="D283" s="39" t="s">
        <v>62</v>
      </c>
      <c r="E283" s="38">
        <v>45017.0</v>
      </c>
      <c r="F283" s="40">
        <f t="shared" si="6"/>
        <v>25</v>
      </c>
      <c r="G283" s="77">
        <v>45595.0</v>
      </c>
      <c r="H283" s="462">
        <f t="shared" si="7"/>
        <v>6</v>
      </c>
      <c r="I283" s="39" t="s">
        <v>49</v>
      </c>
      <c r="J283" s="39" t="s">
        <v>33</v>
      </c>
      <c r="K283" s="43" t="s">
        <v>1050</v>
      </c>
      <c r="L283" s="44"/>
      <c r="M283" s="44"/>
      <c r="N283" s="39" t="s">
        <v>19</v>
      </c>
      <c r="O283" s="44"/>
      <c r="P283" s="463"/>
      <c r="Q283" s="463"/>
      <c r="R283" s="44"/>
      <c r="S283" s="44"/>
      <c r="T283" s="44"/>
      <c r="U283" s="44"/>
      <c r="V283" s="463"/>
      <c r="W283" s="463"/>
      <c r="X283" s="463"/>
    </row>
    <row r="284">
      <c r="A284" s="38">
        <v>45705.0</v>
      </c>
      <c r="B284" s="38">
        <v>45783.0</v>
      </c>
      <c r="C284" s="39">
        <v>218292.0</v>
      </c>
      <c r="D284" s="39" t="s">
        <v>116</v>
      </c>
      <c r="E284" s="38">
        <v>45170.0</v>
      </c>
      <c r="F284" s="40">
        <f t="shared" si="6"/>
        <v>20</v>
      </c>
      <c r="G284" s="38">
        <v>45460.0</v>
      </c>
      <c r="H284" s="462">
        <f t="shared" si="7"/>
        <v>10</v>
      </c>
      <c r="I284" s="39" t="s">
        <v>59</v>
      </c>
      <c r="J284" s="39" t="s">
        <v>33</v>
      </c>
      <c r="K284" s="475">
        <v>0.8</v>
      </c>
      <c r="L284" s="39" t="s">
        <v>51</v>
      </c>
      <c r="M284" s="38">
        <v>45783.0</v>
      </c>
      <c r="N284" s="39" t="s">
        <v>17</v>
      </c>
      <c r="O284" s="44"/>
      <c r="P284" s="463"/>
      <c r="Q284" s="463"/>
      <c r="R284" s="44"/>
      <c r="S284" s="44"/>
      <c r="T284" s="44"/>
      <c r="U284" s="44"/>
      <c r="V284" s="463"/>
      <c r="W284" s="463"/>
      <c r="X284" s="463"/>
    </row>
    <row r="285">
      <c r="A285" s="38">
        <v>45705.0</v>
      </c>
      <c r="B285" s="38">
        <v>45783.0</v>
      </c>
      <c r="C285" s="39">
        <v>62904.0</v>
      </c>
      <c r="D285" s="39" t="s">
        <v>116</v>
      </c>
      <c r="E285" s="38">
        <v>44013.0</v>
      </c>
      <c r="F285" s="40">
        <f t="shared" si="6"/>
        <v>58</v>
      </c>
      <c r="G285" s="38">
        <v>44074.0</v>
      </c>
      <c r="H285" s="462">
        <f t="shared" si="7"/>
        <v>56</v>
      </c>
      <c r="I285" s="482" t="s">
        <v>59</v>
      </c>
      <c r="J285" s="39" t="s">
        <v>33</v>
      </c>
      <c r="K285" s="63"/>
      <c r="L285" s="44"/>
      <c r="M285" s="44"/>
      <c r="N285" s="39" t="s">
        <v>19</v>
      </c>
      <c r="O285" s="44"/>
      <c r="P285" s="463"/>
      <c r="Q285" s="463"/>
      <c r="R285" s="44"/>
      <c r="S285" s="44"/>
      <c r="T285" s="44"/>
      <c r="U285" s="44"/>
      <c r="V285" s="463"/>
      <c r="W285" s="463"/>
      <c r="X285" s="463"/>
    </row>
    <row r="286">
      <c r="A286" s="38">
        <v>45705.0</v>
      </c>
      <c r="B286" s="38">
        <v>45783.0</v>
      </c>
      <c r="C286" s="39">
        <v>147449.0</v>
      </c>
      <c r="D286" s="39" t="s">
        <v>116</v>
      </c>
      <c r="E286" s="38">
        <v>44805.0</v>
      </c>
      <c r="F286" s="40">
        <f t="shared" si="6"/>
        <v>32</v>
      </c>
      <c r="G286" s="77">
        <v>44848.0</v>
      </c>
      <c r="H286" s="462">
        <f t="shared" si="7"/>
        <v>30</v>
      </c>
      <c r="I286" s="39" t="s">
        <v>49</v>
      </c>
      <c r="J286" s="39" t="s">
        <v>33</v>
      </c>
      <c r="K286" s="43" t="s">
        <v>1050</v>
      </c>
      <c r="L286" s="44"/>
      <c r="M286" s="44"/>
      <c r="N286" s="39" t="s">
        <v>19</v>
      </c>
      <c r="O286" s="44"/>
      <c r="P286" s="463"/>
      <c r="Q286" s="463"/>
      <c r="R286" s="44"/>
      <c r="S286" s="44"/>
      <c r="T286" s="44"/>
      <c r="U286" s="44"/>
      <c r="V286" s="463"/>
      <c r="W286" s="463"/>
      <c r="X286" s="463"/>
    </row>
    <row r="287">
      <c r="A287" s="38">
        <v>45705.0</v>
      </c>
      <c r="B287" s="38">
        <v>45783.0</v>
      </c>
      <c r="C287" s="39">
        <v>217209.0</v>
      </c>
      <c r="D287" s="39" t="s">
        <v>116</v>
      </c>
      <c r="E287" s="38">
        <v>45413.0</v>
      </c>
      <c r="F287" s="40">
        <f t="shared" si="6"/>
        <v>12</v>
      </c>
      <c r="G287" s="38">
        <v>45449.0</v>
      </c>
      <c r="H287" s="462">
        <f t="shared" si="7"/>
        <v>11</v>
      </c>
      <c r="I287" s="39" t="s">
        <v>49</v>
      </c>
      <c r="J287" s="39" t="s">
        <v>295</v>
      </c>
      <c r="K287" s="43" t="s">
        <v>64</v>
      </c>
      <c r="L287" s="39" t="s">
        <v>51</v>
      </c>
      <c r="M287" s="38">
        <v>45743.0</v>
      </c>
      <c r="N287" s="39" t="s">
        <v>19</v>
      </c>
      <c r="O287" s="39" t="s">
        <v>996</v>
      </c>
      <c r="P287" s="81" t="s">
        <v>66</v>
      </c>
      <c r="Q287" s="463"/>
      <c r="R287" s="44"/>
      <c r="S287" s="44"/>
      <c r="T287" s="44"/>
      <c r="U287" s="44"/>
      <c r="V287" s="463"/>
      <c r="W287" s="463"/>
      <c r="X287" s="463"/>
    </row>
    <row r="288">
      <c r="A288" s="38">
        <v>45705.0</v>
      </c>
      <c r="B288" s="38">
        <v>45783.0</v>
      </c>
      <c r="C288" s="39">
        <v>195934.0</v>
      </c>
      <c r="D288" s="39" t="s">
        <v>116</v>
      </c>
      <c r="E288" s="38">
        <v>45231.0</v>
      </c>
      <c r="F288" s="40">
        <f t="shared" si="6"/>
        <v>18</v>
      </c>
      <c r="G288" s="77">
        <v>45251.0</v>
      </c>
      <c r="H288" s="462">
        <f t="shared" si="7"/>
        <v>17</v>
      </c>
      <c r="I288" s="39" t="s">
        <v>49</v>
      </c>
      <c r="J288" s="39">
        <v>501.0</v>
      </c>
      <c r="K288" s="63"/>
      <c r="L288" s="44"/>
      <c r="M288" s="44"/>
      <c r="N288" s="39" t="s">
        <v>19</v>
      </c>
      <c r="O288" s="44"/>
      <c r="P288" s="463"/>
      <c r="Q288" s="463"/>
      <c r="R288" s="44"/>
      <c r="S288" s="44"/>
      <c r="T288" s="44"/>
      <c r="U288" s="44"/>
      <c r="V288" s="463"/>
      <c r="W288" s="463"/>
      <c r="X288" s="463"/>
    </row>
    <row r="289">
      <c r="A289" s="38">
        <v>45705.0</v>
      </c>
      <c r="B289" s="38">
        <v>45783.0</v>
      </c>
      <c r="C289" s="39">
        <v>171663.0</v>
      </c>
      <c r="D289" s="39" t="s">
        <v>116</v>
      </c>
      <c r="E289" s="38">
        <v>45017.0</v>
      </c>
      <c r="F289" s="40">
        <f t="shared" si="6"/>
        <v>25</v>
      </c>
      <c r="G289" s="38">
        <v>45066.0</v>
      </c>
      <c r="H289" s="462">
        <f t="shared" si="7"/>
        <v>23</v>
      </c>
      <c r="I289" s="39" t="s">
        <v>59</v>
      </c>
      <c r="J289" s="39" t="s">
        <v>33</v>
      </c>
      <c r="K289" s="43" t="s">
        <v>1054</v>
      </c>
      <c r="L289" s="44"/>
      <c r="M289" s="44"/>
      <c r="N289" s="39" t="s">
        <v>19</v>
      </c>
      <c r="O289" s="44"/>
      <c r="P289" s="463"/>
      <c r="Q289" s="463"/>
      <c r="R289" s="44"/>
      <c r="S289" s="44"/>
      <c r="T289" s="44"/>
      <c r="U289" s="44"/>
      <c r="V289" s="463"/>
      <c r="W289" s="463"/>
      <c r="X289" s="463"/>
    </row>
    <row r="290">
      <c r="A290" s="38">
        <v>45705.0</v>
      </c>
      <c r="B290" s="38">
        <v>45783.0</v>
      </c>
      <c r="C290" s="39">
        <v>206668.0</v>
      </c>
      <c r="D290" s="39" t="s">
        <v>116</v>
      </c>
      <c r="E290" s="38">
        <v>45352.0</v>
      </c>
      <c r="F290" s="40">
        <f t="shared" si="6"/>
        <v>14</v>
      </c>
      <c r="G290" s="38">
        <v>45372.0</v>
      </c>
      <c r="H290" s="462">
        <f t="shared" si="7"/>
        <v>13</v>
      </c>
      <c r="I290" s="39" t="s">
        <v>49</v>
      </c>
      <c r="J290" s="39">
        <v>501.0</v>
      </c>
      <c r="K290" s="63"/>
      <c r="L290" s="44"/>
      <c r="M290" s="44"/>
      <c r="N290" s="39" t="s">
        <v>19</v>
      </c>
      <c r="O290" s="44"/>
      <c r="P290" s="463"/>
      <c r="Q290" s="463"/>
      <c r="R290" s="44"/>
      <c r="S290" s="44"/>
      <c r="T290" s="44"/>
      <c r="U290" s="44"/>
      <c r="V290" s="463"/>
      <c r="W290" s="463"/>
      <c r="X290" s="463"/>
    </row>
    <row r="291">
      <c r="A291" s="38">
        <v>45705.0</v>
      </c>
      <c r="B291" s="38">
        <v>45783.0</v>
      </c>
      <c r="C291" s="39">
        <v>240805.0</v>
      </c>
      <c r="D291" s="39" t="s">
        <v>116</v>
      </c>
      <c r="E291" s="38">
        <v>45597.0</v>
      </c>
      <c r="F291" s="40">
        <f t="shared" si="6"/>
        <v>6</v>
      </c>
      <c r="G291" s="38">
        <v>45684.0</v>
      </c>
      <c r="H291" s="462">
        <f t="shared" si="7"/>
        <v>3</v>
      </c>
      <c r="I291" s="39" t="s">
        <v>74</v>
      </c>
      <c r="J291" s="39">
        <v>306.0</v>
      </c>
      <c r="K291" s="43">
        <v>0.0</v>
      </c>
      <c r="L291" s="39" t="s">
        <v>68</v>
      </c>
      <c r="M291" s="38">
        <v>45713.0</v>
      </c>
      <c r="N291" s="39" t="s">
        <v>19</v>
      </c>
      <c r="O291" s="39"/>
      <c r="P291" s="463"/>
      <c r="Q291" s="463"/>
      <c r="R291" s="44"/>
      <c r="S291" s="44"/>
      <c r="T291" s="44"/>
      <c r="U291" s="44"/>
      <c r="V291" s="463"/>
      <c r="W291" s="463"/>
      <c r="X291" s="463"/>
    </row>
    <row r="292">
      <c r="A292" s="38">
        <v>45705.0</v>
      </c>
      <c r="B292" s="38">
        <v>45783.0</v>
      </c>
      <c r="C292" s="39">
        <v>237749.0</v>
      </c>
      <c r="D292" s="39" t="s">
        <v>98</v>
      </c>
      <c r="E292" s="38">
        <v>45413.0</v>
      </c>
      <c r="F292" s="40">
        <f t="shared" si="6"/>
        <v>12</v>
      </c>
      <c r="G292" s="77">
        <v>45651.0</v>
      </c>
      <c r="H292" s="462">
        <f t="shared" si="7"/>
        <v>4</v>
      </c>
      <c r="I292" s="39" t="s">
        <v>49</v>
      </c>
      <c r="J292" s="39">
        <v>514.0</v>
      </c>
      <c r="K292" s="43" t="s">
        <v>64</v>
      </c>
      <c r="L292" s="39" t="s">
        <v>51</v>
      </c>
      <c r="M292" s="38">
        <v>45723.0</v>
      </c>
      <c r="N292" s="39" t="s">
        <v>19</v>
      </c>
      <c r="O292" s="39" t="s">
        <v>996</v>
      </c>
      <c r="P292" s="81" t="s">
        <v>66</v>
      </c>
      <c r="Q292" s="463"/>
      <c r="R292" s="44"/>
      <c r="S292" s="44"/>
      <c r="T292" s="44"/>
      <c r="U292" s="44"/>
      <c r="V292" s="463"/>
      <c r="W292" s="463"/>
      <c r="X292" s="463"/>
    </row>
    <row r="293">
      <c r="A293" s="38">
        <v>45727.0</v>
      </c>
      <c r="B293" s="38">
        <v>45783.0</v>
      </c>
      <c r="C293" s="39">
        <v>238404.0</v>
      </c>
      <c r="D293" s="39" t="s">
        <v>98</v>
      </c>
      <c r="E293" s="38">
        <v>45566.0</v>
      </c>
      <c r="F293" s="40">
        <f t="shared" si="6"/>
        <v>7</v>
      </c>
      <c r="G293" s="38">
        <v>45667.0</v>
      </c>
      <c r="H293" s="462">
        <f t="shared" si="7"/>
        <v>3</v>
      </c>
      <c r="I293" s="39" t="s">
        <v>74</v>
      </c>
      <c r="J293" s="39">
        <v>314.0</v>
      </c>
      <c r="K293" s="43"/>
      <c r="L293" s="39" t="s">
        <v>84</v>
      </c>
      <c r="M293" s="38">
        <v>45736.0</v>
      </c>
      <c r="N293" s="39" t="s">
        <v>19</v>
      </c>
      <c r="O293" s="39"/>
      <c r="P293" s="463"/>
      <c r="Q293" s="463"/>
      <c r="R293" s="44"/>
      <c r="S293" s="44"/>
      <c r="T293" s="44"/>
      <c r="U293" s="44"/>
      <c r="V293" s="463"/>
      <c r="W293" s="463"/>
      <c r="X293" s="463"/>
    </row>
    <row r="294">
      <c r="A294" s="38">
        <v>45719.0</v>
      </c>
      <c r="B294" s="38">
        <v>45783.0</v>
      </c>
      <c r="C294" s="39">
        <v>189585.0</v>
      </c>
      <c r="D294" s="39" t="s">
        <v>98</v>
      </c>
      <c r="E294" s="38">
        <v>45139.0</v>
      </c>
      <c r="F294" s="40">
        <f t="shared" si="6"/>
        <v>21</v>
      </c>
      <c r="G294" s="77">
        <v>45216.0</v>
      </c>
      <c r="H294" s="462">
        <f t="shared" si="7"/>
        <v>18</v>
      </c>
      <c r="I294" s="39" t="s">
        <v>72</v>
      </c>
      <c r="J294" s="39">
        <v>4040.0</v>
      </c>
      <c r="K294" s="43">
        <v>10000.0</v>
      </c>
      <c r="L294" s="39" t="s">
        <v>51</v>
      </c>
      <c r="M294" s="44"/>
      <c r="N294" s="39" t="s">
        <v>19</v>
      </c>
      <c r="O294" s="44"/>
      <c r="P294" s="463"/>
      <c r="Q294" s="463"/>
      <c r="R294" s="44"/>
      <c r="S294" s="44"/>
      <c r="T294" s="44"/>
      <c r="U294" s="44"/>
      <c r="V294" s="463"/>
      <c r="W294" s="463"/>
      <c r="X294" s="463"/>
    </row>
    <row r="295">
      <c r="A295" s="38">
        <v>45705.0</v>
      </c>
      <c r="B295" s="38">
        <v>45783.0</v>
      </c>
      <c r="C295" s="39">
        <v>242033.0</v>
      </c>
      <c r="D295" s="39" t="s">
        <v>98</v>
      </c>
      <c r="E295" s="38">
        <v>45505.0</v>
      </c>
      <c r="F295" s="40">
        <f t="shared" si="6"/>
        <v>9</v>
      </c>
      <c r="G295" s="38">
        <v>45693.0</v>
      </c>
      <c r="H295" s="462">
        <f t="shared" si="7"/>
        <v>3</v>
      </c>
      <c r="I295" s="39" t="s">
        <v>49</v>
      </c>
      <c r="J295" s="39" t="s">
        <v>1055</v>
      </c>
      <c r="K295" s="43" t="s">
        <v>64</v>
      </c>
      <c r="L295" s="39" t="s">
        <v>68</v>
      </c>
      <c r="M295" s="38">
        <v>45723.0</v>
      </c>
      <c r="N295" s="39" t="s">
        <v>19</v>
      </c>
      <c r="O295" s="39" t="s">
        <v>996</v>
      </c>
      <c r="P295" s="81" t="s">
        <v>66</v>
      </c>
      <c r="Q295" s="463"/>
      <c r="R295" s="44"/>
      <c r="S295" s="44"/>
      <c r="T295" s="44"/>
      <c r="U295" s="44"/>
      <c r="V295" s="463"/>
      <c r="W295" s="463"/>
      <c r="X295" s="463"/>
    </row>
    <row r="296">
      <c r="A296" s="38">
        <v>45705.0</v>
      </c>
      <c r="B296" s="38">
        <v>45783.0</v>
      </c>
      <c r="C296" s="39">
        <v>235151.0</v>
      </c>
      <c r="D296" s="39" t="s">
        <v>118</v>
      </c>
      <c r="E296" s="38">
        <v>45658.0</v>
      </c>
      <c r="F296" s="40">
        <f t="shared" si="6"/>
        <v>4</v>
      </c>
      <c r="G296" s="38">
        <v>45685.0</v>
      </c>
      <c r="H296" s="462">
        <f t="shared" si="7"/>
        <v>3</v>
      </c>
      <c r="I296" s="39" t="s">
        <v>49</v>
      </c>
      <c r="J296" s="39">
        <v>504.0</v>
      </c>
      <c r="K296" s="43">
        <v>0.0</v>
      </c>
      <c r="L296" s="39" t="s">
        <v>68</v>
      </c>
      <c r="M296" s="38">
        <v>45723.0</v>
      </c>
      <c r="N296" s="39" t="s">
        <v>19</v>
      </c>
      <c r="O296" s="39" t="s">
        <v>1034</v>
      </c>
      <c r="P296" s="463"/>
      <c r="Q296" s="463"/>
      <c r="R296" s="44"/>
      <c r="S296" s="44"/>
      <c r="T296" s="44"/>
      <c r="U296" s="44"/>
      <c r="V296" s="463"/>
      <c r="W296" s="463"/>
      <c r="X296" s="463"/>
    </row>
    <row r="297">
      <c r="A297" s="38">
        <v>45705.0</v>
      </c>
      <c r="B297" s="38">
        <v>45783.0</v>
      </c>
      <c r="C297" s="39">
        <v>242225.0</v>
      </c>
      <c r="D297" s="39" t="s">
        <v>118</v>
      </c>
      <c r="E297" s="38">
        <v>45658.0</v>
      </c>
      <c r="F297" s="40">
        <f t="shared" si="6"/>
        <v>4</v>
      </c>
      <c r="G297" s="38">
        <v>45695.0</v>
      </c>
      <c r="H297" s="462">
        <f t="shared" si="7"/>
        <v>2</v>
      </c>
      <c r="I297" s="39" t="s">
        <v>49</v>
      </c>
      <c r="J297" s="39">
        <v>512.0</v>
      </c>
      <c r="K297" s="43">
        <v>0.0</v>
      </c>
      <c r="L297" s="39" t="s">
        <v>68</v>
      </c>
      <c r="M297" s="38">
        <v>45723.0</v>
      </c>
      <c r="N297" s="39" t="s">
        <v>19</v>
      </c>
      <c r="O297" s="39" t="s">
        <v>1034</v>
      </c>
      <c r="P297" s="463"/>
      <c r="Q297" s="463"/>
      <c r="R297" s="44"/>
      <c r="S297" s="44"/>
      <c r="T297" s="44"/>
      <c r="U297" s="44"/>
      <c r="V297" s="463"/>
      <c r="W297" s="463"/>
      <c r="X297" s="463"/>
    </row>
    <row r="298">
      <c r="A298" s="38">
        <v>45705.0</v>
      </c>
      <c r="B298" s="38">
        <v>45783.0</v>
      </c>
      <c r="C298" s="39">
        <v>187254.0</v>
      </c>
      <c r="D298" s="39" t="s">
        <v>99</v>
      </c>
      <c r="E298" s="38">
        <v>45017.0</v>
      </c>
      <c r="F298" s="40">
        <f t="shared" si="6"/>
        <v>25</v>
      </c>
      <c r="G298" s="38">
        <v>45102.0</v>
      </c>
      <c r="H298" s="462">
        <f t="shared" si="7"/>
        <v>22</v>
      </c>
      <c r="I298" s="39" t="s">
        <v>49</v>
      </c>
      <c r="J298" s="39">
        <v>505.0</v>
      </c>
      <c r="K298" s="43">
        <v>0.0</v>
      </c>
      <c r="L298" s="39" t="s">
        <v>51</v>
      </c>
      <c r="M298" s="38">
        <v>45712.0</v>
      </c>
      <c r="N298" s="39" t="s">
        <v>19</v>
      </c>
      <c r="O298" s="39" t="s">
        <v>996</v>
      </c>
      <c r="P298" s="81" t="s">
        <v>66</v>
      </c>
      <c r="Q298" s="463"/>
      <c r="R298" s="44"/>
      <c r="S298" s="44"/>
      <c r="T298" s="44"/>
      <c r="U298" s="44"/>
      <c r="V298" s="463"/>
      <c r="W298" s="463"/>
      <c r="X298" s="463"/>
    </row>
    <row r="299">
      <c r="A299" s="38">
        <v>45705.0</v>
      </c>
      <c r="B299" s="38">
        <v>45783.0</v>
      </c>
      <c r="C299" s="39">
        <v>27579.0</v>
      </c>
      <c r="D299" s="39" t="s">
        <v>179</v>
      </c>
      <c r="E299" s="38">
        <v>43922.0</v>
      </c>
      <c r="F299" s="40">
        <f t="shared" si="6"/>
        <v>61</v>
      </c>
      <c r="G299" s="38">
        <v>44036.0</v>
      </c>
      <c r="H299" s="462">
        <f t="shared" si="7"/>
        <v>57</v>
      </c>
      <c r="I299" s="39" t="s">
        <v>144</v>
      </c>
      <c r="J299" s="39" t="s">
        <v>33</v>
      </c>
      <c r="K299" s="43">
        <v>0.0</v>
      </c>
      <c r="L299" s="39" t="s">
        <v>68</v>
      </c>
      <c r="M299" s="38">
        <v>45533.0</v>
      </c>
      <c r="N299" s="39" t="s">
        <v>19</v>
      </c>
      <c r="O299" s="44"/>
      <c r="P299" s="463"/>
      <c r="Q299" s="463"/>
      <c r="R299" s="44"/>
      <c r="S299" s="44"/>
      <c r="T299" s="44"/>
      <c r="U299" s="44"/>
      <c r="V299" s="463"/>
      <c r="W299" s="463"/>
      <c r="X299" s="463"/>
    </row>
    <row r="300">
      <c r="A300" s="38">
        <v>45705.0</v>
      </c>
      <c r="B300" s="38">
        <v>45783.0</v>
      </c>
      <c r="C300" s="39">
        <v>77601.0</v>
      </c>
      <c r="D300" s="39" t="s">
        <v>674</v>
      </c>
      <c r="E300" s="38">
        <v>44197.0</v>
      </c>
      <c r="F300" s="40">
        <f t="shared" si="6"/>
        <v>52</v>
      </c>
      <c r="G300" s="38">
        <v>44256.0</v>
      </c>
      <c r="H300" s="462">
        <f t="shared" si="7"/>
        <v>50</v>
      </c>
      <c r="I300" s="39" t="s">
        <v>144</v>
      </c>
      <c r="J300" s="39">
        <v>701.0</v>
      </c>
      <c r="K300" s="43" t="s">
        <v>169</v>
      </c>
      <c r="L300" s="44"/>
      <c r="M300" s="44"/>
      <c r="N300" s="39" t="s">
        <v>19</v>
      </c>
      <c r="O300" s="44"/>
      <c r="P300" s="463"/>
      <c r="Q300" s="463"/>
      <c r="R300" s="44"/>
      <c r="S300" s="44"/>
      <c r="T300" s="44"/>
      <c r="U300" s="44"/>
      <c r="V300" s="463"/>
      <c r="W300" s="463"/>
      <c r="X300" s="463"/>
    </row>
    <row r="301">
      <c r="A301" s="38">
        <v>45705.0</v>
      </c>
      <c r="B301" s="38">
        <v>45783.0</v>
      </c>
      <c r="C301" s="39">
        <v>134995.0</v>
      </c>
      <c r="D301" s="39" t="s">
        <v>70</v>
      </c>
      <c r="E301" s="38">
        <v>44713.0</v>
      </c>
      <c r="F301" s="40">
        <f t="shared" si="6"/>
        <v>35</v>
      </c>
      <c r="G301" s="38">
        <v>44741.0</v>
      </c>
      <c r="H301" s="462">
        <f t="shared" si="7"/>
        <v>34</v>
      </c>
      <c r="I301" s="39" t="s">
        <v>144</v>
      </c>
      <c r="J301" s="39">
        <v>714.0</v>
      </c>
      <c r="K301" s="43" t="s">
        <v>169</v>
      </c>
      <c r="L301" s="44"/>
      <c r="M301" s="44"/>
      <c r="N301" s="39" t="s">
        <v>19</v>
      </c>
      <c r="O301" s="44"/>
      <c r="P301" s="463"/>
      <c r="Q301" s="463"/>
      <c r="R301" s="44"/>
      <c r="S301" s="44"/>
      <c r="T301" s="44"/>
      <c r="U301" s="44"/>
      <c r="V301" s="463"/>
      <c r="W301" s="463"/>
      <c r="X301" s="463"/>
    </row>
    <row r="302">
      <c r="A302" s="38">
        <v>45705.0</v>
      </c>
      <c r="B302" s="38">
        <v>45783.0</v>
      </c>
      <c r="C302" s="39">
        <v>12192.0</v>
      </c>
      <c r="D302" s="39" t="s">
        <v>116</v>
      </c>
      <c r="E302" s="77">
        <v>43397.0</v>
      </c>
      <c r="F302" s="40">
        <f t="shared" si="6"/>
        <v>78</v>
      </c>
      <c r="G302" s="38">
        <v>43602.0</v>
      </c>
      <c r="H302" s="462">
        <f t="shared" si="7"/>
        <v>71</v>
      </c>
      <c r="I302" s="39" t="s">
        <v>262</v>
      </c>
      <c r="J302" s="39" t="s">
        <v>33</v>
      </c>
      <c r="K302" s="43" t="s">
        <v>169</v>
      </c>
      <c r="L302" s="44"/>
      <c r="M302" s="44"/>
      <c r="N302" s="39" t="s">
        <v>19</v>
      </c>
      <c r="O302" s="44"/>
      <c r="P302" s="463"/>
      <c r="Q302" s="463"/>
      <c r="R302" s="44"/>
      <c r="S302" s="44"/>
      <c r="T302" s="44"/>
      <c r="U302" s="44"/>
      <c r="V302" s="463"/>
      <c r="W302" s="463"/>
      <c r="X302" s="463"/>
    </row>
    <row r="303">
      <c r="A303" s="38">
        <v>45705.0</v>
      </c>
      <c r="B303" s="38">
        <v>45783.0</v>
      </c>
      <c r="C303" s="39">
        <v>7425.0</v>
      </c>
      <c r="D303" s="39" t="s">
        <v>96</v>
      </c>
      <c r="E303" s="38">
        <v>43282.0</v>
      </c>
      <c r="F303" s="40">
        <f t="shared" si="6"/>
        <v>82</v>
      </c>
      <c r="G303" s="77">
        <v>43455.0</v>
      </c>
      <c r="H303" s="462">
        <f t="shared" si="7"/>
        <v>76</v>
      </c>
      <c r="I303" s="39" t="s">
        <v>468</v>
      </c>
      <c r="J303" s="39" t="s">
        <v>33</v>
      </c>
      <c r="K303" s="43" t="s">
        <v>169</v>
      </c>
      <c r="L303" s="44"/>
      <c r="M303" s="44"/>
      <c r="N303" s="39" t="s">
        <v>19</v>
      </c>
      <c r="O303" s="44"/>
      <c r="P303" s="463"/>
      <c r="Q303" s="463"/>
      <c r="R303" s="44"/>
      <c r="S303" s="44"/>
      <c r="T303" s="44"/>
      <c r="U303" s="44"/>
      <c r="V303" s="463"/>
      <c r="W303" s="463"/>
      <c r="X303" s="463"/>
    </row>
    <row r="304">
      <c r="A304" s="38">
        <v>45705.0</v>
      </c>
      <c r="B304" s="38">
        <v>45783.0</v>
      </c>
      <c r="C304" s="39">
        <v>11278.0</v>
      </c>
      <c r="D304" s="39" t="s">
        <v>96</v>
      </c>
      <c r="E304" s="38">
        <v>43525.0</v>
      </c>
      <c r="F304" s="40">
        <f t="shared" si="6"/>
        <v>74</v>
      </c>
      <c r="G304" s="38">
        <v>43570.0</v>
      </c>
      <c r="H304" s="462">
        <f t="shared" si="7"/>
        <v>72</v>
      </c>
      <c r="I304" s="39" t="s">
        <v>59</v>
      </c>
      <c r="J304" s="39" t="s">
        <v>33</v>
      </c>
      <c r="K304" s="43" t="s">
        <v>169</v>
      </c>
      <c r="L304" s="44"/>
      <c r="M304" s="44"/>
      <c r="N304" s="39" t="s">
        <v>19</v>
      </c>
      <c r="O304" s="44"/>
      <c r="P304" s="463"/>
      <c r="Q304" s="463"/>
      <c r="R304" s="44"/>
      <c r="S304" s="44"/>
      <c r="T304" s="44"/>
      <c r="U304" s="44"/>
      <c r="V304" s="463"/>
      <c r="W304" s="463"/>
      <c r="X304" s="463"/>
    </row>
    <row r="305">
      <c r="A305" s="38">
        <v>45705.0</v>
      </c>
      <c r="B305" s="38">
        <v>45783.0</v>
      </c>
      <c r="C305" s="39">
        <v>14290.0</v>
      </c>
      <c r="D305" s="39" t="s">
        <v>990</v>
      </c>
      <c r="E305" s="38">
        <v>43466.0</v>
      </c>
      <c r="F305" s="40">
        <f t="shared" si="6"/>
        <v>76</v>
      </c>
      <c r="G305" s="38">
        <v>43641.0</v>
      </c>
      <c r="H305" s="462">
        <f t="shared" si="7"/>
        <v>70</v>
      </c>
      <c r="I305" s="39" t="s">
        <v>74</v>
      </c>
      <c r="J305" s="39" t="s">
        <v>33</v>
      </c>
      <c r="K305" s="43" t="s">
        <v>169</v>
      </c>
      <c r="L305" s="44"/>
      <c r="M305" s="44"/>
      <c r="N305" s="39" t="s">
        <v>19</v>
      </c>
      <c r="O305" s="44"/>
      <c r="P305" s="463"/>
      <c r="Q305" s="463"/>
      <c r="R305" s="44"/>
      <c r="S305" s="44"/>
      <c r="T305" s="44"/>
      <c r="U305" s="44"/>
      <c r="V305" s="463"/>
      <c r="W305" s="463"/>
      <c r="X305" s="463"/>
    </row>
    <row r="306">
      <c r="A306" s="38">
        <v>45705.0</v>
      </c>
      <c r="B306" s="38">
        <v>45783.0</v>
      </c>
      <c r="C306" s="39">
        <v>14274.0</v>
      </c>
      <c r="D306" s="39" t="s">
        <v>196</v>
      </c>
      <c r="E306" s="38">
        <v>43525.0</v>
      </c>
      <c r="F306" s="40">
        <f t="shared" si="6"/>
        <v>74</v>
      </c>
      <c r="G306" s="38">
        <v>43637.0</v>
      </c>
      <c r="H306" s="462">
        <f t="shared" si="7"/>
        <v>70</v>
      </c>
      <c r="I306" s="39" t="s">
        <v>74</v>
      </c>
      <c r="J306" s="39" t="s">
        <v>33</v>
      </c>
      <c r="K306" s="43" t="s">
        <v>169</v>
      </c>
      <c r="L306" s="44"/>
      <c r="M306" s="44"/>
      <c r="N306" s="39" t="s">
        <v>19</v>
      </c>
      <c r="O306" s="44"/>
      <c r="P306" s="463"/>
      <c r="Q306" s="463"/>
      <c r="R306" s="44"/>
      <c r="S306" s="44"/>
      <c r="T306" s="44"/>
      <c r="U306" s="44"/>
      <c r="V306" s="463"/>
      <c r="W306" s="463"/>
      <c r="X306" s="463"/>
    </row>
    <row r="307">
      <c r="A307" s="38">
        <v>45705.0</v>
      </c>
      <c r="B307" s="38">
        <v>45783.0</v>
      </c>
      <c r="C307" s="39">
        <v>10883.0</v>
      </c>
      <c r="D307" s="39" t="s">
        <v>41</v>
      </c>
      <c r="E307" s="38">
        <v>43525.0</v>
      </c>
      <c r="F307" s="40">
        <f t="shared" si="6"/>
        <v>74</v>
      </c>
      <c r="G307" s="38">
        <v>43552.0</v>
      </c>
      <c r="H307" s="462">
        <f t="shared" si="7"/>
        <v>73</v>
      </c>
      <c r="I307" s="39" t="s">
        <v>59</v>
      </c>
      <c r="J307" s="39" t="s">
        <v>33</v>
      </c>
      <c r="K307" s="43" t="s">
        <v>169</v>
      </c>
      <c r="L307" s="44"/>
      <c r="M307" s="44"/>
      <c r="N307" s="39" t="s">
        <v>19</v>
      </c>
      <c r="O307" s="44"/>
      <c r="P307" s="463"/>
      <c r="Q307" s="463"/>
      <c r="R307" s="44"/>
      <c r="S307" s="44"/>
      <c r="T307" s="44"/>
      <c r="U307" s="44"/>
      <c r="V307" s="463"/>
      <c r="W307" s="463"/>
      <c r="X307" s="463"/>
    </row>
    <row r="308">
      <c r="A308" s="38">
        <v>45705.0</v>
      </c>
      <c r="B308" s="38">
        <v>45783.0</v>
      </c>
      <c r="C308" s="39">
        <v>11674.0</v>
      </c>
      <c r="D308" s="39" t="s">
        <v>112</v>
      </c>
      <c r="E308" s="38">
        <v>43590.0</v>
      </c>
      <c r="F308" s="40">
        <f t="shared" si="6"/>
        <v>72</v>
      </c>
      <c r="G308" s="38">
        <v>43578.0</v>
      </c>
      <c r="H308" s="462">
        <f t="shared" si="7"/>
        <v>72</v>
      </c>
      <c r="I308" s="39" t="s">
        <v>59</v>
      </c>
      <c r="J308" s="39" t="s">
        <v>33</v>
      </c>
      <c r="K308" s="43" t="s">
        <v>169</v>
      </c>
      <c r="L308" s="44"/>
      <c r="M308" s="44"/>
      <c r="N308" s="39" t="s">
        <v>19</v>
      </c>
      <c r="O308" s="44"/>
      <c r="P308" s="463"/>
      <c r="Q308" s="463"/>
      <c r="R308" s="44"/>
      <c r="S308" s="44"/>
      <c r="T308" s="44"/>
      <c r="U308" s="44"/>
      <c r="V308" s="463"/>
      <c r="W308" s="463"/>
      <c r="X308" s="463"/>
    </row>
    <row r="309">
      <c r="A309" s="38">
        <v>45705.0</v>
      </c>
      <c r="B309" s="38">
        <v>45783.0</v>
      </c>
      <c r="C309" s="39">
        <v>13609.0</v>
      </c>
      <c r="D309" s="39" t="s">
        <v>58</v>
      </c>
      <c r="E309" s="38">
        <v>43620.0</v>
      </c>
      <c r="F309" s="40">
        <f t="shared" si="6"/>
        <v>71</v>
      </c>
      <c r="G309" s="38">
        <v>43620.0</v>
      </c>
      <c r="H309" s="462">
        <f t="shared" si="7"/>
        <v>71</v>
      </c>
      <c r="I309" s="39" t="s">
        <v>49</v>
      </c>
      <c r="J309" s="39" t="s">
        <v>33</v>
      </c>
      <c r="K309" s="43" t="s">
        <v>169</v>
      </c>
      <c r="L309" s="44"/>
      <c r="M309" s="44"/>
      <c r="N309" s="39" t="s">
        <v>19</v>
      </c>
      <c r="O309" s="44"/>
      <c r="P309" s="463"/>
      <c r="Q309" s="463"/>
      <c r="R309" s="44"/>
      <c r="S309" s="44"/>
      <c r="T309" s="44"/>
      <c r="U309" s="44"/>
      <c r="V309" s="463"/>
      <c r="W309" s="463"/>
      <c r="X309" s="463"/>
    </row>
    <row r="310">
      <c r="A310" s="38">
        <v>45705.0</v>
      </c>
      <c r="B310" s="38">
        <v>45783.0</v>
      </c>
      <c r="C310" s="39">
        <v>9437.0</v>
      </c>
      <c r="D310" s="39" t="s">
        <v>107</v>
      </c>
      <c r="E310" s="77">
        <v>43434.0</v>
      </c>
      <c r="F310" s="40">
        <f t="shared" si="6"/>
        <v>77</v>
      </c>
      <c r="G310" s="38">
        <v>43503.0</v>
      </c>
      <c r="H310" s="462">
        <f t="shared" si="7"/>
        <v>74</v>
      </c>
      <c r="I310" s="39" t="s">
        <v>468</v>
      </c>
      <c r="J310" s="39" t="s">
        <v>33</v>
      </c>
      <c r="K310" s="43" t="s">
        <v>169</v>
      </c>
      <c r="L310" s="44"/>
      <c r="M310" s="44"/>
      <c r="N310" s="39" t="s">
        <v>19</v>
      </c>
      <c r="O310" s="44"/>
      <c r="P310" s="463"/>
      <c r="Q310" s="463"/>
      <c r="R310" s="44"/>
      <c r="S310" s="44"/>
      <c r="T310" s="44"/>
      <c r="U310" s="44"/>
      <c r="V310" s="463"/>
      <c r="W310" s="463"/>
      <c r="X310" s="463"/>
    </row>
    <row r="311">
      <c r="A311" s="38">
        <v>45705.0</v>
      </c>
      <c r="B311" s="38">
        <v>45783.0</v>
      </c>
      <c r="C311" s="39">
        <v>8680.0</v>
      </c>
      <c r="D311" s="39" t="s">
        <v>62</v>
      </c>
      <c r="E311" s="38">
        <v>43296.0</v>
      </c>
      <c r="F311" s="40">
        <f t="shared" si="6"/>
        <v>81</v>
      </c>
      <c r="G311" s="38">
        <v>43479.0</v>
      </c>
      <c r="H311" s="462">
        <f t="shared" si="7"/>
        <v>75</v>
      </c>
      <c r="I311" s="39" t="s">
        <v>170</v>
      </c>
      <c r="J311" s="39" t="s">
        <v>33</v>
      </c>
      <c r="K311" s="43" t="s">
        <v>169</v>
      </c>
      <c r="L311" s="44"/>
      <c r="M311" s="44"/>
      <c r="N311" s="39" t="s">
        <v>19</v>
      </c>
      <c r="O311" s="44"/>
      <c r="P311" s="463"/>
      <c r="Q311" s="463"/>
      <c r="R311" s="44"/>
      <c r="S311" s="44"/>
      <c r="T311" s="44"/>
      <c r="U311" s="44"/>
      <c r="V311" s="463"/>
      <c r="W311" s="463"/>
      <c r="X311" s="463"/>
    </row>
    <row r="312">
      <c r="A312" s="38">
        <v>45705.0</v>
      </c>
      <c r="B312" s="38">
        <v>45783.0</v>
      </c>
      <c r="C312" s="39">
        <v>9824.0</v>
      </c>
      <c r="D312" s="39" t="s">
        <v>71</v>
      </c>
      <c r="E312" s="38">
        <v>43041.0</v>
      </c>
      <c r="F312" s="40">
        <f t="shared" si="6"/>
        <v>90</v>
      </c>
      <c r="G312" s="38">
        <v>43544.0</v>
      </c>
      <c r="H312" s="462">
        <f t="shared" si="7"/>
        <v>73</v>
      </c>
      <c r="I312" s="39" t="s">
        <v>59</v>
      </c>
      <c r="J312" s="39" t="s">
        <v>33</v>
      </c>
      <c r="K312" s="43" t="s">
        <v>169</v>
      </c>
      <c r="L312" s="44"/>
      <c r="M312" s="44"/>
      <c r="N312" s="39" t="s">
        <v>19</v>
      </c>
      <c r="O312" s="44"/>
      <c r="P312" s="463"/>
      <c r="Q312" s="463"/>
      <c r="R312" s="44"/>
      <c r="S312" s="44"/>
      <c r="T312" s="44"/>
      <c r="U312" s="44"/>
      <c r="V312" s="463"/>
      <c r="W312" s="463"/>
      <c r="X312" s="463"/>
    </row>
    <row r="313">
      <c r="A313" s="38">
        <v>45705.0</v>
      </c>
      <c r="B313" s="38">
        <v>45783.0</v>
      </c>
      <c r="C313" s="39">
        <v>239005.0</v>
      </c>
      <c r="D313" s="39" t="s">
        <v>58</v>
      </c>
      <c r="E313" s="38">
        <v>45627.0</v>
      </c>
      <c r="F313" s="40">
        <f t="shared" si="6"/>
        <v>5</v>
      </c>
      <c r="G313" s="38">
        <v>45667.0</v>
      </c>
      <c r="H313" s="462">
        <f t="shared" si="7"/>
        <v>3</v>
      </c>
      <c r="I313" s="39" t="s">
        <v>73</v>
      </c>
      <c r="J313" s="39" t="s">
        <v>121</v>
      </c>
      <c r="K313" s="43" t="s">
        <v>561</v>
      </c>
      <c r="L313" s="44"/>
      <c r="M313" s="44"/>
      <c r="N313" s="39" t="s">
        <v>19</v>
      </c>
      <c r="O313" s="39" t="s">
        <v>1034</v>
      </c>
      <c r="P313" s="463"/>
      <c r="Q313" s="463"/>
      <c r="R313" s="44"/>
      <c r="S313" s="44"/>
      <c r="T313" s="44"/>
      <c r="U313" s="44"/>
      <c r="V313" s="463"/>
      <c r="W313" s="463"/>
      <c r="X313" s="463"/>
    </row>
    <row r="314">
      <c r="A314" s="38">
        <v>45705.0</v>
      </c>
      <c r="B314" s="38">
        <v>45783.0</v>
      </c>
      <c r="C314" s="39">
        <v>139174.0</v>
      </c>
      <c r="D314" s="39" t="s">
        <v>1056</v>
      </c>
      <c r="E314" s="38">
        <v>44743.0</v>
      </c>
      <c r="F314" s="40">
        <f t="shared" si="6"/>
        <v>34</v>
      </c>
      <c r="G314" s="38">
        <v>44775.0</v>
      </c>
      <c r="H314" s="462">
        <f t="shared" si="7"/>
        <v>33</v>
      </c>
      <c r="I314" s="39" t="s">
        <v>74</v>
      </c>
      <c r="J314" s="39" t="s">
        <v>121</v>
      </c>
      <c r="K314" s="43" t="s">
        <v>121</v>
      </c>
      <c r="L314" s="39" t="s">
        <v>51</v>
      </c>
      <c r="M314" s="38">
        <v>45734.0</v>
      </c>
      <c r="N314" s="39" t="s">
        <v>19</v>
      </c>
      <c r="O314" s="44"/>
      <c r="P314" s="463"/>
      <c r="Q314" s="463"/>
      <c r="R314" s="44"/>
      <c r="S314" s="44"/>
      <c r="T314" s="44"/>
      <c r="U314" s="44"/>
      <c r="V314" s="463"/>
      <c r="W314" s="463"/>
      <c r="X314" s="463"/>
    </row>
    <row r="315">
      <c r="A315" s="38">
        <v>45705.0</v>
      </c>
      <c r="B315" s="38">
        <v>45783.0</v>
      </c>
      <c r="C315" s="39">
        <v>43919.0</v>
      </c>
      <c r="D315" s="39" t="s">
        <v>179</v>
      </c>
      <c r="E315" s="38">
        <v>43891.0</v>
      </c>
      <c r="F315" s="40">
        <f t="shared" si="6"/>
        <v>62</v>
      </c>
      <c r="G315" s="38">
        <v>43951.0</v>
      </c>
      <c r="H315" s="462">
        <f t="shared" si="7"/>
        <v>60</v>
      </c>
      <c r="I315" s="39" t="s">
        <v>63</v>
      </c>
      <c r="J315" s="39" t="s">
        <v>121</v>
      </c>
      <c r="K315" s="43">
        <v>0.0</v>
      </c>
      <c r="L315" s="39" t="s">
        <v>51</v>
      </c>
      <c r="M315" s="38">
        <v>45705.0</v>
      </c>
      <c r="N315" s="39" t="s">
        <v>19</v>
      </c>
      <c r="O315" s="44"/>
      <c r="P315" s="463"/>
      <c r="Q315" s="463"/>
      <c r="R315" s="44"/>
      <c r="S315" s="44"/>
      <c r="T315" s="44"/>
      <c r="U315" s="44"/>
      <c r="V315" s="463"/>
      <c r="W315" s="463"/>
      <c r="X315" s="463"/>
    </row>
    <row r="316">
      <c r="A316" s="38">
        <v>45705.0</v>
      </c>
      <c r="B316" s="38">
        <v>45783.0</v>
      </c>
      <c r="C316" s="39">
        <v>212608.0</v>
      </c>
      <c r="D316" s="39" t="s">
        <v>62</v>
      </c>
      <c r="E316" s="38">
        <v>45352.0</v>
      </c>
      <c r="F316" s="40">
        <f t="shared" si="6"/>
        <v>14</v>
      </c>
      <c r="G316" s="38">
        <v>45412.0</v>
      </c>
      <c r="H316" s="462">
        <f t="shared" si="7"/>
        <v>12</v>
      </c>
      <c r="I316" s="39" t="s">
        <v>63</v>
      </c>
      <c r="J316" s="39">
        <v>436.0</v>
      </c>
      <c r="K316" s="43">
        <v>0.0</v>
      </c>
      <c r="L316" s="39" t="s">
        <v>51</v>
      </c>
      <c r="M316" s="38">
        <v>45719.0</v>
      </c>
      <c r="N316" s="39" t="s">
        <v>19</v>
      </c>
      <c r="O316" s="39" t="s">
        <v>996</v>
      </c>
      <c r="P316" s="81" t="s">
        <v>66</v>
      </c>
      <c r="Q316" s="463"/>
      <c r="R316" s="44"/>
      <c r="S316" s="44"/>
      <c r="T316" s="44"/>
      <c r="U316" s="44"/>
      <c r="V316" s="463"/>
      <c r="W316" s="463"/>
      <c r="X316" s="463"/>
    </row>
    <row r="317">
      <c r="A317" s="38">
        <v>45705.0</v>
      </c>
      <c r="B317" s="38">
        <v>45783.0</v>
      </c>
      <c r="C317" s="39">
        <v>58610.0</v>
      </c>
      <c r="D317" s="39" t="s">
        <v>41</v>
      </c>
      <c r="E317" s="38">
        <v>44013.0</v>
      </c>
      <c r="F317" s="40">
        <f t="shared" si="6"/>
        <v>58</v>
      </c>
      <c r="G317" s="38">
        <v>44036.0</v>
      </c>
      <c r="H317" s="462">
        <f t="shared" si="7"/>
        <v>57</v>
      </c>
      <c r="I317" s="39" t="s">
        <v>74</v>
      </c>
      <c r="J317" s="39" t="s">
        <v>33</v>
      </c>
      <c r="K317" s="43" t="s">
        <v>561</v>
      </c>
      <c r="L317" s="39" t="s">
        <v>51</v>
      </c>
      <c r="M317" s="38">
        <v>45734.0</v>
      </c>
      <c r="N317" s="39" t="s">
        <v>19</v>
      </c>
      <c r="O317" s="44"/>
      <c r="P317" s="44"/>
      <c r="Q317" s="463"/>
      <c r="R317" s="44"/>
      <c r="S317" s="44"/>
      <c r="T317" s="44"/>
      <c r="U317" s="44"/>
      <c r="V317" s="463"/>
      <c r="W317" s="463"/>
      <c r="X317" s="463"/>
    </row>
    <row r="318">
      <c r="A318" s="38">
        <v>45705.0</v>
      </c>
      <c r="B318" s="38">
        <v>45783.0</v>
      </c>
      <c r="C318" s="39">
        <v>229784.0</v>
      </c>
      <c r="D318" s="39" t="s">
        <v>89</v>
      </c>
      <c r="E318" s="38">
        <v>45505.0</v>
      </c>
      <c r="F318" s="40">
        <f t="shared" si="6"/>
        <v>9</v>
      </c>
      <c r="G318" s="38">
        <v>45567.0</v>
      </c>
      <c r="H318" s="462">
        <f t="shared" si="7"/>
        <v>7</v>
      </c>
      <c r="I318" s="39" t="s">
        <v>42</v>
      </c>
      <c r="J318" s="39" t="s">
        <v>33</v>
      </c>
      <c r="K318" s="43" t="s">
        <v>561</v>
      </c>
      <c r="L318" s="39" t="s">
        <v>51</v>
      </c>
      <c r="M318" s="38">
        <v>45783.0</v>
      </c>
      <c r="N318" s="39" t="s">
        <v>17</v>
      </c>
      <c r="O318" s="44"/>
      <c r="P318" s="44"/>
      <c r="Q318" s="463"/>
      <c r="R318" s="44"/>
      <c r="S318" s="44"/>
      <c r="T318" s="44"/>
      <c r="U318" s="44"/>
      <c r="V318" s="463"/>
      <c r="W318" s="463"/>
      <c r="X318" s="463"/>
    </row>
    <row r="319">
      <c r="A319" s="38">
        <v>45705.0</v>
      </c>
      <c r="B319" s="38">
        <v>45783.0</v>
      </c>
      <c r="C319" s="39">
        <v>152251.0</v>
      </c>
      <c r="D319" s="39" t="s">
        <v>48</v>
      </c>
      <c r="E319" s="38">
        <v>44805.0</v>
      </c>
      <c r="F319" s="40">
        <f t="shared" si="6"/>
        <v>32</v>
      </c>
      <c r="G319" s="77">
        <v>44890.0</v>
      </c>
      <c r="H319" s="462">
        <f t="shared" si="7"/>
        <v>29</v>
      </c>
      <c r="I319" s="39" t="s">
        <v>73</v>
      </c>
      <c r="J319" s="39" t="s">
        <v>33</v>
      </c>
      <c r="K319" s="43" t="s">
        <v>561</v>
      </c>
      <c r="L319" s="44"/>
      <c r="M319" s="44"/>
      <c r="N319" s="39" t="s">
        <v>19</v>
      </c>
      <c r="O319" s="44"/>
      <c r="P319" s="44"/>
      <c r="Q319" s="463"/>
      <c r="R319" s="44"/>
      <c r="S319" s="44"/>
      <c r="T319" s="44"/>
      <c r="U319" s="44"/>
      <c r="V319" s="463"/>
      <c r="W319" s="463"/>
      <c r="X319" s="463"/>
    </row>
    <row r="320">
      <c r="A320" s="38">
        <v>45705.0</v>
      </c>
      <c r="B320" s="38">
        <v>45783.0</v>
      </c>
      <c r="C320" s="39">
        <v>192564.0</v>
      </c>
      <c r="D320" s="39" t="s">
        <v>1056</v>
      </c>
      <c r="E320" s="38">
        <v>44927.0</v>
      </c>
      <c r="F320" s="40">
        <f t="shared" si="6"/>
        <v>28</v>
      </c>
      <c r="G320" s="77">
        <v>45240.0</v>
      </c>
      <c r="H320" s="462">
        <f t="shared" si="7"/>
        <v>17</v>
      </c>
      <c r="I320" s="39" t="s">
        <v>73</v>
      </c>
      <c r="J320" s="39" t="s">
        <v>33</v>
      </c>
      <c r="K320" s="43" t="s">
        <v>561</v>
      </c>
      <c r="L320" s="44"/>
      <c r="M320" s="44"/>
      <c r="N320" s="39" t="s">
        <v>19</v>
      </c>
      <c r="O320" s="44"/>
      <c r="P320" s="44"/>
      <c r="Q320" s="463"/>
      <c r="R320" s="44"/>
      <c r="S320" s="44"/>
      <c r="T320" s="44"/>
      <c r="U320" s="44"/>
      <c r="V320" s="463"/>
      <c r="W320" s="463"/>
      <c r="X320" s="463"/>
    </row>
    <row r="321">
      <c r="A321" s="38">
        <v>45705.0</v>
      </c>
      <c r="B321" s="38">
        <v>45783.0</v>
      </c>
      <c r="C321" s="39">
        <v>141275.0</v>
      </c>
      <c r="D321" s="39" t="s">
        <v>71</v>
      </c>
      <c r="E321" s="38">
        <v>44774.0</v>
      </c>
      <c r="F321" s="40">
        <f t="shared" si="6"/>
        <v>33</v>
      </c>
      <c r="G321" s="38">
        <v>44791.0</v>
      </c>
      <c r="H321" s="462">
        <f t="shared" si="7"/>
        <v>32</v>
      </c>
      <c r="I321" s="39" t="s">
        <v>73</v>
      </c>
      <c r="J321" s="39" t="s">
        <v>33</v>
      </c>
      <c r="K321" s="43" t="s">
        <v>561</v>
      </c>
      <c r="L321" s="44"/>
      <c r="M321" s="44"/>
      <c r="N321" s="39" t="s">
        <v>19</v>
      </c>
      <c r="O321" s="44"/>
      <c r="P321" s="44"/>
      <c r="Q321" s="463"/>
      <c r="R321" s="44"/>
      <c r="S321" s="44"/>
      <c r="T321" s="44"/>
      <c r="U321" s="44"/>
      <c r="V321" s="463"/>
      <c r="W321" s="463"/>
      <c r="X321" s="463"/>
    </row>
    <row r="322">
      <c r="A322" s="38">
        <v>45705.0</v>
      </c>
      <c r="B322" s="38">
        <v>45783.0</v>
      </c>
      <c r="C322" s="39">
        <v>211823.0</v>
      </c>
      <c r="D322" s="39" t="s">
        <v>71</v>
      </c>
      <c r="E322" s="38">
        <v>45413.0</v>
      </c>
      <c r="F322" s="40">
        <f t="shared" si="6"/>
        <v>12</v>
      </c>
      <c r="G322" s="38">
        <v>45432.0</v>
      </c>
      <c r="H322" s="462">
        <f t="shared" si="7"/>
        <v>11</v>
      </c>
      <c r="I322" s="39" t="s">
        <v>73</v>
      </c>
      <c r="J322" s="39" t="s">
        <v>33</v>
      </c>
      <c r="K322" s="43" t="s">
        <v>561</v>
      </c>
      <c r="L322" s="44"/>
      <c r="M322" s="44"/>
      <c r="N322" s="39" t="s">
        <v>19</v>
      </c>
      <c r="O322" s="44"/>
      <c r="P322" s="44"/>
      <c r="Q322" s="463"/>
      <c r="R322" s="44"/>
      <c r="S322" s="44"/>
      <c r="T322" s="44"/>
      <c r="U322" s="44"/>
      <c r="V322" s="463"/>
      <c r="W322" s="463"/>
      <c r="X322" s="463"/>
    </row>
    <row r="323">
      <c r="A323" s="38">
        <v>45705.0</v>
      </c>
      <c r="B323" s="38">
        <v>45783.0</v>
      </c>
      <c r="C323" s="39">
        <v>77937.0</v>
      </c>
      <c r="D323" s="39" t="s">
        <v>96</v>
      </c>
      <c r="E323" s="38">
        <v>44197.0</v>
      </c>
      <c r="F323" s="40">
        <f t="shared" si="6"/>
        <v>52</v>
      </c>
      <c r="G323" s="38">
        <v>44263.0</v>
      </c>
      <c r="H323" s="462">
        <f t="shared" si="7"/>
        <v>49</v>
      </c>
      <c r="I323" s="39" t="s">
        <v>73</v>
      </c>
      <c r="J323" s="39" t="s">
        <v>33</v>
      </c>
      <c r="K323" s="43" t="s">
        <v>561</v>
      </c>
      <c r="L323" s="44"/>
      <c r="M323" s="44"/>
      <c r="N323" s="39" t="s">
        <v>19</v>
      </c>
      <c r="O323" s="44"/>
      <c r="P323" s="44"/>
      <c r="Q323" s="463"/>
      <c r="R323" s="44"/>
      <c r="S323" s="44"/>
      <c r="T323" s="44"/>
      <c r="U323" s="44"/>
      <c r="V323" s="463"/>
      <c r="W323" s="463"/>
      <c r="X323" s="463"/>
    </row>
    <row r="324">
      <c r="A324" s="38">
        <v>45705.0</v>
      </c>
      <c r="B324" s="38">
        <v>45783.0</v>
      </c>
      <c r="C324" s="39">
        <v>60457.0</v>
      </c>
      <c r="D324" s="39" t="s">
        <v>62</v>
      </c>
      <c r="E324" s="38">
        <v>43800.0</v>
      </c>
      <c r="F324" s="40">
        <f t="shared" si="6"/>
        <v>65</v>
      </c>
      <c r="G324" s="38">
        <v>44054.0</v>
      </c>
      <c r="H324" s="462">
        <f t="shared" si="7"/>
        <v>56</v>
      </c>
      <c r="I324" s="39" t="s">
        <v>73</v>
      </c>
      <c r="J324" s="39">
        <v>325.0</v>
      </c>
      <c r="K324" s="43" t="s">
        <v>561</v>
      </c>
      <c r="L324" s="44"/>
      <c r="M324" s="77">
        <v>45607.0</v>
      </c>
      <c r="N324" s="39" t="s">
        <v>19</v>
      </c>
      <c r="O324" s="44"/>
      <c r="P324" s="44"/>
      <c r="Q324" s="463"/>
      <c r="R324" s="44"/>
      <c r="S324" s="44"/>
      <c r="T324" s="44"/>
      <c r="U324" s="44"/>
      <c r="V324" s="463"/>
      <c r="W324" s="463"/>
      <c r="X324" s="463"/>
    </row>
    <row r="325">
      <c r="A325" s="38">
        <v>45705.0</v>
      </c>
      <c r="B325" s="38">
        <v>45783.0</v>
      </c>
      <c r="C325" s="39">
        <v>136932.0</v>
      </c>
      <c r="D325" s="39" t="s">
        <v>179</v>
      </c>
      <c r="E325" s="38">
        <v>44743.0</v>
      </c>
      <c r="F325" s="40">
        <f t="shared" si="6"/>
        <v>34</v>
      </c>
      <c r="G325" s="38">
        <v>44762.0</v>
      </c>
      <c r="H325" s="462">
        <f t="shared" si="7"/>
        <v>33</v>
      </c>
      <c r="I325" s="39" t="s">
        <v>141</v>
      </c>
      <c r="J325" s="500" t="s">
        <v>1057</v>
      </c>
      <c r="K325" s="43" t="s">
        <v>64</v>
      </c>
      <c r="L325" s="39" t="s">
        <v>51</v>
      </c>
      <c r="M325" s="38">
        <v>45740.0</v>
      </c>
      <c r="N325" s="39" t="s">
        <v>19</v>
      </c>
      <c r="O325" s="44"/>
      <c r="P325" s="44"/>
      <c r="Q325" s="463"/>
      <c r="R325" s="44"/>
      <c r="S325" s="44"/>
      <c r="T325" s="44"/>
      <c r="U325" s="44"/>
      <c r="V325" s="463"/>
      <c r="W325" s="463"/>
      <c r="X325" s="463"/>
    </row>
    <row r="326">
      <c r="A326" s="93">
        <v>45705.0</v>
      </c>
      <c r="B326" s="38">
        <v>45783.0</v>
      </c>
      <c r="C326" s="39">
        <v>230229.0</v>
      </c>
      <c r="D326" s="39" t="s">
        <v>70</v>
      </c>
      <c r="E326" s="38">
        <v>45505.0</v>
      </c>
      <c r="F326" s="40">
        <f t="shared" si="6"/>
        <v>9</v>
      </c>
      <c r="G326" s="38">
        <v>45572.0</v>
      </c>
      <c r="H326" s="462">
        <f t="shared" si="7"/>
        <v>6</v>
      </c>
      <c r="I326" s="39" t="s">
        <v>73</v>
      </c>
      <c r="J326" s="39" t="s">
        <v>33</v>
      </c>
      <c r="K326" s="43">
        <v>0.0</v>
      </c>
      <c r="L326" s="44"/>
      <c r="M326" s="44"/>
      <c r="N326" s="39" t="s">
        <v>19</v>
      </c>
      <c r="O326" s="44"/>
      <c r="P326" s="44"/>
      <c r="Q326" s="463"/>
      <c r="R326" s="44"/>
      <c r="S326" s="44"/>
      <c r="T326" s="44"/>
      <c r="U326" s="44"/>
      <c r="V326" s="463"/>
      <c r="W326" s="463"/>
      <c r="X326" s="463"/>
    </row>
    <row r="327">
      <c r="A327" s="93">
        <v>45705.0</v>
      </c>
      <c r="B327" s="38">
        <v>45783.0</v>
      </c>
      <c r="C327" s="39">
        <v>136908.0</v>
      </c>
      <c r="D327" s="39" t="s">
        <v>1058</v>
      </c>
      <c r="E327" s="38">
        <v>44621.0</v>
      </c>
      <c r="F327" s="40">
        <f t="shared" si="6"/>
        <v>38</v>
      </c>
      <c r="G327" s="38">
        <v>44761.0</v>
      </c>
      <c r="H327" s="462">
        <f t="shared" si="7"/>
        <v>33</v>
      </c>
      <c r="I327" s="39" t="s">
        <v>49</v>
      </c>
      <c r="J327" s="39">
        <v>527.0</v>
      </c>
      <c r="K327" s="43" t="s">
        <v>56</v>
      </c>
      <c r="L327" s="39" t="s">
        <v>51</v>
      </c>
      <c r="M327" s="38">
        <v>45706.0</v>
      </c>
      <c r="N327" s="39" t="s">
        <v>19</v>
      </c>
      <c r="O327" s="44"/>
      <c r="P327" s="44"/>
      <c r="Q327" s="463"/>
      <c r="R327" s="44"/>
      <c r="S327" s="44"/>
      <c r="T327" s="44"/>
      <c r="U327" s="44"/>
      <c r="V327" s="463"/>
      <c r="W327" s="463"/>
      <c r="X327" s="463"/>
    </row>
    <row r="328">
      <c r="A328" s="38">
        <v>45727.0</v>
      </c>
      <c r="B328" s="38">
        <v>45783.0</v>
      </c>
      <c r="C328" s="39">
        <v>169040.0</v>
      </c>
      <c r="D328" s="39" t="s">
        <v>99</v>
      </c>
      <c r="E328" s="38">
        <v>45292.0</v>
      </c>
      <c r="F328" s="40">
        <f t="shared" si="6"/>
        <v>16</v>
      </c>
      <c r="G328" s="38">
        <v>45348.0</v>
      </c>
      <c r="H328" s="462">
        <f t="shared" si="7"/>
        <v>14</v>
      </c>
      <c r="I328" s="39" t="s">
        <v>73</v>
      </c>
      <c r="J328" s="39">
        <v>210.0</v>
      </c>
      <c r="K328" s="43">
        <v>16000.0</v>
      </c>
      <c r="L328" s="39" t="s">
        <v>51</v>
      </c>
      <c r="M328" s="38">
        <v>45727.0</v>
      </c>
      <c r="N328" s="39" t="s">
        <v>19</v>
      </c>
      <c r="O328" s="44"/>
      <c r="P328" s="44"/>
      <c r="Q328" s="463"/>
      <c r="R328" s="44"/>
      <c r="S328" s="44"/>
      <c r="T328" s="44"/>
      <c r="U328" s="44"/>
      <c r="V328" s="463"/>
      <c r="W328" s="463"/>
      <c r="X328" s="463"/>
    </row>
    <row r="329">
      <c r="A329" s="93">
        <v>45747.0</v>
      </c>
      <c r="B329" s="38">
        <v>45783.0</v>
      </c>
      <c r="C329" s="39">
        <v>246175.0</v>
      </c>
      <c r="D329" s="39" t="s">
        <v>58</v>
      </c>
      <c r="E329" s="38">
        <v>45352.0</v>
      </c>
      <c r="F329" s="40">
        <f t="shared" si="6"/>
        <v>14</v>
      </c>
      <c r="G329" s="38">
        <v>45730.0</v>
      </c>
      <c r="H329" s="462">
        <f t="shared" si="7"/>
        <v>1</v>
      </c>
      <c r="I329" s="39" t="s">
        <v>74</v>
      </c>
      <c r="J329" s="39"/>
      <c r="K329" s="43"/>
      <c r="L329" s="39"/>
      <c r="M329" s="38"/>
      <c r="N329" s="39" t="s">
        <v>19</v>
      </c>
      <c r="O329" s="463"/>
      <c r="P329" s="463"/>
      <c r="Q329" s="463"/>
      <c r="R329" s="44"/>
      <c r="S329" s="44"/>
      <c r="T329" s="44"/>
      <c r="U329" s="44"/>
      <c r="V329" s="463"/>
      <c r="W329" s="463"/>
      <c r="X329" s="463"/>
    </row>
    <row r="330">
      <c r="A330" s="93">
        <v>45747.0</v>
      </c>
      <c r="B330" s="38">
        <v>45783.0</v>
      </c>
      <c r="C330" s="39">
        <v>246176.0</v>
      </c>
      <c r="D330" s="39" t="s">
        <v>104</v>
      </c>
      <c r="E330" s="38">
        <v>45597.0</v>
      </c>
      <c r="F330" s="40">
        <f t="shared" si="6"/>
        <v>6</v>
      </c>
      <c r="G330" s="38">
        <v>45730.0</v>
      </c>
      <c r="H330" s="462">
        <f t="shared" si="7"/>
        <v>1</v>
      </c>
      <c r="I330" s="39" t="s">
        <v>42</v>
      </c>
      <c r="J330" s="39"/>
      <c r="K330" s="43"/>
      <c r="L330" s="39"/>
      <c r="M330" s="38"/>
      <c r="N330" s="39" t="s">
        <v>19</v>
      </c>
      <c r="O330" s="463"/>
      <c r="P330" s="463"/>
      <c r="Q330" s="463"/>
      <c r="R330" s="44"/>
      <c r="S330" s="44"/>
      <c r="T330" s="44"/>
      <c r="U330" s="44"/>
      <c r="V330" s="463"/>
      <c r="W330" s="463"/>
      <c r="X330" s="463"/>
    </row>
    <row r="331">
      <c r="A331" s="93">
        <v>45747.0</v>
      </c>
      <c r="B331" s="38">
        <v>45783.0</v>
      </c>
      <c r="C331" s="39">
        <v>246179.0</v>
      </c>
      <c r="D331" s="39" t="s">
        <v>99</v>
      </c>
      <c r="E331" s="38">
        <v>45108.0</v>
      </c>
      <c r="F331" s="40">
        <f t="shared" si="6"/>
        <v>22</v>
      </c>
      <c r="G331" s="38">
        <v>45730.0</v>
      </c>
      <c r="H331" s="462">
        <f t="shared" si="7"/>
        <v>1</v>
      </c>
      <c r="I331" s="39" t="s">
        <v>73</v>
      </c>
      <c r="J331" s="39"/>
      <c r="K331" s="43"/>
      <c r="L331" s="39"/>
      <c r="M331" s="38"/>
      <c r="N331" s="39" t="s">
        <v>19</v>
      </c>
      <c r="O331" s="463"/>
      <c r="P331" s="463"/>
      <c r="Q331" s="463"/>
      <c r="R331" s="44"/>
      <c r="S331" s="44"/>
      <c r="T331" s="44"/>
      <c r="U331" s="44"/>
      <c r="V331" s="463"/>
      <c r="W331" s="463"/>
      <c r="X331" s="463"/>
    </row>
    <row r="332">
      <c r="A332" s="93">
        <v>45747.0</v>
      </c>
      <c r="B332" s="38">
        <v>45783.0</v>
      </c>
      <c r="C332" s="39">
        <v>246180.0</v>
      </c>
      <c r="D332" s="39" t="s">
        <v>77</v>
      </c>
      <c r="E332" s="38">
        <v>45597.0</v>
      </c>
      <c r="F332" s="40">
        <f t="shared" si="6"/>
        <v>6</v>
      </c>
      <c r="G332" s="38">
        <v>45730.0</v>
      </c>
      <c r="H332" s="462">
        <f t="shared" si="7"/>
        <v>1</v>
      </c>
      <c r="I332" s="39" t="s">
        <v>42</v>
      </c>
      <c r="J332" s="39"/>
      <c r="K332" s="43"/>
      <c r="L332" s="39"/>
      <c r="M332" s="38"/>
      <c r="N332" s="39" t="s">
        <v>19</v>
      </c>
      <c r="O332" s="463"/>
      <c r="P332" s="463"/>
      <c r="Q332" s="463"/>
      <c r="R332" s="44"/>
      <c r="S332" s="44"/>
      <c r="T332" s="44"/>
      <c r="U332" s="44"/>
      <c r="V332" s="463"/>
      <c r="W332" s="463"/>
      <c r="X332" s="463"/>
    </row>
    <row r="333">
      <c r="A333" s="93">
        <v>45747.0</v>
      </c>
      <c r="B333" s="38">
        <v>45783.0</v>
      </c>
      <c r="C333" s="39">
        <v>245837.0</v>
      </c>
      <c r="D333" s="39" t="s">
        <v>104</v>
      </c>
      <c r="E333" s="38">
        <v>45383.0</v>
      </c>
      <c r="F333" s="40">
        <f t="shared" si="6"/>
        <v>13</v>
      </c>
      <c r="G333" s="38">
        <v>45731.0</v>
      </c>
      <c r="H333" s="462">
        <f t="shared" si="7"/>
        <v>1</v>
      </c>
      <c r="I333" s="39" t="s">
        <v>73</v>
      </c>
      <c r="J333" s="39"/>
      <c r="K333" s="43"/>
      <c r="L333" s="39"/>
      <c r="M333" s="38"/>
      <c r="N333" s="39" t="s">
        <v>19</v>
      </c>
      <c r="O333" s="463"/>
      <c r="P333" s="463"/>
      <c r="Q333" s="463"/>
      <c r="R333" s="44"/>
      <c r="S333" s="44"/>
      <c r="T333" s="44"/>
      <c r="U333" s="44"/>
      <c r="V333" s="463"/>
      <c r="W333" s="463"/>
      <c r="X333" s="463"/>
    </row>
    <row r="334">
      <c r="A334" s="487">
        <v>45705.0</v>
      </c>
      <c r="B334" s="38">
        <v>45783.0</v>
      </c>
      <c r="C334" s="488">
        <v>214575.0</v>
      </c>
      <c r="D334" s="488" t="s">
        <v>62</v>
      </c>
      <c r="E334" s="487">
        <v>45383.0</v>
      </c>
      <c r="F334" s="489">
        <f t="shared" si="6"/>
        <v>13</v>
      </c>
      <c r="G334" s="487">
        <v>45427.0</v>
      </c>
      <c r="H334" s="462">
        <f t="shared" si="7"/>
        <v>11</v>
      </c>
      <c r="I334" s="488" t="s">
        <v>134</v>
      </c>
      <c r="J334" s="501"/>
      <c r="K334" s="502"/>
      <c r="L334" s="501"/>
      <c r="M334" s="503"/>
      <c r="N334" s="504" t="s">
        <v>19</v>
      </c>
      <c r="O334" s="463"/>
      <c r="P334" s="486"/>
      <c r="Q334" s="463"/>
      <c r="R334" s="44"/>
      <c r="S334" s="44"/>
      <c r="T334" s="44"/>
      <c r="U334" s="44"/>
      <c r="V334" s="463"/>
      <c r="W334" s="463"/>
      <c r="X334" s="463"/>
    </row>
    <row r="335">
      <c r="A335" s="487">
        <v>45705.0</v>
      </c>
      <c r="B335" s="38">
        <v>45783.0</v>
      </c>
      <c r="C335" s="488">
        <v>219698.0</v>
      </c>
      <c r="D335" s="488" t="s">
        <v>62</v>
      </c>
      <c r="E335" s="487">
        <v>45352.0</v>
      </c>
      <c r="F335" s="489">
        <f t="shared" si="6"/>
        <v>14</v>
      </c>
      <c r="G335" s="487">
        <v>45471.0</v>
      </c>
      <c r="H335" s="462">
        <f t="shared" si="7"/>
        <v>10</v>
      </c>
      <c r="I335" s="488" t="s">
        <v>134</v>
      </c>
      <c r="J335" s="505" t="s">
        <v>269</v>
      </c>
      <c r="K335" s="502"/>
      <c r="L335" s="488" t="s">
        <v>51</v>
      </c>
      <c r="M335" s="503"/>
      <c r="N335" s="39" t="s">
        <v>19</v>
      </c>
      <c r="O335" s="506" t="s">
        <v>65</v>
      </c>
      <c r="P335" s="486"/>
      <c r="Q335" s="463"/>
      <c r="R335" s="44"/>
      <c r="S335" s="44"/>
      <c r="T335" s="44"/>
      <c r="U335" s="44"/>
      <c r="V335" s="463"/>
      <c r="W335" s="463"/>
      <c r="X335" s="463"/>
    </row>
    <row r="336">
      <c r="A336" s="487">
        <v>45705.0</v>
      </c>
      <c r="B336" s="38">
        <v>45782.0</v>
      </c>
      <c r="C336" s="488">
        <v>231100.0</v>
      </c>
      <c r="D336" s="488" t="s">
        <v>62</v>
      </c>
      <c r="E336" s="487">
        <v>45536.0</v>
      </c>
      <c r="F336" s="489">
        <f t="shared" si="6"/>
        <v>8</v>
      </c>
      <c r="G336" s="492">
        <v>45580.0</v>
      </c>
      <c r="H336" s="462">
        <f t="shared" si="7"/>
        <v>6</v>
      </c>
      <c r="I336" s="488" t="s">
        <v>63</v>
      </c>
      <c r="J336" s="501"/>
      <c r="K336" s="502"/>
      <c r="L336" s="501"/>
      <c r="M336" s="503"/>
      <c r="N336" s="507" t="s">
        <v>25</v>
      </c>
      <c r="O336" s="463"/>
      <c r="P336" s="486"/>
      <c r="Q336" s="463"/>
      <c r="R336" s="44"/>
      <c r="S336" s="44"/>
      <c r="T336" s="44"/>
      <c r="U336" s="44"/>
      <c r="V336" s="463"/>
      <c r="W336" s="463"/>
      <c r="X336" s="463"/>
    </row>
    <row r="337">
      <c r="A337" s="487">
        <v>45705.0</v>
      </c>
      <c r="B337" s="38">
        <v>45783.0</v>
      </c>
      <c r="C337" s="488">
        <v>228545.0</v>
      </c>
      <c r="D337" s="488" t="s">
        <v>96</v>
      </c>
      <c r="E337" s="487">
        <v>45139.0</v>
      </c>
      <c r="F337" s="489">
        <f t="shared" si="6"/>
        <v>21</v>
      </c>
      <c r="G337" s="487">
        <v>45554.0</v>
      </c>
      <c r="H337" s="462">
        <f t="shared" si="7"/>
        <v>7</v>
      </c>
      <c r="I337" s="488" t="s">
        <v>245</v>
      </c>
      <c r="J337" s="501"/>
      <c r="K337" s="502"/>
      <c r="L337" s="501"/>
      <c r="M337" s="503"/>
      <c r="N337" s="504" t="s">
        <v>19</v>
      </c>
      <c r="O337" s="463"/>
      <c r="P337" s="486"/>
      <c r="Q337" s="463"/>
      <c r="R337" s="44"/>
      <c r="S337" s="44"/>
      <c r="T337" s="44"/>
      <c r="U337" s="44"/>
      <c r="V337" s="463"/>
      <c r="W337" s="463"/>
      <c r="X337" s="463"/>
    </row>
    <row r="338">
      <c r="A338" s="487">
        <v>45705.0</v>
      </c>
      <c r="B338" s="38">
        <v>45783.0</v>
      </c>
      <c r="C338" s="488">
        <v>210195.0</v>
      </c>
      <c r="D338" s="488" t="s">
        <v>96</v>
      </c>
      <c r="E338" s="487">
        <v>45352.0</v>
      </c>
      <c r="F338" s="489">
        <f t="shared" si="6"/>
        <v>14</v>
      </c>
      <c r="G338" s="487">
        <v>45395.0</v>
      </c>
      <c r="H338" s="462">
        <f t="shared" si="7"/>
        <v>12</v>
      </c>
      <c r="I338" s="508" t="s">
        <v>59</v>
      </c>
      <c r="J338" s="501"/>
      <c r="K338" s="502"/>
      <c r="L338" s="501"/>
      <c r="M338" s="503"/>
      <c r="N338" s="504" t="s">
        <v>19</v>
      </c>
      <c r="O338" s="463"/>
      <c r="P338" s="486"/>
      <c r="Q338" s="463"/>
      <c r="R338" s="44"/>
      <c r="S338" s="44"/>
      <c r="T338" s="44"/>
      <c r="U338" s="44"/>
      <c r="V338" s="463"/>
      <c r="W338" s="463"/>
      <c r="X338" s="463"/>
    </row>
    <row r="339">
      <c r="A339" s="487">
        <v>45705.0</v>
      </c>
      <c r="B339" s="38">
        <v>45783.0</v>
      </c>
      <c r="C339" s="488">
        <v>233144.0</v>
      </c>
      <c r="D339" s="488" t="s">
        <v>96</v>
      </c>
      <c r="E339" s="487">
        <v>45566.0</v>
      </c>
      <c r="F339" s="489">
        <f t="shared" si="6"/>
        <v>7</v>
      </c>
      <c r="G339" s="487">
        <v>45601.0</v>
      </c>
      <c r="H339" s="462">
        <f t="shared" si="7"/>
        <v>6</v>
      </c>
      <c r="I339" s="81" t="s">
        <v>74</v>
      </c>
      <c r="J339" s="488">
        <v>314.0</v>
      </c>
      <c r="K339" s="493">
        <v>6000.0</v>
      </c>
      <c r="L339" s="501"/>
      <c r="M339" s="487" t="s">
        <v>844</v>
      </c>
      <c r="N339" s="39" t="s">
        <v>19</v>
      </c>
      <c r="O339" s="39" t="s">
        <v>1034</v>
      </c>
      <c r="P339" s="486" t="s">
        <v>61</v>
      </c>
      <c r="Q339" s="463"/>
      <c r="R339" s="44"/>
      <c r="S339" s="44"/>
      <c r="T339" s="44"/>
      <c r="U339" s="44"/>
      <c r="V339" s="463"/>
      <c r="W339" s="463"/>
      <c r="X339" s="463"/>
    </row>
    <row r="340">
      <c r="A340" s="487">
        <v>45705.0</v>
      </c>
      <c r="B340" s="38">
        <v>45783.0</v>
      </c>
      <c r="C340" s="488">
        <v>198152.0</v>
      </c>
      <c r="D340" s="488" t="s">
        <v>116</v>
      </c>
      <c r="E340" s="487">
        <v>45231.0</v>
      </c>
      <c r="F340" s="489">
        <f t="shared" si="6"/>
        <v>18</v>
      </c>
      <c r="G340" s="487">
        <v>45313.0</v>
      </c>
      <c r="H340" s="462">
        <f t="shared" si="7"/>
        <v>15</v>
      </c>
      <c r="I340" s="488" t="s">
        <v>74</v>
      </c>
      <c r="J340" s="488" t="s">
        <v>94</v>
      </c>
      <c r="K340" s="502"/>
      <c r="L340" s="501"/>
      <c r="M340" s="503"/>
      <c r="N340" s="504" t="s">
        <v>19</v>
      </c>
      <c r="O340" s="463"/>
      <c r="P340" s="486"/>
      <c r="Q340" s="463"/>
      <c r="R340" s="44"/>
      <c r="S340" s="44"/>
      <c r="T340" s="44"/>
      <c r="U340" s="44"/>
      <c r="V340" s="463"/>
      <c r="W340" s="463"/>
      <c r="X340" s="463"/>
    </row>
    <row r="341">
      <c r="A341" s="487">
        <v>45705.0</v>
      </c>
      <c r="B341" s="38">
        <v>45783.0</v>
      </c>
      <c r="C341" s="488">
        <v>222022.0</v>
      </c>
      <c r="D341" s="488" t="s">
        <v>116</v>
      </c>
      <c r="E341" s="487">
        <v>45444.0</v>
      </c>
      <c r="F341" s="489">
        <f t="shared" si="6"/>
        <v>11</v>
      </c>
      <c r="G341" s="487">
        <v>45400.0</v>
      </c>
      <c r="H341" s="462">
        <f t="shared" si="7"/>
        <v>12</v>
      </c>
      <c r="I341" s="81" t="s">
        <v>74</v>
      </c>
      <c r="J341" s="488">
        <v>312.0</v>
      </c>
      <c r="K341" s="502"/>
      <c r="L341" s="501"/>
      <c r="M341" s="503"/>
      <c r="N341" s="504" t="s">
        <v>19</v>
      </c>
      <c r="O341" s="463"/>
      <c r="P341" s="486"/>
      <c r="Q341" s="463"/>
      <c r="R341" s="44"/>
      <c r="S341" s="44"/>
      <c r="T341" s="44"/>
      <c r="U341" s="44"/>
      <c r="V341" s="463"/>
      <c r="W341" s="463"/>
      <c r="X341" s="463"/>
    </row>
    <row r="342">
      <c r="A342" s="487">
        <v>45705.0</v>
      </c>
      <c r="B342" s="38">
        <v>45783.0</v>
      </c>
      <c r="C342" s="488">
        <v>200852.0</v>
      </c>
      <c r="D342" s="488" t="s">
        <v>116</v>
      </c>
      <c r="E342" s="487">
        <v>45352.0</v>
      </c>
      <c r="F342" s="489">
        <f t="shared" si="6"/>
        <v>14</v>
      </c>
      <c r="G342" s="487">
        <v>45407.0</v>
      </c>
      <c r="H342" s="462">
        <f t="shared" si="7"/>
        <v>12</v>
      </c>
      <c r="I342" s="488" t="s">
        <v>42</v>
      </c>
      <c r="J342" s="501"/>
      <c r="K342" s="502"/>
      <c r="L342" s="501"/>
      <c r="M342" s="503"/>
      <c r="N342" s="504" t="s">
        <v>19</v>
      </c>
      <c r="O342" s="463"/>
      <c r="P342" s="486"/>
      <c r="Q342" s="463"/>
      <c r="R342" s="44"/>
      <c r="S342" s="44"/>
      <c r="T342" s="44"/>
      <c r="U342" s="44"/>
      <c r="V342" s="463"/>
      <c r="W342" s="463"/>
      <c r="X342" s="463"/>
    </row>
    <row r="343">
      <c r="A343" s="487">
        <v>45705.0</v>
      </c>
      <c r="B343" s="38">
        <v>45783.0</v>
      </c>
      <c r="C343" s="488">
        <v>230743.0</v>
      </c>
      <c r="D343" s="488" t="s">
        <v>116</v>
      </c>
      <c r="E343" s="487">
        <v>45505.0</v>
      </c>
      <c r="F343" s="489">
        <f t="shared" si="6"/>
        <v>9</v>
      </c>
      <c r="G343" s="492">
        <v>45580.0</v>
      </c>
      <c r="H343" s="462">
        <f t="shared" si="7"/>
        <v>6</v>
      </c>
      <c r="I343" s="488" t="s">
        <v>74</v>
      </c>
      <c r="J343" s="501"/>
      <c r="K343" s="502"/>
      <c r="L343" s="501"/>
      <c r="M343" s="503"/>
      <c r="N343" s="504" t="s">
        <v>19</v>
      </c>
      <c r="O343" s="463"/>
      <c r="P343" s="486"/>
      <c r="Q343" s="463"/>
      <c r="R343" s="44"/>
      <c r="S343" s="44"/>
      <c r="T343" s="44"/>
      <c r="U343" s="44"/>
      <c r="V343" s="463"/>
      <c r="W343" s="463"/>
      <c r="X343" s="463"/>
    </row>
    <row r="344">
      <c r="A344" s="487">
        <v>45712.0</v>
      </c>
      <c r="B344" s="38">
        <v>45783.0</v>
      </c>
      <c r="C344" s="488">
        <v>228401.0</v>
      </c>
      <c r="D344" s="488" t="s">
        <v>116</v>
      </c>
      <c r="E344" s="487">
        <v>45536.0</v>
      </c>
      <c r="F344" s="489">
        <f t="shared" si="6"/>
        <v>8</v>
      </c>
      <c r="G344" s="492">
        <v>45589.0</v>
      </c>
      <c r="H344" s="462">
        <f t="shared" si="7"/>
        <v>6</v>
      </c>
      <c r="I344" s="488" t="s">
        <v>74</v>
      </c>
      <c r="J344" s="488">
        <v>327.0</v>
      </c>
      <c r="K344" s="493" t="s">
        <v>110</v>
      </c>
      <c r="L344" s="501"/>
      <c r="M344" s="487">
        <v>45712.0</v>
      </c>
      <c r="N344" s="39" t="s">
        <v>19</v>
      </c>
      <c r="O344" s="463"/>
      <c r="P344" s="486"/>
      <c r="Q344" s="463"/>
      <c r="R344" s="44"/>
      <c r="S344" s="44"/>
      <c r="T344" s="44"/>
      <c r="U344" s="44"/>
      <c r="V344" s="463"/>
      <c r="W344" s="463"/>
      <c r="X344" s="463"/>
    </row>
    <row r="345">
      <c r="A345" s="487">
        <v>45705.0</v>
      </c>
      <c r="B345" s="38">
        <v>45783.0</v>
      </c>
      <c r="C345" s="488">
        <v>196371.0</v>
      </c>
      <c r="D345" s="488" t="s">
        <v>98</v>
      </c>
      <c r="E345" s="487">
        <v>45231.0</v>
      </c>
      <c r="F345" s="489">
        <f t="shared" si="6"/>
        <v>18</v>
      </c>
      <c r="G345" s="492">
        <v>45279.0</v>
      </c>
      <c r="H345" s="462">
        <f t="shared" si="7"/>
        <v>16</v>
      </c>
      <c r="I345" s="81" t="s">
        <v>73</v>
      </c>
      <c r="J345" s="501"/>
      <c r="K345" s="502"/>
      <c r="L345" s="501"/>
      <c r="M345" s="503"/>
      <c r="N345" s="504" t="s">
        <v>19</v>
      </c>
      <c r="O345" s="463"/>
      <c r="P345" s="486"/>
      <c r="Q345" s="463"/>
      <c r="R345" s="44"/>
      <c r="S345" s="44"/>
      <c r="T345" s="44"/>
      <c r="U345" s="44"/>
      <c r="V345" s="463"/>
      <c r="W345" s="463"/>
      <c r="X345" s="463"/>
    </row>
    <row r="346">
      <c r="A346" s="487">
        <v>45705.0</v>
      </c>
      <c r="B346" s="38">
        <v>45783.0</v>
      </c>
      <c r="C346" s="488">
        <v>209503.0</v>
      </c>
      <c r="D346" s="488" t="s">
        <v>118</v>
      </c>
      <c r="E346" s="487">
        <v>45231.0</v>
      </c>
      <c r="F346" s="489">
        <f t="shared" si="6"/>
        <v>18</v>
      </c>
      <c r="G346" s="487">
        <v>45392.0</v>
      </c>
      <c r="H346" s="462">
        <f t="shared" si="7"/>
        <v>12</v>
      </c>
      <c r="I346" s="488" t="s">
        <v>42</v>
      </c>
      <c r="J346" s="501"/>
      <c r="K346" s="502"/>
      <c r="L346" s="501"/>
      <c r="M346" s="487">
        <v>45721.0</v>
      </c>
      <c r="N346" s="504" t="s">
        <v>19</v>
      </c>
      <c r="O346" s="506" t="s">
        <v>181</v>
      </c>
      <c r="P346" s="486"/>
      <c r="Q346" s="463"/>
      <c r="R346" s="44"/>
      <c r="S346" s="44"/>
      <c r="T346" s="44"/>
      <c r="U346" s="44"/>
      <c r="V346" s="463"/>
      <c r="W346" s="463"/>
      <c r="X346" s="463"/>
    </row>
    <row r="347">
      <c r="A347" s="487">
        <v>45705.0</v>
      </c>
      <c r="B347" s="38">
        <v>45783.0</v>
      </c>
      <c r="C347" s="488">
        <v>223963.0</v>
      </c>
      <c r="D347" s="488" t="s">
        <v>118</v>
      </c>
      <c r="E347" s="487">
        <v>45505.0</v>
      </c>
      <c r="F347" s="489">
        <f t="shared" si="6"/>
        <v>9</v>
      </c>
      <c r="G347" s="487">
        <v>45510.0</v>
      </c>
      <c r="H347" s="462">
        <f t="shared" si="7"/>
        <v>9</v>
      </c>
      <c r="I347" s="488" t="s">
        <v>74</v>
      </c>
      <c r="J347" s="501"/>
      <c r="K347" s="502"/>
      <c r="L347" s="501"/>
      <c r="M347" s="503"/>
      <c r="N347" s="504" t="s">
        <v>19</v>
      </c>
      <c r="O347" s="463"/>
      <c r="P347" s="486"/>
      <c r="Q347" s="463"/>
      <c r="R347" s="44"/>
      <c r="S347" s="44"/>
      <c r="T347" s="44"/>
      <c r="U347" s="44"/>
      <c r="V347" s="463"/>
      <c r="W347" s="463"/>
      <c r="X347" s="463"/>
    </row>
    <row r="348">
      <c r="A348" s="487">
        <v>45705.0</v>
      </c>
      <c r="B348" s="38">
        <v>45783.0</v>
      </c>
      <c r="C348" s="488">
        <v>225067.0</v>
      </c>
      <c r="D348" s="488" t="s">
        <v>118</v>
      </c>
      <c r="E348" s="487">
        <v>45474.0</v>
      </c>
      <c r="F348" s="489">
        <f t="shared" si="6"/>
        <v>10</v>
      </c>
      <c r="G348" s="487">
        <v>45519.0</v>
      </c>
      <c r="H348" s="462">
        <f t="shared" si="7"/>
        <v>8</v>
      </c>
      <c r="I348" s="488" t="s">
        <v>74</v>
      </c>
      <c r="J348" s="501"/>
      <c r="K348" s="502"/>
      <c r="L348" s="501"/>
      <c r="M348" s="503"/>
      <c r="N348" s="504" t="s">
        <v>19</v>
      </c>
      <c r="O348" s="463"/>
      <c r="P348" s="486"/>
      <c r="Q348" s="463"/>
      <c r="R348" s="44"/>
      <c r="S348" s="44"/>
      <c r="T348" s="44"/>
      <c r="U348" s="44"/>
      <c r="V348" s="463"/>
      <c r="W348" s="463"/>
      <c r="X348" s="463"/>
    </row>
    <row r="349">
      <c r="A349" s="487">
        <v>45705.0</v>
      </c>
      <c r="B349" s="38">
        <v>45783.0</v>
      </c>
      <c r="C349" s="488">
        <v>226487.0</v>
      </c>
      <c r="D349" s="488" t="s">
        <v>316</v>
      </c>
      <c r="E349" s="487">
        <v>45474.0</v>
      </c>
      <c r="F349" s="489">
        <f t="shared" si="6"/>
        <v>10</v>
      </c>
      <c r="G349" s="487">
        <v>45534.0</v>
      </c>
      <c r="H349" s="462">
        <f t="shared" si="7"/>
        <v>8</v>
      </c>
      <c r="I349" s="488" t="s">
        <v>74</v>
      </c>
      <c r="J349" s="501"/>
      <c r="K349" s="502"/>
      <c r="L349" s="501"/>
      <c r="M349" s="503"/>
      <c r="N349" s="504" t="s">
        <v>19</v>
      </c>
      <c r="O349" s="463"/>
      <c r="P349" s="486"/>
      <c r="Q349" s="463"/>
      <c r="R349" s="44"/>
      <c r="S349" s="44"/>
      <c r="T349" s="44"/>
      <c r="U349" s="44"/>
      <c r="V349" s="463"/>
      <c r="W349" s="463"/>
      <c r="X349" s="463"/>
    </row>
    <row r="350">
      <c r="A350" s="487">
        <v>45705.0</v>
      </c>
      <c r="B350" s="38">
        <v>45783.0</v>
      </c>
      <c r="C350" s="488">
        <v>168690.0</v>
      </c>
      <c r="D350" s="488" t="s">
        <v>99</v>
      </c>
      <c r="E350" s="487">
        <v>44986.0</v>
      </c>
      <c r="F350" s="489">
        <f t="shared" si="6"/>
        <v>26</v>
      </c>
      <c r="G350" s="487">
        <v>45041.0</v>
      </c>
      <c r="H350" s="462">
        <f t="shared" si="7"/>
        <v>24</v>
      </c>
      <c r="I350" s="488" t="s">
        <v>42</v>
      </c>
      <c r="J350" s="501"/>
      <c r="K350" s="502"/>
      <c r="L350" s="501"/>
      <c r="M350" s="503"/>
      <c r="N350" s="504" t="s">
        <v>19</v>
      </c>
      <c r="O350" s="463"/>
      <c r="P350" s="486"/>
      <c r="Q350" s="463"/>
      <c r="R350" s="44"/>
      <c r="S350" s="44"/>
      <c r="T350" s="44"/>
      <c r="U350" s="44"/>
      <c r="V350" s="463"/>
      <c r="W350" s="463"/>
      <c r="X350" s="463"/>
    </row>
    <row r="351">
      <c r="A351" s="487">
        <v>45705.0</v>
      </c>
      <c r="B351" s="38">
        <v>45783.0</v>
      </c>
      <c r="C351" s="488">
        <v>219551.0</v>
      </c>
      <c r="D351" s="488" t="s">
        <v>99</v>
      </c>
      <c r="E351" s="487">
        <v>45352.0</v>
      </c>
      <c r="F351" s="489">
        <f t="shared" si="6"/>
        <v>14</v>
      </c>
      <c r="G351" s="487">
        <v>45470.0</v>
      </c>
      <c r="H351" s="462">
        <f t="shared" si="7"/>
        <v>10</v>
      </c>
      <c r="I351" s="81" t="s">
        <v>74</v>
      </c>
      <c r="J351" s="488">
        <v>360.0</v>
      </c>
      <c r="K351" s="502"/>
      <c r="L351" s="501"/>
      <c r="M351" s="503"/>
      <c r="N351" s="504" t="s">
        <v>19</v>
      </c>
      <c r="O351" s="463"/>
      <c r="P351" s="486"/>
      <c r="Q351" s="463"/>
      <c r="R351" s="44"/>
      <c r="S351" s="44"/>
      <c r="T351" s="44"/>
      <c r="U351" s="44"/>
      <c r="V351" s="463"/>
      <c r="W351" s="463"/>
      <c r="X351" s="463"/>
    </row>
    <row r="352">
      <c r="A352" s="487">
        <v>45747.0</v>
      </c>
      <c r="B352" s="38">
        <v>45783.0</v>
      </c>
      <c r="C352" s="488">
        <v>246770.0</v>
      </c>
      <c r="D352" s="495" t="s">
        <v>161</v>
      </c>
      <c r="E352" s="38">
        <v>45566.0</v>
      </c>
      <c r="F352" s="40">
        <f t="shared" si="6"/>
        <v>7</v>
      </c>
      <c r="G352" s="73">
        <v>45736.0</v>
      </c>
      <c r="H352" s="462">
        <f t="shared" si="7"/>
        <v>1</v>
      </c>
      <c r="I352" s="495" t="s">
        <v>73</v>
      </c>
      <c r="J352" s="488"/>
      <c r="K352" s="502"/>
      <c r="L352" s="501"/>
      <c r="M352" s="503"/>
      <c r="N352" s="504" t="s">
        <v>19</v>
      </c>
      <c r="O352" s="486"/>
      <c r="P352" s="486"/>
      <c r="Q352" s="463"/>
      <c r="R352" s="44"/>
      <c r="S352" s="44"/>
      <c r="T352" s="44"/>
      <c r="U352" s="44"/>
      <c r="V352" s="463"/>
      <c r="W352" s="463"/>
      <c r="X352" s="463"/>
    </row>
    <row r="353">
      <c r="A353" s="487">
        <v>45747.0</v>
      </c>
      <c r="B353" s="38">
        <v>45783.0</v>
      </c>
      <c r="C353" s="488">
        <v>246773.0</v>
      </c>
      <c r="D353" s="495" t="s">
        <v>161</v>
      </c>
      <c r="E353" s="38">
        <v>45017.0</v>
      </c>
      <c r="F353" s="40">
        <f t="shared" si="6"/>
        <v>25</v>
      </c>
      <c r="G353" s="73">
        <v>45736.0</v>
      </c>
      <c r="H353" s="462">
        <f t="shared" si="7"/>
        <v>1</v>
      </c>
      <c r="I353" s="495" t="s">
        <v>49</v>
      </c>
      <c r="J353" s="488">
        <v>512.0</v>
      </c>
      <c r="K353" s="502"/>
      <c r="L353" s="501"/>
      <c r="M353" s="503"/>
      <c r="N353" s="504" t="s">
        <v>19</v>
      </c>
      <c r="O353" s="486"/>
      <c r="P353" s="486"/>
      <c r="Q353" s="463"/>
      <c r="R353" s="44"/>
      <c r="S353" s="44"/>
      <c r="T353" s="44"/>
      <c r="U353" s="44"/>
      <c r="V353" s="463"/>
      <c r="W353" s="463"/>
      <c r="X353" s="463"/>
    </row>
    <row r="354">
      <c r="A354" s="487">
        <v>45747.0</v>
      </c>
      <c r="B354" s="38">
        <v>45783.0</v>
      </c>
      <c r="C354" s="488">
        <v>246816.0</v>
      </c>
      <c r="D354" s="495" t="s">
        <v>161</v>
      </c>
      <c r="E354" s="38">
        <v>45170.0</v>
      </c>
      <c r="F354" s="40">
        <f t="shared" si="6"/>
        <v>20</v>
      </c>
      <c r="G354" s="73">
        <v>45736.0</v>
      </c>
      <c r="H354" s="462">
        <f t="shared" si="7"/>
        <v>1</v>
      </c>
      <c r="I354" s="495" t="s">
        <v>73</v>
      </c>
      <c r="J354" s="488"/>
      <c r="K354" s="502"/>
      <c r="L354" s="501"/>
      <c r="M354" s="503"/>
      <c r="N354" s="504" t="s">
        <v>19</v>
      </c>
      <c r="O354" s="486"/>
      <c r="P354" s="486"/>
      <c r="Q354" s="463"/>
      <c r="R354" s="44"/>
      <c r="S354" s="44"/>
      <c r="T354" s="44"/>
      <c r="U354" s="44"/>
      <c r="V354" s="463"/>
      <c r="W354" s="463"/>
      <c r="X354" s="463"/>
    </row>
    <row r="355">
      <c r="A355" s="105">
        <v>45705.0</v>
      </c>
      <c r="B355" s="38">
        <v>45783.0</v>
      </c>
      <c r="C355" s="106">
        <v>240276.0</v>
      </c>
      <c r="D355" s="106" t="s">
        <v>71</v>
      </c>
      <c r="E355" s="107">
        <v>45413.0</v>
      </c>
      <c r="F355" s="108">
        <f t="shared" si="6"/>
        <v>12</v>
      </c>
      <c r="G355" s="105">
        <v>45679.0</v>
      </c>
      <c r="H355" s="360">
        <f t="shared" si="7"/>
        <v>3</v>
      </c>
      <c r="I355" s="106" t="s">
        <v>49</v>
      </c>
      <c r="J355" s="130"/>
      <c r="K355" s="111"/>
      <c r="L355" s="130"/>
      <c r="M355" s="141"/>
      <c r="N355" s="131" t="s">
        <v>19</v>
      </c>
      <c r="O355" s="130"/>
      <c r="P355" s="133"/>
      <c r="Q355" s="463"/>
      <c r="R355" s="44"/>
      <c r="S355" s="44"/>
      <c r="T355" s="44"/>
      <c r="U355" s="44"/>
      <c r="V355" s="463"/>
      <c r="W355" s="463"/>
      <c r="X355" s="463"/>
    </row>
    <row r="356">
      <c r="A356" s="105">
        <v>45705.0</v>
      </c>
      <c r="B356" s="38">
        <v>45783.0</v>
      </c>
      <c r="C356" s="106">
        <v>62005.0</v>
      </c>
      <c r="D356" s="106" t="s">
        <v>133</v>
      </c>
      <c r="E356" s="107">
        <v>43983.0</v>
      </c>
      <c r="F356" s="108">
        <f t="shared" si="6"/>
        <v>59</v>
      </c>
      <c r="G356" s="105">
        <v>44064.0</v>
      </c>
      <c r="H356" s="118">
        <f t="shared" si="7"/>
        <v>56</v>
      </c>
      <c r="I356" s="106" t="s">
        <v>74</v>
      </c>
      <c r="J356" s="130"/>
      <c r="K356" s="111"/>
      <c r="L356" s="106" t="s">
        <v>68</v>
      </c>
      <c r="M356" s="105" t="s">
        <v>333</v>
      </c>
      <c r="N356" s="131" t="s">
        <v>19</v>
      </c>
      <c r="O356" s="509">
        <v>45730.0</v>
      </c>
      <c r="P356" s="133"/>
      <c r="Q356" s="463"/>
      <c r="R356" s="44"/>
      <c r="S356" s="44"/>
      <c r="T356" s="44"/>
      <c r="U356" s="44"/>
      <c r="V356" s="463"/>
      <c r="W356" s="463"/>
      <c r="X356" s="463"/>
    </row>
    <row r="357">
      <c r="A357" s="105">
        <v>45705.0</v>
      </c>
      <c r="B357" s="38">
        <v>45783.0</v>
      </c>
      <c r="C357" s="106">
        <v>214136.0</v>
      </c>
      <c r="D357" s="106" t="s">
        <v>133</v>
      </c>
      <c r="E357" s="107">
        <v>45383.0</v>
      </c>
      <c r="F357" s="108">
        <f t="shared" si="6"/>
        <v>13</v>
      </c>
      <c r="G357" s="105">
        <v>45426.0</v>
      </c>
      <c r="H357" s="143">
        <f t="shared" si="7"/>
        <v>11</v>
      </c>
      <c r="I357" s="496" t="s">
        <v>59</v>
      </c>
      <c r="J357" s="106">
        <v>108.0</v>
      </c>
      <c r="K357" s="111"/>
      <c r="L357" s="130"/>
      <c r="M357" s="141"/>
      <c r="N357" s="396" t="s">
        <v>19</v>
      </c>
      <c r="O357" s="130"/>
      <c r="P357" s="133"/>
      <c r="Q357" s="463"/>
      <c r="R357" s="44"/>
      <c r="S357" s="44"/>
      <c r="T357" s="44"/>
      <c r="U357" s="44"/>
      <c r="V357" s="463"/>
      <c r="W357" s="463"/>
      <c r="X357" s="463"/>
    </row>
    <row r="358">
      <c r="A358" s="105">
        <v>45705.0</v>
      </c>
      <c r="B358" s="38">
        <v>45783.0</v>
      </c>
      <c r="C358" s="106">
        <v>214010.0</v>
      </c>
      <c r="D358" s="106" t="s">
        <v>70</v>
      </c>
      <c r="E358" s="107">
        <v>45323.0</v>
      </c>
      <c r="F358" s="108">
        <f t="shared" si="6"/>
        <v>15</v>
      </c>
      <c r="G358" s="105">
        <v>45423.0</v>
      </c>
      <c r="H358" s="143">
        <f t="shared" si="7"/>
        <v>11</v>
      </c>
      <c r="I358" s="106" t="s">
        <v>49</v>
      </c>
      <c r="J358" s="130"/>
      <c r="K358" s="111"/>
      <c r="L358" s="130"/>
      <c r="M358" s="105" t="s">
        <v>370</v>
      </c>
      <c r="N358" s="131" t="s">
        <v>19</v>
      </c>
      <c r="O358" s="130"/>
      <c r="P358" s="133"/>
      <c r="Q358" s="463"/>
      <c r="R358" s="44"/>
      <c r="S358" s="44"/>
      <c r="T358" s="44"/>
      <c r="U358" s="44"/>
      <c r="V358" s="463"/>
      <c r="W358" s="463"/>
      <c r="X358" s="463"/>
    </row>
    <row r="359">
      <c r="A359" s="105">
        <v>45705.0</v>
      </c>
      <c r="B359" s="38">
        <v>45783.0</v>
      </c>
      <c r="C359" s="106">
        <v>192230.0</v>
      </c>
      <c r="D359" s="106" t="s">
        <v>70</v>
      </c>
      <c r="E359" s="107">
        <v>45200.0</v>
      </c>
      <c r="F359" s="108">
        <f t="shared" si="6"/>
        <v>19</v>
      </c>
      <c r="G359" s="105">
        <v>45238.0</v>
      </c>
      <c r="H359" s="510">
        <f t="shared" si="7"/>
        <v>17</v>
      </c>
      <c r="I359" s="106" t="s">
        <v>49</v>
      </c>
      <c r="J359" s="130"/>
      <c r="K359" s="111"/>
      <c r="L359" s="106" t="s">
        <v>68</v>
      </c>
      <c r="M359" s="141"/>
      <c r="N359" s="131" t="s">
        <v>19</v>
      </c>
      <c r="O359" s="130"/>
      <c r="P359" s="133"/>
      <c r="Q359" s="463"/>
      <c r="R359" s="44"/>
      <c r="S359" s="44"/>
      <c r="T359" s="44"/>
      <c r="U359" s="44"/>
      <c r="V359" s="463"/>
      <c r="W359" s="463"/>
      <c r="X359" s="463"/>
    </row>
    <row r="360">
      <c r="A360" s="105">
        <v>45705.0</v>
      </c>
      <c r="B360" s="38">
        <v>45783.0</v>
      </c>
      <c r="C360" s="106">
        <v>221601.0</v>
      </c>
      <c r="D360" s="106" t="s">
        <v>70</v>
      </c>
      <c r="E360" s="107">
        <v>45108.0</v>
      </c>
      <c r="F360" s="108">
        <f t="shared" si="6"/>
        <v>22</v>
      </c>
      <c r="G360" s="105">
        <v>45691.0</v>
      </c>
      <c r="H360" s="360">
        <f t="shared" si="7"/>
        <v>3</v>
      </c>
      <c r="I360" s="106" t="s">
        <v>73</v>
      </c>
      <c r="J360" s="106" t="s">
        <v>33</v>
      </c>
      <c r="K360" s="111"/>
      <c r="L360" s="106" t="s">
        <v>51</v>
      </c>
      <c r="M360" s="141"/>
      <c r="N360" s="131" t="s">
        <v>19</v>
      </c>
      <c r="O360" s="130"/>
      <c r="P360" s="133"/>
      <c r="Q360" s="463"/>
      <c r="R360" s="44"/>
      <c r="S360" s="44"/>
      <c r="T360" s="44"/>
      <c r="U360" s="44"/>
      <c r="V360" s="463"/>
      <c r="W360" s="463"/>
      <c r="X360" s="463"/>
    </row>
    <row r="361">
      <c r="A361" s="105">
        <v>45705.0</v>
      </c>
      <c r="B361" s="38">
        <v>45783.0</v>
      </c>
      <c r="C361" s="106">
        <v>77619.0</v>
      </c>
      <c r="D361" s="106" t="s">
        <v>107</v>
      </c>
      <c r="E361" s="107">
        <v>44228.0</v>
      </c>
      <c r="F361" s="108">
        <f t="shared" si="6"/>
        <v>51</v>
      </c>
      <c r="G361" s="105">
        <v>44256.0</v>
      </c>
      <c r="H361" s="118">
        <f t="shared" si="7"/>
        <v>50</v>
      </c>
      <c r="I361" s="106" t="s">
        <v>144</v>
      </c>
      <c r="J361" s="130"/>
      <c r="K361" s="111"/>
      <c r="L361" s="130"/>
      <c r="M361" s="141"/>
      <c r="N361" s="131" t="s">
        <v>19</v>
      </c>
      <c r="O361" s="130"/>
      <c r="P361" s="133"/>
      <c r="Q361" s="463"/>
      <c r="R361" s="44"/>
      <c r="S361" s="44"/>
      <c r="T361" s="44"/>
      <c r="U361" s="44"/>
      <c r="V361" s="463"/>
      <c r="W361" s="463"/>
      <c r="X361" s="463"/>
    </row>
    <row r="362">
      <c r="A362" s="105">
        <v>45705.0</v>
      </c>
      <c r="B362" s="38">
        <v>45783.0</v>
      </c>
      <c r="C362" s="106">
        <v>3777.0</v>
      </c>
      <c r="D362" s="130"/>
      <c r="E362" s="107">
        <v>43070.0</v>
      </c>
      <c r="F362" s="108">
        <f t="shared" si="6"/>
        <v>89</v>
      </c>
      <c r="G362" s="105">
        <v>43262.0</v>
      </c>
      <c r="H362" s="118">
        <f t="shared" si="7"/>
        <v>82</v>
      </c>
      <c r="I362" s="106" t="s">
        <v>49</v>
      </c>
      <c r="J362" s="130"/>
      <c r="K362" s="111"/>
      <c r="L362" s="130"/>
      <c r="M362" s="105" t="s">
        <v>1059</v>
      </c>
      <c r="N362" s="131" t="s">
        <v>19</v>
      </c>
      <c r="O362" s="130"/>
      <c r="P362" s="133"/>
      <c r="Q362" s="463"/>
      <c r="R362" s="44"/>
      <c r="S362" s="44"/>
      <c r="T362" s="44"/>
      <c r="U362" s="44"/>
      <c r="V362" s="463"/>
      <c r="W362" s="463"/>
      <c r="X362" s="463"/>
    </row>
    <row r="363">
      <c r="A363" s="105">
        <v>45705.0</v>
      </c>
      <c r="B363" s="38">
        <v>45783.0</v>
      </c>
      <c r="C363" s="106">
        <v>6296.0</v>
      </c>
      <c r="D363" s="130"/>
      <c r="E363" s="107">
        <v>43221.0</v>
      </c>
      <c r="F363" s="108">
        <f t="shared" si="6"/>
        <v>84</v>
      </c>
      <c r="G363" s="112">
        <v>43383.0</v>
      </c>
      <c r="H363" s="118">
        <f t="shared" si="7"/>
        <v>78</v>
      </c>
      <c r="I363" s="106" t="s">
        <v>59</v>
      </c>
      <c r="J363" s="130"/>
      <c r="K363" s="111"/>
      <c r="L363" s="130"/>
      <c r="M363" s="105" t="s">
        <v>1060</v>
      </c>
      <c r="N363" s="131" t="s">
        <v>19</v>
      </c>
      <c r="O363" s="130"/>
      <c r="P363" s="133"/>
      <c r="Q363" s="463"/>
      <c r="R363" s="44"/>
      <c r="S363" s="44"/>
      <c r="T363" s="44"/>
      <c r="U363" s="44"/>
      <c r="V363" s="463"/>
      <c r="W363" s="463"/>
      <c r="X363" s="463"/>
    </row>
    <row r="364">
      <c r="A364" s="105">
        <v>45705.0</v>
      </c>
      <c r="B364" s="38">
        <v>45783.0</v>
      </c>
      <c r="C364" s="106">
        <v>8073.0</v>
      </c>
      <c r="D364" s="130"/>
      <c r="E364" s="107">
        <v>43444.0</v>
      </c>
      <c r="F364" s="108">
        <f t="shared" si="6"/>
        <v>76</v>
      </c>
      <c r="G364" s="105">
        <v>43490.0</v>
      </c>
      <c r="H364" s="118">
        <f t="shared" si="7"/>
        <v>75</v>
      </c>
      <c r="I364" s="106" t="s">
        <v>42</v>
      </c>
      <c r="J364" s="130"/>
      <c r="K364" s="111"/>
      <c r="L364" s="130"/>
      <c r="M364" s="141"/>
      <c r="N364" s="131" t="s">
        <v>19</v>
      </c>
      <c r="O364" s="130"/>
      <c r="P364" s="133"/>
      <c r="Q364" s="463"/>
      <c r="R364" s="44"/>
      <c r="S364" s="44"/>
      <c r="T364" s="44"/>
      <c r="U364" s="44"/>
      <c r="V364" s="463"/>
      <c r="W364" s="463"/>
      <c r="X364" s="463"/>
    </row>
    <row r="365">
      <c r="A365" s="105">
        <v>45705.0</v>
      </c>
      <c r="B365" s="38">
        <v>45783.0</v>
      </c>
      <c r="C365" s="106">
        <v>13057.0</v>
      </c>
      <c r="D365" s="130"/>
      <c r="E365" s="107">
        <v>43405.0</v>
      </c>
      <c r="F365" s="108">
        <f t="shared" si="6"/>
        <v>78</v>
      </c>
      <c r="G365" s="105">
        <v>43613.0</v>
      </c>
      <c r="H365" s="118">
        <f t="shared" si="7"/>
        <v>71</v>
      </c>
      <c r="I365" s="106" t="s">
        <v>42</v>
      </c>
      <c r="J365" s="130"/>
      <c r="K365" s="111"/>
      <c r="L365" s="130"/>
      <c r="M365" s="141"/>
      <c r="N365" s="131" t="s">
        <v>19</v>
      </c>
      <c r="O365" s="130"/>
      <c r="P365" s="133"/>
      <c r="Q365" s="463"/>
      <c r="R365" s="44"/>
      <c r="S365" s="44"/>
      <c r="T365" s="44"/>
      <c r="U365" s="44"/>
      <c r="V365" s="463"/>
      <c r="W365" s="463"/>
      <c r="X365" s="463"/>
    </row>
    <row r="366">
      <c r="A366" s="105">
        <v>45705.0</v>
      </c>
      <c r="B366" s="38">
        <v>45783.0</v>
      </c>
      <c r="C366" s="106">
        <v>11951.0</v>
      </c>
      <c r="D366" s="130"/>
      <c r="E366" s="107">
        <v>43435.0</v>
      </c>
      <c r="F366" s="108">
        <f t="shared" si="6"/>
        <v>77</v>
      </c>
      <c r="G366" s="105">
        <v>43600.0</v>
      </c>
      <c r="H366" s="118">
        <f t="shared" si="7"/>
        <v>71</v>
      </c>
      <c r="I366" s="106" t="s">
        <v>49</v>
      </c>
      <c r="J366" s="130"/>
      <c r="K366" s="111"/>
      <c r="L366" s="130"/>
      <c r="M366" s="105" t="s">
        <v>1059</v>
      </c>
      <c r="N366" s="131" t="s">
        <v>19</v>
      </c>
      <c r="O366" s="130"/>
      <c r="P366" s="133"/>
      <c r="Q366" s="463"/>
      <c r="R366" s="44"/>
      <c r="S366" s="44"/>
      <c r="T366" s="44"/>
      <c r="U366" s="44"/>
      <c r="V366" s="463"/>
      <c r="W366" s="463"/>
      <c r="X366" s="463"/>
    </row>
    <row r="367">
      <c r="A367" s="105">
        <v>45705.0</v>
      </c>
      <c r="B367" s="38">
        <v>45783.0</v>
      </c>
      <c r="C367" s="106">
        <v>14603.0</v>
      </c>
      <c r="D367" s="130"/>
      <c r="E367" s="107">
        <v>43466.0</v>
      </c>
      <c r="F367" s="108">
        <f t="shared" si="6"/>
        <v>76</v>
      </c>
      <c r="G367" s="105">
        <v>43645.0</v>
      </c>
      <c r="H367" s="118">
        <f t="shared" si="7"/>
        <v>70</v>
      </c>
      <c r="I367" s="106" t="s">
        <v>42</v>
      </c>
      <c r="J367" s="130"/>
      <c r="K367" s="111"/>
      <c r="L367" s="130"/>
      <c r="M367" s="141"/>
      <c r="N367" s="131" t="s">
        <v>19</v>
      </c>
      <c r="O367" s="130"/>
      <c r="P367" s="133"/>
      <c r="Q367" s="463"/>
      <c r="R367" s="44"/>
      <c r="S367" s="44"/>
      <c r="T367" s="44"/>
      <c r="U367" s="44"/>
      <c r="V367" s="463"/>
      <c r="W367" s="463"/>
      <c r="X367" s="463"/>
    </row>
    <row r="368">
      <c r="A368" s="105">
        <v>45705.0</v>
      </c>
      <c r="B368" s="38">
        <v>45783.0</v>
      </c>
      <c r="C368" s="106">
        <v>4370.0</v>
      </c>
      <c r="D368" s="130"/>
      <c r="E368" s="107">
        <v>43277.0</v>
      </c>
      <c r="F368" s="108">
        <f t="shared" si="6"/>
        <v>82</v>
      </c>
      <c r="G368" s="105">
        <v>43277.0</v>
      </c>
      <c r="H368" s="118">
        <f t="shared" si="7"/>
        <v>82</v>
      </c>
      <c r="I368" s="106" t="s">
        <v>468</v>
      </c>
      <c r="J368" s="130"/>
      <c r="K368" s="111"/>
      <c r="L368" s="130"/>
      <c r="M368" s="105" t="s">
        <v>1059</v>
      </c>
      <c r="N368" s="131" t="s">
        <v>19</v>
      </c>
      <c r="O368" s="130"/>
      <c r="P368" s="133"/>
      <c r="Q368" s="463"/>
      <c r="R368" s="44"/>
      <c r="S368" s="44"/>
      <c r="T368" s="44"/>
      <c r="U368" s="44"/>
      <c r="V368" s="463"/>
      <c r="W368" s="463"/>
      <c r="X368" s="463"/>
    </row>
    <row r="369">
      <c r="A369" s="105">
        <v>45705.0</v>
      </c>
      <c r="B369" s="38">
        <v>45783.0</v>
      </c>
      <c r="C369" s="339">
        <v>4387.0</v>
      </c>
      <c r="D369" s="130"/>
      <c r="E369" s="107">
        <v>43252.0</v>
      </c>
      <c r="F369" s="108">
        <f t="shared" si="6"/>
        <v>83</v>
      </c>
      <c r="G369" s="105">
        <v>43278.0</v>
      </c>
      <c r="H369" s="118">
        <f t="shared" si="7"/>
        <v>82</v>
      </c>
      <c r="I369" s="106" t="s">
        <v>74</v>
      </c>
      <c r="J369" s="130"/>
      <c r="K369" s="111"/>
      <c r="L369" s="130"/>
      <c r="M369" s="105" t="s">
        <v>1060</v>
      </c>
      <c r="N369" s="131" t="s">
        <v>19</v>
      </c>
      <c r="O369" s="130"/>
      <c r="P369" s="133"/>
      <c r="Q369" s="463"/>
      <c r="R369" s="44"/>
      <c r="S369" s="44"/>
      <c r="T369" s="44"/>
      <c r="U369" s="44"/>
      <c r="V369" s="463"/>
      <c r="W369" s="463"/>
      <c r="X369" s="463"/>
    </row>
    <row r="370">
      <c r="A370" s="105">
        <v>45705.0</v>
      </c>
      <c r="B370" s="38">
        <v>45783.0</v>
      </c>
      <c r="C370" s="106">
        <v>10093.0</v>
      </c>
      <c r="D370" s="130"/>
      <c r="E370" s="107">
        <v>45104.0</v>
      </c>
      <c r="F370" s="108">
        <f t="shared" si="6"/>
        <v>22</v>
      </c>
      <c r="G370" s="105">
        <v>43532.0</v>
      </c>
      <c r="H370" s="118">
        <f t="shared" si="7"/>
        <v>73</v>
      </c>
      <c r="I370" s="106" t="s">
        <v>144</v>
      </c>
      <c r="J370" s="130"/>
      <c r="K370" s="111"/>
      <c r="L370" s="130"/>
      <c r="M370" s="141"/>
      <c r="N370" s="131" t="s">
        <v>19</v>
      </c>
      <c r="O370" s="130"/>
      <c r="P370" s="133"/>
      <c r="Q370" s="463"/>
      <c r="R370" s="44"/>
      <c r="S370" s="44"/>
      <c r="T370" s="44"/>
      <c r="U370" s="44"/>
      <c r="V370" s="463"/>
      <c r="W370" s="463"/>
      <c r="X370" s="463"/>
    </row>
    <row r="371">
      <c r="A371" s="105">
        <v>45705.0</v>
      </c>
      <c r="B371" s="38">
        <v>45783.0</v>
      </c>
      <c r="C371" s="106">
        <v>5708.0</v>
      </c>
      <c r="D371" s="130"/>
      <c r="E371" s="107">
        <v>42005.0</v>
      </c>
      <c r="F371" s="108">
        <f t="shared" si="6"/>
        <v>124</v>
      </c>
      <c r="G371" s="105">
        <v>43368.0</v>
      </c>
      <c r="H371" s="118">
        <f t="shared" si="7"/>
        <v>79</v>
      </c>
      <c r="I371" s="106" t="s">
        <v>261</v>
      </c>
      <c r="J371" s="130"/>
      <c r="K371" s="111"/>
      <c r="L371" s="130"/>
      <c r="M371" s="141"/>
      <c r="N371" s="131" t="s">
        <v>19</v>
      </c>
      <c r="O371" s="130"/>
      <c r="P371" s="133"/>
      <c r="Q371" s="463"/>
      <c r="R371" s="44"/>
      <c r="S371" s="44"/>
      <c r="T371" s="44"/>
      <c r="U371" s="44"/>
      <c r="V371" s="463"/>
      <c r="W371" s="463"/>
      <c r="X371" s="463"/>
    </row>
    <row r="372">
      <c r="A372" s="105">
        <v>45705.0</v>
      </c>
      <c r="B372" s="38">
        <v>45783.0</v>
      </c>
      <c r="C372" s="339">
        <v>4842.0</v>
      </c>
      <c r="D372" s="130"/>
      <c r="E372" s="107">
        <v>43282.0</v>
      </c>
      <c r="F372" s="108">
        <f t="shared" si="6"/>
        <v>82</v>
      </c>
      <c r="G372" s="105">
        <v>43282.0</v>
      </c>
      <c r="H372" s="118">
        <f t="shared" si="7"/>
        <v>82</v>
      </c>
      <c r="I372" s="106" t="s">
        <v>74</v>
      </c>
      <c r="J372" s="130"/>
      <c r="K372" s="499"/>
      <c r="L372" s="130"/>
      <c r="M372" s="105" t="s">
        <v>1060</v>
      </c>
      <c r="N372" s="131" t="s">
        <v>19</v>
      </c>
      <c r="O372" s="130"/>
      <c r="P372" s="133"/>
      <c r="Q372" s="463"/>
      <c r="R372" s="44"/>
      <c r="S372" s="44"/>
      <c r="T372" s="44"/>
      <c r="U372" s="44"/>
      <c r="V372" s="463"/>
      <c r="W372" s="463"/>
      <c r="X372" s="463"/>
    </row>
    <row r="373">
      <c r="A373" s="105">
        <v>45705.0</v>
      </c>
      <c r="B373" s="38">
        <v>45783.0</v>
      </c>
      <c r="C373" s="106">
        <v>150588.0</v>
      </c>
      <c r="D373" s="106" t="s">
        <v>71</v>
      </c>
      <c r="E373" s="107">
        <v>44805.0</v>
      </c>
      <c r="F373" s="108">
        <f t="shared" si="6"/>
        <v>32</v>
      </c>
      <c r="G373" s="112">
        <v>44875.0</v>
      </c>
      <c r="H373" s="118">
        <f t="shared" si="7"/>
        <v>29</v>
      </c>
      <c r="I373" s="106" t="s">
        <v>73</v>
      </c>
      <c r="J373" s="130"/>
      <c r="K373" s="111"/>
      <c r="L373" s="130"/>
      <c r="M373" s="105" t="s">
        <v>121</v>
      </c>
      <c r="N373" s="131" t="s">
        <v>19</v>
      </c>
      <c r="O373" s="130"/>
      <c r="P373" s="133"/>
      <c r="Q373" s="463"/>
      <c r="R373" s="44"/>
      <c r="S373" s="44"/>
      <c r="T373" s="44"/>
      <c r="U373" s="44"/>
      <c r="V373" s="463"/>
      <c r="W373" s="463"/>
      <c r="X373" s="463"/>
    </row>
    <row r="374">
      <c r="A374" s="105">
        <v>45705.0</v>
      </c>
      <c r="B374" s="38">
        <v>45783.0</v>
      </c>
      <c r="C374" s="106">
        <v>194553.0</v>
      </c>
      <c r="D374" s="106" t="s">
        <v>104</v>
      </c>
      <c r="E374" s="107">
        <v>45231.0</v>
      </c>
      <c r="F374" s="108">
        <f t="shared" si="6"/>
        <v>18</v>
      </c>
      <c r="G374" s="105">
        <v>45266.0</v>
      </c>
      <c r="H374" s="114">
        <f t="shared" si="7"/>
        <v>17</v>
      </c>
      <c r="I374" s="106" t="s">
        <v>63</v>
      </c>
      <c r="J374" s="130"/>
      <c r="K374" s="135" t="s">
        <v>121</v>
      </c>
      <c r="L374" s="130"/>
      <c r="M374" s="141"/>
      <c r="N374" s="131" t="s">
        <v>19</v>
      </c>
      <c r="O374" s="130"/>
      <c r="P374" s="133"/>
      <c r="Q374" s="463"/>
      <c r="R374" s="44"/>
      <c r="S374" s="44"/>
      <c r="T374" s="44"/>
      <c r="U374" s="44"/>
      <c r="V374" s="463"/>
      <c r="W374" s="463"/>
      <c r="X374" s="463"/>
    </row>
    <row r="375">
      <c r="A375" s="105">
        <v>45705.0</v>
      </c>
      <c r="B375" s="38">
        <v>45783.0</v>
      </c>
      <c r="C375" s="106">
        <v>13865.0</v>
      </c>
      <c r="D375" s="130"/>
      <c r="E375" s="107">
        <v>43525.0</v>
      </c>
      <c r="F375" s="108">
        <f t="shared" si="6"/>
        <v>74</v>
      </c>
      <c r="G375" s="105">
        <v>43627.0</v>
      </c>
      <c r="H375" s="118">
        <f t="shared" si="7"/>
        <v>70</v>
      </c>
      <c r="I375" s="106" t="s">
        <v>59</v>
      </c>
      <c r="J375" s="106" t="s">
        <v>1061</v>
      </c>
      <c r="K375" s="111"/>
      <c r="L375" s="130"/>
      <c r="M375" s="141"/>
      <c r="N375" s="131" t="s">
        <v>19</v>
      </c>
      <c r="O375" s="130"/>
      <c r="P375" s="133"/>
      <c r="Q375" s="463"/>
      <c r="R375" s="44"/>
      <c r="S375" s="44"/>
      <c r="T375" s="44"/>
      <c r="U375" s="44"/>
      <c r="V375" s="463"/>
      <c r="W375" s="463"/>
      <c r="X375" s="463"/>
    </row>
    <row r="376">
      <c r="A376" s="105">
        <v>45705.0</v>
      </c>
      <c r="B376" s="38">
        <v>45783.0</v>
      </c>
      <c r="C376" s="106">
        <v>6817.0</v>
      </c>
      <c r="D376" s="130"/>
      <c r="E376" s="107">
        <v>43389.0</v>
      </c>
      <c r="F376" s="108">
        <f t="shared" si="6"/>
        <v>78</v>
      </c>
      <c r="G376" s="112">
        <v>43389.0</v>
      </c>
      <c r="H376" s="118">
        <f t="shared" si="7"/>
        <v>78</v>
      </c>
      <c r="I376" s="106" t="s">
        <v>170</v>
      </c>
      <c r="J376" s="106" t="s">
        <v>33</v>
      </c>
      <c r="K376" s="111"/>
      <c r="L376" s="130"/>
      <c r="M376" s="141"/>
      <c r="N376" s="131" t="s">
        <v>19</v>
      </c>
      <c r="O376" s="130"/>
      <c r="P376" s="133"/>
      <c r="Q376" s="463"/>
      <c r="R376" s="44"/>
      <c r="S376" s="44"/>
      <c r="T376" s="44"/>
      <c r="U376" s="44"/>
      <c r="V376" s="463"/>
      <c r="W376" s="463"/>
      <c r="X376" s="463"/>
    </row>
    <row r="377">
      <c r="A377" s="105">
        <v>45705.0</v>
      </c>
      <c r="B377" s="38">
        <v>45783.0</v>
      </c>
      <c r="C377" s="106">
        <v>4785.0</v>
      </c>
      <c r="D377" s="130"/>
      <c r="E377" s="107">
        <v>43283.0</v>
      </c>
      <c r="F377" s="108">
        <f t="shared" si="6"/>
        <v>82</v>
      </c>
      <c r="G377" s="105">
        <v>43298.0</v>
      </c>
      <c r="H377" s="118">
        <f t="shared" si="7"/>
        <v>81</v>
      </c>
      <c r="I377" s="106" t="s">
        <v>263</v>
      </c>
      <c r="J377" s="106" t="s">
        <v>33</v>
      </c>
      <c r="K377" s="111"/>
      <c r="L377" s="130"/>
      <c r="M377" s="141"/>
      <c r="N377" s="131" t="s">
        <v>19</v>
      </c>
      <c r="O377" s="130"/>
      <c r="P377" s="133"/>
      <c r="Q377" s="463"/>
      <c r="R377" s="44"/>
      <c r="S377" s="44"/>
      <c r="T377" s="44"/>
      <c r="U377" s="44"/>
      <c r="V377" s="463"/>
      <c r="W377" s="463"/>
      <c r="X377" s="463"/>
    </row>
    <row r="378">
      <c r="A378" s="105">
        <v>45705.0</v>
      </c>
      <c r="B378" s="38">
        <v>45783.0</v>
      </c>
      <c r="C378" s="106">
        <v>11236.0</v>
      </c>
      <c r="D378" s="130"/>
      <c r="E378" s="107">
        <v>43378.0</v>
      </c>
      <c r="F378" s="108">
        <f t="shared" si="6"/>
        <v>79</v>
      </c>
      <c r="G378" s="105">
        <v>43575.0</v>
      </c>
      <c r="H378" s="118">
        <f t="shared" si="7"/>
        <v>72</v>
      </c>
      <c r="I378" s="106" t="s">
        <v>59</v>
      </c>
      <c r="J378" s="106" t="s">
        <v>1061</v>
      </c>
      <c r="K378" s="111"/>
      <c r="L378" s="130"/>
      <c r="M378" s="141"/>
      <c r="N378" s="131" t="s">
        <v>19</v>
      </c>
      <c r="O378" s="130"/>
      <c r="P378" s="133"/>
      <c r="Q378" s="463"/>
      <c r="R378" s="44"/>
      <c r="S378" s="44"/>
      <c r="T378" s="44"/>
      <c r="U378" s="44"/>
      <c r="V378" s="463"/>
      <c r="W378" s="463"/>
      <c r="X378" s="463"/>
    </row>
    <row r="379">
      <c r="A379" s="105">
        <v>45705.0</v>
      </c>
      <c r="B379" s="38">
        <v>45783.0</v>
      </c>
      <c r="C379" s="106">
        <v>2457.0</v>
      </c>
      <c r="D379" s="130"/>
      <c r="E379" s="107">
        <v>43638.0</v>
      </c>
      <c r="F379" s="108">
        <f t="shared" si="6"/>
        <v>70</v>
      </c>
      <c r="G379" s="105">
        <v>43151.0</v>
      </c>
      <c r="H379" s="118">
        <f t="shared" si="7"/>
        <v>86</v>
      </c>
      <c r="I379" s="106" t="s">
        <v>262</v>
      </c>
      <c r="J379" s="106" t="s">
        <v>33</v>
      </c>
      <c r="K379" s="111"/>
      <c r="L379" s="130"/>
      <c r="M379" s="141"/>
      <c r="N379" s="131" t="s">
        <v>19</v>
      </c>
      <c r="O379" s="130"/>
      <c r="P379" s="133"/>
      <c r="Q379" s="463"/>
      <c r="R379" s="44"/>
      <c r="S379" s="44"/>
      <c r="T379" s="44"/>
      <c r="U379" s="44"/>
      <c r="V379" s="463"/>
      <c r="W379" s="463"/>
      <c r="X379" s="463"/>
    </row>
    <row r="380">
      <c r="A380" s="105">
        <v>45705.0</v>
      </c>
      <c r="B380" s="38">
        <v>45783.0</v>
      </c>
      <c r="C380" s="106">
        <v>11136.0</v>
      </c>
      <c r="D380" s="130"/>
      <c r="E380" s="107">
        <v>43282.0</v>
      </c>
      <c r="F380" s="108">
        <f t="shared" si="6"/>
        <v>82</v>
      </c>
      <c r="G380" s="105">
        <v>43567.0</v>
      </c>
      <c r="H380" s="118">
        <f t="shared" si="7"/>
        <v>72</v>
      </c>
      <c r="I380" s="106" t="s">
        <v>1062</v>
      </c>
      <c r="J380" s="106" t="s">
        <v>33</v>
      </c>
      <c r="K380" s="111"/>
      <c r="L380" s="130"/>
      <c r="M380" s="141"/>
      <c r="N380" s="131" t="s">
        <v>19</v>
      </c>
      <c r="O380" s="130"/>
      <c r="P380" s="133"/>
      <c r="Q380" s="463"/>
      <c r="R380" s="44"/>
      <c r="S380" s="44"/>
      <c r="T380" s="44"/>
      <c r="U380" s="44"/>
      <c r="V380" s="463"/>
      <c r="W380" s="463"/>
      <c r="X380" s="463"/>
    </row>
    <row r="381">
      <c r="A381" s="105">
        <v>45705.0</v>
      </c>
      <c r="B381" s="38">
        <v>45783.0</v>
      </c>
      <c r="C381" s="106">
        <v>194552.0</v>
      </c>
      <c r="D381" s="106" t="s">
        <v>104</v>
      </c>
      <c r="E381" s="107">
        <v>45231.0</v>
      </c>
      <c r="F381" s="108">
        <f t="shared" si="6"/>
        <v>18</v>
      </c>
      <c r="G381" s="105">
        <v>45266.0</v>
      </c>
      <c r="H381" s="114">
        <f t="shared" si="7"/>
        <v>17</v>
      </c>
      <c r="I381" s="106" t="s">
        <v>63</v>
      </c>
      <c r="J381" s="106" t="s">
        <v>33</v>
      </c>
      <c r="K381" s="135" t="s">
        <v>121</v>
      </c>
      <c r="L381" s="130"/>
      <c r="M381" s="141"/>
      <c r="N381" s="131" t="s">
        <v>19</v>
      </c>
      <c r="O381" s="130"/>
      <c r="P381" s="133"/>
      <c r="Q381" s="463"/>
      <c r="R381" s="44"/>
      <c r="S381" s="44"/>
      <c r="T381" s="44"/>
      <c r="U381" s="44"/>
      <c r="V381" s="463"/>
      <c r="W381" s="463"/>
      <c r="X381" s="463"/>
    </row>
    <row r="382">
      <c r="A382" s="105">
        <v>45705.0</v>
      </c>
      <c r="B382" s="38">
        <v>45783.0</v>
      </c>
      <c r="C382" s="106">
        <v>229993.0</v>
      </c>
      <c r="D382" s="106" t="s">
        <v>41</v>
      </c>
      <c r="E382" s="107">
        <v>45352.0</v>
      </c>
      <c r="F382" s="108">
        <f t="shared" si="6"/>
        <v>14</v>
      </c>
      <c r="G382" s="112">
        <v>45579.0</v>
      </c>
      <c r="H382" s="113">
        <f t="shared" si="7"/>
        <v>6</v>
      </c>
      <c r="I382" s="106" t="s">
        <v>73</v>
      </c>
      <c r="J382" s="106" t="s">
        <v>33</v>
      </c>
      <c r="K382" s="111"/>
      <c r="L382" s="130"/>
      <c r="M382" s="141"/>
      <c r="N382" s="131" t="s">
        <v>19</v>
      </c>
      <c r="O382" s="130"/>
      <c r="P382" s="133"/>
      <c r="Q382" s="463"/>
      <c r="R382" s="44"/>
      <c r="S382" s="44"/>
      <c r="T382" s="44"/>
      <c r="U382" s="44"/>
      <c r="V382" s="463"/>
      <c r="W382" s="463"/>
      <c r="X382" s="463"/>
    </row>
    <row r="383">
      <c r="A383" s="105">
        <v>45705.0</v>
      </c>
      <c r="B383" s="38">
        <v>45783.0</v>
      </c>
      <c r="C383" s="106">
        <v>151240.0</v>
      </c>
      <c r="D383" s="106" t="s">
        <v>96</v>
      </c>
      <c r="E383" s="107">
        <v>44835.0</v>
      </c>
      <c r="F383" s="108">
        <f t="shared" si="6"/>
        <v>31</v>
      </c>
      <c r="G383" s="112">
        <v>44889.0</v>
      </c>
      <c r="H383" s="118">
        <f t="shared" si="7"/>
        <v>29</v>
      </c>
      <c r="I383" s="106" t="s">
        <v>63</v>
      </c>
      <c r="J383" s="106">
        <v>436.0</v>
      </c>
      <c r="K383" s="135" t="s">
        <v>121</v>
      </c>
      <c r="L383" s="130"/>
      <c r="M383" s="105">
        <v>45559.0</v>
      </c>
      <c r="N383" s="131" t="s">
        <v>19</v>
      </c>
      <c r="O383" s="130"/>
      <c r="P383" s="133"/>
      <c r="Q383" s="463"/>
      <c r="R383" s="44"/>
      <c r="S383" s="44"/>
      <c r="T383" s="44"/>
      <c r="U383" s="44"/>
      <c r="V383" s="463"/>
      <c r="W383" s="463"/>
      <c r="X383" s="463"/>
    </row>
    <row r="384">
      <c r="A384" s="105">
        <v>45705.0</v>
      </c>
      <c r="B384" s="53">
        <v>45779.0</v>
      </c>
      <c r="C384" s="106">
        <v>74299.0</v>
      </c>
      <c r="D384" s="106" t="s">
        <v>99</v>
      </c>
      <c r="E384" s="107">
        <v>44197.0</v>
      </c>
      <c r="F384" s="108">
        <f t="shared" si="6"/>
        <v>52</v>
      </c>
      <c r="G384" s="105">
        <v>44216.0</v>
      </c>
      <c r="H384" s="118">
        <f t="shared" si="7"/>
        <v>51</v>
      </c>
      <c r="I384" s="106" t="s">
        <v>74</v>
      </c>
      <c r="J384" s="106" t="s">
        <v>33</v>
      </c>
      <c r="K384" s="499" t="s">
        <v>121</v>
      </c>
      <c r="L384" s="130"/>
      <c r="M384" s="38">
        <v>45779.0</v>
      </c>
      <c r="N384" s="396" t="s">
        <v>17</v>
      </c>
      <c r="O384" s="130"/>
      <c r="P384" s="133"/>
      <c r="Q384" s="463"/>
      <c r="R384" s="44"/>
      <c r="S384" s="44"/>
      <c r="T384" s="44"/>
      <c r="U384" s="44"/>
      <c r="V384" s="463"/>
      <c r="W384" s="463"/>
      <c r="X384" s="463"/>
    </row>
    <row r="385">
      <c r="A385" s="105">
        <v>45705.0</v>
      </c>
      <c r="B385" s="38">
        <v>45783.0</v>
      </c>
      <c r="C385" s="106">
        <v>163014.0</v>
      </c>
      <c r="D385" s="106" t="s">
        <v>62</v>
      </c>
      <c r="E385" s="107">
        <v>44958.0</v>
      </c>
      <c r="F385" s="108">
        <f t="shared" si="6"/>
        <v>27</v>
      </c>
      <c r="G385" s="105">
        <v>44659.0</v>
      </c>
      <c r="H385" s="118">
        <f t="shared" si="7"/>
        <v>36</v>
      </c>
      <c r="I385" s="106" t="s">
        <v>73</v>
      </c>
      <c r="J385" s="106" t="s">
        <v>33</v>
      </c>
      <c r="K385" s="111"/>
      <c r="L385" s="130"/>
      <c r="M385" s="105">
        <v>44999.0</v>
      </c>
      <c r="N385" s="131" t="s">
        <v>19</v>
      </c>
      <c r="O385" s="130"/>
      <c r="P385" s="133"/>
      <c r="Q385" s="463"/>
      <c r="R385" s="44"/>
      <c r="S385" s="44"/>
      <c r="T385" s="44"/>
      <c r="U385" s="44"/>
      <c r="V385" s="463"/>
      <c r="W385" s="463"/>
      <c r="X385" s="463"/>
    </row>
    <row r="386">
      <c r="A386" s="105">
        <v>45705.0</v>
      </c>
      <c r="B386" s="38">
        <v>45783.0</v>
      </c>
      <c r="C386" s="106">
        <v>101897.0</v>
      </c>
      <c r="D386" s="106" t="s">
        <v>107</v>
      </c>
      <c r="E386" s="107">
        <v>44440.0</v>
      </c>
      <c r="F386" s="108">
        <f t="shared" si="6"/>
        <v>44</v>
      </c>
      <c r="G386" s="105">
        <v>44470.0</v>
      </c>
      <c r="H386" s="118">
        <f t="shared" si="7"/>
        <v>43</v>
      </c>
      <c r="I386" s="106" t="s">
        <v>73</v>
      </c>
      <c r="J386" s="106" t="s">
        <v>33</v>
      </c>
      <c r="K386" s="111"/>
      <c r="L386" s="130"/>
      <c r="M386" s="112">
        <v>45618.0</v>
      </c>
      <c r="N386" s="131" t="s">
        <v>19</v>
      </c>
      <c r="O386" s="130"/>
      <c r="P386" s="133"/>
      <c r="Q386" s="463"/>
      <c r="R386" s="44"/>
      <c r="S386" s="44"/>
      <c r="T386" s="44"/>
      <c r="U386" s="44"/>
      <c r="V386" s="463"/>
      <c r="W386" s="463"/>
      <c r="X386" s="463"/>
    </row>
    <row r="387">
      <c r="A387" s="105">
        <v>45705.0</v>
      </c>
      <c r="B387" s="38">
        <v>45783.0</v>
      </c>
      <c r="C387" s="106">
        <v>233909.0</v>
      </c>
      <c r="D387" s="106" t="s">
        <v>83</v>
      </c>
      <c r="E387" s="107">
        <v>45597.0</v>
      </c>
      <c r="F387" s="108">
        <f t="shared" si="6"/>
        <v>6</v>
      </c>
      <c r="G387" s="112">
        <v>45622.0</v>
      </c>
      <c r="H387" s="340">
        <f t="shared" si="7"/>
        <v>5</v>
      </c>
      <c r="I387" s="106" t="s">
        <v>63</v>
      </c>
      <c r="J387" s="106" t="s">
        <v>33</v>
      </c>
      <c r="K387" s="135" t="s">
        <v>561</v>
      </c>
      <c r="L387" s="130"/>
      <c r="M387" s="141"/>
      <c r="N387" s="131" t="s">
        <v>19</v>
      </c>
      <c r="O387" s="130"/>
      <c r="P387" s="133"/>
      <c r="Q387" s="463"/>
      <c r="R387" s="44"/>
      <c r="S387" s="44"/>
      <c r="T387" s="44"/>
      <c r="U387" s="44"/>
      <c r="V387" s="463"/>
      <c r="W387" s="463"/>
      <c r="X387" s="463"/>
    </row>
    <row r="388">
      <c r="A388" s="105">
        <v>45705.0</v>
      </c>
      <c r="B388" s="38">
        <v>45783.0</v>
      </c>
      <c r="C388" s="106">
        <v>235460.0</v>
      </c>
      <c r="D388" s="106" t="s">
        <v>41</v>
      </c>
      <c r="E388" s="107">
        <v>45597.0</v>
      </c>
      <c r="F388" s="108">
        <f t="shared" si="6"/>
        <v>6</v>
      </c>
      <c r="G388" s="105">
        <v>45631.0</v>
      </c>
      <c r="H388" s="340">
        <f t="shared" si="7"/>
        <v>5</v>
      </c>
      <c r="I388" s="106" t="s">
        <v>63</v>
      </c>
      <c r="J388" s="106" t="s">
        <v>33</v>
      </c>
      <c r="K388" s="135" t="s">
        <v>561</v>
      </c>
      <c r="L388" s="130"/>
      <c r="M388" s="141"/>
      <c r="N388" s="131" t="s">
        <v>19</v>
      </c>
      <c r="O388" s="130"/>
      <c r="P388" s="133"/>
      <c r="Q388" s="463"/>
      <c r="R388" s="44"/>
      <c r="S388" s="44"/>
      <c r="T388" s="44"/>
      <c r="U388" s="44"/>
      <c r="V388" s="463"/>
      <c r="W388" s="463"/>
      <c r="X388" s="463"/>
    </row>
    <row r="389">
      <c r="A389" s="105">
        <v>45705.0</v>
      </c>
      <c r="B389" s="38">
        <v>45783.0</v>
      </c>
      <c r="C389" s="106">
        <v>60159.0</v>
      </c>
      <c r="D389" s="106" t="s">
        <v>158</v>
      </c>
      <c r="E389" s="107">
        <v>44013.0</v>
      </c>
      <c r="F389" s="108">
        <f t="shared" si="6"/>
        <v>58</v>
      </c>
      <c r="G389" s="105">
        <v>44050.0</v>
      </c>
      <c r="H389" s="118">
        <f t="shared" si="7"/>
        <v>56</v>
      </c>
      <c r="I389" s="106" t="s">
        <v>73</v>
      </c>
      <c r="J389" s="106" t="s">
        <v>33</v>
      </c>
      <c r="K389" s="111"/>
      <c r="L389" s="130"/>
      <c r="M389" s="105">
        <v>45685.0</v>
      </c>
      <c r="N389" s="131" t="s">
        <v>19</v>
      </c>
      <c r="O389" s="130"/>
      <c r="P389" s="133"/>
      <c r="Q389" s="463"/>
      <c r="R389" s="44"/>
      <c r="S389" s="44"/>
      <c r="T389" s="44"/>
      <c r="U389" s="44"/>
      <c r="V389" s="463"/>
      <c r="W389" s="463"/>
      <c r="X389" s="463"/>
    </row>
    <row r="390">
      <c r="A390" s="105">
        <v>45705.0</v>
      </c>
      <c r="B390" s="38">
        <v>45783.0</v>
      </c>
      <c r="C390" s="106">
        <v>105742.0</v>
      </c>
      <c r="D390" s="106" t="s">
        <v>71</v>
      </c>
      <c r="E390" s="107">
        <v>43983.0</v>
      </c>
      <c r="F390" s="108">
        <f t="shared" si="6"/>
        <v>59</v>
      </c>
      <c r="G390" s="105">
        <v>44409.0</v>
      </c>
      <c r="H390" s="118">
        <f t="shared" si="7"/>
        <v>45</v>
      </c>
      <c r="I390" s="106" t="s">
        <v>1063</v>
      </c>
      <c r="J390" s="106" t="s">
        <v>33</v>
      </c>
      <c r="K390" s="111"/>
      <c r="L390" s="130"/>
      <c r="M390" s="141"/>
      <c r="N390" s="131" t="s">
        <v>19</v>
      </c>
      <c r="O390" s="130"/>
      <c r="P390" s="133"/>
      <c r="Q390" s="463"/>
      <c r="R390" s="44"/>
      <c r="S390" s="44"/>
      <c r="T390" s="44"/>
      <c r="U390" s="44"/>
      <c r="V390" s="463"/>
      <c r="W390" s="463"/>
      <c r="X390" s="463"/>
    </row>
    <row r="391">
      <c r="A391" s="38">
        <v>45705.0</v>
      </c>
      <c r="B391" s="38">
        <v>45783.0</v>
      </c>
      <c r="C391" s="39">
        <v>203161.0</v>
      </c>
      <c r="D391" s="39" t="s">
        <v>71</v>
      </c>
      <c r="E391" s="38">
        <v>45292.0</v>
      </c>
      <c r="F391" s="40">
        <f t="shared" si="6"/>
        <v>16</v>
      </c>
      <c r="G391" s="38">
        <v>45343.0</v>
      </c>
      <c r="H391" s="462">
        <f t="shared" si="7"/>
        <v>14</v>
      </c>
      <c r="I391" s="482" t="s">
        <v>59</v>
      </c>
      <c r="J391" s="39">
        <v>105.0</v>
      </c>
      <c r="K391" s="43">
        <v>2000.0</v>
      </c>
      <c r="L391" s="39" t="s">
        <v>51</v>
      </c>
      <c r="M391" s="38">
        <v>45722.0</v>
      </c>
      <c r="N391" s="39" t="s">
        <v>20</v>
      </c>
      <c r="O391" s="44"/>
      <c r="P391" s="463"/>
      <c r="Q391" s="463"/>
      <c r="R391" s="44"/>
      <c r="S391" s="44"/>
      <c r="T391" s="44"/>
      <c r="U391" s="44"/>
      <c r="V391" s="463"/>
      <c r="W391" s="463"/>
      <c r="X391" s="463"/>
    </row>
    <row r="392">
      <c r="A392" s="38">
        <v>45705.0</v>
      </c>
      <c r="B392" s="38">
        <v>45783.0</v>
      </c>
      <c r="C392" s="39">
        <v>219617.0</v>
      </c>
      <c r="D392" s="39" t="s">
        <v>70</v>
      </c>
      <c r="E392" s="38">
        <v>45413.0</v>
      </c>
      <c r="F392" s="40">
        <f t="shared" si="6"/>
        <v>12</v>
      </c>
      <c r="G392" s="38">
        <v>45470.0</v>
      </c>
      <c r="H392" s="462">
        <f t="shared" si="7"/>
        <v>10</v>
      </c>
      <c r="I392" s="482" t="s">
        <v>59</v>
      </c>
      <c r="J392" s="39" t="s">
        <v>33</v>
      </c>
      <c r="K392" s="63"/>
      <c r="L392" s="44"/>
      <c r="M392" s="44"/>
      <c r="N392" s="39" t="s">
        <v>19</v>
      </c>
      <c r="O392" s="44"/>
      <c r="P392" s="463"/>
      <c r="Q392" s="463"/>
      <c r="R392" s="44"/>
      <c r="S392" s="44"/>
      <c r="T392" s="44"/>
      <c r="U392" s="44"/>
      <c r="V392" s="463"/>
      <c r="W392" s="463"/>
      <c r="X392" s="463"/>
    </row>
    <row r="393">
      <c r="A393" s="38">
        <v>45705.0</v>
      </c>
      <c r="B393" s="38">
        <v>45782.0</v>
      </c>
      <c r="C393" s="39">
        <v>204320.0</v>
      </c>
      <c r="D393" s="39" t="s">
        <v>41</v>
      </c>
      <c r="E393" s="38">
        <v>45444.0</v>
      </c>
      <c r="F393" s="40">
        <f t="shared" si="6"/>
        <v>11</v>
      </c>
      <c r="G393" s="38">
        <v>45523.0</v>
      </c>
      <c r="H393" s="462">
        <f t="shared" si="7"/>
        <v>8</v>
      </c>
      <c r="I393" s="482" t="s">
        <v>59</v>
      </c>
      <c r="J393" s="39" t="s">
        <v>33</v>
      </c>
      <c r="K393" s="43">
        <v>4000.0</v>
      </c>
      <c r="L393" s="39" t="s">
        <v>68</v>
      </c>
      <c r="M393" s="38">
        <v>45782.0</v>
      </c>
      <c r="N393" s="39" t="s">
        <v>17</v>
      </c>
      <c r="O393" s="44"/>
      <c r="P393" s="463"/>
      <c r="Q393" s="463"/>
      <c r="R393" s="44"/>
      <c r="S393" s="44"/>
      <c r="T393" s="44"/>
      <c r="U393" s="44"/>
      <c r="V393" s="463"/>
      <c r="W393" s="463"/>
      <c r="X393" s="463"/>
    </row>
    <row r="394">
      <c r="A394" s="38">
        <v>45705.0</v>
      </c>
      <c r="B394" s="53">
        <v>45779.0</v>
      </c>
      <c r="C394" s="39">
        <v>226021.0</v>
      </c>
      <c r="D394" s="39" t="s">
        <v>41</v>
      </c>
      <c r="E394" s="38">
        <v>45505.0</v>
      </c>
      <c r="F394" s="40">
        <f t="shared" si="6"/>
        <v>9</v>
      </c>
      <c r="G394" s="38">
        <v>45532.0</v>
      </c>
      <c r="H394" s="462">
        <f t="shared" si="7"/>
        <v>8</v>
      </c>
      <c r="I394" s="482" t="s">
        <v>59</v>
      </c>
      <c r="J394" s="39">
        <v>104.0</v>
      </c>
      <c r="K394" s="43">
        <v>15000.0</v>
      </c>
      <c r="L394" s="39" t="s">
        <v>68</v>
      </c>
      <c r="M394" s="38">
        <v>45779.0</v>
      </c>
      <c r="N394" s="39" t="s">
        <v>22</v>
      </c>
      <c r="O394" s="44"/>
      <c r="P394" s="463"/>
      <c r="Q394" s="463"/>
      <c r="R394" s="44"/>
      <c r="S394" s="44"/>
      <c r="T394" s="44"/>
      <c r="U394" s="44"/>
      <c r="V394" s="463"/>
      <c r="W394" s="463"/>
      <c r="X394" s="463"/>
    </row>
    <row r="395">
      <c r="A395" s="93">
        <v>45747.0</v>
      </c>
      <c r="B395" s="38">
        <v>45783.0</v>
      </c>
      <c r="C395" s="39">
        <v>243548.0</v>
      </c>
      <c r="D395" s="39" t="s">
        <v>41</v>
      </c>
      <c r="E395" s="38">
        <v>45566.0</v>
      </c>
      <c r="F395" s="40">
        <f t="shared" si="6"/>
        <v>7</v>
      </c>
      <c r="G395" s="38">
        <v>45733.0</v>
      </c>
      <c r="H395" s="462">
        <f t="shared" si="7"/>
        <v>1</v>
      </c>
      <c r="I395" s="482" t="s">
        <v>59</v>
      </c>
      <c r="J395" s="39"/>
      <c r="K395" s="43"/>
      <c r="L395" s="39"/>
      <c r="M395" s="38"/>
      <c r="N395" s="39" t="s">
        <v>20</v>
      </c>
      <c r="O395" s="463"/>
      <c r="P395" s="463"/>
      <c r="Q395" s="463"/>
      <c r="R395" s="44"/>
      <c r="S395" s="44"/>
      <c r="T395" s="44"/>
      <c r="U395" s="44"/>
      <c r="V395" s="463"/>
      <c r="W395" s="463"/>
      <c r="X395" s="463"/>
    </row>
    <row r="396">
      <c r="A396" s="487">
        <v>45747.0</v>
      </c>
      <c r="B396" s="38">
        <v>45783.0</v>
      </c>
      <c r="C396" s="511">
        <v>246914.0</v>
      </c>
      <c r="D396" s="512" t="s">
        <v>158</v>
      </c>
      <c r="E396" s="487">
        <v>45352.0</v>
      </c>
      <c r="F396" s="40">
        <f t="shared" si="6"/>
        <v>14</v>
      </c>
      <c r="G396" s="487">
        <v>45736.0</v>
      </c>
      <c r="H396" s="462">
        <f t="shared" si="7"/>
        <v>1</v>
      </c>
      <c r="I396" s="513" t="s">
        <v>59</v>
      </c>
      <c r="J396" s="501"/>
      <c r="K396" s="490" t="s">
        <v>110</v>
      </c>
      <c r="L396" s="501"/>
      <c r="M396" s="503"/>
      <c r="N396" s="507" t="s">
        <v>20</v>
      </c>
      <c r="O396" s="486"/>
      <c r="P396" s="486"/>
      <c r="Q396" s="463"/>
      <c r="R396" s="44"/>
      <c r="S396" s="44"/>
      <c r="T396" s="44"/>
      <c r="U396" s="44"/>
      <c r="V396" s="463"/>
      <c r="W396" s="463"/>
      <c r="X396" s="463"/>
    </row>
    <row r="397">
      <c r="A397" s="487">
        <v>45747.0</v>
      </c>
      <c r="B397" s="38">
        <v>45783.0</v>
      </c>
      <c r="C397" s="488">
        <v>239683.0</v>
      </c>
      <c r="D397" s="495" t="s">
        <v>83</v>
      </c>
      <c r="E397" s="38">
        <v>45505.0</v>
      </c>
      <c r="F397" s="40">
        <f t="shared" si="6"/>
        <v>9</v>
      </c>
      <c r="G397" s="73">
        <v>45737.0</v>
      </c>
      <c r="H397" s="462">
        <f t="shared" si="7"/>
        <v>1</v>
      </c>
      <c r="I397" s="514" t="s">
        <v>59</v>
      </c>
      <c r="J397" s="488"/>
      <c r="K397" s="502"/>
      <c r="L397" s="501"/>
      <c r="M397" s="503"/>
      <c r="N397" s="507" t="s">
        <v>19</v>
      </c>
      <c r="O397" s="486"/>
      <c r="P397" s="486"/>
      <c r="Q397" s="463"/>
      <c r="R397" s="44"/>
      <c r="S397" s="44"/>
      <c r="T397" s="44"/>
      <c r="U397" s="44"/>
      <c r="V397" s="463"/>
      <c r="W397" s="463"/>
      <c r="X397" s="463"/>
    </row>
    <row r="398">
      <c r="A398" s="105">
        <v>45693.0</v>
      </c>
      <c r="B398" s="38">
        <v>45782.0</v>
      </c>
      <c r="C398" s="106">
        <v>235836.0</v>
      </c>
      <c r="D398" s="106" t="s">
        <v>70</v>
      </c>
      <c r="E398" s="107">
        <v>45597.0</v>
      </c>
      <c r="F398" s="108">
        <f t="shared" si="6"/>
        <v>6</v>
      </c>
      <c r="G398" s="112">
        <v>45626.0</v>
      </c>
      <c r="H398" s="340">
        <f t="shared" si="7"/>
        <v>5</v>
      </c>
      <c r="I398" s="496" t="s">
        <v>59</v>
      </c>
      <c r="J398" s="89">
        <v>102.0</v>
      </c>
      <c r="K398" s="135">
        <v>6800.0</v>
      </c>
      <c r="L398" s="106" t="s">
        <v>68</v>
      </c>
      <c r="M398" s="38">
        <v>45782.0</v>
      </c>
      <c r="N398" s="396" t="s">
        <v>17</v>
      </c>
      <c r="O398" s="130"/>
      <c r="P398" s="133"/>
      <c r="Q398" s="463"/>
      <c r="R398" s="44"/>
      <c r="S398" s="44"/>
      <c r="T398" s="44"/>
      <c r="U398" s="44"/>
      <c r="V398" s="463"/>
      <c r="W398" s="463"/>
      <c r="X398" s="463"/>
    </row>
    <row r="399">
      <c r="A399" s="38">
        <v>45705.0</v>
      </c>
      <c r="B399" s="38">
        <v>45782.0</v>
      </c>
      <c r="C399" s="39">
        <v>237420.0</v>
      </c>
      <c r="D399" s="39" t="s">
        <v>60</v>
      </c>
      <c r="E399" s="38">
        <v>45627.0</v>
      </c>
      <c r="F399" s="40">
        <f t="shared" si="6"/>
        <v>5</v>
      </c>
      <c r="G399" s="77">
        <v>45643.0</v>
      </c>
      <c r="H399" s="462">
        <f t="shared" si="7"/>
        <v>4</v>
      </c>
      <c r="I399" s="39" t="s">
        <v>73</v>
      </c>
      <c r="J399" s="448" t="s">
        <v>1064</v>
      </c>
      <c r="K399" s="43">
        <v>5300.0</v>
      </c>
      <c r="L399" s="39" t="s">
        <v>68</v>
      </c>
      <c r="M399" s="38">
        <v>45782.0</v>
      </c>
      <c r="N399" s="39" t="s">
        <v>17</v>
      </c>
      <c r="O399" s="39" t="s">
        <v>1065</v>
      </c>
      <c r="P399" s="463"/>
      <c r="Q399" s="44"/>
      <c r="R399" s="44"/>
      <c r="S399" s="44"/>
      <c r="T399" s="44"/>
      <c r="U399" s="44"/>
      <c r="V399" s="463"/>
      <c r="W399" s="463"/>
      <c r="X399" s="463"/>
    </row>
    <row r="400">
      <c r="A400" s="38">
        <v>45708.0</v>
      </c>
      <c r="B400" s="53">
        <v>45779.0</v>
      </c>
      <c r="C400" s="39">
        <v>230781.0</v>
      </c>
      <c r="D400" s="39" t="s">
        <v>77</v>
      </c>
      <c r="E400" s="38">
        <v>45536.0</v>
      </c>
      <c r="F400" s="40">
        <f t="shared" si="6"/>
        <v>8</v>
      </c>
      <c r="G400" s="77">
        <v>45582.0</v>
      </c>
      <c r="H400" s="462">
        <f t="shared" si="7"/>
        <v>6</v>
      </c>
      <c r="I400" s="39" t="s">
        <v>74</v>
      </c>
      <c r="J400" s="39">
        <v>316.0</v>
      </c>
      <c r="K400" s="43">
        <v>15000.0</v>
      </c>
      <c r="L400" s="39" t="s">
        <v>68</v>
      </c>
      <c r="M400" s="38">
        <v>45726.0</v>
      </c>
      <c r="N400" s="39" t="s">
        <v>17</v>
      </c>
      <c r="O400" s="39" t="s">
        <v>996</v>
      </c>
      <c r="P400" s="463"/>
      <c r="Q400" s="463"/>
      <c r="R400" s="44"/>
      <c r="S400" s="44"/>
      <c r="T400" s="44"/>
      <c r="U400" s="44"/>
      <c r="V400" s="463"/>
      <c r="W400" s="463"/>
      <c r="X400" s="463"/>
    </row>
    <row r="401">
      <c r="A401" s="38">
        <v>45705.0</v>
      </c>
      <c r="B401" s="38">
        <v>45782.0</v>
      </c>
      <c r="C401" s="39">
        <v>177961.0</v>
      </c>
      <c r="D401" s="39" t="s">
        <v>96</v>
      </c>
      <c r="E401" s="38">
        <v>45017.0</v>
      </c>
      <c r="F401" s="40">
        <f t="shared" si="6"/>
        <v>25</v>
      </c>
      <c r="G401" s="38">
        <v>45026.0</v>
      </c>
      <c r="H401" s="462">
        <f t="shared" si="7"/>
        <v>24</v>
      </c>
      <c r="I401" s="39" t="s">
        <v>42</v>
      </c>
      <c r="J401" s="39" t="s">
        <v>33</v>
      </c>
      <c r="K401" s="43" t="s">
        <v>169</v>
      </c>
      <c r="L401" s="44"/>
      <c r="M401" s="44"/>
      <c r="N401" s="39" t="s">
        <v>19</v>
      </c>
      <c r="O401" s="44"/>
      <c r="P401" s="463"/>
      <c r="Q401" s="463"/>
      <c r="R401" s="44"/>
      <c r="S401" s="44"/>
      <c r="T401" s="44"/>
      <c r="U401" s="44"/>
      <c r="V401" s="463"/>
      <c r="W401" s="463"/>
      <c r="X401" s="463"/>
    </row>
    <row r="402">
      <c r="A402" s="38">
        <v>45705.0</v>
      </c>
      <c r="B402" s="53">
        <v>45779.0</v>
      </c>
      <c r="C402" s="39">
        <v>171841.0</v>
      </c>
      <c r="D402" s="39" t="s">
        <v>104</v>
      </c>
      <c r="E402" s="38">
        <v>45017.0</v>
      </c>
      <c r="F402" s="40">
        <f t="shared" si="6"/>
        <v>25</v>
      </c>
      <c r="G402" s="38">
        <v>45073.0</v>
      </c>
      <c r="H402" s="462">
        <f t="shared" si="7"/>
        <v>23</v>
      </c>
      <c r="I402" s="482" t="s">
        <v>59</v>
      </c>
      <c r="J402" s="39" t="s">
        <v>33</v>
      </c>
      <c r="K402" s="43">
        <v>10000.0</v>
      </c>
      <c r="L402" s="44"/>
      <c r="M402" s="44"/>
      <c r="N402" s="39" t="s">
        <v>17</v>
      </c>
      <c r="O402" s="44"/>
      <c r="P402" s="463"/>
      <c r="Q402" s="463"/>
      <c r="R402" s="44"/>
      <c r="S402" s="44"/>
      <c r="T402" s="44"/>
      <c r="U402" s="44"/>
      <c r="V402" s="463"/>
      <c r="W402" s="463"/>
      <c r="X402" s="463"/>
    </row>
    <row r="403">
      <c r="A403" s="487">
        <v>45705.0</v>
      </c>
      <c r="B403" s="38">
        <v>45783.0</v>
      </c>
      <c r="C403" s="488">
        <v>211810.0</v>
      </c>
      <c r="D403" s="81" t="s">
        <v>48</v>
      </c>
      <c r="E403" s="487">
        <v>45292.0</v>
      </c>
      <c r="F403" s="489">
        <f t="shared" si="6"/>
        <v>16</v>
      </c>
      <c r="G403" s="487">
        <v>45408.0</v>
      </c>
      <c r="H403" s="462">
        <f t="shared" si="7"/>
        <v>12</v>
      </c>
      <c r="I403" s="81" t="s">
        <v>74</v>
      </c>
      <c r="J403" s="506">
        <v>364.0</v>
      </c>
      <c r="K403" s="499" t="s">
        <v>1066</v>
      </c>
      <c r="L403" s="81" t="s">
        <v>68</v>
      </c>
      <c r="M403" s="38">
        <v>45747.0</v>
      </c>
      <c r="N403" s="39" t="s">
        <v>21</v>
      </c>
      <c r="O403" s="81" t="s">
        <v>1067</v>
      </c>
      <c r="P403" s="486"/>
      <c r="Q403" s="463"/>
      <c r="R403" s="44"/>
      <c r="S403" s="44"/>
      <c r="T403" s="44"/>
      <c r="U403" s="44"/>
      <c r="V403" s="463"/>
      <c r="W403" s="463"/>
      <c r="X403" s="463"/>
    </row>
    <row r="404">
      <c r="A404" s="38">
        <v>45705.0</v>
      </c>
      <c r="B404" s="53">
        <v>45779.0</v>
      </c>
      <c r="C404" s="39">
        <v>198792.0</v>
      </c>
      <c r="D404" s="39" t="s">
        <v>99</v>
      </c>
      <c r="E404" s="38">
        <v>45261.0</v>
      </c>
      <c r="F404" s="40">
        <f t="shared" si="6"/>
        <v>17</v>
      </c>
      <c r="G404" s="38">
        <v>45308.0</v>
      </c>
      <c r="H404" s="462">
        <f t="shared" si="7"/>
        <v>15</v>
      </c>
      <c r="I404" s="39" t="s">
        <v>73</v>
      </c>
      <c r="J404" s="39" t="s">
        <v>33</v>
      </c>
      <c r="K404" s="43" t="s">
        <v>561</v>
      </c>
      <c r="L404" s="44"/>
      <c r="M404" s="44"/>
      <c r="N404" s="39" t="s">
        <v>17</v>
      </c>
      <c r="O404" s="44"/>
      <c r="P404" s="463"/>
      <c r="Q404" s="463"/>
      <c r="R404" s="44"/>
      <c r="S404" s="44"/>
      <c r="T404" s="44"/>
      <c r="U404" s="44"/>
      <c r="V404" s="463"/>
      <c r="W404" s="463"/>
      <c r="X404" s="463"/>
    </row>
    <row r="405">
      <c r="A405" s="38">
        <v>45705.0</v>
      </c>
      <c r="B405" s="38">
        <v>45783.0</v>
      </c>
      <c r="C405" s="39">
        <v>228615.0</v>
      </c>
      <c r="D405" s="39" t="s">
        <v>77</v>
      </c>
      <c r="E405" s="38">
        <v>45536.0</v>
      </c>
      <c r="F405" s="40">
        <f t="shared" si="6"/>
        <v>8</v>
      </c>
      <c r="G405" s="38">
        <v>45555.0</v>
      </c>
      <c r="H405" s="462">
        <f t="shared" si="7"/>
        <v>7</v>
      </c>
      <c r="I405" s="39" t="s">
        <v>42</v>
      </c>
      <c r="J405" s="39">
        <v>69.0</v>
      </c>
      <c r="K405" s="43" t="s">
        <v>64</v>
      </c>
      <c r="L405" s="39" t="s">
        <v>51</v>
      </c>
      <c r="M405" s="38">
        <v>45772.0</v>
      </c>
      <c r="N405" s="39" t="s">
        <v>19</v>
      </c>
      <c r="O405" s="39" t="s">
        <v>181</v>
      </c>
      <c r="P405" s="463"/>
      <c r="Q405" s="463"/>
      <c r="R405" s="44"/>
      <c r="S405" s="44"/>
      <c r="T405" s="44"/>
      <c r="U405" s="44"/>
      <c r="V405" s="463"/>
      <c r="W405" s="463"/>
      <c r="X405" s="463"/>
    </row>
    <row r="406">
      <c r="A406" s="105">
        <v>45705.0</v>
      </c>
      <c r="B406" s="38">
        <v>45783.0</v>
      </c>
      <c r="C406" s="106">
        <v>239729.0</v>
      </c>
      <c r="D406" s="106" t="s">
        <v>133</v>
      </c>
      <c r="E406" s="107">
        <v>45474.0</v>
      </c>
      <c r="F406" s="108">
        <f t="shared" si="6"/>
        <v>10</v>
      </c>
      <c r="G406" s="105">
        <v>45308.0</v>
      </c>
      <c r="H406" s="515">
        <f t="shared" si="7"/>
        <v>15</v>
      </c>
      <c r="I406" s="496" t="s">
        <v>59</v>
      </c>
      <c r="J406" s="106">
        <v>104.0</v>
      </c>
      <c r="K406" s="153">
        <v>8000.0</v>
      </c>
      <c r="L406" s="106" t="s">
        <v>51</v>
      </c>
      <c r="M406" s="38">
        <v>45771.0</v>
      </c>
      <c r="N406" s="39" t="s">
        <v>19</v>
      </c>
      <c r="O406" s="106" t="s">
        <v>846</v>
      </c>
      <c r="P406" s="133"/>
      <c r="Q406" s="463"/>
      <c r="R406" s="44"/>
      <c r="S406" s="44"/>
      <c r="T406" s="44"/>
      <c r="U406" s="44"/>
      <c r="V406" s="463"/>
      <c r="W406" s="463"/>
      <c r="X406" s="463"/>
    </row>
    <row r="407">
      <c r="A407" s="38">
        <v>45705.0</v>
      </c>
      <c r="B407" s="53">
        <v>45779.0</v>
      </c>
      <c r="C407" s="39">
        <v>232602.0</v>
      </c>
      <c r="D407" s="39" t="s">
        <v>70</v>
      </c>
      <c r="E407" s="38">
        <v>45566.0</v>
      </c>
      <c r="F407" s="40">
        <f t="shared" si="6"/>
        <v>7</v>
      </c>
      <c r="G407" s="77">
        <v>45593.0</v>
      </c>
      <c r="H407" s="462">
        <f t="shared" si="7"/>
        <v>6</v>
      </c>
      <c r="I407" s="482" t="s">
        <v>59</v>
      </c>
      <c r="J407" s="39">
        <v>101.0</v>
      </c>
      <c r="K407" s="43">
        <v>10000.0</v>
      </c>
      <c r="L407" s="39" t="s">
        <v>68</v>
      </c>
      <c r="M407" s="53">
        <v>45779.0</v>
      </c>
      <c r="N407" s="39" t="s">
        <v>17</v>
      </c>
      <c r="O407" s="44"/>
      <c r="P407" s="463"/>
      <c r="Q407" s="463"/>
      <c r="R407" s="44"/>
      <c r="S407" s="44"/>
      <c r="T407" s="44"/>
      <c r="U407" s="44"/>
      <c r="V407" s="463"/>
      <c r="W407" s="463"/>
      <c r="X407" s="463"/>
    </row>
    <row r="408">
      <c r="A408" s="38">
        <v>45705.0</v>
      </c>
      <c r="B408" s="38">
        <v>45783.0</v>
      </c>
      <c r="C408" s="39">
        <v>211393.0</v>
      </c>
      <c r="D408" s="39" t="s">
        <v>83</v>
      </c>
      <c r="E408" s="38">
        <v>45383.0</v>
      </c>
      <c r="F408" s="40">
        <f t="shared" si="6"/>
        <v>13</v>
      </c>
      <c r="G408" s="38">
        <v>45401.0</v>
      </c>
      <c r="H408" s="462">
        <f t="shared" si="7"/>
        <v>12</v>
      </c>
      <c r="I408" s="39" t="s">
        <v>74</v>
      </c>
      <c r="J408" s="39">
        <v>310.0</v>
      </c>
      <c r="K408" s="43">
        <v>7500.0</v>
      </c>
      <c r="L408" s="39" t="s">
        <v>51</v>
      </c>
      <c r="M408" s="38">
        <v>45772.0</v>
      </c>
      <c r="N408" s="39" t="s">
        <v>19</v>
      </c>
      <c r="O408" s="44"/>
      <c r="P408" s="463"/>
      <c r="Q408" s="463"/>
      <c r="R408" s="44"/>
      <c r="S408" s="44"/>
      <c r="T408" s="44"/>
      <c r="U408" s="44"/>
      <c r="V408" s="463"/>
      <c r="W408" s="463"/>
      <c r="X408" s="463"/>
    </row>
    <row r="409">
      <c r="A409" s="38">
        <v>45727.0</v>
      </c>
      <c r="B409" s="38">
        <v>45783.0</v>
      </c>
      <c r="C409" s="39">
        <v>220633.0</v>
      </c>
      <c r="D409" s="39" t="s">
        <v>55</v>
      </c>
      <c r="E409" s="38">
        <v>45413.0</v>
      </c>
      <c r="F409" s="40">
        <f t="shared" si="6"/>
        <v>12</v>
      </c>
      <c r="G409" s="38">
        <v>45492.0</v>
      </c>
      <c r="H409" s="462">
        <f t="shared" si="7"/>
        <v>9</v>
      </c>
      <c r="I409" s="39" t="s">
        <v>49</v>
      </c>
      <c r="J409" s="39" t="s">
        <v>131</v>
      </c>
      <c r="K409" s="43">
        <v>10000.0</v>
      </c>
      <c r="L409" s="39" t="s">
        <v>51</v>
      </c>
      <c r="M409" s="38">
        <v>45776.0</v>
      </c>
      <c r="N409" s="39" t="s">
        <v>19</v>
      </c>
      <c r="O409" s="44"/>
      <c r="P409" s="81" t="s">
        <v>66</v>
      </c>
      <c r="Q409" s="463"/>
      <c r="R409" s="44"/>
      <c r="S409" s="44"/>
      <c r="T409" s="44"/>
      <c r="U409" s="44"/>
      <c r="V409" s="463"/>
      <c r="W409" s="463"/>
      <c r="X409" s="463"/>
    </row>
    <row r="410">
      <c r="A410" s="38">
        <v>45705.0</v>
      </c>
      <c r="B410" s="38">
        <v>45783.0</v>
      </c>
      <c r="C410" s="39">
        <v>89252.0</v>
      </c>
      <c r="D410" s="39" t="s">
        <v>62</v>
      </c>
      <c r="E410" s="38">
        <v>43862.0</v>
      </c>
      <c r="F410" s="40">
        <f t="shared" si="6"/>
        <v>63</v>
      </c>
      <c r="G410" s="38">
        <v>44348.0</v>
      </c>
      <c r="H410" s="462">
        <f t="shared" si="7"/>
        <v>47</v>
      </c>
      <c r="I410" s="39" t="s">
        <v>144</v>
      </c>
      <c r="J410" s="39" t="s">
        <v>145</v>
      </c>
      <c r="K410" s="43">
        <v>16000.0</v>
      </c>
      <c r="L410" s="39" t="s">
        <v>51</v>
      </c>
      <c r="M410" s="38">
        <v>45772.0</v>
      </c>
      <c r="N410" s="39" t="s">
        <v>19</v>
      </c>
      <c r="O410" s="44"/>
      <c r="P410" s="463"/>
      <c r="Q410" s="463"/>
      <c r="R410" s="44"/>
      <c r="S410" s="44"/>
      <c r="T410" s="44"/>
      <c r="U410" s="44"/>
      <c r="V410" s="463"/>
      <c r="W410" s="463"/>
      <c r="X410" s="463"/>
    </row>
    <row r="411">
      <c r="A411" s="38">
        <v>45705.0</v>
      </c>
      <c r="B411" s="38">
        <v>45783.0</v>
      </c>
      <c r="C411" s="39">
        <v>197476.0</v>
      </c>
      <c r="D411" s="39" t="s">
        <v>71</v>
      </c>
      <c r="E411" s="38">
        <v>45231.0</v>
      </c>
      <c r="F411" s="40">
        <f t="shared" si="6"/>
        <v>18</v>
      </c>
      <c r="G411" s="38">
        <v>45297.0</v>
      </c>
      <c r="H411" s="462">
        <f t="shared" si="7"/>
        <v>16</v>
      </c>
      <c r="I411" s="482" t="s">
        <v>59</v>
      </c>
      <c r="J411" s="39">
        <v>102.0</v>
      </c>
      <c r="K411" s="43">
        <v>5500.0</v>
      </c>
      <c r="L411" s="39" t="s">
        <v>68</v>
      </c>
      <c r="M411" s="38">
        <v>45776.0</v>
      </c>
      <c r="N411" s="39" t="s">
        <v>19</v>
      </c>
      <c r="O411" s="44"/>
      <c r="P411" s="463"/>
      <c r="Q411" s="463"/>
      <c r="R411" s="44"/>
      <c r="S411" s="44"/>
      <c r="T411" s="44"/>
      <c r="U411" s="44"/>
      <c r="V411" s="463"/>
      <c r="W411" s="463"/>
      <c r="X411" s="463"/>
    </row>
    <row r="412">
      <c r="A412" s="38">
        <v>45705.0</v>
      </c>
      <c r="B412" s="38">
        <v>45783.0</v>
      </c>
      <c r="C412" s="39">
        <v>218111.0</v>
      </c>
      <c r="D412" s="39" t="s">
        <v>71</v>
      </c>
      <c r="E412" s="38">
        <v>45413.0</v>
      </c>
      <c r="F412" s="40">
        <f t="shared" si="6"/>
        <v>12</v>
      </c>
      <c r="G412" s="38">
        <v>45457.0</v>
      </c>
      <c r="H412" s="462">
        <f t="shared" si="7"/>
        <v>10</v>
      </c>
      <c r="I412" s="482" t="s">
        <v>59</v>
      </c>
      <c r="J412" s="39" t="s">
        <v>33</v>
      </c>
      <c r="K412" s="63"/>
      <c r="L412" s="44"/>
      <c r="M412" s="44"/>
      <c r="N412" s="39" t="s">
        <v>19</v>
      </c>
      <c r="O412" s="44"/>
      <c r="P412" s="463"/>
      <c r="Q412" s="463"/>
      <c r="R412" s="44"/>
      <c r="S412" s="44"/>
      <c r="T412" s="44"/>
      <c r="U412" s="44"/>
      <c r="V412" s="463"/>
      <c r="W412" s="463"/>
      <c r="X412" s="463"/>
    </row>
    <row r="413">
      <c r="A413" s="38">
        <v>45705.0</v>
      </c>
      <c r="B413" s="38">
        <v>45783.0</v>
      </c>
      <c r="C413" s="39">
        <v>235248.0</v>
      </c>
      <c r="D413" s="39" t="s">
        <v>133</v>
      </c>
      <c r="E413" s="38">
        <v>45200.0</v>
      </c>
      <c r="F413" s="40">
        <f t="shared" si="6"/>
        <v>19</v>
      </c>
      <c r="G413" s="77">
        <v>45622.0</v>
      </c>
      <c r="H413" s="462">
        <f t="shared" si="7"/>
        <v>5</v>
      </c>
      <c r="I413" s="482" t="s">
        <v>59</v>
      </c>
      <c r="J413" s="39">
        <v>141.0</v>
      </c>
      <c r="K413" s="43">
        <v>12500.0</v>
      </c>
      <c r="L413" s="39" t="s">
        <v>68</v>
      </c>
      <c r="M413" s="38">
        <v>45775.0</v>
      </c>
      <c r="N413" s="39" t="s">
        <v>19</v>
      </c>
      <c r="O413" s="39" t="s">
        <v>1034</v>
      </c>
      <c r="P413" s="81" t="s">
        <v>66</v>
      </c>
      <c r="Q413" s="463"/>
      <c r="R413" s="44"/>
      <c r="S413" s="44"/>
      <c r="T413" s="44"/>
      <c r="U413" s="44"/>
      <c r="V413" s="463"/>
      <c r="W413" s="463"/>
      <c r="X413" s="463"/>
    </row>
    <row r="414">
      <c r="A414" s="38">
        <v>45733.0</v>
      </c>
      <c r="B414" s="38">
        <v>45783.0</v>
      </c>
      <c r="C414" s="39">
        <v>216622.0</v>
      </c>
      <c r="D414" s="39" t="s">
        <v>70</v>
      </c>
      <c r="E414" s="38">
        <v>45413.0</v>
      </c>
      <c r="F414" s="40">
        <f t="shared" si="6"/>
        <v>12</v>
      </c>
      <c r="G414" s="38">
        <v>45446.0</v>
      </c>
      <c r="H414" s="462">
        <f t="shared" si="7"/>
        <v>11</v>
      </c>
      <c r="I414" s="39" t="s">
        <v>49</v>
      </c>
      <c r="J414" s="39">
        <v>501.0</v>
      </c>
      <c r="K414" s="43">
        <v>7000.0</v>
      </c>
      <c r="L414" s="39" t="s">
        <v>51</v>
      </c>
      <c r="M414" s="38">
        <v>45770.0</v>
      </c>
      <c r="N414" s="39" t="s">
        <v>19</v>
      </c>
      <c r="O414" s="39" t="s">
        <v>1068</v>
      </c>
      <c r="P414" s="463"/>
      <c r="Q414" s="463"/>
      <c r="R414" s="44"/>
      <c r="S414" s="44"/>
      <c r="T414" s="44"/>
      <c r="U414" s="44"/>
      <c r="V414" s="463"/>
      <c r="W414" s="463"/>
      <c r="X414" s="463"/>
    </row>
    <row r="415">
      <c r="A415" s="38">
        <v>45705.0</v>
      </c>
      <c r="B415" s="38">
        <v>45783.0</v>
      </c>
      <c r="C415" s="39">
        <v>210142.0</v>
      </c>
      <c r="D415" s="39" t="s">
        <v>77</v>
      </c>
      <c r="E415" s="38">
        <v>45383.0</v>
      </c>
      <c r="F415" s="40">
        <f t="shared" si="6"/>
        <v>13</v>
      </c>
      <c r="G415" s="38">
        <v>45393.0</v>
      </c>
      <c r="H415" s="462">
        <f t="shared" si="7"/>
        <v>12</v>
      </c>
      <c r="I415" s="39" t="s">
        <v>73</v>
      </c>
      <c r="J415" s="39" t="s">
        <v>147</v>
      </c>
      <c r="K415" s="43">
        <v>10000.0</v>
      </c>
      <c r="L415" s="39" t="s">
        <v>51</v>
      </c>
      <c r="M415" s="53">
        <v>45770.0</v>
      </c>
      <c r="N415" s="39" t="s">
        <v>19</v>
      </c>
      <c r="O415" s="44"/>
      <c r="P415" s="463"/>
      <c r="Q415" s="463"/>
      <c r="R415" s="44"/>
      <c r="S415" s="44"/>
      <c r="T415" s="44"/>
      <c r="U415" s="44"/>
      <c r="V415" s="463"/>
      <c r="W415" s="463"/>
      <c r="X415" s="463"/>
    </row>
    <row r="416">
      <c r="A416" s="38">
        <v>45705.0</v>
      </c>
      <c r="B416" s="38">
        <v>45783.0</v>
      </c>
      <c r="C416" s="39">
        <v>187639.0</v>
      </c>
      <c r="D416" s="39" t="s">
        <v>77</v>
      </c>
      <c r="E416" s="38">
        <v>45444.0</v>
      </c>
      <c r="F416" s="40">
        <f t="shared" si="6"/>
        <v>11</v>
      </c>
      <c r="G416" s="38">
        <v>45497.0</v>
      </c>
      <c r="H416" s="462">
        <f t="shared" si="7"/>
        <v>9</v>
      </c>
      <c r="I416" s="39" t="s">
        <v>73</v>
      </c>
      <c r="J416" s="39">
        <v>216.0</v>
      </c>
      <c r="K416" s="43">
        <v>20750.0</v>
      </c>
      <c r="L416" s="39" t="s">
        <v>68</v>
      </c>
      <c r="M416" s="38">
        <v>45771.0</v>
      </c>
      <c r="N416" s="39" t="s">
        <v>19</v>
      </c>
      <c r="O416" s="44"/>
      <c r="P416" s="463"/>
      <c r="Q416" s="463"/>
      <c r="R416" s="44"/>
      <c r="S416" s="44"/>
      <c r="T416" s="44"/>
      <c r="U416" s="44"/>
      <c r="V416" s="463"/>
      <c r="W416" s="463"/>
      <c r="X416" s="463"/>
    </row>
    <row r="417">
      <c r="A417" s="38">
        <v>45705.0</v>
      </c>
      <c r="B417" s="38">
        <v>45783.0</v>
      </c>
      <c r="C417" s="39">
        <v>237374.0</v>
      </c>
      <c r="D417" s="39" t="s">
        <v>83</v>
      </c>
      <c r="E417" s="38">
        <v>45597.0</v>
      </c>
      <c r="F417" s="40">
        <f t="shared" si="6"/>
        <v>6</v>
      </c>
      <c r="G417" s="77">
        <v>45647.0</v>
      </c>
      <c r="H417" s="462">
        <f t="shared" si="7"/>
        <v>4</v>
      </c>
      <c r="I417" s="39" t="s">
        <v>49</v>
      </c>
      <c r="J417" s="39">
        <v>510.0</v>
      </c>
      <c r="K417" s="43">
        <v>0.0</v>
      </c>
      <c r="L417" s="39" t="s">
        <v>51</v>
      </c>
      <c r="M417" s="38">
        <v>45743.0</v>
      </c>
      <c r="N417" s="39" t="s">
        <v>19</v>
      </c>
      <c r="O417" s="39" t="s">
        <v>1034</v>
      </c>
      <c r="P417" s="463"/>
      <c r="Q417" s="463"/>
      <c r="R417" s="44"/>
      <c r="S417" s="44"/>
      <c r="T417" s="44"/>
      <c r="U417" s="44"/>
      <c r="V417" s="463"/>
      <c r="W417" s="463"/>
      <c r="X417" s="463"/>
    </row>
    <row r="418">
      <c r="A418" s="38">
        <v>45705.0</v>
      </c>
      <c r="B418" s="38">
        <v>45783.0</v>
      </c>
      <c r="C418" s="39">
        <v>236421.0</v>
      </c>
      <c r="D418" s="39" t="s">
        <v>83</v>
      </c>
      <c r="E418" s="38">
        <v>45597.0</v>
      </c>
      <c r="F418" s="40">
        <f t="shared" si="6"/>
        <v>6</v>
      </c>
      <c r="G418" s="77">
        <v>45636.0</v>
      </c>
      <c r="H418" s="462">
        <f t="shared" si="7"/>
        <v>4</v>
      </c>
      <c r="I418" s="39" t="s">
        <v>74</v>
      </c>
      <c r="J418" s="39">
        <v>312.0</v>
      </c>
      <c r="K418" s="43">
        <v>0.0</v>
      </c>
      <c r="L418" s="39" t="s">
        <v>51</v>
      </c>
      <c r="M418" s="38">
        <v>45771.0</v>
      </c>
      <c r="N418" s="39" t="s">
        <v>19</v>
      </c>
      <c r="O418" s="39"/>
      <c r="P418" s="463"/>
      <c r="Q418" s="463"/>
      <c r="R418" s="44"/>
      <c r="S418" s="44"/>
      <c r="T418" s="44"/>
      <c r="U418" s="44"/>
      <c r="V418" s="463"/>
      <c r="W418" s="463"/>
      <c r="X418" s="463"/>
    </row>
    <row r="419">
      <c r="A419" s="38">
        <v>45705.0</v>
      </c>
      <c r="B419" s="38">
        <v>45783.0</v>
      </c>
      <c r="C419" s="39">
        <v>232697.0</v>
      </c>
      <c r="D419" s="39" t="s">
        <v>111</v>
      </c>
      <c r="E419" s="38">
        <v>45566.0</v>
      </c>
      <c r="F419" s="40">
        <f t="shared" si="6"/>
        <v>7</v>
      </c>
      <c r="G419" s="77">
        <v>45647.0</v>
      </c>
      <c r="H419" s="462">
        <f t="shared" si="7"/>
        <v>4</v>
      </c>
      <c r="I419" s="39" t="s">
        <v>74</v>
      </c>
      <c r="J419" s="39">
        <v>316.0</v>
      </c>
      <c r="K419" s="43">
        <v>8000.0</v>
      </c>
      <c r="L419" s="39" t="s">
        <v>51</v>
      </c>
      <c r="M419" s="38">
        <v>45776.0</v>
      </c>
      <c r="N419" s="39" t="s">
        <v>19</v>
      </c>
      <c r="O419" s="39"/>
      <c r="P419" s="463"/>
      <c r="Q419" s="463"/>
      <c r="R419" s="44"/>
      <c r="S419" s="44"/>
      <c r="T419" s="44"/>
      <c r="U419" s="44"/>
      <c r="V419" s="463"/>
      <c r="W419" s="463"/>
      <c r="X419" s="463"/>
    </row>
    <row r="420">
      <c r="A420" s="93">
        <v>45705.0</v>
      </c>
      <c r="B420" s="38">
        <v>45783.0</v>
      </c>
      <c r="C420" s="39">
        <v>240923.0</v>
      </c>
      <c r="D420" s="39" t="s">
        <v>48</v>
      </c>
      <c r="E420" s="38">
        <v>45474.0</v>
      </c>
      <c r="F420" s="40">
        <f t="shared" si="6"/>
        <v>10</v>
      </c>
      <c r="G420" s="38">
        <v>45687.0</v>
      </c>
      <c r="H420" s="462">
        <f t="shared" si="7"/>
        <v>3</v>
      </c>
      <c r="I420" s="39" t="s">
        <v>73</v>
      </c>
      <c r="J420" s="39">
        <v>208.0</v>
      </c>
      <c r="K420" s="43">
        <v>7000.0</v>
      </c>
      <c r="L420" s="39" t="s">
        <v>51</v>
      </c>
      <c r="M420" s="38">
        <v>45736.0</v>
      </c>
      <c r="N420" s="39" t="s">
        <v>19</v>
      </c>
      <c r="O420" s="39" t="s">
        <v>1034</v>
      </c>
      <c r="P420" s="44"/>
      <c r="Q420" s="463"/>
      <c r="R420" s="44"/>
      <c r="S420" s="44"/>
      <c r="T420" s="44"/>
      <c r="U420" s="44"/>
      <c r="V420" s="463"/>
      <c r="W420" s="463"/>
      <c r="X420" s="463"/>
    </row>
    <row r="421">
      <c r="A421" s="105">
        <v>45705.0</v>
      </c>
      <c r="B421" s="38">
        <v>45783.0</v>
      </c>
      <c r="C421" s="106">
        <v>239744.0</v>
      </c>
      <c r="D421" s="106" t="s">
        <v>70</v>
      </c>
      <c r="E421" s="107">
        <v>45597.0</v>
      </c>
      <c r="F421" s="108">
        <f t="shared" si="6"/>
        <v>6</v>
      </c>
      <c r="G421" s="105">
        <v>45674.0</v>
      </c>
      <c r="H421" s="360">
        <f t="shared" si="7"/>
        <v>3</v>
      </c>
      <c r="I421" s="106" t="s">
        <v>49</v>
      </c>
      <c r="J421" s="39">
        <v>512.0</v>
      </c>
      <c r="K421" s="43">
        <v>0.0</v>
      </c>
      <c r="L421" s="39" t="s">
        <v>51</v>
      </c>
      <c r="M421" s="105">
        <v>45771.0</v>
      </c>
      <c r="N421" s="39" t="s">
        <v>19</v>
      </c>
      <c r="O421" s="130"/>
      <c r="P421" s="133"/>
      <c r="Q421" s="463"/>
      <c r="R421" s="44"/>
      <c r="S421" s="44"/>
      <c r="T421" s="44"/>
      <c r="U421" s="44"/>
      <c r="V421" s="463"/>
      <c r="W421" s="463"/>
      <c r="X421" s="463"/>
    </row>
    <row r="422">
      <c r="A422" s="38">
        <v>45705.0</v>
      </c>
      <c r="B422" s="38">
        <v>45783.0</v>
      </c>
      <c r="C422" s="39">
        <v>203758.0</v>
      </c>
      <c r="D422" s="39" t="s">
        <v>83</v>
      </c>
      <c r="E422" s="38">
        <v>45323.0</v>
      </c>
      <c r="F422" s="40">
        <f t="shared" si="6"/>
        <v>15</v>
      </c>
      <c r="G422" s="38">
        <v>45349.0</v>
      </c>
      <c r="H422" s="462">
        <f t="shared" si="7"/>
        <v>14</v>
      </c>
      <c r="I422" s="39" t="s">
        <v>72</v>
      </c>
      <c r="J422" s="39">
        <v>4005.0</v>
      </c>
      <c r="K422" s="43">
        <v>5000.0</v>
      </c>
      <c r="L422" s="39" t="s">
        <v>51</v>
      </c>
      <c r="M422" s="38">
        <v>45771.0</v>
      </c>
      <c r="N422" s="39" t="s">
        <v>19</v>
      </c>
      <c r="O422" s="44"/>
      <c r="P422" s="463"/>
      <c r="Q422" s="463"/>
      <c r="R422" s="44"/>
      <c r="S422" s="44"/>
      <c r="T422" s="44"/>
      <c r="U422" s="44"/>
      <c r="V422" s="463"/>
      <c r="W422" s="463"/>
      <c r="X422" s="463"/>
    </row>
    <row r="423">
      <c r="A423" s="38">
        <v>45705.0</v>
      </c>
      <c r="B423" s="38">
        <v>45783.0</v>
      </c>
      <c r="C423" s="39">
        <v>242051.0</v>
      </c>
      <c r="D423" s="39" t="s">
        <v>83</v>
      </c>
      <c r="E423" s="38">
        <v>45627.0</v>
      </c>
      <c r="F423" s="40">
        <f t="shared" si="6"/>
        <v>5</v>
      </c>
      <c r="G423" s="38">
        <v>45333.0</v>
      </c>
      <c r="H423" s="462">
        <f t="shared" si="7"/>
        <v>14</v>
      </c>
      <c r="I423" s="39" t="s">
        <v>74</v>
      </c>
      <c r="J423" s="39">
        <v>310.0</v>
      </c>
      <c r="K423" s="43" t="s">
        <v>1069</v>
      </c>
      <c r="L423" s="39" t="s">
        <v>51</v>
      </c>
      <c r="M423" s="38">
        <v>45771.0</v>
      </c>
      <c r="N423" s="39" t="s">
        <v>19</v>
      </c>
      <c r="O423" s="39" t="s">
        <v>214</v>
      </c>
      <c r="P423" s="463"/>
      <c r="Q423" s="463"/>
      <c r="R423" s="44"/>
      <c r="S423" s="44"/>
      <c r="T423" s="44"/>
      <c r="U423" s="44"/>
      <c r="V423" s="463"/>
      <c r="W423" s="463"/>
      <c r="X423" s="463"/>
    </row>
    <row r="424">
      <c r="A424" s="38"/>
      <c r="B424" s="38">
        <v>45783.0</v>
      </c>
      <c r="C424" s="39">
        <v>249507.0</v>
      </c>
      <c r="D424" s="39"/>
      <c r="E424" s="38"/>
      <c r="F424" s="40"/>
      <c r="G424" s="38"/>
      <c r="H424" s="462"/>
      <c r="I424" s="39" t="s">
        <v>74</v>
      </c>
      <c r="J424" s="39" t="s">
        <v>143</v>
      </c>
      <c r="K424" s="43">
        <v>8900.0</v>
      </c>
      <c r="L424" s="39" t="s">
        <v>51</v>
      </c>
      <c r="M424" s="38">
        <v>45771.0</v>
      </c>
      <c r="N424" s="39" t="s">
        <v>19</v>
      </c>
      <c r="O424" s="44"/>
      <c r="P424" s="463"/>
      <c r="Q424" s="463"/>
      <c r="R424" s="44"/>
      <c r="S424" s="44"/>
      <c r="T424" s="44"/>
      <c r="U424" s="44"/>
      <c r="V424" s="463"/>
      <c r="W424" s="463"/>
      <c r="X424" s="463"/>
    </row>
    <row r="425">
      <c r="A425" s="38">
        <v>45705.0</v>
      </c>
      <c r="B425" s="38">
        <v>45783.0</v>
      </c>
      <c r="C425" s="39">
        <v>196579.0</v>
      </c>
      <c r="D425" s="39" t="s">
        <v>48</v>
      </c>
      <c r="E425" s="38">
        <v>45323.0</v>
      </c>
      <c r="F425" s="40">
        <f t="shared" ref="F425:F444" si="8">DATEDIF(E425,TODAY(),"M")</f>
        <v>15</v>
      </c>
      <c r="G425" s="38">
        <v>45352.0</v>
      </c>
      <c r="H425" s="462">
        <f t="shared" ref="H425:H444" si="9">DATEDIF(G425,TODAY(),"M")</f>
        <v>14</v>
      </c>
      <c r="I425" s="468" t="s">
        <v>59</v>
      </c>
      <c r="J425" s="39">
        <v>139.0</v>
      </c>
      <c r="K425" s="43">
        <v>0.0</v>
      </c>
      <c r="L425" s="39" t="s">
        <v>51</v>
      </c>
      <c r="M425" s="38">
        <v>45770.0</v>
      </c>
      <c r="N425" s="39" t="s">
        <v>19</v>
      </c>
      <c r="O425" s="44"/>
      <c r="P425" s="463"/>
      <c r="Q425" s="463"/>
      <c r="R425" s="44"/>
      <c r="S425" s="44"/>
      <c r="T425" s="44"/>
      <c r="U425" s="44"/>
      <c r="V425" s="463"/>
      <c r="W425" s="463"/>
      <c r="X425" s="463"/>
    </row>
    <row r="426">
      <c r="A426" s="38">
        <v>45705.0</v>
      </c>
      <c r="B426" s="38">
        <v>45783.0</v>
      </c>
      <c r="C426" s="39">
        <v>219313.0</v>
      </c>
      <c r="D426" s="39" t="s">
        <v>77</v>
      </c>
      <c r="E426" s="38">
        <v>45383.0</v>
      </c>
      <c r="F426" s="40">
        <f t="shared" si="8"/>
        <v>13</v>
      </c>
      <c r="G426" s="38">
        <v>45470.0</v>
      </c>
      <c r="H426" s="462">
        <f t="shared" si="9"/>
        <v>10</v>
      </c>
      <c r="I426" s="39" t="s">
        <v>74</v>
      </c>
      <c r="J426" s="39">
        <v>308.0</v>
      </c>
      <c r="K426" s="43">
        <v>7000.0</v>
      </c>
      <c r="L426" s="39" t="s">
        <v>51</v>
      </c>
      <c r="M426" s="38">
        <v>45733.0</v>
      </c>
      <c r="N426" s="39" t="s">
        <v>20</v>
      </c>
      <c r="O426" s="39" t="s">
        <v>1070</v>
      </c>
      <c r="P426" s="463"/>
      <c r="Q426" s="463"/>
      <c r="R426" s="44"/>
      <c r="S426" s="44"/>
      <c r="T426" s="44"/>
      <c r="U426" s="44"/>
      <c r="V426" s="463"/>
      <c r="W426" s="463"/>
      <c r="X426" s="463"/>
    </row>
    <row r="427">
      <c r="A427" s="38">
        <v>45726.0</v>
      </c>
      <c r="B427" s="38">
        <v>45783.0</v>
      </c>
      <c r="C427" s="39">
        <v>209155.0</v>
      </c>
      <c r="D427" s="39" t="s">
        <v>77</v>
      </c>
      <c r="E427" s="38">
        <v>45383.0</v>
      </c>
      <c r="F427" s="40">
        <f t="shared" si="8"/>
        <v>13</v>
      </c>
      <c r="G427" s="38">
        <v>45387.0</v>
      </c>
      <c r="H427" s="462">
        <f t="shared" si="9"/>
        <v>13</v>
      </c>
      <c r="I427" s="468" t="s">
        <v>59</v>
      </c>
      <c r="J427" s="39">
        <v>106.0</v>
      </c>
      <c r="K427" s="43">
        <v>10000.0</v>
      </c>
      <c r="L427" s="39" t="s">
        <v>51</v>
      </c>
      <c r="M427" s="38">
        <v>45754.0</v>
      </c>
      <c r="N427" s="39" t="s">
        <v>19</v>
      </c>
      <c r="O427" s="39" t="s">
        <v>996</v>
      </c>
      <c r="P427" s="463"/>
      <c r="Q427" s="463"/>
      <c r="R427" s="44"/>
      <c r="S427" s="44"/>
      <c r="T427" s="44"/>
      <c r="U427" s="44"/>
      <c r="V427" s="463"/>
      <c r="W427" s="463"/>
      <c r="X427" s="463"/>
    </row>
    <row r="428">
      <c r="A428" s="39" t="s">
        <v>1071</v>
      </c>
      <c r="B428" s="38">
        <v>45783.0</v>
      </c>
      <c r="C428" s="39">
        <v>235052.0</v>
      </c>
      <c r="D428" s="39" t="s">
        <v>83</v>
      </c>
      <c r="E428" s="38">
        <v>45323.0</v>
      </c>
      <c r="F428" s="40">
        <f t="shared" si="8"/>
        <v>15</v>
      </c>
      <c r="G428" s="77">
        <v>45623.0</v>
      </c>
      <c r="H428" s="462">
        <f t="shared" si="9"/>
        <v>5</v>
      </c>
      <c r="I428" s="39" t="s">
        <v>73</v>
      </c>
      <c r="J428" s="39" t="s">
        <v>1072</v>
      </c>
      <c r="K428" s="43">
        <v>8000.0</v>
      </c>
      <c r="L428" s="39" t="s">
        <v>51</v>
      </c>
      <c r="M428" s="38">
        <v>45770.0</v>
      </c>
      <c r="N428" s="39" t="s">
        <v>19</v>
      </c>
      <c r="O428" s="39" t="s">
        <v>846</v>
      </c>
      <c r="P428" s="463"/>
      <c r="Q428" s="463"/>
      <c r="R428" s="44"/>
      <c r="S428" s="44"/>
      <c r="T428" s="44"/>
      <c r="U428" s="44"/>
      <c r="V428" s="463"/>
      <c r="W428" s="463"/>
      <c r="X428" s="463"/>
    </row>
    <row r="429">
      <c r="A429" s="38">
        <v>45705.0</v>
      </c>
      <c r="B429" s="38">
        <v>45783.0</v>
      </c>
      <c r="C429" s="39">
        <v>231146.0</v>
      </c>
      <c r="D429" s="39" t="s">
        <v>83</v>
      </c>
      <c r="E429" s="38">
        <v>45474.0</v>
      </c>
      <c r="F429" s="40">
        <f t="shared" si="8"/>
        <v>10</v>
      </c>
      <c r="G429" s="77">
        <v>45580.0</v>
      </c>
      <c r="H429" s="462">
        <f t="shared" si="9"/>
        <v>6</v>
      </c>
      <c r="I429" s="468" t="s">
        <v>59</v>
      </c>
      <c r="J429" s="39">
        <v>104.0</v>
      </c>
      <c r="K429" s="43">
        <v>0.0</v>
      </c>
      <c r="L429" s="39" t="s">
        <v>51</v>
      </c>
      <c r="M429" s="38">
        <v>45749.0</v>
      </c>
      <c r="N429" s="39" t="s">
        <v>19</v>
      </c>
      <c r="O429" s="44"/>
      <c r="P429" s="463"/>
      <c r="Q429" s="463"/>
      <c r="R429" s="44"/>
      <c r="S429" s="44"/>
      <c r="T429" s="44"/>
      <c r="U429" s="44"/>
      <c r="V429" s="463"/>
      <c r="W429" s="463"/>
      <c r="X429" s="463"/>
    </row>
    <row r="430">
      <c r="A430" s="38">
        <v>45705.0</v>
      </c>
      <c r="B430" s="38">
        <v>45783.0</v>
      </c>
      <c r="C430" s="39">
        <v>218877.0</v>
      </c>
      <c r="D430" s="39" t="s">
        <v>83</v>
      </c>
      <c r="E430" s="38">
        <v>45444.0</v>
      </c>
      <c r="F430" s="40">
        <f t="shared" si="8"/>
        <v>11</v>
      </c>
      <c r="G430" s="38">
        <v>45469.0</v>
      </c>
      <c r="H430" s="462">
        <f t="shared" si="9"/>
        <v>10</v>
      </c>
      <c r="I430" s="39" t="s">
        <v>73</v>
      </c>
      <c r="J430" s="39">
        <v>212.0</v>
      </c>
      <c r="K430" s="43">
        <v>20000.0</v>
      </c>
      <c r="L430" s="39" t="s">
        <v>51</v>
      </c>
      <c r="M430" s="38">
        <v>45757.0</v>
      </c>
      <c r="N430" s="39" t="s">
        <v>19</v>
      </c>
      <c r="O430" s="44"/>
      <c r="P430" s="463"/>
      <c r="Q430" s="463"/>
      <c r="R430" s="44"/>
      <c r="S430" s="44"/>
      <c r="T430" s="44"/>
      <c r="U430" s="44"/>
      <c r="V430" s="463"/>
      <c r="W430" s="463"/>
      <c r="X430" s="463"/>
    </row>
    <row r="431">
      <c r="A431" s="38">
        <v>45705.0</v>
      </c>
      <c r="B431" s="38">
        <v>45779.0</v>
      </c>
      <c r="C431" s="39">
        <v>209749.0</v>
      </c>
      <c r="D431" s="39" t="s">
        <v>58</v>
      </c>
      <c r="E431" s="38">
        <v>45383.0</v>
      </c>
      <c r="F431" s="40">
        <f t="shared" si="8"/>
        <v>13</v>
      </c>
      <c r="G431" s="38">
        <v>45393.0</v>
      </c>
      <c r="H431" s="462">
        <f t="shared" si="9"/>
        <v>12</v>
      </c>
      <c r="I431" s="39" t="s">
        <v>74</v>
      </c>
      <c r="J431" s="39">
        <v>314.0</v>
      </c>
      <c r="K431" s="43" t="s">
        <v>64</v>
      </c>
      <c r="L431" s="39" t="s">
        <v>51</v>
      </c>
      <c r="M431" s="38">
        <v>45769.0</v>
      </c>
      <c r="N431" s="39" t="s">
        <v>23</v>
      </c>
      <c r="O431" s="44"/>
      <c r="P431" s="81" t="s">
        <v>66</v>
      </c>
      <c r="Q431" s="44"/>
      <c r="R431" s="44"/>
      <c r="S431" s="44"/>
      <c r="T431" s="44"/>
      <c r="U431" s="44"/>
      <c r="V431" s="463"/>
      <c r="W431" s="463"/>
      <c r="X431" s="463"/>
    </row>
    <row r="432">
      <c r="A432" s="38">
        <v>45702.0</v>
      </c>
      <c r="B432" s="38">
        <v>45783.0</v>
      </c>
      <c r="C432" s="39">
        <v>221752.0</v>
      </c>
      <c r="D432" s="39" t="s">
        <v>158</v>
      </c>
      <c r="E432" s="38">
        <v>45444.0</v>
      </c>
      <c r="F432" s="40">
        <f t="shared" si="8"/>
        <v>11</v>
      </c>
      <c r="G432" s="38">
        <v>45489.0</v>
      </c>
      <c r="H432" s="462">
        <f t="shared" si="9"/>
        <v>9</v>
      </c>
      <c r="I432" s="39" t="s">
        <v>42</v>
      </c>
      <c r="J432" s="39" t="s">
        <v>242</v>
      </c>
      <c r="K432" s="43">
        <v>6000.0</v>
      </c>
      <c r="L432" s="39" t="s">
        <v>51</v>
      </c>
      <c r="M432" s="38">
        <v>45744.0</v>
      </c>
      <c r="N432" s="39" t="s">
        <v>19</v>
      </c>
      <c r="O432" s="39" t="s">
        <v>1046</v>
      </c>
      <c r="P432" s="463"/>
      <c r="Q432" s="44"/>
      <c r="R432" s="44"/>
      <c r="S432" s="44"/>
      <c r="T432" s="44"/>
      <c r="U432" s="44"/>
      <c r="V432" s="463"/>
      <c r="W432" s="463"/>
      <c r="X432" s="463"/>
    </row>
    <row r="433">
      <c r="A433" s="38">
        <v>45705.0</v>
      </c>
      <c r="B433" s="38">
        <v>45783.0</v>
      </c>
      <c r="C433" s="39">
        <v>215460.0</v>
      </c>
      <c r="D433" s="39" t="s">
        <v>111</v>
      </c>
      <c r="E433" s="38">
        <v>45413.0</v>
      </c>
      <c r="F433" s="40">
        <f t="shared" si="8"/>
        <v>12</v>
      </c>
      <c r="G433" s="38">
        <v>45434.0</v>
      </c>
      <c r="H433" s="462">
        <f t="shared" si="9"/>
        <v>11</v>
      </c>
      <c r="I433" s="39" t="s">
        <v>63</v>
      </c>
      <c r="J433" s="39">
        <v>401.0</v>
      </c>
      <c r="K433" s="43">
        <v>7500.0</v>
      </c>
      <c r="L433" s="39" t="s">
        <v>51</v>
      </c>
      <c r="M433" s="38">
        <v>45770.0</v>
      </c>
      <c r="N433" s="39" t="s">
        <v>20</v>
      </c>
      <c r="O433" s="44"/>
      <c r="P433" s="81" t="s">
        <v>66</v>
      </c>
      <c r="Q433" s="44"/>
      <c r="R433" s="44"/>
      <c r="S433" s="44"/>
      <c r="T433" s="44"/>
      <c r="U433" s="44"/>
      <c r="V433" s="463"/>
      <c r="W433" s="463"/>
      <c r="X433" s="463"/>
    </row>
    <row r="434">
      <c r="A434" s="38">
        <v>45705.0</v>
      </c>
      <c r="B434" s="38">
        <v>45783.0</v>
      </c>
      <c r="C434" s="39">
        <v>223262.0</v>
      </c>
      <c r="D434" s="39" t="s">
        <v>96</v>
      </c>
      <c r="E434" s="38">
        <v>45474.0</v>
      </c>
      <c r="F434" s="40">
        <f t="shared" si="8"/>
        <v>10</v>
      </c>
      <c r="G434" s="38">
        <v>45513.0</v>
      </c>
      <c r="H434" s="462">
        <f t="shared" si="9"/>
        <v>8</v>
      </c>
      <c r="I434" s="39" t="s">
        <v>74</v>
      </c>
      <c r="J434" s="39">
        <v>312.0</v>
      </c>
      <c r="K434" s="43">
        <v>12000.0</v>
      </c>
      <c r="L434" s="39" t="s">
        <v>51</v>
      </c>
      <c r="M434" s="38">
        <v>45731.0</v>
      </c>
      <c r="N434" s="39" t="s">
        <v>19</v>
      </c>
      <c r="O434" s="39" t="s">
        <v>996</v>
      </c>
      <c r="P434" s="463"/>
      <c r="Q434" s="44"/>
      <c r="R434" s="44"/>
      <c r="S434" s="44"/>
      <c r="T434" s="44"/>
      <c r="U434" s="44"/>
      <c r="V434" s="463"/>
      <c r="W434" s="463"/>
      <c r="X434" s="463"/>
    </row>
    <row r="435">
      <c r="A435" s="38">
        <v>45728.0</v>
      </c>
      <c r="B435" s="38">
        <v>45783.0</v>
      </c>
      <c r="C435" s="39">
        <v>214561.0</v>
      </c>
      <c r="D435" s="39" t="s">
        <v>62</v>
      </c>
      <c r="E435" s="38">
        <v>45383.0</v>
      </c>
      <c r="F435" s="40">
        <f t="shared" si="8"/>
        <v>13</v>
      </c>
      <c r="G435" s="38">
        <v>45427.0</v>
      </c>
      <c r="H435" s="462">
        <f t="shared" si="9"/>
        <v>11</v>
      </c>
      <c r="I435" s="39" t="s">
        <v>73</v>
      </c>
      <c r="J435" s="39" t="s">
        <v>376</v>
      </c>
      <c r="K435" s="43" t="s">
        <v>110</v>
      </c>
      <c r="L435" s="39" t="s">
        <v>51</v>
      </c>
      <c r="M435" s="38">
        <v>45750.0</v>
      </c>
      <c r="N435" s="39" t="s">
        <v>19</v>
      </c>
      <c r="O435" s="39" t="s">
        <v>326</v>
      </c>
      <c r="P435" s="463"/>
      <c r="Q435" s="44"/>
      <c r="R435" s="44"/>
      <c r="S435" s="44"/>
      <c r="T435" s="44"/>
      <c r="U435" s="44"/>
      <c r="V435" s="463"/>
      <c r="W435" s="463"/>
      <c r="X435" s="463"/>
    </row>
    <row r="436">
      <c r="A436" s="38">
        <v>45705.0</v>
      </c>
      <c r="B436" s="38">
        <v>45783.0</v>
      </c>
      <c r="C436" s="39">
        <v>226821.0</v>
      </c>
      <c r="D436" s="39" t="s">
        <v>62</v>
      </c>
      <c r="E436" s="38">
        <v>45536.0</v>
      </c>
      <c r="F436" s="40">
        <f t="shared" si="8"/>
        <v>8</v>
      </c>
      <c r="G436" s="38">
        <v>45540.0</v>
      </c>
      <c r="H436" s="462">
        <f t="shared" si="9"/>
        <v>8</v>
      </c>
      <c r="I436" s="39" t="s">
        <v>63</v>
      </c>
      <c r="J436" s="39">
        <v>404.0</v>
      </c>
      <c r="K436" s="43">
        <v>17000.0</v>
      </c>
      <c r="L436" s="39" t="s">
        <v>51</v>
      </c>
      <c r="M436" s="38">
        <v>45769.0</v>
      </c>
      <c r="N436" s="39" t="s">
        <v>20</v>
      </c>
      <c r="O436" s="44"/>
      <c r="P436" s="463"/>
      <c r="Q436" s="44"/>
      <c r="R436" s="44"/>
      <c r="S436" s="44"/>
      <c r="T436" s="44"/>
      <c r="U436" s="44"/>
      <c r="V436" s="463"/>
      <c r="W436" s="463"/>
      <c r="X436" s="463"/>
    </row>
    <row r="437">
      <c r="A437" s="38">
        <v>45705.0</v>
      </c>
      <c r="B437" s="38">
        <v>45783.0</v>
      </c>
      <c r="C437" s="39">
        <v>211949.0</v>
      </c>
      <c r="D437" s="39" t="s">
        <v>98</v>
      </c>
      <c r="E437" s="38">
        <v>44562.0</v>
      </c>
      <c r="F437" s="40">
        <f t="shared" si="8"/>
        <v>40</v>
      </c>
      <c r="G437" s="38">
        <v>45407.0</v>
      </c>
      <c r="H437" s="462">
        <f t="shared" si="9"/>
        <v>12</v>
      </c>
      <c r="I437" s="39" t="s">
        <v>49</v>
      </c>
      <c r="J437" s="39">
        <v>517.0</v>
      </c>
      <c r="K437" s="43" t="s">
        <v>64</v>
      </c>
      <c r="L437" s="39" t="s">
        <v>51</v>
      </c>
      <c r="M437" s="38">
        <v>45750.0</v>
      </c>
      <c r="N437" s="39" t="s">
        <v>19</v>
      </c>
      <c r="O437" s="44"/>
      <c r="P437" s="463"/>
      <c r="Q437" s="44"/>
      <c r="R437" s="44"/>
      <c r="S437" s="44"/>
      <c r="T437" s="44"/>
      <c r="U437" s="44"/>
      <c r="V437" s="463"/>
      <c r="W437" s="463"/>
      <c r="X437" s="463"/>
    </row>
    <row r="438">
      <c r="A438" s="38">
        <v>45705.0</v>
      </c>
      <c r="B438" s="38">
        <v>45783.0</v>
      </c>
      <c r="C438" s="39">
        <v>226303.0</v>
      </c>
      <c r="D438" s="39" t="s">
        <v>118</v>
      </c>
      <c r="E438" s="38">
        <v>45413.0</v>
      </c>
      <c r="F438" s="40">
        <f t="shared" si="8"/>
        <v>12</v>
      </c>
      <c r="G438" s="38">
        <v>45532.0</v>
      </c>
      <c r="H438" s="462">
        <f t="shared" si="9"/>
        <v>8</v>
      </c>
      <c r="I438" s="468" t="s">
        <v>59</v>
      </c>
      <c r="J438" s="39">
        <v>106.0</v>
      </c>
      <c r="K438" s="43">
        <v>0.0</v>
      </c>
      <c r="L438" s="39" t="s">
        <v>68</v>
      </c>
      <c r="M438" s="38">
        <v>45718.0</v>
      </c>
      <c r="N438" s="39" t="s">
        <v>19</v>
      </c>
      <c r="O438" s="44"/>
      <c r="P438" s="463"/>
      <c r="Q438" s="44"/>
      <c r="R438" s="44"/>
      <c r="S438" s="44"/>
      <c r="T438" s="44"/>
      <c r="U438" s="44"/>
      <c r="V438" s="463"/>
      <c r="W438" s="463"/>
      <c r="X438" s="463"/>
    </row>
    <row r="439">
      <c r="A439" s="38">
        <v>45705.0</v>
      </c>
      <c r="B439" s="38">
        <v>45783.0</v>
      </c>
      <c r="C439" s="39">
        <v>206856.0</v>
      </c>
      <c r="D439" s="39" t="s">
        <v>95</v>
      </c>
      <c r="E439" s="38">
        <v>45261.0</v>
      </c>
      <c r="F439" s="40">
        <f t="shared" si="8"/>
        <v>17</v>
      </c>
      <c r="G439" s="38">
        <v>45369.0</v>
      </c>
      <c r="H439" s="462">
        <f t="shared" si="9"/>
        <v>13</v>
      </c>
      <c r="I439" s="39" t="s">
        <v>42</v>
      </c>
      <c r="J439" s="39" t="s">
        <v>549</v>
      </c>
      <c r="K439" s="43">
        <v>4000.0</v>
      </c>
      <c r="L439" s="39" t="s">
        <v>51</v>
      </c>
      <c r="M439" s="38">
        <v>45754.0</v>
      </c>
      <c r="N439" s="39" t="s">
        <v>19</v>
      </c>
      <c r="O439" s="44"/>
      <c r="P439" s="463"/>
      <c r="Q439" s="44"/>
      <c r="R439" s="44"/>
      <c r="S439" s="44"/>
      <c r="T439" s="44"/>
      <c r="U439" s="44"/>
      <c r="V439" s="463"/>
      <c r="W439" s="463"/>
      <c r="X439" s="463"/>
    </row>
    <row r="440">
      <c r="A440" s="38">
        <v>45705.0</v>
      </c>
      <c r="B440" s="38">
        <v>45783.0</v>
      </c>
      <c r="C440" s="39">
        <v>197773.0</v>
      </c>
      <c r="D440" s="39" t="s">
        <v>77</v>
      </c>
      <c r="E440" s="38">
        <v>45292.0</v>
      </c>
      <c r="F440" s="40">
        <f t="shared" si="8"/>
        <v>16</v>
      </c>
      <c r="G440" s="38">
        <v>45300.0</v>
      </c>
      <c r="H440" s="462">
        <f t="shared" si="9"/>
        <v>15</v>
      </c>
      <c r="I440" s="39" t="s">
        <v>134</v>
      </c>
      <c r="J440" s="516" t="s">
        <v>461</v>
      </c>
      <c r="K440" s="43">
        <v>0.0</v>
      </c>
      <c r="L440" s="39" t="s">
        <v>51</v>
      </c>
      <c r="M440" s="38">
        <v>45762.0</v>
      </c>
      <c r="N440" s="39" t="s">
        <v>19</v>
      </c>
      <c r="O440" s="39" t="s">
        <v>1073</v>
      </c>
      <c r="P440" s="463"/>
      <c r="Q440" s="44"/>
      <c r="R440" s="44"/>
      <c r="S440" s="44"/>
      <c r="T440" s="44"/>
      <c r="U440" s="44"/>
      <c r="V440" s="463"/>
      <c r="W440" s="463"/>
      <c r="X440" s="463"/>
    </row>
    <row r="441">
      <c r="A441" s="38">
        <v>45705.0</v>
      </c>
      <c r="B441" s="38">
        <v>45783.0</v>
      </c>
      <c r="C441" s="39">
        <v>240008.0</v>
      </c>
      <c r="D441" s="39" t="s">
        <v>60</v>
      </c>
      <c r="E441" s="38">
        <v>45627.0</v>
      </c>
      <c r="F441" s="40">
        <f t="shared" si="8"/>
        <v>5</v>
      </c>
      <c r="G441" s="38">
        <v>45678.0</v>
      </c>
      <c r="H441" s="462">
        <f t="shared" si="9"/>
        <v>3</v>
      </c>
      <c r="I441" s="468" t="s">
        <v>59</v>
      </c>
      <c r="J441" s="39" t="s">
        <v>33</v>
      </c>
      <c r="K441" s="63"/>
      <c r="L441" s="44"/>
      <c r="M441" s="44"/>
      <c r="N441" s="39" t="s">
        <v>19</v>
      </c>
      <c r="O441" s="39" t="s">
        <v>1074</v>
      </c>
      <c r="P441" s="463"/>
      <c r="Q441" s="44"/>
      <c r="R441" s="44"/>
      <c r="S441" s="44"/>
      <c r="T441" s="44"/>
      <c r="U441" s="44"/>
      <c r="V441" s="463"/>
      <c r="W441" s="463"/>
      <c r="X441" s="463"/>
    </row>
    <row r="442">
      <c r="A442" s="38">
        <v>45705.0</v>
      </c>
      <c r="B442" s="53">
        <v>45779.0</v>
      </c>
      <c r="C442" s="39">
        <v>242137.0</v>
      </c>
      <c r="D442" s="39" t="s">
        <v>60</v>
      </c>
      <c r="E442" s="38">
        <v>45658.0</v>
      </c>
      <c r="F442" s="40">
        <f t="shared" si="8"/>
        <v>4</v>
      </c>
      <c r="G442" s="38">
        <v>45695.0</v>
      </c>
      <c r="H442" s="462">
        <f t="shared" si="9"/>
        <v>2</v>
      </c>
      <c r="I442" s="39" t="s">
        <v>74</v>
      </c>
      <c r="J442" s="39" t="s">
        <v>94</v>
      </c>
      <c r="K442" s="43" t="s">
        <v>1075</v>
      </c>
      <c r="L442" s="39" t="s">
        <v>51</v>
      </c>
      <c r="M442" s="38">
        <v>45779.0</v>
      </c>
      <c r="N442" s="39" t="s">
        <v>17</v>
      </c>
      <c r="O442" s="39" t="s">
        <v>866</v>
      </c>
      <c r="P442" s="463"/>
      <c r="Q442" s="44"/>
      <c r="R442" s="44"/>
      <c r="S442" s="44"/>
      <c r="T442" s="44"/>
      <c r="U442" s="44"/>
      <c r="V442" s="463"/>
      <c r="W442" s="463"/>
      <c r="X442" s="463"/>
    </row>
    <row r="443">
      <c r="A443" s="38">
        <v>45705.0</v>
      </c>
      <c r="B443" s="38">
        <v>45783.0</v>
      </c>
      <c r="C443" s="39">
        <v>187576.0</v>
      </c>
      <c r="D443" s="39" t="s">
        <v>48</v>
      </c>
      <c r="E443" s="38">
        <v>45139.0</v>
      </c>
      <c r="F443" s="40">
        <f t="shared" si="8"/>
        <v>21</v>
      </c>
      <c r="G443" s="77">
        <v>45218.0</v>
      </c>
      <c r="H443" s="462">
        <f t="shared" si="9"/>
        <v>18</v>
      </c>
      <c r="I443" s="39" t="s">
        <v>49</v>
      </c>
      <c r="J443" s="39">
        <v>535.0</v>
      </c>
      <c r="K443" s="43">
        <v>0.0</v>
      </c>
      <c r="L443" s="39" t="s">
        <v>51</v>
      </c>
      <c r="M443" s="38">
        <v>45750.0</v>
      </c>
      <c r="N443" s="39" t="s">
        <v>19</v>
      </c>
      <c r="O443" s="44"/>
      <c r="P443" s="463"/>
      <c r="Q443" s="44"/>
      <c r="R443" s="44"/>
      <c r="S443" s="44"/>
      <c r="T443" s="44"/>
      <c r="U443" s="44"/>
      <c r="V443" s="463"/>
      <c r="W443" s="463"/>
      <c r="X443" s="463"/>
    </row>
    <row r="444">
      <c r="A444" s="38">
        <v>45726.0</v>
      </c>
      <c r="B444" s="38">
        <v>45783.0</v>
      </c>
      <c r="C444" s="39">
        <v>207339.0</v>
      </c>
      <c r="D444" s="39" t="s">
        <v>48</v>
      </c>
      <c r="E444" s="38">
        <v>45352.0</v>
      </c>
      <c r="F444" s="40">
        <f t="shared" si="8"/>
        <v>14</v>
      </c>
      <c r="G444" s="38">
        <v>45388.0</v>
      </c>
      <c r="H444" s="462">
        <f t="shared" si="9"/>
        <v>13</v>
      </c>
      <c r="I444" s="39" t="s">
        <v>49</v>
      </c>
      <c r="J444" s="39">
        <v>535.0</v>
      </c>
      <c r="K444" s="43">
        <v>7800.0</v>
      </c>
      <c r="L444" s="39" t="s">
        <v>51</v>
      </c>
      <c r="M444" s="38">
        <v>45757.0</v>
      </c>
      <c r="N444" s="39" t="s">
        <v>19</v>
      </c>
      <c r="O444" s="44"/>
      <c r="P444" s="463"/>
      <c r="Q444" s="44"/>
      <c r="R444" s="44"/>
      <c r="S444" s="44"/>
      <c r="T444" s="44"/>
      <c r="U444" s="44"/>
      <c r="V444" s="463"/>
      <c r="W444" s="463"/>
      <c r="X444" s="463"/>
    </row>
    <row r="445">
      <c r="A445" s="38"/>
      <c r="B445" s="38">
        <v>45783.0</v>
      </c>
      <c r="C445" s="39">
        <v>248933.0</v>
      </c>
      <c r="D445" s="39"/>
      <c r="E445" s="38"/>
      <c r="F445" s="40"/>
      <c r="G445" s="38">
        <v>45755.0</v>
      </c>
      <c r="H445" s="517">
        <v>0.0</v>
      </c>
      <c r="I445" s="39" t="s">
        <v>73</v>
      </c>
      <c r="J445" s="367" t="s">
        <v>210</v>
      </c>
      <c r="K445" s="43">
        <v>5000.0</v>
      </c>
      <c r="L445" s="39" t="s">
        <v>51</v>
      </c>
      <c r="M445" s="38">
        <v>45762.0</v>
      </c>
      <c r="N445" s="39" t="s">
        <v>19</v>
      </c>
      <c r="O445" s="44"/>
      <c r="P445" s="463"/>
      <c r="Q445" s="44"/>
      <c r="R445" s="44"/>
      <c r="S445" s="44"/>
      <c r="T445" s="44"/>
      <c r="U445" s="44"/>
      <c r="V445" s="463"/>
      <c r="W445" s="463"/>
      <c r="X445" s="463"/>
    </row>
    <row r="446">
      <c r="A446" s="38">
        <v>45705.0</v>
      </c>
      <c r="B446" s="38">
        <v>45783.0</v>
      </c>
      <c r="C446" s="39">
        <v>234225.0</v>
      </c>
      <c r="D446" s="39" t="s">
        <v>48</v>
      </c>
      <c r="E446" s="38">
        <v>45597.0</v>
      </c>
      <c r="F446" s="40">
        <f t="shared" ref="F446:F583" si="10">DATEDIF(E446,TODAY(),"M")</f>
        <v>6</v>
      </c>
      <c r="G446" s="77">
        <v>45610.0</v>
      </c>
      <c r="H446" s="462">
        <f t="shared" ref="H446:H583" si="11">DATEDIF(G446,TODAY(),"M")</f>
        <v>5</v>
      </c>
      <c r="I446" s="468" t="s">
        <v>59</v>
      </c>
      <c r="J446" s="39" t="s">
        <v>33</v>
      </c>
      <c r="K446" s="63"/>
      <c r="L446" s="44"/>
      <c r="M446" s="44"/>
      <c r="N446" s="39" t="s">
        <v>19</v>
      </c>
      <c r="O446" s="39" t="s">
        <v>1076</v>
      </c>
      <c r="P446" s="463"/>
      <c r="Q446" s="44"/>
      <c r="R446" s="44"/>
      <c r="S446" s="44"/>
      <c r="T446" s="44"/>
      <c r="U446" s="44"/>
      <c r="V446" s="463"/>
      <c r="W446" s="463"/>
      <c r="X446" s="463"/>
    </row>
    <row r="447">
      <c r="A447" s="38">
        <v>45705.0</v>
      </c>
      <c r="B447" s="38">
        <v>45783.0</v>
      </c>
      <c r="C447" s="39">
        <v>236418.0</v>
      </c>
      <c r="D447" s="39" t="s">
        <v>48</v>
      </c>
      <c r="E447" s="38">
        <v>45627.0</v>
      </c>
      <c r="F447" s="40">
        <f t="shared" si="10"/>
        <v>5</v>
      </c>
      <c r="G447" s="38">
        <v>45632.0</v>
      </c>
      <c r="H447" s="462">
        <f t="shared" si="11"/>
        <v>5</v>
      </c>
      <c r="I447" s="39" t="s">
        <v>73</v>
      </c>
      <c r="J447" s="39" t="s">
        <v>33</v>
      </c>
      <c r="K447" s="63"/>
      <c r="L447" s="44"/>
      <c r="M447" s="44"/>
      <c r="N447" s="39" t="s">
        <v>19</v>
      </c>
      <c r="O447" s="39" t="s">
        <v>1077</v>
      </c>
      <c r="P447" s="463"/>
      <c r="Q447" s="44"/>
      <c r="R447" s="44"/>
      <c r="S447" s="44"/>
      <c r="T447" s="44"/>
      <c r="U447" s="44"/>
      <c r="V447" s="463"/>
      <c r="W447" s="463"/>
      <c r="X447" s="463"/>
    </row>
    <row r="448">
      <c r="A448" s="38">
        <v>45705.0</v>
      </c>
      <c r="B448" s="38">
        <v>45783.0</v>
      </c>
      <c r="C448" s="39">
        <v>236951.0</v>
      </c>
      <c r="D448" s="39" t="s">
        <v>48</v>
      </c>
      <c r="E448" s="38">
        <v>45627.0</v>
      </c>
      <c r="F448" s="40">
        <f t="shared" si="10"/>
        <v>5</v>
      </c>
      <c r="G448" s="77">
        <v>45639.0</v>
      </c>
      <c r="H448" s="462">
        <f t="shared" si="11"/>
        <v>4</v>
      </c>
      <c r="I448" s="39" t="s">
        <v>49</v>
      </c>
      <c r="J448" s="39" t="s">
        <v>295</v>
      </c>
      <c r="K448" s="43" t="s">
        <v>64</v>
      </c>
      <c r="L448" s="39" t="s">
        <v>51</v>
      </c>
      <c r="M448" s="38">
        <v>45722.0</v>
      </c>
      <c r="N448" s="39" t="s">
        <v>19</v>
      </c>
      <c r="O448" s="39" t="s">
        <v>1034</v>
      </c>
      <c r="P448" s="463"/>
      <c r="Q448" s="44"/>
      <c r="R448" s="44"/>
      <c r="S448" s="44"/>
      <c r="T448" s="44"/>
      <c r="U448" s="44"/>
      <c r="V448" s="44"/>
      <c r="W448" s="44"/>
      <c r="X448" s="44"/>
    </row>
    <row r="449">
      <c r="A449" s="38">
        <v>45705.0</v>
      </c>
      <c r="B449" s="38">
        <v>45783.0</v>
      </c>
      <c r="C449" s="39">
        <v>238524.0</v>
      </c>
      <c r="D449" s="39" t="s">
        <v>48</v>
      </c>
      <c r="E449" s="38">
        <v>45627.0</v>
      </c>
      <c r="F449" s="40">
        <f t="shared" si="10"/>
        <v>5</v>
      </c>
      <c r="G449" s="38">
        <v>45665.0</v>
      </c>
      <c r="H449" s="462">
        <f t="shared" si="11"/>
        <v>3</v>
      </c>
      <c r="I449" s="468" t="s">
        <v>59</v>
      </c>
      <c r="J449" s="39">
        <v>104.0</v>
      </c>
      <c r="K449" s="43">
        <v>0.0</v>
      </c>
      <c r="L449" s="39" t="s">
        <v>68</v>
      </c>
      <c r="M449" s="53">
        <v>45756.0</v>
      </c>
      <c r="N449" s="39" t="s">
        <v>19</v>
      </c>
      <c r="O449" s="39" t="s">
        <v>1074</v>
      </c>
      <c r="P449" s="463"/>
      <c r="Q449" s="44"/>
      <c r="R449" s="44"/>
      <c r="S449" s="44"/>
      <c r="T449" s="44"/>
      <c r="U449" s="44"/>
      <c r="V449" s="44"/>
      <c r="W449" s="44"/>
      <c r="X449" s="44"/>
    </row>
    <row r="450">
      <c r="A450" s="38">
        <v>45705.0</v>
      </c>
      <c r="B450" s="38">
        <v>45783.0</v>
      </c>
      <c r="C450" s="39">
        <v>239050.0</v>
      </c>
      <c r="D450" s="39" t="s">
        <v>48</v>
      </c>
      <c r="E450" s="38">
        <v>45658.0</v>
      </c>
      <c r="F450" s="40">
        <f t="shared" si="10"/>
        <v>4</v>
      </c>
      <c r="G450" s="38">
        <v>45674.0</v>
      </c>
      <c r="H450" s="462">
        <f t="shared" si="11"/>
        <v>3</v>
      </c>
      <c r="I450" s="39" t="s">
        <v>73</v>
      </c>
      <c r="J450" s="39" t="s">
        <v>33</v>
      </c>
      <c r="K450" s="63"/>
      <c r="L450" s="44"/>
      <c r="M450" s="44"/>
      <c r="N450" s="39" t="s">
        <v>19</v>
      </c>
      <c r="O450" s="39" t="s">
        <v>1074</v>
      </c>
      <c r="P450" s="463"/>
      <c r="Q450" s="44"/>
      <c r="R450" s="44"/>
      <c r="S450" s="44"/>
      <c r="T450" s="44"/>
      <c r="U450" s="44"/>
      <c r="V450" s="44"/>
      <c r="W450" s="44"/>
      <c r="X450" s="44"/>
    </row>
    <row r="451">
      <c r="A451" s="38">
        <v>45705.0</v>
      </c>
      <c r="B451" s="38">
        <v>45783.0</v>
      </c>
      <c r="C451" s="39">
        <v>241098.0</v>
      </c>
      <c r="D451" s="39" t="s">
        <v>48</v>
      </c>
      <c r="E451" s="38">
        <v>45658.0</v>
      </c>
      <c r="F451" s="40">
        <f t="shared" si="10"/>
        <v>4</v>
      </c>
      <c r="G451" s="38">
        <v>45691.0</v>
      </c>
      <c r="H451" s="462">
        <f t="shared" si="11"/>
        <v>3</v>
      </c>
      <c r="I451" s="39" t="s">
        <v>73</v>
      </c>
      <c r="J451" s="39" t="s">
        <v>33</v>
      </c>
      <c r="K451" s="63"/>
      <c r="L451" s="44"/>
      <c r="M451" s="44"/>
      <c r="N451" s="39" t="s">
        <v>19</v>
      </c>
      <c r="O451" s="39" t="s">
        <v>1074</v>
      </c>
      <c r="P451" s="463"/>
      <c r="Q451" s="44"/>
      <c r="R451" s="44"/>
      <c r="S451" s="44"/>
      <c r="T451" s="44"/>
      <c r="U451" s="44"/>
      <c r="V451" s="44"/>
      <c r="W451" s="44"/>
      <c r="X451" s="44"/>
    </row>
    <row r="452">
      <c r="A452" s="38">
        <v>45705.0</v>
      </c>
      <c r="B452" s="38">
        <v>45783.0</v>
      </c>
      <c r="C452" s="39">
        <v>205368.0</v>
      </c>
      <c r="D452" s="39" t="s">
        <v>48</v>
      </c>
      <c r="E452" s="38">
        <v>45231.0</v>
      </c>
      <c r="F452" s="40">
        <f t="shared" si="10"/>
        <v>18</v>
      </c>
      <c r="G452" s="38">
        <v>45358.0</v>
      </c>
      <c r="H452" s="462">
        <f t="shared" si="11"/>
        <v>13</v>
      </c>
      <c r="I452" s="468" t="s">
        <v>59</v>
      </c>
      <c r="J452" s="39">
        <v>104.0</v>
      </c>
      <c r="K452" s="43">
        <v>2000.0</v>
      </c>
      <c r="L452" s="39" t="s">
        <v>68</v>
      </c>
      <c r="M452" s="38">
        <v>45749.0</v>
      </c>
      <c r="N452" s="39" t="s">
        <v>19</v>
      </c>
      <c r="O452" s="44"/>
      <c r="P452" s="463"/>
      <c r="Q452" s="44"/>
      <c r="R452" s="44"/>
      <c r="S452" s="44"/>
      <c r="T452" s="44"/>
      <c r="U452" s="44"/>
      <c r="V452" s="44"/>
      <c r="W452" s="44"/>
      <c r="X452" s="44"/>
    </row>
    <row r="453">
      <c r="A453" s="38">
        <v>45705.0</v>
      </c>
      <c r="B453" s="38">
        <v>45783.0</v>
      </c>
      <c r="C453" s="39">
        <v>235742.0</v>
      </c>
      <c r="D453" s="39" t="s">
        <v>48</v>
      </c>
      <c r="E453" s="38">
        <v>45566.0</v>
      </c>
      <c r="F453" s="40">
        <f t="shared" si="10"/>
        <v>7</v>
      </c>
      <c r="G453" s="38">
        <v>45629.0</v>
      </c>
      <c r="H453" s="462">
        <f t="shared" si="11"/>
        <v>5</v>
      </c>
      <c r="I453" s="468" t="s">
        <v>59</v>
      </c>
      <c r="J453" s="39" t="s">
        <v>33</v>
      </c>
      <c r="K453" s="63"/>
      <c r="L453" s="44"/>
      <c r="M453" s="44"/>
      <c r="N453" s="39" t="s">
        <v>19</v>
      </c>
      <c r="O453" s="39" t="s">
        <v>214</v>
      </c>
      <c r="P453" s="463"/>
      <c r="Q453" s="44"/>
      <c r="R453" s="44"/>
      <c r="S453" s="44"/>
      <c r="T453" s="44"/>
      <c r="U453" s="44"/>
      <c r="V453" s="44"/>
      <c r="W453" s="44"/>
      <c r="X453" s="44"/>
    </row>
    <row r="454">
      <c r="A454" s="38">
        <v>45705.0</v>
      </c>
      <c r="B454" s="38">
        <v>45783.0</v>
      </c>
      <c r="C454" s="39">
        <v>232385.0</v>
      </c>
      <c r="D454" s="39" t="s">
        <v>102</v>
      </c>
      <c r="E454" s="38">
        <v>45474.0</v>
      </c>
      <c r="F454" s="40">
        <f t="shared" si="10"/>
        <v>10</v>
      </c>
      <c r="G454" s="38">
        <v>45597.0</v>
      </c>
      <c r="H454" s="462">
        <f t="shared" si="11"/>
        <v>6</v>
      </c>
      <c r="I454" s="39" t="s">
        <v>73</v>
      </c>
      <c r="J454" s="39">
        <v>203.0</v>
      </c>
      <c r="K454" s="43">
        <v>18000.0</v>
      </c>
      <c r="L454" s="39" t="s">
        <v>51</v>
      </c>
      <c r="M454" s="38">
        <v>45748.0</v>
      </c>
      <c r="N454" s="39" t="s">
        <v>19</v>
      </c>
      <c r="O454" s="44"/>
      <c r="P454" s="463"/>
      <c r="Q454" s="44"/>
      <c r="R454" s="44"/>
      <c r="S454" s="44"/>
      <c r="T454" s="44"/>
      <c r="U454" s="44"/>
      <c r="V454" s="44"/>
      <c r="W454" s="44"/>
      <c r="X454" s="44"/>
    </row>
    <row r="455">
      <c r="A455" s="38">
        <v>45705.0</v>
      </c>
      <c r="B455" s="38">
        <v>45783.0</v>
      </c>
      <c r="C455" s="39">
        <v>223782.0</v>
      </c>
      <c r="D455" s="39" t="s">
        <v>102</v>
      </c>
      <c r="E455" s="38">
        <v>45200.0</v>
      </c>
      <c r="F455" s="40">
        <f t="shared" si="10"/>
        <v>19</v>
      </c>
      <c r="G455" s="38">
        <v>45530.0</v>
      </c>
      <c r="H455" s="462">
        <f t="shared" si="11"/>
        <v>8</v>
      </c>
      <c r="I455" s="39" t="s">
        <v>49</v>
      </c>
      <c r="J455" s="39">
        <v>535.0</v>
      </c>
      <c r="K455" s="43">
        <v>7000.0</v>
      </c>
      <c r="L455" s="39" t="s">
        <v>51</v>
      </c>
      <c r="M455" s="38">
        <v>45757.0</v>
      </c>
      <c r="N455" s="39" t="s">
        <v>19</v>
      </c>
      <c r="O455" s="44"/>
      <c r="P455" s="463"/>
      <c r="Q455" s="44"/>
      <c r="R455" s="44"/>
      <c r="S455" s="44"/>
      <c r="T455" s="44"/>
      <c r="U455" s="44"/>
      <c r="V455" s="44"/>
      <c r="W455" s="44"/>
      <c r="X455" s="44"/>
    </row>
    <row r="456">
      <c r="A456" s="38">
        <v>45705.0</v>
      </c>
      <c r="B456" s="38">
        <v>45783.0</v>
      </c>
      <c r="C456" s="39">
        <v>241205.0</v>
      </c>
      <c r="D456" s="39" t="s">
        <v>71</v>
      </c>
      <c r="E456" s="38">
        <v>45566.0</v>
      </c>
      <c r="F456" s="40">
        <f t="shared" si="10"/>
        <v>7</v>
      </c>
      <c r="G456" s="38">
        <v>45686.0</v>
      </c>
      <c r="H456" s="462">
        <f t="shared" si="11"/>
        <v>3</v>
      </c>
      <c r="I456" s="39" t="s">
        <v>72</v>
      </c>
      <c r="J456" s="44"/>
      <c r="K456" s="63"/>
      <c r="L456" s="44"/>
      <c r="M456" s="44"/>
      <c r="N456" s="39" t="s">
        <v>19</v>
      </c>
      <c r="O456" s="39" t="s">
        <v>1074</v>
      </c>
      <c r="P456" s="463"/>
      <c r="Q456" s="44"/>
      <c r="R456" s="44"/>
      <c r="S456" s="44"/>
      <c r="T456" s="44"/>
      <c r="U456" s="44"/>
      <c r="V456" s="44"/>
      <c r="W456" s="44"/>
      <c r="X456" s="44"/>
    </row>
    <row r="457">
      <c r="A457" s="38">
        <v>45705.0</v>
      </c>
      <c r="B457" s="38">
        <v>45783.0</v>
      </c>
      <c r="C457" s="39">
        <v>234360.0</v>
      </c>
      <c r="D457" s="39" t="s">
        <v>71</v>
      </c>
      <c r="E457" s="38">
        <v>45566.0</v>
      </c>
      <c r="F457" s="40">
        <f t="shared" si="10"/>
        <v>7</v>
      </c>
      <c r="G457" s="77">
        <v>45610.0</v>
      </c>
      <c r="H457" s="462">
        <f t="shared" si="11"/>
        <v>5</v>
      </c>
      <c r="I457" s="39" t="s">
        <v>49</v>
      </c>
      <c r="J457" s="39">
        <v>514.0</v>
      </c>
      <c r="K457" s="43">
        <v>7000.0</v>
      </c>
      <c r="L457" s="39" t="s">
        <v>51</v>
      </c>
      <c r="M457" s="38">
        <v>45772.0</v>
      </c>
      <c r="N457" s="39" t="s">
        <v>19</v>
      </c>
      <c r="O457" s="44"/>
      <c r="P457" s="463"/>
      <c r="Q457" s="44"/>
      <c r="R457" s="44"/>
      <c r="S457" s="44"/>
      <c r="T457" s="44"/>
      <c r="U457" s="44"/>
      <c r="V457" s="44"/>
      <c r="W457" s="44"/>
      <c r="X457" s="44"/>
    </row>
    <row r="458">
      <c r="A458" s="38">
        <v>45705.0</v>
      </c>
      <c r="B458" s="38">
        <v>45783.0</v>
      </c>
      <c r="C458" s="39">
        <v>237158.0</v>
      </c>
      <c r="D458" s="39" t="s">
        <v>71</v>
      </c>
      <c r="E458" s="38">
        <v>45597.0</v>
      </c>
      <c r="F458" s="40">
        <f t="shared" si="10"/>
        <v>6</v>
      </c>
      <c r="G458" s="77">
        <v>45639.0</v>
      </c>
      <c r="H458" s="462">
        <f t="shared" si="11"/>
        <v>4</v>
      </c>
      <c r="I458" s="468" t="s">
        <v>59</v>
      </c>
      <c r="J458" s="39">
        <v>106.0</v>
      </c>
      <c r="K458" s="43">
        <v>12000.0</v>
      </c>
      <c r="L458" s="39" t="s">
        <v>51</v>
      </c>
      <c r="M458" s="38">
        <v>45757.0</v>
      </c>
      <c r="N458" s="39" t="s">
        <v>19</v>
      </c>
      <c r="O458" s="39" t="s">
        <v>1077</v>
      </c>
      <c r="P458" s="463"/>
      <c r="Q458" s="44"/>
      <c r="R458" s="44"/>
      <c r="S458" s="44"/>
      <c r="T458" s="44"/>
      <c r="U458" s="44"/>
      <c r="V458" s="44"/>
      <c r="W458" s="44"/>
      <c r="X458" s="44"/>
    </row>
    <row r="459">
      <c r="A459" s="38">
        <v>45705.0</v>
      </c>
      <c r="B459" s="38">
        <v>45783.0</v>
      </c>
      <c r="C459" s="39">
        <v>238494.0</v>
      </c>
      <c r="D459" s="39" t="s">
        <v>71</v>
      </c>
      <c r="E459" s="38">
        <v>45566.0</v>
      </c>
      <c r="F459" s="40">
        <f t="shared" si="10"/>
        <v>7</v>
      </c>
      <c r="G459" s="38">
        <v>45664.0</v>
      </c>
      <c r="H459" s="462">
        <f t="shared" si="11"/>
        <v>3</v>
      </c>
      <c r="I459" s="39" t="s">
        <v>72</v>
      </c>
      <c r="J459" s="44"/>
      <c r="K459" s="63"/>
      <c r="L459" s="44"/>
      <c r="M459" s="44"/>
      <c r="N459" s="39" t="s">
        <v>19</v>
      </c>
      <c r="O459" s="39" t="s">
        <v>1074</v>
      </c>
      <c r="P459" s="463"/>
      <c r="Q459" s="44"/>
      <c r="R459" s="44"/>
      <c r="S459" s="44"/>
      <c r="T459" s="44"/>
      <c r="U459" s="44"/>
      <c r="V459" s="44"/>
      <c r="W459" s="44"/>
      <c r="X459" s="44"/>
    </row>
    <row r="460">
      <c r="A460" s="38">
        <v>45705.0</v>
      </c>
      <c r="B460" s="38">
        <v>45783.0</v>
      </c>
      <c r="C460" s="39">
        <v>239691.0</v>
      </c>
      <c r="D460" s="39" t="s">
        <v>71</v>
      </c>
      <c r="E460" s="38">
        <v>45627.0</v>
      </c>
      <c r="F460" s="40">
        <f t="shared" si="10"/>
        <v>5</v>
      </c>
      <c r="G460" s="38">
        <v>45674.0</v>
      </c>
      <c r="H460" s="462">
        <f t="shared" si="11"/>
        <v>3</v>
      </c>
      <c r="I460" s="468" t="s">
        <v>59</v>
      </c>
      <c r="J460" s="39" t="s">
        <v>33</v>
      </c>
      <c r="K460" s="63"/>
      <c r="L460" s="44"/>
      <c r="M460" s="44"/>
      <c r="N460" s="39" t="s">
        <v>19</v>
      </c>
      <c r="O460" s="39" t="s">
        <v>1074</v>
      </c>
      <c r="P460" s="463"/>
      <c r="Q460" s="44"/>
      <c r="R460" s="44"/>
      <c r="S460" s="44"/>
      <c r="T460" s="44"/>
      <c r="U460" s="44"/>
      <c r="V460" s="44"/>
      <c r="W460" s="44"/>
      <c r="X460" s="44"/>
    </row>
    <row r="461">
      <c r="A461" s="38">
        <v>45754.0</v>
      </c>
      <c r="B461" s="38">
        <v>45783.0</v>
      </c>
      <c r="C461" s="39">
        <v>241112.0</v>
      </c>
      <c r="D461" s="39" t="s">
        <v>71</v>
      </c>
      <c r="E461" s="38">
        <v>45658.0</v>
      </c>
      <c r="F461" s="40">
        <f t="shared" si="10"/>
        <v>4</v>
      </c>
      <c r="G461" s="38">
        <v>45686.0</v>
      </c>
      <c r="H461" s="462">
        <f t="shared" si="11"/>
        <v>3</v>
      </c>
      <c r="I461" s="39" t="s">
        <v>74</v>
      </c>
      <c r="J461" s="39" t="s">
        <v>33</v>
      </c>
      <c r="K461" s="43">
        <v>7300.0</v>
      </c>
      <c r="L461" s="39" t="s">
        <v>51</v>
      </c>
      <c r="M461" s="38">
        <v>45754.0</v>
      </c>
      <c r="N461" s="39" t="s">
        <v>20</v>
      </c>
      <c r="O461" s="39" t="s">
        <v>1074</v>
      </c>
      <c r="P461" s="463"/>
      <c r="Q461" s="44"/>
      <c r="R461" s="44"/>
      <c r="S461" s="44"/>
      <c r="T461" s="44"/>
      <c r="U461" s="44"/>
      <c r="V461" s="44"/>
      <c r="W461" s="44"/>
      <c r="X461" s="44"/>
    </row>
    <row r="462">
      <c r="A462" s="38">
        <v>45705.0</v>
      </c>
      <c r="B462" s="38">
        <v>45783.0</v>
      </c>
      <c r="C462" s="39">
        <v>235267.0</v>
      </c>
      <c r="D462" s="39" t="s">
        <v>133</v>
      </c>
      <c r="E462" s="38">
        <v>45413.0</v>
      </c>
      <c r="F462" s="40">
        <f t="shared" si="10"/>
        <v>12</v>
      </c>
      <c r="G462" s="77">
        <v>45622.0</v>
      </c>
      <c r="H462" s="462">
        <f t="shared" si="11"/>
        <v>5</v>
      </c>
      <c r="I462" s="39" t="s">
        <v>73</v>
      </c>
      <c r="J462" s="39" t="s">
        <v>33</v>
      </c>
      <c r="K462" s="63"/>
      <c r="L462" s="44"/>
      <c r="M462" s="44"/>
      <c r="N462" s="39" t="s">
        <v>19</v>
      </c>
      <c r="O462" s="39" t="s">
        <v>214</v>
      </c>
      <c r="P462" s="463"/>
      <c r="Q462" s="44"/>
      <c r="R462" s="44"/>
      <c r="S462" s="44"/>
      <c r="T462" s="44"/>
      <c r="U462" s="44"/>
      <c r="V462" s="44"/>
      <c r="W462" s="44"/>
      <c r="X462" s="44"/>
    </row>
    <row r="463">
      <c r="A463" s="38">
        <v>45705.0</v>
      </c>
      <c r="B463" s="38">
        <v>45783.0</v>
      </c>
      <c r="C463" s="39">
        <v>180656.0</v>
      </c>
      <c r="D463" s="39" t="s">
        <v>133</v>
      </c>
      <c r="E463" s="38">
        <v>45139.0</v>
      </c>
      <c r="F463" s="40">
        <f t="shared" si="10"/>
        <v>21</v>
      </c>
      <c r="G463" s="77">
        <v>45216.0</v>
      </c>
      <c r="H463" s="462">
        <f t="shared" si="11"/>
        <v>18</v>
      </c>
      <c r="I463" s="39" t="s">
        <v>1078</v>
      </c>
      <c r="J463" s="39" t="s">
        <v>1079</v>
      </c>
      <c r="K463" s="43" t="s">
        <v>64</v>
      </c>
      <c r="L463" s="39" t="s">
        <v>68</v>
      </c>
      <c r="M463" s="38">
        <v>45783.0</v>
      </c>
      <c r="N463" s="39" t="s">
        <v>22</v>
      </c>
      <c r="O463" s="44"/>
      <c r="P463" s="463"/>
      <c r="Q463" s="44"/>
      <c r="R463" s="44"/>
      <c r="S463" s="44"/>
      <c r="T463" s="44"/>
      <c r="U463" s="44"/>
      <c r="V463" s="44"/>
      <c r="W463" s="44"/>
      <c r="X463" s="44"/>
    </row>
    <row r="464">
      <c r="A464" s="38">
        <v>45705.0</v>
      </c>
      <c r="B464" s="38">
        <v>45783.0</v>
      </c>
      <c r="C464" s="39">
        <v>235197.0</v>
      </c>
      <c r="D464" s="39" t="s">
        <v>133</v>
      </c>
      <c r="E464" s="38">
        <v>45597.0</v>
      </c>
      <c r="F464" s="40">
        <f t="shared" si="10"/>
        <v>6</v>
      </c>
      <c r="G464" s="77">
        <v>45621.0</v>
      </c>
      <c r="H464" s="462">
        <f t="shared" si="11"/>
        <v>5</v>
      </c>
      <c r="I464" s="468" t="s">
        <v>59</v>
      </c>
      <c r="J464" s="39" t="s">
        <v>33</v>
      </c>
      <c r="K464" s="63"/>
      <c r="L464" s="44"/>
      <c r="M464" s="44"/>
      <c r="N464" s="39" t="s">
        <v>19</v>
      </c>
      <c r="O464" s="39" t="s">
        <v>214</v>
      </c>
      <c r="P464" s="463"/>
      <c r="Q464" s="44"/>
      <c r="R464" s="44"/>
      <c r="S464" s="44"/>
      <c r="T464" s="44"/>
      <c r="U464" s="44"/>
      <c r="V464" s="44"/>
      <c r="W464" s="44"/>
      <c r="X464" s="44"/>
    </row>
    <row r="465">
      <c r="A465" s="38">
        <v>45705.0</v>
      </c>
      <c r="B465" s="38">
        <v>45783.0</v>
      </c>
      <c r="C465" s="39">
        <v>239035.0</v>
      </c>
      <c r="D465" s="39" t="s">
        <v>70</v>
      </c>
      <c r="E465" s="38">
        <v>45597.0</v>
      </c>
      <c r="F465" s="40">
        <f t="shared" si="10"/>
        <v>6</v>
      </c>
      <c r="G465" s="38">
        <v>45671.0</v>
      </c>
      <c r="H465" s="462">
        <f t="shared" si="11"/>
        <v>3</v>
      </c>
      <c r="I465" s="39" t="s">
        <v>49</v>
      </c>
      <c r="J465" s="39">
        <v>514.0</v>
      </c>
      <c r="K465" s="43" t="s">
        <v>64</v>
      </c>
      <c r="L465" s="39" t="s">
        <v>51</v>
      </c>
      <c r="M465" s="38">
        <v>45749.0</v>
      </c>
      <c r="N465" s="39" t="s">
        <v>19</v>
      </c>
      <c r="O465" s="44"/>
      <c r="P465" s="463"/>
      <c r="Q465" s="44"/>
      <c r="R465" s="44"/>
      <c r="S465" s="44"/>
      <c r="T465" s="44"/>
      <c r="U465" s="44"/>
      <c r="V465" s="44"/>
      <c r="W465" s="44"/>
      <c r="X465" s="44"/>
    </row>
    <row r="466">
      <c r="A466" s="38">
        <v>45705.0</v>
      </c>
      <c r="B466" s="38">
        <v>45783.0</v>
      </c>
      <c r="C466" s="39">
        <v>216672.0</v>
      </c>
      <c r="D466" s="39" t="s">
        <v>70</v>
      </c>
      <c r="E466" s="38">
        <v>45413.0</v>
      </c>
      <c r="F466" s="40">
        <f t="shared" si="10"/>
        <v>12</v>
      </c>
      <c r="G466" s="38">
        <v>45446.0</v>
      </c>
      <c r="H466" s="462">
        <f t="shared" si="11"/>
        <v>11</v>
      </c>
      <c r="I466" s="39" t="s">
        <v>49</v>
      </c>
      <c r="J466" s="39">
        <v>501.0</v>
      </c>
      <c r="K466" s="43">
        <v>0.0</v>
      </c>
      <c r="L466" s="39" t="s">
        <v>68</v>
      </c>
      <c r="M466" s="38">
        <v>45757.0</v>
      </c>
      <c r="N466" s="39" t="s">
        <v>19</v>
      </c>
      <c r="O466" s="44"/>
      <c r="P466" s="463"/>
      <c r="Q466" s="44"/>
      <c r="R466" s="44"/>
      <c r="S466" s="44"/>
      <c r="T466" s="44"/>
      <c r="U466" s="44"/>
      <c r="V466" s="44"/>
      <c r="W466" s="44"/>
      <c r="X466" s="44"/>
    </row>
    <row r="467">
      <c r="A467" s="38">
        <v>45705.0</v>
      </c>
      <c r="B467" s="38">
        <v>45783.0</v>
      </c>
      <c r="C467" s="39">
        <v>195237.0</v>
      </c>
      <c r="D467" s="39" t="s">
        <v>70</v>
      </c>
      <c r="E467" s="38">
        <v>45170.0</v>
      </c>
      <c r="F467" s="40">
        <f t="shared" si="10"/>
        <v>20</v>
      </c>
      <c r="G467" s="38">
        <v>45267.0</v>
      </c>
      <c r="H467" s="462">
        <f t="shared" si="11"/>
        <v>16</v>
      </c>
      <c r="I467" s="39" t="s">
        <v>49</v>
      </c>
      <c r="J467" s="39">
        <v>535.0</v>
      </c>
      <c r="K467" s="43" t="s">
        <v>64</v>
      </c>
      <c r="L467" s="39" t="s">
        <v>51</v>
      </c>
      <c r="M467" s="38">
        <v>45750.0</v>
      </c>
      <c r="N467" s="39" t="s">
        <v>19</v>
      </c>
      <c r="O467" s="44"/>
      <c r="P467" s="463"/>
      <c r="Q467" s="44"/>
      <c r="R467" s="44"/>
      <c r="S467" s="44"/>
      <c r="T467" s="44"/>
      <c r="U467" s="44"/>
      <c r="V467" s="44"/>
      <c r="W467" s="44"/>
      <c r="X467" s="44"/>
    </row>
    <row r="468">
      <c r="A468" s="38">
        <v>45705.0</v>
      </c>
      <c r="B468" s="38">
        <v>45783.0</v>
      </c>
      <c r="C468" s="39">
        <v>235006.0</v>
      </c>
      <c r="D468" s="39" t="s">
        <v>70</v>
      </c>
      <c r="E468" s="38">
        <v>45597.0</v>
      </c>
      <c r="F468" s="40">
        <f t="shared" si="10"/>
        <v>6</v>
      </c>
      <c r="G468" s="77">
        <v>45617.0</v>
      </c>
      <c r="H468" s="462">
        <f t="shared" si="11"/>
        <v>5</v>
      </c>
      <c r="I468" s="39" t="s">
        <v>74</v>
      </c>
      <c r="J468" s="39">
        <v>328.0</v>
      </c>
      <c r="K468" s="43">
        <v>5500.0</v>
      </c>
      <c r="L468" s="39" t="s">
        <v>51</v>
      </c>
      <c r="M468" s="53">
        <v>45756.0</v>
      </c>
      <c r="N468" s="39" t="s">
        <v>19</v>
      </c>
      <c r="O468" s="39"/>
      <c r="P468" s="463"/>
      <c r="Q468" s="44"/>
      <c r="R468" s="44"/>
      <c r="S468" s="44"/>
      <c r="T468" s="44"/>
      <c r="U468" s="44"/>
      <c r="V468" s="44"/>
      <c r="W468" s="44"/>
      <c r="X468" s="44"/>
    </row>
    <row r="469">
      <c r="A469" s="38">
        <v>45705.0</v>
      </c>
      <c r="B469" s="38">
        <v>45783.0</v>
      </c>
      <c r="C469" s="39">
        <v>238929.0</v>
      </c>
      <c r="D469" s="39" t="s">
        <v>70</v>
      </c>
      <c r="E469" s="38">
        <v>45627.0</v>
      </c>
      <c r="F469" s="40">
        <f t="shared" si="10"/>
        <v>5</v>
      </c>
      <c r="G469" s="38">
        <v>45667.0</v>
      </c>
      <c r="H469" s="462">
        <f t="shared" si="11"/>
        <v>3</v>
      </c>
      <c r="I469" s="39" t="s">
        <v>74</v>
      </c>
      <c r="J469" s="39" t="s">
        <v>33</v>
      </c>
      <c r="K469" s="63"/>
      <c r="L469" s="44"/>
      <c r="M469" s="44"/>
      <c r="N469" s="39" t="s">
        <v>19</v>
      </c>
      <c r="O469" s="39" t="s">
        <v>1074</v>
      </c>
      <c r="P469" s="463"/>
      <c r="Q469" s="44"/>
      <c r="R469" s="44"/>
      <c r="S469" s="44"/>
      <c r="T469" s="44"/>
      <c r="U469" s="44"/>
      <c r="V469" s="44"/>
      <c r="W469" s="44"/>
      <c r="X469" s="44"/>
    </row>
    <row r="470">
      <c r="A470" s="38">
        <v>45705.0</v>
      </c>
      <c r="B470" s="38">
        <v>45783.0</v>
      </c>
      <c r="C470" s="39">
        <v>240310.0</v>
      </c>
      <c r="D470" s="39" t="s">
        <v>70</v>
      </c>
      <c r="E470" s="38">
        <v>45292.0</v>
      </c>
      <c r="F470" s="40">
        <f t="shared" si="10"/>
        <v>16</v>
      </c>
      <c r="G470" s="38">
        <v>45679.0</v>
      </c>
      <c r="H470" s="462">
        <f t="shared" si="11"/>
        <v>3</v>
      </c>
      <c r="I470" s="39" t="s">
        <v>49</v>
      </c>
      <c r="J470" s="39">
        <v>512.0</v>
      </c>
      <c r="K470" s="63"/>
      <c r="L470" s="44"/>
      <c r="M470" s="44"/>
      <c r="N470" s="39" t="s">
        <v>19</v>
      </c>
      <c r="O470" s="39" t="s">
        <v>1074</v>
      </c>
      <c r="P470" s="463"/>
      <c r="Q470" s="44"/>
      <c r="R470" s="44"/>
      <c r="S470" s="44"/>
      <c r="T470" s="44"/>
      <c r="U470" s="44"/>
      <c r="V470" s="44"/>
      <c r="W470" s="44"/>
      <c r="X470" s="44"/>
    </row>
    <row r="471">
      <c r="A471" s="38">
        <v>45705.0</v>
      </c>
      <c r="B471" s="38">
        <v>45783.0</v>
      </c>
      <c r="C471" s="39">
        <v>242322.0</v>
      </c>
      <c r="D471" s="39" t="s">
        <v>70</v>
      </c>
      <c r="E471" s="38">
        <v>45658.0</v>
      </c>
      <c r="F471" s="40">
        <f t="shared" si="10"/>
        <v>4</v>
      </c>
      <c r="G471" s="38">
        <v>45696.0</v>
      </c>
      <c r="H471" s="462">
        <f t="shared" si="11"/>
        <v>2</v>
      </c>
      <c r="I471" s="468" t="s">
        <v>59</v>
      </c>
      <c r="J471" s="39" t="s">
        <v>33</v>
      </c>
      <c r="K471" s="43">
        <v>10000.0</v>
      </c>
      <c r="L471" s="44"/>
      <c r="M471" s="44"/>
      <c r="N471" s="39" t="s">
        <v>20</v>
      </c>
      <c r="O471" s="39" t="s">
        <v>866</v>
      </c>
      <c r="P471" s="463"/>
      <c r="Q471" s="44"/>
      <c r="R471" s="44"/>
      <c r="S471" s="44"/>
      <c r="T471" s="44"/>
      <c r="U471" s="44"/>
      <c r="V471" s="44"/>
      <c r="W471" s="44"/>
      <c r="X471" s="44"/>
    </row>
    <row r="472">
      <c r="A472" s="38">
        <v>45705.0</v>
      </c>
      <c r="B472" s="38">
        <v>45783.0</v>
      </c>
      <c r="C472" s="39">
        <v>234175.0</v>
      </c>
      <c r="D472" s="39" t="s">
        <v>70</v>
      </c>
      <c r="E472" s="38">
        <v>45566.0</v>
      </c>
      <c r="F472" s="40">
        <f t="shared" si="10"/>
        <v>7</v>
      </c>
      <c r="G472" s="77">
        <v>45617.0</v>
      </c>
      <c r="H472" s="462">
        <f t="shared" si="11"/>
        <v>5</v>
      </c>
      <c r="I472" s="468" t="s">
        <v>59</v>
      </c>
      <c r="J472" s="39" t="s">
        <v>33</v>
      </c>
      <c r="K472" s="63"/>
      <c r="L472" s="44"/>
      <c r="M472" s="44"/>
      <c r="N472" s="39" t="s">
        <v>19</v>
      </c>
      <c r="O472" s="39" t="s">
        <v>214</v>
      </c>
      <c r="P472" s="463"/>
      <c r="Q472" s="44"/>
      <c r="R472" s="44"/>
      <c r="S472" s="44"/>
      <c r="T472" s="44"/>
      <c r="U472" s="44"/>
      <c r="V472" s="44"/>
      <c r="W472" s="44"/>
      <c r="X472" s="44"/>
    </row>
    <row r="473">
      <c r="A473" s="38">
        <v>45705.0</v>
      </c>
      <c r="B473" s="38">
        <v>45783.0</v>
      </c>
      <c r="C473" s="39">
        <v>210853.0</v>
      </c>
      <c r="D473" s="39" t="s">
        <v>70</v>
      </c>
      <c r="E473" s="38">
        <v>45352.0</v>
      </c>
      <c r="F473" s="40">
        <f t="shared" si="10"/>
        <v>14</v>
      </c>
      <c r="G473" s="38">
        <v>45476.0</v>
      </c>
      <c r="H473" s="462">
        <f t="shared" si="11"/>
        <v>10</v>
      </c>
      <c r="I473" s="468" t="s">
        <v>59</v>
      </c>
      <c r="J473" s="39">
        <v>102.0</v>
      </c>
      <c r="K473" s="43">
        <v>0.0</v>
      </c>
      <c r="L473" s="39" t="s">
        <v>51</v>
      </c>
      <c r="M473" s="38">
        <v>45764.0</v>
      </c>
      <c r="N473" s="39" t="s">
        <v>19</v>
      </c>
      <c r="O473" s="44"/>
      <c r="P473" s="463"/>
      <c r="Q473" s="44"/>
      <c r="R473" s="44"/>
      <c r="S473" s="44"/>
      <c r="T473" s="44"/>
      <c r="U473" s="44"/>
      <c r="V473" s="44"/>
      <c r="W473" s="44"/>
      <c r="X473" s="44"/>
    </row>
    <row r="474">
      <c r="A474" s="38">
        <v>45705.0</v>
      </c>
      <c r="B474" s="38">
        <v>45783.0</v>
      </c>
      <c r="C474" s="39">
        <v>200307.0</v>
      </c>
      <c r="D474" s="39" t="s">
        <v>77</v>
      </c>
      <c r="E474" s="38">
        <v>45261.0</v>
      </c>
      <c r="F474" s="40">
        <f t="shared" si="10"/>
        <v>17</v>
      </c>
      <c r="G474" s="38">
        <v>45318.0</v>
      </c>
      <c r="H474" s="462">
        <f t="shared" si="11"/>
        <v>15</v>
      </c>
      <c r="I474" s="39" t="s">
        <v>49</v>
      </c>
      <c r="J474" s="39">
        <v>535.0</v>
      </c>
      <c r="K474" s="43">
        <v>11000.0</v>
      </c>
      <c r="L474" s="39" t="s">
        <v>51</v>
      </c>
      <c r="M474" s="38">
        <v>45741.0</v>
      </c>
      <c r="N474" s="39" t="s">
        <v>19</v>
      </c>
      <c r="O474" s="39" t="s">
        <v>846</v>
      </c>
      <c r="P474" s="463"/>
      <c r="Q474" s="44"/>
      <c r="R474" s="44"/>
      <c r="S474" s="44"/>
      <c r="T474" s="44"/>
      <c r="U474" s="44"/>
      <c r="V474" s="44"/>
      <c r="W474" s="44"/>
      <c r="X474" s="44"/>
    </row>
    <row r="475">
      <c r="A475" s="38">
        <v>45705.0</v>
      </c>
      <c r="B475" s="38">
        <v>45783.0</v>
      </c>
      <c r="C475" s="39">
        <v>231141.0</v>
      </c>
      <c r="D475" s="39" t="s">
        <v>77</v>
      </c>
      <c r="E475" s="38">
        <v>45566.0</v>
      </c>
      <c r="F475" s="40">
        <f t="shared" si="10"/>
        <v>7</v>
      </c>
      <c r="G475" s="77">
        <v>45580.0</v>
      </c>
      <c r="H475" s="462">
        <f t="shared" si="11"/>
        <v>6</v>
      </c>
      <c r="I475" s="468" t="s">
        <v>59</v>
      </c>
      <c r="J475" s="39">
        <v>101.0</v>
      </c>
      <c r="K475" s="43">
        <v>12000.0</v>
      </c>
      <c r="L475" s="39" t="s">
        <v>51</v>
      </c>
      <c r="M475" s="38">
        <v>45750.0</v>
      </c>
      <c r="N475" s="39" t="s">
        <v>19</v>
      </c>
      <c r="O475" s="44"/>
      <c r="P475" s="463"/>
      <c r="Q475" s="44"/>
      <c r="R475" s="44"/>
      <c r="S475" s="44"/>
      <c r="T475" s="44"/>
      <c r="U475" s="44"/>
      <c r="V475" s="44"/>
      <c r="W475" s="44"/>
      <c r="X475" s="44"/>
    </row>
    <row r="476">
      <c r="A476" s="38">
        <v>45705.0</v>
      </c>
      <c r="B476" s="38">
        <v>45783.0</v>
      </c>
      <c r="C476" s="39">
        <v>236030.0</v>
      </c>
      <c r="D476" s="39" t="s">
        <v>77</v>
      </c>
      <c r="E476" s="38">
        <v>45597.0</v>
      </c>
      <c r="F476" s="40">
        <f t="shared" si="10"/>
        <v>6</v>
      </c>
      <c r="G476" s="38">
        <v>45628.0</v>
      </c>
      <c r="H476" s="462">
        <f t="shared" si="11"/>
        <v>5</v>
      </c>
      <c r="I476" s="39" t="s">
        <v>73</v>
      </c>
      <c r="J476" s="39" t="s">
        <v>33</v>
      </c>
      <c r="K476" s="63"/>
      <c r="L476" s="44"/>
      <c r="M476" s="44"/>
      <c r="N476" s="39" t="s">
        <v>19</v>
      </c>
      <c r="O476" s="39" t="s">
        <v>214</v>
      </c>
      <c r="P476" s="463"/>
      <c r="Q476" s="44"/>
      <c r="R476" s="44"/>
      <c r="S476" s="44"/>
      <c r="T476" s="44"/>
      <c r="U476" s="44"/>
      <c r="V476" s="44"/>
      <c r="W476" s="44"/>
      <c r="X476" s="44"/>
    </row>
    <row r="477">
      <c r="A477" s="38">
        <v>45705.0</v>
      </c>
      <c r="B477" s="38">
        <v>45783.0</v>
      </c>
      <c r="C477" s="39">
        <v>239796.0</v>
      </c>
      <c r="D477" s="39" t="s">
        <v>77</v>
      </c>
      <c r="E477" s="38">
        <v>45658.0</v>
      </c>
      <c r="F477" s="40">
        <f t="shared" si="10"/>
        <v>4</v>
      </c>
      <c r="G477" s="38">
        <v>45674.0</v>
      </c>
      <c r="H477" s="462">
        <f t="shared" si="11"/>
        <v>3</v>
      </c>
      <c r="I477" s="468" t="s">
        <v>59</v>
      </c>
      <c r="J477" s="39" t="s">
        <v>33</v>
      </c>
      <c r="K477" s="63"/>
      <c r="L477" s="44"/>
      <c r="M477" s="44"/>
      <c r="N477" s="39" t="s">
        <v>19</v>
      </c>
      <c r="O477" s="39" t="s">
        <v>1074</v>
      </c>
      <c r="P477" s="463"/>
      <c r="Q477" s="44"/>
      <c r="R477" s="44"/>
      <c r="S477" s="44"/>
      <c r="T477" s="44"/>
      <c r="U477" s="44"/>
      <c r="V477" s="44"/>
      <c r="W477" s="44"/>
      <c r="X477" s="44"/>
    </row>
    <row r="478">
      <c r="A478" s="38">
        <v>45705.0</v>
      </c>
      <c r="B478" s="38">
        <v>45783.0</v>
      </c>
      <c r="C478" s="39">
        <v>233159.0</v>
      </c>
      <c r="D478" s="39" t="s">
        <v>77</v>
      </c>
      <c r="E478" s="38">
        <v>45566.0</v>
      </c>
      <c r="F478" s="40">
        <f t="shared" si="10"/>
        <v>7</v>
      </c>
      <c r="G478" s="38">
        <v>45601.0</v>
      </c>
      <c r="H478" s="462">
        <f t="shared" si="11"/>
        <v>6</v>
      </c>
      <c r="I478" s="39" t="s">
        <v>74</v>
      </c>
      <c r="J478" s="39" t="s">
        <v>33</v>
      </c>
      <c r="K478" s="63"/>
      <c r="L478" s="44"/>
      <c r="M478" s="44"/>
      <c r="N478" s="39" t="s">
        <v>19</v>
      </c>
      <c r="O478" s="39" t="s">
        <v>214</v>
      </c>
      <c r="P478" s="463"/>
      <c r="Q478" s="44"/>
      <c r="R478" s="44"/>
      <c r="S478" s="44"/>
      <c r="T478" s="44"/>
      <c r="U478" s="44"/>
      <c r="V478" s="44"/>
      <c r="W478" s="44"/>
      <c r="X478" s="44"/>
    </row>
    <row r="479">
      <c r="A479" s="38">
        <v>45705.0</v>
      </c>
      <c r="B479" s="38">
        <v>45783.0</v>
      </c>
      <c r="C479" s="39">
        <v>225637.0</v>
      </c>
      <c r="D479" s="39" t="s">
        <v>77</v>
      </c>
      <c r="E479" s="38">
        <v>45505.0</v>
      </c>
      <c r="F479" s="40">
        <f t="shared" si="10"/>
        <v>9</v>
      </c>
      <c r="G479" s="38">
        <v>45525.0</v>
      </c>
      <c r="H479" s="462">
        <f t="shared" si="11"/>
        <v>8</v>
      </c>
      <c r="I479" s="39" t="s">
        <v>74</v>
      </c>
      <c r="J479" s="39">
        <v>302.0</v>
      </c>
      <c r="K479" s="43">
        <v>35000.0</v>
      </c>
      <c r="L479" s="39" t="s">
        <v>51</v>
      </c>
      <c r="M479" s="38">
        <v>45757.0</v>
      </c>
      <c r="N479" s="39" t="s">
        <v>19</v>
      </c>
      <c r="O479" s="39" t="s">
        <v>65</v>
      </c>
      <c r="P479" s="463"/>
      <c r="Q479" s="44"/>
      <c r="R479" s="44"/>
      <c r="S479" s="44"/>
      <c r="T479" s="44"/>
      <c r="U479" s="44"/>
      <c r="V479" s="44"/>
      <c r="W479" s="44"/>
      <c r="X479" s="44"/>
    </row>
    <row r="480">
      <c r="A480" s="38">
        <v>45705.0</v>
      </c>
      <c r="B480" s="38">
        <v>45783.0</v>
      </c>
      <c r="C480" s="39">
        <v>192131.0</v>
      </c>
      <c r="D480" s="39" t="s">
        <v>104</v>
      </c>
      <c r="E480" s="38">
        <v>45047.0</v>
      </c>
      <c r="F480" s="40">
        <f t="shared" si="10"/>
        <v>24</v>
      </c>
      <c r="G480" s="38">
        <v>45238.0</v>
      </c>
      <c r="H480" s="462">
        <f t="shared" si="11"/>
        <v>17</v>
      </c>
      <c r="I480" s="468" t="s">
        <v>59</v>
      </c>
      <c r="J480" s="39">
        <v>112.0</v>
      </c>
      <c r="K480" s="43">
        <v>0.0</v>
      </c>
      <c r="L480" s="39" t="s">
        <v>68</v>
      </c>
      <c r="M480" s="38">
        <v>45749.0</v>
      </c>
      <c r="N480" s="39" t="s">
        <v>19</v>
      </c>
      <c r="O480" s="44"/>
      <c r="P480" s="81" t="s">
        <v>66</v>
      </c>
      <c r="Q480" s="486"/>
      <c r="R480" s="44"/>
      <c r="S480" s="44"/>
      <c r="T480" s="44"/>
      <c r="U480" s="44"/>
      <c r="V480" s="44"/>
      <c r="W480" s="44"/>
      <c r="X480" s="44"/>
    </row>
    <row r="481">
      <c r="A481" s="38">
        <v>45705.0</v>
      </c>
      <c r="B481" s="38">
        <v>45783.0</v>
      </c>
      <c r="C481" s="39">
        <v>234375.0</v>
      </c>
      <c r="D481" s="39" t="s">
        <v>104</v>
      </c>
      <c r="E481" s="38">
        <v>45536.0</v>
      </c>
      <c r="F481" s="40">
        <f t="shared" si="10"/>
        <v>8</v>
      </c>
      <c r="G481" s="77">
        <v>45610.0</v>
      </c>
      <c r="H481" s="462">
        <f t="shared" si="11"/>
        <v>5</v>
      </c>
      <c r="I481" s="39" t="s">
        <v>74</v>
      </c>
      <c r="J481" s="39" t="s">
        <v>33</v>
      </c>
      <c r="K481" s="43">
        <v>16000.0</v>
      </c>
      <c r="L481" s="39" t="s">
        <v>51</v>
      </c>
      <c r="M481" s="38">
        <v>45761.0</v>
      </c>
      <c r="N481" s="39" t="s">
        <v>20</v>
      </c>
      <c r="O481" s="39" t="s">
        <v>214</v>
      </c>
      <c r="P481" s="463"/>
      <c r="Q481" s="486"/>
      <c r="R481" s="463"/>
      <c r="S481" s="463"/>
      <c r="T481" s="463"/>
      <c r="U481" s="463"/>
      <c r="V481" s="486"/>
      <c r="W481" s="486"/>
      <c r="X481" s="486"/>
    </row>
    <row r="482">
      <c r="A482" s="38">
        <v>45705.0</v>
      </c>
      <c r="B482" s="38">
        <v>45783.0</v>
      </c>
      <c r="C482" s="39">
        <v>237545.0</v>
      </c>
      <c r="D482" s="39" t="s">
        <v>104</v>
      </c>
      <c r="E482" s="38">
        <v>45566.0</v>
      </c>
      <c r="F482" s="40">
        <f t="shared" si="10"/>
        <v>7</v>
      </c>
      <c r="G482" s="77">
        <v>45644.0</v>
      </c>
      <c r="H482" s="462">
        <f t="shared" si="11"/>
        <v>4</v>
      </c>
      <c r="I482" s="468" t="s">
        <v>59</v>
      </c>
      <c r="J482" s="44"/>
      <c r="K482" s="63"/>
      <c r="L482" s="44"/>
      <c r="M482" s="44"/>
      <c r="N482" s="39" t="s">
        <v>19</v>
      </c>
      <c r="O482" s="39" t="s">
        <v>1077</v>
      </c>
      <c r="P482" s="463"/>
      <c r="Q482" s="486"/>
      <c r="R482" s="463"/>
      <c r="S482" s="463"/>
      <c r="T482" s="463"/>
      <c r="U482" s="463"/>
      <c r="V482" s="486"/>
      <c r="W482" s="486"/>
      <c r="X482" s="486"/>
    </row>
    <row r="483">
      <c r="A483" s="38">
        <v>45705.0</v>
      </c>
      <c r="B483" s="38">
        <v>45783.0</v>
      </c>
      <c r="C483" s="39">
        <v>235486.0</v>
      </c>
      <c r="D483" s="39" t="s">
        <v>104</v>
      </c>
      <c r="E483" s="38">
        <v>45505.0</v>
      </c>
      <c r="F483" s="40">
        <f t="shared" si="10"/>
        <v>9</v>
      </c>
      <c r="G483" s="38">
        <v>45628.0</v>
      </c>
      <c r="H483" s="462">
        <f t="shared" si="11"/>
        <v>5</v>
      </c>
      <c r="I483" s="39" t="s">
        <v>49</v>
      </c>
      <c r="J483" s="39">
        <v>512.0</v>
      </c>
      <c r="K483" s="43" t="s">
        <v>1080</v>
      </c>
      <c r="L483" s="44"/>
      <c r="M483" s="44"/>
      <c r="N483" s="39" t="s">
        <v>19</v>
      </c>
      <c r="O483" s="39" t="s">
        <v>214</v>
      </c>
      <c r="P483" s="463"/>
      <c r="Q483" s="486"/>
      <c r="R483" s="463"/>
      <c r="S483" s="463"/>
      <c r="T483" s="463"/>
      <c r="U483" s="463"/>
      <c r="V483" s="486"/>
      <c r="W483" s="486"/>
      <c r="X483" s="486"/>
    </row>
    <row r="484">
      <c r="A484" s="38">
        <v>45705.0</v>
      </c>
      <c r="B484" s="38">
        <v>45783.0</v>
      </c>
      <c r="C484" s="39">
        <v>223658.0</v>
      </c>
      <c r="D484" s="39" t="s">
        <v>104</v>
      </c>
      <c r="E484" s="38">
        <v>45352.0</v>
      </c>
      <c r="F484" s="40">
        <f t="shared" si="10"/>
        <v>14</v>
      </c>
      <c r="G484" s="38">
        <v>45512.0</v>
      </c>
      <c r="H484" s="462">
        <f t="shared" si="11"/>
        <v>8</v>
      </c>
      <c r="I484" s="39" t="s">
        <v>49</v>
      </c>
      <c r="J484" s="39">
        <v>535.0</v>
      </c>
      <c r="K484" s="43">
        <v>0.0</v>
      </c>
      <c r="L484" s="39" t="s">
        <v>51</v>
      </c>
      <c r="M484" s="38">
        <v>45757.0</v>
      </c>
      <c r="N484" s="39" t="s">
        <v>19</v>
      </c>
      <c r="O484" s="44"/>
      <c r="P484" s="463"/>
      <c r="Q484" s="486"/>
      <c r="R484" s="463"/>
      <c r="S484" s="463"/>
      <c r="T484" s="463"/>
      <c r="U484" s="463"/>
      <c r="V484" s="486"/>
      <c r="W484" s="486"/>
      <c r="X484" s="486"/>
    </row>
    <row r="485">
      <c r="A485" s="38">
        <v>45705.0</v>
      </c>
      <c r="B485" s="38">
        <v>45783.0</v>
      </c>
      <c r="C485" s="39">
        <v>238630.0</v>
      </c>
      <c r="D485" s="39" t="s">
        <v>104</v>
      </c>
      <c r="E485" s="38">
        <v>45658.0</v>
      </c>
      <c r="F485" s="40">
        <f t="shared" si="10"/>
        <v>4</v>
      </c>
      <c r="G485" s="38">
        <v>45665.0</v>
      </c>
      <c r="H485" s="462">
        <f t="shared" si="11"/>
        <v>3</v>
      </c>
      <c r="I485" s="39" t="s">
        <v>73</v>
      </c>
      <c r="J485" s="44"/>
      <c r="K485" s="63"/>
      <c r="L485" s="44"/>
      <c r="M485" s="44"/>
      <c r="N485" s="39" t="s">
        <v>19</v>
      </c>
      <c r="O485" s="39" t="s">
        <v>1074</v>
      </c>
      <c r="P485" s="463"/>
      <c r="Q485" s="486"/>
      <c r="R485" s="463"/>
      <c r="S485" s="463"/>
      <c r="T485" s="463"/>
      <c r="U485" s="463"/>
      <c r="V485" s="486"/>
      <c r="W485" s="486"/>
      <c r="X485" s="486"/>
    </row>
    <row r="486">
      <c r="A486" s="38">
        <v>45705.0</v>
      </c>
      <c r="B486" s="38">
        <v>45783.0</v>
      </c>
      <c r="C486" s="39">
        <v>240656.0</v>
      </c>
      <c r="D486" s="39" t="s">
        <v>104</v>
      </c>
      <c r="E486" s="38">
        <v>45658.0</v>
      </c>
      <c r="F486" s="40">
        <f t="shared" si="10"/>
        <v>4</v>
      </c>
      <c r="G486" s="38">
        <v>45681.0</v>
      </c>
      <c r="H486" s="462">
        <f t="shared" si="11"/>
        <v>3</v>
      </c>
      <c r="I486" s="468" t="s">
        <v>59</v>
      </c>
      <c r="J486" s="44"/>
      <c r="K486" s="63"/>
      <c r="L486" s="44"/>
      <c r="M486" s="44"/>
      <c r="N486" s="39" t="s">
        <v>19</v>
      </c>
      <c r="O486" s="39" t="s">
        <v>1074</v>
      </c>
      <c r="P486" s="463"/>
      <c r="Q486" s="486"/>
      <c r="R486" s="463"/>
      <c r="S486" s="463"/>
      <c r="T486" s="463"/>
      <c r="U486" s="463"/>
      <c r="V486" s="486"/>
      <c r="W486" s="486"/>
      <c r="X486" s="486"/>
    </row>
    <row r="487">
      <c r="A487" s="38">
        <v>45705.0</v>
      </c>
      <c r="B487" s="38">
        <v>45783.0</v>
      </c>
      <c r="C487" s="39">
        <v>242449.0</v>
      </c>
      <c r="D487" s="39" t="s">
        <v>104</v>
      </c>
      <c r="E487" s="38">
        <v>45689.0</v>
      </c>
      <c r="F487" s="40">
        <f t="shared" si="10"/>
        <v>3</v>
      </c>
      <c r="G487" s="38">
        <v>45333.0</v>
      </c>
      <c r="H487" s="462">
        <f t="shared" si="11"/>
        <v>14</v>
      </c>
      <c r="I487" s="468" t="s">
        <v>59</v>
      </c>
      <c r="J487" s="44"/>
      <c r="K487" s="63"/>
      <c r="L487" s="44"/>
      <c r="M487" s="44"/>
      <c r="N487" s="39" t="s">
        <v>19</v>
      </c>
      <c r="O487" s="39" t="s">
        <v>1074</v>
      </c>
      <c r="P487" s="463"/>
      <c r="Q487" s="486"/>
      <c r="R487" s="463"/>
      <c r="S487" s="463"/>
      <c r="T487" s="463"/>
      <c r="U487" s="463"/>
      <c r="V487" s="486"/>
      <c r="W487" s="486"/>
      <c r="X487" s="486"/>
    </row>
    <row r="488">
      <c r="A488" s="38">
        <v>45705.0</v>
      </c>
      <c r="B488" s="38">
        <v>45783.0</v>
      </c>
      <c r="C488" s="39">
        <v>107752.0</v>
      </c>
      <c r="D488" s="39" t="s">
        <v>83</v>
      </c>
      <c r="E488" s="38">
        <v>44378.0</v>
      </c>
      <c r="F488" s="40">
        <f t="shared" si="10"/>
        <v>46</v>
      </c>
      <c r="G488" s="77">
        <v>44524.0</v>
      </c>
      <c r="H488" s="462">
        <f t="shared" si="11"/>
        <v>41</v>
      </c>
      <c r="I488" s="39" t="s">
        <v>49</v>
      </c>
      <c r="J488" s="39">
        <v>516.0</v>
      </c>
      <c r="K488" s="43">
        <v>0.0</v>
      </c>
      <c r="L488" s="39" t="s">
        <v>51</v>
      </c>
      <c r="M488" s="53">
        <v>45758.0</v>
      </c>
      <c r="N488" s="39" t="s">
        <v>19</v>
      </c>
      <c r="O488" s="44"/>
      <c r="P488" s="463"/>
      <c r="Q488" s="486"/>
      <c r="R488" s="463"/>
      <c r="S488" s="463"/>
      <c r="T488" s="463"/>
      <c r="U488" s="463"/>
      <c r="V488" s="486"/>
      <c r="W488" s="486"/>
      <c r="X488" s="486"/>
    </row>
    <row r="489">
      <c r="A489" s="38">
        <v>45705.0</v>
      </c>
      <c r="B489" s="38">
        <v>45783.0</v>
      </c>
      <c r="C489" s="39">
        <v>239271.0</v>
      </c>
      <c r="D489" s="39" t="s">
        <v>83</v>
      </c>
      <c r="E489" s="38">
        <v>45658.0</v>
      </c>
      <c r="F489" s="40">
        <f t="shared" si="10"/>
        <v>4</v>
      </c>
      <c r="G489" s="38">
        <v>45672.0</v>
      </c>
      <c r="H489" s="462">
        <f t="shared" si="11"/>
        <v>3</v>
      </c>
      <c r="I489" s="39" t="s">
        <v>49</v>
      </c>
      <c r="J489" s="44"/>
      <c r="K489" s="63"/>
      <c r="L489" s="44"/>
      <c r="M489" s="44"/>
      <c r="N489" s="39" t="s">
        <v>19</v>
      </c>
      <c r="O489" s="39" t="s">
        <v>1074</v>
      </c>
      <c r="P489" s="463"/>
      <c r="Q489" s="486"/>
      <c r="R489" s="463"/>
      <c r="S489" s="463"/>
      <c r="T489" s="463"/>
      <c r="U489" s="463"/>
      <c r="V489" s="486"/>
      <c r="W489" s="486"/>
      <c r="X489" s="486"/>
    </row>
    <row r="490">
      <c r="A490" s="38">
        <v>45705.0</v>
      </c>
      <c r="B490" s="38">
        <v>45783.0</v>
      </c>
      <c r="C490" s="39">
        <v>196318.0</v>
      </c>
      <c r="D490" s="39" t="s">
        <v>83</v>
      </c>
      <c r="E490" s="38">
        <v>45231.0</v>
      </c>
      <c r="F490" s="40">
        <f t="shared" si="10"/>
        <v>18</v>
      </c>
      <c r="G490" s="77">
        <v>45281.0</v>
      </c>
      <c r="H490" s="462">
        <f t="shared" si="11"/>
        <v>16</v>
      </c>
      <c r="I490" s="39" t="s">
        <v>49</v>
      </c>
      <c r="J490" s="39">
        <v>535.0</v>
      </c>
      <c r="K490" s="43">
        <v>0.0</v>
      </c>
      <c r="L490" s="39" t="s">
        <v>51</v>
      </c>
      <c r="M490" s="38">
        <v>45761.0</v>
      </c>
      <c r="N490" s="39" t="s">
        <v>19</v>
      </c>
      <c r="O490" s="44"/>
      <c r="P490" s="463"/>
      <c r="Q490" s="486"/>
      <c r="R490" s="463"/>
      <c r="S490" s="463"/>
      <c r="T490" s="463"/>
      <c r="U490" s="463"/>
      <c r="V490" s="486"/>
      <c r="W490" s="486"/>
      <c r="X490" s="486"/>
    </row>
    <row r="491">
      <c r="A491" s="38">
        <v>45705.0</v>
      </c>
      <c r="B491" s="38">
        <v>45783.0</v>
      </c>
      <c r="C491" s="39">
        <v>209900.0</v>
      </c>
      <c r="D491" s="39" t="s">
        <v>83</v>
      </c>
      <c r="E491" s="38">
        <v>45352.0</v>
      </c>
      <c r="F491" s="40">
        <f t="shared" si="10"/>
        <v>14</v>
      </c>
      <c r="G491" s="38">
        <v>45393.0</v>
      </c>
      <c r="H491" s="462">
        <f t="shared" si="11"/>
        <v>12</v>
      </c>
      <c r="I491" s="39" t="s">
        <v>49</v>
      </c>
      <c r="J491" s="39">
        <v>535.0</v>
      </c>
      <c r="K491" s="43">
        <v>0.0</v>
      </c>
      <c r="L491" s="39" t="s">
        <v>51</v>
      </c>
      <c r="M491" s="38">
        <v>45761.0</v>
      </c>
      <c r="N491" s="39" t="s">
        <v>19</v>
      </c>
      <c r="O491" s="44"/>
      <c r="P491" s="463"/>
      <c r="Q491" s="486"/>
      <c r="R491" s="463"/>
      <c r="S491" s="463"/>
      <c r="T491" s="463"/>
      <c r="U491" s="463"/>
      <c r="V491" s="486"/>
      <c r="W491" s="486"/>
      <c r="X491" s="486"/>
    </row>
    <row r="492">
      <c r="A492" s="38">
        <v>45705.0</v>
      </c>
      <c r="B492" s="38">
        <v>45783.0</v>
      </c>
      <c r="C492" s="39">
        <v>239498.0</v>
      </c>
      <c r="D492" s="39" t="s">
        <v>83</v>
      </c>
      <c r="E492" s="38">
        <v>45658.0</v>
      </c>
      <c r="F492" s="40">
        <f t="shared" si="10"/>
        <v>4</v>
      </c>
      <c r="G492" s="38">
        <v>45672.0</v>
      </c>
      <c r="H492" s="462">
        <f t="shared" si="11"/>
        <v>3</v>
      </c>
      <c r="I492" s="39" t="s">
        <v>74</v>
      </c>
      <c r="J492" s="39" t="s">
        <v>33</v>
      </c>
      <c r="K492" s="63"/>
      <c r="L492" s="44"/>
      <c r="M492" s="44"/>
      <c r="N492" s="39" t="s">
        <v>19</v>
      </c>
      <c r="O492" s="39" t="s">
        <v>1074</v>
      </c>
      <c r="P492" s="463"/>
      <c r="Q492" s="486"/>
      <c r="R492" s="463"/>
      <c r="S492" s="463"/>
      <c r="T492" s="463"/>
      <c r="U492" s="463"/>
      <c r="V492" s="486"/>
      <c r="W492" s="486"/>
      <c r="X492" s="486"/>
    </row>
    <row r="493">
      <c r="A493" s="38">
        <v>45705.0</v>
      </c>
      <c r="B493" s="38">
        <v>45783.0</v>
      </c>
      <c r="C493" s="39">
        <v>241361.0</v>
      </c>
      <c r="D493" s="39" t="s">
        <v>83</v>
      </c>
      <c r="E493" s="38">
        <v>45658.0</v>
      </c>
      <c r="F493" s="40">
        <f t="shared" si="10"/>
        <v>4</v>
      </c>
      <c r="G493" s="38">
        <v>45688.0</v>
      </c>
      <c r="H493" s="462">
        <f t="shared" si="11"/>
        <v>3</v>
      </c>
      <c r="I493" s="39" t="s">
        <v>42</v>
      </c>
      <c r="J493" s="44"/>
      <c r="K493" s="63"/>
      <c r="L493" s="44"/>
      <c r="M493" s="44"/>
      <c r="N493" s="39" t="s">
        <v>19</v>
      </c>
      <c r="O493" s="39" t="s">
        <v>1074</v>
      </c>
      <c r="P493" s="463"/>
      <c r="Q493" s="486"/>
      <c r="R493" s="463"/>
      <c r="S493" s="463"/>
      <c r="T493" s="463"/>
      <c r="U493" s="463"/>
      <c r="V493" s="486"/>
      <c r="W493" s="486"/>
      <c r="X493" s="486"/>
    </row>
    <row r="494">
      <c r="A494" s="38">
        <v>45705.0</v>
      </c>
      <c r="B494" s="38">
        <v>45783.0</v>
      </c>
      <c r="C494" s="39">
        <v>219465.0</v>
      </c>
      <c r="D494" s="39" t="s">
        <v>83</v>
      </c>
      <c r="E494" s="38">
        <v>45413.0</v>
      </c>
      <c r="F494" s="40">
        <f t="shared" si="10"/>
        <v>12</v>
      </c>
      <c r="G494" s="38">
        <v>45471.0</v>
      </c>
      <c r="H494" s="462">
        <f t="shared" si="11"/>
        <v>10</v>
      </c>
      <c r="I494" s="39" t="s">
        <v>49</v>
      </c>
      <c r="J494" s="39">
        <v>512.0</v>
      </c>
      <c r="K494" s="43">
        <v>0.0</v>
      </c>
      <c r="L494" s="39" t="s">
        <v>51</v>
      </c>
      <c r="M494" s="38">
        <v>45761.0</v>
      </c>
      <c r="N494" s="39" t="s">
        <v>19</v>
      </c>
      <c r="O494" s="44"/>
      <c r="P494" s="463"/>
      <c r="Q494" s="486"/>
      <c r="R494" s="463"/>
      <c r="S494" s="463"/>
      <c r="T494" s="463"/>
      <c r="U494" s="463"/>
      <c r="V494" s="486"/>
      <c r="W494" s="486"/>
      <c r="X494" s="486"/>
    </row>
    <row r="495">
      <c r="A495" s="38">
        <v>45705.0</v>
      </c>
      <c r="B495" s="38">
        <v>45783.0</v>
      </c>
      <c r="C495" s="39">
        <v>234228.0</v>
      </c>
      <c r="D495" s="39" t="s">
        <v>83</v>
      </c>
      <c r="E495" s="38">
        <v>45597.0</v>
      </c>
      <c r="F495" s="40">
        <f t="shared" si="10"/>
        <v>6</v>
      </c>
      <c r="G495" s="77">
        <v>45609.0</v>
      </c>
      <c r="H495" s="462">
        <f t="shared" si="11"/>
        <v>5</v>
      </c>
      <c r="I495" s="468" t="s">
        <v>59</v>
      </c>
      <c r="J495" s="44"/>
      <c r="K495" s="63"/>
      <c r="L495" s="44"/>
      <c r="M495" s="44"/>
      <c r="N495" s="39" t="s">
        <v>19</v>
      </c>
      <c r="O495" s="39" t="s">
        <v>214</v>
      </c>
      <c r="P495" s="463"/>
      <c r="Q495" s="486"/>
      <c r="R495" s="463"/>
      <c r="S495" s="463"/>
      <c r="T495" s="463"/>
      <c r="U495" s="463"/>
      <c r="V495" s="486"/>
      <c r="W495" s="486"/>
      <c r="X495" s="486"/>
    </row>
    <row r="496">
      <c r="A496" s="38">
        <v>45705.0</v>
      </c>
      <c r="B496" s="38">
        <v>45783.0</v>
      </c>
      <c r="C496" s="39">
        <v>234953.0</v>
      </c>
      <c r="D496" s="39" t="s">
        <v>83</v>
      </c>
      <c r="E496" s="38">
        <v>45597.0</v>
      </c>
      <c r="F496" s="40">
        <f t="shared" si="10"/>
        <v>6</v>
      </c>
      <c r="G496" s="77">
        <v>45622.0</v>
      </c>
      <c r="H496" s="462">
        <f t="shared" si="11"/>
        <v>5</v>
      </c>
      <c r="I496" s="468" t="s">
        <v>59</v>
      </c>
      <c r="J496" s="44"/>
      <c r="K496" s="63"/>
      <c r="L496" s="44"/>
      <c r="M496" s="44"/>
      <c r="N496" s="39" t="s">
        <v>19</v>
      </c>
      <c r="O496" s="39" t="s">
        <v>214</v>
      </c>
      <c r="P496" s="463"/>
      <c r="Q496" s="486"/>
      <c r="R496" s="463"/>
      <c r="S496" s="463"/>
      <c r="T496" s="463"/>
      <c r="U496" s="463"/>
      <c r="V496" s="486"/>
      <c r="W496" s="486"/>
      <c r="X496" s="486"/>
    </row>
    <row r="497">
      <c r="A497" s="38">
        <v>45705.0</v>
      </c>
      <c r="B497" s="38">
        <v>45783.0</v>
      </c>
      <c r="C497" s="39">
        <v>238256.0</v>
      </c>
      <c r="D497" s="39" t="s">
        <v>83</v>
      </c>
      <c r="E497" s="38">
        <v>45627.0</v>
      </c>
      <c r="F497" s="40">
        <f t="shared" si="10"/>
        <v>5</v>
      </c>
      <c r="G497" s="38">
        <v>45665.0</v>
      </c>
      <c r="H497" s="462">
        <f t="shared" si="11"/>
        <v>3</v>
      </c>
      <c r="I497" s="468" t="s">
        <v>59</v>
      </c>
      <c r="J497" s="44"/>
      <c r="K497" s="63"/>
      <c r="L497" s="44"/>
      <c r="M497" s="44"/>
      <c r="N497" s="39" t="s">
        <v>19</v>
      </c>
      <c r="O497" s="39" t="s">
        <v>1074</v>
      </c>
      <c r="P497" s="463"/>
      <c r="Q497" s="486"/>
      <c r="R497" s="463"/>
      <c r="S497" s="463"/>
      <c r="T497" s="463"/>
      <c r="U497" s="463"/>
      <c r="V497" s="486"/>
      <c r="W497" s="486"/>
      <c r="X497" s="486"/>
    </row>
    <row r="498">
      <c r="A498" s="38">
        <v>45705.0</v>
      </c>
      <c r="B498" s="38">
        <v>45783.0</v>
      </c>
      <c r="C498" s="39">
        <v>240125.0</v>
      </c>
      <c r="D498" s="39" t="s">
        <v>83</v>
      </c>
      <c r="E498" s="38">
        <v>45658.0</v>
      </c>
      <c r="F498" s="40">
        <f t="shared" si="10"/>
        <v>4</v>
      </c>
      <c r="G498" s="38">
        <v>45679.0</v>
      </c>
      <c r="H498" s="462">
        <f t="shared" si="11"/>
        <v>3</v>
      </c>
      <c r="I498" s="39" t="s">
        <v>49</v>
      </c>
      <c r="J498" s="39">
        <v>504.0</v>
      </c>
      <c r="K498" s="43">
        <v>0.0</v>
      </c>
      <c r="L498" s="39" t="s">
        <v>51</v>
      </c>
      <c r="M498" s="38">
        <v>45747.0</v>
      </c>
      <c r="N498" s="39" t="s">
        <v>19</v>
      </c>
      <c r="O498" s="39" t="s">
        <v>1074</v>
      </c>
      <c r="P498" s="463"/>
      <c r="Q498" s="486"/>
      <c r="R498" s="463"/>
      <c r="S498" s="463"/>
      <c r="T498" s="463"/>
      <c r="U498" s="463"/>
      <c r="V498" s="486"/>
      <c r="W498" s="486"/>
      <c r="X498" s="486"/>
    </row>
    <row r="499">
      <c r="A499" s="38">
        <v>45705.0</v>
      </c>
      <c r="B499" s="38">
        <v>45783.0</v>
      </c>
      <c r="C499" s="39">
        <v>241303.0</v>
      </c>
      <c r="D499" s="39" t="s">
        <v>83</v>
      </c>
      <c r="E499" s="38">
        <v>45658.0</v>
      </c>
      <c r="F499" s="40">
        <f t="shared" si="10"/>
        <v>4</v>
      </c>
      <c r="G499" s="38">
        <v>45692.0</v>
      </c>
      <c r="H499" s="462">
        <f t="shared" si="11"/>
        <v>3</v>
      </c>
      <c r="I499" s="468" t="s">
        <v>59</v>
      </c>
      <c r="J499" s="44"/>
      <c r="K499" s="63"/>
      <c r="L499" s="44"/>
      <c r="M499" s="44"/>
      <c r="N499" s="39" t="s">
        <v>19</v>
      </c>
      <c r="O499" s="39" t="s">
        <v>866</v>
      </c>
      <c r="P499" s="463"/>
      <c r="Q499" s="486"/>
      <c r="R499" s="463"/>
      <c r="S499" s="463"/>
      <c r="T499" s="463"/>
      <c r="U499" s="463"/>
      <c r="V499" s="486"/>
      <c r="W499" s="486"/>
      <c r="X499" s="486"/>
    </row>
    <row r="500">
      <c r="A500" s="38">
        <v>45705.0</v>
      </c>
      <c r="B500" s="38">
        <v>45783.0</v>
      </c>
      <c r="C500" s="39">
        <v>229525.0</v>
      </c>
      <c r="D500" s="39" t="s">
        <v>83</v>
      </c>
      <c r="E500" s="38">
        <v>45444.0</v>
      </c>
      <c r="F500" s="40">
        <f t="shared" si="10"/>
        <v>11</v>
      </c>
      <c r="G500" s="38">
        <v>45632.0</v>
      </c>
      <c r="H500" s="462">
        <f t="shared" si="11"/>
        <v>5</v>
      </c>
      <c r="I500" s="39" t="s">
        <v>63</v>
      </c>
      <c r="J500" s="44"/>
      <c r="K500" s="63"/>
      <c r="L500" s="44"/>
      <c r="M500" s="44"/>
      <c r="N500" s="39" t="s">
        <v>19</v>
      </c>
      <c r="O500" s="39" t="s">
        <v>1077</v>
      </c>
      <c r="P500" s="463"/>
      <c r="Q500" s="486"/>
      <c r="R500" s="463"/>
      <c r="S500" s="463"/>
      <c r="T500" s="463"/>
      <c r="U500" s="463"/>
      <c r="V500" s="486"/>
      <c r="W500" s="486"/>
      <c r="X500" s="486"/>
    </row>
    <row r="501">
      <c r="A501" s="38">
        <v>45705.0</v>
      </c>
      <c r="B501" s="38">
        <v>45783.0</v>
      </c>
      <c r="C501" s="39">
        <v>237178.0</v>
      </c>
      <c r="D501" s="39" t="s">
        <v>83</v>
      </c>
      <c r="E501" s="38">
        <v>45536.0</v>
      </c>
      <c r="F501" s="40">
        <f t="shared" si="10"/>
        <v>8</v>
      </c>
      <c r="G501" s="77">
        <v>45643.0</v>
      </c>
      <c r="H501" s="462">
        <f t="shared" si="11"/>
        <v>4</v>
      </c>
      <c r="I501" s="39" t="s">
        <v>63</v>
      </c>
      <c r="J501" s="44"/>
      <c r="K501" s="43">
        <v>6000.0</v>
      </c>
      <c r="L501" s="44"/>
      <c r="M501" s="44"/>
      <c r="N501" s="39" t="s">
        <v>20</v>
      </c>
      <c r="O501" s="39" t="s">
        <v>1077</v>
      </c>
      <c r="P501" s="463"/>
      <c r="Q501" s="486"/>
      <c r="R501" s="463"/>
      <c r="S501" s="463"/>
      <c r="T501" s="463"/>
      <c r="U501" s="463"/>
      <c r="V501" s="486"/>
      <c r="W501" s="486"/>
      <c r="X501" s="486"/>
    </row>
    <row r="502">
      <c r="A502" s="38">
        <v>45705.0</v>
      </c>
      <c r="B502" s="38">
        <v>45783.0</v>
      </c>
      <c r="C502" s="39">
        <v>233133.0</v>
      </c>
      <c r="D502" s="39" t="s">
        <v>58</v>
      </c>
      <c r="E502" s="38">
        <v>45566.0</v>
      </c>
      <c r="F502" s="40">
        <f t="shared" si="10"/>
        <v>7</v>
      </c>
      <c r="G502" s="38">
        <v>45602.0</v>
      </c>
      <c r="H502" s="462">
        <f t="shared" si="11"/>
        <v>6</v>
      </c>
      <c r="I502" s="468" t="s">
        <v>59</v>
      </c>
      <c r="J502" s="44"/>
      <c r="K502" s="63"/>
      <c r="L502" s="44"/>
      <c r="M502" s="44"/>
      <c r="N502" s="39" t="s">
        <v>19</v>
      </c>
      <c r="O502" s="39" t="s">
        <v>214</v>
      </c>
      <c r="P502" s="463"/>
      <c r="Q502" s="486"/>
      <c r="R502" s="463"/>
      <c r="S502" s="463"/>
      <c r="T502" s="463"/>
      <c r="U502" s="463"/>
      <c r="V502" s="486"/>
      <c r="W502" s="486"/>
      <c r="X502" s="486"/>
    </row>
    <row r="503">
      <c r="A503" s="38">
        <v>45705.0</v>
      </c>
      <c r="B503" s="38">
        <v>45783.0</v>
      </c>
      <c r="C503" s="39">
        <v>240355.0</v>
      </c>
      <c r="D503" s="39" t="s">
        <v>58</v>
      </c>
      <c r="E503" s="38">
        <v>45627.0</v>
      </c>
      <c r="F503" s="40">
        <f t="shared" si="10"/>
        <v>5</v>
      </c>
      <c r="G503" s="38">
        <v>45679.0</v>
      </c>
      <c r="H503" s="462">
        <f t="shared" si="11"/>
        <v>3</v>
      </c>
      <c r="I503" s="39" t="s">
        <v>42</v>
      </c>
      <c r="J503" s="44"/>
      <c r="K503" s="63"/>
      <c r="L503" s="44"/>
      <c r="M503" s="44"/>
      <c r="N503" s="39" t="s">
        <v>19</v>
      </c>
      <c r="O503" s="39" t="s">
        <v>1074</v>
      </c>
      <c r="P503" s="463"/>
      <c r="Q503" s="486"/>
      <c r="R503" s="463"/>
      <c r="S503" s="463"/>
      <c r="T503" s="463"/>
      <c r="U503" s="463"/>
      <c r="V503" s="486"/>
      <c r="W503" s="486"/>
      <c r="X503" s="486"/>
    </row>
    <row r="504">
      <c r="A504" s="38">
        <v>45705.0</v>
      </c>
      <c r="B504" s="38">
        <v>45783.0</v>
      </c>
      <c r="C504" s="39">
        <v>233269.0</v>
      </c>
      <c r="D504" s="39" t="s">
        <v>58</v>
      </c>
      <c r="E504" s="38">
        <v>45474.0</v>
      </c>
      <c r="F504" s="40">
        <f t="shared" si="10"/>
        <v>10</v>
      </c>
      <c r="G504" s="38">
        <v>45601.0</v>
      </c>
      <c r="H504" s="462">
        <f t="shared" si="11"/>
        <v>6</v>
      </c>
      <c r="I504" s="468" t="s">
        <v>59</v>
      </c>
      <c r="J504" s="44"/>
      <c r="K504" s="63"/>
      <c r="L504" s="44"/>
      <c r="M504" s="44"/>
      <c r="N504" s="39" t="s">
        <v>19</v>
      </c>
      <c r="O504" s="39" t="s">
        <v>214</v>
      </c>
      <c r="P504" s="463"/>
      <c r="Q504" s="486"/>
      <c r="R504" s="463"/>
      <c r="S504" s="463"/>
      <c r="T504" s="463"/>
      <c r="U504" s="463"/>
      <c r="V504" s="486"/>
      <c r="W504" s="486"/>
      <c r="X504" s="486"/>
    </row>
    <row r="505">
      <c r="A505" s="38">
        <v>45705.0</v>
      </c>
      <c r="B505" s="38">
        <v>45783.0</v>
      </c>
      <c r="C505" s="39">
        <v>233920.0</v>
      </c>
      <c r="D505" s="39" t="s">
        <v>58</v>
      </c>
      <c r="E505" s="38">
        <v>45566.0</v>
      </c>
      <c r="F505" s="40">
        <f t="shared" si="10"/>
        <v>7</v>
      </c>
      <c r="G505" s="77">
        <v>45609.0</v>
      </c>
      <c r="H505" s="462">
        <f t="shared" si="11"/>
        <v>5</v>
      </c>
      <c r="I505" s="39" t="s">
        <v>74</v>
      </c>
      <c r="J505" s="39" t="s">
        <v>94</v>
      </c>
      <c r="K505" s="43">
        <v>0.0</v>
      </c>
      <c r="L505" s="39" t="s">
        <v>51</v>
      </c>
      <c r="M505" s="38">
        <v>45719.0</v>
      </c>
      <c r="N505" s="39" t="s">
        <v>19</v>
      </c>
      <c r="O505" s="39" t="s">
        <v>214</v>
      </c>
      <c r="P505" s="463"/>
      <c r="Q505" s="486"/>
      <c r="R505" s="463"/>
      <c r="S505" s="463"/>
      <c r="T505" s="463"/>
      <c r="U505" s="463"/>
      <c r="V505" s="486"/>
      <c r="W505" s="486"/>
      <c r="X505" s="486"/>
    </row>
    <row r="506">
      <c r="A506" s="38">
        <v>45705.0</v>
      </c>
      <c r="B506" s="38">
        <v>45783.0</v>
      </c>
      <c r="C506" s="39">
        <v>234905.0</v>
      </c>
      <c r="D506" s="39" t="s">
        <v>58</v>
      </c>
      <c r="E506" s="38">
        <v>45566.0</v>
      </c>
      <c r="F506" s="40">
        <f t="shared" si="10"/>
        <v>7</v>
      </c>
      <c r="G506" s="77">
        <v>45617.0</v>
      </c>
      <c r="H506" s="462">
        <f t="shared" si="11"/>
        <v>5</v>
      </c>
      <c r="I506" s="468" t="s">
        <v>59</v>
      </c>
      <c r="J506" s="44"/>
      <c r="K506" s="63"/>
      <c r="L506" s="44"/>
      <c r="M506" s="44"/>
      <c r="N506" s="39" t="s">
        <v>19</v>
      </c>
      <c r="O506" s="39" t="s">
        <v>214</v>
      </c>
      <c r="P506" s="463"/>
      <c r="Q506" s="486"/>
      <c r="R506" s="463"/>
      <c r="S506" s="463"/>
      <c r="T506" s="463"/>
      <c r="U506" s="463"/>
      <c r="V506" s="486"/>
      <c r="W506" s="486"/>
      <c r="X506" s="486"/>
    </row>
    <row r="507">
      <c r="A507" s="38">
        <v>45705.0</v>
      </c>
      <c r="B507" s="38">
        <v>45783.0</v>
      </c>
      <c r="C507" s="39">
        <v>236369.0</v>
      </c>
      <c r="D507" s="39" t="s">
        <v>58</v>
      </c>
      <c r="E507" s="38">
        <v>45597.0</v>
      </c>
      <c r="F507" s="40">
        <f t="shared" si="10"/>
        <v>6</v>
      </c>
      <c r="G507" s="77">
        <v>45639.0</v>
      </c>
      <c r="H507" s="462">
        <f t="shared" si="11"/>
        <v>4</v>
      </c>
      <c r="I507" s="468" t="s">
        <v>59</v>
      </c>
      <c r="J507" s="44"/>
      <c r="K507" s="63"/>
      <c r="L507" s="44"/>
      <c r="M507" s="44"/>
      <c r="N507" s="39" t="s">
        <v>19</v>
      </c>
      <c r="O507" s="39" t="s">
        <v>1077</v>
      </c>
      <c r="P507" s="463"/>
      <c r="Q507" s="486"/>
      <c r="R507" s="463"/>
      <c r="S507" s="463"/>
      <c r="T507" s="463"/>
      <c r="U507" s="463"/>
      <c r="V507" s="486"/>
      <c r="W507" s="486"/>
      <c r="X507" s="486"/>
    </row>
    <row r="508">
      <c r="A508" s="38">
        <v>45705.0</v>
      </c>
      <c r="B508" s="38">
        <v>45783.0</v>
      </c>
      <c r="C508" s="39">
        <v>238043.0</v>
      </c>
      <c r="D508" s="39" t="s">
        <v>58</v>
      </c>
      <c r="E508" s="38">
        <v>45566.0</v>
      </c>
      <c r="F508" s="40">
        <f t="shared" si="10"/>
        <v>7</v>
      </c>
      <c r="G508" s="38">
        <v>45661.0</v>
      </c>
      <c r="H508" s="462">
        <f t="shared" si="11"/>
        <v>4</v>
      </c>
      <c r="I508" s="468" t="s">
        <v>59</v>
      </c>
      <c r="J508" s="44"/>
      <c r="K508" s="63"/>
      <c r="L508" s="44"/>
      <c r="M508" s="44"/>
      <c r="N508" s="39" t="s">
        <v>19</v>
      </c>
      <c r="O508" s="39" t="s">
        <v>1074</v>
      </c>
      <c r="P508" s="463"/>
      <c r="Q508" s="486"/>
      <c r="R508" s="463"/>
      <c r="S508" s="463"/>
      <c r="T508" s="463"/>
      <c r="U508" s="463"/>
      <c r="V508" s="486"/>
      <c r="W508" s="486"/>
      <c r="X508" s="486"/>
    </row>
    <row r="509">
      <c r="A509" s="38">
        <v>45705.0</v>
      </c>
      <c r="B509" s="38">
        <v>45783.0</v>
      </c>
      <c r="C509" s="39">
        <v>239881.0</v>
      </c>
      <c r="D509" s="39" t="s">
        <v>58</v>
      </c>
      <c r="E509" s="38">
        <v>45627.0</v>
      </c>
      <c r="F509" s="40">
        <f t="shared" si="10"/>
        <v>5</v>
      </c>
      <c r="G509" s="38">
        <v>45674.0</v>
      </c>
      <c r="H509" s="462">
        <f t="shared" si="11"/>
        <v>3</v>
      </c>
      <c r="I509" s="39" t="s">
        <v>49</v>
      </c>
      <c r="J509" s="39">
        <v>501.0</v>
      </c>
      <c r="K509" s="43">
        <v>2500.0</v>
      </c>
      <c r="L509" s="39" t="s">
        <v>51</v>
      </c>
      <c r="M509" s="38">
        <v>45742.0</v>
      </c>
      <c r="N509" s="39" t="s">
        <v>19</v>
      </c>
      <c r="O509" s="44"/>
      <c r="P509" s="463"/>
      <c r="Q509" s="486"/>
      <c r="R509" s="463"/>
      <c r="S509" s="463"/>
      <c r="T509" s="463"/>
      <c r="U509" s="463"/>
      <c r="V509" s="486"/>
      <c r="W509" s="486"/>
      <c r="X509" s="486"/>
    </row>
    <row r="510">
      <c r="A510" s="38">
        <v>45705.0</v>
      </c>
      <c r="B510" s="38">
        <v>45783.0</v>
      </c>
      <c r="C510" s="39">
        <v>241279.0</v>
      </c>
      <c r="D510" s="39" t="s">
        <v>58</v>
      </c>
      <c r="E510" s="38">
        <v>45658.0</v>
      </c>
      <c r="F510" s="40">
        <f t="shared" si="10"/>
        <v>4</v>
      </c>
      <c r="G510" s="38">
        <v>45687.0</v>
      </c>
      <c r="H510" s="462">
        <f t="shared" si="11"/>
        <v>3</v>
      </c>
      <c r="I510" s="468" t="s">
        <v>59</v>
      </c>
      <c r="J510" s="44"/>
      <c r="K510" s="63"/>
      <c r="L510" s="44"/>
      <c r="M510" s="44"/>
      <c r="N510" s="39" t="s">
        <v>19</v>
      </c>
      <c r="O510" s="39" t="s">
        <v>1074</v>
      </c>
      <c r="P510" s="463"/>
      <c r="Q510" s="486"/>
      <c r="R510" s="463"/>
      <c r="S510" s="463"/>
      <c r="T510" s="463"/>
      <c r="U510" s="463"/>
      <c r="V510" s="486"/>
      <c r="W510" s="486"/>
      <c r="X510" s="486"/>
    </row>
    <row r="511">
      <c r="A511" s="38">
        <v>45705.0</v>
      </c>
      <c r="B511" s="38">
        <v>45783.0</v>
      </c>
      <c r="C511" s="39">
        <v>204469.0</v>
      </c>
      <c r="D511" s="39" t="s">
        <v>58</v>
      </c>
      <c r="E511" s="38">
        <v>45597.0</v>
      </c>
      <c r="F511" s="40">
        <f t="shared" si="10"/>
        <v>6</v>
      </c>
      <c r="G511" s="38">
        <v>45695.0</v>
      </c>
      <c r="H511" s="462">
        <f t="shared" si="11"/>
        <v>2</v>
      </c>
      <c r="I511" s="39" t="s">
        <v>63</v>
      </c>
      <c r="J511" s="44"/>
      <c r="K511" s="475">
        <v>0.8</v>
      </c>
      <c r="L511" s="44"/>
      <c r="M511" s="44"/>
      <c r="N511" s="39" t="s">
        <v>20</v>
      </c>
      <c r="O511" s="39" t="s">
        <v>866</v>
      </c>
      <c r="P511" s="463"/>
      <c r="Q511" s="486"/>
      <c r="R511" s="463"/>
      <c r="S511" s="463"/>
      <c r="T511" s="463"/>
      <c r="U511" s="463"/>
      <c r="V511" s="486"/>
      <c r="W511" s="486"/>
      <c r="X511" s="486"/>
    </row>
    <row r="512">
      <c r="A512" s="38">
        <v>45705.0</v>
      </c>
      <c r="B512" s="38">
        <v>45783.0</v>
      </c>
      <c r="C512" s="39">
        <v>230827.0</v>
      </c>
      <c r="D512" s="39" t="s">
        <v>58</v>
      </c>
      <c r="E512" s="38">
        <v>45536.0</v>
      </c>
      <c r="F512" s="40">
        <f t="shared" si="10"/>
        <v>8</v>
      </c>
      <c r="G512" s="77">
        <v>45580.0</v>
      </c>
      <c r="H512" s="462">
        <f t="shared" si="11"/>
        <v>6</v>
      </c>
      <c r="I512" s="39" t="s">
        <v>74</v>
      </c>
      <c r="J512" s="39">
        <v>302.0</v>
      </c>
      <c r="K512" s="43" t="s">
        <v>64</v>
      </c>
      <c r="L512" s="39" t="s">
        <v>68</v>
      </c>
      <c r="M512" s="38">
        <v>45748.0</v>
      </c>
      <c r="N512" s="39" t="s">
        <v>19</v>
      </c>
      <c r="O512" s="39" t="s">
        <v>1081</v>
      </c>
      <c r="P512" s="463"/>
      <c r="Q512" s="486"/>
      <c r="R512" s="463"/>
      <c r="S512" s="463"/>
      <c r="T512" s="463"/>
      <c r="U512" s="463"/>
      <c r="V512" s="486"/>
      <c r="W512" s="486"/>
      <c r="X512" s="486"/>
    </row>
    <row r="513">
      <c r="A513" s="38">
        <v>45705.0</v>
      </c>
      <c r="B513" s="38">
        <v>45783.0</v>
      </c>
      <c r="C513" s="39">
        <v>239250.0</v>
      </c>
      <c r="D513" s="39" t="s">
        <v>87</v>
      </c>
      <c r="E513" s="38">
        <v>45597.0</v>
      </c>
      <c r="F513" s="40">
        <f t="shared" si="10"/>
        <v>6</v>
      </c>
      <c r="G513" s="38">
        <v>45670.0</v>
      </c>
      <c r="H513" s="462">
        <f t="shared" si="11"/>
        <v>3</v>
      </c>
      <c r="I513" s="468" t="s">
        <v>59</v>
      </c>
      <c r="J513" s="44"/>
      <c r="K513" s="63"/>
      <c r="L513" s="44"/>
      <c r="M513" s="44"/>
      <c r="N513" s="39" t="s">
        <v>19</v>
      </c>
      <c r="O513" s="39" t="s">
        <v>1074</v>
      </c>
      <c r="P513" s="463"/>
      <c r="Q513" s="486"/>
      <c r="R513" s="463"/>
      <c r="S513" s="463"/>
      <c r="T513" s="463"/>
      <c r="U513" s="463"/>
      <c r="V513" s="486"/>
      <c r="W513" s="486"/>
      <c r="X513" s="486"/>
    </row>
    <row r="514">
      <c r="A514" s="38">
        <v>45705.0</v>
      </c>
      <c r="B514" s="38">
        <v>45783.0</v>
      </c>
      <c r="C514" s="39">
        <v>239856.0</v>
      </c>
      <c r="D514" s="39" t="s">
        <v>87</v>
      </c>
      <c r="E514" s="38">
        <v>45627.0</v>
      </c>
      <c r="F514" s="40">
        <f t="shared" si="10"/>
        <v>5</v>
      </c>
      <c r="G514" s="38">
        <v>45674.0</v>
      </c>
      <c r="H514" s="462">
        <f t="shared" si="11"/>
        <v>3</v>
      </c>
      <c r="I514" s="39" t="s">
        <v>42</v>
      </c>
      <c r="J514" s="44"/>
      <c r="K514" s="63"/>
      <c r="L514" s="44"/>
      <c r="M514" s="44"/>
      <c r="N514" s="39" t="s">
        <v>19</v>
      </c>
      <c r="O514" s="39" t="s">
        <v>1074</v>
      </c>
      <c r="P514" s="463"/>
      <c r="Q514" s="463"/>
      <c r="R514" s="463"/>
      <c r="S514" s="463"/>
      <c r="T514" s="463"/>
      <c r="U514" s="463"/>
      <c r="V514" s="486"/>
      <c r="W514" s="486"/>
      <c r="X514" s="486"/>
    </row>
    <row r="515">
      <c r="A515" s="38">
        <v>45705.0</v>
      </c>
      <c r="B515" s="38">
        <v>45783.0</v>
      </c>
      <c r="C515" s="39">
        <v>236754.0</v>
      </c>
      <c r="D515" s="39" t="s">
        <v>107</v>
      </c>
      <c r="E515" s="38">
        <v>45566.0</v>
      </c>
      <c r="F515" s="40">
        <f t="shared" si="10"/>
        <v>7</v>
      </c>
      <c r="G515" s="77">
        <v>45637.0</v>
      </c>
      <c r="H515" s="462">
        <f t="shared" si="11"/>
        <v>4</v>
      </c>
      <c r="I515" s="39" t="s">
        <v>73</v>
      </c>
      <c r="J515" s="44"/>
      <c r="K515" s="63"/>
      <c r="L515" s="44"/>
      <c r="M515" s="44"/>
      <c r="N515" s="39" t="s">
        <v>19</v>
      </c>
      <c r="O515" s="39" t="s">
        <v>1077</v>
      </c>
      <c r="P515" s="463"/>
      <c r="Q515" s="463"/>
      <c r="R515" s="463"/>
      <c r="S515" s="463"/>
      <c r="T515" s="463"/>
      <c r="U515" s="463"/>
      <c r="V515" s="486"/>
      <c r="W515" s="486"/>
      <c r="X515" s="486"/>
    </row>
    <row r="516">
      <c r="A516" s="38">
        <v>45705.0</v>
      </c>
      <c r="B516" s="38">
        <v>45783.0</v>
      </c>
      <c r="C516" s="39">
        <v>237169.0</v>
      </c>
      <c r="D516" s="39" t="s">
        <v>107</v>
      </c>
      <c r="E516" s="38">
        <v>45597.0</v>
      </c>
      <c r="F516" s="40">
        <f t="shared" si="10"/>
        <v>6</v>
      </c>
      <c r="G516" s="38">
        <v>45692.0</v>
      </c>
      <c r="H516" s="462">
        <f t="shared" si="11"/>
        <v>3</v>
      </c>
      <c r="I516" s="39" t="s">
        <v>74</v>
      </c>
      <c r="J516" s="39" t="s">
        <v>33</v>
      </c>
      <c r="K516" s="63"/>
      <c r="L516" s="44"/>
      <c r="M516" s="44"/>
      <c r="N516" s="39" t="s">
        <v>19</v>
      </c>
      <c r="O516" s="39" t="s">
        <v>866</v>
      </c>
      <c r="P516" s="463"/>
      <c r="Q516" s="463"/>
      <c r="R516" s="463"/>
      <c r="S516" s="463"/>
      <c r="T516" s="463"/>
      <c r="U516" s="463"/>
      <c r="V516" s="486"/>
      <c r="W516" s="486"/>
      <c r="X516" s="486"/>
    </row>
    <row r="517">
      <c r="A517" s="38">
        <v>45705.0</v>
      </c>
      <c r="B517" s="38">
        <v>45783.0</v>
      </c>
      <c r="C517" s="39">
        <v>241073.0</v>
      </c>
      <c r="D517" s="39" t="s">
        <v>89</v>
      </c>
      <c r="E517" s="38">
        <v>45658.0</v>
      </c>
      <c r="F517" s="40">
        <f t="shared" si="10"/>
        <v>4</v>
      </c>
      <c r="G517" s="38">
        <v>45686.0</v>
      </c>
      <c r="H517" s="462">
        <f t="shared" si="11"/>
        <v>3</v>
      </c>
      <c r="I517" s="468" t="s">
        <v>59</v>
      </c>
      <c r="J517" s="39">
        <v>108.0</v>
      </c>
      <c r="K517" s="43">
        <v>5300.0</v>
      </c>
      <c r="L517" s="39" t="s">
        <v>51</v>
      </c>
      <c r="M517" s="38">
        <v>45748.0</v>
      </c>
      <c r="N517" s="39" t="s">
        <v>19</v>
      </c>
      <c r="O517" s="44"/>
      <c r="P517" s="463"/>
      <c r="Q517" s="463"/>
      <c r="R517" s="463"/>
      <c r="S517" s="463"/>
      <c r="T517" s="463"/>
      <c r="U517" s="463"/>
      <c r="V517" s="486"/>
      <c r="W517" s="486"/>
      <c r="X517" s="486"/>
    </row>
    <row r="518">
      <c r="A518" s="38">
        <v>45705.0</v>
      </c>
      <c r="B518" s="38">
        <v>45783.0</v>
      </c>
      <c r="C518" s="39">
        <v>122118.0</v>
      </c>
      <c r="D518" s="39" t="s">
        <v>158</v>
      </c>
      <c r="E518" s="38">
        <v>44593.0</v>
      </c>
      <c r="F518" s="40">
        <f t="shared" si="10"/>
        <v>39</v>
      </c>
      <c r="G518" s="38">
        <v>44651.0</v>
      </c>
      <c r="H518" s="462">
        <f t="shared" si="11"/>
        <v>37</v>
      </c>
      <c r="I518" s="39" t="s">
        <v>49</v>
      </c>
      <c r="J518" s="39">
        <v>516.0</v>
      </c>
      <c r="K518" s="43">
        <v>0.0</v>
      </c>
      <c r="L518" s="39" t="s">
        <v>51</v>
      </c>
      <c r="M518" s="38">
        <v>45749.0</v>
      </c>
      <c r="N518" s="39" t="s">
        <v>19</v>
      </c>
      <c r="O518" s="44"/>
      <c r="P518" s="463"/>
      <c r="Q518" s="463"/>
      <c r="R518" s="463"/>
      <c r="S518" s="463"/>
      <c r="T518" s="463"/>
      <c r="U518" s="463"/>
      <c r="V518" s="486"/>
      <c r="W518" s="486"/>
      <c r="X518" s="486"/>
    </row>
    <row r="519">
      <c r="A519" s="38">
        <v>45705.0</v>
      </c>
      <c r="B519" s="38">
        <v>45783.0</v>
      </c>
      <c r="C519" s="39">
        <v>202571.0</v>
      </c>
      <c r="D519" s="39" t="s">
        <v>111</v>
      </c>
      <c r="E519" s="38">
        <v>45231.0</v>
      </c>
      <c r="F519" s="40">
        <f t="shared" si="10"/>
        <v>18</v>
      </c>
      <c r="G519" s="38">
        <v>45338.0</v>
      </c>
      <c r="H519" s="462">
        <f t="shared" si="11"/>
        <v>14</v>
      </c>
      <c r="I519" s="39" t="s">
        <v>49</v>
      </c>
      <c r="J519" s="39">
        <v>535.0</v>
      </c>
      <c r="K519" s="43" t="s">
        <v>64</v>
      </c>
      <c r="L519" s="39" t="s">
        <v>51</v>
      </c>
      <c r="M519" s="38">
        <v>45758.0</v>
      </c>
      <c r="N519" s="39" t="s">
        <v>19</v>
      </c>
      <c r="O519" s="39" t="s">
        <v>996</v>
      </c>
      <c r="P519" s="81" t="s">
        <v>66</v>
      </c>
      <c r="Q519" s="463"/>
      <c r="R519" s="463"/>
      <c r="S519" s="463"/>
      <c r="T519" s="463"/>
      <c r="U519" s="463"/>
      <c r="V519" s="486"/>
      <c r="W519" s="486"/>
      <c r="X519" s="486"/>
    </row>
    <row r="520">
      <c r="A520" s="38">
        <v>45705.0</v>
      </c>
      <c r="B520" s="38">
        <v>45783.0</v>
      </c>
      <c r="C520" s="39">
        <v>189153.0</v>
      </c>
      <c r="D520" s="39" t="s">
        <v>112</v>
      </c>
      <c r="E520" s="38">
        <v>45200.0</v>
      </c>
      <c r="F520" s="40">
        <f t="shared" si="10"/>
        <v>19</v>
      </c>
      <c r="G520" s="77">
        <v>45215.0</v>
      </c>
      <c r="H520" s="462">
        <f t="shared" si="11"/>
        <v>18</v>
      </c>
      <c r="I520" s="39" t="s">
        <v>49</v>
      </c>
      <c r="J520" s="39">
        <v>535.0</v>
      </c>
      <c r="K520" s="43">
        <v>0.0</v>
      </c>
      <c r="L520" s="39" t="s">
        <v>51</v>
      </c>
      <c r="M520" s="38">
        <v>45758.0</v>
      </c>
      <c r="N520" s="39" t="s">
        <v>19</v>
      </c>
      <c r="O520" s="44"/>
      <c r="P520" s="463"/>
      <c r="Q520" s="463"/>
      <c r="R520" s="463"/>
      <c r="S520" s="463"/>
      <c r="T520" s="463"/>
      <c r="U520" s="463"/>
      <c r="V520" s="486"/>
      <c r="W520" s="486"/>
      <c r="X520" s="486"/>
    </row>
    <row r="521">
      <c r="A521" s="38">
        <v>45705.0</v>
      </c>
      <c r="B521" s="38">
        <v>45783.0</v>
      </c>
      <c r="C521" s="39">
        <v>237396.0</v>
      </c>
      <c r="D521" s="39" t="s">
        <v>93</v>
      </c>
      <c r="E521" s="38">
        <v>45627.0</v>
      </c>
      <c r="F521" s="40">
        <f t="shared" si="10"/>
        <v>5</v>
      </c>
      <c r="G521" s="77">
        <v>45643.0</v>
      </c>
      <c r="H521" s="462">
        <f t="shared" si="11"/>
        <v>4</v>
      </c>
      <c r="I521" s="39" t="s">
        <v>74</v>
      </c>
      <c r="J521" s="39">
        <v>328.0</v>
      </c>
      <c r="K521" s="43" t="s">
        <v>64</v>
      </c>
      <c r="L521" s="39" t="s">
        <v>51</v>
      </c>
      <c r="M521" s="38">
        <v>45747.0</v>
      </c>
      <c r="N521" s="39" t="s">
        <v>19</v>
      </c>
      <c r="O521" s="39"/>
      <c r="P521" s="463"/>
      <c r="Q521" s="463"/>
      <c r="R521" s="463"/>
      <c r="S521" s="463"/>
      <c r="T521" s="463"/>
      <c r="U521" s="463"/>
      <c r="V521" s="486"/>
      <c r="W521" s="486"/>
      <c r="X521" s="486"/>
    </row>
    <row r="522">
      <c r="A522" s="38">
        <v>45705.0</v>
      </c>
      <c r="B522" s="38">
        <v>45783.0</v>
      </c>
      <c r="C522" s="39">
        <v>234599.0</v>
      </c>
      <c r="D522" s="39" t="s">
        <v>95</v>
      </c>
      <c r="E522" s="38">
        <v>45566.0</v>
      </c>
      <c r="F522" s="40">
        <f t="shared" si="10"/>
        <v>7</v>
      </c>
      <c r="G522" s="77">
        <v>45614.0</v>
      </c>
      <c r="H522" s="462">
        <f t="shared" si="11"/>
        <v>5</v>
      </c>
      <c r="I522" s="39" t="s">
        <v>49</v>
      </c>
      <c r="J522" s="39" t="s">
        <v>295</v>
      </c>
      <c r="K522" s="43" t="s">
        <v>64</v>
      </c>
      <c r="L522" s="39" t="s">
        <v>51</v>
      </c>
      <c r="M522" s="38">
        <v>45764.0</v>
      </c>
      <c r="N522" s="39" t="s">
        <v>19</v>
      </c>
      <c r="O522" s="39" t="s">
        <v>1034</v>
      </c>
      <c r="P522" s="463"/>
      <c r="Q522" s="463"/>
      <c r="R522" s="463"/>
      <c r="S522" s="463"/>
      <c r="T522" s="463"/>
      <c r="U522" s="463"/>
      <c r="V522" s="486"/>
      <c r="W522" s="486"/>
      <c r="X522" s="486"/>
    </row>
    <row r="523">
      <c r="A523" s="38">
        <v>45758.0</v>
      </c>
      <c r="B523" s="38">
        <v>45783.0</v>
      </c>
      <c r="C523" s="39">
        <v>156291.0</v>
      </c>
      <c r="D523" s="39" t="s">
        <v>96</v>
      </c>
      <c r="E523" s="38">
        <v>44835.0</v>
      </c>
      <c r="F523" s="40">
        <f t="shared" si="10"/>
        <v>31</v>
      </c>
      <c r="G523" s="38">
        <v>44936.0</v>
      </c>
      <c r="H523" s="462">
        <f t="shared" si="11"/>
        <v>27</v>
      </c>
      <c r="I523" s="39" t="s">
        <v>49</v>
      </c>
      <c r="J523" s="39" t="s">
        <v>123</v>
      </c>
      <c r="K523" s="43">
        <v>3500.0</v>
      </c>
      <c r="L523" s="39" t="s">
        <v>51</v>
      </c>
      <c r="M523" s="38">
        <v>45762.0</v>
      </c>
      <c r="N523" s="39" t="s">
        <v>19</v>
      </c>
      <c r="O523" s="44"/>
      <c r="P523" s="463"/>
      <c r="Q523" s="463"/>
      <c r="R523" s="463"/>
      <c r="S523" s="463"/>
      <c r="T523" s="463"/>
      <c r="U523" s="463"/>
      <c r="V523" s="486"/>
      <c r="W523" s="486"/>
      <c r="X523" s="486"/>
    </row>
    <row r="524">
      <c r="A524" s="38">
        <v>45705.0</v>
      </c>
      <c r="B524" s="38">
        <v>45783.0</v>
      </c>
      <c r="C524" s="39">
        <v>227712.0</v>
      </c>
      <c r="D524" s="39" t="s">
        <v>62</v>
      </c>
      <c r="E524" s="38">
        <v>44713.0</v>
      </c>
      <c r="F524" s="40">
        <f t="shared" si="10"/>
        <v>35</v>
      </c>
      <c r="G524" s="38">
        <v>45546.0</v>
      </c>
      <c r="H524" s="462">
        <f t="shared" si="11"/>
        <v>7</v>
      </c>
      <c r="I524" s="39" t="s">
        <v>49</v>
      </c>
      <c r="J524" s="39">
        <v>516.0</v>
      </c>
      <c r="K524" s="43">
        <v>3000.0</v>
      </c>
      <c r="L524" s="39" t="s">
        <v>68</v>
      </c>
      <c r="M524" s="38">
        <v>45736.0</v>
      </c>
      <c r="N524" s="39" t="s">
        <v>19</v>
      </c>
      <c r="O524" s="44"/>
      <c r="P524" s="463"/>
      <c r="Q524" s="463"/>
      <c r="R524" s="463"/>
      <c r="S524" s="463"/>
      <c r="T524" s="463"/>
      <c r="U524" s="463"/>
      <c r="V524" s="486"/>
      <c r="W524" s="486"/>
      <c r="X524" s="486"/>
    </row>
    <row r="525">
      <c r="A525" s="38">
        <v>45705.0</v>
      </c>
      <c r="B525" s="38">
        <v>45783.0</v>
      </c>
      <c r="C525" s="39">
        <v>236779.0</v>
      </c>
      <c r="D525" s="39" t="s">
        <v>116</v>
      </c>
      <c r="E525" s="38">
        <v>45505.0</v>
      </c>
      <c r="F525" s="40">
        <f t="shared" si="10"/>
        <v>9</v>
      </c>
      <c r="G525" s="77">
        <v>45636.0</v>
      </c>
      <c r="H525" s="462">
        <f t="shared" si="11"/>
        <v>4</v>
      </c>
      <c r="I525" s="468" t="s">
        <v>59</v>
      </c>
      <c r="J525" s="39" t="s">
        <v>33</v>
      </c>
      <c r="K525" s="63"/>
      <c r="L525" s="44"/>
      <c r="M525" s="44"/>
      <c r="N525" s="39" t="s">
        <v>19</v>
      </c>
      <c r="O525" s="39" t="s">
        <v>1077</v>
      </c>
      <c r="P525" s="463"/>
      <c r="Q525" s="463"/>
      <c r="R525" s="463"/>
      <c r="S525" s="463"/>
      <c r="T525" s="463"/>
      <c r="U525" s="463"/>
      <c r="V525" s="486"/>
      <c r="W525" s="486"/>
      <c r="X525" s="486"/>
    </row>
    <row r="526">
      <c r="A526" s="38">
        <v>45705.0</v>
      </c>
      <c r="B526" s="38">
        <v>45783.0</v>
      </c>
      <c r="C526" s="39">
        <v>200289.0</v>
      </c>
      <c r="D526" s="39" t="s">
        <v>116</v>
      </c>
      <c r="E526" s="38">
        <v>45200.0</v>
      </c>
      <c r="F526" s="40">
        <f t="shared" si="10"/>
        <v>19</v>
      </c>
      <c r="G526" s="38">
        <v>45320.0</v>
      </c>
      <c r="H526" s="462">
        <f t="shared" si="11"/>
        <v>15</v>
      </c>
      <c r="I526" s="39" t="s">
        <v>49</v>
      </c>
      <c r="J526" s="39">
        <v>535.0</v>
      </c>
      <c r="K526" s="43">
        <v>0.0</v>
      </c>
      <c r="L526" s="39" t="s">
        <v>51</v>
      </c>
      <c r="M526" s="38">
        <v>45750.0</v>
      </c>
      <c r="N526" s="39" t="s">
        <v>19</v>
      </c>
      <c r="O526" s="44"/>
      <c r="P526" s="463"/>
      <c r="Q526" s="463"/>
      <c r="R526" s="463"/>
      <c r="S526" s="463"/>
      <c r="T526" s="463"/>
      <c r="U526" s="463"/>
      <c r="V526" s="486"/>
      <c r="W526" s="486"/>
      <c r="X526" s="486"/>
    </row>
    <row r="527">
      <c r="A527" s="38">
        <v>45730.0</v>
      </c>
      <c r="B527" s="38">
        <v>45783.0</v>
      </c>
      <c r="C527" s="39">
        <v>213530.0</v>
      </c>
      <c r="D527" s="39" t="s">
        <v>116</v>
      </c>
      <c r="E527" s="38">
        <v>45383.0</v>
      </c>
      <c r="F527" s="40">
        <f t="shared" si="10"/>
        <v>13</v>
      </c>
      <c r="G527" s="38">
        <v>45436.0</v>
      </c>
      <c r="H527" s="462">
        <f t="shared" si="11"/>
        <v>11</v>
      </c>
      <c r="I527" s="39" t="s">
        <v>49</v>
      </c>
      <c r="J527" s="39">
        <v>504.0</v>
      </c>
      <c r="K527" s="43">
        <v>15000.0</v>
      </c>
      <c r="L527" s="39" t="s">
        <v>51</v>
      </c>
      <c r="M527" s="53">
        <v>45770.0</v>
      </c>
      <c r="N527" s="39" t="s">
        <v>19</v>
      </c>
      <c r="O527" s="44"/>
      <c r="P527" s="463"/>
      <c r="Q527" s="463"/>
      <c r="R527" s="463"/>
      <c r="S527" s="463"/>
      <c r="T527" s="463"/>
      <c r="U527" s="463"/>
      <c r="V527" s="486"/>
      <c r="W527" s="486"/>
      <c r="X527" s="486"/>
    </row>
    <row r="528">
      <c r="A528" s="38">
        <v>45705.0</v>
      </c>
      <c r="B528" s="38">
        <v>45783.0</v>
      </c>
      <c r="C528" s="39">
        <v>208333.0</v>
      </c>
      <c r="D528" s="39" t="s">
        <v>98</v>
      </c>
      <c r="E528" s="38">
        <v>45170.0</v>
      </c>
      <c r="F528" s="40">
        <f t="shared" si="10"/>
        <v>20</v>
      </c>
      <c r="G528" s="38">
        <v>45379.0</v>
      </c>
      <c r="H528" s="462">
        <f t="shared" si="11"/>
        <v>13</v>
      </c>
      <c r="I528" s="39" t="s">
        <v>49</v>
      </c>
      <c r="J528" s="39">
        <v>535.0</v>
      </c>
      <c r="K528" s="43">
        <v>0.0</v>
      </c>
      <c r="L528" s="39" t="s">
        <v>51</v>
      </c>
      <c r="M528" s="38">
        <v>45750.0</v>
      </c>
      <c r="N528" s="39" t="s">
        <v>19</v>
      </c>
      <c r="O528" s="44"/>
      <c r="P528" s="463"/>
      <c r="Q528" s="463"/>
      <c r="R528" s="463"/>
      <c r="S528" s="463"/>
      <c r="T528" s="463"/>
      <c r="U528" s="463"/>
      <c r="V528" s="486"/>
      <c r="W528" s="486"/>
      <c r="X528" s="486"/>
    </row>
    <row r="529">
      <c r="A529" s="93">
        <v>45747.0</v>
      </c>
      <c r="B529" s="38">
        <v>45783.0</v>
      </c>
      <c r="C529" s="39">
        <v>245994.0</v>
      </c>
      <c r="D529" s="39" t="s">
        <v>70</v>
      </c>
      <c r="E529" s="38">
        <v>45717.0</v>
      </c>
      <c r="F529" s="40">
        <f t="shared" si="10"/>
        <v>2</v>
      </c>
      <c r="G529" s="38">
        <v>45730.0</v>
      </c>
      <c r="H529" s="462">
        <f t="shared" si="11"/>
        <v>1</v>
      </c>
      <c r="I529" s="468" t="s">
        <v>59</v>
      </c>
      <c r="J529" s="39"/>
      <c r="K529" s="43"/>
      <c r="L529" s="39"/>
      <c r="M529" s="38">
        <v>45750.0</v>
      </c>
      <c r="N529" s="39" t="s">
        <v>19</v>
      </c>
      <c r="O529" s="467" t="s">
        <v>209</v>
      </c>
      <c r="P529" s="44"/>
      <c r="Q529" s="463"/>
      <c r="R529" s="463"/>
      <c r="S529" s="463"/>
      <c r="T529" s="463"/>
      <c r="U529" s="463"/>
      <c r="V529" s="486"/>
      <c r="W529" s="486"/>
      <c r="X529" s="486"/>
    </row>
    <row r="530">
      <c r="A530" s="93">
        <v>45747.0</v>
      </c>
      <c r="B530" s="38">
        <v>45783.0</v>
      </c>
      <c r="C530" s="39">
        <v>246090.0</v>
      </c>
      <c r="D530" s="39" t="s">
        <v>104</v>
      </c>
      <c r="E530" s="38">
        <v>45689.0</v>
      </c>
      <c r="F530" s="40">
        <f t="shared" si="10"/>
        <v>3</v>
      </c>
      <c r="G530" s="38">
        <v>45730.0</v>
      </c>
      <c r="H530" s="462">
        <f t="shared" si="11"/>
        <v>1</v>
      </c>
      <c r="I530" s="468" t="s">
        <v>59</v>
      </c>
      <c r="J530" s="39"/>
      <c r="K530" s="43"/>
      <c r="L530" s="39"/>
      <c r="M530" s="38"/>
      <c r="N530" s="39" t="s">
        <v>19</v>
      </c>
      <c r="O530" s="39" t="s">
        <v>1074</v>
      </c>
      <c r="P530" s="44"/>
      <c r="Q530" s="463"/>
      <c r="R530" s="463"/>
      <c r="S530" s="463"/>
      <c r="T530" s="463"/>
      <c r="U530" s="463"/>
      <c r="V530" s="486"/>
      <c r="W530" s="486"/>
      <c r="X530" s="486"/>
    </row>
    <row r="531">
      <c r="A531" s="93">
        <v>45747.0</v>
      </c>
      <c r="B531" s="38">
        <v>45783.0</v>
      </c>
      <c r="C531" s="39">
        <v>246095.0</v>
      </c>
      <c r="D531" s="39" t="s">
        <v>70</v>
      </c>
      <c r="E531" s="38">
        <v>45717.0</v>
      </c>
      <c r="F531" s="40">
        <f t="shared" si="10"/>
        <v>2</v>
      </c>
      <c r="G531" s="38">
        <v>45730.0</v>
      </c>
      <c r="H531" s="462">
        <f t="shared" si="11"/>
        <v>1</v>
      </c>
      <c r="I531" s="39" t="s">
        <v>49</v>
      </c>
      <c r="J531" s="39">
        <v>502.0</v>
      </c>
      <c r="K531" s="43">
        <v>0.0</v>
      </c>
      <c r="L531" s="39" t="s">
        <v>51</v>
      </c>
      <c r="M531" s="38">
        <v>45783.0</v>
      </c>
      <c r="N531" s="39" t="s">
        <v>17</v>
      </c>
      <c r="O531" s="467" t="s">
        <v>866</v>
      </c>
      <c r="P531" s="44"/>
      <c r="Q531" s="463"/>
      <c r="R531" s="463"/>
      <c r="S531" s="463"/>
      <c r="T531" s="463"/>
      <c r="U531" s="463"/>
      <c r="V531" s="486"/>
      <c r="W531" s="486"/>
      <c r="X531" s="486"/>
    </row>
    <row r="532">
      <c r="A532" s="93">
        <v>45747.0</v>
      </c>
      <c r="B532" s="38">
        <v>45783.0</v>
      </c>
      <c r="C532" s="39">
        <v>246100.0</v>
      </c>
      <c r="D532" s="39" t="s">
        <v>58</v>
      </c>
      <c r="E532" s="38">
        <v>45627.0</v>
      </c>
      <c r="F532" s="40">
        <f t="shared" si="10"/>
        <v>5</v>
      </c>
      <c r="G532" s="38">
        <v>45730.0</v>
      </c>
      <c r="H532" s="462">
        <f t="shared" si="11"/>
        <v>1</v>
      </c>
      <c r="I532" s="468" t="s">
        <v>59</v>
      </c>
      <c r="J532" s="39"/>
      <c r="K532" s="43"/>
      <c r="L532" s="39"/>
      <c r="M532" s="38"/>
      <c r="N532" s="39" t="s">
        <v>19</v>
      </c>
      <c r="O532" s="39" t="s">
        <v>214</v>
      </c>
      <c r="P532" s="44"/>
      <c r="Q532" s="463"/>
      <c r="R532" s="463"/>
      <c r="S532" s="463"/>
      <c r="T532" s="463"/>
      <c r="U532" s="463"/>
      <c r="V532" s="486"/>
      <c r="W532" s="486"/>
      <c r="X532" s="486"/>
    </row>
    <row r="533">
      <c r="A533" s="93">
        <v>45747.0</v>
      </c>
      <c r="B533" s="38">
        <v>45783.0</v>
      </c>
      <c r="C533" s="39">
        <v>246116.0</v>
      </c>
      <c r="D533" s="39" t="s">
        <v>158</v>
      </c>
      <c r="E533" s="38">
        <v>45689.0</v>
      </c>
      <c r="F533" s="40">
        <f t="shared" si="10"/>
        <v>3</v>
      </c>
      <c r="G533" s="38">
        <v>45730.0</v>
      </c>
      <c r="H533" s="462">
        <f t="shared" si="11"/>
        <v>1</v>
      </c>
      <c r="I533" s="39" t="s">
        <v>74</v>
      </c>
      <c r="J533" s="39" t="s">
        <v>33</v>
      </c>
      <c r="K533" s="43">
        <v>15000.0</v>
      </c>
      <c r="L533" s="39" t="s">
        <v>51</v>
      </c>
      <c r="M533" s="38">
        <v>45771.0</v>
      </c>
      <c r="N533" s="39" t="s">
        <v>19</v>
      </c>
      <c r="O533" s="39" t="s">
        <v>1074</v>
      </c>
      <c r="P533" s="44"/>
      <c r="Q533" s="463"/>
      <c r="R533" s="463"/>
      <c r="S533" s="463"/>
      <c r="T533" s="463"/>
      <c r="U533" s="463"/>
      <c r="V533" s="486"/>
      <c r="W533" s="486"/>
      <c r="X533" s="486"/>
    </row>
    <row r="534">
      <c r="A534" s="93">
        <v>45747.0</v>
      </c>
      <c r="B534" s="38">
        <v>45783.0</v>
      </c>
      <c r="C534" s="39">
        <v>246134.0</v>
      </c>
      <c r="D534" s="39" t="s">
        <v>158</v>
      </c>
      <c r="E534" s="38">
        <v>45627.0</v>
      </c>
      <c r="F534" s="40">
        <f t="shared" si="10"/>
        <v>5</v>
      </c>
      <c r="G534" s="38">
        <v>45730.0</v>
      </c>
      <c r="H534" s="462">
        <f t="shared" si="11"/>
        <v>1</v>
      </c>
      <c r="I534" s="39" t="s">
        <v>49</v>
      </c>
      <c r="J534" s="39">
        <v>514.0</v>
      </c>
      <c r="K534" s="39">
        <v>246162.0</v>
      </c>
      <c r="L534" s="39" t="s">
        <v>51</v>
      </c>
      <c r="M534" s="38">
        <v>45783.0</v>
      </c>
      <c r="N534" s="39" t="s">
        <v>17</v>
      </c>
      <c r="O534" s="39" t="s">
        <v>214</v>
      </c>
      <c r="P534" s="463"/>
      <c r="Q534" s="463"/>
      <c r="R534" s="463"/>
      <c r="S534" s="463"/>
      <c r="T534" s="463"/>
      <c r="U534" s="463"/>
      <c r="V534" s="486"/>
      <c r="W534" s="486"/>
      <c r="X534" s="486"/>
    </row>
    <row r="535">
      <c r="A535" s="93">
        <v>45747.0</v>
      </c>
      <c r="B535" s="38">
        <v>45783.0</v>
      </c>
      <c r="C535" s="39">
        <v>246144.0</v>
      </c>
      <c r="D535" s="39" t="s">
        <v>87</v>
      </c>
      <c r="E535" s="38">
        <v>45689.0</v>
      </c>
      <c r="F535" s="40">
        <f t="shared" si="10"/>
        <v>3</v>
      </c>
      <c r="G535" s="38">
        <v>45730.0</v>
      </c>
      <c r="H535" s="462">
        <f t="shared" si="11"/>
        <v>1</v>
      </c>
      <c r="I535" s="39" t="s">
        <v>74</v>
      </c>
      <c r="J535" s="39"/>
      <c r="K535" s="43"/>
      <c r="L535" s="39"/>
      <c r="M535" s="38"/>
      <c r="N535" s="39" t="s">
        <v>19</v>
      </c>
      <c r="O535" s="39" t="s">
        <v>1074</v>
      </c>
      <c r="P535" s="463"/>
      <c r="Q535" s="463"/>
      <c r="R535" s="463"/>
      <c r="S535" s="463"/>
      <c r="T535" s="463"/>
      <c r="U535" s="463"/>
      <c r="V535" s="486"/>
      <c r="W535" s="486"/>
      <c r="X535" s="486"/>
    </row>
    <row r="536">
      <c r="A536" s="93">
        <v>45747.0</v>
      </c>
      <c r="B536" s="38">
        <v>45783.0</v>
      </c>
      <c r="C536" s="39">
        <v>246162.0</v>
      </c>
      <c r="D536" s="39" t="s">
        <v>77</v>
      </c>
      <c r="E536" s="38">
        <v>45597.0</v>
      </c>
      <c r="F536" s="40">
        <f t="shared" si="10"/>
        <v>6</v>
      </c>
      <c r="G536" s="38">
        <v>45730.0</v>
      </c>
      <c r="H536" s="462">
        <f t="shared" si="11"/>
        <v>1</v>
      </c>
      <c r="I536" s="39" t="s">
        <v>49</v>
      </c>
      <c r="J536" s="39">
        <v>514.0</v>
      </c>
      <c r="K536" s="43">
        <v>0.0</v>
      </c>
      <c r="L536" s="39" t="s">
        <v>51</v>
      </c>
      <c r="M536" s="38">
        <v>45783.0</v>
      </c>
      <c r="N536" s="39" t="s">
        <v>22</v>
      </c>
      <c r="O536" s="463"/>
      <c r="P536" s="463"/>
      <c r="Q536" s="463"/>
      <c r="R536" s="463"/>
      <c r="S536" s="463"/>
      <c r="T536" s="463"/>
      <c r="U536" s="463"/>
      <c r="V536" s="486"/>
      <c r="W536" s="486"/>
      <c r="X536" s="486"/>
    </row>
    <row r="537">
      <c r="A537" s="93">
        <v>45747.0</v>
      </c>
      <c r="B537" s="38">
        <v>45783.0</v>
      </c>
      <c r="C537" s="39">
        <v>246163.0</v>
      </c>
      <c r="D537" s="39" t="s">
        <v>62</v>
      </c>
      <c r="E537" s="38">
        <v>45689.0</v>
      </c>
      <c r="F537" s="40">
        <f t="shared" si="10"/>
        <v>3</v>
      </c>
      <c r="G537" s="38">
        <v>45730.0</v>
      </c>
      <c r="H537" s="462">
        <f t="shared" si="11"/>
        <v>1</v>
      </c>
      <c r="I537" s="39" t="s">
        <v>49</v>
      </c>
      <c r="J537" s="488">
        <v>512.0</v>
      </c>
      <c r="K537" s="43"/>
      <c r="L537" s="39"/>
      <c r="M537" s="38"/>
      <c r="N537" s="39" t="s">
        <v>19</v>
      </c>
      <c r="O537" s="39" t="s">
        <v>1074</v>
      </c>
      <c r="P537" s="463"/>
      <c r="Q537" s="463"/>
      <c r="R537" s="463"/>
      <c r="S537" s="463"/>
      <c r="T537" s="463"/>
      <c r="U537" s="463"/>
      <c r="V537" s="486"/>
      <c r="W537" s="486"/>
      <c r="X537" s="486"/>
    </row>
    <row r="538">
      <c r="A538" s="93">
        <v>45747.0</v>
      </c>
      <c r="B538" s="38">
        <v>45783.0</v>
      </c>
      <c r="C538" s="39">
        <v>246164.0</v>
      </c>
      <c r="D538" s="39" t="s">
        <v>58</v>
      </c>
      <c r="E538" s="38">
        <v>45536.0</v>
      </c>
      <c r="F538" s="40">
        <f t="shared" si="10"/>
        <v>8</v>
      </c>
      <c r="G538" s="38">
        <v>45730.0</v>
      </c>
      <c r="H538" s="462">
        <f t="shared" si="11"/>
        <v>1</v>
      </c>
      <c r="I538" s="39" t="s">
        <v>74</v>
      </c>
      <c r="J538" s="39"/>
      <c r="K538" s="43"/>
      <c r="L538" s="39"/>
      <c r="M538" s="38"/>
      <c r="N538" s="39" t="s">
        <v>19</v>
      </c>
      <c r="O538" s="463"/>
      <c r="P538" s="463"/>
      <c r="Q538" s="59"/>
      <c r="R538" s="463"/>
      <c r="S538" s="463"/>
      <c r="T538" s="463"/>
      <c r="U538" s="463"/>
      <c r="V538" s="486"/>
      <c r="W538" s="486"/>
      <c r="X538" s="486"/>
    </row>
    <row r="539">
      <c r="A539" s="93">
        <v>45747.0</v>
      </c>
      <c r="B539" s="38">
        <v>45783.0</v>
      </c>
      <c r="C539" s="39">
        <v>246189.0</v>
      </c>
      <c r="D539" s="39" t="s">
        <v>70</v>
      </c>
      <c r="E539" s="38">
        <v>45627.0</v>
      </c>
      <c r="F539" s="40">
        <f t="shared" si="10"/>
        <v>5</v>
      </c>
      <c r="G539" s="38">
        <v>45730.0</v>
      </c>
      <c r="H539" s="462">
        <f t="shared" si="11"/>
        <v>1</v>
      </c>
      <c r="I539" s="39" t="s">
        <v>49</v>
      </c>
      <c r="J539" s="488">
        <v>512.0</v>
      </c>
      <c r="K539" s="43"/>
      <c r="L539" s="39"/>
      <c r="M539" s="38"/>
      <c r="N539" s="39" t="s">
        <v>25</v>
      </c>
      <c r="O539" s="39" t="s">
        <v>214</v>
      </c>
      <c r="P539" s="463"/>
      <c r="Q539" s="59"/>
      <c r="R539" s="463"/>
      <c r="S539" s="463"/>
      <c r="T539" s="463"/>
      <c r="U539" s="463"/>
      <c r="V539" s="486"/>
      <c r="W539" s="486"/>
      <c r="X539" s="486"/>
    </row>
    <row r="540">
      <c r="A540" s="93">
        <v>45747.0</v>
      </c>
      <c r="B540" s="38">
        <v>45783.0</v>
      </c>
      <c r="C540" s="39">
        <v>220610.0</v>
      </c>
      <c r="D540" s="39" t="s">
        <v>104</v>
      </c>
      <c r="E540" s="38">
        <v>45323.0</v>
      </c>
      <c r="F540" s="40">
        <f t="shared" si="10"/>
        <v>15</v>
      </c>
      <c r="G540" s="38">
        <v>45366.0</v>
      </c>
      <c r="H540" s="462">
        <f t="shared" si="11"/>
        <v>13</v>
      </c>
      <c r="I540" s="39" t="s">
        <v>49</v>
      </c>
      <c r="J540" s="81" t="s">
        <v>295</v>
      </c>
      <c r="K540" s="43" t="s">
        <v>64</v>
      </c>
      <c r="L540" s="39" t="s">
        <v>51</v>
      </c>
      <c r="M540" s="38">
        <v>45755.0</v>
      </c>
      <c r="N540" s="39" t="s">
        <v>19</v>
      </c>
      <c r="O540" s="463"/>
      <c r="P540" s="463"/>
      <c r="Q540" s="59"/>
      <c r="R540" s="463"/>
      <c r="S540" s="463"/>
      <c r="T540" s="463"/>
      <c r="U540" s="463"/>
      <c r="V540" s="486"/>
      <c r="W540" s="486"/>
      <c r="X540" s="486"/>
    </row>
    <row r="541">
      <c r="A541" s="93">
        <v>45747.0</v>
      </c>
      <c r="B541" s="38">
        <v>45783.0</v>
      </c>
      <c r="C541" s="39">
        <v>226978.0</v>
      </c>
      <c r="D541" s="39" t="s">
        <v>104</v>
      </c>
      <c r="E541" s="38">
        <v>45658.0</v>
      </c>
      <c r="F541" s="40">
        <f t="shared" si="10"/>
        <v>4</v>
      </c>
      <c r="G541" s="38">
        <v>45366.0</v>
      </c>
      <c r="H541" s="462">
        <f t="shared" si="11"/>
        <v>13</v>
      </c>
      <c r="I541" s="468" t="s">
        <v>59</v>
      </c>
      <c r="J541" s="39"/>
      <c r="K541" s="43"/>
      <c r="L541" s="39"/>
      <c r="M541" s="38"/>
      <c r="N541" s="39" t="s">
        <v>19</v>
      </c>
      <c r="O541" s="467" t="s">
        <v>1082</v>
      </c>
      <c r="P541" s="463"/>
      <c r="Q541" s="59"/>
      <c r="R541" s="463"/>
      <c r="S541" s="463"/>
      <c r="T541" s="463"/>
      <c r="U541" s="463"/>
      <c r="V541" s="486"/>
      <c r="W541" s="486"/>
      <c r="X541" s="486"/>
    </row>
    <row r="542">
      <c r="A542" s="93">
        <v>45747.0</v>
      </c>
      <c r="B542" s="38">
        <v>45783.0</v>
      </c>
      <c r="C542" s="39">
        <v>245020.0</v>
      </c>
      <c r="D542" s="39" t="s">
        <v>89</v>
      </c>
      <c r="E542" s="38">
        <v>45658.0</v>
      </c>
      <c r="F542" s="40">
        <f t="shared" si="10"/>
        <v>4</v>
      </c>
      <c r="G542" s="38">
        <v>45731.0</v>
      </c>
      <c r="H542" s="462">
        <f t="shared" si="11"/>
        <v>1</v>
      </c>
      <c r="I542" s="39" t="s">
        <v>49</v>
      </c>
      <c r="J542" s="488">
        <v>512.0</v>
      </c>
      <c r="K542" s="43"/>
      <c r="L542" s="39"/>
      <c r="M542" s="38"/>
      <c r="N542" s="39" t="s">
        <v>19</v>
      </c>
      <c r="O542" s="467" t="s">
        <v>1082</v>
      </c>
      <c r="P542" s="463"/>
      <c r="Q542" s="59"/>
      <c r="R542" s="463"/>
      <c r="S542" s="463"/>
      <c r="T542" s="463"/>
      <c r="U542" s="463"/>
      <c r="V542" s="486"/>
      <c r="W542" s="486"/>
      <c r="X542" s="486"/>
    </row>
    <row r="543">
      <c r="A543" s="93">
        <v>45747.0</v>
      </c>
      <c r="B543" s="38">
        <v>45783.0</v>
      </c>
      <c r="C543" s="39">
        <v>245320.0</v>
      </c>
      <c r="D543" s="39" t="s">
        <v>48</v>
      </c>
      <c r="E543" s="38">
        <v>45627.0</v>
      </c>
      <c r="F543" s="40">
        <f t="shared" si="10"/>
        <v>5</v>
      </c>
      <c r="G543" s="38">
        <v>45731.0</v>
      </c>
      <c r="H543" s="462">
        <f t="shared" si="11"/>
        <v>1</v>
      </c>
      <c r="I543" s="468" t="s">
        <v>59</v>
      </c>
      <c r="J543" s="39"/>
      <c r="K543" s="43"/>
      <c r="L543" s="39"/>
      <c r="M543" s="38"/>
      <c r="N543" s="39" t="s">
        <v>19</v>
      </c>
      <c r="O543" s="39" t="s">
        <v>214</v>
      </c>
      <c r="P543" s="463"/>
      <c r="Q543" s="59"/>
      <c r="R543" s="463"/>
      <c r="S543" s="463"/>
      <c r="T543" s="463"/>
      <c r="U543" s="463"/>
      <c r="V543" s="486"/>
      <c r="W543" s="486"/>
      <c r="X543" s="486"/>
    </row>
    <row r="544">
      <c r="A544" s="93">
        <v>45747.0</v>
      </c>
      <c r="B544" s="38">
        <v>45783.0</v>
      </c>
      <c r="C544" s="39">
        <v>245474.0</v>
      </c>
      <c r="D544" s="39" t="s">
        <v>48</v>
      </c>
      <c r="E544" s="38">
        <v>45658.0</v>
      </c>
      <c r="F544" s="40">
        <f t="shared" si="10"/>
        <v>4</v>
      </c>
      <c r="G544" s="38">
        <v>45731.0</v>
      </c>
      <c r="H544" s="462">
        <f t="shared" si="11"/>
        <v>1</v>
      </c>
      <c r="I544" s="39" t="s">
        <v>74</v>
      </c>
      <c r="J544" s="488" t="s">
        <v>33</v>
      </c>
      <c r="K544" s="43"/>
      <c r="L544" s="39"/>
      <c r="M544" s="38"/>
      <c r="N544" s="39" t="s">
        <v>19</v>
      </c>
      <c r="O544" s="467" t="s">
        <v>1082</v>
      </c>
      <c r="P544" s="463"/>
      <c r="Q544" s="59"/>
      <c r="R544" s="463"/>
      <c r="S544" s="463"/>
      <c r="T544" s="463"/>
      <c r="U544" s="463"/>
      <c r="V544" s="486"/>
      <c r="W544" s="486"/>
      <c r="X544" s="486"/>
    </row>
    <row r="545">
      <c r="A545" s="93">
        <v>45747.0</v>
      </c>
      <c r="B545" s="38">
        <v>45783.0</v>
      </c>
      <c r="C545" s="39">
        <v>245950.0</v>
      </c>
      <c r="D545" s="39" t="s">
        <v>111</v>
      </c>
      <c r="E545" s="38">
        <v>45717.0</v>
      </c>
      <c r="F545" s="40">
        <f t="shared" si="10"/>
        <v>2</v>
      </c>
      <c r="G545" s="38">
        <v>45731.0</v>
      </c>
      <c r="H545" s="462">
        <f t="shared" si="11"/>
        <v>1</v>
      </c>
      <c r="I545" s="39" t="s">
        <v>74</v>
      </c>
      <c r="J545" s="488" t="s">
        <v>33</v>
      </c>
      <c r="K545" s="43"/>
      <c r="L545" s="39"/>
      <c r="M545" s="38"/>
      <c r="N545" s="39" t="s">
        <v>19</v>
      </c>
      <c r="O545" s="467" t="s">
        <v>866</v>
      </c>
      <c r="P545" s="463"/>
      <c r="Q545" s="59"/>
      <c r="R545" s="463"/>
      <c r="S545" s="463"/>
      <c r="T545" s="463"/>
      <c r="U545" s="463"/>
      <c r="V545" s="486"/>
      <c r="W545" s="486"/>
      <c r="X545" s="486"/>
    </row>
    <row r="546">
      <c r="A546" s="93">
        <v>45747.0</v>
      </c>
      <c r="B546" s="38">
        <v>45783.0</v>
      </c>
      <c r="C546" s="39">
        <v>245951.0</v>
      </c>
      <c r="D546" s="39" t="s">
        <v>111</v>
      </c>
      <c r="E546" s="38">
        <v>45717.0</v>
      </c>
      <c r="F546" s="40">
        <f t="shared" si="10"/>
        <v>2</v>
      </c>
      <c r="G546" s="38">
        <v>45731.0</v>
      </c>
      <c r="H546" s="462">
        <f t="shared" si="11"/>
        <v>1</v>
      </c>
      <c r="I546" s="468" t="s">
        <v>59</v>
      </c>
      <c r="J546" s="39"/>
      <c r="K546" s="43"/>
      <c r="L546" s="39"/>
      <c r="M546" s="38"/>
      <c r="N546" s="39" t="s">
        <v>19</v>
      </c>
      <c r="O546" s="467" t="s">
        <v>866</v>
      </c>
      <c r="P546" s="463"/>
      <c r="Q546" s="59"/>
      <c r="R546" s="463"/>
      <c r="S546" s="463"/>
      <c r="T546" s="463"/>
      <c r="U546" s="463"/>
      <c r="V546" s="486"/>
      <c r="W546" s="486"/>
      <c r="X546" s="486"/>
    </row>
    <row r="547">
      <c r="A547" s="93">
        <v>45747.0</v>
      </c>
      <c r="B547" s="38">
        <v>45783.0</v>
      </c>
      <c r="C547" s="39">
        <v>246062.0</v>
      </c>
      <c r="D547" s="39" t="s">
        <v>89</v>
      </c>
      <c r="E547" s="38">
        <v>45689.0</v>
      </c>
      <c r="F547" s="40">
        <f t="shared" si="10"/>
        <v>3</v>
      </c>
      <c r="G547" s="38">
        <v>45731.0</v>
      </c>
      <c r="H547" s="462">
        <f t="shared" si="11"/>
        <v>1</v>
      </c>
      <c r="I547" s="39" t="s">
        <v>49</v>
      </c>
      <c r="J547" s="488">
        <v>512.0</v>
      </c>
      <c r="K547" s="43"/>
      <c r="L547" s="39"/>
      <c r="M547" s="38"/>
      <c r="N547" s="39" t="s">
        <v>19</v>
      </c>
      <c r="O547" s="39" t="s">
        <v>1074</v>
      </c>
      <c r="P547" s="463"/>
      <c r="Q547" s="59"/>
      <c r="R547" s="463"/>
      <c r="S547" s="463"/>
      <c r="T547" s="463"/>
      <c r="U547" s="463"/>
      <c r="V547" s="486"/>
      <c r="W547" s="486"/>
      <c r="X547" s="486"/>
    </row>
    <row r="548">
      <c r="A548" s="93">
        <v>45747.0</v>
      </c>
      <c r="B548" s="38">
        <v>45783.0</v>
      </c>
      <c r="C548" s="39">
        <v>246086.0</v>
      </c>
      <c r="D548" s="39" t="s">
        <v>116</v>
      </c>
      <c r="E548" s="38">
        <v>45717.0</v>
      </c>
      <c r="F548" s="40">
        <f t="shared" si="10"/>
        <v>2</v>
      </c>
      <c r="G548" s="38">
        <v>45731.0</v>
      </c>
      <c r="H548" s="462">
        <f t="shared" si="11"/>
        <v>1</v>
      </c>
      <c r="I548" s="39" t="s">
        <v>49</v>
      </c>
      <c r="J548" s="488">
        <v>512.0</v>
      </c>
      <c r="K548" s="43"/>
      <c r="L548" s="39"/>
      <c r="M548" s="38"/>
      <c r="N548" s="39" t="s">
        <v>19</v>
      </c>
      <c r="O548" s="467" t="s">
        <v>866</v>
      </c>
      <c r="P548" s="463"/>
      <c r="Q548" s="59"/>
      <c r="R548" s="463"/>
      <c r="S548" s="463"/>
      <c r="T548" s="463"/>
      <c r="U548" s="463"/>
      <c r="V548" s="486"/>
      <c r="W548" s="486"/>
      <c r="X548" s="486"/>
    </row>
    <row r="549">
      <c r="A549" s="93">
        <v>45747.0</v>
      </c>
      <c r="B549" s="38">
        <v>45783.0</v>
      </c>
      <c r="C549" s="39">
        <v>246103.0</v>
      </c>
      <c r="D549" s="39" t="s">
        <v>48</v>
      </c>
      <c r="E549" s="38">
        <v>45717.0</v>
      </c>
      <c r="F549" s="40">
        <f t="shared" si="10"/>
        <v>2</v>
      </c>
      <c r="G549" s="38">
        <v>45731.0</v>
      </c>
      <c r="H549" s="462">
        <f t="shared" si="11"/>
        <v>1</v>
      </c>
      <c r="I549" s="39" t="s">
        <v>74</v>
      </c>
      <c r="J549" s="488" t="s">
        <v>33</v>
      </c>
      <c r="K549" s="43"/>
      <c r="L549" s="39"/>
      <c r="M549" s="38"/>
      <c r="N549" s="39" t="s">
        <v>19</v>
      </c>
      <c r="O549" s="467" t="s">
        <v>866</v>
      </c>
      <c r="P549" s="463"/>
      <c r="Q549" s="59"/>
      <c r="R549" s="463"/>
      <c r="S549" s="463"/>
      <c r="T549" s="463"/>
      <c r="U549" s="463"/>
      <c r="V549" s="486"/>
      <c r="W549" s="486"/>
      <c r="X549" s="486"/>
    </row>
    <row r="550">
      <c r="A550" s="93">
        <v>45747.0</v>
      </c>
      <c r="B550" s="38">
        <v>45783.0</v>
      </c>
      <c r="C550" s="39">
        <v>246156.0</v>
      </c>
      <c r="D550" s="39" t="s">
        <v>58</v>
      </c>
      <c r="E550" s="38">
        <v>45689.0</v>
      </c>
      <c r="F550" s="40">
        <f t="shared" si="10"/>
        <v>3</v>
      </c>
      <c r="G550" s="38">
        <v>45731.0</v>
      </c>
      <c r="H550" s="462">
        <f t="shared" si="11"/>
        <v>1</v>
      </c>
      <c r="I550" s="39" t="s">
        <v>63</v>
      </c>
      <c r="J550" s="39">
        <v>406.0</v>
      </c>
      <c r="K550" s="43" t="s">
        <v>64</v>
      </c>
      <c r="L550" s="39" t="s">
        <v>51</v>
      </c>
      <c r="M550" s="38">
        <v>45763.0</v>
      </c>
      <c r="N550" s="39" t="s">
        <v>19</v>
      </c>
      <c r="O550" s="39" t="s">
        <v>1074</v>
      </c>
      <c r="P550" s="463"/>
      <c r="Q550" s="59"/>
      <c r="R550" s="463"/>
      <c r="S550" s="463"/>
      <c r="T550" s="463"/>
      <c r="U550" s="463"/>
      <c r="V550" s="486"/>
      <c r="W550" s="486"/>
      <c r="X550" s="486"/>
    </row>
    <row r="551">
      <c r="A551" s="93">
        <v>45747.0</v>
      </c>
      <c r="B551" s="38">
        <v>45783.0</v>
      </c>
      <c r="C551" s="39">
        <v>246191.0</v>
      </c>
      <c r="D551" s="39" t="s">
        <v>89</v>
      </c>
      <c r="E551" s="38">
        <v>45627.0</v>
      </c>
      <c r="F551" s="40">
        <f t="shared" si="10"/>
        <v>5</v>
      </c>
      <c r="G551" s="38">
        <v>45731.0</v>
      </c>
      <c r="H551" s="462">
        <f t="shared" si="11"/>
        <v>1</v>
      </c>
      <c r="I551" s="39" t="s">
        <v>49</v>
      </c>
      <c r="J551" s="488">
        <v>512.0</v>
      </c>
      <c r="K551" s="43"/>
      <c r="L551" s="39"/>
      <c r="M551" s="38"/>
      <c r="N551" s="39" t="s">
        <v>25</v>
      </c>
      <c r="O551" s="39" t="s">
        <v>214</v>
      </c>
      <c r="P551" s="463"/>
      <c r="Q551" s="59"/>
      <c r="R551" s="463"/>
      <c r="S551" s="463"/>
      <c r="T551" s="463"/>
      <c r="U551" s="463"/>
      <c r="V551" s="486"/>
      <c r="W551" s="486"/>
      <c r="X551" s="486"/>
    </row>
    <row r="552">
      <c r="A552" s="93">
        <v>45747.0</v>
      </c>
      <c r="B552" s="38">
        <v>45783.0</v>
      </c>
      <c r="C552" s="39">
        <v>246223.0</v>
      </c>
      <c r="D552" s="39" t="s">
        <v>58</v>
      </c>
      <c r="E552" s="38">
        <v>45658.0</v>
      </c>
      <c r="F552" s="40">
        <f t="shared" si="10"/>
        <v>4</v>
      </c>
      <c r="G552" s="38">
        <v>45731.0</v>
      </c>
      <c r="H552" s="462">
        <f t="shared" si="11"/>
        <v>1</v>
      </c>
      <c r="I552" s="39" t="s">
        <v>74</v>
      </c>
      <c r="J552" s="488" t="s">
        <v>33</v>
      </c>
      <c r="K552" s="43"/>
      <c r="L552" s="39"/>
      <c r="M552" s="38"/>
      <c r="N552" s="39" t="s">
        <v>19</v>
      </c>
      <c r="O552" s="467" t="s">
        <v>1082</v>
      </c>
      <c r="P552" s="463"/>
      <c r="Q552" s="59"/>
      <c r="R552" s="463"/>
      <c r="S552" s="463"/>
      <c r="T552" s="463"/>
      <c r="U552" s="463"/>
      <c r="V552" s="486"/>
      <c r="W552" s="486"/>
      <c r="X552" s="486"/>
    </row>
    <row r="553">
      <c r="A553" s="93">
        <v>45747.0</v>
      </c>
      <c r="B553" s="38">
        <v>45783.0</v>
      </c>
      <c r="C553" s="39">
        <v>246224.0</v>
      </c>
      <c r="D553" s="39" t="s">
        <v>96</v>
      </c>
      <c r="E553" s="38">
        <v>45627.0</v>
      </c>
      <c r="F553" s="40">
        <f t="shared" si="10"/>
        <v>5</v>
      </c>
      <c r="G553" s="38">
        <v>45731.0</v>
      </c>
      <c r="H553" s="462">
        <f t="shared" si="11"/>
        <v>1</v>
      </c>
      <c r="I553" s="39" t="s">
        <v>49</v>
      </c>
      <c r="J553" s="488">
        <v>512.0</v>
      </c>
      <c r="K553" s="43"/>
      <c r="L553" s="39"/>
      <c r="M553" s="38"/>
      <c r="N553" s="39" t="s">
        <v>19</v>
      </c>
      <c r="O553" s="39" t="s">
        <v>214</v>
      </c>
      <c r="P553" s="463"/>
      <c r="Q553" s="59"/>
      <c r="R553" s="463"/>
      <c r="S553" s="463"/>
      <c r="T553" s="463"/>
      <c r="U553" s="463"/>
      <c r="V553" s="486"/>
      <c r="W553" s="486"/>
      <c r="X553" s="486"/>
    </row>
    <row r="554">
      <c r="A554" s="93">
        <v>45747.0</v>
      </c>
      <c r="B554" s="38">
        <v>45783.0</v>
      </c>
      <c r="C554" s="39">
        <v>246226.0</v>
      </c>
      <c r="D554" s="39" t="s">
        <v>118</v>
      </c>
      <c r="E554" s="38">
        <v>45717.0</v>
      </c>
      <c r="F554" s="40">
        <f t="shared" si="10"/>
        <v>2</v>
      </c>
      <c r="G554" s="38">
        <v>45731.0</v>
      </c>
      <c r="H554" s="462">
        <f t="shared" si="11"/>
        <v>1</v>
      </c>
      <c r="I554" s="468" t="s">
        <v>59</v>
      </c>
      <c r="J554" s="39"/>
      <c r="K554" s="43"/>
      <c r="L554" s="39"/>
      <c r="M554" s="38"/>
      <c r="N554" s="39" t="s">
        <v>19</v>
      </c>
      <c r="O554" s="467" t="s">
        <v>866</v>
      </c>
      <c r="P554" s="463"/>
      <c r="Q554" s="59"/>
      <c r="R554" s="463"/>
      <c r="S554" s="463"/>
      <c r="T554" s="463"/>
      <c r="U554" s="463"/>
      <c r="V554" s="486"/>
      <c r="W554" s="486"/>
      <c r="X554" s="486"/>
    </row>
    <row r="555">
      <c r="A555" s="93">
        <v>45747.0</v>
      </c>
      <c r="B555" s="38">
        <v>45783.0</v>
      </c>
      <c r="C555" s="39">
        <v>246229.0</v>
      </c>
      <c r="D555" s="39" t="s">
        <v>93</v>
      </c>
      <c r="E555" s="38">
        <v>45717.0</v>
      </c>
      <c r="F555" s="40">
        <f t="shared" si="10"/>
        <v>2</v>
      </c>
      <c r="G555" s="38">
        <v>45731.0</v>
      </c>
      <c r="H555" s="462">
        <f t="shared" si="11"/>
        <v>1</v>
      </c>
      <c r="I555" s="39" t="s">
        <v>73</v>
      </c>
      <c r="J555" s="39"/>
      <c r="K555" s="43"/>
      <c r="L555" s="39"/>
      <c r="M555" s="38"/>
      <c r="N555" s="39" t="s">
        <v>19</v>
      </c>
      <c r="O555" s="467" t="s">
        <v>866</v>
      </c>
      <c r="P555" s="463"/>
      <c r="Q555" s="59"/>
      <c r="R555" s="463"/>
      <c r="S555" s="463"/>
      <c r="T555" s="463"/>
      <c r="U555" s="463"/>
      <c r="V555" s="486"/>
      <c r="W555" s="486"/>
      <c r="X555" s="486"/>
    </row>
    <row r="556">
      <c r="A556" s="93">
        <v>45747.0</v>
      </c>
      <c r="B556" s="38">
        <v>45783.0</v>
      </c>
      <c r="C556" s="39">
        <v>246230.0</v>
      </c>
      <c r="D556" s="39" t="s">
        <v>93</v>
      </c>
      <c r="E556" s="38">
        <v>45689.0</v>
      </c>
      <c r="F556" s="40">
        <f t="shared" si="10"/>
        <v>3</v>
      </c>
      <c r="G556" s="38">
        <v>45731.0</v>
      </c>
      <c r="H556" s="462">
        <f t="shared" si="11"/>
        <v>1</v>
      </c>
      <c r="I556" s="39" t="s">
        <v>74</v>
      </c>
      <c r="J556" s="488" t="s">
        <v>33</v>
      </c>
      <c r="K556" s="43"/>
      <c r="L556" s="39"/>
      <c r="M556" s="38"/>
      <c r="N556" s="39" t="s">
        <v>19</v>
      </c>
      <c r="O556" s="39" t="s">
        <v>1074</v>
      </c>
      <c r="P556" s="463"/>
      <c r="Q556" s="59"/>
      <c r="R556" s="463"/>
      <c r="S556" s="463"/>
      <c r="T556" s="463"/>
      <c r="U556" s="463"/>
      <c r="V556" s="486"/>
      <c r="W556" s="486"/>
      <c r="X556" s="486"/>
    </row>
    <row r="557">
      <c r="A557" s="93">
        <v>45747.0</v>
      </c>
      <c r="B557" s="38">
        <v>45783.0</v>
      </c>
      <c r="C557" s="39">
        <v>246234.0</v>
      </c>
      <c r="D557" s="39" t="s">
        <v>70</v>
      </c>
      <c r="E557" s="38">
        <v>45689.0</v>
      </c>
      <c r="F557" s="40">
        <f t="shared" si="10"/>
        <v>3</v>
      </c>
      <c r="G557" s="38">
        <v>45731.0</v>
      </c>
      <c r="H557" s="462">
        <f t="shared" si="11"/>
        <v>1</v>
      </c>
      <c r="I557" s="39" t="s">
        <v>205</v>
      </c>
      <c r="J557" s="39"/>
      <c r="K557" s="43"/>
      <c r="L557" s="39"/>
      <c r="M557" s="38"/>
      <c r="N557" s="39" t="s">
        <v>19</v>
      </c>
      <c r="O557" s="39" t="s">
        <v>1074</v>
      </c>
      <c r="P557" s="463"/>
      <c r="Q557" s="59"/>
      <c r="R557" s="463"/>
      <c r="S557" s="463"/>
      <c r="T557" s="463"/>
      <c r="U557" s="463"/>
      <c r="V557" s="486"/>
      <c r="W557" s="486"/>
      <c r="X557" s="486"/>
    </row>
    <row r="558">
      <c r="A558" s="93">
        <v>45747.0</v>
      </c>
      <c r="B558" s="38">
        <v>45783.0</v>
      </c>
      <c r="C558" s="39">
        <v>246236.0</v>
      </c>
      <c r="D558" s="39" t="s">
        <v>96</v>
      </c>
      <c r="E558" s="38">
        <v>45717.0</v>
      </c>
      <c r="F558" s="40">
        <f t="shared" si="10"/>
        <v>2</v>
      </c>
      <c r="G558" s="38">
        <v>45731.0</v>
      </c>
      <c r="H558" s="462">
        <f t="shared" si="11"/>
        <v>1</v>
      </c>
      <c r="I558" s="39" t="s">
        <v>49</v>
      </c>
      <c r="J558" s="488">
        <v>512.0</v>
      </c>
      <c r="K558" s="43"/>
      <c r="L558" s="39"/>
      <c r="M558" s="38"/>
      <c r="N558" s="39" t="s">
        <v>19</v>
      </c>
      <c r="O558" s="467" t="s">
        <v>866</v>
      </c>
      <c r="P558" s="463"/>
      <c r="Q558" s="59"/>
      <c r="R558" s="463"/>
      <c r="S558" s="463"/>
      <c r="T558" s="463"/>
      <c r="U558" s="463"/>
      <c r="V558" s="486"/>
      <c r="W558" s="486"/>
      <c r="X558" s="486"/>
    </row>
    <row r="559">
      <c r="A559" s="93">
        <v>45747.0</v>
      </c>
      <c r="B559" s="38">
        <v>45783.0</v>
      </c>
      <c r="C559" s="39">
        <v>246252.0</v>
      </c>
      <c r="D559" s="39" t="s">
        <v>89</v>
      </c>
      <c r="E559" s="38">
        <v>45717.0</v>
      </c>
      <c r="F559" s="40">
        <f t="shared" si="10"/>
        <v>2</v>
      </c>
      <c r="G559" s="38">
        <v>45731.0</v>
      </c>
      <c r="H559" s="462">
        <f t="shared" si="11"/>
        <v>1</v>
      </c>
      <c r="I559" s="39" t="s">
        <v>63</v>
      </c>
      <c r="J559" s="39"/>
      <c r="K559" s="43">
        <v>7500.0</v>
      </c>
      <c r="L559" s="39"/>
      <c r="M559" s="38"/>
      <c r="N559" s="39" t="s">
        <v>20</v>
      </c>
      <c r="O559" s="467" t="s">
        <v>866</v>
      </c>
      <c r="P559" s="463"/>
      <c r="Q559" s="59"/>
      <c r="R559" s="463"/>
      <c r="S559" s="463"/>
      <c r="T559" s="463"/>
      <c r="U559" s="463"/>
      <c r="V559" s="486"/>
      <c r="W559" s="486"/>
      <c r="X559" s="486"/>
    </row>
    <row r="560">
      <c r="A560" s="93">
        <v>45747.0</v>
      </c>
      <c r="B560" s="38">
        <v>45783.0</v>
      </c>
      <c r="C560" s="39">
        <v>244058.0</v>
      </c>
      <c r="D560" s="39" t="s">
        <v>96</v>
      </c>
      <c r="E560" s="38">
        <v>45717.0</v>
      </c>
      <c r="F560" s="40">
        <f t="shared" si="10"/>
        <v>2</v>
      </c>
      <c r="G560" s="38">
        <v>45733.0</v>
      </c>
      <c r="H560" s="462">
        <f t="shared" si="11"/>
        <v>1</v>
      </c>
      <c r="I560" s="39" t="s">
        <v>49</v>
      </c>
      <c r="J560" s="81">
        <v>502.0</v>
      </c>
      <c r="K560" s="43">
        <v>0.0</v>
      </c>
      <c r="L560" s="39" t="s">
        <v>1083</v>
      </c>
      <c r="M560" s="38">
        <v>45783.0</v>
      </c>
      <c r="N560" s="39" t="s">
        <v>17</v>
      </c>
      <c r="O560" s="467" t="s">
        <v>866</v>
      </c>
      <c r="P560" s="463"/>
      <c r="Q560" s="59"/>
      <c r="R560" s="463"/>
      <c r="S560" s="463"/>
      <c r="T560" s="463"/>
      <c r="U560" s="463"/>
      <c r="V560" s="486"/>
      <c r="W560" s="486"/>
      <c r="X560" s="486"/>
    </row>
    <row r="561">
      <c r="A561" s="487">
        <v>45705.0</v>
      </c>
      <c r="B561" s="38">
        <v>45783.0</v>
      </c>
      <c r="C561" s="488">
        <v>239663.0</v>
      </c>
      <c r="D561" s="488" t="s">
        <v>62</v>
      </c>
      <c r="E561" s="487">
        <v>45536.0</v>
      </c>
      <c r="F561" s="489">
        <f t="shared" si="10"/>
        <v>8</v>
      </c>
      <c r="G561" s="487">
        <v>45674.0</v>
      </c>
      <c r="H561" s="462">
        <f t="shared" si="11"/>
        <v>3</v>
      </c>
      <c r="I561" s="488" t="s">
        <v>49</v>
      </c>
      <c r="J561" s="488">
        <v>512.0</v>
      </c>
      <c r="K561" s="502"/>
      <c r="L561" s="501"/>
      <c r="M561" s="503"/>
      <c r="N561" s="39" t="s">
        <v>19</v>
      </c>
      <c r="O561" s="39" t="s">
        <v>1074</v>
      </c>
      <c r="P561" s="486"/>
      <c r="Q561" s="59"/>
      <c r="R561" s="463"/>
      <c r="S561" s="463"/>
      <c r="T561" s="463"/>
      <c r="U561" s="463"/>
      <c r="V561" s="486"/>
      <c r="W561" s="486"/>
      <c r="X561" s="486"/>
    </row>
    <row r="562">
      <c r="A562" s="487">
        <v>45705.0</v>
      </c>
      <c r="B562" s="38">
        <v>45783.0</v>
      </c>
      <c r="C562" s="488">
        <v>188322.0</v>
      </c>
      <c r="D562" s="488" t="s">
        <v>62</v>
      </c>
      <c r="E562" s="487">
        <v>45170.0</v>
      </c>
      <c r="F562" s="489">
        <f t="shared" si="10"/>
        <v>20</v>
      </c>
      <c r="G562" s="487">
        <v>45204.0</v>
      </c>
      <c r="H562" s="462">
        <f t="shared" si="11"/>
        <v>19</v>
      </c>
      <c r="I562" s="81" t="s">
        <v>73</v>
      </c>
      <c r="J562" s="467">
        <v>215.0</v>
      </c>
      <c r="K562" s="493">
        <v>20000.0</v>
      </c>
      <c r="L562" s="467" t="s">
        <v>51</v>
      </c>
      <c r="M562" s="73">
        <v>45750.0</v>
      </c>
      <c r="N562" s="39" t="s">
        <v>19</v>
      </c>
      <c r="O562" s="506" t="s">
        <v>65</v>
      </c>
      <c r="P562" s="486"/>
      <c r="Q562" s="59"/>
      <c r="R562" s="463"/>
      <c r="S562" s="463"/>
      <c r="T562" s="463"/>
      <c r="U562" s="463"/>
      <c r="V562" s="486"/>
      <c r="W562" s="486"/>
      <c r="X562" s="486"/>
    </row>
    <row r="563">
      <c r="A563" s="487">
        <v>45747.0</v>
      </c>
      <c r="B563" s="38">
        <v>45783.0</v>
      </c>
      <c r="C563" s="488">
        <v>244927.0</v>
      </c>
      <c r="D563" s="81" t="s">
        <v>87</v>
      </c>
      <c r="E563" s="38">
        <v>45658.0</v>
      </c>
      <c r="F563" s="40">
        <f t="shared" si="10"/>
        <v>4</v>
      </c>
      <c r="G563" s="487">
        <v>45721.0</v>
      </c>
      <c r="H563" s="462">
        <f t="shared" si="11"/>
        <v>2</v>
      </c>
      <c r="I563" s="81" t="s">
        <v>42</v>
      </c>
      <c r="J563" s="501"/>
      <c r="K563" s="502"/>
      <c r="L563" s="501"/>
      <c r="M563" s="503"/>
      <c r="N563" s="39" t="s">
        <v>19</v>
      </c>
      <c r="O563" s="467" t="s">
        <v>1082</v>
      </c>
      <c r="P563" s="486"/>
      <c r="Q563" s="59"/>
      <c r="R563" s="463"/>
      <c r="S563" s="463"/>
      <c r="T563" s="463"/>
      <c r="U563" s="463"/>
      <c r="V563" s="486"/>
      <c r="W563" s="486"/>
      <c r="X563" s="486"/>
    </row>
    <row r="564">
      <c r="A564" s="487">
        <v>45747.0</v>
      </c>
      <c r="B564" s="38">
        <v>45783.0</v>
      </c>
      <c r="C564" s="488">
        <v>244928.0</v>
      </c>
      <c r="D564" s="81" t="s">
        <v>41</v>
      </c>
      <c r="E564" s="38">
        <v>45658.0</v>
      </c>
      <c r="F564" s="40">
        <f t="shared" si="10"/>
        <v>4</v>
      </c>
      <c r="G564" s="487">
        <v>45721.0</v>
      </c>
      <c r="H564" s="462">
        <f t="shared" si="11"/>
        <v>2</v>
      </c>
      <c r="I564" s="81" t="s">
        <v>49</v>
      </c>
      <c r="J564" s="488">
        <v>512.0</v>
      </c>
      <c r="K564" s="502"/>
      <c r="L564" s="501"/>
      <c r="M564" s="503"/>
      <c r="N564" s="39" t="s">
        <v>19</v>
      </c>
      <c r="O564" s="467" t="s">
        <v>1082</v>
      </c>
      <c r="P564" s="486"/>
      <c r="Q564" s="59"/>
      <c r="R564" s="463"/>
      <c r="S564" s="463"/>
      <c r="T564" s="463"/>
      <c r="U564" s="463"/>
      <c r="V564" s="486"/>
      <c r="W564" s="486"/>
      <c r="X564" s="486"/>
    </row>
    <row r="565">
      <c r="A565" s="487">
        <v>45747.0</v>
      </c>
      <c r="B565" s="38">
        <v>45783.0</v>
      </c>
      <c r="C565" s="488">
        <v>209567.0</v>
      </c>
      <c r="D565" s="81" t="s">
        <v>96</v>
      </c>
      <c r="E565" s="38">
        <v>45658.0</v>
      </c>
      <c r="F565" s="40">
        <f t="shared" si="10"/>
        <v>4</v>
      </c>
      <c r="G565" s="73">
        <v>45722.0</v>
      </c>
      <c r="H565" s="462">
        <f t="shared" si="11"/>
        <v>2</v>
      </c>
      <c r="I565" s="81" t="s">
        <v>74</v>
      </c>
      <c r="J565" s="488" t="s">
        <v>33</v>
      </c>
      <c r="K565" s="502"/>
      <c r="L565" s="501"/>
      <c r="M565" s="503"/>
      <c r="N565" s="39" t="s">
        <v>19</v>
      </c>
      <c r="O565" s="467" t="s">
        <v>1082</v>
      </c>
      <c r="P565" s="486"/>
      <c r="Q565" s="59"/>
      <c r="R565" s="463"/>
      <c r="S565" s="463"/>
      <c r="T565" s="463"/>
      <c r="U565" s="463"/>
      <c r="V565" s="486"/>
      <c r="W565" s="486"/>
      <c r="X565" s="486"/>
    </row>
    <row r="566">
      <c r="A566" s="487">
        <v>45747.0</v>
      </c>
      <c r="B566" s="38">
        <v>45783.0</v>
      </c>
      <c r="C566" s="488">
        <v>240598.0</v>
      </c>
      <c r="D566" s="81" t="s">
        <v>89</v>
      </c>
      <c r="E566" s="38">
        <v>45658.0</v>
      </c>
      <c r="F566" s="40">
        <f t="shared" si="10"/>
        <v>4</v>
      </c>
      <c r="G566" s="73">
        <v>45722.0</v>
      </c>
      <c r="H566" s="462">
        <f t="shared" si="11"/>
        <v>2</v>
      </c>
      <c r="I566" s="81" t="s">
        <v>49</v>
      </c>
      <c r="J566" s="488">
        <v>512.0</v>
      </c>
      <c r="K566" s="502"/>
      <c r="L566" s="501"/>
      <c r="M566" s="503"/>
      <c r="N566" s="39" t="s">
        <v>19</v>
      </c>
      <c r="O566" s="467" t="s">
        <v>1082</v>
      </c>
      <c r="P566" s="486"/>
      <c r="Q566" s="59"/>
      <c r="R566" s="463"/>
      <c r="S566" s="463"/>
      <c r="T566" s="463"/>
      <c r="U566" s="463"/>
      <c r="V566" s="486"/>
      <c r="W566" s="486"/>
      <c r="X566" s="486"/>
    </row>
    <row r="567">
      <c r="A567" s="487">
        <v>45747.0</v>
      </c>
      <c r="B567" s="38">
        <v>45783.0</v>
      </c>
      <c r="C567" s="488">
        <v>242290.0</v>
      </c>
      <c r="D567" s="81" t="s">
        <v>70</v>
      </c>
      <c r="E567" s="38">
        <v>45658.0</v>
      </c>
      <c r="F567" s="40">
        <f t="shared" si="10"/>
        <v>4</v>
      </c>
      <c r="G567" s="73">
        <v>45722.0</v>
      </c>
      <c r="H567" s="462">
        <f t="shared" si="11"/>
        <v>2</v>
      </c>
      <c r="I567" s="81" t="s">
        <v>73</v>
      </c>
      <c r="J567" s="501"/>
      <c r="K567" s="502"/>
      <c r="L567" s="501"/>
      <c r="M567" s="503"/>
      <c r="N567" s="39" t="s">
        <v>19</v>
      </c>
      <c r="O567" s="467" t="s">
        <v>1082</v>
      </c>
      <c r="P567" s="486"/>
      <c r="Q567" s="59"/>
      <c r="R567" s="463"/>
      <c r="S567" s="463"/>
      <c r="T567" s="463"/>
      <c r="U567" s="463"/>
      <c r="V567" s="486"/>
      <c r="W567" s="486"/>
      <c r="X567" s="486"/>
    </row>
    <row r="568">
      <c r="A568" s="487">
        <v>45747.0</v>
      </c>
      <c r="B568" s="38">
        <v>45783.0</v>
      </c>
      <c r="C568" s="488">
        <v>243053.0</v>
      </c>
      <c r="D568" s="81" t="s">
        <v>89</v>
      </c>
      <c r="E568" s="38">
        <v>45689.0</v>
      </c>
      <c r="F568" s="40">
        <f t="shared" si="10"/>
        <v>3</v>
      </c>
      <c r="G568" s="73">
        <v>45722.0</v>
      </c>
      <c r="H568" s="462">
        <f t="shared" si="11"/>
        <v>2</v>
      </c>
      <c r="I568" s="518" t="s">
        <v>59</v>
      </c>
      <c r="J568" s="501"/>
      <c r="K568" s="502"/>
      <c r="L568" s="501"/>
      <c r="M568" s="503"/>
      <c r="N568" s="39" t="s">
        <v>19</v>
      </c>
      <c r="O568" s="39" t="s">
        <v>1074</v>
      </c>
      <c r="P568" s="486"/>
      <c r="Q568" s="59"/>
      <c r="R568" s="463"/>
      <c r="S568" s="463"/>
      <c r="T568" s="463"/>
      <c r="U568" s="463"/>
      <c r="V568" s="486"/>
      <c r="W568" s="486"/>
      <c r="X568" s="486"/>
    </row>
    <row r="569">
      <c r="A569" s="487">
        <v>45747.0</v>
      </c>
      <c r="B569" s="38">
        <v>45783.0</v>
      </c>
      <c r="C569" s="511">
        <v>246873.0</v>
      </c>
      <c r="D569" s="512" t="s">
        <v>48</v>
      </c>
      <c r="E569" s="38">
        <v>45627.0</v>
      </c>
      <c r="F569" s="40">
        <f t="shared" si="10"/>
        <v>5</v>
      </c>
      <c r="G569" s="73">
        <v>45736.0</v>
      </c>
      <c r="H569" s="462">
        <f t="shared" si="11"/>
        <v>1</v>
      </c>
      <c r="I569" s="519" t="s">
        <v>59</v>
      </c>
      <c r="J569" s="501"/>
      <c r="K569" s="502"/>
      <c r="L569" s="501"/>
      <c r="M569" s="503"/>
      <c r="N569" s="39" t="s">
        <v>19</v>
      </c>
      <c r="O569" s="39" t="s">
        <v>214</v>
      </c>
      <c r="P569" s="486"/>
      <c r="Q569" s="59"/>
      <c r="R569" s="463"/>
      <c r="S569" s="463"/>
      <c r="T569" s="463"/>
      <c r="U569" s="463"/>
      <c r="V569" s="486"/>
      <c r="W569" s="486"/>
      <c r="X569" s="486"/>
    </row>
    <row r="570">
      <c r="A570" s="487">
        <v>45747.0</v>
      </c>
      <c r="B570" s="38">
        <v>45783.0</v>
      </c>
      <c r="C570" s="511">
        <v>246888.0</v>
      </c>
      <c r="D570" s="512" t="s">
        <v>58</v>
      </c>
      <c r="E570" s="38">
        <v>45627.0</v>
      </c>
      <c r="F570" s="40">
        <f t="shared" si="10"/>
        <v>5</v>
      </c>
      <c r="G570" s="73">
        <v>45736.0</v>
      </c>
      <c r="H570" s="462">
        <f t="shared" si="11"/>
        <v>1</v>
      </c>
      <c r="I570" s="512" t="s">
        <v>74</v>
      </c>
      <c r="J570" s="488" t="s">
        <v>33</v>
      </c>
      <c r="K570" s="502"/>
      <c r="L570" s="501"/>
      <c r="M570" s="503"/>
      <c r="N570" s="39" t="s">
        <v>19</v>
      </c>
      <c r="O570" s="39" t="s">
        <v>214</v>
      </c>
      <c r="P570" s="486"/>
      <c r="Q570" s="59"/>
      <c r="R570" s="463"/>
      <c r="S570" s="463"/>
      <c r="T570" s="463"/>
      <c r="U570" s="463"/>
      <c r="V570" s="486"/>
      <c r="W570" s="486"/>
      <c r="X570" s="486"/>
    </row>
    <row r="571">
      <c r="A571" s="487">
        <v>45747.0</v>
      </c>
      <c r="B571" s="38">
        <v>45783.0</v>
      </c>
      <c r="C571" s="511">
        <v>246904.0</v>
      </c>
      <c r="D571" s="512" t="s">
        <v>93</v>
      </c>
      <c r="E571" s="38">
        <v>45689.0</v>
      </c>
      <c r="F571" s="40">
        <f t="shared" si="10"/>
        <v>3</v>
      </c>
      <c r="G571" s="73">
        <v>45736.0</v>
      </c>
      <c r="H571" s="462">
        <f t="shared" si="11"/>
        <v>1</v>
      </c>
      <c r="I571" s="512" t="s">
        <v>49</v>
      </c>
      <c r="J571" s="488">
        <v>512.0</v>
      </c>
      <c r="K571" s="502"/>
      <c r="L571" s="501"/>
      <c r="M571" s="503"/>
      <c r="N571" s="39" t="s">
        <v>19</v>
      </c>
      <c r="O571" s="39" t="s">
        <v>1074</v>
      </c>
      <c r="P571" s="486"/>
      <c r="Q571" s="59"/>
      <c r="R571" s="463"/>
      <c r="S571" s="463"/>
      <c r="T571" s="463"/>
      <c r="U571" s="463"/>
      <c r="V571" s="486"/>
      <c r="W571" s="486"/>
      <c r="X571" s="486"/>
    </row>
    <row r="572">
      <c r="A572" s="487">
        <v>45747.0</v>
      </c>
      <c r="B572" s="38">
        <v>45783.0</v>
      </c>
      <c r="C572" s="511">
        <v>246911.0</v>
      </c>
      <c r="D572" s="512" t="s">
        <v>71</v>
      </c>
      <c r="E572" s="38">
        <v>45689.0</v>
      </c>
      <c r="F572" s="40">
        <f t="shared" si="10"/>
        <v>3</v>
      </c>
      <c r="G572" s="73">
        <v>45736.0</v>
      </c>
      <c r="H572" s="462">
        <f t="shared" si="11"/>
        <v>1</v>
      </c>
      <c r="I572" s="512" t="s">
        <v>42</v>
      </c>
      <c r="J572" s="501"/>
      <c r="K572" s="502"/>
      <c r="L572" s="501"/>
      <c r="M572" s="503"/>
      <c r="N572" s="39" t="s">
        <v>19</v>
      </c>
      <c r="O572" s="39" t="s">
        <v>1074</v>
      </c>
      <c r="P572" s="486"/>
      <c r="Q572" s="59"/>
      <c r="R572" s="463"/>
      <c r="S572" s="463"/>
      <c r="T572" s="463"/>
      <c r="U572" s="463"/>
      <c r="V572" s="486"/>
      <c r="W572" s="486"/>
      <c r="X572" s="486"/>
    </row>
    <row r="573">
      <c r="A573" s="487">
        <v>45747.0</v>
      </c>
      <c r="B573" s="38">
        <v>45783.0</v>
      </c>
      <c r="C573" s="511">
        <v>212970.0</v>
      </c>
      <c r="D573" s="512" t="s">
        <v>87</v>
      </c>
      <c r="E573" s="73">
        <v>45717.0</v>
      </c>
      <c r="F573" s="40">
        <f t="shared" si="10"/>
        <v>2</v>
      </c>
      <c r="G573" s="487">
        <v>45741.0</v>
      </c>
      <c r="H573" s="462">
        <f t="shared" si="11"/>
        <v>1</v>
      </c>
      <c r="I573" s="512" t="s">
        <v>49</v>
      </c>
      <c r="J573" s="488">
        <v>512.0</v>
      </c>
      <c r="K573" s="490" t="s">
        <v>1084</v>
      </c>
      <c r="L573" s="501"/>
      <c r="M573" s="503"/>
      <c r="N573" s="39" t="s">
        <v>19</v>
      </c>
      <c r="O573" s="467" t="s">
        <v>866</v>
      </c>
      <c r="P573" s="486"/>
      <c r="Q573" s="59"/>
      <c r="R573" s="463"/>
      <c r="S573" s="463"/>
      <c r="T573" s="463"/>
      <c r="U573" s="463"/>
      <c r="V573" s="486"/>
      <c r="W573" s="486"/>
      <c r="X573" s="486"/>
    </row>
    <row r="574">
      <c r="A574" s="487">
        <v>45747.0</v>
      </c>
      <c r="B574" s="38">
        <v>45783.0</v>
      </c>
      <c r="C574" s="488">
        <v>245732.0</v>
      </c>
      <c r="D574" s="495" t="s">
        <v>161</v>
      </c>
      <c r="E574" s="38">
        <v>45658.0</v>
      </c>
      <c r="F574" s="40">
        <f t="shared" si="10"/>
        <v>4</v>
      </c>
      <c r="G574" s="73">
        <v>45735.0</v>
      </c>
      <c r="H574" s="462">
        <f t="shared" si="11"/>
        <v>1</v>
      </c>
      <c r="I574" s="495" t="s">
        <v>42</v>
      </c>
      <c r="J574" s="488"/>
      <c r="K574" s="502"/>
      <c r="L574" s="501"/>
      <c r="M574" s="503"/>
      <c r="N574" s="39" t="s">
        <v>19</v>
      </c>
      <c r="O574" s="467" t="s">
        <v>1082</v>
      </c>
      <c r="P574" s="486"/>
      <c r="Q574" s="59"/>
      <c r="R574" s="463"/>
      <c r="S574" s="463"/>
      <c r="T574" s="463"/>
      <c r="U574" s="463"/>
      <c r="V574" s="486"/>
      <c r="W574" s="486"/>
      <c r="X574" s="486"/>
    </row>
    <row r="575">
      <c r="A575" s="487">
        <v>45747.0</v>
      </c>
      <c r="B575" s="38">
        <v>45783.0</v>
      </c>
      <c r="C575" s="488">
        <v>243624.0</v>
      </c>
      <c r="D575" s="495" t="s">
        <v>83</v>
      </c>
      <c r="E575" s="38">
        <v>45717.0</v>
      </c>
      <c r="F575" s="40">
        <f t="shared" si="10"/>
        <v>2</v>
      </c>
      <c r="G575" s="73">
        <v>45736.0</v>
      </c>
      <c r="H575" s="462">
        <f t="shared" si="11"/>
        <v>1</v>
      </c>
      <c r="I575" s="520" t="s">
        <v>59</v>
      </c>
      <c r="J575" s="488"/>
      <c r="K575" s="502"/>
      <c r="L575" s="501"/>
      <c r="M575" s="503"/>
      <c r="N575" s="39" t="s">
        <v>19</v>
      </c>
      <c r="O575" s="467" t="s">
        <v>866</v>
      </c>
      <c r="P575" s="486"/>
      <c r="Q575" s="59"/>
      <c r="R575" s="463"/>
      <c r="S575" s="463"/>
      <c r="T575" s="463"/>
      <c r="U575" s="463"/>
      <c r="V575" s="486"/>
      <c r="W575" s="486"/>
      <c r="X575" s="486"/>
    </row>
    <row r="576">
      <c r="A576" s="487">
        <v>45747.0</v>
      </c>
      <c r="B576" s="38">
        <v>45783.0</v>
      </c>
      <c r="C576" s="488">
        <v>246561.0</v>
      </c>
      <c r="D576" s="495" t="s">
        <v>166</v>
      </c>
      <c r="E576" s="38">
        <v>45627.0</v>
      </c>
      <c r="F576" s="40">
        <f t="shared" si="10"/>
        <v>5</v>
      </c>
      <c r="G576" s="73">
        <v>45736.0</v>
      </c>
      <c r="H576" s="462">
        <f t="shared" si="11"/>
        <v>1</v>
      </c>
      <c r="I576" s="495" t="s">
        <v>74</v>
      </c>
      <c r="J576" s="488" t="s">
        <v>33</v>
      </c>
      <c r="K576" s="502"/>
      <c r="L576" s="501"/>
      <c r="M576" s="503"/>
      <c r="N576" s="39" t="s">
        <v>19</v>
      </c>
      <c r="O576" s="39" t="s">
        <v>214</v>
      </c>
      <c r="P576" s="486"/>
      <c r="Q576" s="59"/>
      <c r="R576" s="463"/>
      <c r="S576" s="463"/>
      <c r="T576" s="463"/>
      <c r="U576" s="463"/>
      <c r="V576" s="486"/>
      <c r="W576" s="486"/>
      <c r="X576" s="486"/>
    </row>
    <row r="577">
      <c r="A577" s="487">
        <v>45747.0</v>
      </c>
      <c r="B577" s="38">
        <v>45783.0</v>
      </c>
      <c r="C577" s="488">
        <v>246837.0</v>
      </c>
      <c r="D577" s="495" t="s">
        <v>161</v>
      </c>
      <c r="E577" s="38">
        <v>45689.0</v>
      </c>
      <c r="F577" s="40">
        <f t="shared" si="10"/>
        <v>3</v>
      </c>
      <c r="G577" s="73">
        <v>45736.0</v>
      </c>
      <c r="H577" s="462">
        <f t="shared" si="11"/>
        <v>1</v>
      </c>
      <c r="I577" s="520" t="s">
        <v>59</v>
      </c>
      <c r="J577" s="488"/>
      <c r="K577" s="502"/>
      <c r="L577" s="501"/>
      <c r="M577" s="503"/>
      <c r="N577" s="39" t="s">
        <v>19</v>
      </c>
      <c r="O577" s="39" t="s">
        <v>1074</v>
      </c>
      <c r="P577" s="486"/>
      <c r="Q577" s="59"/>
      <c r="R577" s="463"/>
      <c r="S577" s="463"/>
      <c r="T577" s="463"/>
      <c r="U577" s="463"/>
      <c r="V577" s="486"/>
      <c r="W577" s="486"/>
      <c r="X577" s="486"/>
    </row>
    <row r="578">
      <c r="A578" s="487">
        <v>45747.0</v>
      </c>
      <c r="B578" s="38">
        <v>45783.0</v>
      </c>
      <c r="C578" s="488">
        <v>245543.0</v>
      </c>
      <c r="D578" s="495" t="s">
        <v>83</v>
      </c>
      <c r="E578" s="38">
        <v>45658.0</v>
      </c>
      <c r="F578" s="40">
        <f t="shared" si="10"/>
        <v>4</v>
      </c>
      <c r="G578" s="73">
        <v>45737.0</v>
      </c>
      <c r="H578" s="462">
        <f t="shared" si="11"/>
        <v>1</v>
      </c>
      <c r="I578" s="495" t="s">
        <v>63</v>
      </c>
      <c r="J578" s="488"/>
      <c r="K578" s="502"/>
      <c r="L578" s="501"/>
      <c r="M578" s="503"/>
      <c r="N578" s="39" t="s">
        <v>19</v>
      </c>
      <c r="O578" s="467" t="s">
        <v>1082</v>
      </c>
      <c r="P578" s="486"/>
      <c r="Q578" s="59"/>
      <c r="R578" s="463"/>
      <c r="S578" s="463"/>
      <c r="T578" s="463"/>
      <c r="U578" s="463"/>
      <c r="V578" s="486"/>
      <c r="W578" s="486"/>
      <c r="X578" s="486"/>
    </row>
    <row r="579">
      <c r="A579" s="105">
        <v>45705.0</v>
      </c>
      <c r="B579" s="38">
        <v>45783.0</v>
      </c>
      <c r="C579" s="106">
        <v>241054.0</v>
      </c>
      <c r="D579" s="106" t="s">
        <v>71</v>
      </c>
      <c r="E579" s="107">
        <v>45627.0</v>
      </c>
      <c r="F579" s="108">
        <f t="shared" si="10"/>
        <v>5</v>
      </c>
      <c r="G579" s="105">
        <v>45685.0</v>
      </c>
      <c r="H579" s="360">
        <f t="shared" si="11"/>
        <v>3</v>
      </c>
      <c r="I579" s="106" t="s">
        <v>49</v>
      </c>
      <c r="J579" s="130"/>
      <c r="K579" s="111"/>
      <c r="L579" s="130"/>
      <c r="M579" s="141"/>
      <c r="N579" s="39" t="s">
        <v>19</v>
      </c>
      <c r="O579" s="106" t="s">
        <v>214</v>
      </c>
      <c r="P579" s="133"/>
      <c r="Q579" s="59"/>
      <c r="R579" s="463"/>
      <c r="S579" s="463"/>
      <c r="T579" s="463"/>
      <c r="U579" s="463"/>
      <c r="V579" s="486"/>
      <c r="W579" s="486"/>
      <c r="X579" s="486"/>
    </row>
    <row r="580">
      <c r="A580" s="105">
        <v>45705.0</v>
      </c>
      <c r="B580" s="38">
        <v>45783.0</v>
      </c>
      <c r="C580" s="106">
        <v>241955.0</v>
      </c>
      <c r="D580" s="106" t="s">
        <v>71</v>
      </c>
      <c r="E580" s="107">
        <v>45627.0</v>
      </c>
      <c r="F580" s="108">
        <f t="shared" si="10"/>
        <v>5</v>
      </c>
      <c r="G580" s="105">
        <v>45693.0</v>
      </c>
      <c r="H580" s="360">
        <f t="shared" si="11"/>
        <v>3</v>
      </c>
      <c r="I580" s="521" t="s">
        <v>59</v>
      </c>
      <c r="J580" s="130"/>
      <c r="K580" s="111"/>
      <c r="L580" s="130"/>
      <c r="M580" s="141"/>
      <c r="N580" s="39" t="s">
        <v>19</v>
      </c>
      <c r="O580" s="106" t="s">
        <v>214</v>
      </c>
      <c r="P580" s="133"/>
      <c r="Q580" s="59"/>
      <c r="R580" s="463"/>
      <c r="S580" s="463"/>
      <c r="T580" s="463"/>
      <c r="U580" s="463"/>
      <c r="V580" s="486"/>
      <c r="W580" s="486"/>
      <c r="X580" s="486"/>
    </row>
    <row r="581">
      <c r="A581" s="105">
        <v>45705.0</v>
      </c>
      <c r="B581" s="38">
        <v>45783.0</v>
      </c>
      <c r="C581" s="106">
        <v>238735.0</v>
      </c>
      <c r="D581" s="106" t="s">
        <v>70</v>
      </c>
      <c r="E581" s="107">
        <v>45627.0</v>
      </c>
      <c r="F581" s="108">
        <f t="shared" si="10"/>
        <v>5</v>
      </c>
      <c r="G581" s="105">
        <v>45666.0</v>
      </c>
      <c r="H581" s="109">
        <f t="shared" si="11"/>
        <v>3</v>
      </c>
      <c r="I581" s="521" t="s">
        <v>59</v>
      </c>
      <c r="J581" s="130"/>
      <c r="K581" s="111"/>
      <c r="L581" s="130"/>
      <c r="M581" s="141"/>
      <c r="N581" s="39" t="s">
        <v>19</v>
      </c>
      <c r="O581" s="106" t="s">
        <v>214</v>
      </c>
      <c r="P581" s="133"/>
      <c r="Q581" s="59"/>
      <c r="R581" s="463"/>
      <c r="S581" s="463"/>
      <c r="T581" s="463"/>
      <c r="U581" s="463"/>
      <c r="V581" s="486"/>
      <c r="W581" s="486"/>
      <c r="X581" s="486"/>
    </row>
    <row r="582">
      <c r="A582" s="105">
        <v>45705.0</v>
      </c>
      <c r="B582" s="38">
        <v>45783.0</v>
      </c>
      <c r="C582" s="106">
        <v>238769.0</v>
      </c>
      <c r="D582" s="106" t="s">
        <v>48</v>
      </c>
      <c r="E582" s="107">
        <v>45627.0</v>
      </c>
      <c r="F582" s="108">
        <f t="shared" si="10"/>
        <v>5</v>
      </c>
      <c r="G582" s="105">
        <v>45667.0</v>
      </c>
      <c r="H582" s="109">
        <f t="shared" si="11"/>
        <v>3</v>
      </c>
      <c r="I582" s="106" t="s">
        <v>73</v>
      </c>
      <c r="J582" s="106" t="s">
        <v>1085</v>
      </c>
      <c r="K582" s="153">
        <v>9000.0</v>
      </c>
      <c r="L582" s="130"/>
      <c r="M582" s="105" t="s">
        <v>121</v>
      </c>
      <c r="N582" s="39" t="s">
        <v>20</v>
      </c>
      <c r="O582" s="130"/>
      <c r="P582" s="134" t="s">
        <v>61</v>
      </c>
      <c r="Q582" s="59"/>
      <c r="R582" s="463"/>
      <c r="S582" s="463"/>
      <c r="T582" s="463"/>
      <c r="U582" s="463"/>
      <c r="V582" s="486"/>
      <c r="W582" s="486"/>
      <c r="X582" s="486"/>
    </row>
    <row r="583">
      <c r="A583" s="105">
        <v>45705.0</v>
      </c>
      <c r="B583" s="38">
        <v>45783.0</v>
      </c>
      <c r="C583" s="106">
        <v>238080.0</v>
      </c>
      <c r="D583" s="106" t="s">
        <v>93</v>
      </c>
      <c r="E583" s="107">
        <v>45627.0</v>
      </c>
      <c r="F583" s="108">
        <f t="shared" si="10"/>
        <v>5</v>
      </c>
      <c r="G583" s="105">
        <v>45661.0</v>
      </c>
      <c r="H583" s="109">
        <f t="shared" si="11"/>
        <v>4</v>
      </c>
      <c r="I583" s="106" t="s">
        <v>63</v>
      </c>
      <c r="J583" s="106" t="s">
        <v>33</v>
      </c>
      <c r="K583" s="43" t="s">
        <v>561</v>
      </c>
      <c r="L583" s="130"/>
      <c r="M583" s="141"/>
      <c r="N583" s="39" t="s">
        <v>17</v>
      </c>
      <c r="O583" s="106" t="s">
        <v>214</v>
      </c>
      <c r="P583" s="133"/>
      <c r="Q583" s="59"/>
      <c r="R583" s="463"/>
      <c r="S583" s="463"/>
      <c r="T583" s="463"/>
      <c r="U583" s="463"/>
      <c r="V583" s="486"/>
      <c r="W583" s="486"/>
      <c r="X583" s="486"/>
    </row>
    <row r="584">
      <c r="A584" s="278">
        <v>45773.0</v>
      </c>
      <c r="B584" s="38">
        <v>45783.0</v>
      </c>
      <c r="C584" s="279">
        <v>250715.0</v>
      </c>
      <c r="D584" s="134" t="s">
        <v>83</v>
      </c>
      <c r="E584" s="390"/>
      <c r="F584" s="390"/>
      <c r="G584" s="390"/>
      <c r="H584" s="390"/>
      <c r="I584" s="134" t="s">
        <v>74</v>
      </c>
      <c r="J584" s="390"/>
      <c r="K584" s="390"/>
      <c r="L584" s="390"/>
      <c r="M584" s="390"/>
      <c r="N584" s="39" t="s">
        <v>19</v>
      </c>
      <c r="O584" s="390"/>
      <c r="P584" s="390"/>
      <c r="R584" s="463"/>
      <c r="S584" s="463"/>
      <c r="T584" s="463"/>
      <c r="U584" s="463"/>
      <c r="V584" s="486"/>
      <c r="W584" s="486"/>
      <c r="X584" s="486"/>
    </row>
    <row r="585">
      <c r="A585" s="278">
        <v>45775.0</v>
      </c>
      <c r="B585" s="38">
        <v>45783.0</v>
      </c>
      <c r="C585" s="279">
        <v>244542.0</v>
      </c>
      <c r="D585" s="134" t="s">
        <v>89</v>
      </c>
      <c r="E585" s="390"/>
      <c r="F585" s="390"/>
      <c r="G585" s="390"/>
      <c r="H585" s="390"/>
      <c r="I585" s="281" t="s">
        <v>49</v>
      </c>
      <c r="J585" s="390"/>
      <c r="K585" s="390"/>
      <c r="L585" s="390"/>
      <c r="M585" s="390"/>
      <c r="N585" s="39" t="s">
        <v>19</v>
      </c>
      <c r="O585" s="390"/>
      <c r="P585" s="390"/>
      <c r="R585" s="463"/>
      <c r="S585" s="463"/>
      <c r="T585" s="463"/>
      <c r="U585" s="463"/>
      <c r="V585" s="486"/>
      <c r="W585" s="486"/>
      <c r="X585" s="486"/>
    </row>
    <row r="586">
      <c r="A586" s="278">
        <v>45775.0</v>
      </c>
      <c r="B586" s="38">
        <v>45783.0</v>
      </c>
      <c r="C586" s="279">
        <v>250067.0</v>
      </c>
      <c r="D586" s="134" t="s">
        <v>83</v>
      </c>
      <c r="E586" s="390"/>
      <c r="F586" s="390"/>
      <c r="G586" s="390"/>
      <c r="H586" s="390"/>
      <c r="I586" s="281" t="s">
        <v>59</v>
      </c>
      <c r="J586" s="390"/>
      <c r="K586" s="390"/>
      <c r="L586" s="390"/>
      <c r="M586" s="390"/>
      <c r="N586" s="39" t="s">
        <v>19</v>
      </c>
      <c r="O586" s="390"/>
      <c r="P586" s="390"/>
      <c r="R586" s="463"/>
      <c r="S586" s="463"/>
      <c r="T586" s="463"/>
      <c r="U586" s="463"/>
      <c r="V586" s="486"/>
      <c r="W586" s="486"/>
      <c r="X586" s="486"/>
    </row>
    <row r="587">
      <c r="A587" s="278">
        <v>45775.0</v>
      </c>
      <c r="B587" s="38">
        <v>45783.0</v>
      </c>
      <c r="C587" s="279">
        <v>250130.0</v>
      </c>
      <c r="D587" s="134" t="s">
        <v>133</v>
      </c>
      <c r="E587" s="390"/>
      <c r="F587" s="390"/>
      <c r="G587" s="390"/>
      <c r="H587" s="390"/>
      <c r="I587" s="281" t="s">
        <v>59</v>
      </c>
      <c r="J587" s="390"/>
      <c r="K587" s="390"/>
      <c r="L587" s="390"/>
      <c r="M587" s="390"/>
      <c r="N587" s="39" t="s">
        <v>17</v>
      </c>
      <c r="O587" s="390"/>
      <c r="P587" s="390"/>
      <c r="R587" s="522"/>
      <c r="S587" s="522"/>
      <c r="T587" s="522"/>
      <c r="U587" s="522"/>
      <c r="V587" s="523"/>
      <c r="W587" s="523"/>
      <c r="X587" s="523"/>
    </row>
    <row r="588">
      <c r="A588" s="278">
        <v>45775.0</v>
      </c>
      <c r="B588" s="38">
        <v>45783.0</v>
      </c>
      <c r="C588" s="279">
        <v>250294.0</v>
      </c>
      <c r="D588" s="284" t="s">
        <v>41</v>
      </c>
      <c r="E588" s="390"/>
      <c r="F588" s="390"/>
      <c r="G588" s="390"/>
      <c r="H588" s="390"/>
      <c r="I588" s="281" t="s">
        <v>59</v>
      </c>
      <c r="J588" s="390"/>
      <c r="K588" s="390"/>
      <c r="L588" s="390"/>
      <c r="M588" s="390"/>
      <c r="N588" s="39" t="s">
        <v>19</v>
      </c>
      <c r="O588" s="390"/>
      <c r="P588" s="390"/>
      <c r="R588" s="522"/>
      <c r="S588" s="522"/>
      <c r="T588" s="522"/>
      <c r="U588" s="522"/>
      <c r="V588" s="523"/>
      <c r="W588" s="523"/>
      <c r="X588" s="523"/>
    </row>
    <row r="589">
      <c r="A589" s="278">
        <v>45775.0</v>
      </c>
      <c r="B589" s="38">
        <v>45783.0</v>
      </c>
      <c r="C589" s="279">
        <v>250352.0</v>
      </c>
      <c r="D589" s="134" t="s">
        <v>77</v>
      </c>
      <c r="E589" s="390"/>
      <c r="F589" s="390"/>
      <c r="G589" s="390"/>
      <c r="H589" s="390"/>
      <c r="I589" s="281" t="s">
        <v>49</v>
      </c>
      <c r="J589" s="390"/>
      <c r="K589" s="390"/>
      <c r="L589" s="390"/>
      <c r="M589" s="390"/>
      <c r="N589" s="39" t="s">
        <v>19</v>
      </c>
      <c r="O589" s="390"/>
      <c r="P589" s="390"/>
      <c r="R589" s="522"/>
      <c r="S589" s="522"/>
      <c r="T589" s="522"/>
      <c r="U589" s="522"/>
      <c r="V589" s="523"/>
      <c r="W589" s="523"/>
      <c r="X589" s="523"/>
    </row>
    <row r="590">
      <c r="A590" s="278">
        <v>45775.0</v>
      </c>
      <c r="B590" s="38">
        <v>45783.0</v>
      </c>
      <c r="C590" s="279">
        <v>250419.0</v>
      </c>
      <c r="D590" s="134" t="s">
        <v>89</v>
      </c>
      <c r="E590" s="390"/>
      <c r="F590" s="390"/>
      <c r="G590" s="390"/>
      <c r="H590" s="390"/>
      <c r="I590" s="281" t="s">
        <v>73</v>
      </c>
      <c r="J590" s="390"/>
      <c r="K590" s="390"/>
      <c r="L590" s="390"/>
      <c r="M590" s="390"/>
      <c r="N590" s="39" t="s">
        <v>19</v>
      </c>
      <c r="O590" s="390"/>
      <c r="P590" s="390"/>
      <c r="R590" s="522"/>
      <c r="S590" s="522"/>
      <c r="T590" s="522"/>
      <c r="U590" s="522"/>
      <c r="V590" s="523"/>
      <c r="W590" s="523"/>
      <c r="X590" s="523"/>
    </row>
    <row r="591">
      <c r="A591" s="278">
        <v>45775.0</v>
      </c>
      <c r="B591" s="38">
        <v>45783.0</v>
      </c>
      <c r="C591" s="279">
        <v>250453.0</v>
      </c>
      <c r="D591" s="134" t="s">
        <v>83</v>
      </c>
      <c r="E591" s="390"/>
      <c r="F591" s="390"/>
      <c r="G591" s="390"/>
      <c r="H591" s="390"/>
      <c r="I591" s="281" t="s">
        <v>49</v>
      </c>
      <c r="J591" s="390"/>
      <c r="K591" s="390"/>
      <c r="L591" s="390"/>
      <c r="M591" s="105"/>
      <c r="N591" s="39" t="s">
        <v>19</v>
      </c>
      <c r="O591" s="390"/>
      <c r="P591" s="390"/>
      <c r="R591" s="522"/>
      <c r="S591" s="522"/>
      <c r="T591" s="522"/>
      <c r="U591" s="522"/>
      <c r="V591" s="523"/>
      <c r="W591" s="523"/>
      <c r="X591" s="523"/>
    </row>
    <row r="592">
      <c r="A592" s="278">
        <v>45775.0</v>
      </c>
      <c r="B592" s="38">
        <v>45783.0</v>
      </c>
      <c r="C592" s="279">
        <v>250478.0</v>
      </c>
      <c r="D592" s="134" t="s">
        <v>48</v>
      </c>
      <c r="E592" s="390"/>
      <c r="F592" s="390"/>
      <c r="G592" s="390"/>
      <c r="H592" s="390"/>
      <c r="I592" s="281" t="s">
        <v>63</v>
      </c>
      <c r="J592" s="106" t="s">
        <v>33</v>
      </c>
      <c r="K592" s="43">
        <v>5000.0</v>
      </c>
      <c r="L592" s="105" t="s">
        <v>68</v>
      </c>
      <c r="M592" s="390"/>
      <c r="N592" s="39" t="s">
        <v>17</v>
      </c>
      <c r="O592" s="390"/>
      <c r="P592" s="390"/>
      <c r="R592" s="522"/>
      <c r="S592" s="522"/>
      <c r="T592" s="522"/>
      <c r="U592" s="522"/>
      <c r="V592" s="523"/>
      <c r="W592" s="523"/>
      <c r="X592" s="523"/>
    </row>
    <row r="593">
      <c r="A593" s="278">
        <v>45775.0</v>
      </c>
      <c r="B593" s="38">
        <v>45783.0</v>
      </c>
      <c r="C593" s="279">
        <v>250486.0</v>
      </c>
      <c r="D593" s="134" t="s">
        <v>77</v>
      </c>
      <c r="E593" s="390"/>
      <c r="F593" s="390"/>
      <c r="G593" s="390"/>
      <c r="H593" s="390"/>
      <c r="I593" s="281" t="s">
        <v>42</v>
      </c>
      <c r="J593" s="390"/>
      <c r="K593" s="390"/>
      <c r="L593" s="390"/>
      <c r="M593" s="390"/>
      <c r="N593" s="39" t="s">
        <v>19</v>
      </c>
      <c r="O593" s="390"/>
      <c r="P593" s="390"/>
      <c r="R593" s="522"/>
      <c r="S593" s="522"/>
      <c r="T593" s="522"/>
      <c r="U593" s="522"/>
      <c r="V593" s="523"/>
      <c r="W593" s="523"/>
      <c r="X593" s="523"/>
    </row>
    <row r="594">
      <c r="A594" s="278">
        <v>45775.0</v>
      </c>
      <c r="B594" s="38">
        <v>45783.0</v>
      </c>
      <c r="C594" s="279">
        <v>250552.0</v>
      </c>
      <c r="D594" s="134" t="s">
        <v>83</v>
      </c>
      <c r="E594" s="390"/>
      <c r="F594" s="390"/>
      <c r="G594" s="390"/>
      <c r="H594" s="390"/>
      <c r="I594" s="281" t="s">
        <v>42</v>
      </c>
      <c r="J594" s="390"/>
      <c r="K594" s="390"/>
      <c r="L594" s="390"/>
      <c r="M594" s="390"/>
      <c r="N594" s="39" t="s">
        <v>19</v>
      </c>
      <c r="O594" s="390"/>
      <c r="P594" s="390"/>
      <c r="R594" s="522"/>
      <c r="S594" s="522"/>
      <c r="T594" s="522"/>
      <c r="U594" s="522"/>
      <c r="V594" s="523"/>
      <c r="W594" s="523"/>
      <c r="X594" s="523"/>
    </row>
    <row r="595">
      <c r="A595" s="278">
        <v>45775.0</v>
      </c>
      <c r="B595" s="38">
        <v>45783.0</v>
      </c>
      <c r="C595" s="279">
        <v>250574.0</v>
      </c>
      <c r="D595" s="285" t="s">
        <v>116</v>
      </c>
      <c r="E595" s="390"/>
      <c r="F595" s="390"/>
      <c r="G595" s="390"/>
      <c r="H595" s="390"/>
      <c r="I595" s="281" t="s">
        <v>49</v>
      </c>
      <c r="J595" s="390"/>
      <c r="K595" s="105"/>
      <c r="L595" s="390"/>
      <c r="M595" s="390"/>
      <c r="N595" s="39" t="s">
        <v>19</v>
      </c>
      <c r="O595" s="390"/>
      <c r="P595" s="390"/>
      <c r="R595" s="522"/>
      <c r="S595" s="522"/>
      <c r="T595" s="522"/>
      <c r="U595" s="522"/>
      <c r="V595" s="523"/>
      <c r="W595" s="523"/>
      <c r="X595" s="523"/>
    </row>
    <row r="596">
      <c r="A596" s="278">
        <v>45775.0</v>
      </c>
      <c r="B596" s="38">
        <v>45783.0</v>
      </c>
      <c r="C596" s="279">
        <v>250589.0</v>
      </c>
      <c r="D596" s="134" t="s">
        <v>89</v>
      </c>
      <c r="E596" s="390"/>
      <c r="F596" s="390"/>
      <c r="G596" s="390"/>
      <c r="H596" s="390"/>
      <c r="I596" s="281" t="s">
        <v>49</v>
      </c>
      <c r="J596" s="106">
        <v>514.0</v>
      </c>
      <c r="K596" s="43">
        <v>0.0</v>
      </c>
      <c r="L596" s="390"/>
      <c r="M596" s="105">
        <v>45783.0</v>
      </c>
      <c r="N596" s="39" t="s">
        <v>17</v>
      </c>
      <c r="O596" s="390"/>
      <c r="P596" s="390"/>
      <c r="R596" s="522"/>
      <c r="S596" s="522"/>
      <c r="T596" s="522"/>
      <c r="U596" s="522"/>
      <c r="V596" s="523"/>
      <c r="W596" s="523"/>
      <c r="X596" s="523"/>
    </row>
    <row r="597">
      <c r="A597" s="278">
        <v>45775.0</v>
      </c>
      <c r="B597" s="38">
        <v>45783.0</v>
      </c>
      <c r="C597" s="279">
        <v>250611.0</v>
      </c>
      <c r="D597" s="284" t="s">
        <v>41</v>
      </c>
      <c r="E597" s="390"/>
      <c r="F597" s="390"/>
      <c r="G597" s="390"/>
      <c r="H597" s="390"/>
      <c r="I597" s="134" t="s">
        <v>74</v>
      </c>
      <c r="J597" s="390"/>
      <c r="K597" s="390"/>
      <c r="L597" s="390"/>
      <c r="M597" s="390"/>
      <c r="N597" s="39" t="s">
        <v>19</v>
      </c>
      <c r="O597" s="390"/>
      <c r="P597" s="390"/>
      <c r="R597" s="522"/>
      <c r="S597" s="522"/>
      <c r="T597" s="522"/>
      <c r="U597" s="522"/>
      <c r="V597" s="523"/>
      <c r="W597" s="523"/>
      <c r="X597" s="523"/>
    </row>
    <row r="598">
      <c r="A598" s="278">
        <v>45775.0</v>
      </c>
      <c r="B598" s="38">
        <v>45783.0</v>
      </c>
      <c r="C598" s="279">
        <v>250612.0</v>
      </c>
      <c r="D598" s="284" t="s">
        <v>41</v>
      </c>
      <c r="E598" s="390"/>
      <c r="F598" s="390"/>
      <c r="G598" s="390"/>
      <c r="H598" s="390"/>
      <c r="I598" s="281" t="s">
        <v>63</v>
      </c>
      <c r="J598" s="390"/>
      <c r="K598" s="390"/>
      <c r="L598" s="390"/>
      <c r="M598" s="390"/>
      <c r="N598" s="39" t="s">
        <v>19</v>
      </c>
      <c r="O598" s="390"/>
      <c r="P598" s="390"/>
      <c r="R598" s="522"/>
      <c r="S598" s="522"/>
      <c r="T598" s="522"/>
      <c r="U598" s="522"/>
      <c r="V598" s="523"/>
      <c r="W598" s="523"/>
      <c r="X598" s="523"/>
    </row>
    <row r="599">
      <c r="A599" s="278">
        <v>45775.0</v>
      </c>
      <c r="B599" s="38">
        <v>45783.0</v>
      </c>
      <c r="C599" s="279">
        <v>250740.0</v>
      </c>
      <c r="D599" s="134" t="s">
        <v>99</v>
      </c>
      <c r="E599" s="390"/>
      <c r="F599" s="390"/>
      <c r="G599" s="390"/>
      <c r="H599" s="390"/>
      <c r="I599" s="134" t="s">
        <v>74</v>
      </c>
      <c r="J599" s="390"/>
      <c r="K599" s="390"/>
      <c r="L599" s="390"/>
      <c r="M599" s="390"/>
      <c r="N599" s="39" t="s">
        <v>19</v>
      </c>
      <c r="O599" s="390"/>
      <c r="P599" s="390"/>
      <c r="R599" s="522"/>
      <c r="S599" s="522"/>
      <c r="T599" s="522"/>
      <c r="U599" s="522"/>
      <c r="V599" s="523"/>
      <c r="W599" s="523"/>
      <c r="X599" s="523"/>
    </row>
    <row r="600">
      <c r="A600" s="278">
        <v>45775.0</v>
      </c>
      <c r="B600" s="38">
        <v>45783.0</v>
      </c>
      <c r="C600" s="279">
        <v>250742.0</v>
      </c>
      <c r="D600" s="134" t="s">
        <v>104</v>
      </c>
      <c r="E600" s="390"/>
      <c r="F600" s="390"/>
      <c r="G600" s="390"/>
      <c r="H600" s="390"/>
      <c r="I600" s="281" t="s">
        <v>49</v>
      </c>
      <c r="J600" s="106">
        <v>502.0</v>
      </c>
      <c r="K600" s="43">
        <v>0.0</v>
      </c>
      <c r="L600" s="390"/>
      <c r="M600" s="105">
        <v>45783.0</v>
      </c>
      <c r="N600" s="39" t="s">
        <v>17</v>
      </c>
      <c r="O600" s="390"/>
      <c r="P600" s="390"/>
      <c r="R600" s="522"/>
      <c r="S600" s="522"/>
      <c r="T600" s="522"/>
      <c r="U600" s="522"/>
      <c r="V600" s="523"/>
      <c r="W600" s="523"/>
      <c r="X600" s="523"/>
    </row>
    <row r="601">
      <c r="A601" s="278">
        <v>45775.0</v>
      </c>
      <c r="B601" s="38">
        <v>45783.0</v>
      </c>
      <c r="C601" s="279">
        <v>250747.0</v>
      </c>
      <c r="D601" s="134" t="s">
        <v>58</v>
      </c>
      <c r="E601" s="390"/>
      <c r="F601" s="390"/>
      <c r="G601" s="390"/>
      <c r="H601" s="390"/>
      <c r="I601" s="134" t="s">
        <v>74</v>
      </c>
      <c r="J601" s="106">
        <v>314.0</v>
      </c>
      <c r="K601" s="524">
        <v>0.0</v>
      </c>
      <c r="L601" s="39" t="s">
        <v>51</v>
      </c>
      <c r="M601" s="38">
        <v>45783.0</v>
      </c>
      <c r="N601" s="39" t="s">
        <v>17</v>
      </c>
      <c r="O601" s="390"/>
      <c r="P601" s="390"/>
      <c r="R601" s="522"/>
      <c r="S601" s="522"/>
      <c r="T601" s="522"/>
      <c r="U601" s="522"/>
      <c r="V601" s="523"/>
      <c r="W601" s="523"/>
      <c r="X601" s="523"/>
    </row>
  </sheetData>
  <mergeCells count="5">
    <mergeCell ref="S2:T2"/>
    <mergeCell ref="V2:W2"/>
    <mergeCell ref="U3:U12"/>
    <mergeCell ref="R14:T14"/>
    <mergeCell ref="V15:W15"/>
  </mergeCells>
  <conditionalFormatting sqref="H2:H601">
    <cfRule type="colorScale" priority="1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2:N601">
    <cfRule type="cellIs" dxfId="9" priority="2" operator="equal">
      <formula>"PENDENTE"</formula>
    </cfRule>
  </conditionalFormatting>
  <conditionalFormatting sqref="N2:N601">
    <cfRule type="cellIs" dxfId="8" priority="3" operator="equal">
      <formula>"PRIORIDADE"</formula>
    </cfRule>
  </conditionalFormatting>
  <conditionalFormatting sqref="N2:N601">
    <cfRule type="cellIs" dxfId="7" priority="4" operator="equal">
      <formula>"PRIORIDADE TOTAL"</formula>
    </cfRule>
  </conditionalFormatting>
  <conditionalFormatting sqref="N2:N601">
    <cfRule type="containsText" dxfId="6" priority="5" operator="containsText" text="ANÁLISE">
      <formula>NOT(ISERROR(SEARCH(("ANÁLISE"),(N2))))</formula>
    </cfRule>
  </conditionalFormatting>
  <conditionalFormatting sqref="N2:N601">
    <cfRule type="containsText" dxfId="5" priority="6" operator="containsText" text="VERIFICADO">
      <formula>NOT(ISERROR(SEARCH(("VERIFICADO"),(N2))))</formula>
    </cfRule>
  </conditionalFormatting>
  <conditionalFormatting sqref="N2:N601">
    <cfRule type="containsText" dxfId="4" priority="7" operator="containsText" text="APREENDIDO">
      <formula>NOT(ISERROR(SEARCH(("APREENDIDO"),(N2))))</formula>
    </cfRule>
  </conditionalFormatting>
  <conditionalFormatting sqref="N2:N601">
    <cfRule type="containsText" dxfId="3" priority="8" operator="containsText" text="APROVADO">
      <formula>NOT(ISERROR(SEARCH(("APROVADO"),(N2))))</formula>
    </cfRule>
  </conditionalFormatting>
  <conditionalFormatting sqref="N2:N601">
    <cfRule type="containsText" dxfId="2" priority="9" operator="containsText" text="QUITADO">
      <formula>NOT(ISERROR(SEARCH(("QUITADO"),(N2))))</formula>
    </cfRule>
  </conditionalFormatting>
  <conditionalFormatting sqref="N2:N601">
    <cfRule type="containsText" dxfId="1" priority="10" operator="containsText" text="OUTROS ACORDOS">
      <formula>NOT(ISERROR(SEARCH(("OUTROS ACORDOS"),(N2))))</formula>
    </cfRule>
  </conditionalFormatting>
  <conditionalFormatting sqref="N2:N601">
    <cfRule type="containsText" dxfId="0" priority="11" operator="containsText" text="CANCELADO">
      <formula>NOT(ISERROR(SEARCH(("CANCELADO"),(N2))))</formula>
    </cfRule>
  </conditionalFormatting>
  <conditionalFormatting sqref="X16">
    <cfRule type="notContainsBlanks" dxfId="17" priority="12">
      <formula>LEN(TRIM(X16))&gt;0</formula>
    </cfRule>
  </conditionalFormatting>
  <dataValidations>
    <dataValidation type="list" allowBlank="1" showErrorMessage="1" sqref="N2:N601">
      <formula1>"PENDENTE,PRIORIDADE,PRIORIDADE TOTAL,VERIFICADO,ANÁLISE,APROVADO,QUITADO,APREENDIDO,CANCELADO,OUTROS ACORDOS"</formula1>
    </dataValidation>
    <dataValidation type="list" allowBlank="1" showErrorMessage="1" sqref="I2:I67 I73:I75 I77:I95 I97:I99 I101:I333 I352:I354 I391:I397 I399:I405 I407:I420 I422:I560 I563:I578">
      <formula1>"BRADESCO,BV FINANCEIRA,CREDITAS,GMAC,HYUNDAI,ITAÚ,OMNI,PANAMERICANO,PSA,RCI,RENNER,SAFRA,SANTANA,SANTANDER,TOYOTA,VOLKSWAGEN,DAYCOVAL,YAMAHA,HONDA"</formula1>
    </dataValidation>
    <dataValidation type="list" allowBlank="1" showErrorMessage="1" sqref="D588 D597:D598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SANTANA,REVERSÃO,CENTRAL DE RESGATE"</formula1>
    </dataValidation>
    <dataValidation type="list" allowBlank="1" showErrorMessage="1" sqref="D601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GRANDE,REVERSÃO,NOVO HAMBURGO,FORTALEZA,MANAUS,VARZEA GRANDE,ITAJAI,POA,ALVORADA,CAXIAS DO SUL,FLORIANOPOLIS,CAMPINA GRANDE,JARAGUA DO SUL,JOINVILLE,NATAL,MOSSORÓ,LAJEADO,PASSO FUNDO,PALHOÇA,RECIFE,SÃO JOSE,SANTA MAR"&amp;"IA,SJC,SÃO LUIS,TRAMANDAI,RIO DO SUL,TUBARÃO,SETE"</formula1>
    </dataValidation>
    <dataValidation type="list" allowBlank="1" showErrorMessage="1" sqref="T16:T47">
      <formula1>"PAGO,NÃO PAGO,AGUARDANDO"</formula1>
    </dataValidation>
    <dataValidation type="list" allowBlank="1" showErrorMessage="1" sqref="I585:I596 I598 I600">
      <formula1>"BRADESCO,BV FINANCEIRA,CREDITAS,GMAC,HYUNDAI,ITAÚ,PANAMERICANO,PSA,RCI,RENNER,SAFRA,SANTANA,SANTANDER,TOYOTA,VOLKSWAGEN,OMNI,C6 BANK,GMAC"</formula1>
    </dataValidation>
    <dataValidation type="list" allowBlank="1" showErrorMessage="1" sqref="D76 D96 D100 D355:D390 D398 D406 D421 D579:D583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SANTANA,REVERSÃO,APUCARANA"</formula1>
    </dataValidation>
    <dataValidation type="list" allowBlank="1" showErrorMessage="1" sqref="D584:D587 D589:D594 D596 D599:D600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SANTANA,APUCARANA,MARINGA ZONA 7,GOIAS,LAURO FREITAS,REVERS"&amp;"ÃO"</formula1>
    </dataValidation>
    <dataValidation type="list" allowBlank="1" showErrorMessage="1" sqref="P2:P64 P66 P68:P72 P76:P316 P334:P351 P355:P394 P398:P419 P421:P528 P561:P562 P579:P583">
      <formula1>"SIM,NÃO"</formula1>
    </dataValidation>
    <dataValidation type="list" allowBlank="1" showErrorMessage="1" sqref="I76 I96 I100 I355:I390 I398 I406 I421 I579:I583">
      <formula1>"BRADESCO,BV FINANCEIRA,CREDITAS,GMAC,HYUNDAI,ITAÚ,OMNI ,PANAMERICANO,PSA,RCI,RENNER,SAFRA,SANTANA,SANTANDER,TOYOTA,VOLKSWAGEN,AYMORÉ,C6 BANK,HONDA,SINOSSERRA FINANCEIRA,DAYCOVAL,YAMAHA,MONEY PLUS,SICREDI"</formula1>
    </dataValidation>
    <dataValidation type="list" allowBlank="1" showErrorMessage="1" sqref="I584 I597 I599 I601">
      <formula1>"BRADESCO,BV FINANCEIRA,CREDITAS,GMAC,HYUNDAI,ITAÚ,OMNI,PANAMERICANO,PSA,RCI,RENNER,SAFRA,SANTANA,SANTANDER,TOYOTA,VOLKSWAGEN,C6 BANK,DAYCOVAL,GERU"</formula1>
    </dataValidation>
    <dataValidation type="list" allowBlank="1" showErrorMessage="1" sqref="L2:L72 L76:L328 L334:L351 L355:L394 L398:L528 L531 L533:L534 L550 L561:L562 L579:L583 L601">
      <formula1>"LIGAÇÃO,WPP,SEM SUCESSO"</formula1>
    </dataValidation>
    <dataValidation type="list" allowBlank="1" showErrorMessage="1" sqref="I68:I72 I334:I351 I561:I562">
      <formula1>"BRADESCO,BV FINANCEIRA,CREDITAS,GMAC,HYUNDAI,ITAÚ,OMNI ,PANAMERICANO,PSA,RCI,RENNER,SAFRA,SANTANA,SANTANDER,TOYOTA,VOLKSWAGEN,AYMORÉ,C6 BANK,HONDA,SINOSSERRA FINANCEIRA"</formula1>
    </dataValidation>
    <dataValidation type="list" allowBlank="1" showErrorMessage="1" sqref="D2:D75 D77:D95 D97:D99 D101:D354 D391:D397 D399:D405 D407:D420 D422:D578 D595">
      <formula1>"BELO HORIZONTE,BLUMENAU,BRUSQUE,CAMPO GRANDE,CASCÁVEL,CHAPECÓ,CRICIUMA,CURITIBA,FLORIANOPOLIS,GUARAPUAVA,ITAJAI,JARAGUA DO SUL,JOINVILLE,LONDRINA,MARINGÁ,PALHOÇA,PATO BRANCO,PONTA GROSSA,RIO DO SUL,SANTA LUZIA,SÃO JOSE,SISTEMA ANTIGO,CRICIÚMA,CAMPINAS,RIB"&amp;"EIRÃO PRETO,BAURU,ARARAQUARA,FORTALEZA,JOÃO PESSOA,MACEIO,LIMEIRA,CARUARU,OSASCO,MIRASSOL,PIRACICABA,PAU DE LIMA,SALVADOR,SJRP,SÃO PAULO,SOROCABA,UBERLANDIA,UBERABA,OLINDA,PALMAS,LAURO DE FREITAS,REVERSÃO,SÃO JOSÉ DOS CAMPOS,ARACAJU,FRANCA,TERESINA"</formula1>
    </dataValidation>
  </dataValidations>
  <drawing r:id="rId1"/>
  <tableParts count="2"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8.25"/>
    <col customWidth="1" min="2" max="2" width="10.63"/>
    <col customWidth="1" min="3" max="3" width="10.75"/>
    <col customWidth="1" min="4" max="4" width="18.75"/>
    <col customWidth="1" min="5" max="5" width="16.88"/>
    <col customWidth="1" min="6" max="6" width="13.63"/>
    <col customWidth="1" min="7" max="7" width="9.25"/>
    <col customWidth="1" min="8" max="8" width="10.75"/>
    <col customWidth="1" min="9" max="9" width="19.88"/>
    <col customWidth="1" min="10" max="10" width="13.38"/>
    <col customWidth="1" min="11" max="11" width="15.38"/>
    <col customWidth="1" min="12" max="12" width="12.38"/>
    <col customWidth="1" min="13" max="13" width="21.5"/>
    <col customWidth="1" min="14" max="14" width="15.5"/>
    <col customWidth="1" min="15" max="15" width="35.38"/>
    <col customWidth="1" min="16" max="16" width="10.75"/>
    <col customWidth="1" min="17" max="17" width="14.13"/>
    <col customWidth="1" min="18" max="18" width="18.25"/>
    <col customWidth="1" min="19" max="19" width="9.0"/>
    <col customWidth="1" min="20" max="20" width="10.5"/>
    <col customWidth="1" min="21" max="21" width="14.63"/>
    <col customWidth="1" min="22" max="22" width="15.63"/>
    <col customWidth="1" min="23" max="23" width="10.63"/>
    <col customWidth="1" min="24" max="24" width="10.38"/>
    <col customWidth="1" min="25" max="25" width="16.63"/>
    <col customWidth="1" min="26" max="27" width="10.13"/>
  </cols>
  <sheetData>
    <row r="1" ht="24.0" customHeight="1">
      <c r="A1" s="525" t="s">
        <v>78</v>
      </c>
      <c r="B1" s="525" t="s">
        <v>27</v>
      </c>
      <c r="C1" s="526" t="s">
        <v>28</v>
      </c>
      <c r="D1" s="525" t="s">
        <v>29</v>
      </c>
      <c r="E1" s="525" t="s">
        <v>30</v>
      </c>
      <c r="F1" s="525" t="s">
        <v>1086</v>
      </c>
      <c r="G1" s="525" t="s">
        <v>32</v>
      </c>
      <c r="H1" s="525" t="s">
        <v>1087</v>
      </c>
      <c r="I1" s="525" t="s">
        <v>33</v>
      </c>
      <c r="J1" s="525" t="s">
        <v>34</v>
      </c>
      <c r="K1" s="525" t="s">
        <v>35</v>
      </c>
      <c r="L1" s="525" t="s">
        <v>36</v>
      </c>
      <c r="M1" s="525" t="s">
        <v>37</v>
      </c>
      <c r="N1" s="525" t="s">
        <v>38</v>
      </c>
      <c r="O1" s="525" t="s">
        <v>39</v>
      </c>
      <c r="P1" s="525" t="s">
        <v>40</v>
      </c>
      <c r="Q1" s="525" t="s">
        <v>1088</v>
      </c>
      <c r="R1" s="525" t="s">
        <v>1089</v>
      </c>
      <c r="S1" s="527"/>
      <c r="T1" s="527"/>
      <c r="U1" s="527"/>
      <c r="V1" s="527"/>
      <c r="W1" s="527"/>
      <c r="X1" s="527"/>
      <c r="Y1" s="527"/>
      <c r="Z1" s="527"/>
      <c r="AA1" s="527"/>
    </row>
    <row r="2" ht="15.75" customHeight="1">
      <c r="A2" s="528">
        <v>45705.0</v>
      </c>
      <c r="B2" s="529">
        <v>45707.0</v>
      </c>
      <c r="C2" s="54">
        <v>169504.0</v>
      </c>
      <c r="D2" s="530" t="s">
        <v>96</v>
      </c>
      <c r="E2" s="531">
        <v>45413.0</v>
      </c>
      <c r="F2" s="532">
        <f t="shared" ref="F2:F598" si="1">DATEDIF(E2,TODAY(),"M")</f>
        <v>12</v>
      </c>
      <c r="G2" s="531">
        <v>45502.0</v>
      </c>
      <c r="H2" s="351">
        <f t="shared" ref="H2:H598" si="2">DATEDIF(G2,TODAY(),"M")</f>
        <v>9</v>
      </c>
      <c r="I2" s="533" t="s">
        <v>73</v>
      </c>
      <c r="J2" s="530">
        <v>255.0</v>
      </c>
      <c r="K2" s="534" t="s">
        <v>174</v>
      </c>
      <c r="L2" s="530" t="s">
        <v>51</v>
      </c>
      <c r="M2" s="535" t="s">
        <v>181</v>
      </c>
      <c r="N2" s="530" t="s">
        <v>18</v>
      </c>
      <c r="O2" s="536" t="s">
        <v>1090</v>
      </c>
      <c r="P2" s="537"/>
      <c r="Q2" s="538">
        <v>56973.93</v>
      </c>
      <c r="R2" s="539" t="str">
        <f t="shared" ref="R2:R598" si="3">IFERROR(100%-(K2/Q2),"-")</f>
        <v>-</v>
      </c>
      <c r="S2" s="152"/>
      <c r="T2" s="193"/>
      <c r="U2" s="179" t="s">
        <v>46</v>
      </c>
      <c r="V2" s="180"/>
      <c r="W2" s="540">
        <f>TODAY()</f>
        <v>45783</v>
      </c>
      <c r="X2" s="541"/>
      <c r="Y2" s="182" t="s">
        <v>47</v>
      </c>
      <c r="Z2" s="180"/>
      <c r="AA2" s="183"/>
    </row>
    <row r="3" ht="15.75" customHeight="1">
      <c r="A3" s="528">
        <v>45705.0</v>
      </c>
      <c r="B3" s="529">
        <v>45712.0</v>
      </c>
      <c r="C3" s="54">
        <v>79018.0</v>
      </c>
      <c r="D3" s="530" t="s">
        <v>41</v>
      </c>
      <c r="E3" s="531">
        <v>44197.0</v>
      </c>
      <c r="F3" s="351">
        <f t="shared" si="1"/>
        <v>52</v>
      </c>
      <c r="G3" s="531">
        <v>44266.0</v>
      </c>
      <c r="H3" s="351">
        <f t="shared" si="2"/>
        <v>49</v>
      </c>
      <c r="I3" s="533" t="s">
        <v>42</v>
      </c>
      <c r="J3" s="530" t="s">
        <v>242</v>
      </c>
      <c r="K3" s="542" t="s">
        <v>175</v>
      </c>
      <c r="L3" s="530" t="s">
        <v>51</v>
      </c>
      <c r="M3" s="535" t="s">
        <v>181</v>
      </c>
      <c r="N3" s="530" t="s">
        <v>18</v>
      </c>
      <c r="O3" s="536" t="s">
        <v>1090</v>
      </c>
      <c r="P3" s="537"/>
      <c r="Q3" s="538">
        <v>19530.84</v>
      </c>
      <c r="R3" s="539" t="str">
        <f t="shared" si="3"/>
        <v>-</v>
      </c>
      <c r="S3" s="527"/>
      <c r="T3" s="193"/>
      <c r="U3" s="187" t="s">
        <v>17</v>
      </c>
      <c r="V3" s="188">
        <f>COUNTIFS(N:N,"VERIFICADO",B:B,W2)</f>
        <v>5</v>
      </c>
      <c r="W3" s="543"/>
      <c r="X3" s="544"/>
      <c r="Y3" s="187" t="s">
        <v>17</v>
      </c>
      <c r="Z3" s="188">
        <f>COUNTIFS(N:N,"VERIFICADO")</f>
        <v>16</v>
      </c>
      <c r="AA3" s="190"/>
    </row>
    <row r="4" ht="15.75" customHeight="1">
      <c r="A4" s="528">
        <v>45705.0</v>
      </c>
      <c r="B4" s="531">
        <v>45779.0</v>
      </c>
      <c r="C4" s="54">
        <v>230688.0</v>
      </c>
      <c r="D4" s="530" t="s">
        <v>102</v>
      </c>
      <c r="E4" s="531">
        <v>45383.0</v>
      </c>
      <c r="F4" s="351">
        <f t="shared" si="1"/>
        <v>13</v>
      </c>
      <c r="G4" s="531">
        <v>45575.0</v>
      </c>
      <c r="H4" s="351">
        <f t="shared" si="2"/>
        <v>6</v>
      </c>
      <c r="I4" s="533" t="s">
        <v>74</v>
      </c>
      <c r="J4" s="530" t="s">
        <v>127</v>
      </c>
      <c r="K4" s="534">
        <v>4000.0</v>
      </c>
      <c r="L4" s="530" t="s">
        <v>68</v>
      </c>
      <c r="M4" s="545" t="s">
        <v>1091</v>
      </c>
      <c r="N4" s="530" t="s">
        <v>18</v>
      </c>
      <c r="O4" s="536" t="s">
        <v>1092</v>
      </c>
      <c r="P4" s="546" t="s">
        <v>66</v>
      </c>
      <c r="Q4" s="538">
        <v>24420.32</v>
      </c>
      <c r="R4" s="539">
        <f t="shared" si="3"/>
        <v>0.8362019826</v>
      </c>
      <c r="S4" s="152"/>
      <c r="T4" s="193"/>
      <c r="U4" s="187" t="s">
        <v>18</v>
      </c>
      <c r="V4" s="188">
        <f>COUNTIFS(N:N,"análise",B:B,W2)</f>
        <v>0</v>
      </c>
      <c r="X4" s="544"/>
      <c r="Y4" s="187" t="s">
        <v>18</v>
      </c>
      <c r="Z4" s="188">
        <f>COUNTIFS(N:N,"ANÁLISE")</f>
        <v>3</v>
      </c>
      <c r="AA4" s="190"/>
    </row>
    <row r="5" ht="15.75" customHeight="1">
      <c r="A5" s="528">
        <v>45705.0</v>
      </c>
      <c r="B5" s="531">
        <v>45783.0</v>
      </c>
      <c r="C5" s="54">
        <v>203814.0</v>
      </c>
      <c r="D5" s="530" t="s">
        <v>60</v>
      </c>
      <c r="E5" s="531">
        <v>45261.0</v>
      </c>
      <c r="F5" s="351">
        <f t="shared" si="1"/>
        <v>17</v>
      </c>
      <c r="G5" s="531">
        <v>45349.0</v>
      </c>
      <c r="H5" s="351">
        <f t="shared" si="2"/>
        <v>14</v>
      </c>
      <c r="I5" s="533" t="s">
        <v>74</v>
      </c>
      <c r="J5" s="533">
        <v>314.0</v>
      </c>
      <c r="K5" s="533" t="s">
        <v>103</v>
      </c>
      <c r="L5" s="530" t="s">
        <v>68</v>
      </c>
      <c r="M5" s="545" t="s">
        <v>1093</v>
      </c>
      <c r="N5" s="530" t="s">
        <v>19</v>
      </c>
      <c r="O5" s="536" t="s">
        <v>1094</v>
      </c>
      <c r="P5" s="546" t="s">
        <v>66</v>
      </c>
      <c r="Q5" s="538">
        <v>54806.85</v>
      </c>
      <c r="R5" s="539" t="str">
        <f t="shared" si="3"/>
        <v>-</v>
      </c>
      <c r="S5" s="152"/>
      <c r="T5" s="193"/>
      <c r="U5" s="187" t="s">
        <v>19</v>
      </c>
      <c r="V5" s="188">
        <f>COUNTIFS(N:N,"pendente",B:B,W2)</f>
        <v>538</v>
      </c>
      <c r="X5" s="544"/>
      <c r="Y5" s="187" t="s">
        <v>19</v>
      </c>
      <c r="Z5" s="188">
        <f>COUNTIFS(N:N,"PENDENTE")</f>
        <v>538</v>
      </c>
      <c r="AA5" s="190"/>
    </row>
    <row r="6" ht="15.75" customHeight="1">
      <c r="A6" s="528">
        <v>45705.0</v>
      </c>
      <c r="B6" s="531">
        <v>45783.0</v>
      </c>
      <c r="C6" s="54">
        <v>205548.0</v>
      </c>
      <c r="D6" s="530" t="s">
        <v>48</v>
      </c>
      <c r="E6" s="531">
        <v>45261.0</v>
      </c>
      <c r="F6" s="351">
        <f t="shared" si="1"/>
        <v>17</v>
      </c>
      <c r="G6" s="531">
        <v>45359.0</v>
      </c>
      <c r="H6" s="351">
        <f t="shared" si="2"/>
        <v>13</v>
      </c>
      <c r="I6" s="533" t="s">
        <v>59</v>
      </c>
      <c r="J6" s="530" t="s">
        <v>546</v>
      </c>
      <c r="K6" s="534" t="s">
        <v>103</v>
      </c>
      <c r="L6" s="530" t="s">
        <v>68</v>
      </c>
      <c r="M6" s="545" t="s">
        <v>1095</v>
      </c>
      <c r="N6" s="530" t="s">
        <v>19</v>
      </c>
      <c r="O6" s="536" t="s">
        <v>1095</v>
      </c>
      <c r="P6" s="546" t="s">
        <v>66</v>
      </c>
      <c r="Q6" s="538">
        <v>27654.2</v>
      </c>
      <c r="R6" s="539" t="str">
        <f t="shared" si="3"/>
        <v>-</v>
      </c>
      <c r="S6" s="152"/>
      <c r="T6" s="193"/>
      <c r="U6" s="187" t="s">
        <v>20</v>
      </c>
      <c r="V6" s="188">
        <f>COUNTIFS(N:N,"prioridade",B:B,W2)</f>
        <v>5</v>
      </c>
      <c r="X6" s="544"/>
      <c r="Y6" s="187" t="s">
        <v>20</v>
      </c>
      <c r="Z6" s="188">
        <f>COUNTIFS(N:N,"PRIORIDADE")</f>
        <v>5</v>
      </c>
      <c r="AA6" s="190"/>
    </row>
    <row r="7" ht="15.75" customHeight="1">
      <c r="A7" s="528">
        <v>45705.0</v>
      </c>
      <c r="B7" s="531">
        <v>45783.0</v>
      </c>
      <c r="C7" s="54">
        <v>219795.0</v>
      </c>
      <c r="D7" s="530" t="s">
        <v>48</v>
      </c>
      <c r="E7" s="531">
        <v>45413.0</v>
      </c>
      <c r="F7" s="532">
        <f t="shared" si="1"/>
        <v>12</v>
      </c>
      <c r="G7" s="531">
        <v>45474.0</v>
      </c>
      <c r="H7" s="351">
        <f t="shared" si="2"/>
        <v>10</v>
      </c>
      <c r="I7" s="533" t="s">
        <v>49</v>
      </c>
      <c r="J7" s="530">
        <v>504.0</v>
      </c>
      <c r="K7" s="534" t="s">
        <v>103</v>
      </c>
      <c r="L7" s="530" t="s">
        <v>68</v>
      </c>
      <c r="M7" s="545" t="s">
        <v>1096</v>
      </c>
      <c r="N7" s="530" t="s">
        <v>19</v>
      </c>
      <c r="O7" s="536" t="s">
        <v>1094</v>
      </c>
      <c r="P7" s="546" t="s">
        <v>66</v>
      </c>
      <c r="Q7" s="538">
        <v>26451.04</v>
      </c>
      <c r="R7" s="539" t="str">
        <f t="shared" si="3"/>
        <v>-</v>
      </c>
      <c r="S7" s="152"/>
      <c r="T7" s="193"/>
      <c r="U7" s="187" t="s">
        <v>21</v>
      </c>
      <c r="V7" s="188">
        <f>COUNTIFS(N:N,"prioridade total",B:B,W2)</f>
        <v>0</v>
      </c>
      <c r="X7" s="544"/>
      <c r="Y7" s="187" t="s">
        <v>21</v>
      </c>
      <c r="Z7" s="188">
        <f>COUNTIFS(N:N,"PRIORIDADE TOTAL")</f>
        <v>0</v>
      </c>
      <c r="AA7" s="190"/>
    </row>
    <row r="8" ht="15.75" customHeight="1">
      <c r="A8" s="528">
        <v>45705.0</v>
      </c>
      <c r="B8" s="531">
        <v>45783.0</v>
      </c>
      <c r="C8" s="54">
        <v>217320.0</v>
      </c>
      <c r="D8" s="530" t="s">
        <v>71</v>
      </c>
      <c r="E8" s="531">
        <v>45231.0</v>
      </c>
      <c r="F8" s="532">
        <f t="shared" si="1"/>
        <v>18</v>
      </c>
      <c r="G8" s="531">
        <v>45456.0</v>
      </c>
      <c r="H8" s="351">
        <f t="shared" si="2"/>
        <v>10</v>
      </c>
      <c r="I8" s="533" t="s">
        <v>49</v>
      </c>
      <c r="J8" s="530">
        <v>501.0</v>
      </c>
      <c r="K8" s="534" t="s">
        <v>103</v>
      </c>
      <c r="L8" s="530" t="s">
        <v>68</v>
      </c>
      <c r="M8" s="545" t="s">
        <v>1097</v>
      </c>
      <c r="N8" s="530" t="s">
        <v>19</v>
      </c>
      <c r="O8" s="536" t="s">
        <v>1094</v>
      </c>
      <c r="P8" s="546" t="s">
        <v>66</v>
      </c>
      <c r="Q8" s="538">
        <v>29599.7</v>
      </c>
      <c r="R8" s="539" t="str">
        <f t="shared" si="3"/>
        <v>-</v>
      </c>
      <c r="S8" s="152"/>
      <c r="T8" s="193"/>
      <c r="U8" s="187" t="s">
        <v>22</v>
      </c>
      <c r="V8" s="188">
        <f>COUNTIFS(N:N,"aprovado",B:B,W2)</f>
        <v>1</v>
      </c>
      <c r="X8" s="544"/>
      <c r="Y8" s="187" t="s">
        <v>22</v>
      </c>
      <c r="Z8" s="188">
        <f>COUNTIFS(N:N,"APROVADO")</f>
        <v>33</v>
      </c>
      <c r="AA8" s="190"/>
    </row>
    <row r="9" ht="15.75" customHeight="1">
      <c r="A9" s="528">
        <v>45705.0</v>
      </c>
      <c r="B9" s="531">
        <v>45779.0</v>
      </c>
      <c r="C9" s="54">
        <v>175302.0</v>
      </c>
      <c r="D9" s="530" t="s">
        <v>133</v>
      </c>
      <c r="E9" s="531">
        <v>45047.0</v>
      </c>
      <c r="F9" s="351">
        <f t="shared" si="1"/>
        <v>24</v>
      </c>
      <c r="G9" s="531">
        <v>45099.0</v>
      </c>
      <c r="H9" s="351">
        <f t="shared" si="2"/>
        <v>22</v>
      </c>
      <c r="I9" s="533" t="s">
        <v>63</v>
      </c>
      <c r="J9" s="533">
        <v>402.0</v>
      </c>
      <c r="K9" s="534">
        <v>7000.0</v>
      </c>
      <c r="L9" s="530" t="s">
        <v>68</v>
      </c>
      <c r="M9" s="545" t="s">
        <v>1098</v>
      </c>
      <c r="N9" s="530" t="s">
        <v>22</v>
      </c>
      <c r="O9" s="536" t="s">
        <v>1099</v>
      </c>
      <c r="P9" s="546" t="s">
        <v>66</v>
      </c>
      <c r="Q9" s="538">
        <v>31732.14</v>
      </c>
      <c r="R9" s="539">
        <f t="shared" si="3"/>
        <v>0.7794034692</v>
      </c>
      <c r="S9" s="152"/>
      <c r="T9" s="193"/>
      <c r="U9" s="194" t="s">
        <v>23</v>
      </c>
      <c r="V9" s="188">
        <f>COUNTIFS(N:N,"quitado",B:B,W2)</f>
        <v>0</v>
      </c>
      <c r="X9" s="544"/>
      <c r="Y9" s="194" t="s">
        <v>23</v>
      </c>
      <c r="Z9" s="188">
        <f>COUNTIFS(N:N,"QUITADO")</f>
        <v>2</v>
      </c>
      <c r="AA9" s="190"/>
    </row>
    <row r="10" ht="15.75" customHeight="1">
      <c r="A10" s="528">
        <v>45705.0</v>
      </c>
      <c r="B10" s="531">
        <v>45783.0</v>
      </c>
      <c r="C10" s="54">
        <v>209314.0</v>
      </c>
      <c r="D10" s="530" t="s">
        <v>77</v>
      </c>
      <c r="E10" s="531">
        <v>45383.0</v>
      </c>
      <c r="F10" s="351">
        <f t="shared" si="1"/>
        <v>13</v>
      </c>
      <c r="G10" s="531">
        <v>45387.0</v>
      </c>
      <c r="H10" s="351">
        <f t="shared" si="2"/>
        <v>13</v>
      </c>
      <c r="I10" s="533" t="s">
        <v>74</v>
      </c>
      <c r="J10" s="530">
        <v>307.0</v>
      </c>
      <c r="K10" s="534">
        <v>8500.0</v>
      </c>
      <c r="L10" s="530" t="s">
        <v>68</v>
      </c>
      <c r="M10" s="547" t="s">
        <v>1100</v>
      </c>
      <c r="N10" s="530" t="s">
        <v>19</v>
      </c>
      <c r="O10" s="536" t="s">
        <v>1101</v>
      </c>
      <c r="P10" s="546" t="s">
        <v>66</v>
      </c>
      <c r="Q10" s="538">
        <v>58231.6</v>
      </c>
      <c r="R10" s="539">
        <f t="shared" si="3"/>
        <v>0.8540311446</v>
      </c>
      <c r="S10" s="527"/>
      <c r="T10" s="193"/>
      <c r="U10" s="187" t="s">
        <v>24</v>
      </c>
      <c r="V10" s="188">
        <f>COUNTIFS(N:N,"apreendido",B:B,W2)</f>
        <v>0</v>
      </c>
      <c r="X10" s="544"/>
      <c r="Y10" s="187" t="s">
        <v>24</v>
      </c>
      <c r="Z10" s="188">
        <f>COUNTIFS(N:N,"APREENDIDO")</f>
        <v>0</v>
      </c>
      <c r="AA10" s="190"/>
    </row>
    <row r="11" ht="15.75" customHeight="1">
      <c r="A11" s="528">
        <v>45705.0</v>
      </c>
      <c r="B11" s="531">
        <v>45783.0</v>
      </c>
      <c r="C11" s="54">
        <v>209736.0</v>
      </c>
      <c r="D11" s="530" t="s">
        <v>77</v>
      </c>
      <c r="E11" s="531">
        <v>45383.0</v>
      </c>
      <c r="F11" s="532">
        <f t="shared" si="1"/>
        <v>13</v>
      </c>
      <c r="G11" s="531">
        <v>45391.0</v>
      </c>
      <c r="H11" s="351">
        <f t="shared" si="2"/>
        <v>12</v>
      </c>
      <c r="I11" s="533" t="s">
        <v>74</v>
      </c>
      <c r="J11" s="530">
        <v>314.0</v>
      </c>
      <c r="K11" s="534">
        <v>4000.0</v>
      </c>
      <c r="L11" s="530" t="s">
        <v>68</v>
      </c>
      <c r="M11" s="548" t="s">
        <v>1102</v>
      </c>
      <c r="N11" s="530" t="s">
        <v>19</v>
      </c>
      <c r="O11" s="536" t="s">
        <v>1099</v>
      </c>
      <c r="P11" s="546" t="s">
        <v>66</v>
      </c>
      <c r="Q11" s="538">
        <v>17674.12</v>
      </c>
      <c r="R11" s="539">
        <f t="shared" si="3"/>
        <v>0.7736803869</v>
      </c>
      <c r="S11" s="152"/>
      <c r="T11" s="193"/>
      <c r="U11" s="187" t="s">
        <v>25</v>
      </c>
      <c r="V11" s="188">
        <f>COUNTIFS(N:N,"cancelado",B:B,W2)</f>
        <v>0</v>
      </c>
      <c r="X11" s="544"/>
      <c r="Y11" s="187" t="s">
        <v>25</v>
      </c>
      <c r="Z11" s="188">
        <f>COUNTIFS(N:N,"CANCELADO")</f>
        <v>0</v>
      </c>
      <c r="AA11" s="190"/>
    </row>
    <row r="12" ht="15.75" customHeight="1">
      <c r="A12" s="528">
        <v>45705.0</v>
      </c>
      <c r="B12" s="531">
        <v>45783.0</v>
      </c>
      <c r="C12" s="54">
        <v>216145.0</v>
      </c>
      <c r="D12" s="530" t="s">
        <v>70</v>
      </c>
      <c r="E12" s="531">
        <v>44713.0</v>
      </c>
      <c r="F12" s="351">
        <f t="shared" si="1"/>
        <v>35</v>
      </c>
      <c r="G12" s="531">
        <v>45440.0</v>
      </c>
      <c r="H12" s="351">
        <f t="shared" si="2"/>
        <v>11</v>
      </c>
      <c r="I12" s="533" t="s">
        <v>74</v>
      </c>
      <c r="J12" s="530">
        <v>304.0</v>
      </c>
      <c r="K12" s="534">
        <v>3000.0</v>
      </c>
      <c r="L12" s="530" t="s">
        <v>68</v>
      </c>
      <c r="M12" s="545" t="s">
        <v>1103</v>
      </c>
      <c r="N12" s="530" t="s">
        <v>19</v>
      </c>
      <c r="O12" s="536" t="s">
        <v>1099</v>
      </c>
      <c r="P12" s="546" t="s">
        <v>66</v>
      </c>
      <c r="Q12" s="538">
        <v>27462.48</v>
      </c>
      <c r="R12" s="539">
        <f t="shared" si="3"/>
        <v>0.8907600479</v>
      </c>
      <c r="S12" s="152"/>
      <c r="T12" s="193"/>
      <c r="U12" s="195" t="s">
        <v>16</v>
      </c>
      <c r="V12" s="196">
        <f>SUM(V3,V4,V8)</f>
        <v>6</v>
      </c>
      <c r="W12" s="19"/>
      <c r="X12" s="544"/>
      <c r="Y12" s="195" t="s">
        <v>16</v>
      </c>
      <c r="Z12" s="196">
        <f>SUM(Z3:Z11)</f>
        <v>597</v>
      </c>
      <c r="AA12" s="197"/>
    </row>
    <row r="13">
      <c r="A13" s="528">
        <v>45705.0</v>
      </c>
      <c r="B13" s="531">
        <v>45783.0</v>
      </c>
      <c r="C13" s="54">
        <v>229812.0</v>
      </c>
      <c r="D13" s="530" t="s">
        <v>104</v>
      </c>
      <c r="E13" s="531">
        <v>45505.0</v>
      </c>
      <c r="F13" s="351">
        <f t="shared" si="1"/>
        <v>9</v>
      </c>
      <c r="G13" s="531">
        <v>45568.0</v>
      </c>
      <c r="H13" s="351">
        <f t="shared" si="2"/>
        <v>7</v>
      </c>
      <c r="I13" s="533" t="s">
        <v>49</v>
      </c>
      <c r="J13" s="530">
        <v>501.0</v>
      </c>
      <c r="K13" s="534" t="s">
        <v>174</v>
      </c>
      <c r="L13" s="530" t="s">
        <v>68</v>
      </c>
      <c r="M13" s="545" t="s">
        <v>1104</v>
      </c>
      <c r="N13" s="530" t="s">
        <v>19</v>
      </c>
      <c r="O13" s="536" t="s">
        <v>1090</v>
      </c>
      <c r="P13" s="546" t="s">
        <v>66</v>
      </c>
      <c r="Q13" s="538">
        <v>61558.4</v>
      </c>
      <c r="R13" s="539" t="str">
        <f t="shared" si="3"/>
        <v>-</v>
      </c>
      <c r="S13" s="152"/>
      <c r="T13" s="199"/>
      <c r="U13" s="200"/>
      <c r="V13" s="200"/>
      <c r="W13" s="549"/>
      <c r="X13" s="550"/>
      <c r="Y13" s="200"/>
      <c r="Z13" s="200"/>
      <c r="AA13" s="202"/>
    </row>
    <row r="14">
      <c r="A14" s="528">
        <v>45705.0</v>
      </c>
      <c r="B14" s="531">
        <v>45783.0</v>
      </c>
      <c r="C14" s="54">
        <v>203284.0</v>
      </c>
      <c r="D14" s="530" t="s">
        <v>83</v>
      </c>
      <c r="E14" s="531">
        <v>45261.0</v>
      </c>
      <c r="F14" s="351">
        <f t="shared" si="1"/>
        <v>17</v>
      </c>
      <c r="G14" s="531">
        <v>45312.0</v>
      </c>
      <c r="H14" s="351">
        <f t="shared" si="2"/>
        <v>15</v>
      </c>
      <c r="I14" s="533" t="s">
        <v>74</v>
      </c>
      <c r="J14" s="530" t="s">
        <v>1105</v>
      </c>
      <c r="K14" s="534">
        <v>2000.0</v>
      </c>
      <c r="L14" s="530" t="s">
        <v>84</v>
      </c>
      <c r="M14" s="545" t="s">
        <v>1106</v>
      </c>
      <c r="N14" s="530" t="s">
        <v>19</v>
      </c>
      <c r="O14" s="536" t="s">
        <v>1095</v>
      </c>
      <c r="P14" s="546" t="s">
        <v>66</v>
      </c>
      <c r="Q14" s="538">
        <v>25788.62</v>
      </c>
      <c r="R14" s="539">
        <f t="shared" si="3"/>
        <v>0.9224464124</v>
      </c>
      <c r="S14" s="152"/>
      <c r="T14" s="551" t="s">
        <v>75</v>
      </c>
      <c r="U14" s="552"/>
      <c r="V14" s="552"/>
      <c r="W14" s="553"/>
      <c r="X14" s="554"/>
      <c r="Y14" s="292" t="s">
        <v>76</v>
      </c>
      <c r="Z14" s="180"/>
      <c r="AA14" s="209"/>
    </row>
    <row r="15">
      <c r="A15" s="528">
        <v>45705.0</v>
      </c>
      <c r="B15" s="531">
        <v>45783.0</v>
      </c>
      <c r="C15" s="54">
        <v>241365.0</v>
      </c>
      <c r="D15" s="530" t="s">
        <v>83</v>
      </c>
      <c r="E15" s="531">
        <v>45139.0</v>
      </c>
      <c r="F15" s="351">
        <f t="shared" si="1"/>
        <v>21</v>
      </c>
      <c r="G15" s="531">
        <v>45687.0</v>
      </c>
      <c r="H15" s="351">
        <f t="shared" si="2"/>
        <v>3</v>
      </c>
      <c r="I15" s="533" t="s">
        <v>74</v>
      </c>
      <c r="J15" s="533">
        <v>306.0</v>
      </c>
      <c r="K15" s="534" t="s">
        <v>103</v>
      </c>
      <c r="L15" s="530" t="s">
        <v>68</v>
      </c>
      <c r="M15" s="555" t="s">
        <v>1107</v>
      </c>
      <c r="N15" s="530" t="s">
        <v>19</v>
      </c>
      <c r="O15" s="536" t="s">
        <v>1094</v>
      </c>
      <c r="P15" s="546" t="s">
        <v>66</v>
      </c>
      <c r="Q15" s="538">
        <v>106034.8</v>
      </c>
      <c r="R15" s="539" t="str">
        <f t="shared" si="3"/>
        <v>-</v>
      </c>
      <c r="S15" s="527"/>
      <c r="T15" s="209" t="s">
        <v>78</v>
      </c>
      <c r="U15" s="209" t="s">
        <v>79</v>
      </c>
      <c r="V15" s="209" t="s">
        <v>38</v>
      </c>
      <c r="W15" s="209" t="s">
        <v>1108</v>
      </c>
      <c r="X15" s="554"/>
      <c r="Y15" s="556"/>
      <c r="Z15" s="557"/>
      <c r="AA15" s="72" t="str">
        <f t="shared" ref="AA15:AA20" si="4">100% -(Z15/Y15)</f>
        <v>#DIV/0!</v>
      </c>
    </row>
    <row r="16">
      <c r="A16" s="528">
        <v>45705.0</v>
      </c>
      <c r="B16" s="531">
        <v>45782.0</v>
      </c>
      <c r="C16" s="54">
        <v>203356.0</v>
      </c>
      <c r="D16" s="530" t="s">
        <v>58</v>
      </c>
      <c r="E16" s="531">
        <v>45323.0</v>
      </c>
      <c r="F16" s="351">
        <f t="shared" si="1"/>
        <v>15</v>
      </c>
      <c r="G16" s="531">
        <v>45356.0</v>
      </c>
      <c r="H16" s="351">
        <f t="shared" si="2"/>
        <v>14</v>
      </c>
      <c r="I16" s="533" t="s">
        <v>49</v>
      </c>
      <c r="J16" s="530">
        <v>502.0</v>
      </c>
      <c r="K16" s="534" t="s">
        <v>174</v>
      </c>
      <c r="L16" s="530" t="s">
        <v>51</v>
      </c>
      <c r="M16" s="545" t="s">
        <v>1109</v>
      </c>
      <c r="N16" s="530" t="s">
        <v>22</v>
      </c>
      <c r="O16" s="536" t="s">
        <v>1110</v>
      </c>
      <c r="P16" s="546" t="s">
        <v>66</v>
      </c>
      <c r="Q16" s="538">
        <v>108277.8</v>
      </c>
      <c r="R16" s="539" t="str">
        <f t="shared" si="3"/>
        <v>-</v>
      </c>
      <c r="S16" s="152"/>
      <c r="T16" s="215">
        <v>45777.0</v>
      </c>
      <c r="U16" s="216">
        <v>163275.0</v>
      </c>
      <c r="V16" s="169" t="s">
        <v>81</v>
      </c>
      <c r="W16" s="215">
        <v>45779.0</v>
      </c>
      <c r="X16" s="558"/>
      <c r="Y16" s="556"/>
      <c r="Z16" s="557"/>
      <c r="AA16" s="72" t="str">
        <f t="shared" si="4"/>
        <v>#DIV/0!</v>
      </c>
    </row>
    <row r="17">
      <c r="A17" s="528">
        <v>45705.0</v>
      </c>
      <c r="B17" s="531">
        <v>45783.0</v>
      </c>
      <c r="C17" s="54">
        <v>207466.0</v>
      </c>
      <c r="D17" s="530" t="s">
        <v>87</v>
      </c>
      <c r="E17" s="531">
        <v>45352.0</v>
      </c>
      <c r="F17" s="532">
        <f t="shared" si="1"/>
        <v>14</v>
      </c>
      <c r="G17" s="531">
        <v>45373.0</v>
      </c>
      <c r="H17" s="351">
        <f t="shared" si="2"/>
        <v>13</v>
      </c>
      <c r="I17" s="533" t="s">
        <v>74</v>
      </c>
      <c r="J17" s="530" t="s">
        <v>94</v>
      </c>
      <c r="K17" s="534" t="s">
        <v>174</v>
      </c>
      <c r="L17" s="530" t="s">
        <v>51</v>
      </c>
      <c r="M17" s="545" t="s">
        <v>1111</v>
      </c>
      <c r="N17" s="530" t="s">
        <v>19</v>
      </c>
      <c r="O17" s="536" t="s">
        <v>1112</v>
      </c>
      <c r="P17" s="546" t="s">
        <v>66</v>
      </c>
      <c r="Q17" s="538">
        <v>70278.0</v>
      </c>
      <c r="R17" s="539" t="str">
        <f t="shared" si="3"/>
        <v>-</v>
      </c>
      <c r="S17" s="152"/>
      <c r="T17" s="215">
        <v>45779.0</v>
      </c>
      <c r="U17" s="216">
        <v>189649.0</v>
      </c>
      <c r="V17" s="169" t="s">
        <v>90</v>
      </c>
      <c r="W17" s="215">
        <v>45779.0</v>
      </c>
      <c r="X17" s="559"/>
      <c r="Y17" s="557"/>
      <c r="Z17" s="557"/>
      <c r="AA17" s="72" t="str">
        <f t="shared" si="4"/>
        <v>#DIV/0!</v>
      </c>
    </row>
    <row r="18">
      <c r="A18" s="528">
        <v>45705.0</v>
      </c>
      <c r="B18" s="531">
        <v>45783.0</v>
      </c>
      <c r="C18" s="54">
        <v>214392.0</v>
      </c>
      <c r="D18" s="530" t="s">
        <v>89</v>
      </c>
      <c r="E18" s="531">
        <v>45413.0</v>
      </c>
      <c r="F18" s="532">
        <f t="shared" si="1"/>
        <v>12</v>
      </c>
      <c r="G18" s="531">
        <v>45426.0</v>
      </c>
      <c r="H18" s="351">
        <f t="shared" si="2"/>
        <v>11</v>
      </c>
      <c r="I18" s="533" t="s">
        <v>74</v>
      </c>
      <c r="J18" s="530" t="s">
        <v>94</v>
      </c>
      <c r="K18" s="534">
        <v>8000.0</v>
      </c>
      <c r="L18" s="530" t="s">
        <v>68</v>
      </c>
      <c r="M18" s="545" t="s">
        <v>1113</v>
      </c>
      <c r="N18" s="530" t="s">
        <v>19</v>
      </c>
      <c r="O18" s="536" t="s">
        <v>1099</v>
      </c>
      <c r="P18" s="546" t="s">
        <v>66</v>
      </c>
      <c r="Q18" s="538">
        <v>30142.75</v>
      </c>
      <c r="R18" s="560">
        <f t="shared" si="3"/>
        <v>0.734596213</v>
      </c>
      <c r="S18" s="527"/>
      <c r="T18" s="215">
        <v>45779.0</v>
      </c>
      <c r="U18" s="216">
        <v>213220.0</v>
      </c>
      <c r="V18" s="169" t="s">
        <v>81</v>
      </c>
      <c r="W18" s="215">
        <v>45779.0</v>
      </c>
      <c r="X18" s="554"/>
      <c r="Y18" s="229"/>
      <c r="Z18" s="229"/>
      <c r="AA18" s="72" t="str">
        <f t="shared" si="4"/>
        <v>#DIV/0!</v>
      </c>
    </row>
    <row r="19">
      <c r="A19" s="528">
        <v>45705.0</v>
      </c>
      <c r="B19" s="531">
        <v>45783.0</v>
      </c>
      <c r="C19" s="54">
        <v>162189.0</v>
      </c>
      <c r="D19" s="530" t="s">
        <v>96</v>
      </c>
      <c r="E19" s="531">
        <v>45078.0</v>
      </c>
      <c r="F19" s="351">
        <f t="shared" si="1"/>
        <v>23</v>
      </c>
      <c r="G19" s="531">
        <v>45117.0</v>
      </c>
      <c r="H19" s="351">
        <f t="shared" si="2"/>
        <v>21</v>
      </c>
      <c r="I19" s="533" t="s">
        <v>63</v>
      </c>
      <c r="J19" s="530">
        <v>431.0</v>
      </c>
      <c r="K19" s="534">
        <v>11000.0</v>
      </c>
      <c r="L19" s="530" t="s">
        <v>68</v>
      </c>
      <c r="M19" s="545" t="s">
        <v>1114</v>
      </c>
      <c r="N19" s="530" t="s">
        <v>19</v>
      </c>
      <c r="O19" s="536" t="s">
        <v>1099</v>
      </c>
      <c r="P19" s="546" t="s">
        <v>66</v>
      </c>
      <c r="Q19" s="538">
        <v>53086.68</v>
      </c>
      <c r="R19" s="539">
        <f t="shared" si="3"/>
        <v>0.7927917135</v>
      </c>
      <c r="S19" s="152"/>
      <c r="T19" s="215">
        <v>45779.0</v>
      </c>
      <c r="U19" s="216">
        <v>222868.0</v>
      </c>
      <c r="V19" s="169" t="s">
        <v>101</v>
      </c>
      <c r="W19" s="215">
        <v>45783.0</v>
      </c>
      <c r="X19" s="561"/>
      <c r="Y19" s="229"/>
      <c r="Z19" s="229"/>
      <c r="AA19" s="72" t="str">
        <f t="shared" si="4"/>
        <v>#DIV/0!</v>
      </c>
    </row>
    <row r="20">
      <c r="A20" s="528">
        <v>45705.0</v>
      </c>
      <c r="B20" s="531">
        <v>45783.0</v>
      </c>
      <c r="C20" s="54">
        <v>177775.0</v>
      </c>
      <c r="D20" s="530" t="s">
        <v>116</v>
      </c>
      <c r="E20" s="531">
        <v>45078.0</v>
      </c>
      <c r="F20" s="532">
        <f t="shared" si="1"/>
        <v>23</v>
      </c>
      <c r="G20" s="531">
        <v>45120.0</v>
      </c>
      <c r="H20" s="351">
        <f t="shared" si="2"/>
        <v>21</v>
      </c>
      <c r="I20" s="533" t="s">
        <v>74</v>
      </c>
      <c r="J20" s="530">
        <v>302.0</v>
      </c>
      <c r="K20" s="534">
        <v>5000.0</v>
      </c>
      <c r="L20" s="530" t="s">
        <v>51</v>
      </c>
      <c r="M20" s="555" t="s">
        <v>1115</v>
      </c>
      <c r="N20" s="530" t="s">
        <v>19</v>
      </c>
      <c r="O20" s="536" t="s">
        <v>1116</v>
      </c>
      <c r="P20" s="546" t="s">
        <v>66</v>
      </c>
      <c r="Q20" s="538">
        <v>74423.5</v>
      </c>
      <c r="R20" s="539">
        <f t="shared" si="3"/>
        <v>0.9328169194</v>
      </c>
      <c r="S20" s="152"/>
      <c r="T20" s="215">
        <v>45782.0</v>
      </c>
      <c r="U20" s="216">
        <v>233565.0</v>
      </c>
      <c r="V20" s="169" t="s">
        <v>81</v>
      </c>
      <c r="W20" s="215">
        <v>45782.0</v>
      </c>
      <c r="X20" s="554"/>
      <c r="Y20" s="297"/>
      <c r="Z20" s="297"/>
      <c r="AA20" s="72" t="str">
        <f t="shared" si="4"/>
        <v>#DIV/0!</v>
      </c>
    </row>
    <row r="21">
      <c r="A21" s="528">
        <v>45705.0</v>
      </c>
      <c r="B21" s="531">
        <v>45783.0</v>
      </c>
      <c r="C21" s="54">
        <v>225613.0</v>
      </c>
      <c r="D21" s="530" t="s">
        <v>990</v>
      </c>
      <c r="E21" s="531">
        <v>44866.0</v>
      </c>
      <c r="F21" s="351">
        <f t="shared" si="1"/>
        <v>30</v>
      </c>
      <c r="G21" s="531">
        <v>45525.0</v>
      </c>
      <c r="H21" s="351">
        <f t="shared" si="2"/>
        <v>8</v>
      </c>
      <c r="I21" s="533" t="s">
        <v>49</v>
      </c>
      <c r="J21" s="530">
        <v>535.0</v>
      </c>
      <c r="K21" s="534" t="s">
        <v>103</v>
      </c>
      <c r="L21" s="530" t="s">
        <v>68</v>
      </c>
      <c r="M21" s="555" t="s">
        <v>1095</v>
      </c>
      <c r="N21" s="530" t="s">
        <v>19</v>
      </c>
      <c r="O21" s="562" t="s">
        <v>1094</v>
      </c>
      <c r="P21" s="546" t="s">
        <v>66</v>
      </c>
      <c r="Q21" s="538">
        <v>36894.06</v>
      </c>
      <c r="R21" s="539" t="str">
        <f t="shared" si="3"/>
        <v>-</v>
      </c>
      <c r="S21" s="152"/>
      <c r="T21" s="215">
        <v>45782.0</v>
      </c>
      <c r="U21" s="216">
        <v>223773.0</v>
      </c>
      <c r="V21" s="169" t="s">
        <v>81</v>
      </c>
      <c r="W21" s="563">
        <v>45782.0</v>
      </c>
      <c r="X21" s="564"/>
      <c r="Y21" s="163"/>
      <c r="Z21" s="163"/>
      <c r="AA21" s="221"/>
    </row>
    <row r="22">
      <c r="A22" s="528">
        <v>45705.0</v>
      </c>
      <c r="B22" s="531">
        <v>45783.0</v>
      </c>
      <c r="C22" s="54">
        <v>206649.0</v>
      </c>
      <c r="D22" s="530" t="s">
        <v>60</v>
      </c>
      <c r="E22" s="531">
        <v>45352.0</v>
      </c>
      <c r="F22" s="351">
        <f t="shared" si="1"/>
        <v>14</v>
      </c>
      <c r="G22" s="531">
        <v>45369.0</v>
      </c>
      <c r="H22" s="351">
        <f t="shared" si="2"/>
        <v>13</v>
      </c>
      <c r="I22" s="533" t="s">
        <v>49</v>
      </c>
      <c r="J22" s="530">
        <v>535.0</v>
      </c>
      <c r="K22" s="534" t="s">
        <v>174</v>
      </c>
      <c r="L22" s="530" t="s">
        <v>51</v>
      </c>
      <c r="M22" s="545" t="s">
        <v>1117</v>
      </c>
      <c r="N22" s="530" t="s">
        <v>19</v>
      </c>
      <c r="O22" s="536" t="s">
        <v>1094</v>
      </c>
      <c r="P22" s="546" t="s">
        <v>66</v>
      </c>
      <c r="Q22" s="538">
        <v>50131.9</v>
      </c>
      <c r="R22" s="539" t="str">
        <f t="shared" si="3"/>
        <v>-</v>
      </c>
      <c r="S22" s="152"/>
      <c r="T22" s="215"/>
      <c r="U22" s="216"/>
      <c r="V22" s="565"/>
      <c r="W22" s="215"/>
      <c r="X22" s="564"/>
      <c r="Y22" s="163"/>
      <c r="Z22" s="163"/>
      <c r="AA22" s="163"/>
    </row>
    <row r="23">
      <c r="A23" s="528">
        <v>45695.0</v>
      </c>
      <c r="B23" s="531">
        <v>45783.0</v>
      </c>
      <c r="C23" s="54">
        <v>181567.0</v>
      </c>
      <c r="D23" s="530" t="s">
        <v>60</v>
      </c>
      <c r="E23" s="531">
        <v>45474.0</v>
      </c>
      <c r="F23" s="351">
        <f t="shared" si="1"/>
        <v>10</v>
      </c>
      <c r="G23" s="531">
        <v>45523.0</v>
      </c>
      <c r="H23" s="351">
        <f t="shared" si="2"/>
        <v>8</v>
      </c>
      <c r="I23" s="533" t="s">
        <v>59</v>
      </c>
      <c r="J23" s="530">
        <v>104.0</v>
      </c>
      <c r="K23" s="534" t="s">
        <v>1118</v>
      </c>
      <c r="L23" s="530" t="s">
        <v>84</v>
      </c>
      <c r="M23" s="545" t="s">
        <v>1119</v>
      </c>
      <c r="N23" s="530" t="s">
        <v>19</v>
      </c>
      <c r="O23" s="536" t="s">
        <v>1120</v>
      </c>
      <c r="P23" s="546" t="s">
        <v>66</v>
      </c>
      <c r="Q23" s="538">
        <v>23894.0</v>
      </c>
      <c r="R23" s="539" t="str">
        <f t="shared" si="3"/>
        <v>-</v>
      </c>
      <c r="S23" s="152"/>
      <c r="T23" s="215"/>
      <c r="U23" s="216"/>
      <c r="V23" s="565"/>
      <c r="W23" s="215"/>
      <c r="X23" s="566"/>
      <c r="Y23" s="163"/>
      <c r="Z23" s="163"/>
      <c r="AA23" s="163"/>
    </row>
    <row r="24">
      <c r="A24" s="528">
        <v>45705.0</v>
      </c>
      <c r="B24" s="531">
        <v>45783.0</v>
      </c>
      <c r="C24" s="54">
        <v>229946.0</v>
      </c>
      <c r="D24" s="530" t="s">
        <v>60</v>
      </c>
      <c r="E24" s="531">
        <v>45474.0</v>
      </c>
      <c r="F24" s="351">
        <f t="shared" si="1"/>
        <v>10</v>
      </c>
      <c r="G24" s="531">
        <v>45602.0</v>
      </c>
      <c r="H24" s="351">
        <f t="shared" si="2"/>
        <v>6</v>
      </c>
      <c r="I24" s="533" t="s">
        <v>49</v>
      </c>
      <c r="J24" s="533" t="s">
        <v>176</v>
      </c>
      <c r="K24" s="534" t="s">
        <v>175</v>
      </c>
      <c r="L24" s="530" t="s">
        <v>51</v>
      </c>
      <c r="M24" s="545" t="s">
        <v>1121</v>
      </c>
      <c r="N24" s="530" t="s">
        <v>19</v>
      </c>
      <c r="O24" s="536" t="s">
        <v>1122</v>
      </c>
      <c r="P24" s="546" t="s">
        <v>66</v>
      </c>
      <c r="Q24" s="538">
        <v>65058.66</v>
      </c>
      <c r="R24" s="539" t="str">
        <f t="shared" si="3"/>
        <v>-</v>
      </c>
      <c r="S24" s="152"/>
      <c r="T24" s="215"/>
      <c r="U24" s="216"/>
      <c r="V24" s="565"/>
      <c r="W24" s="247"/>
      <c r="X24" s="564"/>
      <c r="Y24" s="163"/>
      <c r="Z24" s="163"/>
      <c r="AA24" s="163"/>
    </row>
    <row r="25">
      <c r="A25" s="528">
        <v>45705.0</v>
      </c>
      <c r="B25" s="531">
        <v>45783.0</v>
      </c>
      <c r="C25" s="54">
        <v>209701.0</v>
      </c>
      <c r="D25" s="530" t="s">
        <v>48</v>
      </c>
      <c r="E25" s="531">
        <v>45323.0</v>
      </c>
      <c r="F25" s="532">
        <f t="shared" si="1"/>
        <v>15</v>
      </c>
      <c r="G25" s="531">
        <v>45391.0</v>
      </c>
      <c r="H25" s="351">
        <f t="shared" si="2"/>
        <v>12</v>
      </c>
      <c r="I25" s="533" t="s">
        <v>49</v>
      </c>
      <c r="J25" s="530">
        <v>524.0</v>
      </c>
      <c r="K25" s="534" t="s">
        <v>103</v>
      </c>
      <c r="L25" s="530" t="s">
        <v>68</v>
      </c>
      <c r="M25" s="548" t="s">
        <v>1123</v>
      </c>
      <c r="N25" s="530" t="s">
        <v>19</v>
      </c>
      <c r="O25" s="536" t="s">
        <v>1124</v>
      </c>
      <c r="P25" s="546" t="s">
        <v>66</v>
      </c>
      <c r="Q25" s="538">
        <v>53250.3</v>
      </c>
      <c r="R25" s="539" t="str">
        <f t="shared" si="3"/>
        <v>-</v>
      </c>
      <c r="S25" s="152"/>
      <c r="T25" s="215"/>
      <c r="U25" s="216"/>
      <c r="V25" s="565"/>
      <c r="W25" s="215"/>
      <c r="X25" s="566"/>
      <c r="Y25" s="163"/>
      <c r="Z25" s="163"/>
      <c r="AA25" s="163"/>
    </row>
    <row r="26">
      <c r="A26" s="528">
        <v>45705.0</v>
      </c>
      <c r="B26" s="531">
        <v>45782.0</v>
      </c>
      <c r="C26" s="54">
        <v>208131.0</v>
      </c>
      <c r="D26" s="530" t="s">
        <v>48</v>
      </c>
      <c r="E26" s="531">
        <v>44470.0</v>
      </c>
      <c r="F26" s="351">
        <f t="shared" si="1"/>
        <v>43</v>
      </c>
      <c r="G26" s="531">
        <v>45378.0</v>
      </c>
      <c r="H26" s="351">
        <f t="shared" si="2"/>
        <v>13</v>
      </c>
      <c r="I26" s="533" t="s">
        <v>49</v>
      </c>
      <c r="J26" s="530" t="s">
        <v>33</v>
      </c>
      <c r="K26" s="534" t="s">
        <v>175</v>
      </c>
      <c r="L26" s="530" t="s">
        <v>51</v>
      </c>
      <c r="M26" s="545" t="s">
        <v>1125</v>
      </c>
      <c r="N26" s="530" t="s">
        <v>22</v>
      </c>
      <c r="O26" s="536" t="s">
        <v>1126</v>
      </c>
      <c r="P26" s="546" t="s">
        <v>66</v>
      </c>
      <c r="Q26" s="538">
        <v>53516.97</v>
      </c>
      <c r="R26" s="539" t="str">
        <f t="shared" si="3"/>
        <v>-</v>
      </c>
      <c r="S26" s="152"/>
      <c r="T26" s="215"/>
      <c r="U26" s="216"/>
      <c r="V26" s="565"/>
      <c r="W26" s="247"/>
      <c r="X26" s="564"/>
      <c r="Y26" s="306"/>
      <c r="Z26" s="163"/>
      <c r="AA26" s="163"/>
    </row>
    <row r="27">
      <c r="A27" s="528">
        <v>45705.0</v>
      </c>
      <c r="B27" s="531">
        <v>45782.0</v>
      </c>
      <c r="C27" s="54">
        <v>216584.0</v>
      </c>
      <c r="D27" s="530" t="s">
        <v>48</v>
      </c>
      <c r="E27" s="531">
        <v>45413.0</v>
      </c>
      <c r="F27" s="351">
        <f t="shared" si="1"/>
        <v>12</v>
      </c>
      <c r="G27" s="531">
        <v>45450.0</v>
      </c>
      <c r="H27" s="351">
        <f t="shared" si="2"/>
        <v>10</v>
      </c>
      <c r="I27" s="533" t="s">
        <v>49</v>
      </c>
      <c r="J27" s="533" t="s">
        <v>176</v>
      </c>
      <c r="K27" s="534">
        <v>10000.0</v>
      </c>
      <c r="L27" s="530" t="s">
        <v>68</v>
      </c>
      <c r="M27" s="545" t="s">
        <v>1127</v>
      </c>
      <c r="N27" s="530" t="s">
        <v>22</v>
      </c>
      <c r="O27" s="536" t="s">
        <v>1116</v>
      </c>
      <c r="P27" s="546" t="s">
        <v>66</v>
      </c>
      <c r="Q27" s="538">
        <v>70489.64</v>
      </c>
      <c r="R27" s="539">
        <f t="shared" si="3"/>
        <v>0.8581351813</v>
      </c>
      <c r="S27" s="152"/>
      <c r="T27" s="215"/>
      <c r="U27" s="216"/>
      <c r="V27" s="565"/>
      <c r="W27" s="215"/>
      <c r="X27" s="566"/>
      <c r="Y27" s="306"/>
      <c r="Z27" s="163"/>
      <c r="AA27" s="163"/>
    </row>
    <row r="28">
      <c r="A28" s="528">
        <v>45705.0</v>
      </c>
      <c r="B28" s="531">
        <v>45783.0</v>
      </c>
      <c r="C28" s="54">
        <v>231039.0</v>
      </c>
      <c r="D28" s="530" t="s">
        <v>48</v>
      </c>
      <c r="E28" s="531">
        <v>45505.0</v>
      </c>
      <c r="F28" s="351">
        <f t="shared" si="1"/>
        <v>9</v>
      </c>
      <c r="G28" s="531">
        <v>45580.0</v>
      </c>
      <c r="H28" s="351">
        <f t="shared" si="2"/>
        <v>6</v>
      </c>
      <c r="I28" s="533" t="s">
        <v>49</v>
      </c>
      <c r="J28" s="533" t="s">
        <v>176</v>
      </c>
      <c r="K28" s="534" t="s">
        <v>175</v>
      </c>
      <c r="L28" s="530" t="s">
        <v>51</v>
      </c>
      <c r="M28" s="545" t="s">
        <v>1128</v>
      </c>
      <c r="N28" s="530" t="s">
        <v>19</v>
      </c>
      <c r="O28" s="536" t="s">
        <v>1122</v>
      </c>
      <c r="P28" s="546" t="s">
        <v>66</v>
      </c>
      <c r="Q28" s="538">
        <v>39315.22</v>
      </c>
      <c r="R28" s="539" t="str">
        <f t="shared" si="3"/>
        <v>-</v>
      </c>
      <c r="S28" s="152"/>
      <c r="T28" s="215"/>
      <c r="U28" s="216"/>
      <c r="V28" s="565"/>
      <c r="W28" s="215"/>
      <c r="X28" s="566"/>
      <c r="Y28" s="306"/>
      <c r="Z28" s="163"/>
      <c r="AA28" s="163"/>
    </row>
    <row r="29">
      <c r="A29" s="528">
        <v>45705.0</v>
      </c>
      <c r="B29" s="531">
        <v>45783.0</v>
      </c>
      <c r="C29" s="54">
        <v>223684.0</v>
      </c>
      <c r="D29" s="530" t="s">
        <v>102</v>
      </c>
      <c r="E29" s="531">
        <v>45505.0</v>
      </c>
      <c r="F29" s="532">
        <f t="shared" si="1"/>
        <v>9</v>
      </c>
      <c r="G29" s="531">
        <v>45509.0</v>
      </c>
      <c r="H29" s="351">
        <f t="shared" si="2"/>
        <v>9</v>
      </c>
      <c r="I29" s="533" t="s">
        <v>59</v>
      </c>
      <c r="J29" s="530">
        <v>101.0</v>
      </c>
      <c r="K29" s="534" t="s">
        <v>103</v>
      </c>
      <c r="L29" s="530" t="s">
        <v>51</v>
      </c>
      <c r="M29" s="545" t="s">
        <v>1129</v>
      </c>
      <c r="N29" s="530" t="s">
        <v>19</v>
      </c>
      <c r="O29" s="536" t="s">
        <v>1094</v>
      </c>
      <c r="P29" s="546" t="s">
        <v>66</v>
      </c>
      <c r="Q29" s="538">
        <v>36335.0</v>
      </c>
      <c r="R29" s="539" t="str">
        <f t="shared" si="3"/>
        <v>-</v>
      </c>
      <c r="S29" s="152"/>
      <c r="T29" s="215"/>
      <c r="U29" s="216"/>
      <c r="V29" s="565"/>
      <c r="W29" s="215"/>
      <c r="X29" s="559"/>
      <c r="Y29" s="306"/>
      <c r="Z29" s="163"/>
      <c r="AA29" s="163"/>
    </row>
    <row r="30">
      <c r="A30" s="528">
        <v>45705.0</v>
      </c>
      <c r="B30" s="531">
        <v>45783.0</v>
      </c>
      <c r="C30" s="54">
        <v>186858.0</v>
      </c>
      <c r="D30" s="530" t="s">
        <v>102</v>
      </c>
      <c r="E30" s="531">
        <v>45139.0</v>
      </c>
      <c r="F30" s="351">
        <f t="shared" si="1"/>
        <v>21</v>
      </c>
      <c r="G30" s="531">
        <v>45206.0</v>
      </c>
      <c r="H30" s="567">
        <f t="shared" si="2"/>
        <v>18</v>
      </c>
      <c r="I30" s="533" t="s">
        <v>49</v>
      </c>
      <c r="J30" s="530">
        <v>535.0</v>
      </c>
      <c r="K30" s="534" t="s">
        <v>174</v>
      </c>
      <c r="L30" s="530" t="s">
        <v>51</v>
      </c>
      <c r="M30" s="545" t="s">
        <v>1130</v>
      </c>
      <c r="N30" s="530" t="s">
        <v>19</v>
      </c>
      <c r="O30" s="536" t="s">
        <v>1122</v>
      </c>
      <c r="P30" s="546" t="s">
        <v>66</v>
      </c>
      <c r="Q30" s="538">
        <v>34032.7</v>
      </c>
      <c r="R30" s="539" t="str">
        <f t="shared" si="3"/>
        <v>-</v>
      </c>
      <c r="S30" s="152"/>
      <c r="T30" s="348"/>
      <c r="U30" s="349"/>
      <c r="V30" s="568"/>
      <c r="W30" s="348"/>
      <c r="X30" s="559"/>
      <c r="Y30" s="306"/>
      <c r="Z30" s="163"/>
      <c r="AA30" s="163"/>
    </row>
    <row r="31">
      <c r="A31" s="528">
        <v>45705.0</v>
      </c>
      <c r="B31" s="531">
        <v>45782.0</v>
      </c>
      <c r="C31" s="54">
        <v>205734.0</v>
      </c>
      <c r="D31" s="530" t="s">
        <v>102</v>
      </c>
      <c r="E31" s="531">
        <v>45352.0</v>
      </c>
      <c r="F31" s="351">
        <f t="shared" si="1"/>
        <v>14</v>
      </c>
      <c r="G31" s="531">
        <v>45367.0</v>
      </c>
      <c r="H31" s="351">
        <f t="shared" si="2"/>
        <v>13</v>
      </c>
      <c r="I31" s="533" t="s">
        <v>49</v>
      </c>
      <c r="J31" s="533">
        <v>510.0</v>
      </c>
      <c r="K31" s="534">
        <v>7000.0</v>
      </c>
      <c r="L31" s="530" t="s">
        <v>68</v>
      </c>
      <c r="M31" s="547" t="s">
        <v>1131</v>
      </c>
      <c r="N31" s="530" t="s">
        <v>22</v>
      </c>
      <c r="O31" s="536" t="s">
        <v>1116</v>
      </c>
      <c r="P31" s="546" t="s">
        <v>66</v>
      </c>
      <c r="Q31" s="538">
        <v>55881.84</v>
      </c>
      <c r="R31" s="539">
        <f t="shared" si="3"/>
        <v>0.8747356923</v>
      </c>
      <c r="S31" s="152"/>
      <c r="T31" s="215"/>
      <c r="U31" s="216"/>
      <c r="V31" s="565"/>
      <c r="W31" s="215"/>
      <c r="X31" s="559"/>
      <c r="Y31" s="306"/>
      <c r="Z31" s="163"/>
      <c r="AA31" s="163"/>
    </row>
    <row r="32">
      <c r="A32" s="528">
        <v>45705.0</v>
      </c>
      <c r="B32" s="531">
        <v>45783.0</v>
      </c>
      <c r="C32" s="54">
        <v>221917.0</v>
      </c>
      <c r="D32" s="530" t="s">
        <v>102</v>
      </c>
      <c r="E32" s="531">
        <v>45474.0</v>
      </c>
      <c r="F32" s="532">
        <f t="shared" si="1"/>
        <v>10</v>
      </c>
      <c r="G32" s="531">
        <v>45490.0</v>
      </c>
      <c r="H32" s="351">
        <f t="shared" si="2"/>
        <v>9</v>
      </c>
      <c r="I32" s="533" t="s">
        <v>49</v>
      </c>
      <c r="J32" s="530">
        <v>501.0</v>
      </c>
      <c r="K32" s="534" t="s">
        <v>175</v>
      </c>
      <c r="L32" s="530" t="s">
        <v>51</v>
      </c>
      <c r="M32" s="545" t="s">
        <v>1132</v>
      </c>
      <c r="N32" s="530" t="s">
        <v>19</v>
      </c>
      <c r="O32" s="536" t="s">
        <v>1122</v>
      </c>
      <c r="P32" s="546" t="s">
        <v>66</v>
      </c>
      <c r="Q32" s="538">
        <v>39980.94</v>
      </c>
      <c r="R32" s="539" t="str">
        <f t="shared" si="3"/>
        <v>-</v>
      </c>
      <c r="S32" s="152"/>
      <c r="T32" s="215"/>
      <c r="U32" s="216"/>
      <c r="V32" s="565"/>
      <c r="W32" s="215"/>
      <c r="Y32" s="306"/>
      <c r="Z32" s="163"/>
      <c r="AA32" s="163"/>
    </row>
    <row r="33">
      <c r="A33" s="528">
        <v>45705.0</v>
      </c>
      <c r="B33" s="531">
        <v>45783.0</v>
      </c>
      <c r="C33" s="54">
        <v>233887.0</v>
      </c>
      <c r="D33" s="530" t="s">
        <v>102</v>
      </c>
      <c r="E33" s="531">
        <v>45566.0</v>
      </c>
      <c r="F33" s="351">
        <f t="shared" si="1"/>
        <v>7</v>
      </c>
      <c r="G33" s="531">
        <v>45609.0</v>
      </c>
      <c r="H33" s="351">
        <f t="shared" si="2"/>
        <v>5</v>
      </c>
      <c r="I33" s="533" t="s">
        <v>49</v>
      </c>
      <c r="J33" s="533" t="s">
        <v>176</v>
      </c>
      <c r="K33" s="534" t="s">
        <v>175</v>
      </c>
      <c r="L33" s="530" t="s">
        <v>51</v>
      </c>
      <c r="M33" s="548" t="s">
        <v>1133</v>
      </c>
      <c r="N33" s="530" t="s">
        <v>19</v>
      </c>
      <c r="O33" s="536" t="s">
        <v>1134</v>
      </c>
      <c r="P33" s="546" t="s">
        <v>66</v>
      </c>
      <c r="Q33" s="538">
        <v>42595.08</v>
      </c>
      <c r="R33" s="539" t="str">
        <f t="shared" si="3"/>
        <v>-</v>
      </c>
      <c r="S33" s="152"/>
      <c r="T33" s="215"/>
      <c r="U33" s="216"/>
      <c r="V33" s="565"/>
      <c r="W33" s="215"/>
      <c r="X33" s="564"/>
      <c r="Y33" s="306"/>
      <c r="Z33" s="163"/>
      <c r="AA33" s="163"/>
    </row>
    <row r="34">
      <c r="A34" s="528">
        <v>45705.0</v>
      </c>
      <c r="B34" s="531">
        <v>45783.0</v>
      </c>
      <c r="C34" s="54">
        <v>219161.0</v>
      </c>
      <c r="D34" s="530" t="s">
        <v>71</v>
      </c>
      <c r="E34" s="531">
        <v>45292.0</v>
      </c>
      <c r="F34" s="351">
        <f t="shared" si="1"/>
        <v>16</v>
      </c>
      <c r="G34" s="531">
        <v>45468.0</v>
      </c>
      <c r="H34" s="351">
        <f t="shared" si="2"/>
        <v>10</v>
      </c>
      <c r="I34" s="533" t="s">
        <v>49</v>
      </c>
      <c r="J34" s="530">
        <v>512.0</v>
      </c>
      <c r="K34" s="534" t="s">
        <v>103</v>
      </c>
      <c r="L34" s="530" t="s">
        <v>68</v>
      </c>
      <c r="M34" s="545" t="s">
        <v>1135</v>
      </c>
      <c r="N34" s="530" t="s">
        <v>19</v>
      </c>
      <c r="O34" s="536" t="s">
        <v>1094</v>
      </c>
      <c r="P34" s="546" t="s">
        <v>66</v>
      </c>
      <c r="Q34" s="538">
        <v>34528.55</v>
      </c>
      <c r="R34" s="539" t="str">
        <f t="shared" si="3"/>
        <v>-</v>
      </c>
      <c r="S34" s="152"/>
      <c r="T34" s="215"/>
      <c r="U34" s="216"/>
      <c r="V34" s="565"/>
      <c r="W34" s="215"/>
      <c r="X34" s="564"/>
      <c r="Y34" s="306"/>
      <c r="Z34" s="163"/>
      <c r="AA34" s="163"/>
    </row>
    <row r="35">
      <c r="A35" s="528">
        <v>45705.0</v>
      </c>
      <c r="B35" s="531">
        <v>45783.0</v>
      </c>
      <c r="C35" s="54">
        <v>175687.0</v>
      </c>
      <c r="D35" s="530" t="s">
        <v>133</v>
      </c>
      <c r="E35" s="531">
        <v>45078.0</v>
      </c>
      <c r="F35" s="351">
        <f t="shared" si="1"/>
        <v>23</v>
      </c>
      <c r="G35" s="531">
        <v>45111.0</v>
      </c>
      <c r="H35" s="351">
        <f t="shared" si="2"/>
        <v>22</v>
      </c>
      <c r="I35" s="533" t="s">
        <v>73</v>
      </c>
      <c r="J35" s="530" t="s">
        <v>256</v>
      </c>
      <c r="K35" s="534">
        <v>7000.0</v>
      </c>
      <c r="L35" s="530" t="s">
        <v>84</v>
      </c>
      <c r="M35" s="555" t="s">
        <v>1136</v>
      </c>
      <c r="N35" s="530" t="s">
        <v>19</v>
      </c>
      <c r="O35" s="536" t="s">
        <v>576</v>
      </c>
      <c r="P35" s="546" t="s">
        <v>66</v>
      </c>
      <c r="Q35" s="538">
        <v>34641.36</v>
      </c>
      <c r="R35" s="539">
        <f t="shared" si="3"/>
        <v>0.7979294115</v>
      </c>
      <c r="S35" s="152"/>
      <c r="T35" s="215"/>
      <c r="U35" s="216"/>
      <c r="V35" s="565"/>
      <c r="W35" s="215"/>
      <c r="X35" s="564"/>
      <c r="Y35" s="306"/>
      <c r="Z35" s="163"/>
      <c r="AA35" s="163"/>
    </row>
    <row r="36">
      <c r="A36" s="528">
        <v>45705.0</v>
      </c>
      <c r="B36" s="531">
        <v>45783.0</v>
      </c>
      <c r="C36" s="54">
        <v>199734.0</v>
      </c>
      <c r="D36" s="530" t="s">
        <v>133</v>
      </c>
      <c r="E36" s="531">
        <v>45292.0</v>
      </c>
      <c r="F36" s="351">
        <f t="shared" si="1"/>
        <v>16</v>
      </c>
      <c r="G36" s="531">
        <v>45320.0</v>
      </c>
      <c r="H36" s="351">
        <f t="shared" si="2"/>
        <v>15</v>
      </c>
      <c r="I36" s="533" t="s">
        <v>59</v>
      </c>
      <c r="J36" s="530">
        <v>139.0</v>
      </c>
      <c r="K36" s="534" t="s">
        <v>174</v>
      </c>
      <c r="L36" s="530" t="s">
        <v>51</v>
      </c>
      <c r="M36" s="545" t="s">
        <v>1137</v>
      </c>
      <c r="N36" s="530" t="s">
        <v>19</v>
      </c>
      <c r="O36" s="536" t="s">
        <v>1110</v>
      </c>
      <c r="P36" s="546" t="s">
        <v>66</v>
      </c>
      <c r="Q36" s="538">
        <v>124579.0</v>
      </c>
      <c r="R36" s="539" t="str">
        <f t="shared" si="3"/>
        <v>-</v>
      </c>
      <c r="S36" s="152"/>
      <c r="T36" s="215"/>
      <c r="U36" s="216"/>
      <c r="V36" s="565"/>
      <c r="W36" s="215"/>
      <c r="X36" s="559"/>
      <c r="Y36" s="306"/>
      <c r="Z36" s="163"/>
      <c r="AA36" s="163"/>
    </row>
    <row r="37">
      <c r="A37" s="528">
        <v>45705.0</v>
      </c>
      <c r="B37" s="531">
        <v>45783.0</v>
      </c>
      <c r="C37" s="54">
        <v>213180.0</v>
      </c>
      <c r="D37" s="530" t="s">
        <v>70</v>
      </c>
      <c r="E37" s="531">
        <v>45352.0</v>
      </c>
      <c r="F37" s="532">
        <f t="shared" si="1"/>
        <v>14</v>
      </c>
      <c r="G37" s="531">
        <v>45388.0</v>
      </c>
      <c r="H37" s="351">
        <f t="shared" si="2"/>
        <v>13</v>
      </c>
      <c r="I37" s="533" t="s">
        <v>49</v>
      </c>
      <c r="J37" s="530">
        <v>512.0</v>
      </c>
      <c r="K37" s="534" t="s">
        <v>174</v>
      </c>
      <c r="L37" s="530" t="s">
        <v>51</v>
      </c>
      <c r="M37" s="545" t="s">
        <v>1138</v>
      </c>
      <c r="N37" s="530" t="s">
        <v>19</v>
      </c>
      <c r="O37" s="536" t="s">
        <v>1110</v>
      </c>
      <c r="P37" s="546" t="s">
        <v>66</v>
      </c>
      <c r="Q37" s="538">
        <v>58722.22</v>
      </c>
      <c r="R37" s="539" t="str">
        <f t="shared" si="3"/>
        <v>-</v>
      </c>
      <c r="S37" s="152"/>
      <c r="T37" s="215"/>
      <c r="U37" s="216"/>
      <c r="V37" s="565"/>
      <c r="W37" s="215"/>
      <c r="X37" s="559"/>
      <c r="Y37" s="306"/>
      <c r="Z37" s="163"/>
      <c r="AA37" s="163"/>
    </row>
    <row r="38">
      <c r="A38" s="528">
        <v>45705.0</v>
      </c>
      <c r="B38" s="531">
        <v>45783.0</v>
      </c>
      <c r="C38" s="54">
        <v>197495.0</v>
      </c>
      <c r="D38" s="530" t="s">
        <v>70</v>
      </c>
      <c r="E38" s="531">
        <v>45261.0</v>
      </c>
      <c r="F38" s="351">
        <f t="shared" si="1"/>
        <v>17</v>
      </c>
      <c r="G38" s="531">
        <v>45297.0</v>
      </c>
      <c r="H38" s="351">
        <f t="shared" si="2"/>
        <v>16</v>
      </c>
      <c r="I38" s="533" t="s">
        <v>49</v>
      </c>
      <c r="J38" s="530">
        <v>535.0</v>
      </c>
      <c r="K38" s="534" t="s">
        <v>174</v>
      </c>
      <c r="L38" s="530" t="s">
        <v>51</v>
      </c>
      <c r="M38" s="545" t="s">
        <v>1139</v>
      </c>
      <c r="N38" s="530" t="s">
        <v>19</v>
      </c>
      <c r="O38" s="536" t="s">
        <v>1110</v>
      </c>
      <c r="P38" s="546" t="s">
        <v>66</v>
      </c>
      <c r="Q38" s="538">
        <v>48553.46</v>
      </c>
      <c r="R38" s="539" t="str">
        <f t="shared" si="3"/>
        <v>-</v>
      </c>
      <c r="S38" s="152"/>
      <c r="T38" s="215"/>
      <c r="U38" s="216"/>
      <c r="V38" s="565"/>
      <c r="W38" s="215"/>
      <c r="X38" s="564"/>
      <c r="Y38" s="163"/>
      <c r="Z38" s="163"/>
      <c r="AA38" s="163"/>
    </row>
    <row r="39">
      <c r="A39" s="528">
        <v>45705.0</v>
      </c>
      <c r="B39" s="531">
        <v>45783.0</v>
      </c>
      <c r="C39" s="54">
        <v>211173.0</v>
      </c>
      <c r="D39" s="530" t="s">
        <v>70</v>
      </c>
      <c r="E39" s="531">
        <v>45352.0</v>
      </c>
      <c r="F39" s="532">
        <f t="shared" si="1"/>
        <v>14</v>
      </c>
      <c r="G39" s="531">
        <v>45400.0</v>
      </c>
      <c r="H39" s="351">
        <f t="shared" si="2"/>
        <v>12</v>
      </c>
      <c r="I39" s="533" t="s">
        <v>49</v>
      </c>
      <c r="J39" s="530">
        <v>502.0</v>
      </c>
      <c r="K39" s="534" t="s">
        <v>103</v>
      </c>
      <c r="L39" s="530" t="s">
        <v>51</v>
      </c>
      <c r="M39" s="545" t="s">
        <v>1140</v>
      </c>
      <c r="N39" s="530" t="s">
        <v>19</v>
      </c>
      <c r="O39" s="536" t="s">
        <v>1110</v>
      </c>
      <c r="P39" s="546" t="s">
        <v>66</v>
      </c>
      <c r="Q39" s="538">
        <v>52128.96</v>
      </c>
      <c r="R39" s="539" t="str">
        <f t="shared" si="3"/>
        <v>-</v>
      </c>
      <c r="S39" s="152"/>
      <c r="T39" s="215"/>
      <c r="U39" s="216"/>
      <c r="V39" s="565"/>
      <c r="W39" s="215"/>
      <c r="X39" s="564"/>
      <c r="Y39" s="163"/>
      <c r="Z39" s="163"/>
      <c r="AA39" s="163"/>
    </row>
    <row r="40">
      <c r="A40" s="528">
        <v>45705.0</v>
      </c>
      <c r="B40" s="531">
        <v>45782.0</v>
      </c>
      <c r="C40" s="54">
        <v>233565.0</v>
      </c>
      <c r="D40" s="530" t="s">
        <v>70</v>
      </c>
      <c r="E40" s="531">
        <v>45566.0</v>
      </c>
      <c r="F40" s="351">
        <f t="shared" si="1"/>
        <v>7</v>
      </c>
      <c r="G40" s="531">
        <v>45603.0</v>
      </c>
      <c r="H40" s="351">
        <f t="shared" si="2"/>
        <v>5</v>
      </c>
      <c r="I40" s="533" t="s">
        <v>49</v>
      </c>
      <c r="J40" s="533">
        <v>501.0</v>
      </c>
      <c r="K40" s="534">
        <v>8000.0</v>
      </c>
      <c r="L40" s="530" t="s">
        <v>68</v>
      </c>
      <c r="M40" s="545" t="s">
        <v>1141</v>
      </c>
      <c r="N40" s="530" t="s">
        <v>22</v>
      </c>
      <c r="O40" s="536" t="s">
        <v>1142</v>
      </c>
      <c r="P40" s="546" t="s">
        <v>66</v>
      </c>
      <c r="Q40" s="538">
        <v>26458.81</v>
      </c>
      <c r="R40" s="539">
        <f t="shared" si="3"/>
        <v>0.6976432425</v>
      </c>
      <c r="S40" s="152"/>
      <c r="T40" s="215"/>
      <c r="U40" s="216"/>
      <c r="V40" s="565"/>
      <c r="W40" s="215"/>
      <c r="X40" s="564"/>
      <c r="Y40" s="163"/>
      <c r="Z40" s="163"/>
      <c r="AA40" s="163"/>
    </row>
    <row r="41">
      <c r="A41" s="528">
        <v>45705.0</v>
      </c>
      <c r="B41" s="531">
        <v>45783.0</v>
      </c>
      <c r="C41" s="54">
        <v>237847.0</v>
      </c>
      <c r="D41" s="530" t="s">
        <v>70</v>
      </c>
      <c r="E41" s="531">
        <v>45078.0</v>
      </c>
      <c r="F41" s="351">
        <f t="shared" si="1"/>
        <v>23</v>
      </c>
      <c r="G41" s="531">
        <v>45652.0</v>
      </c>
      <c r="H41" s="351">
        <f t="shared" si="2"/>
        <v>4</v>
      </c>
      <c r="I41" s="533" t="s">
        <v>49</v>
      </c>
      <c r="J41" s="569">
        <v>535.0</v>
      </c>
      <c r="K41" s="534" t="s">
        <v>175</v>
      </c>
      <c r="L41" s="530" t="s">
        <v>51</v>
      </c>
      <c r="M41" s="545" t="s">
        <v>1143</v>
      </c>
      <c r="N41" s="530" t="s">
        <v>19</v>
      </c>
      <c r="O41" s="536" t="s">
        <v>1122</v>
      </c>
      <c r="P41" s="546" t="s">
        <v>66</v>
      </c>
      <c r="Q41" s="538">
        <v>61760.25</v>
      </c>
      <c r="R41" s="539" t="str">
        <f t="shared" si="3"/>
        <v>-</v>
      </c>
      <c r="S41" s="152"/>
      <c r="T41" s="215"/>
      <c r="U41" s="216"/>
      <c r="V41" s="565"/>
      <c r="W41" s="215"/>
      <c r="X41" s="564"/>
      <c r="Y41" s="163"/>
      <c r="Z41" s="163"/>
      <c r="AA41" s="163"/>
    </row>
    <row r="42">
      <c r="A42" s="528">
        <v>45705.0</v>
      </c>
      <c r="B42" s="531">
        <v>45783.0</v>
      </c>
      <c r="C42" s="54">
        <v>223009.0</v>
      </c>
      <c r="D42" s="530" t="s">
        <v>77</v>
      </c>
      <c r="E42" s="531">
        <v>45413.0</v>
      </c>
      <c r="F42" s="351">
        <f t="shared" si="1"/>
        <v>12</v>
      </c>
      <c r="G42" s="531">
        <v>45502.0</v>
      </c>
      <c r="H42" s="351">
        <f t="shared" si="2"/>
        <v>9</v>
      </c>
      <c r="I42" s="533" t="s">
        <v>49</v>
      </c>
      <c r="J42" s="569">
        <v>502.0</v>
      </c>
      <c r="K42" s="534" t="s">
        <v>103</v>
      </c>
      <c r="L42" s="530" t="s">
        <v>68</v>
      </c>
      <c r="M42" s="555" t="s">
        <v>1095</v>
      </c>
      <c r="N42" s="530" t="s">
        <v>19</v>
      </c>
      <c r="O42" s="536" t="s">
        <v>1095</v>
      </c>
      <c r="P42" s="546" t="s">
        <v>66</v>
      </c>
      <c r="Q42" s="538">
        <v>38697.84</v>
      </c>
      <c r="R42" s="539" t="str">
        <f t="shared" si="3"/>
        <v>-</v>
      </c>
      <c r="S42" s="152"/>
      <c r="T42" s="215"/>
      <c r="U42" s="216"/>
      <c r="V42" s="565"/>
      <c r="W42" s="215"/>
      <c r="X42" s="564"/>
      <c r="Y42" s="163"/>
      <c r="Z42" s="163"/>
      <c r="AA42" s="163"/>
    </row>
    <row r="43">
      <c r="A43" s="528">
        <v>45769.0</v>
      </c>
      <c r="B43" s="531">
        <v>45779.0</v>
      </c>
      <c r="C43" s="54">
        <v>213220.0</v>
      </c>
      <c r="D43" s="530" t="s">
        <v>77</v>
      </c>
      <c r="E43" s="531">
        <v>45352.0</v>
      </c>
      <c r="F43" s="532">
        <f t="shared" si="1"/>
        <v>14</v>
      </c>
      <c r="G43" s="531">
        <v>45418.0</v>
      </c>
      <c r="H43" s="351">
        <f t="shared" si="2"/>
        <v>12</v>
      </c>
      <c r="I43" s="533" t="s">
        <v>49</v>
      </c>
      <c r="J43" s="530" t="s">
        <v>33</v>
      </c>
      <c r="K43" s="534" t="s">
        <v>1144</v>
      </c>
      <c r="L43" s="530" t="s">
        <v>68</v>
      </c>
      <c r="M43" s="545" t="s">
        <v>1145</v>
      </c>
      <c r="N43" s="530" t="s">
        <v>23</v>
      </c>
      <c r="O43" s="536" t="s">
        <v>1146</v>
      </c>
      <c r="P43" s="546" t="s">
        <v>66</v>
      </c>
      <c r="Q43" s="538">
        <v>52512.68</v>
      </c>
      <c r="R43" s="539" t="str">
        <f t="shared" si="3"/>
        <v>-</v>
      </c>
      <c r="S43" s="152"/>
      <c r="T43" s="215"/>
      <c r="U43" s="216"/>
      <c r="V43" s="565"/>
      <c r="W43" s="215"/>
      <c r="X43" s="564"/>
      <c r="Y43" s="163"/>
      <c r="Z43" s="163"/>
      <c r="AA43" s="163"/>
    </row>
    <row r="44">
      <c r="A44" s="528">
        <v>45705.0</v>
      </c>
      <c r="B44" s="531">
        <v>45783.0</v>
      </c>
      <c r="C44" s="54">
        <v>201670.0</v>
      </c>
      <c r="D44" s="530" t="s">
        <v>77</v>
      </c>
      <c r="E44" s="531">
        <v>45231.0</v>
      </c>
      <c r="F44" s="351">
        <f t="shared" si="1"/>
        <v>18</v>
      </c>
      <c r="G44" s="531">
        <v>45329.0</v>
      </c>
      <c r="H44" s="351">
        <f t="shared" si="2"/>
        <v>14</v>
      </c>
      <c r="I44" s="533" t="s">
        <v>49</v>
      </c>
      <c r="J44" s="530">
        <v>535.0</v>
      </c>
      <c r="K44" s="534">
        <v>10000.0</v>
      </c>
      <c r="L44" s="530" t="s">
        <v>68</v>
      </c>
      <c r="M44" s="570" t="s">
        <v>1147</v>
      </c>
      <c r="N44" s="530" t="s">
        <v>19</v>
      </c>
      <c r="O44" s="536" t="s">
        <v>1099</v>
      </c>
      <c r="P44" s="546" t="s">
        <v>66</v>
      </c>
      <c r="Q44" s="538">
        <v>40679.76</v>
      </c>
      <c r="R44" s="539">
        <f t="shared" si="3"/>
        <v>0.7541775074</v>
      </c>
      <c r="S44" s="152"/>
      <c r="T44" s="229"/>
      <c r="U44" s="229"/>
      <c r="V44" s="565"/>
      <c r="W44" s="247"/>
      <c r="X44" s="564"/>
      <c r="Y44" s="163"/>
      <c r="Z44" s="163"/>
      <c r="AA44" s="163"/>
    </row>
    <row r="45">
      <c r="A45" s="528">
        <v>45705.0</v>
      </c>
      <c r="B45" s="531">
        <v>45783.0</v>
      </c>
      <c r="C45" s="54">
        <v>231313.0</v>
      </c>
      <c r="D45" s="530" t="s">
        <v>77</v>
      </c>
      <c r="E45" s="531">
        <v>45261.0</v>
      </c>
      <c r="F45" s="351">
        <f t="shared" si="1"/>
        <v>17</v>
      </c>
      <c r="G45" s="531">
        <v>45582.0</v>
      </c>
      <c r="H45" s="351">
        <f t="shared" si="2"/>
        <v>6</v>
      </c>
      <c r="I45" s="533" t="s">
        <v>49</v>
      </c>
      <c r="J45" s="530">
        <v>535.0</v>
      </c>
      <c r="K45" s="534" t="s">
        <v>174</v>
      </c>
      <c r="L45" s="530" t="s">
        <v>51</v>
      </c>
      <c r="M45" s="545" t="s">
        <v>1148</v>
      </c>
      <c r="N45" s="530" t="s">
        <v>19</v>
      </c>
      <c r="O45" s="536" t="s">
        <v>1122</v>
      </c>
      <c r="P45" s="546" t="s">
        <v>66</v>
      </c>
      <c r="Q45" s="538">
        <v>17418.82</v>
      </c>
      <c r="R45" s="539" t="str">
        <f t="shared" si="3"/>
        <v>-</v>
      </c>
      <c r="S45" s="152"/>
      <c r="T45" s="229"/>
      <c r="U45" s="229"/>
      <c r="V45" s="565"/>
      <c r="W45" s="247"/>
      <c r="X45" s="564"/>
      <c r="Y45" s="163"/>
      <c r="Z45" s="163"/>
      <c r="AA45" s="163"/>
    </row>
    <row r="46">
      <c r="A46" s="528">
        <v>45705.0</v>
      </c>
      <c r="B46" s="531">
        <v>45783.0</v>
      </c>
      <c r="C46" s="54">
        <v>227404.0</v>
      </c>
      <c r="D46" s="530" t="s">
        <v>77</v>
      </c>
      <c r="E46" s="531">
        <v>45474.0</v>
      </c>
      <c r="F46" s="351">
        <f t="shared" si="1"/>
        <v>10</v>
      </c>
      <c r="G46" s="531">
        <v>45544.0</v>
      </c>
      <c r="H46" s="351">
        <f t="shared" si="2"/>
        <v>7</v>
      </c>
      <c r="I46" s="533" t="s">
        <v>74</v>
      </c>
      <c r="J46" s="530">
        <v>328.0</v>
      </c>
      <c r="K46" s="534">
        <v>5000.0</v>
      </c>
      <c r="L46" s="530" t="s">
        <v>51</v>
      </c>
      <c r="M46" s="545" t="s">
        <v>1149</v>
      </c>
      <c r="N46" s="530" t="s">
        <v>19</v>
      </c>
      <c r="O46" s="536" t="s">
        <v>1099</v>
      </c>
      <c r="P46" s="546" t="s">
        <v>66</v>
      </c>
      <c r="Q46" s="538">
        <v>23698.17</v>
      </c>
      <c r="R46" s="539">
        <f t="shared" si="3"/>
        <v>0.7890132445</v>
      </c>
      <c r="S46" s="152"/>
      <c r="T46" s="229"/>
      <c r="U46" s="229"/>
      <c r="V46" s="565"/>
      <c r="W46" s="247"/>
      <c r="X46" s="564"/>
      <c r="Y46" s="163"/>
      <c r="Z46" s="163"/>
      <c r="AA46" s="163"/>
    </row>
    <row r="47">
      <c r="A47" s="528">
        <v>45705.0</v>
      </c>
      <c r="B47" s="531">
        <v>45783.0</v>
      </c>
      <c r="C47" s="54">
        <v>174413.0</v>
      </c>
      <c r="D47" s="530" t="s">
        <v>104</v>
      </c>
      <c r="E47" s="531">
        <v>45017.0</v>
      </c>
      <c r="F47" s="351">
        <f t="shared" si="1"/>
        <v>25</v>
      </c>
      <c r="G47" s="531">
        <v>45092.0</v>
      </c>
      <c r="H47" s="351">
        <f t="shared" si="2"/>
        <v>22</v>
      </c>
      <c r="I47" s="533" t="s">
        <v>59</v>
      </c>
      <c r="J47" s="530">
        <v>112.0</v>
      </c>
      <c r="K47" s="534" t="s">
        <v>103</v>
      </c>
      <c r="L47" s="530" t="s">
        <v>68</v>
      </c>
      <c r="M47" s="555" t="s">
        <v>1150</v>
      </c>
      <c r="N47" s="530" t="s">
        <v>19</v>
      </c>
      <c r="O47" s="536" t="s">
        <v>1094</v>
      </c>
      <c r="P47" s="546" t="s">
        <v>66</v>
      </c>
      <c r="Q47" s="538">
        <v>51624.0</v>
      </c>
      <c r="R47" s="539" t="str">
        <f t="shared" si="3"/>
        <v>-</v>
      </c>
      <c r="S47" s="152"/>
      <c r="T47" s="229"/>
      <c r="U47" s="229"/>
      <c r="V47" s="565"/>
      <c r="W47" s="247"/>
      <c r="X47" s="564"/>
      <c r="Y47" s="163"/>
      <c r="Z47" s="163"/>
      <c r="AA47" s="163"/>
    </row>
    <row r="48">
      <c r="A48" s="528">
        <v>45705.0</v>
      </c>
      <c r="B48" s="531">
        <v>45783.0</v>
      </c>
      <c r="C48" s="54">
        <v>198181.0</v>
      </c>
      <c r="D48" s="530" t="s">
        <v>83</v>
      </c>
      <c r="E48" s="531">
        <v>45139.0</v>
      </c>
      <c r="F48" s="351">
        <f t="shared" si="1"/>
        <v>21</v>
      </c>
      <c r="G48" s="531">
        <v>45303.0</v>
      </c>
      <c r="H48" s="351">
        <f t="shared" si="2"/>
        <v>15</v>
      </c>
      <c r="I48" s="533" t="s">
        <v>49</v>
      </c>
      <c r="J48" s="530">
        <v>535.0</v>
      </c>
      <c r="K48" s="534">
        <v>10000.0</v>
      </c>
      <c r="L48" s="530" t="s">
        <v>68</v>
      </c>
      <c r="M48" s="545" t="s">
        <v>1151</v>
      </c>
      <c r="N48" s="530" t="s">
        <v>19</v>
      </c>
      <c r="O48" s="536" t="s">
        <v>1120</v>
      </c>
      <c r="P48" s="546" t="s">
        <v>66</v>
      </c>
      <c r="Q48" s="538">
        <v>51855.8</v>
      </c>
      <c r="R48" s="539">
        <f t="shared" si="3"/>
        <v>0.8071575407</v>
      </c>
      <c r="S48" s="152"/>
      <c r="T48" s="229"/>
      <c r="U48" s="229"/>
      <c r="V48" s="565"/>
      <c r="W48" s="247"/>
      <c r="X48" s="564"/>
      <c r="Y48" s="163"/>
      <c r="Z48" s="163"/>
      <c r="AA48" s="163"/>
    </row>
    <row r="49">
      <c r="A49" s="528">
        <v>45705.0</v>
      </c>
      <c r="B49" s="531">
        <v>45782.0</v>
      </c>
      <c r="C49" s="54">
        <v>220099.0</v>
      </c>
      <c r="D49" s="530" t="s">
        <v>83</v>
      </c>
      <c r="E49" s="531">
        <v>45444.0</v>
      </c>
      <c r="F49" s="351">
        <f t="shared" si="1"/>
        <v>11</v>
      </c>
      <c r="G49" s="531">
        <v>45478.0</v>
      </c>
      <c r="H49" s="351">
        <f t="shared" si="2"/>
        <v>10</v>
      </c>
      <c r="I49" s="533" t="s">
        <v>49</v>
      </c>
      <c r="J49" s="530" t="s">
        <v>33</v>
      </c>
      <c r="K49" s="534">
        <v>4500.0</v>
      </c>
      <c r="L49" s="530" t="s">
        <v>68</v>
      </c>
      <c r="M49" s="545" t="s">
        <v>1152</v>
      </c>
      <c r="N49" s="530" t="s">
        <v>22</v>
      </c>
      <c r="O49" s="536" t="s">
        <v>1099</v>
      </c>
      <c r="P49" s="546" t="s">
        <v>66</v>
      </c>
      <c r="Q49" s="538">
        <v>13913.44</v>
      </c>
      <c r="R49" s="539">
        <f t="shared" si="3"/>
        <v>0.6765717177</v>
      </c>
      <c r="S49" s="152"/>
      <c r="T49" s="350"/>
      <c r="U49" s="350"/>
      <c r="V49" s="350"/>
      <c r="W49" s="571"/>
      <c r="X49" s="572"/>
      <c r="Y49" s="163"/>
      <c r="Z49" s="163"/>
      <c r="AA49" s="163"/>
    </row>
    <row r="50">
      <c r="A50" s="528">
        <v>45730.0</v>
      </c>
      <c r="B50" s="531">
        <v>45783.0</v>
      </c>
      <c r="C50" s="54">
        <v>224287.0</v>
      </c>
      <c r="D50" s="530" t="s">
        <v>83</v>
      </c>
      <c r="E50" s="531">
        <v>45474.0</v>
      </c>
      <c r="F50" s="351">
        <f t="shared" si="1"/>
        <v>10</v>
      </c>
      <c r="G50" s="531">
        <v>45513.0</v>
      </c>
      <c r="H50" s="351">
        <f t="shared" si="2"/>
        <v>8</v>
      </c>
      <c r="I50" s="533" t="s">
        <v>49</v>
      </c>
      <c r="J50" s="533">
        <v>501.0</v>
      </c>
      <c r="K50" s="534">
        <v>14500.0</v>
      </c>
      <c r="L50" s="530" t="s">
        <v>51</v>
      </c>
      <c r="M50" s="545" t="s">
        <v>1153</v>
      </c>
      <c r="N50" s="530" t="s">
        <v>19</v>
      </c>
      <c r="O50" s="536" t="s">
        <v>576</v>
      </c>
      <c r="P50" s="546" t="s">
        <v>66</v>
      </c>
      <c r="Q50" s="538">
        <v>84904.8</v>
      </c>
      <c r="R50" s="539">
        <f t="shared" si="3"/>
        <v>0.8292204917</v>
      </c>
      <c r="S50" s="152"/>
      <c r="T50" s="162"/>
      <c r="U50" s="162"/>
      <c r="V50" s="162"/>
      <c r="W50" s="573"/>
      <c r="X50" s="572"/>
      <c r="Y50" s="163"/>
      <c r="Z50" s="163"/>
      <c r="AA50" s="163"/>
    </row>
    <row r="51">
      <c r="A51" s="528">
        <v>45705.0</v>
      </c>
      <c r="B51" s="531">
        <v>45779.0</v>
      </c>
      <c r="C51" s="54">
        <v>228146.0</v>
      </c>
      <c r="D51" s="530" t="s">
        <v>83</v>
      </c>
      <c r="E51" s="531">
        <v>45413.0</v>
      </c>
      <c r="F51" s="351">
        <f t="shared" si="1"/>
        <v>12</v>
      </c>
      <c r="G51" s="531">
        <v>45553.0</v>
      </c>
      <c r="H51" s="351">
        <f t="shared" si="2"/>
        <v>7</v>
      </c>
      <c r="I51" s="533" t="s">
        <v>59</v>
      </c>
      <c r="J51" s="533">
        <v>101.0</v>
      </c>
      <c r="K51" s="534">
        <v>4000.0</v>
      </c>
      <c r="L51" s="530" t="s">
        <v>68</v>
      </c>
      <c r="M51" s="547" t="s">
        <v>1154</v>
      </c>
      <c r="N51" s="530" t="s">
        <v>22</v>
      </c>
      <c r="O51" s="536" t="s">
        <v>1099</v>
      </c>
      <c r="P51" s="546" t="s">
        <v>66</v>
      </c>
      <c r="Q51" s="538">
        <v>27693.68</v>
      </c>
      <c r="R51" s="539">
        <f t="shared" si="3"/>
        <v>0.8555627132</v>
      </c>
      <c r="S51" s="152"/>
      <c r="T51" s="162"/>
      <c r="U51" s="162"/>
      <c r="V51" s="162"/>
      <c r="W51" s="573"/>
      <c r="X51" s="572"/>
      <c r="Y51" s="163"/>
      <c r="Z51" s="163"/>
      <c r="AA51" s="163"/>
    </row>
    <row r="52">
      <c r="A52" s="528">
        <v>45705.0</v>
      </c>
      <c r="B52" s="531">
        <v>45782.0</v>
      </c>
      <c r="C52" s="54">
        <v>233838.0</v>
      </c>
      <c r="D52" s="530" t="s">
        <v>58</v>
      </c>
      <c r="E52" s="531">
        <v>45352.0</v>
      </c>
      <c r="F52" s="351">
        <f t="shared" si="1"/>
        <v>14</v>
      </c>
      <c r="G52" s="531">
        <v>45607.0</v>
      </c>
      <c r="H52" s="351">
        <f t="shared" si="2"/>
        <v>5</v>
      </c>
      <c r="I52" s="533" t="s">
        <v>49</v>
      </c>
      <c r="J52" s="530" t="s">
        <v>33</v>
      </c>
      <c r="K52" s="534" t="s">
        <v>174</v>
      </c>
      <c r="L52" s="530" t="s">
        <v>51</v>
      </c>
      <c r="M52" s="545" t="s">
        <v>1155</v>
      </c>
      <c r="N52" s="530" t="s">
        <v>22</v>
      </c>
      <c r="O52" s="536" t="s">
        <v>1122</v>
      </c>
      <c r="P52" s="546" t="s">
        <v>66</v>
      </c>
      <c r="Q52" s="538">
        <v>35457.8</v>
      </c>
      <c r="R52" s="539" t="str">
        <f t="shared" si="3"/>
        <v>-</v>
      </c>
      <c r="S52" s="152"/>
      <c r="T52" s="162"/>
      <c r="U52" s="162"/>
      <c r="V52" s="162"/>
      <c r="W52" s="573"/>
      <c r="X52" s="572"/>
      <c r="Y52" s="163"/>
      <c r="Z52" s="163"/>
      <c r="AA52" s="163"/>
    </row>
    <row r="53">
      <c r="A53" s="528">
        <v>45705.0</v>
      </c>
      <c r="B53" s="531">
        <v>45783.0</v>
      </c>
      <c r="C53" s="54">
        <v>238205.0</v>
      </c>
      <c r="D53" s="530" t="s">
        <v>58</v>
      </c>
      <c r="E53" s="531">
        <v>45261.0</v>
      </c>
      <c r="F53" s="351">
        <f t="shared" si="1"/>
        <v>17</v>
      </c>
      <c r="G53" s="531">
        <v>45663.0</v>
      </c>
      <c r="H53" s="351">
        <f t="shared" si="2"/>
        <v>4</v>
      </c>
      <c r="I53" s="533" t="s">
        <v>59</v>
      </c>
      <c r="J53" s="574" t="s">
        <v>899</v>
      </c>
      <c r="K53" s="534">
        <v>8000.0</v>
      </c>
      <c r="L53" s="530" t="s">
        <v>68</v>
      </c>
      <c r="M53" s="545" t="s">
        <v>1156</v>
      </c>
      <c r="N53" s="530" t="s">
        <v>19</v>
      </c>
      <c r="O53" s="536" t="s">
        <v>1099</v>
      </c>
      <c r="P53" s="546" t="s">
        <v>66</v>
      </c>
      <c r="Q53" s="538">
        <v>43722.0</v>
      </c>
      <c r="R53" s="539">
        <f t="shared" si="3"/>
        <v>0.8170257536</v>
      </c>
      <c r="S53" s="152"/>
      <c r="T53" s="162"/>
      <c r="U53" s="162"/>
      <c r="V53" s="162"/>
      <c r="W53" s="573"/>
      <c r="X53" s="572"/>
      <c r="Y53" s="163"/>
      <c r="Z53" s="163"/>
      <c r="AA53" s="163"/>
    </row>
    <row r="54">
      <c r="A54" s="528">
        <v>45705.0</v>
      </c>
      <c r="B54" s="531">
        <v>45783.0</v>
      </c>
      <c r="C54" s="54">
        <v>198381.0</v>
      </c>
      <c r="D54" s="530" t="s">
        <v>87</v>
      </c>
      <c r="E54" s="531">
        <v>45261.0</v>
      </c>
      <c r="F54" s="351">
        <f t="shared" si="1"/>
        <v>17</v>
      </c>
      <c r="G54" s="531">
        <v>45303.0</v>
      </c>
      <c r="H54" s="351">
        <f t="shared" si="2"/>
        <v>15</v>
      </c>
      <c r="I54" s="533" t="s">
        <v>49</v>
      </c>
      <c r="J54" s="530">
        <v>535.0</v>
      </c>
      <c r="K54" s="534" t="s">
        <v>174</v>
      </c>
      <c r="L54" s="530" t="s">
        <v>51</v>
      </c>
      <c r="M54" s="545" t="s">
        <v>1157</v>
      </c>
      <c r="N54" s="530" t="s">
        <v>19</v>
      </c>
      <c r="O54" s="536" t="s">
        <v>1158</v>
      </c>
      <c r="P54" s="546" t="s">
        <v>66</v>
      </c>
      <c r="Q54" s="538">
        <v>15231.36</v>
      </c>
      <c r="R54" s="539" t="str">
        <f t="shared" si="3"/>
        <v>-</v>
      </c>
      <c r="S54" s="152"/>
      <c r="T54" s="162"/>
      <c r="U54" s="162"/>
      <c r="V54" s="162"/>
      <c r="W54" s="575"/>
      <c r="X54" s="572"/>
      <c r="Y54" s="163"/>
      <c r="Z54" s="163"/>
      <c r="AA54" s="163"/>
    </row>
    <row r="55">
      <c r="A55" s="528">
        <v>45705.0</v>
      </c>
      <c r="B55" s="531">
        <v>45779.0</v>
      </c>
      <c r="C55" s="54">
        <v>189649.0</v>
      </c>
      <c r="D55" s="530" t="s">
        <v>87</v>
      </c>
      <c r="E55" s="531">
        <v>45170.0</v>
      </c>
      <c r="F55" s="351">
        <f t="shared" si="1"/>
        <v>20</v>
      </c>
      <c r="G55" s="531">
        <v>45216.0</v>
      </c>
      <c r="H55" s="351">
        <f t="shared" si="2"/>
        <v>18</v>
      </c>
      <c r="I55" s="533" t="s">
        <v>49</v>
      </c>
      <c r="J55" s="530">
        <v>510.0</v>
      </c>
      <c r="K55" s="534" t="s">
        <v>103</v>
      </c>
      <c r="L55" s="530" t="s">
        <v>51</v>
      </c>
      <c r="M55" s="545" t="s">
        <v>1095</v>
      </c>
      <c r="N55" s="530" t="s">
        <v>22</v>
      </c>
      <c r="O55" s="536" t="s">
        <v>1095</v>
      </c>
      <c r="P55" s="546" t="s">
        <v>66</v>
      </c>
      <c r="Q55" s="538">
        <v>36631.26</v>
      </c>
      <c r="R55" s="539" t="str">
        <f t="shared" si="3"/>
        <v>-</v>
      </c>
      <c r="S55" s="152"/>
      <c r="T55" s="162"/>
      <c r="U55" s="576"/>
      <c r="V55" s="576"/>
      <c r="W55" s="577"/>
      <c r="X55" s="572"/>
      <c r="Y55" s="163"/>
      <c r="Z55" s="163"/>
      <c r="AA55" s="163"/>
    </row>
    <row r="56">
      <c r="A56" s="528">
        <v>45705.0</v>
      </c>
      <c r="B56" s="531">
        <v>45782.0</v>
      </c>
      <c r="C56" s="54">
        <v>217289.0</v>
      </c>
      <c r="D56" s="530" t="s">
        <v>87</v>
      </c>
      <c r="E56" s="531">
        <v>45413.0</v>
      </c>
      <c r="F56" s="351">
        <f t="shared" si="1"/>
        <v>12</v>
      </c>
      <c r="G56" s="531">
        <v>45450.0</v>
      </c>
      <c r="H56" s="351">
        <f t="shared" si="2"/>
        <v>10</v>
      </c>
      <c r="I56" s="533" t="s">
        <v>49</v>
      </c>
      <c r="J56" s="533" t="s">
        <v>176</v>
      </c>
      <c r="K56" s="534" t="s">
        <v>103</v>
      </c>
      <c r="L56" s="530" t="s">
        <v>51</v>
      </c>
      <c r="M56" s="545" t="s">
        <v>1159</v>
      </c>
      <c r="N56" s="530" t="s">
        <v>22</v>
      </c>
      <c r="O56" s="536" t="s">
        <v>1110</v>
      </c>
      <c r="P56" s="546" t="s">
        <v>66</v>
      </c>
      <c r="Q56" s="538">
        <v>51978.72</v>
      </c>
      <c r="R56" s="539" t="str">
        <f t="shared" si="3"/>
        <v>-</v>
      </c>
      <c r="S56" s="152"/>
      <c r="T56" s="162"/>
      <c r="U56" s="162"/>
      <c r="V56" s="162"/>
      <c r="W56" s="573"/>
      <c r="X56" s="572"/>
      <c r="Y56" s="163"/>
      <c r="Z56" s="163"/>
      <c r="AA56" s="163"/>
    </row>
    <row r="57">
      <c r="A57" s="528">
        <v>45742.0</v>
      </c>
      <c r="B57" s="531">
        <v>45783.0</v>
      </c>
      <c r="C57" s="54">
        <v>235251.0</v>
      </c>
      <c r="D57" s="530" t="s">
        <v>107</v>
      </c>
      <c r="E57" s="531">
        <v>45566.0</v>
      </c>
      <c r="F57" s="351">
        <f t="shared" si="1"/>
        <v>7</v>
      </c>
      <c r="G57" s="531">
        <v>45621.0</v>
      </c>
      <c r="H57" s="351">
        <f t="shared" si="2"/>
        <v>5</v>
      </c>
      <c r="I57" s="533" t="s">
        <v>63</v>
      </c>
      <c r="J57" s="533">
        <v>406.0</v>
      </c>
      <c r="K57" s="534">
        <v>12000.0</v>
      </c>
      <c r="L57" s="530" t="s">
        <v>51</v>
      </c>
      <c r="M57" s="578" t="s">
        <v>1160</v>
      </c>
      <c r="N57" s="530" t="s">
        <v>19</v>
      </c>
      <c r="O57" s="536" t="s">
        <v>1099</v>
      </c>
      <c r="P57" s="546" t="s">
        <v>66</v>
      </c>
      <c r="Q57" s="538">
        <v>45298.26</v>
      </c>
      <c r="R57" s="539">
        <f t="shared" si="3"/>
        <v>0.7350891624</v>
      </c>
      <c r="S57" s="152"/>
      <c r="T57" s="162"/>
      <c r="U57" s="162"/>
      <c r="V57" s="162"/>
      <c r="W57" s="573"/>
      <c r="X57" s="572"/>
      <c r="Y57" s="163"/>
      <c r="Z57" s="163"/>
      <c r="AA57" s="163"/>
    </row>
    <row r="58">
      <c r="A58" s="528">
        <v>45705.0</v>
      </c>
      <c r="B58" s="531">
        <v>45783.0</v>
      </c>
      <c r="C58" s="54">
        <v>228153.0</v>
      </c>
      <c r="D58" s="530" t="s">
        <v>107</v>
      </c>
      <c r="E58" s="531">
        <v>45536.0</v>
      </c>
      <c r="F58" s="351">
        <f t="shared" si="1"/>
        <v>8</v>
      </c>
      <c r="G58" s="531">
        <v>45554.0</v>
      </c>
      <c r="H58" s="351">
        <f t="shared" si="2"/>
        <v>7</v>
      </c>
      <c r="I58" s="533" t="s">
        <v>49</v>
      </c>
      <c r="J58" s="530">
        <v>510.0</v>
      </c>
      <c r="K58" s="534">
        <v>9800.0</v>
      </c>
      <c r="L58" s="530" t="s">
        <v>51</v>
      </c>
      <c r="M58" s="547" t="s">
        <v>1161</v>
      </c>
      <c r="N58" s="530" t="s">
        <v>19</v>
      </c>
      <c r="O58" s="536" t="s">
        <v>1090</v>
      </c>
      <c r="P58" s="546" t="s">
        <v>66</v>
      </c>
      <c r="Q58" s="538">
        <v>43435.04</v>
      </c>
      <c r="R58" s="539">
        <f t="shared" si="3"/>
        <v>0.7743757114</v>
      </c>
      <c r="S58" s="152"/>
      <c r="T58" s="162"/>
      <c r="U58" s="162"/>
      <c r="V58" s="162"/>
      <c r="W58" s="573"/>
      <c r="X58" s="572"/>
      <c r="Y58" s="163"/>
      <c r="Z58" s="163"/>
      <c r="AA58" s="163"/>
    </row>
    <row r="59">
      <c r="A59" s="528">
        <v>45705.0</v>
      </c>
      <c r="B59" s="531">
        <v>45783.0</v>
      </c>
      <c r="C59" s="54">
        <v>237805.0</v>
      </c>
      <c r="D59" s="530" t="s">
        <v>107</v>
      </c>
      <c r="E59" s="531">
        <v>43770.0</v>
      </c>
      <c r="F59" s="351">
        <f t="shared" si="1"/>
        <v>66</v>
      </c>
      <c r="G59" s="531">
        <v>45654.0</v>
      </c>
      <c r="H59" s="351">
        <f t="shared" si="2"/>
        <v>4</v>
      </c>
      <c r="I59" s="533" t="s">
        <v>49</v>
      </c>
      <c r="J59" s="530">
        <v>505.0</v>
      </c>
      <c r="K59" s="538" t="s">
        <v>103</v>
      </c>
      <c r="L59" s="530" t="s">
        <v>68</v>
      </c>
      <c r="M59" s="548" t="s">
        <v>1095</v>
      </c>
      <c r="N59" s="530" t="s">
        <v>19</v>
      </c>
      <c r="O59" s="562" t="s">
        <v>1094</v>
      </c>
      <c r="P59" s="546" t="s">
        <v>66</v>
      </c>
      <c r="Q59" s="538">
        <v>18546.88</v>
      </c>
      <c r="R59" s="539" t="str">
        <f t="shared" si="3"/>
        <v>-</v>
      </c>
      <c r="S59" s="152"/>
      <c r="T59" s="162"/>
      <c r="U59" s="162"/>
      <c r="V59" s="162"/>
      <c r="W59" s="573"/>
      <c r="X59" s="572"/>
      <c r="Y59" s="163"/>
      <c r="Z59" s="163"/>
      <c r="AA59" s="163"/>
    </row>
    <row r="60">
      <c r="A60" s="528">
        <v>45705.0</v>
      </c>
      <c r="B60" s="531">
        <v>45782.0</v>
      </c>
      <c r="C60" s="54">
        <v>220795.0</v>
      </c>
      <c r="D60" s="530" t="s">
        <v>88</v>
      </c>
      <c r="E60" s="531">
        <v>45444.0</v>
      </c>
      <c r="F60" s="351">
        <f t="shared" si="1"/>
        <v>11</v>
      </c>
      <c r="G60" s="531">
        <v>45485.0</v>
      </c>
      <c r="H60" s="351">
        <f t="shared" si="2"/>
        <v>9</v>
      </c>
      <c r="I60" s="533" t="s">
        <v>49</v>
      </c>
      <c r="J60" s="530" t="s">
        <v>295</v>
      </c>
      <c r="K60" s="538">
        <v>8500.0</v>
      </c>
      <c r="L60" s="530" t="s">
        <v>68</v>
      </c>
      <c r="M60" s="545" t="s">
        <v>1162</v>
      </c>
      <c r="N60" s="530" t="s">
        <v>22</v>
      </c>
      <c r="O60" s="536" t="s">
        <v>1099</v>
      </c>
      <c r="P60" s="546" t="s">
        <v>66</v>
      </c>
      <c r="Q60" s="538">
        <v>37730.35</v>
      </c>
      <c r="R60" s="539">
        <f t="shared" si="3"/>
        <v>0.7747171707</v>
      </c>
      <c r="S60" s="152"/>
      <c r="T60" s="162"/>
      <c r="U60" s="162"/>
      <c r="V60" s="162"/>
      <c r="W60" s="573"/>
      <c r="X60" s="572"/>
      <c r="Y60" s="163"/>
      <c r="Z60" s="163"/>
      <c r="AA60" s="163"/>
    </row>
    <row r="61">
      <c r="A61" s="528">
        <v>45705.0</v>
      </c>
      <c r="B61" s="531">
        <v>45783.0</v>
      </c>
      <c r="C61" s="54">
        <v>197588.0</v>
      </c>
      <c r="D61" s="530" t="s">
        <v>41</v>
      </c>
      <c r="E61" s="531">
        <v>45170.0</v>
      </c>
      <c r="F61" s="351">
        <f t="shared" si="1"/>
        <v>20</v>
      </c>
      <c r="G61" s="531">
        <v>45300.0</v>
      </c>
      <c r="H61" s="351">
        <f t="shared" si="2"/>
        <v>15</v>
      </c>
      <c r="I61" s="533" t="s">
        <v>49</v>
      </c>
      <c r="J61" s="530" t="s">
        <v>1163</v>
      </c>
      <c r="K61" s="542" t="s">
        <v>175</v>
      </c>
      <c r="L61" s="530" t="s">
        <v>51</v>
      </c>
      <c r="M61" s="545" t="s">
        <v>1164</v>
      </c>
      <c r="N61" s="530" t="s">
        <v>22</v>
      </c>
      <c r="O61" s="536" t="s">
        <v>1110</v>
      </c>
      <c r="P61" s="546" t="s">
        <v>66</v>
      </c>
      <c r="Q61" s="542"/>
      <c r="R61" s="539" t="str">
        <f t="shared" si="3"/>
        <v>-</v>
      </c>
      <c r="S61" s="152"/>
      <c r="T61" s="162"/>
      <c r="U61" s="162"/>
      <c r="V61" s="162"/>
      <c r="W61" s="573"/>
      <c r="X61" s="572"/>
      <c r="Y61" s="163"/>
      <c r="Z61" s="163"/>
      <c r="AA61" s="163"/>
    </row>
    <row r="62">
      <c r="A62" s="528">
        <v>45719.0</v>
      </c>
      <c r="B62" s="531">
        <v>45783.0</v>
      </c>
      <c r="C62" s="54">
        <v>227000.0</v>
      </c>
      <c r="D62" s="530" t="s">
        <v>158</v>
      </c>
      <c r="E62" s="531">
        <v>45536.0</v>
      </c>
      <c r="F62" s="351">
        <f t="shared" si="1"/>
        <v>8</v>
      </c>
      <c r="G62" s="531">
        <v>45540.0</v>
      </c>
      <c r="H62" s="351">
        <f t="shared" si="2"/>
        <v>8</v>
      </c>
      <c r="I62" s="533" t="s">
        <v>63</v>
      </c>
      <c r="J62" s="530">
        <v>406.0</v>
      </c>
      <c r="K62" s="534">
        <v>10000.0</v>
      </c>
      <c r="L62" s="530" t="s">
        <v>51</v>
      </c>
      <c r="M62" s="547" t="s">
        <v>1165</v>
      </c>
      <c r="N62" s="530" t="s">
        <v>19</v>
      </c>
      <c r="O62" s="536" t="s">
        <v>1099</v>
      </c>
      <c r="P62" s="546" t="s">
        <v>66</v>
      </c>
      <c r="Q62" s="538">
        <v>37079.33</v>
      </c>
      <c r="R62" s="539">
        <f t="shared" si="3"/>
        <v>0.730307964</v>
      </c>
      <c r="S62" s="152"/>
      <c r="T62" s="162"/>
      <c r="U62" s="162"/>
      <c r="V62" s="162"/>
      <c r="W62" s="573"/>
      <c r="X62" s="572"/>
      <c r="Y62" s="163"/>
      <c r="Z62" s="163"/>
      <c r="AA62" s="163"/>
    </row>
    <row r="63">
      <c r="A63" s="528">
        <v>45705.0</v>
      </c>
      <c r="B63" s="531">
        <v>45783.0</v>
      </c>
      <c r="C63" s="54">
        <v>201330.0</v>
      </c>
      <c r="D63" s="530" t="s">
        <v>158</v>
      </c>
      <c r="E63" s="531">
        <v>45261.0</v>
      </c>
      <c r="F63" s="351">
        <f t="shared" si="1"/>
        <v>17</v>
      </c>
      <c r="G63" s="531">
        <v>45328.0</v>
      </c>
      <c r="H63" s="579">
        <f t="shared" si="2"/>
        <v>15</v>
      </c>
      <c r="I63" s="533" t="s">
        <v>49</v>
      </c>
      <c r="J63" s="530">
        <v>535.0</v>
      </c>
      <c r="K63" s="534">
        <v>3000.0</v>
      </c>
      <c r="L63" s="530" t="s">
        <v>68</v>
      </c>
      <c r="M63" s="545" t="s">
        <v>1166</v>
      </c>
      <c r="N63" s="530" t="s">
        <v>19</v>
      </c>
      <c r="O63" s="536" t="s">
        <v>1120</v>
      </c>
      <c r="P63" s="546" t="s">
        <v>66</v>
      </c>
      <c r="Q63" s="538">
        <v>38780.61</v>
      </c>
      <c r="R63" s="539">
        <f t="shared" si="3"/>
        <v>0.9226417532</v>
      </c>
      <c r="S63" s="152"/>
      <c r="T63" s="162"/>
      <c r="U63" s="162"/>
      <c r="V63" s="162"/>
      <c r="W63" s="573"/>
      <c r="X63" s="572"/>
      <c r="Y63" s="163"/>
      <c r="Z63" s="163"/>
      <c r="AA63" s="163"/>
    </row>
    <row r="64">
      <c r="A64" s="528">
        <v>45705.0</v>
      </c>
      <c r="B64" s="531">
        <v>45783.0</v>
      </c>
      <c r="C64" s="54">
        <v>226623.0</v>
      </c>
      <c r="D64" s="530" t="s">
        <v>158</v>
      </c>
      <c r="E64" s="531">
        <v>45474.0</v>
      </c>
      <c r="F64" s="351">
        <f t="shared" si="1"/>
        <v>10</v>
      </c>
      <c r="G64" s="531">
        <v>45534.0</v>
      </c>
      <c r="H64" s="351">
        <f t="shared" si="2"/>
        <v>8</v>
      </c>
      <c r="I64" s="533" t="s">
        <v>49</v>
      </c>
      <c r="J64" s="530">
        <v>502.0</v>
      </c>
      <c r="K64" s="538">
        <v>13500.0</v>
      </c>
      <c r="L64" s="530" t="s">
        <v>51</v>
      </c>
      <c r="M64" s="545" t="s">
        <v>1167</v>
      </c>
      <c r="N64" s="530" t="s">
        <v>19</v>
      </c>
      <c r="O64" s="536" t="s">
        <v>1099</v>
      </c>
      <c r="P64" s="546" t="s">
        <v>66</v>
      </c>
      <c r="Q64" s="538">
        <v>58777.19</v>
      </c>
      <c r="R64" s="539">
        <f t="shared" si="3"/>
        <v>0.7703190642</v>
      </c>
      <c r="S64" s="152"/>
      <c r="T64" s="162"/>
      <c r="U64" s="162"/>
      <c r="V64" s="162"/>
      <c r="W64" s="573"/>
      <c r="X64" s="572"/>
      <c r="Y64" s="163"/>
      <c r="Z64" s="163"/>
      <c r="AA64" s="163"/>
    </row>
    <row r="65">
      <c r="A65" s="528">
        <v>45705.0</v>
      </c>
      <c r="B65" s="531">
        <v>45782.0</v>
      </c>
      <c r="C65" s="54">
        <v>219530.0</v>
      </c>
      <c r="D65" s="530" t="s">
        <v>114</v>
      </c>
      <c r="E65" s="531">
        <v>45383.0</v>
      </c>
      <c r="F65" s="351">
        <f t="shared" si="1"/>
        <v>13</v>
      </c>
      <c r="G65" s="531">
        <v>45470.0</v>
      </c>
      <c r="H65" s="351">
        <f t="shared" si="2"/>
        <v>10</v>
      </c>
      <c r="I65" s="533" t="s">
        <v>49</v>
      </c>
      <c r="J65" s="530">
        <v>529.0</v>
      </c>
      <c r="K65" s="534">
        <v>8000.0</v>
      </c>
      <c r="L65" s="530" t="s">
        <v>51</v>
      </c>
      <c r="M65" s="545" t="s">
        <v>1168</v>
      </c>
      <c r="N65" s="530" t="s">
        <v>22</v>
      </c>
      <c r="O65" s="536" t="s">
        <v>1116</v>
      </c>
      <c r="P65" s="546" t="s">
        <v>66</v>
      </c>
      <c r="Q65" s="538">
        <v>44382.08</v>
      </c>
      <c r="R65" s="539">
        <f t="shared" si="3"/>
        <v>0.8197470691</v>
      </c>
      <c r="S65" s="152"/>
      <c r="T65" s="162"/>
      <c r="U65" s="162"/>
      <c r="V65" s="162"/>
      <c r="W65" s="573"/>
      <c r="X65" s="572"/>
      <c r="Y65" s="163"/>
      <c r="Z65" s="163"/>
      <c r="AA65" s="163"/>
    </row>
    <row r="66">
      <c r="A66" s="528">
        <v>45705.0</v>
      </c>
      <c r="B66" s="531">
        <v>45783.0</v>
      </c>
      <c r="C66" s="54">
        <v>213999.0</v>
      </c>
      <c r="D66" s="530" t="s">
        <v>93</v>
      </c>
      <c r="E66" s="531">
        <v>45383.0</v>
      </c>
      <c r="F66" s="351">
        <f t="shared" si="1"/>
        <v>13</v>
      </c>
      <c r="G66" s="531">
        <v>45422.0</v>
      </c>
      <c r="H66" s="351">
        <f t="shared" si="2"/>
        <v>11</v>
      </c>
      <c r="I66" s="533" t="s">
        <v>49</v>
      </c>
      <c r="J66" s="530" t="s">
        <v>33</v>
      </c>
      <c r="K66" s="534">
        <v>9000.0</v>
      </c>
      <c r="L66" s="530" t="s">
        <v>51</v>
      </c>
      <c r="M66" s="545" t="s">
        <v>1169</v>
      </c>
      <c r="N66" s="530" t="s">
        <v>19</v>
      </c>
      <c r="O66" s="536" t="s">
        <v>1099</v>
      </c>
      <c r="P66" s="546" t="s">
        <v>66</v>
      </c>
      <c r="Q66" s="538">
        <v>45063.2</v>
      </c>
      <c r="R66" s="539">
        <f t="shared" si="3"/>
        <v>0.8002804949</v>
      </c>
      <c r="S66" s="152"/>
      <c r="T66" s="162"/>
      <c r="U66" s="162"/>
      <c r="V66" s="162"/>
      <c r="W66" s="573"/>
      <c r="X66" s="572"/>
      <c r="Y66" s="163"/>
      <c r="Z66" s="163"/>
      <c r="AA66" s="163"/>
    </row>
    <row r="67">
      <c r="A67" s="528">
        <v>45705.0</v>
      </c>
      <c r="B67" s="531">
        <v>45783.0</v>
      </c>
      <c r="C67" s="54">
        <v>197779.0</v>
      </c>
      <c r="D67" s="530" t="s">
        <v>55</v>
      </c>
      <c r="E67" s="531">
        <v>45261.0</v>
      </c>
      <c r="F67" s="351">
        <f t="shared" si="1"/>
        <v>17</v>
      </c>
      <c r="G67" s="531">
        <v>45300.0</v>
      </c>
      <c r="H67" s="579">
        <f t="shared" si="2"/>
        <v>15</v>
      </c>
      <c r="I67" s="533" t="s">
        <v>49</v>
      </c>
      <c r="J67" s="530">
        <v>512.0</v>
      </c>
      <c r="K67" s="534" t="s">
        <v>174</v>
      </c>
      <c r="L67" s="530" t="s">
        <v>68</v>
      </c>
      <c r="M67" s="545" t="s">
        <v>1170</v>
      </c>
      <c r="N67" s="530" t="s">
        <v>19</v>
      </c>
      <c r="O67" s="536" t="s">
        <v>1122</v>
      </c>
      <c r="P67" s="546" t="s">
        <v>66</v>
      </c>
      <c r="Q67" s="542"/>
      <c r="R67" s="539" t="str">
        <f t="shared" si="3"/>
        <v>-</v>
      </c>
      <c r="S67" s="152"/>
      <c r="T67" s="162"/>
      <c r="U67" s="162"/>
      <c r="V67" s="162"/>
      <c r="W67" s="573"/>
      <c r="X67" s="572"/>
      <c r="Y67" s="163"/>
      <c r="Z67" s="163"/>
      <c r="AA67" s="163"/>
    </row>
    <row r="68">
      <c r="A68" s="528">
        <v>45705.0</v>
      </c>
      <c r="B68" s="531">
        <v>45783.0</v>
      </c>
      <c r="C68" s="54">
        <v>232819.0</v>
      </c>
      <c r="D68" s="530" t="s">
        <v>55</v>
      </c>
      <c r="E68" s="531">
        <v>45536.0</v>
      </c>
      <c r="F68" s="351">
        <f t="shared" si="1"/>
        <v>8</v>
      </c>
      <c r="G68" s="531">
        <v>45600.0</v>
      </c>
      <c r="H68" s="351">
        <f t="shared" si="2"/>
        <v>6</v>
      </c>
      <c r="I68" s="533" t="s">
        <v>49</v>
      </c>
      <c r="J68" s="533" t="s">
        <v>176</v>
      </c>
      <c r="K68" s="542" t="s">
        <v>175</v>
      </c>
      <c r="L68" s="530" t="s">
        <v>51</v>
      </c>
      <c r="M68" s="545" t="s">
        <v>1171</v>
      </c>
      <c r="N68" s="530" t="s">
        <v>19</v>
      </c>
      <c r="O68" s="536" t="s">
        <v>1122</v>
      </c>
      <c r="P68" s="546" t="s">
        <v>66</v>
      </c>
      <c r="Q68" s="538">
        <v>50400.0</v>
      </c>
      <c r="R68" s="539" t="str">
        <f t="shared" si="3"/>
        <v>-</v>
      </c>
      <c r="S68" s="152"/>
      <c r="T68" s="162"/>
      <c r="U68" s="162"/>
      <c r="V68" s="162"/>
      <c r="W68" s="573"/>
      <c r="X68" s="572"/>
      <c r="Y68" s="163"/>
      <c r="Z68" s="163"/>
      <c r="AA68" s="163"/>
    </row>
    <row r="69">
      <c r="A69" s="528">
        <v>45705.0</v>
      </c>
      <c r="B69" s="531">
        <v>45782.0</v>
      </c>
      <c r="C69" s="54">
        <v>211831.0</v>
      </c>
      <c r="D69" s="530" t="s">
        <v>95</v>
      </c>
      <c r="E69" s="531">
        <v>45383.0</v>
      </c>
      <c r="F69" s="532">
        <f t="shared" si="1"/>
        <v>13</v>
      </c>
      <c r="G69" s="531">
        <v>45408.0</v>
      </c>
      <c r="H69" s="351">
        <f t="shared" si="2"/>
        <v>12</v>
      </c>
      <c r="I69" s="533" t="s">
        <v>49</v>
      </c>
      <c r="J69" s="530" t="s">
        <v>33</v>
      </c>
      <c r="K69" s="534" t="s">
        <v>174</v>
      </c>
      <c r="L69" s="530" t="s">
        <v>51</v>
      </c>
      <c r="M69" s="547" t="s">
        <v>1172</v>
      </c>
      <c r="N69" s="530" t="s">
        <v>22</v>
      </c>
      <c r="O69" s="536" t="s">
        <v>1173</v>
      </c>
      <c r="P69" s="546" t="s">
        <v>66</v>
      </c>
      <c r="Q69" s="538">
        <v>22955.84</v>
      </c>
      <c r="R69" s="539" t="str">
        <f t="shared" si="3"/>
        <v>-</v>
      </c>
      <c r="S69" s="152"/>
      <c r="T69" s="162"/>
      <c r="U69" s="162"/>
      <c r="V69" s="162"/>
      <c r="W69" s="573"/>
      <c r="X69" s="572"/>
      <c r="Y69" s="163"/>
      <c r="Z69" s="163"/>
      <c r="AA69" s="163"/>
    </row>
    <row r="70">
      <c r="A70" s="528">
        <v>45705.0</v>
      </c>
      <c r="B70" s="531">
        <v>45783.0</v>
      </c>
      <c r="C70" s="54">
        <v>202135.0</v>
      </c>
      <c r="D70" s="530" t="s">
        <v>95</v>
      </c>
      <c r="E70" s="531">
        <v>45200.0</v>
      </c>
      <c r="F70" s="351">
        <f t="shared" si="1"/>
        <v>19</v>
      </c>
      <c r="G70" s="531">
        <v>45334.0</v>
      </c>
      <c r="H70" s="579">
        <f t="shared" si="2"/>
        <v>14</v>
      </c>
      <c r="I70" s="533" t="s">
        <v>63</v>
      </c>
      <c r="J70" s="530">
        <v>401.0</v>
      </c>
      <c r="K70" s="534">
        <v>5500.0</v>
      </c>
      <c r="L70" s="530" t="s">
        <v>68</v>
      </c>
      <c r="M70" s="545" t="s">
        <v>1174</v>
      </c>
      <c r="N70" s="530" t="s">
        <v>19</v>
      </c>
      <c r="O70" s="536" t="s">
        <v>1094</v>
      </c>
      <c r="P70" s="546" t="s">
        <v>66</v>
      </c>
      <c r="Q70" s="538">
        <v>27632.54</v>
      </c>
      <c r="R70" s="539">
        <f t="shared" si="3"/>
        <v>0.8009593038</v>
      </c>
      <c r="S70" s="152"/>
      <c r="T70" s="162"/>
      <c r="U70" s="162"/>
      <c r="V70" s="162"/>
      <c r="W70" s="573"/>
      <c r="X70" s="572"/>
      <c r="Y70" s="163"/>
      <c r="Z70" s="163"/>
      <c r="AA70" s="163"/>
    </row>
    <row r="71">
      <c r="A71" s="528">
        <v>45705.0</v>
      </c>
      <c r="B71" s="531">
        <v>45783.0</v>
      </c>
      <c r="C71" s="54">
        <v>210006.0</v>
      </c>
      <c r="D71" s="530" t="s">
        <v>96</v>
      </c>
      <c r="E71" s="531">
        <v>45261.0</v>
      </c>
      <c r="F71" s="351">
        <f t="shared" si="1"/>
        <v>17</v>
      </c>
      <c r="G71" s="531">
        <v>45393.0</v>
      </c>
      <c r="H71" s="351">
        <f t="shared" si="2"/>
        <v>12</v>
      </c>
      <c r="I71" s="533" t="s">
        <v>59</v>
      </c>
      <c r="J71" s="530">
        <v>101.0</v>
      </c>
      <c r="K71" s="534" t="s">
        <v>103</v>
      </c>
      <c r="L71" s="530" t="s">
        <v>68</v>
      </c>
      <c r="M71" s="580" t="s">
        <v>1095</v>
      </c>
      <c r="N71" s="530" t="s">
        <v>19</v>
      </c>
      <c r="O71" s="562" t="s">
        <v>1094</v>
      </c>
      <c r="P71" s="546" t="s">
        <v>66</v>
      </c>
      <c r="Q71" s="538">
        <v>14637.0</v>
      </c>
      <c r="R71" s="539" t="str">
        <f t="shared" si="3"/>
        <v>-</v>
      </c>
      <c r="S71" s="152"/>
      <c r="T71" s="162"/>
      <c r="U71" s="162"/>
      <c r="V71" s="162"/>
      <c r="W71" s="573"/>
      <c r="X71" s="572"/>
      <c r="Y71" s="163"/>
      <c r="Z71" s="163"/>
      <c r="AA71" s="163"/>
    </row>
    <row r="72">
      <c r="A72" s="528">
        <v>45705.0</v>
      </c>
      <c r="B72" s="531">
        <v>45783.0</v>
      </c>
      <c r="C72" s="54">
        <v>218358.0</v>
      </c>
      <c r="D72" s="530" t="s">
        <v>62</v>
      </c>
      <c r="E72" s="531">
        <v>45413.0</v>
      </c>
      <c r="F72" s="532">
        <f t="shared" si="1"/>
        <v>12</v>
      </c>
      <c r="G72" s="531">
        <v>45461.0</v>
      </c>
      <c r="H72" s="351">
        <f t="shared" si="2"/>
        <v>10</v>
      </c>
      <c r="I72" s="533" t="s">
        <v>49</v>
      </c>
      <c r="J72" s="533" t="s">
        <v>176</v>
      </c>
      <c r="K72" s="542" t="s">
        <v>175</v>
      </c>
      <c r="L72" s="530" t="s">
        <v>51</v>
      </c>
      <c r="M72" s="545" t="s">
        <v>1175</v>
      </c>
      <c r="N72" s="530" t="s">
        <v>19</v>
      </c>
      <c r="O72" s="536" t="s">
        <v>1110</v>
      </c>
      <c r="P72" s="546" t="s">
        <v>66</v>
      </c>
      <c r="Q72" s="538">
        <v>41757.88</v>
      </c>
      <c r="R72" s="539" t="str">
        <f t="shared" si="3"/>
        <v>-</v>
      </c>
      <c r="S72" s="152"/>
      <c r="T72" s="162"/>
      <c r="U72" s="162"/>
      <c r="V72" s="162"/>
      <c r="W72" s="573"/>
      <c r="X72" s="572"/>
      <c r="Y72" s="163"/>
      <c r="Z72" s="163"/>
      <c r="AA72" s="163"/>
    </row>
    <row r="73">
      <c r="A73" s="528">
        <v>45705.0</v>
      </c>
      <c r="B73" s="531">
        <v>45782.0</v>
      </c>
      <c r="C73" s="54">
        <v>224186.0</v>
      </c>
      <c r="D73" s="530" t="s">
        <v>62</v>
      </c>
      <c r="E73" s="531">
        <v>45444.0</v>
      </c>
      <c r="F73" s="351">
        <f t="shared" si="1"/>
        <v>11</v>
      </c>
      <c r="G73" s="531">
        <v>45511.0</v>
      </c>
      <c r="H73" s="351">
        <f t="shared" si="2"/>
        <v>8</v>
      </c>
      <c r="I73" s="533" t="s">
        <v>49</v>
      </c>
      <c r="J73" s="533">
        <v>510.0</v>
      </c>
      <c r="K73" s="538">
        <v>14000.0</v>
      </c>
      <c r="L73" s="530" t="s">
        <v>68</v>
      </c>
      <c r="M73" s="545" t="s">
        <v>1176</v>
      </c>
      <c r="N73" s="530" t="s">
        <v>22</v>
      </c>
      <c r="O73" s="536" t="s">
        <v>1099</v>
      </c>
      <c r="P73" s="546" t="s">
        <v>66</v>
      </c>
      <c r="Q73" s="538">
        <v>66672.36</v>
      </c>
      <c r="R73" s="539">
        <f t="shared" si="3"/>
        <v>0.7900179325</v>
      </c>
      <c r="S73" s="152"/>
      <c r="T73" s="162"/>
      <c r="U73" s="162"/>
      <c r="V73" s="162"/>
      <c r="W73" s="573"/>
      <c r="X73" s="572"/>
      <c r="Y73" s="163"/>
      <c r="Z73" s="163"/>
      <c r="AA73" s="163"/>
    </row>
    <row r="74">
      <c r="A74" s="528">
        <v>45705.0</v>
      </c>
      <c r="B74" s="531">
        <v>45782.0</v>
      </c>
      <c r="C74" s="54">
        <v>224951.0</v>
      </c>
      <c r="D74" s="530" t="s">
        <v>116</v>
      </c>
      <c r="E74" s="531">
        <v>45413.0</v>
      </c>
      <c r="F74" s="351">
        <f t="shared" si="1"/>
        <v>12</v>
      </c>
      <c r="G74" s="531">
        <v>45518.0</v>
      </c>
      <c r="H74" s="351">
        <f t="shared" si="2"/>
        <v>8</v>
      </c>
      <c r="I74" s="533" t="s">
        <v>49</v>
      </c>
      <c r="J74" s="533" t="s">
        <v>33</v>
      </c>
      <c r="K74" s="538">
        <v>5000.0</v>
      </c>
      <c r="L74" s="530" t="s">
        <v>51</v>
      </c>
      <c r="M74" s="545" t="s">
        <v>1177</v>
      </c>
      <c r="N74" s="530" t="s">
        <v>22</v>
      </c>
      <c r="O74" s="536" t="s">
        <v>1099</v>
      </c>
      <c r="P74" s="546" t="s">
        <v>66</v>
      </c>
      <c r="Q74" s="538">
        <v>33138.24</v>
      </c>
      <c r="R74" s="539">
        <f t="shared" si="3"/>
        <v>0.8491169115</v>
      </c>
      <c r="S74" s="152"/>
      <c r="T74" s="162"/>
      <c r="U74" s="162"/>
      <c r="V74" s="162"/>
      <c r="W74" s="573"/>
      <c r="X74" s="572"/>
      <c r="Y74" s="163"/>
      <c r="Z74" s="163"/>
      <c r="AA74" s="163"/>
    </row>
    <row r="75">
      <c r="A75" s="528">
        <v>45705.0</v>
      </c>
      <c r="B75" s="531">
        <v>45783.0</v>
      </c>
      <c r="C75" s="54">
        <v>188741.0</v>
      </c>
      <c r="D75" s="530" t="s">
        <v>116</v>
      </c>
      <c r="E75" s="531">
        <v>45017.0</v>
      </c>
      <c r="F75" s="351">
        <f t="shared" si="1"/>
        <v>25</v>
      </c>
      <c r="G75" s="531">
        <v>45208.0</v>
      </c>
      <c r="H75" s="351">
        <f t="shared" si="2"/>
        <v>18</v>
      </c>
      <c r="I75" s="533" t="s">
        <v>73</v>
      </c>
      <c r="J75" s="530">
        <v>258.0</v>
      </c>
      <c r="K75" s="534" t="s">
        <v>103</v>
      </c>
      <c r="L75" s="530" t="s">
        <v>68</v>
      </c>
      <c r="M75" s="548" t="s">
        <v>1178</v>
      </c>
      <c r="N75" s="530" t="s">
        <v>19</v>
      </c>
      <c r="O75" s="536" t="s">
        <v>1116</v>
      </c>
      <c r="P75" s="546" t="s">
        <v>66</v>
      </c>
      <c r="Q75" s="542"/>
      <c r="R75" s="539" t="str">
        <f t="shared" si="3"/>
        <v>-</v>
      </c>
      <c r="S75" s="152"/>
      <c r="T75" s="162"/>
      <c r="U75" s="162"/>
      <c r="V75" s="162"/>
      <c r="W75" s="573"/>
      <c r="X75" s="572"/>
      <c r="Y75" s="163"/>
      <c r="Z75" s="163"/>
      <c r="AA75" s="163"/>
    </row>
    <row r="76">
      <c r="A76" s="528">
        <v>45705.0</v>
      </c>
      <c r="B76" s="531">
        <v>45782.0</v>
      </c>
      <c r="C76" s="54">
        <v>218972.0</v>
      </c>
      <c r="D76" s="530" t="s">
        <v>98</v>
      </c>
      <c r="E76" s="531">
        <v>45383.0</v>
      </c>
      <c r="F76" s="351">
        <f t="shared" si="1"/>
        <v>13</v>
      </c>
      <c r="G76" s="531">
        <v>45468.0</v>
      </c>
      <c r="H76" s="351">
        <f t="shared" si="2"/>
        <v>10</v>
      </c>
      <c r="I76" s="533" t="s">
        <v>49</v>
      </c>
      <c r="J76" s="533">
        <v>512.0</v>
      </c>
      <c r="K76" s="581" t="s">
        <v>174</v>
      </c>
      <c r="L76" s="530" t="s">
        <v>51</v>
      </c>
      <c r="M76" s="545" t="s">
        <v>1179</v>
      </c>
      <c r="N76" s="530" t="s">
        <v>22</v>
      </c>
      <c r="O76" s="536" t="s">
        <v>1180</v>
      </c>
      <c r="P76" s="546" t="s">
        <v>66</v>
      </c>
      <c r="Q76" s="538">
        <v>12800.1</v>
      </c>
      <c r="R76" s="539" t="str">
        <f t="shared" si="3"/>
        <v>-</v>
      </c>
      <c r="S76" s="152"/>
      <c r="T76" s="162"/>
      <c r="U76" s="162"/>
      <c r="V76" s="162"/>
      <c r="W76" s="573"/>
      <c r="X76" s="572"/>
      <c r="Y76" s="163"/>
      <c r="Z76" s="163"/>
      <c r="AA76" s="163"/>
    </row>
    <row r="77">
      <c r="A77" s="528">
        <v>45705.0</v>
      </c>
      <c r="B77" s="531">
        <v>45783.0</v>
      </c>
      <c r="C77" s="54">
        <v>196204.0</v>
      </c>
      <c r="D77" s="530" t="s">
        <v>98</v>
      </c>
      <c r="E77" s="531">
        <v>44593.0</v>
      </c>
      <c r="F77" s="351">
        <f t="shared" si="1"/>
        <v>39</v>
      </c>
      <c r="G77" s="531">
        <v>45278.0</v>
      </c>
      <c r="H77" s="579">
        <f t="shared" si="2"/>
        <v>16</v>
      </c>
      <c r="I77" s="533" t="s">
        <v>74</v>
      </c>
      <c r="J77" s="530">
        <v>304.0</v>
      </c>
      <c r="K77" s="534">
        <v>8000.0</v>
      </c>
      <c r="L77" s="530" t="s">
        <v>84</v>
      </c>
      <c r="M77" s="545" t="s">
        <v>1181</v>
      </c>
      <c r="N77" s="530" t="s">
        <v>19</v>
      </c>
      <c r="O77" s="536" t="s">
        <v>1099</v>
      </c>
      <c r="P77" s="546" t="s">
        <v>66</v>
      </c>
      <c r="Q77" s="538">
        <v>55172.8</v>
      </c>
      <c r="R77" s="539">
        <f t="shared" si="3"/>
        <v>0.855001015</v>
      </c>
      <c r="S77" s="152"/>
      <c r="T77" s="162"/>
      <c r="U77" s="162"/>
      <c r="V77" s="162"/>
      <c r="W77" s="573"/>
      <c r="X77" s="572"/>
      <c r="Y77" s="163"/>
      <c r="Z77" s="163"/>
      <c r="AA77" s="163"/>
    </row>
    <row r="78">
      <c r="A78" s="528">
        <v>45705.0</v>
      </c>
      <c r="B78" s="531">
        <v>45782.0</v>
      </c>
      <c r="C78" s="54">
        <v>223773.0</v>
      </c>
      <c r="D78" s="530" t="s">
        <v>99</v>
      </c>
      <c r="E78" s="531">
        <v>45383.0</v>
      </c>
      <c r="F78" s="532">
        <f t="shared" si="1"/>
        <v>13</v>
      </c>
      <c r="G78" s="531">
        <v>45509.0</v>
      </c>
      <c r="H78" s="351">
        <f t="shared" si="2"/>
        <v>9</v>
      </c>
      <c r="I78" s="533" t="s">
        <v>49</v>
      </c>
      <c r="J78" s="530">
        <v>504.0</v>
      </c>
      <c r="K78" s="534">
        <v>6000.0</v>
      </c>
      <c r="L78" s="530" t="s">
        <v>84</v>
      </c>
      <c r="M78" s="545" t="s">
        <v>1141</v>
      </c>
      <c r="N78" s="530" t="s">
        <v>22</v>
      </c>
      <c r="O78" s="536" t="s">
        <v>1142</v>
      </c>
      <c r="P78" s="546" t="s">
        <v>66</v>
      </c>
      <c r="Q78" s="538">
        <v>30258.3</v>
      </c>
      <c r="R78" s="539">
        <f t="shared" si="3"/>
        <v>0.8017073001</v>
      </c>
      <c r="S78" s="152"/>
      <c r="T78" s="162"/>
      <c r="U78" s="162"/>
      <c r="V78" s="162"/>
      <c r="W78" s="573"/>
      <c r="X78" s="572"/>
      <c r="Y78" s="163"/>
      <c r="Z78" s="163"/>
      <c r="AA78" s="163"/>
    </row>
    <row r="79">
      <c r="A79" s="528">
        <v>45705.0</v>
      </c>
      <c r="B79" s="531">
        <v>45783.0</v>
      </c>
      <c r="C79" s="54">
        <v>222779.0</v>
      </c>
      <c r="D79" s="530" t="s">
        <v>58</v>
      </c>
      <c r="E79" s="531">
        <v>45474.0</v>
      </c>
      <c r="F79" s="351">
        <f t="shared" si="1"/>
        <v>10</v>
      </c>
      <c r="G79" s="531">
        <v>45503.0</v>
      </c>
      <c r="H79" s="351">
        <f t="shared" si="2"/>
        <v>9</v>
      </c>
      <c r="I79" s="533" t="s">
        <v>63</v>
      </c>
      <c r="J79" s="530" t="s">
        <v>858</v>
      </c>
      <c r="K79" s="534">
        <v>5000.0</v>
      </c>
      <c r="L79" s="530" t="s">
        <v>51</v>
      </c>
      <c r="M79" s="548" t="s">
        <v>1182</v>
      </c>
      <c r="N79" s="530" t="s">
        <v>19</v>
      </c>
      <c r="O79" s="536" t="s">
        <v>1099</v>
      </c>
      <c r="P79" s="546" t="s">
        <v>66</v>
      </c>
      <c r="Q79" s="538">
        <v>37852.88</v>
      </c>
      <c r="R79" s="539">
        <f t="shared" si="3"/>
        <v>0.8679096544</v>
      </c>
      <c r="S79" s="152"/>
      <c r="T79" s="162"/>
      <c r="U79" s="162"/>
      <c r="V79" s="162"/>
      <c r="W79" s="573"/>
      <c r="X79" s="572"/>
      <c r="Y79" s="163"/>
      <c r="Z79" s="163"/>
      <c r="AA79" s="163"/>
    </row>
    <row r="80">
      <c r="A80" s="528">
        <v>45705.0</v>
      </c>
      <c r="B80" s="531">
        <v>45783.0</v>
      </c>
      <c r="C80" s="54">
        <v>198266.0</v>
      </c>
      <c r="D80" s="530" t="s">
        <v>116</v>
      </c>
      <c r="E80" s="531">
        <v>45200.0</v>
      </c>
      <c r="F80" s="532">
        <f t="shared" si="1"/>
        <v>19</v>
      </c>
      <c r="G80" s="531">
        <v>45302.0</v>
      </c>
      <c r="H80" s="351">
        <f t="shared" si="2"/>
        <v>15</v>
      </c>
      <c r="I80" s="533" t="s">
        <v>74</v>
      </c>
      <c r="J80" s="530" t="s">
        <v>33</v>
      </c>
      <c r="K80" s="530" t="s">
        <v>103</v>
      </c>
      <c r="L80" s="530" t="s">
        <v>68</v>
      </c>
      <c r="M80" s="545" t="s">
        <v>1183</v>
      </c>
      <c r="N80" s="530" t="s">
        <v>19</v>
      </c>
      <c r="O80" s="536" t="s">
        <v>1094</v>
      </c>
      <c r="P80" s="546" t="s">
        <v>66</v>
      </c>
      <c r="Q80" s="538">
        <v>52968.13</v>
      </c>
      <c r="R80" s="539" t="str">
        <f t="shared" si="3"/>
        <v>-</v>
      </c>
      <c r="S80" s="152"/>
      <c r="T80" s="162"/>
      <c r="U80" s="162"/>
      <c r="V80" s="162"/>
      <c r="W80" s="573"/>
      <c r="X80" s="572"/>
      <c r="Y80" s="163"/>
      <c r="Z80" s="163"/>
      <c r="AA80" s="163"/>
    </row>
    <row r="81">
      <c r="A81" s="528">
        <v>45705.0</v>
      </c>
      <c r="B81" s="531">
        <v>45779.0</v>
      </c>
      <c r="C81" s="54">
        <v>211509.0</v>
      </c>
      <c r="D81" s="530" t="s">
        <v>99</v>
      </c>
      <c r="E81" s="531">
        <v>45383.0</v>
      </c>
      <c r="F81" s="532">
        <f t="shared" si="1"/>
        <v>13</v>
      </c>
      <c r="G81" s="531">
        <v>45425.0</v>
      </c>
      <c r="H81" s="351">
        <f t="shared" si="2"/>
        <v>11</v>
      </c>
      <c r="I81" s="533" t="s">
        <v>49</v>
      </c>
      <c r="J81" s="530" t="s">
        <v>33</v>
      </c>
      <c r="K81" s="534">
        <v>4500.0</v>
      </c>
      <c r="L81" s="530" t="s">
        <v>51</v>
      </c>
      <c r="M81" s="545" t="s">
        <v>1184</v>
      </c>
      <c r="N81" s="530" t="s">
        <v>22</v>
      </c>
      <c r="O81" s="536" t="s">
        <v>1116</v>
      </c>
      <c r="P81" s="546" t="s">
        <v>66</v>
      </c>
      <c r="Q81" s="538">
        <v>23787.6</v>
      </c>
      <c r="R81" s="539">
        <f t="shared" si="3"/>
        <v>0.8108258084</v>
      </c>
      <c r="S81" s="152"/>
      <c r="T81" s="162"/>
      <c r="U81" s="162"/>
      <c r="V81" s="162"/>
      <c r="W81" s="573"/>
      <c r="X81" s="572"/>
      <c r="Y81" s="163"/>
      <c r="Z81" s="163"/>
      <c r="AA81" s="163"/>
    </row>
    <row r="82">
      <c r="A82" s="582">
        <v>45747.0</v>
      </c>
      <c r="B82" s="531">
        <v>45783.0</v>
      </c>
      <c r="C82" s="134">
        <v>246685.0</v>
      </c>
      <c r="D82" s="583" t="s">
        <v>48</v>
      </c>
      <c r="E82" s="584">
        <v>45108.0</v>
      </c>
      <c r="F82" s="351">
        <f t="shared" si="1"/>
        <v>22</v>
      </c>
      <c r="G82" s="584">
        <v>45735.0</v>
      </c>
      <c r="H82" s="351">
        <f t="shared" si="2"/>
        <v>1</v>
      </c>
      <c r="I82" s="533" t="s">
        <v>49</v>
      </c>
      <c r="J82" s="583" t="s">
        <v>176</v>
      </c>
      <c r="K82" s="534" t="s">
        <v>103</v>
      </c>
      <c r="L82" s="530" t="s">
        <v>68</v>
      </c>
      <c r="M82" s="585" t="s">
        <v>1185</v>
      </c>
      <c r="N82" s="530" t="s">
        <v>19</v>
      </c>
      <c r="O82" s="562" t="s">
        <v>1120</v>
      </c>
      <c r="P82" s="546" t="s">
        <v>66</v>
      </c>
      <c r="Q82" s="534">
        <v>96025.28</v>
      </c>
      <c r="R82" s="539" t="str">
        <f t="shared" si="3"/>
        <v>-</v>
      </c>
      <c r="S82" s="152"/>
      <c r="T82" s="162"/>
      <c r="U82" s="162"/>
      <c r="V82" s="162"/>
      <c r="W82" s="573"/>
      <c r="X82" s="572"/>
      <c r="Y82" s="163"/>
      <c r="Z82" s="163"/>
      <c r="AA82" s="163"/>
    </row>
    <row r="83">
      <c r="A83" s="582">
        <v>45705.0</v>
      </c>
      <c r="B83" s="531">
        <v>45783.0</v>
      </c>
      <c r="C83" s="134">
        <v>208668.0</v>
      </c>
      <c r="D83" s="586" t="s">
        <v>112</v>
      </c>
      <c r="E83" s="587">
        <v>45231.0</v>
      </c>
      <c r="F83" s="351">
        <f t="shared" si="1"/>
        <v>18</v>
      </c>
      <c r="G83" s="587">
        <v>45385.0</v>
      </c>
      <c r="H83" s="351">
        <f t="shared" si="2"/>
        <v>13</v>
      </c>
      <c r="I83" s="533" t="s">
        <v>63</v>
      </c>
      <c r="J83" s="583" t="s">
        <v>176</v>
      </c>
      <c r="K83" s="588">
        <v>0.8</v>
      </c>
      <c r="L83" s="583" t="s">
        <v>84</v>
      </c>
      <c r="M83" s="585" t="s">
        <v>1141</v>
      </c>
      <c r="N83" s="530" t="s">
        <v>19</v>
      </c>
      <c r="O83" s="562" t="s">
        <v>1186</v>
      </c>
      <c r="P83" s="546" t="s">
        <v>66</v>
      </c>
      <c r="Q83" s="589"/>
      <c r="R83" s="539" t="str">
        <f t="shared" si="3"/>
        <v>-</v>
      </c>
      <c r="S83" s="152"/>
      <c r="T83" s="162"/>
      <c r="U83" s="162"/>
      <c r="V83" s="162"/>
      <c r="W83" s="573"/>
      <c r="X83" s="572"/>
      <c r="Y83" s="163"/>
      <c r="Z83" s="163"/>
      <c r="AA83" s="163"/>
    </row>
    <row r="84">
      <c r="A84" s="582">
        <v>45705.0</v>
      </c>
      <c r="B84" s="531">
        <v>45783.0</v>
      </c>
      <c r="C84" s="134">
        <v>212947.0</v>
      </c>
      <c r="D84" s="586" t="s">
        <v>55</v>
      </c>
      <c r="E84" s="587">
        <v>45383.0</v>
      </c>
      <c r="F84" s="351">
        <f t="shared" si="1"/>
        <v>13</v>
      </c>
      <c r="G84" s="587">
        <v>45415.0</v>
      </c>
      <c r="H84" s="351">
        <f t="shared" si="2"/>
        <v>12</v>
      </c>
      <c r="I84" s="586" t="s">
        <v>49</v>
      </c>
      <c r="J84" s="586">
        <v>502.0</v>
      </c>
      <c r="K84" s="538">
        <v>13000.0</v>
      </c>
      <c r="L84" s="530" t="s">
        <v>51</v>
      </c>
      <c r="M84" s="590" t="s">
        <v>1187</v>
      </c>
      <c r="N84" s="530" t="s">
        <v>19</v>
      </c>
      <c r="O84" s="591" t="s">
        <v>1116</v>
      </c>
      <c r="P84" s="546" t="s">
        <v>66</v>
      </c>
      <c r="Q84" s="592">
        <v>83641.25</v>
      </c>
      <c r="R84" s="539">
        <f t="shared" si="3"/>
        <v>0.844574298</v>
      </c>
      <c r="S84" s="152"/>
      <c r="T84" s="162"/>
      <c r="U84" s="162"/>
      <c r="V84" s="162"/>
      <c r="W84" s="573"/>
      <c r="X84" s="572"/>
      <c r="Y84" s="163"/>
      <c r="Z84" s="163"/>
      <c r="AA84" s="163"/>
    </row>
    <row r="85">
      <c r="A85" s="582">
        <v>45705.0</v>
      </c>
      <c r="B85" s="531">
        <v>45783.0</v>
      </c>
      <c r="C85" s="134">
        <v>187956.0</v>
      </c>
      <c r="D85" s="586" t="s">
        <v>55</v>
      </c>
      <c r="E85" s="587">
        <v>45017.0</v>
      </c>
      <c r="F85" s="351">
        <f t="shared" si="1"/>
        <v>25</v>
      </c>
      <c r="G85" s="587">
        <v>45201.0</v>
      </c>
      <c r="H85" s="351">
        <f t="shared" si="2"/>
        <v>19</v>
      </c>
      <c r="I85" s="586" t="s">
        <v>74</v>
      </c>
      <c r="J85" s="586" t="s">
        <v>404</v>
      </c>
      <c r="K85" s="542">
        <v>4500.0</v>
      </c>
      <c r="L85" s="583" t="s">
        <v>68</v>
      </c>
      <c r="M85" s="590" t="s">
        <v>1188</v>
      </c>
      <c r="N85" s="530" t="s">
        <v>19</v>
      </c>
      <c r="O85" s="536" t="s">
        <v>1099</v>
      </c>
      <c r="P85" s="546" t="s">
        <v>66</v>
      </c>
      <c r="Q85" s="592">
        <v>33778.58</v>
      </c>
      <c r="R85" s="539">
        <f t="shared" si="3"/>
        <v>0.8667794798</v>
      </c>
      <c r="S85" s="152"/>
      <c r="T85" s="162"/>
      <c r="U85" s="162"/>
      <c r="V85" s="162"/>
      <c r="W85" s="573"/>
      <c r="X85" s="572"/>
      <c r="Y85" s="163"/>
      <c r="Z85" s="163"/>
      <c r="AA85" s="163"/>
    </row>
    <row r="86">
      <c r="A86" s="582">
        <v>45705.0</v>
      </c>
      <c r="B86" s="531">
        <v>45783.0</v>
      </c>
      <c r="C86" s="134">
        <v>222819.0</v>
      </c>
      <c r="D86" s="586" t="s">
        <v>55</v>
      </c>
      <c r="E86" s="587">
        <v>45383.0</v>
      </c>
      <c r="F86" s="532">
        <f t="shared" si="1"/>
        <v>13</v>
      </c>
      <c r="G86" s="587">
        <v>45499.0</v>
      </c>
      <c r="H86" s="351">
        <f t="shared" si="2"/>
        <v>9</v>
      </c>
      <c r="I86" s="533" t="s">
        <v>49</v>
      </c>
      <c r="J86" s="583" t="s">
        <v>176</v>
      </c>
      <c r="K86" s="581" t="s">
        <v>174</v>
      </c>
      <c r="L86" s="530" t="s">
        <v>51</v>
      </c>
      <c r="M86" s="585" t="s">
        <v>1189</v>
      </c>
      <c r="N86" s="530" t="s">
        <v>19</v>
      </c>
      <c r="O86" s="536" t="s">
        <v>1180</v>
      </c>
      <c r="P86" s="546" t="s">
        <v>66</v>
      </c>
      <c r="Q86" s="592">
        <v>87276.08</v>
      </c>
      <c r="R86" s="539" t="str">
        <f t="shared" si="3"/>
        <v>-</v>
      </c>
      <c r="S86" s="152"/>
      <c r="T86" s="162"/>
      <c r="U86" s="162"/>
      <c r="V86" s="162"/>
      <c r="W86" s="573"/>
      <c r="X86" s="572"/>
      <c r="Y86" s="163"/>
      <c r="Z86" s="163"/>
      <c r="AA86" s="163"/>
    </row>
    <row r="87">
      <c r="A87" s="582">
        <v>45705.0</v>
      </c>
      <c r="B87" s="531">
        <v>45783.0</v>
      </c>
      <c r="C87" s="134">
        <v>199739.0</v>
      </c>
      <c r="D87" s="586" t="s">
        <v>95</v>
      </c>
      <c r="E87" s="587">
        <v>45292.0</v>
      </c>
      <c r="F87" s="351">
        <f t="shared" si="1"/>
        <v>16</v>
      </c>
      <c r="G87" s="587">
        <v>45314.0</v>
      </c>
      <c r="H87" s="351">
        <f t="shared" si="2"/>
        <v>15</v>
      </c>
      <c r="I87" s="533" t="s">
        <v>49</v>
      </c>
      <c r="J87" s="583" t="s">
        <v>176</v>
      </c>
      <c r="K87" s="538" t="s">
        <v>103</v>
      </c>
      <c r="L87" s="583" t="s">
        <v>68</v>
      </c>
      <c r="M87" s="545" t="s">
        <v>1190</v>
      </c>
      <c r="N87" s="530" t="s">
        <v>19</v>
      </c>
      <c r="O87" s="536" t="s">
        <v>1094</v>
      </c>
      <c r="P87" s="546" t="s">
        <v>66</v>
      </c>
      <c r="Q87" s="589"/>
      <c r="R87" s="539" t="str">
        <f t="shared" si="3"/>
        <v>-</v>
      </c>
      <c r="S87" s="152"/>
      <c r="T87" s="162"/>
      <c r="U87" s="162"/>
      <c r="V87" s="162"/>
      <c r="W87" s="573"/>
      <c r="X87" s="572"/>
      <c r="Y87" s="163"/>
      <c r="Z87" s="163"/>
      <c r="AA87" s="163"/>
    </row>
    <row r="88">
      <c r="A88" s="582">
        <v>45705.0</v>
      </c>
      <c r="B88" s="531">
        <v>45783.0</v>
      </c>
      <c r="C88" s="134">
        <v>233589.0</v>
      </c>
      <c r="D88" s="586" t="s">
        <v>95</v>
      </c>
      <c r="E88" s="587">
        <v>45566.0</v>
      </c>
      <c r="F88" s="351">
        <f t="shared" si="1"/>
        <v>7</v>
      </c>
      <c r="G88" s="587">
        <v>45543.0</v>
      </c>
      <c r="H88" s="351">
        <f t="shared" si="2"/>
        <v>7</v>
      </c>
      <c r="I88" s="533" t="s">
        <v>49</v>
      </c>
      <c r="J88" s="586">
        <v>510.0</v>
      </c>
      <c r="K88" s="581" t="s">
        <v>174</v>
      </c>
      <c r="L88" s="583" t="s">
        <v>51</v>
      </c>
      <c r="M88" s="585" t="s">
        <v>1114</v>
      </c>
      <c r="N88" s="530" t="s">
        <v>19</v>
      </c>
      <c r="O88" s="536" t="s">
        <v>1122</v>
      </c>
      <c r="P88" s="546" t="s">
        <v>66</v>
      </c>
      <c r="Q88" s="592">
        <v>60871.23</v>
      </c>
      <c r="R88" s="539" t="str">
        <f t="shared" si="3"/>
        <v>-</v>
      </c>
      <c r="S88" s="152"/>
      <c r="T88" s="162"/>
      <c r="U88" s="162"/>
      <c r="V88" s="162"/>
      <c r="W88" s="573"/>
      <c r="X88" s="572"/>
      <c r="Y88" s="163"/>
      <c r="Z88" s="163"/>
      <c r="AA88" s="163"/>
    </row>
    <row r="89">
      <c r="A89" s="582">
        <v>45705.0</v>
      </c>
      <c r="B89" s="531">
        <v>45782.0</v>
      </c>
      <c r="C89" s="134">
        <v>219502.0</v>
      </c>
      <c r="D89" s="586" t="s">
        <v>96</v>
      </c>
      <c r="E89" s="587">
        <v>45413.0</v>
      </c>
      <c r="F89" s="532">
        <f t="shared" si="1"/>
        <v>12</v>
      </c>
      <c r="G89" s="587">
        <v>45470.0</v>
      </c>
      <c r="H89" s="351">
        <f t="shared" si="2"/>
        <v>10</v>
      </c>
      <c r="I89" s="533" t="s">
        <v>49</v>
      </c>
      <c r="J89" s="583" t="s">
        <v>176</v>
      </c>
      <c r="K89" s="581" t="s">
        <v>103</v>
      </c>
      <c r="L89" s="583" t="s">
        <v>68</v>
      </c>
      <c r="M89" s="593" t="s">
        <v>1191</v>
      </c>
      <c r="N89" s="530" t="s">
        <v>22</v>
      </c>
      <c r="O89" s="562" t="s">
        <v>1094</v>
      </c>
      <c r="P89" s="546" t="s">
        <v>66</v>
      </c>
      <c r="Q89" s="592">
        <v>39299.4</v>
      </c>
      <c r="R89" s="539" t="str">
        <f t="shared" si="3"/>
        <v>-</v>
      </c>
      <c r="S89" s="152"/>
      <c r="T89" s="162"/>
      <c r="U89" s="162"/>
      <c r="V89" s="162"/>
      <c r="W89" s="573"/>
      <c r="X89" s="572"/>
      <c r="Y89" s="163"/>
      <c r="Z89" s="163"/>
      <c r="AA89" s="163"/>
    </row>
    <row r="90">
      <c r="A90" s="582">
        <v>45706.0</v>
      </c>
      <c r="B90" s="531">
        <v>45783.0</v>
      </c>
      <c r="C90" s="134">
        <v>189494.0</v>
      </c>
      <c r="D90" s="586" t="s">
        <v>96</v>
      </c>
      <c r="E90" s="587">
        <v>45108.0</v>
      </c>
      <c r="F90" s="351">
        <f t="shared" si="1"/>
        <v>22</v>
      </c>
      <c r="G90" s="587">
        <v>45215.0</v>
      </c>
      <c r="H90" s="351">
        <f t="shared" si="2"/>
        <v>18</v>
      </c>
      <c r="I90" s="586" t="s">
        <v>49</v>
      </c>
      <c r="J90" s="586">
        <v>535.0</v>
      </c>
      <c r="K90" s="542">
        <v>8000.0</v>
      </c>
      <c r="L90" s="583" t="s">
        <v>68</v>
      </c>
      <c r="M90" s="590" t="s">
        <v>1192</v>
      </c>
      <c r="N90" s="530" t="s">
        <v>19</v>
      </c>
      <c r="O90" s="536" t="s">
        <v>1116</v>
      </c>
      <c r="P90" s="546" t="s">
        <v>66</v>
      </c>
      <c r="Q90" s="592">
        <v>24960.96</v>
      </c>
      <c r="R90" s="539">
        <f t="shared" si="3"/>
        <v>0.6794995064</v>
      </c>
      <c r="S90" s="152"/>
      <c r="T90" s="162"/>
      <c r="U90" s="162"/>
      <c r="V90" s="162"/>
      <c r="W90" s="573"/>
      <c r="X90" s="572"/>
      <c r="Y90" s="163"/>
      <c r="Z90" s="163"/>
      <c r="AA90" s="163"/>
    </row>
    <row r="91">
      <c r="A91" s="582">
        <v>45705.0</v>
      </c>
      <c r="B91" s="531">
        <v>45783.0</v>
      </c>
      <c r="C91" s="134">
        <v>208916.0</v>
      </c>
      <c r="D91" s="583" t="s">
        <v>58</v>
      </c>
      <c r="E91" s="587">
        <v>45352.0</v>
      </c>
      <c r="F91" s="351">
        <f t="shared" si="1"/>
        <v>14</v>
      </c>
      <c r="G91" s="587">
        <v>45387.0</v>
      </c>
      <c r="H91" s="351">
        <f t="shared" si="2"/>
        <v>13</v>
      </c>
      <c r="I91" s="586" t="s">
        <v>63</v>
      </c>
      <c r="J91" s="583" t="s">
        <v>176</v>
      </c>
      <c r="K91" s="538">
        <v>17000.0</v>
      </c>
      <c r="L91" s="586" t="s">
        <v>68</v>
      </c>
      <c r="M91" s="594" t="s">
        <v>1193</v>
      </c>
      <c r="N91" s="530" t="s">
        <v>19</v>
      </c>
      <c r="O91" s="536" t="s">
        <v>1099</v>
      </c>
      <c r="P91" s="546" t="s">
        <v>66</v>
      </c>
      <c r="Q91" s="592">
        <v>81715.84</v>
      </c>
      <c r="R91" s="539">
        <f t="shared" si="3"/>
        <v>0.791961999</v>
      </c>
      <c r="S91" s="152"/>
      <c r="T91" s="162"/>
      <c r="U91" s="162"/>
      <c r="V91" s="162"/>
      <c r="W91" s="573"/>
      <c r="X91" s="572"/>
      <c r="Y91" s="163"/>
      <c r="Z91" s="163"/>
      <c r="AA91" s="163"/>
    </row>
    <row r="92">
      <c r="A92" s="582">
        <v>45747.0</v>
      </c>
      <c r="B92" s="531">
        <v>45783.0</v>
      </c>
      <c r="C92" s="279">
        <v>247140.0</v>
      </c>
      <c r="D92" s="595" t="s">
        <v>161</v>
      </c>
      <c r="E92" s="584">
        <v>45383.0</v>
      </c>
      <c r="F92" s="351">
        <f t="shared" si="1"/>
        <v>13</v>
      </c>
      <c r="G92" s="596">
        <v>45740.0</v>
      </c>
      <c r="H92" s="351">
        <f t="shared" si="2"/>
        <v>1</v>
      </c>
      <c r="I92" s="533" t="s">
        <v>49</v>
      </c>
      <c r="J92" s="583" t="s">
        <v>176</v>
      </c>
      <c r="K92" s="581" t="s">
        <v>174</v>
      </c>
      <c r="L92" s="583" t="s">
        <v>51</v>
      </c>
      <c r="M92" s="585" t="s">
        <v>1194</v>
      </c>
      <c r="N92" s="530" t="s">
        <v>19</v>
      </c>
      <c r="O92" s="536" t="s">
        <v>1122</v>
      </c>
      <c r="P92" s="546" t="s">
        <v>66</v>
      </c>
      <c r="Q92" s="538">
        <v>23882.8</v>
      </c>
      <c r="R92" s="539" t="str">
        <f t="shared" si="3"/>
        <v>-</v>
      </c>
      <c r="S92" s="152"/>
      <c r="T92" s="162"/>
      <c r="U92" s="162"/>
      <c r="V92" s="162"/>
      <c r="W92" s="573"/>
      <c r="X92" s="572"/>
      <c r="Y92" s="163"/>
      <c r="Z92" s="163"/>
      <c r="AA92" s="163"/>
    </row>
    <row r="93">
      <c r="A93" s="582">
        <v>45747.0</v>
      </c>
      <c r="B93" s="531">
        <v>45783.0</v>
      </c>
      <c r="C93" s="279">
        <v>247177.0</v>
      </c>
      <c r="D93" s="595" t="s">
        <v>161</v>
      </c>
      <c r="E93" s="584">
        <v>45078.0</v>
      </c>
      <c r="F93" s="351">
        <f t="shared" si="1"/>
        <v>23</v>
      </c>
      <c r="G93" s="596">
        <v>45740.0</v>
      </c>
      <c r="H93" s="351">
        <f t="shared" si="2"/>
        <v>1</v>
      </c>
      <c r="I93" s="533" t="s">
        <v>49</v>
      </c>
      <c r="J93" s="583">
        <v>535.0</v>
      </c>
      <c r="K93" s="581" t="s">
        <v>174</v>
      </c>
      <c r="L93" s="583" t="s">
        <v>51</v>
      </c>
      <c r="M93" s="585" t="s">
        <v>1195</v>
      </c>
      <c r="N93" s="530" t="s">
        <v>19</v>
      </c>
      <c r="O93" s="536" t="s">
        <v>1173</v>
      </c>
      <c r="P93" s="546" t="s">
        <v>66</v>
      </c>
      <c r="Q93" s="538">
        <v>75852.17</v>
      </c>
      <c r="R93" s="539" t="str">
        <f t="shared" si="3"/>
        <v>-</v>
      </c>
      <c r="S93" s="152"/>
      <c r="T93" s="162"/>
      <c r="U93" s="162"/>
      <c r="V93" s="162"/>
      <c r="W93" s="573"/>
      <c r="X93" s="572"/>
      <c r="Y93" s="163"/>
      <c r="Z93" s="163"/>
      <c r="AA93" s="163"/>
    </row>
    <row r="94">
      <c r="A94" s="582">
        <v>45747.0</v>
      </c>
      <c r="B94" s="531">
        <v>45782.0</v>
      </c>
      <c r="C94" s="279">
        <v>247228.0</v>
      </c>
      <c r="D94" s="595" t="s">
        <v>161</v>
      </c>
      <c r="E94" s="584">
        <v>45352.0</v>
      </c>
      <c r="F94" s="351">
        <f t="shared" si="1"/>
        <v>14</v>
      </c>
      <c r="G94" s="596">
        <v>45741.0</v>
      </c>
      <c r="H94" s="351">
        <f t="shared" si="2"/>
        <v>1</v>
      </c>
      <c r="I94" s="533" t="s">
        <v>49</v>
      </c>
      <c r="J94" s="583" t="s">
        <v>176</v>
      </c>
      <c r="K94" s="534" t="s">
        <v>174</v>
      </c>
      <c r="L94" s="583" t="s">
        <v>68</v>
      </c>
      <c r="M94" s="593" t="s">
        <v>1196</v>
      </c>
      <c r="N94" s="530" t="s">
        <v>22</v>
      </c>
      <c r="O94" s="536" t="s">
        <v>1180</v>
      </c>
      <c r="P94" s="546" t="s">
        <v>66</v>
      </c>
      <c r="Q94" s="538">
        <v>123089.12</v>
      </c>
      <c r="R94" s="539" t="str">
        <f t="shared" si="3"/>
        <v>-</v>
      </c>
      <c r="S94" s="152"/>
      <c r="T94" s="162"/>
      <c r="U94" s="162"/>
      <c r="V94" s="162"/>
      <c r="W94" s="573"/>
      <c r="X94" s="572"/>
      <c r="Y94" s="163"/>
      <c r="Z94" s="163"/>
      <c r="AA94" s="163"/>
    </row>
    <row r="95">
      <c r="A95" s="528">
        <v>45705.0</v>
      </c>
      <c r="B95" s="531">
        <v>45783.0</v>
      </c>
      <c r="C95" s="54">
        <v>225717.0</v>
      </c>
      <c r="D95" s="530" t="s">
        <v>48</v>
      </c>
      <c r="E95" s="531">
        <v>45505.0</v>
      </c>
      <c r="F95" s="351">
        <f t="shared" si="1"/>
        <v>9</v>
      </c>
      <c r="G95" s="531">
        <v>45531.0</v>
      </c>
      <c r="H95" s="351">
        <f t="shared" si="2"/>
        <v>8</v>
      </c>
      <c r="I95" s="533" t="s">
        <v>74</v>
      </c>
      <c r="J95" s="530">
        <v>314.0</v>
      </c>
      <c r="K95" s="534" t="s">
        <v>1118</v>
      </c>
      <c r="L95" s="530" t="s">
        <v>51</v>
      </c>
      <c r="M95" s="548" t="s">
        <v>1192</v>
      </c>
      <c r="N95" s="530" t="s">
        <v>19</v>
      </c>
      <c r="O95" s="536" t="s">
        <v>1197</v>
      </c>
      <c r="P95" s="546" t="s">
        <v>66</v>
      </c>
      <c r="Q95" s="538">
        <v>70016.6</v>
      </c>
      <c r="R95" s="560" t="str">
        <f t="shared" si="3"/>
        <v>-</v>
      </c>
      <c r="S95" s="152"/>
      <c r="T95" s="162"/>
      <c r="U95" s="162"/>
      <c r="V95" s="162"/>
      <c r="W95" s="573"/>
      <c r="X95" s="572"/>
      <c r="Y95" s="163"/>
      <c r="Z95" s="163"/>
      <c r="AA95" s="163"/>
    </row>
    <row r="96">
      <c r="A96" s="528">
        <v>45705.0</v>
      </c>
      <c r="B96" s="531">
        <v>45783.0</v>
      </c>
      <c r="C96" s="54">
        <v>232856.0</v>
      </c>
      <c r="D96" s="530" t="s">
        <v>107</v>
      </c>
      <c r="E96" s="531">
        <v>45413.0</v>
      </c>
      <c r="F96" s="351">
        <f t="shared" si="1"/>
        <v>12</v>
      </c>
      <c r="G96" s="531">
        <v>45639.0</v>
      </c>
      <c r="H96" s="351">
        <f t="shared" si="2"/>
        <v>4</v>
      </c>
      <c r="I96" s="533" t="s">
        <v>74</v>
      </c>
      <c r="J96" s="530">
        <v>314.0</v>
      </c>
      <c r="K96" s="534">
        <v>7000.0</v>
      </c>
      <c r="L96" s="530" t="s">
        <v>51</v>
      </c>
      <c r="M96" s="548" t="s">
        <v>1198</v>
      </c>
      <c r="N96" s="530" t="s">
        <v>19</v>
      </c>
      <c r="O96" s="536" t="s">
        <v>1173</v>
      </c>
      <c r="P96" s="597" t="s">
        <v>61</v>
      </c>
      <c r="Q96" s="538">
        <v>35853.6</v>
      </c>
      <c r="R96" s="539">
        <f t="shared" si="3"/>
        <v>0.804761586</v>
      </c>
      <c r="S96" s="152"/>
      <c r="T96" s="162"/>
      <c r="U96" s="162"/>
      <c r="V96" s="162"/>
      <c r="W96" s="573"/>
      <c r="X96" s="572"/>
      <c r="Y96" s="163"/>
      <c r="Z96" s="163"/>
      <c r="AA96" s="163"/>
    </row>
    <row r="97">
      <c r="A97" s="528">
        <v>45705.0</v>
      </c>
      <c r="B97" s="531">
        <v>45783.0</v>
      </c>
      <c r="C97" s="54">
        <v>203687.0</v>
      </c>
      <c r="D97" s="530" t="s">
        <v>71</v>
      </c>
      <c r="E97" s="531">
        <v>45292.0</v>
      </c>
      <c r="F97" s="532">
        <f t="shared" si="1"/>
        <v>16</v>
      </c>
      <c r="G97" s="531">
        <v>45345.0</v>
      </c>
      <c r="H97" s="351">
        <f t="shared" si="2"/>
        <v>14</v>
      </c>
      <c r="I97" s="533" t="s">
        <v>59</v>
      </c>
      <c r="J97" s="530">
        <v>101.0</v>
      </c>
      <c r="K97" s="534">
        <v>6000.0</v>
      </c>
      <c r="L97" s="530" t="s">
        <v>68</v>
      </c>
      <c r="M97" s="545" t="s">
        <v>1199</v>
      </c>
      <c r="N97" s="530" t="s">
        <v>19</v>
      </c>
      <c r="O97" s="536" t="s">
        <v>1116</v>
      </c>
      <c r="P97" s="546" t="s">
        <v>66</v>
      </c>
      <c r="Q97" s="538">
        <v>42204.54</v>
      </c>
      <c r="R97" s="539">
        <f t="shared" si="3"/>
        <v>0.8578351997</v>
      </c>
      <c r="S97" s="152"/>
      <c r="T97" s="162"/>
      <c r="U97" s="162"/>
      <c r="V97" s="162"/>
      <c r="W97" s="573"/>
      <c r="X97" s="572"/>
      <c r="Y97" s="163"/>
      <c r="Z97" s="163"/>
      <c r="AA97" s="163"/>
    </row>
    <row r="98">
      <c r="A98" s="528">
        <v>45705.0</v>
      </c>
      <c r="B98" s="531">
        <v>45783.0</v>
      </c>
      <c r="C98" s="54">
        <v>224309.0</v>
      </c>
      <c r="D98" s="530" t="s">
        <v>70</v>
      </c>
      <c r="E98" s="531">
        <v>45444.0</v>
      </c>
      <c r="F98" s="532">
        <f t="shared" si="1"/>
        <v>11</v>
      </c>
      <c r="G98" s="531">
        <v>45512.0</v>
      </c>
      <c r="H98" s="351">
        <f t="shared" si="2"/>
        <v>8</v>
      </c>
      <c r="I98" s="533" t="s">
        <v>49</v>
      </c>
      <c r="J98" s="533" t="s">
        <v>176</v>
      </c>
      <c r="K98" s="534" t="s">
        <v>175</v>
      </c>
      <c r="L98" s="530" t="s">
        <v>51</v>
      </c>
      <c r="M98" s="545" t="s">
        <v>1200</v>
      </c>
      <c r="N98" s="530" t="s">
        <v>19</v>
      </c>
      <c r="O98" s="536" t="s">
        <v>1180</v>
      </c>
      <c r="P98" s="546" t="s">
        <v>66</v>
      </c>
      <c r="Q98" s="538">
        <v>35841.15</v>
      </c>
      <c r="R98" s="539" t="str">
        <f t="shared" si="3"/>
        <v>-</v>
      </c>
      <c r="S98" s="152"/>
      <c r="T98" s="162"/>
      <c r="U98" s="162"/>
      <c r="V98" s="162"/>
      <c r="W98" s="573"/>
      <c r="X98" s="572"/>
      <c r="Y98" s="163"/>
      <c r="Z98" s="163"/>
      <c r="AA98" s="163"/>
    </row>
    <row r="99">
      <c r="A99" s="528">
        <v>45705.0</v>
      </c>
      <c r="B99" s="531">
        <v>45779.0</v>
      </c>
      <c r="C99" s="54">
        <v>222868.0</v>
      </c>
      <c r="D99" s="530" t="s">
        <v>77</v>
      </c>
      <c r="E99" s="531">
        <v>45352.0</v>
      </c>
      <c r="F99" s="532">
        <f t="shared" si="1"/>
        <v>14</v>
      </c>
      <c r="G99" s="531">
        <v>45520.0</v>
      </c>
      <c r="H99" s="351">
        <f t="shared" si="2"/>
        <v>8</v>
      </c>
      <c r="I99" s="533" t="s">
        <v>49</v>
      </c>
      <c r="J99" s="530">
        <v>539.0</v>
      </c>
      <c r="K99" s="534" t="s">
        <v>174</v>
      </c>
      <c r="L99" s="530" t="s">
        <v>68</v>
      </c>
      <c r="M99" s="545" t="s">
        <v>296</v>
      </c>
      <c r="N99" s="530" t="s">
        <v>22</v>
      </c>
      <c r="O99" s="536" t="s">
        <v>331</v>
      </c>
      <c r="P99" s="546" t="s">
        <v>66</v>
      </c>
      <c r="Q99" s="538">
        <v>34330.1</v>
      </c>
      <c r="R99" s="539" t="str">
        <f t="shared" si="3"/>
        <v>-</v>
      </c>
      <c r="S99" s="152"/>
      <c r="T99" s="162"/>
      <c r="U99" s="162"/>
      <c r="V99" s="162"/>
      <c r="W99" s="573"/>
      <c r="X99" s="572"/>
      <c r="Y99" s="163"/>
      <c r="Z99" s="163"/>
      <c r="AA99" s="163"/>
    </row>
    <row r="100">
      <c r="A100" s="528">
        <v>45705.0</v>
      </c>
      <c r="B100" s="531">
        <v>45783.0</v>
      </c>
      <c r="C100" s="54">
        <v>241784.0</v>
      </c>
      <c r="D100" s="530" t="s">
        <v>77</v>
      </c>
      <c r="E100" s="531">
        <v>45474.0</v>
      </c>
      <c r="F100" s="351">
        <f t="shared" si="1"/>
        <v>10</v>
      </c>
      <c r="G100" s="531">
        <v>45693.0</v>
      </c>
      <c r="H100" s="351">
        <f t="shared" si="2"/>
        <v>3</v>
      </c>
      <c r="I100" s="533" t="s">
        <v>49</v>
      </c>
      <c r="J100" s="533" t="s">
        <v>176</v>
      </c>
      <c r="K100" s="534" t="s">
        <v>175</v>
      </c>
      <c r="L100" s="530" t="s">
        <v>51</v>
      </c>
      <c r="M100" s="598" t="s">
        <v>1201</v>
      </c>
      <c r="N100" s="530" t="s">
        <v>19</v>
      </c>
      <c r="O100" s="536" t="s">
        <v>1122</v>
      </c>
      <c r="P100" s="546" t="s">
        <v>66</v>
      </c>
      <c r="Q100" s="538">
        <v>51230.96</v>
      </c>
      <c r="R100" s="539" t="str">
        <f t="shared" si="3"/>
        <v>-</v>
      </c>
      <c r="S100" s="152"/>
      <c r="T100" s="162"/>
      <c r="U100" s="162"/>
      <c r="V100" s="162"/>
      <c r="W100" s="573"/>
      <c r="X100" s="572"/>
      <c r="Y100" s="163"/>
      <c r="Z100" s="163"/>
      <c r="AA100" s="163"/>
    </row>
    <row r="101">
      <c r="A101" s="528">
        <v>45705.0</v>
      </c>
      <c r="B101" s="531">
        <v>45782.0</v>
      </c>
      <c r="C101" s="54">
        <v>205135.0</v>
      </c>
      <c r="D101" s="530" t="s">
        <v>83</v>
      </c>
      <c r="E101" s="531">
        <v>45323.0</v>
      </c>
      <c r="F101" s="532">
        <f t="shared" si="1"/>
        <v>15</v>
      </c>
      <c r="G101" s="531">
        <v>45357.0</v>
      </c>
      <c r="H101" s="351">
        <f t="shared" si="2"/>
        <v>14</v>
      </c>
      <c r="I101" s="533" t="s">
        <v>49</v>
      </c>
      <c r="J101" s="530">
        <v>514.0</v>
      </c>
      <c r="K101" s="534" t="s">
        <v>174</v>
      </c>
      <c r="L101" s="530" t="s">
        <v>51</v>
      </c>
      <c r="M101" s="545" t="s">
        <v>1202</v>
      </c>
      <c r="N101" s="530" t="s">
        <v>22</v>
      </c>
      <c r="O101" s="536" t="s">
        <v>1180</v>
      </c>
      <c r="P101" s="546" t="s">
        <v>66</v>
      </c>
      <c r="Q101" s="538">
        <v>59628.64</v>
      </c>
      <c r="R101" s="539" t="str">
        <f t="shared" si="3"/>
        <v>-</v>
      </c>
      <c r="S101" s="152"/>
      <c r="T101" s="162"/>
      <c r="U101" s="162"/>
      <c r="V101" s="162"/>
      <c r="W101" s="573"/>
      <c r="X101" s="572"/>
      <c r="Y101" s="163"/>
      <c r="Z101" s="163"/>
      <c r="AA101" s="163"/>
    </row>
    <row r="102">
      <c r="A102" s="528">
        <v>45705.0</v>
      </c>
      <c r="B102" s="531">
        <v>45783.0</v>
      </c>
      <c r="C102" s="54">
        <v>224251.0</v>
      </c>
      <c r="D102" s="530" t="s">
        <v>58</v>
      </c>
      <c r="E102" s="531">
        <v>45474.0</v>
      </c>
      <c r="F102" s="532">
        <f t="shared" si="1"/>
        <v>10</v>
      </c>
      <c r="G102" s="531">
        <v>45512.0</v>
      </c>
      <c r="H102" s="351">
        <f t="shared" si="2"/>
        <v>8</v>
      </c>
      <c r="I102" s="533" t="s">
        <v>49</v>
      </c>
      <c r="J102" s="533" t="s">
        <v>176</v>
      </c>
      <c r="K102" s="534" t="s">
        <v>175</v>
      </c>
      <c r="L102" s="586" t="s">
        <v>51</v>
      </c>
      <c r="M102" s="590" t="s">
        <v>1203</v>
      </c>
      <c r="N102" s="530" t="s">
        <v>19</v>
      </c>
      <c r="O102" s="599" t="s">
        <v>1122</v>
      </c>
      <c r="P102" s="546" t="s">
        <v>66</v>
      </c>
      <c r="Q102" s="538">
        <v>29774.61</v>
      </c>
      <c r="R102" s="539" t="str">
        <f t="shared" si="3"/>
        <v>-</v>
      </c>
      <c r="S102" s="152"/>
      <c r="T102" s="162"/>
      <c r="U102" s="162"/>
      <c r="V102" s="162"/>
      <c r="W102" s="573"/>
      <c r="X102" s="572"/>
      <c r="Y102" s="163"/>
      <c r="Z102" s="163"/>
      <c r="AA102" s="163"/>
    </row>
    <row r="103">
      <c r="A103" s="528">
        <v>45705.0</v>
      </c>
      <c r="B103" s="531">
        <v>45783.0</v>
      </c>
      <c r="C103" s="54">
        <v>241386.0</v>
      </c>
      <c r="D103" s="530" t="s">
        <v>114</v>
      </c>
      <c r="E103" s="531">
        <v>45444.0</v>
      </c>
      <c r="F103" s="351">
        <f t="shared" si="1"/>
        <v>11</v>
      </c>
      <c r="G103" s="531">
        <v>45688.0</v>
      </c>
      <c r="H103" s="351">
        <f t="shared" si="2"/>
        <v>3</v>
      </c>
      <c r="I103" s="533" t="s">
        <v>49</v>
      </c>
      <c r="J103" s="533" t="s">
        <v>176</v>
      </c>
      <c r="K103" s="534" t="s">
        <v>175</v>
      </c>
      <c r="L103" s="530" t="s">
        <v>51</v>
      </c>
      <c r="M103" s="545" t="s">
        <v>1204</v>
      </c>
      <c r="N103" s="530" t="s">
        <v>19</v>
      </c>
      <c r="O103" s="536" t="s">
        <v>1122</v>
      </c>
      <c r="P103" s="546" t="s">
        <v>66</v>
      </c>
      <c r="Q103" s="538">
        <v>28128.5</v>
      </c>
      <c r="R103" s="539" t="str">
        <f t="shared" si="3"/>
        <v>-</v>
      </c>
      <c r="S103" s="152"/>
      <c r="T103" s="162"/>
      <c r="U103" s="162"/>
      <c r="V103" s="162"/>
      <c r="W103" s="573"/>
      <c r="X103" s="572"/>
      <c r="Y103" s="163"/>
      <c r="Z103" s="163"/>
      <c r="AA103" s="163"/>
    </row>
    <row r="104">
      <c r="A104" s="528">
        <v>45705.0</v>
      </c>
      <c r="B104" s="531">
        <v>45783.0</v>
      </c>
      <c r="C104" s="54">
        <v>224674.0</v>
      </c>
      <c r="D104" s="530" t="s">
        <v>55</v>
      </c>
      <c r="E104" s="531">
        <v>45383.0</v>
      </c>
      <c r="F104" s="532">
        <f t="shared" si="1"/>
        <v>13</v>
      </c>
      <c r="G104" s="531">
        <v>45517.0</v>
      </c>
      <c r="H104" s="351">
        <f t="shared" si="2"/>
        <v>8</v>
      </c>
      <c r="I104" s="533" t="s">
        <v>49</v>
      </c>
      <c r="J104" s="530" t="s">
        <v>33</v>
      </c>
      <c r="K104" s="534" t="s">
        <v>174</v>
      </c>
      <c r="L104" s="530" t="s">
        <v>51</v>
      </c>
      <c r="M104" s="545" t="s">
        <v>1205</v>
      </c>
      <c r="N104" s="530" t="s">
        <v>19</v>
      </c>
      <c r="O104" s="536" t="s">
        <v>1122</v>
      </c>
      <c r="P104" s="546" t="s">
        <v>66</v>
      </c>
      <c r="Q104" s="538">
        <v>44020.44</v>
      </c>
      <c r="R104" s="539" t="str">
        <f t="shared" si="3"/>
        <v>-</v>
      </c>
      <c r="S104" s="152"/>
      <c r="T104" s="162"/>
      <c r="U104" s="162"/>
      <c r="V104" s="162"/>
      <c r="W104" s="573"/>
      <c r="X104" s="572"/>
      <c r="Y104" s="163"/>
      <c r="Z104" s="163"/>
      <c r="AA104" s="163"/>
    </row>
    <row r="105">
      <c r="A105" s="528">
        <v>45705.0</v>
      </c>
      <c r="B105" s="531">
        <v>45783.0</v>
      </c>
      <c r="C105" s="54">
        <v>236085.0</v>
      </c>
      <c r="D105" s="530" t="s">
        <v>95</v>
      </c>
      <c r="E105" s="531">
        <v>45474.0</v>
      </c>
      <c r="F105" s="351">
        <f t="shared" si="1"/>
        <v>10</v>
      </c>
      <c r="G105" s="531">
        <v>45629.0</v>
      </c>
      <c r="H105" s="351">
        <f t="shared" si="2"/>
        <v>5</v>
      </c>
      <c r="I105" s="533" t="s">
        <v>49</v>
      </c>
      <c r="J105" s="533" t="s">
        <v>176</v>
      </c>
      <c r="K105" s="542" t="s">
        <v>175</v>
      </c>
      <c r="L105" s="530" t="s">
        <v>51</v>
      </c>
      <c r="M105" s="545" t="s">
        <v>1206</v>
      </c>
      <c r="N105" s="530" t="s">
        <v>19</v>
      </c>
      <c r="O105" s="536" t="s">
        <v>1122</v>
      </c>
      <c r="P105" s="546" t="s">
        <v>66</v>
      </c>
      <c r="Q105" s="538">
        <v>24605.1</v>
      </c>
      <c r="R105" s="539" t="str">
        <f t="shared" si="3"/>
        <v>-</v>
      </c>
      <c r="S105" s="152"/>
      <c r="T105" s="162"/>
      <c r="U105" s="162"/>
      <c r="V105" s="162"/>
      <c r="W105" s="573"/>
      <c r="X105" s="572"/>
      <c r="Y105" s="163"/>
      <c r="Z105" s="163"/>
      <c r="AA105" s="163"/>
    </row>
    <row r="106">
      <c r="A106" s="528">
        <v>45705.0</v>
      </c>
      <c r="B106" s="531">
        <v>45783.0</v>
      </c>
      <c r="C106" s="54">
        <v>229210.0</v>
      </c>
      <c r="D106" s="530" t="s">
        <v>118</v>
      </c>
      <c r="E106" s="531">
        <v>45444.0</v>
      </c>
      <c r="F106" s="351">
        <f t="shared" si="1"/>
        <v>11</v>
      </c>
      <c r="G106" s="531">
        <v>45561.0</v>
      </c>
      <c r="H106" s="351">
        <f t="shared" si="2"/>
        <v>7</v>
      </c>
      <c r="I106" s="533" t="s">
        <v>49</v>
      </c>
      <c r="J106" s="533" t="s">
        <v>176</v>
      </c>
      <c r="K106" s="542" t="s">
        <v>175</v>
      </c>
      <c r="L106" s="530" t="s">
        <v>51</v>
      </c>
      <c r="M106" s="545" t="s">
        <v>1207</v>
      </c>
      <c r="N106" s="530" t="s">
        <v>19</v>
      </c>
      <c r="O106" s="536" t="s">
        <v>1173</v>
      </c>
      <c r="P106" s="546" t="s">
        <v>66</v>
      </c>
      <c r="Q106" s="538">
        <v>46812.04</v>
      </c>
      <c r="R106" s="539" t="str">
        <f t="shared" si="3"/>
        <v>-</v>
      </c>
      <c r="S106" s="152"/>
      <c r="T106" s="162"/>
      <c r="U106" s="162"/>
      <c r="V106" s="162"/>
      <c r="W106" s="573"/>
      <c r="X106" s="572"/>
      <c r="Y106" s="163"/>
      <c r="Z106" s="163"/>
      <c r="AA106" s="163"/>
    </row>
    <row r="107">
      <c r="A107" s="528">
        <v>45712.0</v>
      </c>
      <c r="B107" s="531">
        <v>45783.0</v>
      </c>
      <c r="C107" s="54">
        <v>225204.0</v>
      </c>
      <c r="D107" s="530" t="s">
        <v>48</v>
      </c>
      <c r="E107" s="531">
        <v>45505.0</v>
      </c>
      <c r="F107" s="532">
        <f t="shared" si="1"/>
        <v>9</v>
      </c>
      <c r="G107" s="531">
        <v>45521.0</v>
      </c>
      <c r="H107" s="351">
        <f t="shared" si="2"/>
        <v>8</v>
      </c>
      <c r="I107" s="533" t="s">
        <v>59</v>
      </c>
      <c r="J107" s="600" t="s">
        <v>1208</v>
      </c>
      <c r="K107" s="534">
        <v>7000.0</v>
      </c>
      <c r="L107" s="530" t="s">
        <v>51</v>
      </c>
      <c r="M107" s="545" t="s">
        <v>1209</v>
      </c>
      <c r="N107" s="530" t="s">
        <v>19</v>
      </c>
      <c r="O107" s="536" t="s">
        <v>1099</v>
      </c>
      <c r="P107" s="546" t="s">
        <v>66</v>
      </c>
      <c r="Q107" s="538">
        <v>44784.0</v>
      </c>
      <c r="R107" s="539">
        <f t="shared" si="3"/>
        <v>0.8436941765</v>
      </c>
      <c r="S107" s="152"/>
      <c r="T107" s="162"/>
      <c r="U107" s="162"/>
      <c r="V107" s="162"/>
      <c r="W107" s="573"/>
      <c r="X107" s="572"/>
      <c r="Y107" s="163"/>
      <c r="Z107" s="163"/>
      <c r="AA107" s="163"/>
    </row>
    <row r="108">
      <c r="A108" s="528">
        <v>45705.0</v>
      </c>
      <c r="B108" s="531">
        <v>45783.0</v>
      </c>
      <c r="C108" s="54">
        <v>210949.0</v>
      </c>
      <c r="D108" s="530" t="s">
        <v>95</v>
      </c>
      <c r="E108" s="531">
        <v>45352.0</v>
      </c>
      <c r="F108" s="532">
        <f t="shared" si="1"/>
        <v>14</v>
      </c>
      <c r="G108" s="531">
        <v>45399.0</v>
      </c>
      <c r="H108" s="351">
        <f t="shared" si="2"/>
        <v>12</v>
      </c>
      <c r="I108" s="533" t="s">
        <v>49</v>
      </c>
      <c r="J108" s="533">
        <v>505.0</v>
      </c>
      <c r="K108" s="581">
        <v>10000.0</v>
      </c>
      <c r="L108" s="530" t="s">
        <v>68</v>
      </c>
      <c r="M108" s="548" t="s">
        <v>1210</v>
      </c>
      <c r="N108" s="530" t="s">
        <v>19</v>
      </c>
      <c r="O108" s="536" t="s">
        <v>1099</v>
      </c>
      <c r="P108" s="546" t="s">
        <v>61</v>
      </c>
      <c r="Q108" s="538">
        <v>33351.24</v>
      </c>
      <c r="R108" s="539">
        <f t="shared" si="3"/>
        <v>0.7001610735</v>
      </c>
      <c r="S108" s="152"/>
      <c r="T108" s="162"/>
      <c r="U108" s="162"/>
      <c r="V108" s="162"/>
      <c r="W108" s="573"/>
      <c r="X108" s="572"/>
      <c r="Y108" s="163"/>
      <c r="Z108" s="163"/>
      <c r="AA108" s="163"/>
    </row>
    <row r="109">
      <c r="A109" s="528">
        <v>45705.0</v>
      </c>
      <c r="B109" s="531">
        <v>45779.0</v>
      </c>
      <c r="C109" s="54">
        <v>163275.0</v>
      </c>
      <c r="D109" s="530" t="s">
        <v>48</v>
      </c>
      <c r="E109" s="531">
        <v>44986.0</v>
      </c>
      <c r="F109" s="351">
        <f t="shared" si="1"/>
        <v>26</v>
      </c>
      <c r="G109" s="531">
        <v>44993.0</v>
      </c>
      <c r="H109" s="351">
        <f t="shared" si="2"/>
        <v>25</v>
      </c>
      <c r="I109" s="533" t="s">
        <v>73</v>
      </c>
      <c r="J109" s="601" t="s">
        <v>991</v>
      </c>
      <c r="K109" s="534">
        <v>11000.0</v>
      </c>
      <c r="L109" s="530" t="s">
        <v>68</v>
      </c>
      <c r="M109" s="548" t="s">
        <v>1145</v>
      </c>
      <c r="N109" s="530" t="s">
        <v>23</v>
      </c>
      <c r="O109" s="536" t="s">
        <v>1146</v>
      </c>
      <c r="P109" s="597" t="s">
        <v>61</v>
      </c>
      <c r="Q109" s="538">
        <v>22361.15</v>
      </c>
      <c r="R109" s="560">
        <f t="shared" si="3"/>
        <v>0.5080753897</v>
      </c>
      <c r="S109" s="152"/>
      <c r="T109" s="162"/>
      <c r="U109" s="162"/>
      <c r="V109" s="162"/>
      <c r="W109" s="573"/>
      <c r="X109" s="572"/>
      <c r="Y109" s="163"/>
      <c r="Z109" s="163"/>
      <c r="AA109" s="163"/>
    </row>
    <row r="110">
      <c r="A110" s="582">
        <v>45705.0</v>
      </c>
      <c r="B110" s="531">
        <v>45783.0</v>
      </c>
      <c r="C110" s="134">
        <v>206961.0</v>
      </c>
      <c r="D110" s="586" t="s">
        <v>118</v>
      </c>
      <c r="E110" s="587">
        <v>45323.0</v>
      </c>
      <c r="F110" s="602">
        <f t="shared" si="1"/>
        <v>15</v>
      </c>
      <c r="G110" s="582">
        <v>45370.0</v>
      </c>
      <c r="H110" s="603">
        <f t="shared" si="2"/>
        <v>13</v>
      </c>
      <c r="I110" s="586" t="s">
        <v>74</v>
      </c>
      <c r="J110" s="583" t="s">
        <v>1211</v>
      </c>
      <c r="K110" s="538" t="s">
        <v>103</v>
      </c>
      <c r="L110" s="583" t="s">
        <v>68</v>
      </c>
      <c r="M110" s="583" t="s">
        <v>1212</v>
      </c>
      <c r="N110" s="530" t="s">
        <v>19</v>
      </c>
      <c r="O110" s="536" t="s">
        <v>1094</v>
      </c>
      <c r="P110" s="546" t="s">
        <v>61</v>
      </c>
      <c r="Q110" s="592">
        <v>14778.18</v>
      </c>
      <c r="R110" s="539" t="str">
        <f t="shared" si="3"/>
        <v>-</v>
      </c>
      <c r="S110" s="152"/>
      <c r="T110" s="162"/>
      <c r="U110" s="162"/>
      <c r="V110" s="162"/>
      <c r="W110" s="573"/>
      <c r="X110" s="572"/>
      <c r="Y110" s="163"/>
      <c r="Z110" s="163"/>
      <c r="AA110" s="163"/>
    </row>
    <row r="111">
      <c r="A111" s="528">
        <v>45705.0</v>
      </c>
      <c r="B111" s="531">
        <v>45783.0</v>
      </c>
      <c r="C111" s="54">
        <v>215799.0</v>
      </c>
      <c r="D111" s="530" t="s">
        <v>71</v>
      </c>
      <c r="E111" s="531">
        <v>45352.0</v>
      </c>
      <c r="F111" s="532">
        <f t="shared" si="1"/>
        <v>14</v>
      </c>
      <c r="G111" s="531">
        <v>45436.0</v>
      </c>
      <c r="H111" s="351">
        <f t="shared" si="2"/>
        <v>11</v>
      </c>
      <c r="I111" s="533" t="s">
        <v>74</v>
      </c>
      <c r="J111" s="530" t="s">
        <v>94</v>
      </c>
      <c r="K111" s="534" t="s">
        <v>103</v>
      </c>
      <c r="L111" s="530" t="s">
        <v>68</v>
      </c>
      <c r="M111" s="545" t="s">
        <v>1213</v>
      </c>
      <c r="N111" s="530" t="s">
        <v>19</v>
      </c>
      <c r="O111" s="536" t="s">
        <v>1094</v>
      </c>
      <c r="P111" s="546" t="s">
        <v>66</v>
      </c>
      <c r="Q111" s="538">
        <v>26694.0</v>
      </c>
      <c r="R111" s="539" t="str">
        <f t="shared" si="3"/>
        <v>-</v>
      </c>
      <c r="S111" s="152"/>
      <c r="T111" s="162"/>
      <c r="U111" s="162"/>
      <c r="V111" s="162"/>
      <c r="W111" s="573"/>
      <c r="X111" s="572"/>
      <c r="Y111" s="163"/>
      <c r="Z111" s="163"/>
      <c r="AA111" s="163"/>
    </row>
    <row r="112">
      <c r="A112" s="528">
        <v>45705.0</v>
      </c>
      <c r="B112" s="531">
        <v>45783.0</v>
      </c>
      <c r="C112" s="54">
        <v>226729.0</v>
      </c>
      <c r="D112" s="530" t="s">
        <v>133</v>
      </c>
      <c r="E112" s="531">
        <v>45444.0</v>
      </c>
      <c r="F112" s="351">
        <f t="shared" si="1"/>
        <v>11</v>
      </c>
      <c r="G112" s="531">
        <v>45537.0</v>
      </c>
      <c r="H112" s="351">
        <f t="shared" si="2"/>
        <v>8</v>
      </c>
      <c r="I112" s="533" t="s">
        <v>74</v>
      </c>
      <c r="J112" s="530">
        <v>328.0</v>
      </c>
      <c r="K112" s="534">
        <v>5000.0</v>
      </c>
      <c r="L112" s="530" t="s">
        <v>68</v>
      </c>
      <c r="M112" s="548" t="s">
        <v>200</v>
      </c>
      <c r="N112" s="530" t="s">
        <v>19</v>
      </c>
      <c r="O112" s="536" t="s">
        <v>1180</v>
      </c>
      <c r="P112" s="597" t="s">
        <v>61</v>
      </c>
      <c r="Q112" s="538">
        <v>41929.92</v>
      </c>
      <c r="R112" s="539">
        <f t="shared" si="3"/>
        <v>0.8807534095</v>
      </c>
      <c r="S112" s="152"/>
      <c r="T112" s="162"/>
      <c r="U112" s="162"/>
      <c r="V112" s="162"/>
      <c r="W112" s="573"/>
      <c r="X112" s="572"/>
      <c r="Y112" s="163"/>
      <c r="Z112" s="163"/>
      <c r="AA112" s="163"/>
    </row>
    <row r="113">
      <c r="A113" s="528">
        <v>45710.0</v>
      </c>
      <c r="B113" s="531">
        <v>45783.0</v>
      </c>
      <c r="C113" s="54">
        <v>227968.0</v>
      </c>
      <c r="D113" s="530" t="s">
        <v>77</v>
      </c>
      <c r="E113" s="531">
        <v>45536.0</v>
      </c>
      <c r="F113" s="351">
        <f t="shared" si="1"/>
        <v>8</v>
      </c>
      <c r="G113" s="531">
        <v>45548.0</v>
      </c>
      <c r="H113" s="351">
        <f t="shared" si="2"/>
        <v>7</v>
      </c>
      <c r="I113" s="533" t="s">
        <v>74</v>
      </c>
      <c r="J113" s="604" t="s">
        <v>1214</v>
      </c>
      <c r="K113" s="534">
        <v>8500.0</v>
      </c>
      <c r="L113" s="530" t="s">
        <v>51</v>
      </c>
      <c r="M113" s="548" t="s">
        <v>200</v>
      </c>
      <c r="N113" s="530" t="s">
        <v>19</v>
      </c>
      <c r="O113" s="536" t="s">
        <v>1173</v>
      </c>
      <c r="P113" s="597" t="s">
        <v>61</v>
      </c>
      <c r="Q113" s="538">
        <v>40002.04</v>
      </c>
      <c r="R113" s="539">
        <f t="shared" si="3"/>
        <v>0.7875108369</v>
      </c>
      <c r="S113" s="152"/>
      <c r="T113" s="162"/>
      <c r="U113" s="162"/>
      <c r="V113" s="162"/>
      <c r="W113" s="573"/>
      <c r="X113" s="572"/>
      <c r="Y113" s="163"/>
      <c r="Z113" s="163"/>
      <c r="AA113" s="163"/>
    </row>
    <row r="114">
      <c r="A114" s="528">
        <v>45705.0</v>
      </c>
      <c r="B114" s="531">
        <v>45783.0</v>
      </c>
      <c r="C114" s="54">
        <v>140147.0</v>
      </c>
      <c r="D114" s="530" t="s">
        <v>77</v>
      </c>
      <c r="E114" s="531">
        <v>44562.0</v>
      </c>
      <c r="F114" s="351">
        <f t="shared" si="1"/>
        <v>40</v>
      </c>
      <c r="G114" s="531">
        <v>44774.0</v>
      </c>
      <c r="H114" s="351">
        <f t="shared" si="2"/>
        <v>33</v>
      </c>
      <c r="I114" s="533" t="s">
        <v>73</v>
      </c>
      <c r="J114" s="530" t="s">
        <v>1215</v>
      </c>
      <c r="K114" s="534" t="s">
        <v>174</v>
      </c>
      <c r="L114" s="605"/>
      <c r="M114" s="555"/>
      <c r="N114" s="530" t="s">
        <v>19</v>
      </c>
      <c r="O114" s="536" t="s">
        <v>1180</v>
      </c>
      <c r="P114" s="537"/>
      <c r="Q114" s="538">
        <v>42915.36</v>
      </c>
      <c r="R114" s="539" t="str">
        <f t="shared" si="3"/>
        <v>-</v>
      </c>
      <c r="S114" s="152"/>
      <c r="T114" s="162"/>
      <c r="U114" s="162"/>
      <c r="V114" s="162"/>
      <c r="W114" s="573"/>
      <c r="X114" s="572"/>
      <c r="Y114" s="163"/>
      <c r="Z114" s="163"/>
      <c r="AA114" s="163"/>
    </row>
    <row r="115">
      <c r="A115" s="528">
        <v>45705.0</v>
      </c>
      <c r="B115" s="531">
        <v>45783.0</v>
      </c>
      <c r="C115" s="54">
        <v>185362.0</v>
      </c>
      <c r="D115" s="530" t="s">
        <v>104</v>
      </c>
      <c r="E115" s="531">
        <v>44927.0</v>
      </c>
      <c r="F115" s="532">
        <f t="shared" si="1"/>
        <v>28</v>
      </c>
      <c r="G115" s="531">
        <v>45177.0</v>
      </c>
      <c r="H115" s="351">
        <f t="shared" si="2"/>
        <v>19</v>
      </c>
      <c r="I115" s="533" t="s">
        <v>141</v>
      </c>
      <c r="J115" s="530">
        <v>607.0</v>
      </c>
      <c r="K115" s="534" t="s">
        <v>174</v>
      </c>
      <c r="L115" s="530" t="s">
        <v>51</v>
      </c>
      <c r="M115" s="555"/>
      <c r="N115" s="530" t="s">
        <v>19</v>
      </c>
      <c r="O115" s="536" t="s">
        <v>1216</v>
      </c>
      <c r="P115" s="537"/>
      <c r="Q115" s="538">
        <v>24190.53</v>
      </c>
      <c r="R115" s="539" t="str">
        <f t="shared" si="3"/>
        <v>-</v>
      </c>
      <c r="S115" s="152"/>
      <c r="T115" s="162"/>
      <c r="U115" s="162"/>
      <c r="V115" s="162"/>
      <c r="W115" s="573"/>
      <c r="X115" s="572"/>
      <c r="Y115" s="163"/>
      <c r="Z115" s="163"/>
      <c r="AA115" s="163"/>
    </row>
    <row r="116">
      <c r="A116" s="528">
        <v>45705.0</v>
      </c>
      <c r="B116" s="531">
        <v>45783.0</v>
      </c>
      <c r="C116" s="54">
        <v>214448.0</v>
      </c>
      <c r="D116" s="530" t="s">
        <v>104</v>
      </c>
      <c r="E116" s="531">
        <v>45352.0</v>
      </c>
      <c r="F116" s="532">
        <f t="shared" si="1"/>
        <v>14</v>
      </c>
      <c r="G116" s="531">
        <v>45429.0</v>
      </c>
      <c r="H116" s="351">
        <f t="shared" si="2"/>
        <v>11</v>
      </c>
      <c r="I116" s="533" t="s">
        <v>59</v>
      </c>
      <c r="J116" s="530">
        <v>102.0</v>
      </c>
      <c r="K116" s="534" t="s">
        <v>103</v>
      </c>
      <c r="L116" s="530" t="s">
        <v>68</v>
      </c>
      <c r="M116" s="548" t="s">
        <v>200</v>
      </c>
      <c r="N116" s="530" t="s">
        <v>19</v>
      </c>
      <c r="O116" s="536" t="s">
        <v>1094</v>
      </c>
      <c r="P116" s="597" t="s">
        <v>61</v>
      </c>
      <c r="Q116" s="538">
        <v>10982.0</v>
      </c>
      <c r="R116" s="539" t="str">
        <f t="shared" si="3"/>
        <v>-</v>
      </c>
      <c r="S116" s="152"/>
      <c r="T116" s="162"/>
      <c r="U116" s="162"/>
      <c r="V116" s="162"/>
      <c r="W116" s="573"/>
      <c r="X116" s="572"/>
      <c r="Y116" s="163"/>
      <c r="Z116" s="163"/>
      <c r="AA116" s="163"/>
    </row>
    <row r="117">
      <c r="A117" s="528">
        <v>45694.0</v>
      </c>
      <c r="B117" s="531">
        <v>45783.0</v>
      </c>
      <c r="C117" s="54">
        <v>219910.0</v>
      </c>
      <c r="D117" s="530" t="s">
        <v>104</v>
      </c>
      <c r="E117" s="531">
        <v>45444.0</v>
      </c>
      <c r="F117" s="532">
        <f t="shared" si="1"/>
        <v>11</v>
      </c>
      <c r="G117" s="531">
        <v>45474.0</v>
      </c>
      <c r="H117" s="351">
        <f t="shared" si="2"/>
        <v>10</v>
      </c>
      <c r="I117" s="533" t="s">
        <v>42</v>
      </c>
      <c r="J117" s="530" t="s">
        <v>1217</v>
      </c>
      <c r="K117" s="534">
        <v>5000.0</v>
      </c>
      <c r="L117" s="530" t="s">
        <v>68</v>
      </c>
      <c r="M117" s="548" t="s">
        <v>200</v>
      </c>
      <c r="N117" s="530" t="s">
        <v>19</v>
      </c>
      <c r="O117" s="536" t="s">
        <v>1099</v>
      </c>
      <c r="P117" s="537"/>
      <c r="Q117" s="538">
        <v>25428.26</v>
      </c>
      <c r="R117" s="539">
        <f t="shared" si="3"/>
        <v>0.8033683783</v>
      </c>
      <c r="S117" s="152"/>
      <c r="T117" s="162"/>
      <c r="U117" s="162"/>
      <c r="V117" s="162"/>
      <c r="W117" s="573"/>
      <c r="X117" s="572"/>
      <c r="Y117" s="163"/>
      <c r="Z117" s="163"/>
      <c r="AA117" s="163"/>
    </row>
    <row r="118">
      <c r="A118" s="528">
        <v>45705.0</v>
      </c>
      <c r="B118" s="531">
        <v>45783.0</v>
      </c>
      <c r="C118" s="54">
        <v>196349.0</v>
      </c>
      <c r="D118" s="530" t="s">
        <v>83</v>
      </c>
      <c r="E118" s="531">
        <v>45139.0</v>
      </c>
      <c r="F118" s="532">
        <f t="shared" si="1"/>
        <v>21</v>
      </c>
      <c r="G118" s="531">
        <v>45281.0</v>
      </c>
      <c r="H118" s="351">
        <f t="shared" si="2"/>
        <v>16</v>
      </c>
      <c r="I118" s="533" t="s">
        <v>42</v>
      </c>
      <c r="J118" s="530">
        <v>27.0</v>
      </c>
      <c r="K118" s="534">
        <v>1500.0</v>
      </c>
      <c r="L118" s="605"/>
      <c r="M118" s="555"/>
      <c r="N118" s="530" t="s">
        <v>19</v>
      </c>
      <c r="O118" s="536"/>
      <c r="P118" s="537"/>
      <c r="Q118" s="538">
        <v>17637.9</v>
      </c>
      <c r="R118" s="539">
        <f t="shared" si="3"/>
        <v>0.9149558621</v>
      </c>
      <c r="S118" s="152"/>
      <c r="T118" s="162"/>
      <c r="U118" s="162"/>
      <c r="V118" s="162"/>
      <c r="W118" s="573"/>
      <c r="X118" s="572"/>
      <c r="Y118" s="163"/>
      <c r="Z118" s="163"/>
      <c r="AA118" s="163"/>
    </row>
    <row r="119">
      <c r="A119" s="528">
        <v>45705.0</v>
      </c>
      <c r="B119" s="531">
        <v>45783.0</v>
      </c>
      <c r="C119" s="54">
        <v>217212.0</v>
      </c>
      <c r="D119" s="530" t="s">
        <v>83</v>
      </c>
      <c r="E119" s="531">
        <v>45352.0</v>
      </c>
      <c r="F119" s="532">
        <f t="shared" si="1"/>
        <v>14</v>
      </c>
      <c r="G119" s="531">
        <v>45450.0</v>
      </c>
      <c r="H119" s="351">
        <f t="shared" si="2"/>
        <v>10</v>
      </c>
      <c r="I119" s="533" t="s">
        <v>74</v>
      </c>
      <c r="J119" s="530">
        <v>307.0</v>
      </c>
      <c r="K119" s="534">
        <v>4000.0</v>
      </c>
      <c r="L119" s="530" t="s">
        <v>51</v>
      </c>
      <c r="M119" s="545" t="s">
        <v>1218</v>
      </c>
      <c r="N119" s="530" t="s">
        <v>19</v>
      </c>
      <c r="O119" s="536" t="s">
        <v>1116</v>
      </c>
      <c r="P119" s="546" t="s">
        <v>66</v>
      </c>
      <c r="Q119" s="538">
        <v>53858.7</v>
      </c>
      <c r="R119" s="539">
        <f t="shared" si="3"/>
        <v>0.9257315903</v>
      </c>
      <c r="S119" s="152"/>
      <c r="T119" s="162"/>
      <c r="U119" s="162"/>
      <c r="V119" s="162"/>
      <c r="W119" s="573"/>
      <c r="X119" s="572"/>
      <c r="Y119" s="163"/>
      <c r="Z119" s="163"/>
      <c r="AA119" s="163"/>
    </row>
    <row r="120">
      <c r="A120" s="528">
        <v>45705.0</v>
      </c>
      <c r="B120" s="531">
        <v>45783.0</v>
      </c>
      <c r="C120" s="54">
        <v>216280.0</v>
      </c>
      <c r="D120" s="530" t="s">
        <v>83</v>
      </c>
      <c r="E120" s="531">
        <v>45413.0</v>
      </c>
      <c r="F120" s="532">
        <f t="shared" si="1"/>
        <v>12</v>
      </c>
      <c r="G120" s="531">
        <v>45442.0</v>
      </c>
      <c r="H120" s="351">
        <f t="shared" si="2"/>
        <v>11</v>
      </c>
      <c r="I120" s="533" t="s">
        <v>72</v>
      </c>
      <c r="J120" s="530">
        <v>4020.0</v>
      </c>
      <c r="K120" s="534" t="s">
        <v>103</v>
      </c>
      <c r="L120" s="605"/>
      <c r="M120" s="545" t="s">
        <v>1150</v>
      </c>
      <c r="N120" s="530" t="s">
        <v>19</v>
      </c>
      <c r="O120" s="536" t="s">
        <v>1219</v>
      </c>
      <c r="P120" s="546" t="s">
        <v>66</v>
      </c>
      <c r="Q120" s="538">
        <v>48495.84</v>
      </c>
      <c r="R120" s="539" t="str">
        <f t="shared" si="3"/>
        <v>-</v>
      </c>
      <c r="S120" s="152"/>
      <c r="T120" s="162"/>
      <c r="U120" s="162"/>
      <c r="V120" s="162"/>
      <c r="W120" s="573"/>
      <c r="X120" s="572"/>
      <c r="Y120" s="163"/>
      <c r="Z120" s="163"/>
      <c r="AA120" s="163"/>
    </row>
    <row r="121">
      <c r="A121" s="528">
        <v>45705.0</v>
      </c>
      <c r="B121" s="531">
        <v>45783.0</v>
      </c>
      <c r="C121" s="54">
        <v>174033.0</v>
      </c>
      <c r="D121" s="530" t="s">
        <v>83</v>
      </c>
      <c r="E121" s="531">
        <v>45078.0</v>
      </c>
      <c r="F121" s="532">
        <f t="shared" si="1"/>
        <v>23</v>
      </c>
      <c r="G121" s="531">
        <v>45087.0</v>
      </c>
      <c r="H121" s="351">
        <f t="shared" si="2"/>
        <v>22</v>
      </c>
      <c r="I121" s="533" t="s">
        <v>141</v>
      </c>
      <c r="J121" s="530" t="s">
        <v>945</v>
      </c>
      <c r="K121" s="534">
        <v>10000.0</v>
      </c>
      <c r="L121" s="530" t="s">
        <v>51</v>
      </c>
      <c r="M121" s="548" t="s">
        <v>200</v>
      </c>
      <c r="N121" s="530" t="s">
        <v>19</v>
      </c>
      <c r="O121" s="536" t="s">
        <v>1099</v>
      </c>
      <c r="P121" s="597" t="s">
        <v>61</v>
      </c>
      <c r="Q121" s="538">
        <v>51641.94</v>
      </c>
      <c r="R121" s="539">
        <f t="shared" si="3"/>
        <v>0.80635894</v>
      </c>
      <c r="S121" s="152"/>
      <c r="T121" s="162"/>
      <c r="U121" s="162"/>
      <c r="V121" s="162"/>
      <c r="W121" s="573"/>
      <c r="X121" s="572"/>
      <c r="Y121" s="163"/>
      <c r="Z121" s="163"/>
      <c r="AA121" s="163"/>
    </row>
    <row r="122">
      <c r="A122" s="528">
        <v>45705.0</v>
      </c>
      <c r="B122" s="531">
        <v>45783.0</v>
      </c>
      <c r="C122" s="54">
        <v>226721.0</v>
      </c>
      <c r="D122" s="530" t="s">
        <v>83</v>
      </c>
      <c r="E122" s="531">
        <v>45536.0</v>
      </c>
      <c r="F122" s="351">
        <f t="shared" si="1"/>
        <v>8</v>
      </c>
      <c r="G122" s="531">
        <v>45560.0</v>
      </c>
      <c r="H122" s="351">
        <f t="shared" si="2"/>
        <v>7</v>
      </c>
      <c r="I122" s="533" t="s">
        <v>74</v>
      </c>
      <c r="J122" s="530" t="s">
        <v>94</v>
      </c>
      <c r="K122" s="534" t="s">
        <v>174</v>
      </c>
      <c r="L122" s="605"/>
      <c r="M122" s="555"/>
      <c r="N122" s="530" t="s">
        <v>19</v>
      </c>
      <c r="O122" s="536"/>
      <c r="P122" s="537"/>
      <c r="Q122" s="538">
        <v>30811.56</v>
      </c>
      <c r="R122" s="539" t="str">
        <f t="shared" si="3"/>
        <v>-</v>
      </c>
      <c r="S122" s="152"/>
      <c r="T122" s="162"/>
      <c r="U122" s="162"/>
      <c r="V122" s="162"/>
      <c r="W122" s="573"/>
      <c r="X122" s="572"/>
      <c r="Y122" s="163"/>
      <c r="Z122" s="163"/>
      <c r="AA122" s="163"/>
    </row>
    <row r="123">
      <c r="A123" s="528">
        <v>45705.0</v>
      </c>
      <c r="B123" s="531">
        <v>45783.0</v>
      </c>
      <c r="C123" s="54">
        <v>179628.0</v>
      </c>
      <c r="D123" s="530" t="s">
        <v>58</v>
      </c>
      <c r="E123" s="531">
        <v>44986.0</v>
      </c>
      <c r="F123" s="532">
        <f t="shared" si="1"/>
        <v>26</v>
      </c>
      <c r="G123" s="531">
        <v>45133.0</v>
      </c>
      <c r="H123" s="351">
        <f t="shared" si="2"/>
        <v>21</v>
      </c>
      <c r="I123" s="533" t="s">
        <v>73</v>
      </c>
      <c r="J123" s="530">
        <v>214.0</v>
      </c>
      <c r="K123" s="534" t="s">
        <v>103</v>
      </c>
      <c r="L123" s="530" t="s">
        <v>68</v>
      </c>
      <c r="M123" s="555"/>
      <c r="N123" s="530" t="s">
        <v>19</v>
      </c>
      <c r="O123" s="536" t="s">
        <v>1094</v>
      </c>
      <c r="P123" s="537"/>
      <c r="Q123" s="538">
        <v>26457.84</v>
      </c>
      <c r="R123" s="539" t="str">
        <f t="shared" si="3"/>
        <v>-</v>
      </c>
      <c r="S123" s="152"/>
      <c r="T123" s="162"/>
      <c r="U123" s="162"/>
      <c r="V123" s="162"/>
      <c r="W123" s="573"/>
      <c r="X123" s="572"/>
      <c r="Y123" s="163"/>
      <c r="Z123" s="163"/>
      <c r="AA123" s="163"/>
    </row>
    <row r="124">
      <c r="A124" s="528">
        <v>45705.0</v>
      </c>
      <c r="B124" s="531">
        <v>45783.0</v>
      </c>
      <c r="C124" s="54">
        <v>207854.0</v>
      </c>
      <c r="D124" s="530" t="s">
        <v>58</v>
      </c>
      <c r="E124" s="531">
        <v>45292.0</v>
      </c>
      <c r="F124" s="532">
        <f t="shared" si="1"/>
        <v>16</v>
      </c>
      <c r="G124" s="531">
        <v>45377.0</v>
      </c>
      <c r="H124" s="351">
        <f t="shared" si="2"/>
        <v>13</v>
      </c>
      <c r="I124" s="533" t="s">
        <v>63</v>
      </c>
      <c r="J124" s="530">
        <v>404.0</v>
      </c>
      <c r="K124" s="534" t="s">
        <v>103</v>
      </c>
      <c r="L124" s="530" t="s">
        <v>68</v>
      </c>
      <c r="M124" s="548" t="s">
        <v>200</v>
      </c>
      <c r="N124" s="530" t="s">
        <v>19</v>
      </c>
      <c r="O124" s="536" t="s">
        <v>1094</v>
      </c>
      <c r="P124" s="597" t="s">
        <v>61</v>
      </c>
      <c r="Q124" s="538">
        <v>9403.03</v>
      </c>
      <c r="R124" s="539" t="str">
        <f t="shared" si="3"/>
        <v>-</v>
      </c>
      <c r="S124" s="152"/>
      <c r="T124" s="162"/>
      <c r="U124" s="162"/>
      <c r="V124" s="162"/>
      <c r="W124" s="573"/>
      <c r="X124" s="572"/>
      <c r="Y124" s="163"/>
      <c r="Z124" s="163"/>
      <c r="AA124" s="163"/>
    </row>
    <row r="125">
      <c r="A125" s="528">
        <v>45705.0</v>
      </c>
      <c r="B125" s="531">
        <v>45783.0</v>
      </c>
      <c r="C125" s="54">
        <v>191462.0</v>
      </c>
      <c r="D125" s="530" t="s">
        <v>58</v>
      </c>
      <c r="E125" s="531">
        <v>44896.0</v>
      </c>
      <c r="F125" s="532">
        <f t="shared" si="1"/>
        <v>29</v>
      </c>
      <c r="G125" s="531">
        <v>45236.0</v>
      </c>
      <c r="H125" s="351">
        <f t="shared" si="2"/>
        <v>18</v>
      </c>
      <c r="I125" s="533" t="s">
        <v>63</v>
      </c>
      <c r="J125" s="530">
        <v>407.0</v>
      </c>
      <c r="K125" s="534">
        <v>3000.0</v>
      </c>
      <c r="L125" s="530" t="s">
        <v>68</v>
      </c>
      <c r="M125" s="545" t="s">
        <v>1220</v>
      </c>
      <c r="N125" s="530" t="s">
        <v>19</v>
      </c>
      <c r="O125" s="536" t="s">
        <v>1116</v>
      </c>
      <c r="P125" s="546" t="s">
        <v>66</v>
      </c>
      <c r="Q125" s="538">
        <v>71258.0</v>
      </c>
      <c r="R125" s="539">
        <f t="shared" si="3"/>
        <v>0.9578994639</v>
      </c>
      <c r="S125" s="152"/>
      <c r="T125" s="162"/>
      <c r="U125" s="162"/>
      <c r="V125" s="162"/>
      <c r="W125" s="573"/>
      <c r="X125" s="572"/>
      <c r="Y125" s="163"/>
      <c r="Z125" s="163"/>
      <c r="AA125" s="163"/>
    </row>
    <row r="126">
      <c r="A126" s="528">
        <v>45705.0</v>
      </c>
      <c r="B126" s="531">
        <v>45783.0</v>
      </c>
      <c r="C126" s="54">
        <v>199897.0</v>
      </c>
      <c r="D126" s="530" t="s">
        <v>58</v>
      </c>
      <c r="E126" s="531">
        <v>45292.0</v>
      </c>
      <c r="F126" s="532">
        <f t="shared" si="1"/>
        <v>16</v>
      </c>
      <c r="G126" s="531">
        <v>45315.0</v>
      </c>
      <c r="H126" s="351">
        <f t="shared" si="2"/>
        <v>15</v>
      </c>
      <c r="I126" s="533" t="s">
        <v>141</v>
      </c>
      <c r="J126" s="530">
        <v>602.0</v>
      </c>
      <c r="K126" s="534" t="s">
        <v>174</v>
      </c>
      <c r="L126" s="605"/>
      <c r="M126" s="555"/>
      <c r="N126" s="530" t="s">
        <v>19</v>
      </c>
      <c r="O126" s="536"/>
      <c r="P126" s="537"/>
      <c r="Q126" s="538">
        <v>94292.2</v>
      </c>
      <c r="R126" s="539" t="str">
        <f t="shared" si="3"/>
        <v>-</v>
      </c>
      <c r="S126" s="152"/>
      <c r="T126" s="162"/>
      <c r="U126" s="162"/>
      <c r="V126" s="162"/>
      <c r="W126" s="573"/>
      <c r="X126" s="572"/>
      <c r="Y126" s="163"/>
      <c r="Z126" s="163"/>
      <c r="AA126" s="163"/>
    </row>
    <row r="127">
      <c r="A127" s="528">
        <v>45705.0</v>
      </c>
      <c r="B127" s="531">
        <v>45783.0</v>
      </c>
      <c r="C127" s="54">
        <v>225741.0</v>
      </c>
      <c r="D127" s="530" t="s">
        <v>58</v>
      </c>
      <c r="E127" s="531">
        <v>45444.0</v>
      </c>
      <c r="F127" s="351">
        <f t="shared" si="1"/>
        <v>11</v>
      </c>
      <c r="G127" s="531">
        <v>45527.0</v>
      </c>
      <c r="H127" s="351">
        <f t="shared" si="2"/>
        <v>8</v>
      </c>
      <c r="I127" s="533" t="s">
        <v>74</v>
      </c>
      <c r="J127" s="530">
        <v>336.0</v>
      </c>
      <c r="K127" s="534" t="s">
        <v>174</v>
      </c>
      <c r="L127" s="530" t="s">
        <v>51</v>
      </c>
      <c r="M127" s="545" t="s">
        <v>1221</v>
      </c>
      <c r="N127" s="530" t="s">
        <v>19</v>
      </c>
      <c r="O127" s="536" t="s">
        <v>1222</v>
      </c>
      <c r="P127" s="546" t="s">
        <v>66</v>
      </c>
      <c r="Q127" s="538">
        <v>16056.5</v>
      </c>
      <c r="R127" s="539" t="str">
        <f t="shared" si="3"/>
        <v>-</v>
      </c>
      <c r="S127" s="152"/>
      <c r="T127" s="162"/>
      <c r="U127" s="162"/>
      <c r="V127" s="162"/>
      <c r="W127" s="573"/>
      <c r="X127" s="572"/>
      <c r="Y127" s="163"/>
      <c r="Z127" s="163"/>
      <c r="AA127" s="163"/>
    </row>
    <row r="128">
      <c r="A128" s="528">
        <v>45705.0</v>
      </c>
      <c r="B128" s="531">
        <v>45783.0</v>
      </c>
      <c r="C128" s="54">
        <v>193174.0</v>
      </c>
      <c r="D128" s="530" t="s">
        <v>87</v>
      </c>
      <c r="E128" s="531">
        <v>45231.0</v>
      </c>
      <c r="F128" s="532">
        <f t="shared" si="1"/>
        <v>18</v>
      </c>
      <c r="G128" s="531">
        <v>45247.0</v>
      </c>
      <c r="H128" s="351">
        <f t="shared" si="2"/>
        <v>17</v>
      </c>
      <c r="I128" s="533" t="s">
        <v>73</v>
      </c>
      <c r="J128" s="530">
        <v>264.0</v>
      </c>
      <c r="K128" s="534" t="s">
        <v>174</v>
      </c>
      <c r="L128" s="605"/>
      <c r="M128" s="555"/>
      <c r="N128" s="530" t="s">
        <v>19</v>
      </c>
      <c r="O128" s="536" t="s">
        <v>1180</v>
      </c>
      <c r="P128" s="537"/>
      <c r="Q128" s="538">
        <v>26538.8</v>
      </c>
      <c r="R128" s="539" t="str">
        <f t="shared" si="3"/>
        <v>-</v>
      </c>
      <c r="S128" s="152"/>
      <c r="T128" s="162"/>
      <c r="U128" s="162"/>
      <c r="V128" s="162"/>
      <c r="W128" s="573"/>
      <c r="X128" s="572"/>
      <c r="Y128" s="163"/>
      <c r="Z128" s="163"/>
      <c r="AA128" s="163"/>
    </row>
    <row r="129">
      <c r="A129" s="528">
        <v>45705.0</v>
      </c>
      <c r="B129" s="531">
        <v>45783.0</v>
      </c>
      <c r="C129" s="54">
        <v>105317.0</v>
      </c>
      <c r="D129" s="530" t="s">
        <v>41</v>
      </c>
      <c r="E129" s="531">
        <v>44409.0</v>
      </c>
      <c r="F129" s="351">
        <f t="shared" si="1"/>
        <v>45</v>
      </c>
      <c r="G129" s="531">
        <v>44501.0</v>
      </c>
      <c r="H129" s="351">
        <f t="shared" si="2"/>
        <v>42</v>
      </c>
      <c r="I129" s="533" t="s">
        <v>42</v>
      </c>
      <c r="J129" s="530" t="s">
        <v>242</v>
      </c>
      <c r="K129" s="534" t="s">
        <v>174</v>
      </c>
      <c r="L129" s="605"/>
      <c r="M129" s="555"/>
      <c r="N129" s="530" t="s">
        <v>19</v>
      </c>
      <c r="O129" s="536"/>
      <c r="P129" s="537"/>
      <c r="Q129" s="538">
        <v>26028.95</v>
      </c>
      <c r="R129" s="539" t="str">
        <f t="shared" si="3"/>
        <v>-</v>
      </c>
      <c r="S129" s="152"/>
      <c r="T129" s="162"/>
      <c r="U129" s="162"/>
      <c r="V129" s="162"/>
      <c r="W129" s="573"/>
      <c r="X129" s="572"/>
      <c r="Y129" s="163"/>
      <c r="Z129" s="163"/>
      <c r="AA129" s="163"/>
    </row>
    <row r="130">
      <c r="A130" s="528">
        <v>45705.0</v>
      </c>
      <c r="B130" s="531">
        <v>45783.0</v>
      </c>
      <c r="C130" s="54">
        <v>188923.0</v>
      </c>
      <c r="D130" s="530" t="s">
        <v>41</v>
      </c>
      <c r="E130" s="531">
        <v>45047.0</v>
      </c>
      <c r="F130" s="532">
        <f t="shared" si="1"/>
        <v>24</v>
      </c>
      <c r="G130" s="531">
        <v>45210.0</v>
      </c>
      <c r="H130" s="351">
        <f t="shared" si="2"/>
        <v>18</v>
      </c>
      <c r="I130" s="533" t="s">
        <v>73</v>
      </c>
      <c r="J130" s="530" t="s">
        <v>991</v>
      </c>
      <c r="K130" s="534">
        <v>2500.0</v>
      </c>
      <c r="L130" s="530" t="s">
        <v>68</v>
      </c>
      <c r="M130" s="548" t="s">
        <v>200</v>
      </c>
      <c r="N130" s="530" t="s">
        <v>19</v>
      </c>
      <c r="O130" s="536" t="s">
        <v>1118</v>
      </c>
      <c r="P130" s="597" t="s">
        <v>61</v>
      </c>
      <c r="Q130" s="538">
        <v>25358.06</v>
      </c>
      <c r="R130" s="539">
        <f t="shared" si="3"/>
        <v>0.9014120165</v>
      </c>
      <c r="S130" s="152"/>
      <c r="T130" s="162"/>
      <c r="U130" s="162"/>
      <c r="V130" s="162"/>
      <c r="W130" s="573"/>
      <c r="X130" s="572"/>
      <c r="Y130" s="163"/>
      <c r="Z130" s="163"/>
      <c r="AA130" s="163"/>
    </row>
    <row r="131">
      <c r="A131" s="528">
        <v>45705.0</v>
      </c>
      <c r="B131" s="531">
        <v>45783.0</v>
      </c>
      <c r="C131" s="54">
        <v>211727.0</v>
      </c>
      <c r="D131" s="530" t="s">
        <v>41</v>
      </c>
      <c r="E131" s="531">
        <v>45383.0</v>
      </c>
      <c r="F131" s="532">
        <f t="shared" si="1"/>
        <v>13</v>
      </c>
      <c r="G131" s="531">
        <v>45422.0</v>
      </c>
      <c r="H131" s="351">
        <f t="shared" si="2"/>
        <v>11</v>
      </c>
      <c r="I131" s="533" t="s">
        <v>74</v>
      </c>
      <c r="J131" s="530" t="s">
        <v>33</v>
      </c>
      <c r="K131" s="534">
        <v>6000.0</v>
      </c>
      <c r="L131" s="530" t="s">
        <v>68</v>
      </c>
      <c r="M131" s="548" t="s">
        <v>200</v>
      </c>
      <c r="N131" s="530" t="s">
        <v>19</v>
      </c>
      <c r="O131" s="536" t="s">
        <v>1099</v>
      </c>
      <c r="P131" s="597" t="s">
        <v>61</v>
      </c>
      <c r="Q131" s="538">
        <v>71258.0</v>
      </c>
      <c r="R131" s="539">
        <f t="shared" si="3"/>
        <v>0.9157989278</v>
      </c>
      <c r="S131" s="152"/>
      <c r="T131" s="162"/>
      <c r="U131" s="162"/>
      <c r="V131" s="162"/>
      <c r="W131" s="573"/>
      <c r="X131" s="572"/>
      <c r="Y131" s="163"/>
      <c r="Z131" s="163"/>
      <c r="AA131" s="163"/>
    </row>
    <row r="132">
      <c r="A132" s="528">
        <v>45705.0</v>
      </c>
      <c r="B132" s="531">
        <v>45783.0</v>
      </c>
      <c r="C132" s="54">
        <v>213696.0</v>
      </c>
      <c r="D132" s="530" t="s">
        <v>41</v>
      </c>
      <c r="E132" s="531">
        <v>45383.0</v>
      </c>
      <c r="F132" s="532">
        <f t="shared" si="1"/>
        <v>13</v>
      </c>
      <c r="G132" s="531">
        <v>45421.0</v>
      </c>
      <c r="H132" s="351">
        <f t="shared" si="2"/>
        <v>11</v>
      </c>
      <c r="I132" s="533" t="s">
        <v>73</v>
      </c>
      <c r="J132" s="530">
        <v>222.0</v>
      </c>
      <c r="K132" s="534">
        <v>2000.0</v>
      </c>
      <c r="L132" s="605"/>
      <c r="M132" s="555"/>
      <c r="N132" s="530" t="s">
        <v>19</v>
      </c>
      <c r="O132" s="536" t="s">
        <v>1110</v>
      </c>
      <c r="P132" s="537"/>
      <c r="Q132" s="538">
        <v>24976.75</v>
      </c>
      <c r="R132" s="539">
        <f t="shared" si="3"/>
        <v>0.9199255307</v>
      </c>
      <c r="S132" s="152"/>
      <c r="T132" s="162"/>
      <c r="U132" s="162"/>
      <c r="V132" s="162"/>
      <c r="W132" s="573"/>
      <c r="X132" s="572"/>
      <c r="Y132" s="163"/>
      <c r="Z132" s="163"/>
      <c r="AA132" s="163"/>
    </row>
    <row r="133">
      <c r="A133" s="528">
        <v>45705.0</v>
      </c>
      <c r="B133" s="531">
        <v>45783.0</v>
      </c>
      <c r="C133" s="54">
        <v>219243.0</v>
      </c>
      <c r="D133" s="530" t="s">
        <v>89</v>
      </c>
      <c r="E133" s="531">
        <v>45444.0</v>
      </c>
      <c r="F133" s="532">
        <f t="shared" si="1"/>
        <v>11</v>
      </c>
      <c r="G133" s="531">
        <v>45469.0</v>
      </c>
      <c r="H133" s="351">
        <f t="shared" si="2"/>
        <v>10</v>
      </c>
      <c r="I133" s="533" t="s">
        <v>63</v>
      </c>
      <c r="J133" s="530">
        <v>404.0</v>
      </c>
      <c r="K133" s="534">
        <v>3440.0</v>
      </c>
      <c r="L133" s="530" t="s">
        <v>68</v>
      </c>
      <c r="M133" s="548" t="s">
        <v>200</v>
      </c>
      <c r="N133" s="530" t="s">
        <v>19</v>
      </c>
      <c r="O133" s="536" t="s">
        <v>1099</v>
      </c>
      <c r="P133" s="597" t="s">
        <v>61</v>
      </c>
      <c r="Q133" s="538">
        <v>24190.53</v>
      </c>
      <c r="R133" s="539">
        <f t="shared" si="3"/>
        <v>0.8577955919</v>
      </c>
      <c r="S133" s="152"/>
      <c r="T133" s="162"/>
      <c r="U133" s="162"/>
      <c r="V133" s="162"/>
      <c r="W133" s="573"/>
      <c r="X133" s="572"/>
      <c r="Y133" s="163"/>
      <c r="Z133" s="163"/>
      <c r="AA133" s="163"/>
    </row>
    <row r="134">
      <c r="A134" s="528">
        <v>45705.0</v>
      </c>
      <c r="B134" s="531">
        <v>45783.0</v>
      </c>
      <c r="C134" s="54">
        <v>212293.0</v>
      </c>
      <c r="D134" s="530" t="s">
        <v>89</v>
      </c>
      <c r="E134" s="531">
        <v>45383.0</v>
      </c>
      <c r="F134" s="532">
        <f t="shared" si="1"/>
        <v>13</v>
      </c>
      <c r="G134" s="531">
        <v>45412.0</v>
      </c>
      <c r="H134" s="351">
        <f t="shared" si="2"/>
        <v>12</v>
      </c>
      <c r="I134" s="533" t="s">
        <v>59</v>
      </c>
      <c r="J134" s="530">
        <v>102.0</v>
      </c>
      <c r="K134" s="534" t="s">
        <v>1118</v>
      </c>
      <c r="L134" s="530" t="s">
        <v>68</v>
      </c>
      <c r="M134" s="548" t="s">
        <v>200</v>
      </c>
      <c r="N134" s="530" t="s">
        <v>19</v>
      </c>
      <c r="O134" s="536" t="s">
        <v>1180</v>
      </c>
      <c r="P134" s="597" t="s">
        <v>61</v>
      </c>
      <c r="Q134" s="538">
        <v>106750.0</v>
      </c>
      <c r="R134" s="539" t="str">
        <f t="shared" si="3"/>
        <v>-</v>
      </c>
      <c r="S134" s="152"/>
      <c r="T134" s="162"/>
      <c r="U134" s="162"/>
      <c r="V134" s="162"/>
      <c r="W134" s="573"/>
      <c r="X134" s="572"/>
      <c r="Y134" s="163"/>
      <c r="Z134" s="163"/>
      <c r="AA134" s="163"/>
    </row>
    <row r="135">
      <c r="A135" s="528">
        <v>45705.0</v>
      </c>
      <c r="B135" s="531">
        <v>45783.0</v>
      </c>
      <c r="C135" s="54">
        <v>217836.0</v>
      </c>
      <c r="D135" s="530" t="s">
        <v>89</v>
      </c>
      <c r="E135" s="531">
        <v>45413.0</v>
      </c>
      <c r="F135" s="532">
        <f t="shared" si="1"/>
        <v>12</v>
      </c>
      <c r="G135" s="531">
        <v>45455.0</v>
      </c>
      <c r="H135" s="351">
        <f t="shared" si="2"/>
        <v>10</v>
      </c>
      <c r="I135" s="533" t="s">
        <v>63</v>
      </c>
      <c r="J135" s="530">
        <v>402.0</v>
      </c>
      <c r="K135" s="534">
        <v>5000.0</v>
      </c>
      <c r="L135" s="530" t="s">
        <v>51</v>
      </c>
      <c r="M135" s="548" t="s">
        <v>200</v>
      </c>
      <c r="N135" s="530" t="s">
        <v>19</v>
      </c>
      <c r="O135" s="536" t="s">
        <v>1099</v>
      </c>
      <c r="P135" s="597" t="s">
        <v>61</v>
      </c>
      <c r="Q135" s="538">
        <v>26891.14</v>
      </c>
      <c r="R135" s="539">
        <f t="shared" si="3"/>
        <v>0.8140651531</v>
      </c>
      <c r="S135" s="152"/>
      <c r="T135" s="162"/>
      <c r="U135" s="162"/>
      <c r="V135" s="162"/>
      <c r="W135" s="573"/>
      <c r="X135" s="572"/>
      <c r="Y135" s="163"/>
      <c r="Z135" s="163"/>
      <c r="AA135" s="163"/>
    </row>
    <row r="136">
      <c r="A136" s="528">
        <v>45705.0</v>
      </c>
      <c r="B136" s="531">
        <v>45783.0</v>
      </c>
      <c r="C136" s="54">
        <v>225477.0</v>
      </c>
      <c r="D136" s="530" t="s">
        <v>111</v>
      </c>
      <c r="E136" s="531">
        <v>45474.0</v>
      </c>
      <c r="F136" s="351">
        <f t="shared" si="1"/>
        <v>10</v>
      </c>
      <c r="G136" s="531">
        <v>45576.0</v>
      </c>
      <c r="H136" s="351">
        <f t="shared" si="2"/>
        <v>6</v>
      </c>
      <c r="I136" s="533" t="s">
        <v>63</v>
      </c>
      <c r="J136" s="530">
        <v>404.0</v>
      </c>
      <c r="K136" s="534" t="s">
        <v>174</v>
      </c>
      <c r="L136" s="605"/>
      <c r="M136" s="555"/>
      <c r="N136" s="530" t="s">
        <v>19</v>
      </c>
      <c r="O136" s="536"/>
      <c r="P136" s="537"/>
      <c r="Q136" s="538">
        <v>58978.48</v>
      </c>
      <c r="R136" s="539" t="str">
        <f t="shared" si="3"/>
        <v>-</v>
      </c>
      <c r="S136" s="152"/>
      <c r="T136" s="162"/>
      <c r="U136" s="162"/>
      <c r="V136" s="162"/>
      <c r="W136" s="573"/>
      <c r="X136" s="572"/>
      <c r="Y136" s="163"/>
      <c r="Z136" s="163"/>
      <c r="AA136" s="163"/>
    </row>
    <row r="137">
      <c r="A137" s="528">
        <v>45705.0</v>
      </c>
      <c r="B137" s="531">
        <v>45783.0</v>
      </c>
      <c r="C137" s="54">
        <v>217460.0</v>
      </c>
      <c r="D137" s="530" t="s">
        <v>114</v>
      </c>
      <c r="E137" s="531">
        <v>45413.0</v>
      </c>
      <c r="F137" s="532">
        <f t="shared" si="1"/>
        <v>12</v>
      </c>
      <c r="G137" s="531">
        <v>45455.0</v>
      </c>
      <c r="H137" s="351">
        <f t="shared" si="2"/>
        <v>10</v>
      </c>
      <c r="I137" s="533" t="s">
        <v>74</v>
      </c>
      <c r="J137" s="530" t="s">
        <v>127</v>
      </c>
      <c r="K137" s="534" t="s">
        <v>103</v>
      </c>
      <c r="L137" s="530" t="s">
        <v>68</v>
      </c>
      <c r="M137" s="548" t="s">
        <v>200</v>
      </c>
      <c r="N137" s="530" t="s">
        <v>19</v>
      </c>
      <c r="O137" s="536" t="s">
        <v>1180</v>
      </c>
      <c r="P137" s="597" t="s">
        <v>61</v>
      </c>
      <c r="Q137" s="538">
        <v>161619.9</v>
      </c>
      <c r="R137" s="539" t="str">
        <f t="shared" si="3"/>
        <v>-</v>
      </c>
      <c r="S137" s="152"/>
      <c r="T137" s="162"/>
      <c r="U137" s="162"/>
      <c r="V137" s="162"/>
      <c r="W137" s="573"/>
      <c r="X137" s="572"/>
      <c r="Y137" s="163"/>
      <c r="Z137" s="163"/>
      <c r="AA137" s="163"/>
    </row>
    <row r="138">
      <c r="A138" s="528">
        <v>45705.0</v>
      </c>
      <c r="B138" s="531">
        <v>45783.0</v>
      </c>
      <c r="C138" s="54">
        <v>199748.0</v>
      </c>
      <c r="D138" s="530" t="s">
        <v>55</v>
      </c>
      <c r="E138" s="531">
        <v>45261.0</v>
      </c>
      <c r="F138" s="532">
        <f t="shared" si="1"/>
        <v>17</v>
      </c>
      <c r="G138" s="531">
        <v>45315.0</v>
      </c>
      <c r="H138" s="351">
        <f t="shared" si="2"/>
        <v>15</v>
      </c>
      <c r="I138" s="533" t="s">
        <v>49</v>
      </c>
      <c r="J138" s="530">
        <v>524.0</v>
      </c>
      <c r="K138" s="534" t="s">
        <v>174</v>
      </c>
      <c r="L138" s="530" t="s">
        <v>51</v>
      </c>
      <c r="M138" s="548" t="s">
        <v>200</v>
      </c>
      <c r="N138" s="530" t="s">
        <v>19</v>
      </c>
      <c r="O138" s="536" t="s">
        <v>1222</v>
      </c>
      <c r="P138" s="597" t="s">
        <v>61</v>
      </c>
      <c r="Q138" s="538">
        <v>82455.73</v>
      </c>
      <c r="R138" s="539" t="str">
        <f t="shared" si="3"/>
        <v>-</v>
      </c>
      <c r="S138" s="152"/>
      <c r="T138" s="162"/>
      <c r="U138" s="162"/>
      <c r="V138" s="162"/>
      <c r="W138" s="573"/>
      <c r="X138" s="572"/>
      <c r="Y138" s="163"/>
      <c r="Z138" s="163"/>
      <c r="AA138" s="163"/>
    </row>
    <row r="139">
      <c r="A139" s="528">
        <v>45705.0</v>
      </c>
      <c r="B139" s="531">
        <v>45783.0</v>
      </c>
      <c r="C139" s="54">
        <v>200345.0</v>
      </c>
      <c r="D139" s="530" t="s">
        <v>96</v>
      </c>
      <c r="E139" s="531">
        <v>45200.0</v>
      </c>
      <c r="F139" s="532">
        <f t="shared" si="1"/>
        <v>19</v>
      </c>
      <c r="G139" s="531">
        <v>45303.0</v>
      </c>
      <c r="H139" s="351">
        <f t="shared" si="2"/>
        <v>15</v>
      </c>
      <c r="I139" s="533" t="s">
        <v>74</v>
      </c>
      <c r="J139" s="530">
        <v>307.0</v>
      </c>
      <c r="K139" s="534" t="s">
        <v>174</v>
      </c>
      <c r="L139" s="530" t="s">
        <v>51</v>
      </c>
      <c r="M139" s="555" t="s">
        <v>1223</v>
      </c>
      <c r="N139" s="530" t="s">
        <v>19</v>
      </c>
      <c r="O139" s="606" t="s">
        <v>1224</v>
      </c>
      <c r="P139" s="546" t="s">
        <v>66</v>
      </c>
      <c r="Q139" s="538">
        <v>21890.56</v>
      </c>
      <c r="R139" s="539" t="str">
        <f t="shared" si="3"/>
        <v>-</v>
      </c>
      <c r="S139" s="152"/>
      <c r="T139" s="162"/>
      <c r="U139" s="162"/>
      <c r="V139" s="162"/>
      <c r="W139" s="573"/>
      <c r="X139" s="572"/>
      <c r="Y139" s="163"/>
      <c r="Z139" s="163"/>
      <c r="AA139" s="163"/>
    </row>
    <row r="140">
      <c r="A140" s="528">
        <v>45705.0</v>
      </c>
      <c r="B140" s="531">
        <v>45783.0</v>
      </c>
      <c r="C140" s="54">
        <v>198788.0</v>
      </c>
      <c r="D140" s="530" t="s">
        <v>96</v>
      </c>
      <c r="E140" s="531">
        <v>45261.0</v>
      </c>
      <c r="F140" s="532">
        <f t="shared" si="1"/>
        <v>17</v>
      </c>
      <c r="G140" s="531">
        <v>45311.0</v>
      </c>
      <c r="H140" s="351">
        <f t="shared" si="2"/>
        <v>15</v>
      </c>
      <c r="I140" s="533" t="s">
        <v>42</v>
      </c>
      <c r="J140" s="530">
        <v>1.721397711E9</v>
      </c>
      <c r="K140" s="534">
        <v>3000.0</v>
      </c>
      <c r="L140" s="605"/>
      <c r="M140" s="555"/>
      <c r="N140" s="530" t="s">
        <v>19</v>
      </c>
      <c r="O140" s="536"/>
      <c r="P140" s="537"/>
      <c r="Q140" s="538">
        <v>25358.06</v>
      </c>
      <c r="R140" s="539">
        <f t="shared" si="3"/>
        <v>0.8816944198</v>
      </c>
      <c r="S140" s="152"/>
      <c r="T140" s="162"/>
      <c r="U140" s="162"/>
      <c r="V140" s="162"/>
      <c r="W140" s="573"/>
      <c r="X140" s="572"/>
      <c r="Y140" s="163"/>
      <c r="Z140" s="163"/>
      <c r="AA140" s="163"/>
    </row>
    <row r="141">
      <c r="A141" s="528">
        <v>45705.0</v>
      </c>
      <c r="B141" s="531">
        <v>45783.0</v>
      </c>
      <c r="C141" s="54">
        <v>220411.0</v>
      </c>
      <c r="D141" s="530" t="s">
        <v>96</v>
      </c>
      <c r="E141" s="531">
        <v>45383.0</v>
      </c>
      <c r="F141" s="532">
        <f t="shared" si="1"/>
        <v>13</v>
      </c>
      <c r="G141" s="531">
        <v>45478.0</v>
      </c>
      <c r="H141" s="351">
        <f t="shared" si="2"/>
        <v>10</v>
      </c>
      <c r="I141" s="533" t="s">
        <v>74</v>
      </c>
      <c r="J141" s="530" t="s">
        <v>33</v>
      </c>
      <c r="K141" s="534" t="s">
        <v>103</v>
      </c>
      <c r="L141" s="530" t="s">
        <v>68</v>
      </c>
      <c r="M141" s="548" t="s">
        <v>200</v>
      </c>
      <c r="N141" s="530" t="s">
        <v>19</v>
      </c>
      <c r="O141" s="536" t="s">
        <v>1094</v>
      </c>
      <c r="P141" s="597" t="s">
        <v>61</v>
      </c>
      <c r="Q141" s="538">
        <v>12474.0</v>
      </c>
      <c r="R141" s="539" t="str">
        <f t="shared" si="3"/>
        <v>-</v>
      </c>
      <c r="S141" s="152"/>
      <c r="T141" s="162"/>
      <c r="U141" s="162"/>
      <c r="V141" s="162"/>
      <c r="W141" s="573"/>
      <c r="X141" s="572"/>
      <c r="Y141" s="163"/>
      <c r="Z141" s="163"/>
      <c r="AA141" s="163"/>
    </row>
    <row r="142">
      <c r="A142" s="528">
        <v>45705.0</v>
      </c>
      <c r="B142" s="531">
        <v>45783.0</v>
      </c>
      <c r="C142" s="54">
        <v>221630.0</v>
      </c>
      <c r="D142" s="530" t="s">
        <v>96</v>
      </c>
      <c r="E142" s="531">
        <v>45444.0</v>
      </c>
      <c r="F142" s="532">
        <f t="shared" si="1"/>
        <v>11</v>
      </c>
      <c r="G142" s="531">
        <v>45489.0</v>
      </c>
      <c r="H142" s="351">
        <f t="shared" si="2"/>
        <v>9</v>
      </c>
      <c r="I142" s="533" t="s">
        <v>74</v>
      </c>
      <c r="J142" s="530" t="s">
        <v>488</v>
      </c>
      <c r="K142" s="534">
        <v>4385.8</v>
      </c>
      <c r="L142" s="530" t="s">
        <v>68</v>
      </c>
      <c r="M142" s="548" t="s">
        <v>200</v>
      </c>
      <c r="N142" s="530" t="s">
        <v>19</v>
      </c>
      <c r="O142" s="536" t="s">
        <v>1099</v>
      </c>
      <c r="P142" s="597" t="s">
        <v>61</v>
      </c>
      <c r="Q142" s="538">
        <v>21928.6</v>
      </c>
      <c r="R142" s="539">
        <f t="shared" si="3"/>
        <v>0.7999963518</v>
      </c>
      <c r="S142" s="152"/>
      <c r="T142" s="162"/>
      <c r="U142" s="162"/>
      <c r="V142" s="162"/>
      <c r="W142" s="573"/>
      <c r="X142" s="572"/>
      <c r="Y142" s="163"/>
      <c r="Z142" s="163"/>
      <c r="AA142" s="163"/>
    </row>
    <row r="143">
      <c r="A143" s="528">
        <v>45705.0</v>
      </c>
      <c r="B143" s="531">
        <v>45783.0</v>
      </c>
      <c r="C143" s="54">
        <v>201143.0</v>
      </c>
      <c r="D143" s="530" t="s">
        <v>62</v>
      </c>
      <c r="E143" s="531">
        <v>45292.0</v>
      </c>
      <c r="F143" s="532">
        <f t="shared" si="1"/>
        <v>16</v>
      </c>
      <c r="G143" s="531">
        <v>45312.0</v>
      </c>
      <c r="H143" s="351">
        <f t="shared" si="2"/>
        <v>15</v>
      </c>
      <c r="I143" s="533" t="s">
        <v>74</v>
      </c>
      <c r="J143" s="530">
        <v>302.0</v>
      </c>
      <c r="K143" s="534" t="s">
        <v>103</v>
      </c>
      <c r="L143" s="530" t="s">
        <v>68</v>
      </c>
      <c r="M143" s="548" t="s">
        <v>200</v>
      </c>
      <c r="N143" s="530" t="s">
        <v>19</v>
      </c>
      <c r="O143" s="536" t="s">
        <v>1180</v>
      </c>
      <c r="P143" s="597" t="s">
        <v>61</v>
      </c>
      <c r="Q143" s="538">
        <v>36586.2</v>
      </c>
      <c r="R143" s="539" t="str">
        <f t="shared" si="3"/>
        <v>-</v>
      </c>
      <c r="S143" s="152"/>
      <c r="T143" s="162"/>
      <c r="U143" s="162"/>
      <c r="V143" s="162"/>
      <c r="W143" s="573"/>
      <c r="X143" s="572"/>
      <c r="Y143" s="163"/>
      <c r="Z143" s="163"/>
      <c r="AA143" s="163"/>
    </row>
    <row r="144">
      <c r="A144" s="528">
        <v>45705.0</v>
      </c>
      <c r="B144" s="531">
        <v>45783.0</v>
      </c>
      <c r="C144" s="54">
        <v>209223.0</v>
      </c>
      <c r="D144" s="530" t="s">
        <v>62</v>
      </c>
      <c r="E144" s="531">
        <v>45352.0</v>
      </c>
      <c r="F144" s="532">
        <f t="shared" si="1"/>
        <v>14</v>
      </c>
      <c r="G144" s="531">
        <v>45387.0</v>
      </c>
      <c r="H144" s="351">
        <f t="shared" si="2"/>
        <v>13</v>
      </c>
      <c r="I144" s="533" t="s">
        <v>74</v>
      </c>
      <c r="J144" s="530">
        <v>310.0</v>
      </c>
      <c r="K144" s="534" t="s">
        <v>103</v>
      </c>
      <c r="L144" s="530" t="s">
        <v>68</v>
      </c>
      <c r="M144" s="545" t="s">
        <v>1225</v>
      </c>
      <c r="N144" s="530" t="s">
        <v>19</v>
      </c>
      <c r="O144" s="536" t="s">
        <v>1094</v>
      </c>
      <c r="P144" s="546" t="s">
        <v>66</v>
      </c>
      <c r="Q144" s="538">
        <v>82730.54</v>
      </c>
      <c r="R144" s="539" t="str">
        <f t="shared" si="3"/>
        <v>-</v>
      </c>
      <c r="S144" s="152"/>
      <c r="T144" s="162"/>
      <c r="U144" s="162"/>
      <c r="V144" s="162"/>
      <c r="W144" s="573"/>
      <c r="X144" s="572"/>
      <c r="Y144" s="163"/>
      <c r="Z144" s="163"/>
      <c r="AA144" s="163"/>
    </row>
    <row r="145">
      <c r="A145" s="528">
        <v>45705.0</v>
      </c>
      <c r="B145" s="531">
        <v>45783.0</v>
      </c>
      <c r="C145" s="54">
        <v>236374.0</v>
      </c>
      <c r="D145" s="530" t="s">
        <v>62</v>
      </c>
      <c r="E145" s="531">
        <v>45413.0</v>
      </c>
      <c r="F145" s="351">
        <f t="shared" si="1"/>
        <v>12</v>
      </c>
      <c r="G145" s="531">
        <v>45647.0</v>
      </c>
      <c r="H145" s="351">
        <f t="shared" si="2"/>
        <v>4</v>
      </c>
      <c r="I145" s="533" t="s">
        <v>74</v>
      </c>
      <c r="J145" s="530">
        <v>312.0</v>
      </c>
      <c r="K145" s="534" t="s">
        <v>174</v>
      </c>
      <c r="L145" s="530" t="s">
        <v>51</v>
      </c>
      <c r="M145" s="548" t="s">
        <v>200</v>
      </c>
      <c r="N145" s="530" t="s">
        <v>19</v>
      </c>
      <c r="O145" s="536" t="s">
        <v>1173</v>
      </c>
      <c r="P145" s="597" t="s">
        <v>61</v>
      </c>
      <c r="Q145" s="538">
        <v>34641.36</v>
      </c>
      <c r="R145" s="539" t="str">
        <f t="shared" si="3"/>
        <v>-</v>
      </c>
      <c r="S145" s="152"/>
      <c r="T145" s="162"/>
      <c r="U145" s="162"/>
      <c r="V145" s="162"/>
      <c r="W145" s="573"/>
      <c r="X145" s="572"/>
      <c r="Y145" s="163"/>
      <c r="Z145" s="163"/>
      <c r="AA145" s="163"/>
    </row>
    <row r="146">
      <c r="A146" s="528">
        <v>45705.0</v>
      </c>
      <c r="B146" s="531">
        <v>45783.0</v>
      </c>
      <c r="C146" s="54">
        <v>199608.0</v>
      </c>
      <c r="D146" s="530" t="s">
        <v>116</v>
      </c>
      <c r="E146" s="531">
        <v>45261.0</v>
      </c>
      <c r="F146" s="532">
        <f t="shared" si="1"/>
        <v>17</v>
      </c>
      <c r="G146" s="531">
        <v>45313.0</v>
      </c>
      <c r="H146" s="351">
        <f t="shared" si="2"/>
        <v>15</v>
      </c>
      <c r="I146" s="533" t="s">
        <v>59</v>
      </c>
      <c r="J146" s="530">
        <v>102.0</v>
      </c>
      <c r="K146" s="534" t="s">
        <v>103</v>
      </c>
      <c r="L146" s="530" t="s">
        <v>51</v>
      </c>
      <c r="M146" s="548" t="s">
        <v>200</v>
      </c>
      <c r="N146" s="530" t="s">
        <v>19</v>
      </c>
      <c r="O146" s="536" t="s">
        <v>1226</v>
      </c>
      <c r="P146" s="597" t="s">
        <v>61</v>
      </c>
      <c r="Q146" s="538">
        <v>27314.1</v>
      </c>
      <c r="R146" s="539" t="str">
        <f t="shared" si="3"/>
        <v>-</v>
      </c>
      <c r="S146" s="152"/>
      <c r="T146" s="162"/>
      <c r="U146" s="162"/>
      <c r="V146" s="162"/>
      <c r="W146" s="573"/>
      <c r="X146" s="572"/>
      <c r="Y146" s="163"/>
      <c r="Z146" s="163"/>
      <c r="AA146" s="163"/>
    </row>
    <row r="147">
      <c r="A147" s="528">
        <v>45705.0</v>
      </c>
      <c r="B147" s="531">
        <v>45783.0</v>
      </c>
      <c r="C147" s="54">
        <v>225377.0</v>
      </c>
      <c r="D147" s="530" t="s">
        <v>116</v>
      </c>
      <c r="E147" s="531">
        <v>45505.0</v>
      </c>
      <c r="F147" s="351">
        <f t="shared" si="1"/>
        <v>9</v>
      </c>
      <c r="G147" s="531">
        <v>45525.0</v>
      </c>
      <c r="H147" s="351">
        <f t="shared" si="2"/>
        <v>8</v>
      </c>
      <c r="I147" s="533" t="s">
        <v>74</v>
      </c>
      <c r="J147" s="530">
        <v>316.0</v>
      </c>
      <c r="K147" s="534" t="s">
        <v>174</v>
      </c>
      <c r="L147" s="530" t="s">
        <v>51</v>
      </c>
      <c r="M147" s="548" t="s">
        <v>200</v>
      </c>
      <c r="N147" s="530" t="s">
        <v>19</v>
      </c>
      <c r="O147" s="536" t="s">
        <v>1173</v>
      </c>
      <c r="P147" s="597" t="s">
        <v>61</v>
      </c>
      <c r="Q147" s="538">
        <v>99212.77</v>
      </c>
      <c r="R147" s="539" t="str">
        <f t="shared" si="3"/>
        <v>-</v>
      </c>
      <c r="S147" s="152"/>
      <c r="T147" s="162"/>
      <c r="U147" s="162"/>
      <c r="V147" s="162"/>
      <c r="W147" s="573"/>
      <c r="X147" s="572"/>
      <c r="Y147" s="163"/>
      <c r="Z147" s="163"/>
      <c r="AA147" s="163"/>
    </row>
    <row r="148">
      <c r="A148" s="528">
        <v>45705.0</v>
      </c>
      <c r="B148" s="531">
        <v>45783.0</v>
      </c>
      <c r="C148" s="54">
        <v>215351.0</v>
      </c>
      <c r="D148" s="530" t="s">
        <v>98</v>
      </c>
      <c r="E148" s="531">
        <v>45413.0</v>
      </c>
      <c r="F148" s="532">
        <f t="shared" si="1"/>
        <v>12</v>
      </c>
      <c r="G148" s="531">
        <v>45433.0</v>
      </c>
      <c r="H148" s="351">
        <f t="shared" si="2"/>
        <v>11</v>
      </c>
      <c r="I148" s="533" t="s">
        <v>63</v>
      </c>
      <c r="J148" s="533" t="s">
        <v>176</v>
      </c>
      <c r="K148" s="534" t="s">
        <v>174</v>
      </c>
      <c r="L148" s="605"/>
      <c r="M148" s="555"/>
      <c r="N148" s="530" t="s">
        <v>19</v>
      </c>
      <c r="O148" s="536" t="s">
        <v>1222</v>
      </c>
      <c r="P148" s="537"/>
      <c r="Q148" s="538">
        <v>29927.56</v>
      </c>
      <c r="R148" s="539" t="str">
        <f t="shared" si="3"/>
        <v>-</v>
      </c>
      <c r="S148" s="152"/>
      <c r="T148" s="162"/>
      <c r="U148" s="162"/>
      <c r="V148" s="162"/>
      <c r="W148" s="573"/>
      <c r="X148" s="572"/>
      <c r="Y148" s="163"/>
      <c r="Z148" s="163"/>
      <c r="AA148" s="163"/>
    </row>
    <row r="149">
      <c r="A149" s="528">
        <v>45727.0</v>
      </c>
      <c r="B149" s="531">
        <v>45783.0</v>
      </c>
      <c r="C149" s="54">
        <v>233957.0</v>
      </c>
      <c r="D149" s="530" t="s">
        <v>98</v>
      </c>
      <c r="E149" s="531">
        <v>45474.0</v>
      </c>
      <c r="F149" s="351">
        <f t="shared" si="1"/>
        <v>10</v>
      </c>
      <c r="G149" s="531">
        <v>45610.0</v>
      </c>
      <c r="H149" s="351">
        <f t="shared" si="2"/>
        <v>5</v>
      </c>
      <c r="I149" s="533" t="s">
        <v>74</v>
      </c>
      <c r="J149" s="530">
        <v>302.0</v>
      </c>
      <c r="K149" s="534" t="s">
        <v>1118</v>
      </c>
      <c r="L149" s="530" t="s">
        <v>51</v>
      </c>
      <c r="M149" s="545" t="s">
        <v>1227</v>
      </c>
      <c r="N149" s="530" t="s">
        <v>19</v>
      </c>
      <c r="O149" s="536" t="s">
        <v>1116</v>
      </c>
      <c r="P149" s="546" t="s">
        <v>66</v>
      </c>
      <c r="Q149" s="538">
        <v>17411.74</v>
      </c>
      <c r="R149" s="539" t="str">
        <f t="shared" si="3"/>
        <v>-</v>
      </c>
      <c r="S149" s="152"/>
      <c r="T149" s="162"/>
      <c r="U149" s="162"/>
      <c r="V149" s="162"/>
      <c r="W149" s="573"/>
      <c r="X149" s="572"/>
      <c r="Y149" s="163"/>
      <c r="Z149" s="163"/>
      <c r="AA149" s="163"/>
    </row>
    <row r="150">
      <c r="A150" s="528">
        <v>45705.0</v>
      </c>
      <c r="B150" s="531">
        <v>45783.0</v>
      </c>
      <c r="C150" s="54">
        <v>225867.0</v>
      </c>
      <c r="D150" s="530" t="s">
        <v>118</v>
      </c>
      <c r="E150" s="531">
        <v>45505.0</v>
      </c>
      <c r="F150" s="351">
        <f t="shared" si="1"/>
        <v>9</v>
      </c>
      <c r="G150" s="531">
        <v>45527.0</v>
      </c>
      <c r="H150" s="351">
        <f t="shared" si="2"/>
        <v>8</v>
      </c>
      <c r="I150" s="533" t="s">
        <v>42</v>
      </c>
      <c r="J150" s="533" t="s">
        <v>176</v>
      </c>
      <c r="K150" s="534" t="s">
        <v>174</v>
      </c>
      <c r="L150" s="605"/>
      <c r="M150" s="555"/>
      <c r="N150" s="530" t="s">
        <v>19</v>
      </c>
      <c r="O150" s="536"/>
      <c r="P150" s="537"/>
      <c r="Q150" s="538">
        <v>47451.8</v>
      </c>
      <c r="R150" s="539" t="str">
        <f t="shared" si="3"/>
        <v>-</v>
      </c>
      <c r="S150" s="152"/>
      <c r="T150" s="162"/>
      <c r="U150" s="162"/>
      <c r="V150" s="162"/>
      <c r="W150" s="573"/>
      <c r="X150" s="572"/>
      <c r="Y150" s="163"/>
      <c r="Z150" s="163"/>
      <c r="AA150" s="163"/>
    </row>
    <row r="151">
      <c r="A151" s="528">
        <v>45705.0</v>
      </c>
      <c r="B151" s="531">
        <v>45783.0</v>
      </c>
      <c r="C151" s="54">
        <v>231181.0</v>
      </c>
      <c r="D151" s="530" t="s">
        <v>118</v>
      </c>
      <c r="E151" s="531">
        <v>45536.0</v>
      </c>
      <c r="F151" s="351">
        <f t="shared" si="1"/>
        <v>8</v>
      </c>
      <c r="G151" s="531">
        <v>45580.0</v>
      </c>
      <c r="H151" s="351">
        <f t="shared" si="2"/>
        <v>6</v>
      </c>
      <c r="I151" s="533" t="s">
        <v>42</v>
      </c>
      <c r="J151" s="533" t="s">
        <v>176</v>
      </c>
      <c r="K151" s="534" t="s">
        <v>174</v>
      </c>
      <c r="L151" s="605"/>
      <c r="M151" s="555"/>
      <c r="N151" s="530" t="s">
        <v>19</v>
      </c>
      <c r="O151" s="536"/>
      <c r="P151" s="537"/>
      <c r="Q151" s="538">
        <v>65115.75</v>
      </c>
      <c r="R151" s="539" t="str">
        <f t="shared" si="3"/>
        <v>-</v>
      </c>
      <c r="S151" s="152"/>
      <c r="T151" s="162"/>
      <c r="U151" s="162"/>
      <c r="V151" s="162"/>
      <c r="W151" s="573"/>
      <c r="X151" s="572"/>
      <c r="Y151" s="163"/>
      <c r="Z151" s="163"/>
      <c r="AA151" s="163"/>
    </row>
    <row r="152">
      <c r="A152" s="528">
        <v>45705.0</v>
      </c>
      <c r="B152" s="531">
        <v>45783.0</v>
      </c>
      <c r="C152" s="54">
        <v>78333.0</v>
      </c>
      <c r="D152" s="530" t="s">
        <v>99</v>
      </c>
      <c r="E152" s="531">
        <v>44228.0</v>
      </c>
      <c r="F152" s="351">
        <f t="shared" si="1"/>
        <v>51</v>
      </c>
      <c r="G152" s="531">
        <v>44265.0</v>
      </c>
      <c r="H152" s="351">
        <f t="shared" si="2"/>
        <v>49</v>
      </c>
      <c r="I152" s="533" t="s">
        <v>141</v>
      </c>
      <c r="J152" s="530" t="s">
        <v>1228</v>
      </c>
      <c r="K152" s="534" t="s">
        <v>174</v>
      </c>
      <c r="L152" s="605"/>
      <c r="M152" s="555"/>
      <c r="N152" s="530" t="s">
        <v>19</v>
      </c>
      <c r="O152" s="536"/>
      <c r="P152" s="537"/>
      <c r="Q152" s="538">
        <v>56984.84</v>
      </c>
      <c r="R152" s="539" t="str">
        <f t="shared" si="3"/>
        <v>-</v>
      </c>
      <c r="S152" s="152"/>
      <c r="T152" s="162"/>
      <c r="U152" s="162"/>
      <c r="V152" s="162"/>
      <c r="W152" s="573"/>
      <c r="X152" s="572"/>
      <c r="Y152" s="163"/>
      <c r="Z152" s="163"/>
      <c r="AA152" s="163"/>
    </row>
    <row r="153">
      <c r="A153" s="528">
        <v>45705.0</v>
      </c>
      <c r="B153" s="531">
        <v>45783.0</v>
      </c>
      <c r="C153" s="54">
        <v>165725.0</v>
      </c>
      <c r="D153" s="530" t="s">
        <v>99</v>
      </c>
      <c r="E153" s="531">
        <v>44986.0</v>
      </c>
      <c r="F153" s="532">
        <f t="shared" si="1"/>
        <v>26</v>
      </c>
      <c r="G153" s="531">
        <v>45013.0</v>
      </c>
      <c r="H153" s="351">
        <f t="shared" si="2"/>
        <v>25</v>
      </c>
      <c r="I153" s="533" t="s">
        <v>42</v>
      </c>
      <c r="J153" s="530">
        <v>15.0</v>
      </c>
      <c r="K153" s="534">
        <v>12000.0</v>
      </c>
      <c r="L153" s="530" t="s">
        <v>51</v>
      </c>
      <c r="M153" s="548" t="s">
        <v>200</v>
      </c>
      <c r="N153" s="530" t="s">
        <v>19</v>
      </c>
      <c r="O153" s="536" t="s">
        <v>1229</v>
      </c>
      <c r="P153" s="597" t="s">
        <v>61</v>
      </c>
      <c r="Q153" s="538">
        <v>42973.32</v>
      </c>
      <c r="R153" s="560">
        <f t="shared" si="3"/>
        <v>0.720756972</v>
      </c>
      <c r="S153" s="152"/>
      <c r="T153" s="162"/>
      <c r="U153" s="162"/>
      <c r="V153" s="162"/>
      <c r="W153" s="573"/>
      <c r="X153" s="572"/>
      <c r="Y153" s="163"/>
      <c r="Z153" s="163"/>
      <c r="AA153" s="163"/>
    </row>
    <row r="154">
      <c r="A154" s="528">
        <v>45741.0</v>
      </c>
      <c r="B154" s="531">
        <v>45783.0</v>
      </c>
      <c r="C154" s="54">
        <v>195298.0</v>
      </c>
      <c r="D154" s="530" t="s">
        <v>99</v>
      </c>
      <c r="E154" s="531">
        <v>45200.0</v>
      </c>
      <c r="F154" s="532">
        <f t="shared" si="1"/>
        <v>19</v>
      </c>
      <c r="G154" s="531">
        <v>45268.0</v>
      </c>
      <c r="H154" s="351">
        <f t="shared" si="2"/>
        <v>16</v>
      </c>
      <c r="I154" s="533" t="s">
        <v>141</v>
      </c>
      <c r="J154" s="530" t="s">
        <v>1228</v>
      </c>
      <c r="K154" s="534">
        <v>7000.0</v>
      </c>
      <c r="L154" s="530" t="s">
        <v>51</v>
      </c>
      <c r="M154" s="548" t="s">
        <v>200</v>
      </c>
      <c r="N154" s="530" t="s">
        <v>19</v>
      </c>
      <c r="O154" s="536" t="s">
        <v>1230</v>
      </c>
      <c r="P154" s="597" t="s">
        <v>61</v>
      </c>
      <c r="Q154" s="538">
        <v>30262.44</v>
      </c>
      <c r="R154" s="560">
        <f t="shared" si="3"/>
        <v>0.7686901651</v>
      </c>
      <c r="S154" s="152"/>
      <c r="T154" s="162"/>
      <c r="U154" s="162"/>
      <c r="V154" s="162"/>
      <c r="W154" s="573"/>
      <c r="X154" s="572"/>
      <c r="Y154" s="163"/>
      <c r="Z154" s="163"/>
      <c r="AA154" s="163"/>
    </row>
    <row r="155">
      <c r="A155" s="528">
        <v>45705.0</v>
      </c>
      <c r="B155" s="531">
        <v>45783.0</v>
      </c>
      <c r="C155" s="54">
        <v>205677.0</v>
      </c>
      <c r="D155" s="530" t="s">
        <v>99</v>
      </c>
      <c r="E155" s="531">
        <v>45323.0</v>
      </c>
      <c r="F155" s="532">
        <f t="shared" si="1"/>
        <v>15</v>
      </c>
      <c r="G155" s="531">
        <v>45362.0</v>
      </c>
      <c r="H155" s="351">
        <f t="shared" si="2"/>
        <v>13</v>
      </c>
      <c r="I155" s="533" t="s">
        <v>73</v>
      </c>
      <c r="J155" s="530">
        <v>259.0</v>
      </c>
      <c r="K155" s="534" t="s">
        <v>103</v>
      </c>
      <c r="L155" s="605"/>
      <c r="M155" s="555"/>
      <c r="N155" s="530" t="s">
        <v>19</v>
      </c>
      <c r="O155" s="536"/>
      <c r="P155" s="537"/>
      <c r="Q155" s="538">
        <v>51855.8</v>
      </c>
      <c r="R155" s="539" t="str">
        <f t="shared" si="3"/>
        <v>-</v>
      </c>
      <c r="S155" s="152"/>
      <c r="T155" s="162"/>
      <c r="U155" s="162"/>
      <c r="V155" s="162"/>
      <c r="W155" s="573"/>
      <c r="X155" s="572"/>
      <c r="Y155" s="163"/>
      <c r="Z155" s="163"/>
      <c r="AA155" s="163"/>
    </row>
    <row r="156">
      <c r="A156" s="528">
        <v>45705.0</v>
      </c>
      <c r="B156" s="531">
        <v>45783.0</v>
      </c>
      <c r="C156" s="54">
        <v>137604.0</v>
      </c>
      <c r="D156" s="530" t="s">
        <v>99</v>
      </c>
      <c r="E156" s="531">
        <v>44621.0</v>
      </c>
      <c r="F156" s="351">
        <f t="shared" si="1"/>
        <v>38</v>
      </c>
      <c r="G156" s="531">
        <v>44763.0</v>
      </c>
      <c r="H156" s="351">
        <f t="shared" si="2"/>
        <v>33</v>
      </c>
      <c r="I156" s="533" t="s">
        <v>144</v>
      </c>
      <c r="J156" s="530">
        <v>701.0</v>
      </c>
      <c r="K156" s="534">
        <v>20000.0</v>
      </c>
      <c r="L156" s="530" t="s">
        <v>51</v>
      </c>
      <c r="M156" s="548" t="s">
        <v>200</v>
      </c>
      <c r="N156" s="530" t="s">
        <v>19</v>
      </c>
      <c r="O156" s="536" t="s">
        <v>1230</v>
      </c>
      <c r="P156" s="597" t="s">
        <v>61</v>
      </c>
      <c r="Q156" s="538">
        <v>36631.26</v>
      </c>
      <c r="R156" s="539">
        <f t="shared" si="3"/>
        <v>0.4540182347</v>
      </c>
      <c r="S156" s="152"/>
      <c r="T156" s="162"/>
      <c r="U156" s="162"/>
      <c r="V156" s="162"/>
      <c r="W156" s="573"/>
      <c r="X156" s="572"/>
      <c r="Y156" s="163"/>
      <c r="Z156" s="163"/>
      <c r="AA156" s="163"/>
    </row>
    <row r="157">
      <c r="A157" s="528">
        <v>45705.0</v>
      </c>
      <c r="B157" s="531">
        <v>45783.0</v>
      </c>
      <c r="C157" s="54">
        <v>162962.0</v>
      </c>
      <c r="D157" s="530" t="s">
        <v>62</v>
      </c>
      <c r="E157" s="531">
        <v>44958.0</v>
      </c>
      <c r="F157" s="532">
        <f t="shared" si="1"/>
        <v>27</v>
      </c>
      <c r="G157" s="531">
        <v>44993.0</v>
      </c>
      <c r="H157" s="351">
        <f t="shared" si="2"/>
        <v>25</v>
      </c>
      <c r="I157" s="533" t="s">
        <v>144</v>
      </c>
      <c r="J157" s="530">
        <v>705.0</v>
      </c>
      <c r="K157" s="534">
        <v>9000.0</v>
      </c>
      <c r="L157" s="530" t="s">
        <v>51</v>
      </c>
      <c r="M157" s="548" t="s">
        <v>200</v>
      </c>
      <c r="N157" s="530" t="s">
        <v>19</v>
      </c>
      <c r="O157" s="536" t="s">
        <v>1230</v>
      </c>
      <c r="P157" s="597" t="s">
        <v>61</v>
      </c>
      <c r="Q157" s="538">
        <v>68824.8</v>
      </c>
      <c r="R157" s="539">
        <f t="shared" si="3"/>
        <v>0.8692331834</v>
      </c>
      <c r="S157" s="152"/>
      <c r="T157" s="162"/>
      <c r="U157" s="162"/>
      <c r="V157" s="162"/>
      <c r="W157" s="573"/>
      <c r="X157" s="572"/>
      <c r="Y157" s="163"/>
      <c r="Z157" s="163"/>
      <c r="AA157" s="163"/>
    </row>
    <row r="158">
      <c r="A158" s="528">
        <v>45705.0</v>
      </c>
      <c r="B158" s="531">
        <v>45783.0</v>
      </c>
      <c r="C158" s="54">
        <v>135620.0</v>
      </c>
      <c r="D158" s="530" t="s">
        <v>70</v>
      </c>
      <c r="E158" s="531">
        <v>44713.0</v>
      </c>
      <c r="F158" s="351">
        <f t="shared" si="1"/>
        <v>35</v>
      </c>
      <c r="G158" s="531">
        <v>44747.0</v>
      </c>
      <c r="H158" s="351">
        <f t="shared" si="2"/>
        <v>34</v>
      </c>
      <c r="I158" s="533" t="s">
        <v>144</v>
      </c>
      <c r="J158" s="530">
        <v>713.0</v>
      </c>
      <c r="K158" s="534" t="s">
        <v>174</v>
      </c>
      <c r="L158" s="605"/>
      <c r="M158" s="555"/>
      <c r="N158" s="530" t="s">
        <v>19</v>
      </c>
      <c r="O158" s="536"/>
      <c r="P158" s="537"/>
      <c r="Q158" s="538">
        <v>11986.5</v>
      </c>
      <c r="R158" s="539" t="str">
        <f t="shared" si="3"/>
        <v>-</v>
      </c>
      <c r="S158" s="152"/>
      <c r="T158" s="162"/>
      <c r="U158" s="162"/>
      <c r="V158" s="162"/>
      <c r="W158" s="573"/>
      <c r="X158" s="572"/>
      <c r="Y158" s="163"/>
      <c r="Z158" s="163"/>
      <c r="AA158" s="163"/>
    </row>
    <row r="159">
      <c r="A159" s="528">
        <v>45705.0</v>
      </c>
      <c r="B159" s="531">
        <v>45783.0</v>
      </c>
      <c r="C159" s="54">
        <v>69090.0</v>
      </c>
      <c r="D159" s="530" t="s">
        <v>48</v>
      </c>
      <c r="E159" s="531">
        <v>43983.0</v>
      </c>
      <c r="F159" s="351">
        <f t="shared" si="1"/>
        <v>59</v>
      </c>
      <c r="G159" s="531">
        <v>44138.0</v>
      </c>
      <c r="H159" s="351">
        <f t="shared" si="2"/>
        <v>54</v>
      </c>
      <c r="I159" s="533" t="s">
        <v>144</v>
      </c>
      <c r="J159" s="533">
        <v>706.0</v>
      </c>
      <c r="K159" s="581">
        <v>20000.0</v>
      </c>
      <c r="L159" s="605"/>
      <c r="M159" s="555"/>
      <c r="N159" s="530" t="s">
        <v>19</v>
      </c>
      <c r="O159" s="536"/>
      <c r="P159" s="537"/>
      <c r="Q159" s="538">
        <v>27654.2</v>
      </c>
      <c r="R159" s="539">
        <f t="shared" si="3"/>
        <v>0.2767825502</v>
      </c>
      <c r="S159" s="152"/>
      <c r="T159" s="162"/>
      <c r="U159" s="162"/>
      <c r="V159" s="162"/>
      <c r="W159" s="573"/>
      <c r="X159" s="572"/>
      <c r="Y159" s="163"/>
      <c r="Z159" s="163"/>
      <c r="AA159" s="163"/>
    </row>
    <row r="160">
      <c r="A160" s="528">
        <v>45705.0</v>
      </c>
      <c r="B160" s="531">
        <v>45783.0</v>
      </c>
      <c r="C160" s="54">
        <v>84271.0</v>
      </c>
      <c r="D160" s="530" t="s">
        <v>96</v>
      </c>
      <c r="E160" s="531">
        <v>44287.0</v>
      </c>
      <c r="F160" s="351">
        <f t="shared" si="1"/>
        <v>49</v>
      </c>
      <c r="G160" s="531">
        <v>44306.0</v>
      </c>
      <c r="H160" s="351">
        <f t="shared" si="2"/>
        <v>48</v>
      </c>
      <c r="I160" s="533" t="s">
        <v>73</v>
      </c>
      <c r="J160" s="530">
        <v>323.0</v>
      </c>
      <c r="K160" s="534" t="s">
        <v>174</v>
      </c>
      <c r="L160" s="605"/>
      <c r="M160" s="555"/>
      <c r="N160" s="530" t="s">
        <v>19</v>
      </c>
      <c r="O160" s="536"/>
      <c r="P160" s="537"/>
      <c r="Q160" s="538">
        <v>12978.84</v>
      </c>
      <c r="R160" s="539" t="str">
        <f t="shared" si="3"/>
        <v>-</v>
      </c>
      <c r="S160" s="152"/>
      <c r="T160" s="162"/>
      <c r="U160" s="162"/>
      <c r="V160" s="162"/>
      <c r="W160" s="573"/>
      <c r="X160" s="572"/>
      <c r="Y160" s="163"/>
      <c r="Z160" s="163"/>
      <c r="AA160" s="163"/>
    </row>
    <row r="161">
      <c r="A161" s="528">
        <v>45705.0</v>
      </c>
      <c r="B161" s="531">
        <v>45783.0</v>
      </c>
      <c r="C161" s="54">
        <v>118018.0</v>
      </c>
      <c r="D161" s="530" t="s">
        <v>70</v>
      </c>
      <c r="E161" s="531">
        <v>44593.0</v>
      </c>
      <c r="F161" s="351">
        <f t="shared" si="1"/>
        <v>39</v>
      </c>
      <c r="G161" s="531">
        <v>44657.0</v>
      </c>
      <c r="H161" s="351">
        <f t="shared" si="2"/>
        <v>37</v>
      </c>
      <c r="I161" s="533" t="s">
        <v>73</v>
      </c>
      <c r="J161" s="530">
        <v>278.0</v>
      </c>
      <c r="K161" s="534" t="s">
        <v>174</v>
      </c>
      <c r="L161" s="605"/>
      <c r="M161" s="555"/>
      <c r="N161" s="530" t="s">
        <v>19</v>
      </c>
      <c r="O161" s="536"/>
      <c r="P161" s="537"/>
      <c r="Q161" s="538">
        <v>206800.44</v>
      </c>
      <c r="R161" s="539" t="str">
        <f t="shared" si="3"/>
        <v>-</v>
      </c>
      <c r="S161" s="152"/>
      <c r="T161" s="162"/>
      <c r="U161" s="162"/>
      <c r="V161" s="162"/>
      <c r="W161" s="573"/>
      <c r="X161" s="572"/>
      <c r="Y161" s="163"/>
      <c r="Z161" s="163"/>
      <c r="AA161" s="163"/>
    </row>
    <row r="162">
      <c r="A162" s="528">
        <v>45705.0</v>
      </c>
      <c r="B162" s="531">
        <v>45783.0</v>
      </c>
      <c r="C162" s="54">
        <v>189385.0</v>
      </c>
      <c r="D162" s="530" t="s">
        <v>83</v>
      </c>
      <c r="E162" s="531">
        <v>45170.0</v>
      </c>
      <c r="F162" s="532">
        <f t="shared" si="1"/>
        <v>20</v>
      </c>
      <c r="G162" s="531">
        <v>45216.0</v>
      </c>
      <c r="H162" s="351">
        <f t="shared" si="2"/>
        <v>18</v>
      </c>
      <c r="I162" s="533" t="s">
        <v>74</v>
      </c>
      <c r="J162" s="530" t="s">
        <v>127</v>
      </c>
      <c r="K162" s="534" t="s">
        <v>103</v>
      </c>
      <c r="L162" s="530" t="s">
        <v>68</v>
      </c>
      <c r="M162" s="548" t="s">
        <v>200</v>
      </c>
      <c r="N162" s="530" t="s">
        <v>19</v>
      </c>
      <c r="O162" s="536" t="s">
        <v>1180</v>
      </c>
      <c r="P162" s="597" t="s">
        <v>61</v>
      </c>
      <c r="Q162" s="538">
        <v>53859.65</v>
      </c>
      <c r="R162" s="539" t="str">
        <f t="shared" si="3"/>
        <v>-</v>
      </c>
      <c r="S162" s="152"/>
      <c r="T162" s="162"/>
      <c r="U162" s="162"/>
      <c r="V162" s="162"/>
      <c r="W162" s="573"/>
      <c r="X162" s="572"/>
      <c r="Y162" s="163"/>
      <c r="Z162" s="163"/>
      <c r="AA162" s="163"/>
    </row>
    <row r="163">
      <c r="A163" s="528">
        <v>45705.0</v>
      </c>
      <c r="B163" s="531">
        <v>45783.0</v>
      </c>
      <c r="C163" s="54">
        <v>206012.0</v>
      </c>
      <c r="D163" s="530" t="s">
        <v>58</v>
      </c>
      <c r="E163" s="531">
        <v>45323.0</v>
      </c>
      <c r="F163" s="532">
        <f t="shared" si="1"/>
        <v>15</v>
      </c>
      <c r="G163" s="531">
        <v>45364.0</v>
      </c>
      <c r="H163" s="351">
        <f t="shared" si="2"/>
        <v>13</v>
      </c>
      <c r="I163" s="533" t="s">
        <v>74</v>
      </c>
      <c r="J163" s="530">
        <v>308.0</v>
      </c>
      <c r="K163" s="534">
        <v>6000.0</v>
      </c>
      <c r="L163" s="530" t="s">
        <v>51</v>
      </c>
      <c r="M163" s="545" t="s">
        <v>1231</v>
      </c>
      <c r="N163" s="530" t="s">
        <v>19</v>
      </c>
      <c r="O163" s="536" t="s">
        <v>1232</v>
      </c>
      <c r="P163" s="546" t="s">
        <v>66</v>
      </c>
      <c r="Q163" s="538">
        <v>26103.87</v>
      </c>
      <c r="R163" s="539">
        <f t="shared" si="3"/>
        <v>0.7701490239</v>
      </c>
      <c r="S163" s="152"/>
      <c r="T163" s="162"/>
      <c r="U163" s="162"/>
      <c r="V163" s="162"/>
      <c r="W163" s="573"/>
      <c r="X163" s="572"/>
      <c r="Y163" s="163"/>
      <c r="Z163" s="163"/>
      <c r="AA163" s="163"/>
    </row>
    <row r="164">
      <c r="A164" s="528">
        <v>45705.0</v>
      </c>
      <c r="B164" s="531">
        <v>45783.0</v>
      </c>
      <c r="C164" s="54">
        <v>119663.0</v>
      </c>
      <c r="D164" s="530" t="s">
        <v>158</v>
      </c>
      <c r="E164" s="531">
        <v>44501.0</v>
      </c>
      <c r="F164" s="351">
        <f t="shared" si="1"/>
        <v>42</v>
      </c>
      <c r="G164" s="531">
        <v>44634.0</v>
      </c>
      <c r="H164" s="351">
        <f t="shared" si="2"/>
        <v>37</v>
      </c>
      <c r="I164" s="533" t="s">
        <v>42</v>
      </c>
      <c r="J164" s="533" t="s">
        <v>176</v>
      </c>
      <c r="K164" s="534" t="s">
        <v>175</v>
      </c>
      <c r="L164" s="605"/>
      <c r="M164" s="555"/>
      <c r="N164" s="530" t="s">
        <v>19</v>
      </c>
      <c r="O164" s="536" t="s">
        <v>1233</v>
      </c>
      <c r="P164" s="537"/>
      <c r="Q164" s="538">
        <v>11358.38</v>
      </c>
      <c r="R164" s="539" t="str">
        <f t="shared" si="3"/>
        <v>-</v>
      </c>
      <c r="S164" s="152"/>
      <c r="T164" s="162"/>
      <c r="U164" s="162"/>
      <c r="V164" s="162"/>
      <c r="W164" s="573"/>
      <c r="X164" s="572"/>
      <c r="Y164" s="163"/>
      <c r="Z164" s="163"/>
      <c r="AA164" s="163"/>
    </row>
    <row r="165">
      <c r="A165" s="528">
        <v>45705.0</v>
      </c>
      <c r="B165" s="531">
        <v>45783.0</v>
      </c>
      <c r="C165" s="54">
        <v>130168.0</v>
      </c>
      <c r="D165" s="530" t="s">
        <v>179</v>
      </c>
      <c r="E165" s="531">
        <v>44652.0</v>
      </c>
      <c r="F165" s="351">
        <f t="shared" si="1"/>
        <v>37</v>
      </c>
      <c r="G165" s="531">
        <v>44726.0</v>
      </c>
      <c r="H165" s="351">
        <f t="shared" si="2"/>
        <v>34</v>
      </c>
      <c r="I165" s="533" t="s">
        <v>73</v>
      </c>
      <c r="J165" s="530">
        <v>212.0</v>
      </c>
      <c r="K165" s="534" t="s">
        <v>103</v>
      </c>
      <c r="L165" s="605"/>
      <c r="M165" s="555"/>
      <c r="N165" s="530" t="s">
        <v>19</v>
      </c>
      <c r="O165" s="536"/>
      <c r="P165" s="537"/>
      <c r="Q165" s="538">
        <v>36512.1</v>
      </c>
      <c r="R165" s="539" t="str">
        <f t="shared" si="3"/>
        <v>-</v>
      </c>
      <c r="S165" s="152"/>
      <c r="T165" s="162"/>
      <c r="U165" s="162"/>
      <c r="V165" s="162"/>
      <c r="W165" s="573"/>
      <c r="X165" s="572"/>
      <c r="Y165" s="163"/>
      <c r="Z165" s="163"/>
      <c r="AA165" s="163"/>
    </row>
    <row r="166">
      <c r="A166" s="528">
        <v>45705.0</v>
      </c>
      <c r="B166" s="531">
        <v>45783.0</v>
      </c>
      <c r="C166" s="54">
        <v>202123.0</v>
      </c>
      <c r="D166" s="530" t="s">
        <v>98</v>
      </c>
      <c r="E166" s="531">
        <v>45323.0</v>
      </c>
      <c r="F166" s="532">
        <f t="shared" si="1"/>
        <v>15</v>
      </c>
      <c r="G166" s="531">
        <v>45334.0</v>
      </c>
      <c r="H166" s="351">
        <f t="shared" si="2"/>
        <v>14</v>
      </c>
      <c r="I166" s="533" t="s">
        <v>73</v>
      </c>
      <c r="J166" s="533" t="s">
        <v>176</v>
      </c>
      <c r="K166" s="534" t="s">
        <v>103</v>
      </c>
      <c r="L166" s="530" t="s">
        <v>68</v>
      </c>
      <c r="M166" s="548" t="s">
        <v>200</v>
      </c>
      <c r="N166" s="530" t="s">
        <v>17</v>
      </c>
      <c r="O166" s="536" t="s">
        <v>1094</v>
      </c>
      <c r="P166" s="537"/>
      <c r="Q166" s="538">
        <v>29266.38</v>
      </c>
      <c r="R166" s="539" t="str">
        <f t="shared" si="3"/>
        <v>-</v>
      </c>
      <c r="S166" s="152"/>
      <c r="T166" s="162"/>
      <c r="U166" s="162"/>
      <c r="V166" s="162"/>
      <c r="W166" s="573"/>
      <c r="X166" s="572"/>
      <c r="Y166" s="163"/>
      <c r="Z166" s="163"/>
      <c r="AA166" s="163"/>
    </row>
    <row r="167">
      <c r="A167" s="528">
        <v>45705.0</v>
      </c>
      <c r="B167" s="531">
        <v>45783.0</v>
      </c>
      <c r="C167" s="54">
        <v>58572.0</v>
      </c>
      <c r="D167" s="530" t="s">
        <v>95</v>
      </c>
      <c r="E167" s="531">
        <v>43952.0</v>
      </c>
      <c r="F167" s="351">
        <f t="shared" si="1"/>
        <v>60</v>
      </c>
      <c r="G167" s="531">
        <v>44036.0</v>
      </c>
      <c r="H167" s="351">
        <f t="shared" si="2"/>
        <v>57</v>
      </c>
      <c r="I167" s="533" t="s">
        <v>73</v>
      </c>
      <c r="J167" s="530">
        <v>5.437337314E9</v>
      </c>
      <c r="K167" s="534" t="s">
        <v>1118</v>
      </c>
      <c r="L167" s="605"/>
      <c r="M167" s="555"/>
      <c r="N167" s="530" t="s">
        <v>19</v>
      </c>
      <c r="O167" s="536"/>
      <c r="P167" s="537"/>
      <c r="Q167" s="538">
        <v>15950.52</v>
      </c>
      <c r="R167" s="539" t="str">
        <f t="shared" si="3"/>
        <v>-</v>
      </c>
      <c r="S167" s="152"/>
      <c r="T167" s="162"/>
      <c r="U167" s="162"/>
      <c r="V167" s="162"/>
      <c r="W167" s="573"/>
      <c r="X167" s="572"/>
      <c r="Y167" s="163"/>
      <c r="Z167" s="163"/>
      <c r="AA167" s="163"/>
    </row>
    <row r="168">
      <c r="A168" s="528">
        <v>45705.0</v>
      </c>
      <c r="B168" s="531">
        <v>45783.0</v>
      </c>
      <c r="C168" s="54">
        <v>131895.0</v>
      </c>
      <c r="D168" s="530" t="s">
        <v>70</v>
      </c>
      <c r="E168" s="531">
        <v>44378.0</v>
      </c>
      <c r="F168" s="351">
        <f t="shared" si="1"/>
        <v>46</v>
      </c>
      <c r="G168" s="531">
        <v>44719.0</v>
      </c>
      <c r="H168" s="351">
        <f t="shared" si="2"/>
        <v>34</v>
      </c>
      <c r="I168" s="533" t="s">
        <v>144</v>
      </c>
      <c r="J168" s="530">
        <v>701.0</v>
      </c>
      <c r="K168" s="534" t="s">
        <v>175</v>
      </c>
      <c r="L168" s="605"/>
      <c r="M168" s="555"/>
      <c r="N168" s="530" t="s">
        <v>19</v>
      </c>
      <c r="O168" s="536"/>
      <c r="P168" s="537"/>
      <c r="Q168" s="538">
        <v>38817.58</v>
      </c>
      <c r="R168" s="539" t="str">
        <f t="shared" si="3"/>
        <v>-</v>
      </c>
      <c r="S168" s="152"/>
      <c r="T168" s="162"/>
      <c r="U168" s="162"/>
      <c r="V168" s="162"/>
      <c r="W168" s="573"/>
      <c r="X168" s="572"/>
      <c r="Y168" s="163"/>
      <c r="Z168" s="163"/>
      <c r="AA168" s="163"/>
    </row>
    <row r="169">
      <c r="A169" s="528">
        <v>45705.0</v>
      </c>
      <c r="B169" s="531">
        <v>45783.0</v>
      </c>
      <c r="C169" s="54">
        <v>32036.0</v>
      </c>
      <c r="D169" s="530" t="s">
        <v>58</v>
      </c>
      <c r="E169" s="531">
        <v>43739.0</v>
      </c>
      <c r="F169" s="351">
        <f t="shared" si="1"/>
        <v>67</v>
      </c>
      <c r="G169" s="531">
        <v>43770.0</v>
      </c>
      <c r="H169" s="351">
        <f t="shared" si="2"/>
        <v>66</v>
      </c>
      <c r="I169" s="533" t="s">
        <v>141</v>
      </c>
      <c r="J169" s="530" t="s">
        <v>542</v>
      </c>
      <c r="K169" s="534" t="s">
        <v>175</v>
      </c>
      <c r="L169" s="605"/>
      <c r="M169" s="555"/>
      <c r="N169" s="530" t="s">
        <v>19</v>
      </c>
      <c r="O169" s="536" t="s">
        <v>1234</v>
      </c>
      <c r="P169" s="537"/>
      <c r="Q169" s="538">
        <v>61065.2</v>
      </c>
      <c r="R169" s="539" t="str">
        <f t="shared" si="3"/>
        <v>-</v>
      </c>
      <c r="S169" s="152"/>
      <c r="T169" s="162"/>
      <c r="U169" s="162"/>
      <c r="V169" s="162"/>
      <c r="W169" s="573"/>
      <c r="X169" s="572"/>
      <c r="Y169" s="163"/>
      <c r="Z169" s="163"/>
      <c r="AA169" s="163"/>
    </row>
    <row r="170">
      <c r="A170" s="528">
        <v>45705.0</v>
      </c>
      <c r="B170" s="531">
        <v>45783.0</v>
      </c>
      <c r="C170" s="54">
        <v>2915.0</v>
      </c>
      <c r="D170" s="530" t="s">
        <v>99</v>
      </c>
      <c r="E170" s="531">
        <v>42887.0</v>
      </c>
      <c r="F170" s="351">
        <f t="shared" si="1"/>
        <v>95</v>
      </c>
      <c r="G170" s="531">
        <v>43210.0</v>
      </c>
      <c r="H170" s="351">
        <f t="shared" si="2"/>
        <v>84</v>
      </c>
      <c r="I170" s="533" t="s">
        <v>263</v>
      </c>
      <c r="J170" s="530" t="s">
        <v>173</v>
      </c>
      <c r="K170" s="534" t="s">
        <v>174</v>
      </c>
      <c r="L170" s="605"/>
      <c r="M170" s="555"/>
      <c r="N170" s="530" t="s">
        <v>19</v>
      </c>
      <c r="O170" s="536" t="s">
        <v>173</v>
      </c>
      <c r="P170" s="537"/>
      <c r="Q170" s="542"/>
      <c r="R170" s="539" t="str">
        <f t="shared" si="3"/>
        <v>-</v>
      </c>
      <c r="S170" s="152"/>
      <c r="T170" s="162"/>
      <c r="U170" s="162"/>
      <c r="V170" s="162"/>
      <c r="W170" s="573"/>
      <c r="X170" s="572"/>
      <c r="Y170" s="163"/>
      <c r="Z170" s="163"/>
      <c r="AA170" s="163"/>
    </row>
    <row r="171">
      <c r="A171" s="528">
        <v>45705.0</v>
      </c>
      <c r="B171" s="531">
        <v>45783.0</v>
      </c>
      <c r="C171" s="54">
        <v>11827.0</v>
      </c>
      <c r="D171" s="530" t="s">
        <v>89</v>
      </c>
      <c r="E171" s="531">
        <v>42423.0</v>
      </c>
      <c r="F171" s="351">
        <f t="shared" si="1"/>
        <v>110</v>
      </c>
      <c r="G171" s="531">
        <v>43971.0</v>
      </c>
      <c r="H171" s="351">
        <f t="shared" si="2"/>
        <v>59</v>
      </c>
      <c r="I171" s="533" t="s">
        <v>73</v>
      </c>
      <c r="J171" s="530" t="s">
        <v>173</v>
      </c>
      <c r="K171" s="534" t="s">
        <v>174</v>
      </c>
      <c r="L171" s="605"/>
      <c r="M171" s="555"/>
      <c r="N171" s="530" t="s">
        <v>19</v>
      </c>
      <c r="O171" s="536" t="s">
        <v>173</v>
      </c>
      <c r="P171" s="537"/>
      <c r="Q171" s="542"/>
      <c r="R171" s="539" t="str">
        <f t="shared" si="3"/>
        <v>-</v>
      </c>
      <c r="S171" s="152"/>
      <c r="T171" s="162"/>
      <c r="U171" s="162"/>
      <c r="V171" s="162"/>
      <c r="W171" s="573"/>
      <c r="X171" s="572"/>
      <c r="Y171" s="163"/>
      <c r="Z171" s="163"/>
      <c r="AA171" s="163"/>
    </row>
    <row r="172">
      <c r="A172" s="528">
        <v>45705.0</v>
      </c>
      <c r="B172" s="531">
        <v>45783.0</v>
      </c>
      <c r="C172" s="54">
        <v>233445.0</v>
      </c>
      <c r="D172" s="530" t="s">
        <v>60</v>
      </c>
      <c r="E172" s="531">
        <v>45474.0</v>
      </c>
      <c r="F172" s="351">
        <f t="shared" si="1"/>
        <v>10</v>
      </c>
      <c r="G172" s="531">
        <v>45602.0</v>
      </c>
      <c r="H172" s="351">
        <f t="shared" si="2"/>
        <v>6</v>
      </c>
      <c r="I172" s="533" t="s">
        <v>59</v>
      </c>
      <c r="J172" s="530">
        <v>104.0</v>
      </c>
      <c r="K172" s="534" t="s">
        <v>175</v>
      </c>
      <c r="L172" s="605"/>
      <c r="M172" s="555"/>
      <c r="N172" s="530" t="s">
        <v>19</v>
      </c>
      <c r="O172" s="536"/>
      <c r="P172" s="537"/>
      <c r="Q172" s="538">
        <v>29296.4</v>
      </c>
      <c r="R172" s="539" t="str">
        <f t="shared" si="3"/>
        <v>-</v>
      </c>
      <c r="S172" s="152"/>
      <c r="T172" s="162"/>
      <c r="U172" s="162"/>
      <c r="V172" s="162"/>
      <c r="W172" s="573"/>
      <c r="X172" s="572"/>
      <c r="Y172" s="163"/>
      <c r="Z172" s="163"/>
      <c r="AA172" s="163"/>
    </row>
    <row r="173">
      <c r="A173" s="528">
        <v>45705.0</v>
      </c>
      <c r="B173" s="531">
        <v>45783.0</v>
      </c>
      <c r="C173" s="54">
        <v>210384.0</v>
      </c>
      <c r="D173" s="530" t="s">
        <v>60</v>
      </c>
      <c r="E173" s="531">
        <v>45383.0</v>
      </c>
      <c r="F173" s="351">
        <f t="shared" si="1"/>
        <v>13</v>
      </c>
      <c r="G173" s="531">
        <v>45397.0</v>
      </c>
      <c r="H173" s="351">
        <f t="shared" si="2"/>
        <v>12</v>
      </c>
      <c r="I173" s="533" t="s">
        <v>49</v>
      </c>
      <c r="J173" s="555">
        <v>502.0</v>
      </c>
      <c r="K173" s="607">
        <v>5000.0</v>
      </c>
      <c r="L173" s="605"/>
      <c r="M173" s="555" t="s">
        <v>1235</v>
      </c>
      <c r="N173" s="530" t="s">
        <v>19</v>
      </c>
      <c r="O173" s="536" t="s">
        <v>1236</v>
      </c>
      <c r="P173" s="537"/>
      <c r="Q173" s="538">
        <v>19264.77</v>
      </c>
      <c r="R173" s="539">
        <f t="shared" si="3"/>
        <v>0.7404588791</v>
      </c>
      <c r="S173" s="152"/>
      <c r="T173" s="162"/>
      <c r="U173" s="162"/>
      <c r="V173" s="162"/>
      <c r="W173" s="573"/>
      <c r="X173" s="572"/>
      <c r="Y173" s="163"/>
      <c r="Z173" s="163"/>
      <c r="AA173" s="163"/>
    </row>
    <row r="174">
      <c r="A174" s="528">
        <v>45705.0</v>
      </c>
      <c r="B174" s="531">
        <v>45783.0</v>
      </c>
      <c r="C174" s="54">
        <v>233163.0</v>
      </c>
      <c r="D174" s="530" t="s">
        <v>48</v>
      </c>
      <c r="E174" s="531">
        <v>45566.0</v>
      </c>
      <c r="F174" s="351">
        <f t="shared" si="1"/>
        <v>7</v>
      </c>
      <c r="G174" s="531">
        <v>45610.0</v>
      </c>
      <c r="H174" s="351">
        <f t="shared" si="2"/>
        <v>5</v>
      </c>
      <c r="I174" s="533" t="s">
        <v>63</v>
      </c>
      <c r="J174" s="533" t="s">
        <v>176</v>
      </c>
      <c r="K174" s="534" t="s">
        <v>175</v>
      </c>
      <c r="L174" s="605"/>
      <c r="M174" s="555"/>
      <c r="N174" s="530" t="s">
        <v>19</v>
      </c>
      <c r="O174" s="536"/>
      <c r="P174" s="537"/>
      <c r="Q174" s="538">
        <v>34083.7</v>
      </c>
      <c r="R174" s="539" t="str">
        <f t="shared" si="3"/>
        <v>-</v>
      </c>
      <c r="S174" s="152"/>
      <c r="T174" s="162"/>
      <c r="U174" s="162"/>
      <c r="V174" s="162"/>
      <c r="W174" s="573"/>
      <c r="X174" s="572"/>
      <c r="Y174" s="163"/>
      <c r="Z174" s="163"/>
      <c r="AA174" s="163"/>
    </row>
    <row r="175">
      <c r="A175" s="528">
        <v>45705.0</v>
      </c>
      <c r="B175" s="531">
        <v>45782.0</v>
      </c>
      <c r="C175" s="54">
        <v>210656.0</v>
      </c>
      <c r="D175" s="530" t="s">
        <v>48</v>
      </c>
      <c r="E175" s="531">
        <v>45383.0</v>
      </c>
      <c r="F175" s="532">
        <f t="shared" si="1"/>
        <v>13</v>
      </c>
      <c r="G175" s="531">
        <v>45401.0</v>
      </c>
      <c r="H175" s="351">
        <f t="shared" si="2"/>
        <v>12</v>
      </c>
      <c r="I175" s="533" t="s">
        <v>49</v>
      </c>
      <c r="J175" s="530">
        <v>501.0</v>
      </c>
      <c r="K175" s="534">
        <v>8000.0</v>
      </c>
      <c r="L175" s="530" t="s">
        <v>51</v>
      </c>
      <c r="M175" s="545" t="s">
        <v>1237</v>
      </c>
      <c r="N175" s="530" t="s">
        <v>22</v>
      </c>
      <c r="O175" s="536" t="s">
        <v>1116</v>
      </c>
      <c r="P175" s="546" t="s">
        <v>66</v>
      </c>
      <c r="Q175" s="538">
        <v>58177.08</v>
      </c>
      <c r="R175" s="539">
        <f t="shared" si="3"/>
        <v>0.8624888014</v>
      </c>
      <c r="S175" s="152"/>
      <c r="T175" s="162"/>
      <c r="U175" s="162"/>
      <c r="V175" s="162"/>
      <c r="W175" s="573"/>
      <c r="X175" s="572"/>
      <c r="Y175" s="163"/>
      <c r="Z175" s="163"/>
      <c r="AA175" s="163"/>
    </row>
    <row r="176">
      <c r="A176" s="528">
        <v>45705.0</v>
      </c>
      <c r="B176" s="531">
        <v>45783.0</v>
      </c>
      <c r="C176" s="54">
        <v>224187.0</v>
      </c>
      <c r="D176" s="530" t="s">
        <v>48</v>
      </c>
      <c r="E176" s="531">
        <v>45474.0</v>
      </c>
      <c r="F176" s="532">
        <f t="shared" si="1"/>
        <v>10</v>
      </c>
      <c r="G176" s="531">
        <v>45516.0</v>
      </c>
      <c r="H176" s="351">
        <f t="shared" si="2"/>
        <v>8</v>
      </c>
      <c r="I176" s="533" t="s">
        <v>59</v>
      </c>
      <c r="J176" s="530">
        <v>102.0</v>
      </c>
      <c r="K176" s="534" t="s">
        <v>175</v>
      </c>
      <c r="L176" s="530" t="s">
        <v>51</v>
      </c>
      <c r="M176" s="548" t="s">
        <v>200</v>
      </c>
      <c r="N176" s="530" t="s">
        <v>19</v>
      </c>
      <c r="O176" s="536" t="s">
        <v>1173</v>
      </c>
      <c r="P176" s="597" t="s">
        <v>61</v>
      </c>
      <c r="Q176" s="538">
        <v>44450.0</v>
      </c>
      <c r="R176" s="539" t="str">
        <f t="shared" si="3"/>
        <v>-</v>
      </c>
      <c r="S176" s="152"/>
      <c r="T176" s="162"/>
      <c r="U176" s="162"/>
      <c r="V176" s="162"/>
      <c r="W176" s="573"/>
      <c r="X176" s="572"/>
      <c r="Y176" s="163"/>
      <c r="Z176" s="163"/>
      <c r="AA176" s="163"/>
    </row>
    <row r="177">
      <c r="A177" s="528">
        <v>45705.0</v>
      </c>
      <c r="B177" s="531">
        <v>45783.0</v>
      </c>
      <c r="C177" s="54">
        <v>203143.0</v>
      </c>
      <c r="D177" s="530" t="s">
        <v>102</v>
      </c>
      <c r="E177" s="531">
        <v>45323.0</v>
      </c>
      <c r="F177" s="532">
        <f t="shared" si="1"/>
        <v>15</v>
      </c>
      <c r="G177" s="531">
        <v>45360.0</v>
      </c>
      <c r="H177" s="351">
        <f t="shared" si="2"/>
        <v>13</v>
      </c>
      <c r="I177" s="533" t="s">
        <v>73</v>
      </c>
      <c r="J177" s="530">
        <v>222.0</v>
      </c>
      <c r="K177" s="534">
        <v>4500.0</v>
      </c>
      <c r="L177" s="530" t="s">
        <v>68</v>
      </c>
      <c r="M177" s="548" t="s">
        <v>200</v>
      </c>
      <c r="N177" s="530" t="s">
        <v>19</v>
      </c>
      <c r="O177" s="536" t="s">
        <v>1099</v>
      </c>
      <c r="P177" s="597" t="s">
        <v>61</v>
      </c>
      <c r="Q177" s="538">
        <v>23782.92</v>
      </c>
      <c r="R177" s="539">
        <f t="shared" si="3"/>
        <v>0.8107885827</v>
      </c>
      <c r="S177" s="152"/>
      <c r="T177" s="162"/>
      <c r="U177" s="162"/>
      <c r="V177" s="162"/>
      <c r="W177" s="573"/>
      <c r="X177" s="572"/>
      <c r="Y177" s="163"/>
      <c r="Z177" s="163"/>
      <c r="AA177" s="163"/>
    </row>
    <row r="178">
      <c r="A178" s="528">
        <v>45705.0</v>
      </c>
      <c r="B178" s="531">
        <v>45783.0</v>
      </c>
      <c r="C178" s="54">
        <v>227254.0</v>
      </c>
      <c r="D178" s="530" t="s">
        <v>102</v>
      </c>
      <c r="E178" s="531">
        <v>45505.0</v>
      </c>
      <c r="F178" s="351">
        <f t="shared" si="1"/>
        <v>9</v>
      </c>
      <c r="G178" s="531">
        <v>45545.0</v>
      </c>
      <c r="H178" s="351">
        <f t="shared" si="2"/>
        <v>7</v>
      </c>
      <c r="I178" s="533" t="s">
        <v>49</v>
      </c>
      <c r="J178" s="533" t="s">
        <v>176</v>
      </c>
      <c r="K178" s="534" t="s">
        <v>103</v>
      </c>
      <c r="L178" s="530" t="s">
        <v>51</v>
      </c>
      <c r="M178" s="545" t="s">
        <v>1127</v>
      </c>
      <c r="N178" s="530" t="s">
        <v>19</v>
      </c>
      <c r="O178" s="536" t="s">
        <v>1094</v>
      </c>
      <c r="P178" s="546" t="s">
        <v>66</v>
      </c>
      <c r="Q178" s="538">
        <v>30271.57</v>
      </c>
      <c r="R178" s="539" t="str">
        <f t="shared" si="3"/>
        <v>-</v>
      </c>
      <c r="S178" s="152"/>
      <c r="T178" s="162"/>
      <c r="U178" s="162"/>
      <c r="V178" s="162"/>
      <c r="W178" s="573"/>
      <c r="X178" s="572"/>
      <c r="Y178" s="163"/>
      <c r="Z178" s="163"/>
      <c r="AA178" s="163"/>
    </row>
    <row r="179">
      <c r="A179" s="528">
        <v>45705.0</v>
      </c>
      <c r="B179" s="531">
        <v>45783.0</v>
      </c>
      <c r="C179" s="54">
        <v>236477.0</v>
      </c>
      <c r="D179" s="530" t="s">
        <v>71</v>
      </c>
      <c r="E179" s="531">
        <v>45474.0</v>
      </c>
      <c r="F179" s="351">
        <f t="shared" si="1"/>
        <v>10</v>
      </c>
      <c r="G179" s="531">
        <v>45635.0</v>
      </c>
      <c r="H179" s="351">
        <f t="shared" si="2"/>
        <v>4</v>
      </c>
      <c r="I179" s="533" t="s">
        <v>49</v>
      </c>
      <c r="J179" s="533" t="s">
        <v>176</v>
      </c>
      <c r="K179" s="534" t="s">
        <v>103</v>
      </c>
      <c r="L179" s="530" t="s">
        <v>68</v>
      </c>
      <c r="M179" s="545" t="s">
        <v>1201</v>
      </c>
      <c r="N179" s="530" t="s">
        <v>19</v>
      </c>
      <c r="O179" s="536" t="s">
        <v>1094</v>
      </c>
      <c r="P179" s="546" t="s">
        <v>66</v>
      </c>
      <c r="Q179" s="538">
        <v>42388.68</v>
      </c>
      <c r="R179" s="539" t="str">
        <f t="shared" si="3"/>
        <v>-</v>
      </c>
      <c r="S179" s="152"/>
      <c r="T179" s="162"/>
      <c r="U179" s="162"/>
      <c r="V179" s="162"/>
      <c r="W179" s="573"/>
      <c r="X179" s="572"/>
      <c r="Y179" s="163"/>
      <c r="Z179" s="163"/>
      <c r="AA179" s="163"/>
    </row>
    <row r="180">
      <c r="A180" s="528">
        <v>45705.0</v>
      </c>
      <c r="B180" s="531">
        <v>45783.0</v>
      </c>
      <c r="C180" s="54">
        <v>108160.0</v>
      </c>
      <c r="D180" s="530" t="s">
        <v>133</v>
      </c>
      <c r="E180" s="531">
        <v>44470.0</v>
      </c>
      <c r="F180" s="351">
        <f t="shared" si="1"/>
        <v>43</v>
      </c>
      <c r="G180" s="531">
        <v>44529.0</v>
      </c>
      <c r="H180" s="351">
        <f t="shared" si="2"/>
        <v>41</v>
      </c>
      <c r="I180" s="533" t="s">
        <v>59</v>
      </c>
      <c r="J180" s="533" t="s">
        <v>176</v>
      </c>
      <c r="K180" s="534" t="s">
        <v>175</v>
      </c>
      <c r="L180" s="605"/>
      <c r="M180" s="555" t="s">
        <v>56</v>
      </c>
      <c r="N180" s="530" t="s">
        <v>19</v>
      </c>
      <c r="O180" s="536"/>
      <c r="P180" s="537"/>
      <c r="Q180" s="538">
        <v>42501.36</v>
      </c>
      <c r="R180" s="539" t="str">
        <f t="shared" si="3"/>
        <v>-</v>
      </c>
      <c r="S180" s="152"/>
      <c r="T180" s="162"/>
      <c r="U180" s="162"/>
      <c r="V180" s="162"/>
      <c r="W180" s="573"/>
      <c r="X180" s="572"/>
      <c r="Y180" s="163"/>
      <c r="Z180" s="163"/>
      <c r="AA180" s="163"/>
    </row>
    <row r="181">
      <c r="A181" s="528">
        <v>45705.0</v>
      </c>
      <c r="B181" s="531">
        <v>45783.0</v>
      </c>
      <c r="C181" s="54">
        <v>166248.0</v>
      </c>
      <c r="D181" s="530" t="s">
        <v>133</v>
      </c>
      <c r="E181" s="531">
        <v>43009.0</v>
      </c>
      <c r="F181" s="532">
        <f t="shared" si="1"/>
        <v>91</v>
      </c>
      <c r="G181" s="531">
        <v>45019.0</v>
      </c>
      <c r="H181" s="351">
        <f t="shared" si="2"/>
        <v>25</v>
      </c>
      <c r="I181" s="533" t="s">
        <v>74</v>
      </c>
      <c r="J181" s="533" t="s">
        <v>176</v>
      </c>
      <c r="K181" s="534" t="s">
        <v>175</v>
      </c>
      <c r="L181" s="605"/>
      <c r="M181" s="555" t="s">
        <v>1238</v>
      </c>
      <c r="N181" s="530" t="s">
        <v>19</v>
      </c>
      <c r="O181" s="536" t="s">
        <v>1236</v>
      </c>
      <c r="P181" s="537"/>
      <c r="Q181" s="538">
        <v>13202.17</v>
      </c>
      <c r="R181" s="539" t="str">
        <f t="shared" si="3"/>
        <v>-</v>
      </c>
      <c r="S181" s="152"/>
      <c r="T181" s="162"/>
      <c r="U181" s="162"/>
      <c r="V181" s="162"/>
      <c r="W181" s="573"/>
      <c r="X181" s="572"/>
      <c r="Y181" s="163"/>
      <c r="Z181" s="163"/>
      <c r="AA181" s="163"/>
    </row>
    <row r="182">
      <c r="A182" s="528">
        <v>45705.0</v>
      </c>
      <c r="B182" s="531">
        <v>45783.0</v>
      </c>
      <c r="C182" s="54">
        <v>230794.0</v>
      </c>
      <c r="D182" s="530" t="s">
        <v>133</v>
      </c>
      <c r="E182" s="531">
        <v>45444.0</v>
      </c>
      <c r="F182" s="351">
        <f t="shared" si="1"/>
        <v>11</v>
      </c>
      <c r="G182" s="531">
        <v>45581.0</v>
      </c>
      <c r="H182" s="351">
        <f t="shared" si="2"/>
        <v>6</v>
      </c>
      <c r="I182" s="533" t="s">
        <v>74</v>
      </c>
      <c r="J182" s="533" t="s">
        <v>176</v>
      </c>
      <c r="K182" s="534" t="s">
        <v>175</v>
      </c>
      <c r="L182" s="605"/>
      <c r="M182" s="555"/>
      <c r="N182" s="530" t="s">
        <v>19</v>
      </c>
      <c r="O182" s="536"/>
      <c r="P182" s="537"/>
      <c r="Q182" s="538">
        <v>37383.15</v>
      </c>
      <c r="R182" s="539" t="str">
        <f t="shared" si="3"/>
        <v>-</v>
      </c>
      <c r="S182" s="152"/>
      <c r="T182" s="162"/>
      <c r="U182" s="162"/>
      <c r="V182" s="162"/>
      <c r="W182" s="573"/>
      <c r="X182" s="572"/>
      <c r="Y182" s="163"/>
      <c r="Z182" s="163"/>
      <c r="AA182" s="163"/>
    </row>
    <row r="183">
      <c r="A183" s="528">
        <v>45705.0</v>
      </c>
      <c r="B183" s="531">
        <v>45783.0</v>
      </c>
      <c r="C183" s="54">
        <v>232775.0</v>
      </c>
      <c r="D183" s="530" t="s">
        <v>133</v>
      </c>
      <c r="E183" s="531">
        <v>45566.0</v>
      </c>
      <c r="F183" s="351">
        <f t="shared" si="1"/>
        <v>7</v>
      </c>
      <c r="G183" s="531">
        <v>45651.0</v>
      </c>
      <c r="H183" s="351">
        <f t="shared" si="2"/>
        <v>4</v>
      </c>
      <c r="I183" s="533" t="s">
        <v>73</v>
      </c>
      <c r="J183" s="533" t="s">
        <v>176</v>
      </c>
      <c r="K183" s="534" t="s">
        <v>175</v>
      </c>
      <c r="L183" s="605"/>
      <c r="M183" s="555"/>
      <c r="N183" s="530" t="s">
        <v>19</v>
      </c>
      <c r="O183" s="536"/>
      <c r="P183" s="537"/>
      <c r="Q183" s="538">
        <v>23963.73</v>
      </c>
      <c r="R183" s="539" t="str">
        <f t="shared" si="3"/>
        <v>-</v>
      </c>
      <c r="S183" s="152"/>
      <c r="T183" s="162"/>
      <c r="U183" s="162"/>
      <c r="V183" s="162"/>
      <c r="W183" s="573"/>
      <c r="X183" s="572"/>
      <c r="Y183" s="163"/>
      <c r="Z183" s="163"/>
      <c r="AA183" s="163"/>
    </row>
    <row r="184">
      <c r="A184" s="528">
        <v>45705.0</v>
      </c>
      <c r="B184" s="531">
        <v>45783.0</v>
      </c>
      <c r="C184" s="54">
        <v>114613.0</v>
      </c>
      <c r="D184" s="530" t="s">
        <v>133</v>
      </c>
      <c r="E184" s="531">
        <v>44501.0</v>
      </c>
      <c r="F184" s="351">
        <f t="shared" si="1"/>
        <v>42</v>
      </c>
      <c r="G184" s="531">
        <v>44596.0</v>
      </c>
      <c r="H184" s="351">
        <f t="shared" si="2"/>
        <v>39</v>
      </c>
      <c r="I184" s="533" t="s">
        <v>59</v>
      </c>
      <c r="J184" s="530">
        <v>102.0</v>
      </c>
      <c r="K184" s="534" t="s">
        <v>175</v>
      </c>
      <c r="L184" s="605"/>
      <c r="M184" s="555" t="s">
        <v>56</v>
      </c>
      <c r="N184" s="530" t="s">
        <v>19</v>
      </c>
      <c r="O184" s="536"/>
      <c r="P184" s="537"/>
      <c r="Q184" s="538">
        <v>19382.0</v>
      </c>
      <c r="R184" s="539" t="str">
        <f t="shared" si="3"/>
        <v>-</v>
      </c>
      <c r="S184" s="152"/>
      <c r="T184" s="162"/>
      <c r="U184" s="162"/>
      <c r="V184" s="162"/>
      <c r="W184" s="573"/>
      <c r="X184" s="572"/>
      <c r="Y184" s="163"/>
      <c r="Z184" s="163"/>
      <c r="AA184" s="163"/>
    </row>
    <row r="185">
      <c r="A185" s="528">
        <v>45705.0</v>
      </c>
      <c r="B185" s="531">
        <v>45783.0</v>
      </c>
      <c r="C185" s="54">
        <v>226675.0</v>
      </c>
      <c r="D185" s="530" t="s">
        <v>133</v>
      </c>
      <c r="E185" s="531">
        <v>45047.0</v>
      </c>
      <c r="F185" s="351">
        <f t="shared" si="1"/>
        <v>24</v>
      </c>
      <c r="G185" s="531">
        <v>45540.0</v>
      </c>
      <c r="H185" s="351">
        <f t="shared" si="2"/>
        <v>8</v>
      </c>
      <c r="I185" s="533" t="s">
        <v>59</v>
      </c>
      <c r="J185" s="530">
        <v>102.0</v>
      </c>
      <c r="K185" s="534" t="s">
        <v>1118</v>
      </c>
      <c r="L185" s="530" t="s">
        <v>51</v>
      </c>
      <c r="M185" s="548" t="s">
        <v>200</v>
      </c>
      <c r="N185" s="530" t="s">
        <v>19</v>
      </c>
      <c r="O185" s="536" t="s">
        <v>1094</v>
      </c>
      <c r="P185" s="597" t="s">
        <v>61</v>
      </c>
      <c r="Q185" s="538">
        <v>12474.0</v>
      </c>
      <c r="R185" s="539" t="str">
        <f t="shared" si="3"/>
        <v>-</v>
      </c>
      <c r="S185" s="152"/>
      <c r="T185" s="162"/>
      <c r="U185" s="162"/>
      <c r="V185" s="162"/>
      <c r="W185" s="573"/>
      <c r="X185" s="572"/>
      <c r="Y185" s="163"/>
      <c r="Z185" s="163"/>
      <c r="AA185" s="163"/>
    </row>
    <row r="186">
      <c r="A186" s="528">
        <v>45705.0</v>
      </c>
      <c r="B186" s="531">
        <v>45783.0</v>
      </c>
      <c r="C186" s="54">
        <v>238471.0</v>
      </c>
      <c r="D186" s="530" t="s">
        <v>133</v>
      </c>
      <c r="E186" s="531">
        <v>45597.0</v>
      </c>
      <c r="F186" s="351">
        <f t="shared" si="1"/>
        <v>6</v>
      </c>
      <c r="G186" s="531">
        <v>45664.0</v>
      </c>
      <c r="H186" s="351">
        <f t="shared" si="2"/>
        <v>3</v>
      </c>
      <c r="I186" s="533" t="s">
        <v>74</v>
      </c>
      <c r="J186" s="533" t="s">
        <v>176</v>
      </c>
      <c r="K186" s="534" t="s">
        <v>175</v>
      </c>
      <c r="L186" s="605"/>
      <c r="M186" s="555"/>
      <c r="N186" s="530" t="s">
        <v>19</v>
      </c>
      <c r="O186" s="536"/>
      <c r="P186" s="537"/>
      <c r="Q186" s="538">
        <v>12547.34</v>
      </c>
      <c r="R186" s="539" t="str">
        <f t="shared" si="3"/>
        <v>-</v>
      </c>
      <c r="S186" s="152"/>
      <c r="T186" s="162"/>
      <c r="U186" s="162"/>
      <c r="V186" s="162"/>
      <c r="W186" s="573"/>
      <c r="X186" s="572"/>
      <c r="Y186" s="163"/>
      <c r="Z186" s="163"/>
      <c r="AA186" s="163"/>
    </row>
    <row r="187">
      <c r="A187" s="528">
        <v>45722.0</v>
      </c>
      <c r="B187" s="531">
        <v>45783.0</v>
      </c>
      <c r="C187" s="54">
        <v>231364.0</v>
      </c>
      <c r="D187" s="530" t="s">
        <v>70</v>
      </c>
      <c r="E187" s="531">
        <v>45566.0</v>
      </c>
      <c r="F187" s="351">
        <f t="shared" si="1"/>
        <v>7</v>
      </c>
      <c r="G187" s="531">
        <v>45581.0</v>
      </c>
      <c r="H187" s="351">
        <f t="shared" si="2"/>
        <v>6</v>
      </c>
      <c r="I187" s="533" t="s">
        <v>73</v>
      </c>
      <c r="J187" s="533" t="s">
        <v>176</v>
      </c>
      <c r="K187" s="534">
        <v>8000.0</v>
      </c>
      <c r="L187" s="605"/>
      <c r="M187" s="555"/>
      <c r="N187" s="530" t="s">
        <v>19</v>
      </c>
      <c r="O187" s="536"/>
      <c r="P187" s="537"/>
      <c r="Q187" s="538">
        <v>75460.91</v>
      </c>
      <c r="R187" s="539">
        <f t="shared" si="3"/>
        <v>0.8939848459</v>
      </c>
      <c r="S187" s="152"/>
      <c r="T187" s="162"/>
      <c r="U187" s="162"/>
      <c r="V187" s="162"/>
      <c r="W187" s="573"/>
      <c r="X187" s="572"/>
      <c r="Y187" s="163"/>
      <c r="Z187" s="163"/>
      <c r="AA187" s="163"/>
    </row>
    <row r="188">
      <c r="A188" s="528">
        <v>45705.0</v>
      </c>
      <c r="B188" s="531">
        <v>45783.0</v>
      </c>
      <c r="C188" s="54">
        <v>120761.0</v>
      </c>
      <c r="D188" s="530" t="s">
        <v>70</v>
      </c>
      <c r="E188" s="531">
        <v>44621.0</v>
      </c>
      <c r="F188" s="351">
        <f t="shared" si="1"/>
        <v>38</v>
      </c>
      <c r="G188" s="531">
        <v>44641.0</v>
      </c>
      <c r="H188" s="351">
        <f t="shared" si="2"/>
        <v>37</v>
      </c>
      <c r="I188" s="533" t="s">
        <v>72</v>
      </c>
      <c r="J188" s="530">
        <v>42.0</v>
      </c>
      <c r="K188" s="534" t="s">
        <v>175</v>
      </c>
      <c r="L188" s="605"/>
      <c r="M188" s="555"/>
      <c r="N188" s="530" t="s">
        <v>19</v>
      </c>
      <c r="O188" s="536"/>
      <c r="P188" s="537"/>
      <c r="Q188" s="538">
        <v>19215.56</v>
      </c>
      <c r="R188" s="539" t="str">
        <f t="shared" si="3"/>
        <v>-</v>
      </c>
      <c r="S188" s="152"/>
      <c r="T188" s="162"/>
      <c r="U188" s="162"/>
      <c r="V188" s="162"/>
      <c r="W188" s="573"/>
      <c r="X188" s="572"/>
      <c r="Y188" s="163"/>
      <c r="Z188" s="163"/>
      <c r="AA188" s="163"/>
    </row>
    <row r="189">
      <c r="A189" s="528">
        <v>45705.0</v>
      </c>
      <c r="B189" s="531">
        <v>45783.0</v>
      </c>
      <c r="C189" s="54">
        <v>236078.0</v>
      </c>
      <c r="D189" s="530" t="s">
        <v>70</v>
      </c>
      <c r="E189" s="531">
        <v>45566.0</v>
      </c>
      <c r="F189" s="351">
        <f t="shared" si="1"/>
        <v>7</v>
      </c>
      <c r="G189" s="531">
        <v>45629.0</v>
      </c>
      <c r="H189" s="351">
        <f t="shared" si="2"/>
        <v>5</v>
      </c>
      <c r="I189" s="533" t="s">
        <v>49</v>
      </c>
      <c r="J189" s="533" t="s">
        <v>176</v>
      </c>
      <c r="K189" s="534" t="s">
        <v>175</v>
      </c>
      <c r="L189" s="586" t="s">
        <v>51</v>
      </c>
      <c r="M189" s="548" t="s">
        <v>200</v>
      </c>
      <c r="N189" s="530" t="s">
        <v>19</v>
      </c>
      <c r="O189" s="536" t="s">
        <v>1173</v>
      </c>
      <c r="P189" s="597" t="s">
        <v>61</v>
      </c>
      <c r="Q189" s="538">
        <v>39556.44</v>
      </c>
      <c r="R189" s="539" t="str">
        <f t="shared" si="3"/>
        <v>-</v>
      </c>
      <c r="S189" s="152"/>
      <c r="T189" s="162"/>
      <c r="U189" s="162"/>
      <c r="V189" s="162"/>
      <c r="W189" s="573"/>
      <c r="X189" s="572"/>
      <c r="Y189" s="163"/>
      <c r="Z189" s="163"/>
      <c r="AA189" s="163"/>
    </row>
    <row r="190">
      <c r="A190" s="528">
        <v>45705.0</v>
      </c>
      <c r="B190" s="531">
        <v>45783.0</v>
      </c>
      <c r="C190" s="54">
        <v>228395.0</v>
      </c>
      <c r="D190" s="530" t="s">
        <v>70</v>
      </c>
      <c r="E190" s="531">
        <v>45536.0</v>
      </c>
      <c r="F190" s="351">
        <f t="shared" si="1"/>
        <v>8</v>
      </c>
      <c r="G190" s="531">
        <v>45560.0</v>
      </c>
      <c r="H190" s="351">
        <f t="shared" si="2"/>
        <v>7</v>
      </c>
      <c r="I190" s="533" t="s">
        <v>49</v>
      </c>
      <c r="J190" s="533" t="s">
        <v>176</v>
      </c>
      <c r="K190" s="534" t="s">
        <v>175</v>
      </c>
      <c r="L190" s="530" t="s">
        <v>51</v>
      </c>
      <c r="M190" s="545" t="s">
        <v>1239</v>
      </c>
      <c r="N190" s="530" t="s">
        <v>19</v>
      </c>
      <c r="O190" s="536" t="s">
        <v>1122</v>
      </c>
      <c r="P190" s="546" t="s">
        <v>66</v>
      </c>
      <c r="Q190" s="538">
        <v>29752.38</v>
      </c>
      <c r="R190" s="539" t="str">
        <f t="shared" si="3"/>
        <v>-</v>
      </c>
      <c r="S190" s="152"/>
      <c r="T190" s="162"/>
      <c r="U190" s="162"/>
      <c r="V190" s="162"/>
      <c r="W190" s="573"/>
      <c r="X190" s="572"/>
      <c r="Y190" s="163"/>
      <c r="Z190" s="163"/>
      <c r="AA190" s="163"/>
    </row>
    <row r="191">
      <c r="A191" s="528">
        <v>45705.0</v>
      </c>
      <c r="B191" s="531">
        <v>45783.0</v>
      </c>
      <c r="C191" s="54">
        <v>241167.0</v>
      </c>
      <c r="D191" s="530" t="s">
        <v>70</v>
      </c>
      <c r="E191" s="531">
        <v>45566.0</v>
      </c>
      <c r="F191" s="351">
        <f t="shared" si="1"/>
        <v>7</v>
      </c>
      <c r="G191" s="531">
        <v>45689.0</v>
      </c>
      <c r="H191" s="351">
        <f t="shared" si="2"/>
        <v>3</v>
      </c>
      <c r="I191" s="533" t="s">
        <v>63</v>
      </c>
      <c r="J191" s="533" t="s">
        <v>176</v>
      </c>
      <c r="K191" s="534" t="s">
        <v>175</v>
      </c>
      <c r="L191" s="605"/>
      <c r="M191" s="555"/>
      <c r="N191" s="530" t="s">
        <v>19</v>
      </c>
      <c r="O191" s="536"/>
      <c r="P191" s="537"/>
      <c r="Q191" s="538">
        <v>122651.82</v>
      </c>
      <c r="R191" s="539" t="str">
        <f t="shared" si="3"/>
        <v>-</v>
      </c>
      <c r="S191" s="152"/>
      <c r="T191" s="162"/>
      <c r="U191" s="162"/>
      <c r="V191" s="162"/>
      <c r="W191" s="573"/>
      <c r="X191" s="572"/>
      <c r="Y191" s="163"/>
      <c r="Z191" s="163"/>
      <c r="AA191" s="163"/>
    </row>
    <row r="192">
      <c r="A192" s="528">
        <v>45705.0</v>
      </c>
      <c r="B192" s="531">
        <v>45783.0</v>
      </c>
      <c r="C192" s="54">
        <v>226890.0</v>
      </c>
      <c r="D192" s="530" t="s">
        <v>70</v>
      </c>
      <c r="E192" s="531">
        <v>45413.0</v>
      </c>
      <c r="F192" s="351">
        <f t="shared" si="1"/>
        <v>12</v>
      </c>
      <c r="G192" s="531">
        <v>45565.0</v>
      </c>
      <c r="H192" s="351">
        <f t="shared" si="2"/>
        <v>7</v>
      </c>
      <c r="I192" s="533" t="s">
        <v>59</v>
      </c>
      <c r="J192" s="608">
        <v>104.0</v>
      </c>
      <c r="K192" s="534" t="s">
        <v>103</v>
      </c>
      <c r="L192" s="530" t="s">
        <v>68</v>
      </c>
      <c r="M192" s="548" t="s">
        <v>200</v>
      </c>
      <c r="N192" s="530" t="s">
        <v>19</v>
      </c>
      <c r="O192" s="536" t="s">
        <v>1094</v>
      </c>
      <c r="P192" s="597" t="s">
        <v>61</v>
      </c>
      <c r="Q192" s="538">
        <v>19567.0</v>
      </c>
      <c r="R192" s="539" t="str">
        <f t="shared" si="3"/>
        <v>-</v>
      </c>
      <c r="S192" s="152"/>
      <c r="T192" s="162"/>
      <c r="U192" s="162"/>
      <c r="V192" s="162"/>
      <c r="W192" s="573"/>
      <c r="X192" s="572"/>
      <c r="Y192" s="163"/>
      <c r="Z192" s="163"/>
      <c r="AA192" s="163"/>
    </row>
    <row r="193">
      <c r="A193" s="528">
        <v>45705.0</v>
      </c>
      <c r="B193" s="531">
        <v>45783.0</v>
      </c>
      <c r="C193" s="54">
        <v>214432.0</v>
      </c>
      <c r="D193" s="530" t="s">
        <v>70</v>
      </c>
      <c r="E193" s="531">
        <v>45352.0</v>
      </c>
      <c r="F193" s="351">
        <f t="shared" si="1"/>
        <v>14</v>
      </c>
      <c r="G193" s="531">
        <v>45427.0</v>
      </c>
      <c r="H193" s="351">
        <f t="shared" si="2"/>
        <v>11</v>
      </c>
      <c r="I193" s="533" t="s">
        <v>59</v>
      </c>
      <c r="J193" s="555" t="s">
        <v>188</v>
      </c>
      <c r="K193" s="555" t="s">
        <v>175</v>
      </c>
      <c r="L193" s="605"/>
      <c r="M193" s="555" t="s">
        <v>1235</v>
      </c>
      <c r="N193" s="530" t="s">
        <v>19</v>
      </c>
      <c r="O193" s="536" t="s">
        <v>1236</v>
      </c>
      <c r="P193" s="537"/>
      <c r="Q193" s="538">
        <v>42282.0</v>
      </c>
      <c r="R193" s="539" t="str">
        <f t="shared" si="3"/>
        <v>-</v>
      </c>
      <c r="S193" s="152"/>
      <c r="T193" s="162"/>
      <c r="U193" s="162"/>
      <c r="V193" s="162"/>
      <c r="W193" s="573"/>
      <c r="X193" s="572"/>
      <c r="Y193" s="163"/>
      <c r="Z193" s="163"/>
      <c r="AA193" s="163"/>
    </row>
    <row r="194">
      <c r="A194" s="528">
        <v>45705.0</v>
      </c>
      <c r="B194" s="531">
        <v>45783.0</v>
      </c>
      <c r="C194" s="54">
        <v>216456.0</v>
      </c>
      <c r="D194" s="530" t="s">
        <v>70</v>
      </c>
      <c r="E194" s="531">
        <v>45413.0</v>
      </c>
      <c r="F194" s="532">
        <f t="shared" si="1"/>
        <v>12</v>
      </c>
      <c r="G194" s="531">
        <v>45442.0</v>
      </c>
      <c r="H194" s="351">
        <f t="shared" si="2"/>
        <v>11</v>
      </c>
      <c r="I194" s="533" t="s">
        <v>59</v>
      </c>
      <c r="J194" s="530">
        <v>101.0</v>
      </c>
      <c r="K194" s="534">
        <v>6000.0</v>
      </c>
      <c r="L194" s="530" t="s">
        <v>51</v>
      </c>
      <c r="M194" s="548" t="s">
        <v>200</v>
      </c>
      <c r="N194" s="530" t="s">
        <v>19</v>
      </c>
      <c r="O194" s="536" t="s">
        <v>1099</v>
      </c>
      <c r="P194" s="597" t="s">
        <v>61</v>
      </c>
      <c r="Q194" s="538">
        <v>32274.0</v>
      </c>
      <c r="R194" s="539">
        <f t="shared" si="3"/>
        <v>0.8140918386</v>
      </c>
      <c r="S194" s="152"/>
      <c r="T194" s="162"/>
      <c r="U194" s="162"/>
      <c r="V194" s="162"/>
      <c r="W194" s="573"/>
      <c r="X194" s="572"/>
      <c r="Y194" s="163"/>
      <c r="Z194" s="163"/>
      <c r="AA194" s="163"/>
    </row>
    <row r="195">
      <c r="A195" s="528">
        <v>45705.0</v>
      </c>
      <c r="B195" s="531">
        <v>45783.0</v>
      </c>
      <c r="C195" s="54">
        <v>225234.0</v>
      </c>
      <c r="D195" s="530" t="s">
        <v>70</v>
      </c>
      <c r="E195" s="531">
        <v>45474.0</v>
      </c>
      <c r="F195" s="351">
        <f t="shared" si="1"/>
        <v>10</v>
      </c>
      <c r="G195" s="531">
        <v>45523.0</v>
      </c>
      <c r="H195" s="351">
        <f t="shared" si="2"/>
        <v>8</v>
      </c>
      <c r="I195" s="533" t="s">
        <v>59</v>
      </c>
      <c r="J195" s="530">
        <v>102.0</v>
      </c>
      <c r="K195" s="534" t="s">
        <v>175</v>
      </c>
      <c r="L195" s="530" t="s">
        <v>51</v>
      </c>
      <c r="M195" s="548" t="s">
        <v>200</v>
      </c>
      <c r="N195" s="530" t="s">
        <v>19</v>
      </c>
      <c r="O195" s="536" t="s">
        <v>1173</v>
      </c>
      <c r="P195" s="597" t="s">
        <v>61</v>
      </c>
      <c r="Q195" s="538">
        <v>27173.58</v>
      </c>
      <c r="R195" s="539" t="str">
        <f t="shared" si="3"/>
        <v>-</v>
      </c>
      <c r="S195" s="152"/>
      <c r="T195" s="162"/>
      <c r="U195" s="162"/>
      <c r="V195" s="162"/>
      <c r="W195" s="573"/>
      <c r="X195" s="572"/>
      <c r="Y195" s="163"/>
      <c r="Z195" s="163"/>
      <c r="AA195" s="163"/>
    </row>
    <row r="196">
      <c r="A196" s="528">
        <v>45705.0</v>
      </c>
      <c r="B196" s="531">
        <v>45783.0</v>
      </c>
      <c r="C196" s="54">
        <v>235534.0</v>
      </c>
      <c r="D196" s="530" t="s">
        <v>70</v>
      </c>
      <c r="E196" s="531">
        <v>45536.0</v>
      </c>
      <c r="F196" s="351">
        <f t="shared" si="1"/>
        <v>8</v>
      </c>
      <c r="G196" s="531">
        <v>45625.0</v>
      </c>
      <c r="H196" s="351">
        <f t="shared" si="2"/>
        <v>5</v>
      </c>
      <c r="I196" s="533" t="s">
        <v>73</v>
      </c>
      <c r="J196" s="533" t="s">
        <v>176</v>
      </c>
      <c r="K196" s="534" t="s">
        <v>175</v>
      </c>
      <c r="L196" s="605"/>
      <c r="M196" s="555"/>
      <c r="N196" s="530" t="s">
        <v>19</v>
      </c>
      <c r="O196" s="536"/>
      <c r="P196" s="537"/>
      <c r="Q196" s="538">
        <v>74185.58</v>
      </c>
      <c r="R196" s="539" t="str">
        <f t="shared" si="3"/>
        <v>-</v>
      </c>
      <c r="S196" s="152"/>
      <c r="T196" s="162"/>
      <c r="U196" s="162"/>
      <c r="V196" s="162"/>
      <c r="W196" s="573"/>
      <c r="X196" s="572"/>
      <c r="Y196" s="163"/>
      <c r="Z196" s="163"/>
      <c r="AA196" s="163"/>
    </row>
    <row r="197">
      <c r="A197" s="528">
        <v>45722.0</v>
      </c>
      <c r="B197" s="531">
        <v>45783.0</v>
      </c>
      <c r="C197" s="54">
        <v>233708.0</v>
      </c>
      <c r="D197" s="530" t="s">
        <v>70</v>
      </c>
      <c r="E197" s="531">
        <v>45566.0</v>
      </c>
      <c r="F197" s="351">
        <f t="shared" si="1"/>
        <v>7</v>
      </c>
      <c r="G197" s="531">
        <v>45543.0</v>
      </c>
      <c r="H197" s="351">
        <f t="shared" si="2"/>
        <v>7</v>
      </c>
      <c r="I197" s="533" t="s">
        <v>73</v>
      </c>
      <c r="J197" s="530" t="s">
        <v>210</v>
      </c>
      <c r="K197" s="534">
        <v>7000.0</v>
      </c>
      <c r="L197" s="530" t="s">
        <v>51</v>
      </c>
      <c r="M197" s="548" t="s">
        <v>200</v>
      </c>
      <c r="N197" s="530" t="s">
        <v>19</v>
      </c>
      <c r="O197" s="536" t="s">
        <v>1099</v>
      </c>
      <c r="P197" s="597" t="s">
        <v>61</v>
      </c>
      <c r="Q197" s="538">
        <v>31098.53</v>
      </c>
      <c r="R197" s="539">
        <f t="shared" si="3"/>
        <v>0.7749089748</v>
      </c>
      <c r="S197" s="152"/>
      <c r="T197" s="162"/>
      <c r="U197" s="162"/>
      <c r="V197" s="162"/>
      <c r="W197" s="573"/>
      <c r="X197" s="572"/>
      <c r="Y197" s="163"/>
      <c r="Z197" s="163"/>
      <c r="AA197" s="163"/>
    </row>
    <row r="198">
      <c r="A198" s="528">
        <v>45705.0</v>
      </c>
      <c r="B198" s="531">
        <v>45783.0</v>
      </c>
      <c r="C198" s="54">
        <v>240289.0</v>
      </c>
      <c r="D198" s="530" t="s">
        <v>77</v>
      </c>
      <c r="E198" s="531">
        <v>45566.0</v>
      </c>
      <c r="F198" s="351">
        <f t="shared" si="1"/>
        <v>7</v>
      </c>
      <c r="G198" s="531">
        <v>45680.0</v>
      </c>
      <c r="H198" s="351">
        <f t="shared" si="2"/>
        <v>3</v>
      </c>
      <c r="I198" s="533" t="s">
        <v>49</v>
      </c>
      <c r="J198" s="533" t="s">
        <v>176</v>
      </c>
      <c r="K198" s="534" t="s">
        <v>175</v>
      </c>
      <c r="L198" s="530" t="s">
        <v>51</v>
      </c>
      <c r="M198" s="548" t="s">
        <v>200</v>
      </c>
      <c r="N198" s="530" t="s">
        <v>19</v>
      </c>
      <c r="O198" s="536" t="s">
        <v>1134</v>
      </c>
      <c r="P198" s="597" t="s">
        <v>61</v>
      </c>
      <c r="Q198" s="538">
        <v>56630.0</v>
      </c>
      <c r="R198" s="539" t="str">
        <f t="shared" si="3"/>
        <v>-</v>
      </c>
      <c r="S198" s="152"/>
      <c r="T198" s="162"/>
      <c r="U198" s="162"/>
      <c r="V198" s="162"/>
      <c r="W198" s="573"/>
      <c r="X198" s="572"/>
      <c r="Y198" s="163"/>
      <c r="Z198" s="163"/>
      <c r="AA198" s="163"/>
    </row>
    <row r="199">
      <c r="A199" s="528">
        <v>45705.0</v>
      </c>
      <c r="B199" s="531">
        <v>45783.0</v>
      </c>
      <c r="C199" s="54">
        <v>240299.0</v>
      </c>
      <c r="D199" s="530" t="s">
        <v>77</v>
      </c>
      <c r="E199" s="531">
        <v>45597.0</v>
      </c>
      <c r="F199" s="351">
        <f t="shared" si="1"/>
        <v>6</v>
      </c>
      <c r="G199" s="531">
        <v>45681.0</v>
      </c>
      <c r="H199" s="351">
        <f t="shared" si="2"/>
        <v>3</v>
      </c>
      <c r="I199" s="533" t="s">
        <v>49</v>
      </c>
      <c r="J199" s="533" t="s">
        <v>176</v>
      </c>
      <c r="K199" s="534" t="s">
        <v>175</v>
      </c>
      <c r="L199" s="530" t="s">
        <v>51</v>
      </c>
      <c r="M199" s="548" t="s">
        <v>200</v>
      </c>
      <c r="N199" s="530" t="s">
        <v>19</v>
      </c>
      <c r="O199" s="536" t="s">
        <v>1134</v>
      </c>
      <c r="P199" s="597" t="s">
        <v>61</v>
      </c>
      <c r="Q199" s="538">
        <v>47382.27</v>
      </c>
      <c r="R199" s="539" t="str">
        <f t="shared" si="3"/>
        <v>-</v>
      </c>
      <c r="S199" s="152"/>
      <c r="T199" s="162"/>
      <c r="U199" s="162"/>
      <c r="V199" s="162"/>
      <c r="W199" s="573"/>
      <c r="X199" s="572"/>
      <c r="Y199" s="163"/>
      <c r="Z199" s="163"/>
      <c r="AA199" s="163"/>
    </row>
    <row r="200">
      <c r="A200" s="528">
        <v>45705.0</v>
      </c>
      <c r="B200" s="531">
        <v>45783.0</v>
      </c>
      <c r="C200" s="54">
        <v>228019.0</v>
      </c>
      <c r="D200" s="530" t="s">
        <v>77</v>
      </c>
      <c r="E200" s="531">
        <v>45474.0</v>
      </c>
      <c r="F200" s="351">
        <f t="shared" si="1"/>
        <v>10</v>
      </c>
      <c r="G200" s="531">
        <v>45549.0</v>
      </c>
      <c r="H200" s="351">
        <f t="shared" si="2"/>
        <v>7</v>
      </c>
      <c r="I200" s="533" t="s">
        <v>49</v>
      </c>
      <c r="J200" s="533" t="s">
        <v>176</v>
      </c>
      <c r="K200" s="534" t="s">
        <v>175</v>
      </c>
      <c r="L200" s="530" t="s">
        <v>51</v>
      </c>
      <c r="M200" s="545" t="s">
        <v>1240</v>
      </c>
      <c r="N200" s="530" t="s">
        <v>19</v>
      </c>
      <c r="O200" s="536" t="s">
        <v>1122</v>
      </c>
      <c r="P200" s="546" t="s">
        <v>66</v>
      </c>
      <c r="Q200" s="538">
        <v>118256.08</v>
      </c>
      <c r="R200" s="539" t="str">
        <f t="shared" si="3"/>
        <v>-</v>
      </c>
      <c r="S200" s="152"/>
      <c r="T200" s="162"/>
      <c r="U200" s="162"/>
      <c r="V200" s="162"/>
      <c r="W200" s="573"/>
      <c r="X200" s="572"/>
      <c r="Y200" s="163"/>
      <c r="Z200" s="163"/>
      <c r="AA200" s="163"/>
    </row>
    <row r="201">
      <c r="A201" s="528">
        <v>45705.0</v>
      </c>
      <c r="B201" s="531">
        <v>45783.0</v>
      </c>
      <c r="C201" s="54">
        <v>233724.0</v>
      </c>
      <c r="D201" s="530" t="s">
        <v>77</v>
      </c>
      <c r="E201" s="531">
        <v>45566.0</v>
      </c>
      <c r="F201" s="351">
        <f t="shared" si="1"/>
        <v>7</v>
      </c>
      <c r="G201" s="531">
        <v>45604.0</v>
      </c>
      <c r="H201" s="351">
        <f t="shared" si="2"/>
        <v>5</v>
      </c>
      <c r="I201" s="533" t="s">
        <v>49</v>
      </c>
      <c r="J201" s="533" t="s">
        <v>176</v>
      </c>
      <c r="K201" s="534" t="s">
        <v>175</v>
      </c>
      <c r="L201" s="530" t="s">
        <v>51</v>
      </c>
      <c r="M201" s="545" t="s">
        <v>1241</v>
      </c>
      <c r="N201" s="530" t="s">
        <v>19</v>
      </c>
      <c r="O201" s="536" t="s">
        <v>1122</v>
      </c>
      <c r="P201" s="546" t="s">
        <v>66</v>
      </c>
      <c r="Q201" s="538">
        <v>20956.65</v>
      </c>
      <c r="R201" s="539" t="str">
        <f t="shared" si="3"/>
        <v>-</v>
      </c>
      <c r="S201" s="152"/>
      <c r="T201" s="162"/>
      <c r="U201" s="162"/>
      <c r="V201" s="162"/>
      <c r="W201" s="573"/>
      <c r="X201" s="572"/>
      <c r="Y201" s="163"/>
      <c r="Z201" s="163"/>
      <c r="AA201" s="163"/>
    </row>
    <row r="202">
      <c r="A202" s="528">
        <v>45705.0</v>
      </c>
      <c r="B202" s="531">
        <v>45783.0</v>
      </c>
      <c r="C202" s="54">
        <v>191313.0</v>
      </c>
      <c r="D202" s="530" t="s">
        <v>70</v>
      </c>
      <c r="E202" s="531">
        <v>45200.0</v>
      </c>
      <c r="F202" s="532">
        <f t="shared" si="1"/>
        <v>19</v>
      </c>
      <c r="G202" s="531">
        <v>45230.0</v>
      </c>
      <c r="H202" s="351">
        <f t="shared" si="2"/>
        <v>18</v>
      </c>
      <c r="I202" s="533" t="s">
        <v>59</v>
      </c>
      <c r="J202" s="530">
        <v>101.0</v>
      </c>
      <c r="K202" s="534" t="s">
        <v>103</v>
      </c>
      <c r="L202" s="530" t="s">
        <v>51</v>
      </c>
      <c r="M202" s="545" t="s">
        <v>1242</v>
      </c>
      <c r="N202" s="530" t="s">
        <v>19</v>
      </c>
      <c r="O202" s="536" t="s">
        <v>1110</v>
      </c>
      <c r="P202" s="546" t="s">
        <v>66</v>
      </c>
      <c r="Q202" s="538">
        <v>16656.0</v>
      </c>
      <c r="R202" s="539" t="str">
        <f t="shared" si="3"/>
        <v>-</v>
      </c>
      <c r="S202" s="152"/>
      <c r="T202" s="162"/>
      <c r="U202" s="162"/>
      <c r="V202" s="162"/>
      <c r="W202" s="573"/>
      <c r="X202" s="572"/>
      <c r="Y202" s="163"/>
      <c r="Z202" s="163"/>
      <c r="AA202" s="163"/>
    </row>
    <row r="203">
      <c r="A203" s="528">
        <v>45705.0</v>
      </c>
      <c r="B203" s="531">
        <v>45783.0</v>
      </c>
      <c r="C203" s="54">
        <v>200753.0</v>
      </c>
      <c r="D203" s="530" t="s">
        <v>70</v>
      </c>
      <c r="E203" s="531">
        <v>45231.0</v>
      </c>
      <c r="F203" s="532">
        <f t="shared" si="1"/>
        <v>18</v>
      </c>
      <c r="G203" s="531">
        <v>45322.0</v>
      </c>
      <c r="H203" s="351">
        <f t="shared" si="2"/>
        <v>15</v>
      </c>
      <c r="I203" s="533" t="s">
        <v>59</v>
      </c>
      <c r="J203" s="530">
        <v>101.0</v>
      </c>
      <c r="K203" s="534" t="s">
        <v>174</v>
      </c>
      <c r="L203" s="530" t="s">
        <v>51</v>
      </c>
      <c r="M203" s="545" t="s">
        <v>1243</v>
      </c>
      <c r="N203" s="530" t="s">
        <v>19</v>
      </c>
      <c r="O203" s="536" t="s">
        <v>1180</v>
      </c>
      <c r="P203" s="546" t="s">
        <v>66</v>
      </c>
      <c r="Q203" s="538">
        <v>32934.0</v>
      </c>
      <c r="R203" s="539" t="str">
        <f t="shared" si="3"/>
        <v>-</v>
      </c>
      <c r="S203" s="152"/>
      <c r="T203" s="162"/>
      <c r="U203" s="162"/>
      <c r="V203" s="162"/>
      <c r="W203" s="573"/>
      <c r="X203" s="572"/>
      <c r="Y203" s="163"/>
      <c r="Z203" s="163"/>
      <c r="AA203" s="163"/>
    </row>
    <row r="204">
      <c r="A204" s="528">
        <v>45705.0</v>
      </c>
      <c r="B204" s="531">
        <v>45783.0</v>
      </c>
      <c r="C204" s="54">
        <v>230819.0</v>
      </c>
      <c r="D204" s="530" t="s">
        <v>77</v>
      </c>
      <c r="E204" s="531">
        <v>45536.0</v>
      </c>
      <c r="F204" s="351">
        <f t="shared" si="1"/>
        <v>8</v>
      </c>
      <c r="G204" s="531">
        <v>45576.0</v>
      </c>
      <c r="H204" s="351">
        <f t="shared" si="2"/>
        <v>6</v>
      </c>
      <c r="I204" s="533" t="s">
        <v>74</v>
      </c>
      <c r="J204" s="533" t="s">
        <v>176</v>
      </c>
      <c r="K204" s="534" t="s">
        <v>175</v>
      </c>
      <c r="L204" s="605"/>
      <c r="M204" s="555"/>
      <c r="N204" s="530" t="s">
        <v>19</v>
      </c>
      <c r="O204" s="536"/>
      <c r="P204" s="537"/>
      <c r="Q204" s="538">
        <v>106070.25</v>
      </c>
      <c r="R204" s="539" t="str">
        <f t="shared" si="3"/>
        <v>-</v>
      </c>
      <c r="S204" s="152"/>
      <c r="T204" s="162"/>
      <c r="U204" s="162"/>
      <c r="V204" s="162"/>
      <c r="W204" s="573"/>
      <c r="X204" s="572"/>
      <c r="Y204" s="163"/>
      <c r="Z204" s="163"/>
      <c r="AA204" s="163"/>
    </row>
    <row r="205">
      <c r="A205" s="528">
        <v>45705.0</v>
      </c>
      <c r="B205" s="531">
        <v>45783.0</v>
      </c>
      <c r="C205" s="54">
        <v>233610.0</v>
      </c>
      <c r="D205" s="530" t="s">
        <v>77</v>
      </c>
      <c r="E205" s="531">
        <v>45566.0</v>
      </c>
      <c r="F205" s="351">
        <f t="shared" si="1"/>
        <v>7</v>
      </c>
      <c r="G205" s="531">
        <v>45603.0</v>
      </c>
      <c r="H205" s="351">
        <f t="shared" si="2"/>
        <v>5</v>
      </c>
      <c r="I205" s="533" t="s">
        <v>42</v>
      </c>
      <c r="J205" s="533" t="s">
        <v>176</v>
      </c>
      <c r="K205" s="534" t="s">
        <v>175</v>
      </c>
      <c r="L205" s="605"/>
      <c r="M205" s="555"/>
      <c r="N205" s="530" t="s">
        <v>19</v>
      </c>
      <c r="O205" s="536"/>
      <c r="P205" s="537"/>
      <c r="Q205" s="538">
        <v>74156.16</v>
      </c>
      <c r="R205" s="539" t="str">
        <f t="shared" si="3"/>
        <v>-</v>
      </c>
      <c r="S205" s="152"/>
      <c r="T205" s="162"/>
      <c r="U205" s="162"/>
      <c r="V205" s="162"/>
      <c r="W205" s="573"/>
      <c r="X205" s="572"/>
      <c r="Y205" s="163"/>
      <c r="Z205" s="163"/>
      <c r="AA205" s="163"/>
    </row>
    <row r="206">
      <c r="A206" s="528">
        <v>45705.0</v>
      </c>
      <c r="B206" s="531">
        <v>45783.0</v>
      </c>
      <c r="C206" s="54">
        <v>214880.0</v>
      </c>
      <c r="D206" s="530" t="s">
        <v>77</v>
      </c>
      <c r="E206" s="531">
        <v>45200.0</v>
      </c>
      <c r="F206" s="532">
        <f t="shared" si="1"/>
        <v>19</v>
      </c>
      <c r="G206" s="531">
        <v>45429.0</v>
      </c>
      <c r="H206" s="351">
        <f t="shared" si="2"/>
        <v>11</v>
      </c>
      <c r="I206" s="533" t="s">
        <v>42</v>
      </c>
      <c r="J206" s="530" t="s">
        <v>1244</v>
      </c>
      <c r="K206" s="534" t="s">
        <v>103</v>
      </c>
      <c r="L206" s="530" t="s">
        <v>68</v>
      </c>
      <c r="M206" s="548" t="s">
        <v>200</v>
      </c>
      <c r="N206" s="530" t="s">
        <v>19</v>
      </c>
      <c r="O206" s="536" t="s">
        <v>1245</v>
      </c>
      <c r="P206" s="597" t="s">
        <v>61</v>
      </c>
      <c r="Q206" s="538">
        <v>22908.69</v>
      </c>
      <c r="R206" s="539" t="str">
        <f t="shared" si="3"/>
        <v>-</v>
      </c>
      <c r="S206" s="152"/>
      <c r="T206" s="162"/>
      <c r="U206" s="162"/>
      <c r="V206" s="162"/>
      <c r="W206" s="573"/>
      <c r="X206" s="572"/>
      <c r="Y206" s="163"/>
      <c r="Z206" s="163"/>
      <c r="AA206" s="163"/>
    </row>
    <row r="207">
      <c r="A207" s="528">
        <v>45705.0</v>
      </c>
      <c r="B207" s="531">
        <v>45783.0</v>
      </c>
      <c r="C207" s="54">
        <v>177117.0</v>
      </c>
      <c r="D207" s="530" t="s">
        <v>104</v>
      </c>
      <c r="E207" s="531">
        <v>45017.0</v>
      </c>
      <c r="F207" s="532">
        <f t="shared" si="1"/>
        <v>25</v>
      </c>
      <c r="G207" s="531">
        <v>45111.0</v>
      </c>
      <c r="H207" s="351">
        <f t="shared" si="2"/>
        <v>22</v>
      </c>
      <c r="I207" s="533" t="s">
        <v>73</v>
      </c>
      <c r="J207" s="530" t="s">
        <v>176</v>
      </c>
      <c r="K207" s="534" t="s">
        <v>175</v>
      </c>
      <c r="L207" s="530" t="s">
        <v>51</v>
      </c>
      <c r="M207" s="555"/>
      <c r="N207" s="530" t="s">
        <v>19</v>
      </c>
      <c r="O207" s="536" t="s">
        <v>1110</v>
      </c>
      <c r="P207" s="537"/>
      <c r="Q207" s="538">
        <v>20007.68</v>
      </c>
      <c r="R207" s="539" t="str">
        <f t="shared" si="3"/>
        <v>-</v>
      </c>
      <c r="S207" s="152"/>
      <c r="T207" s="162"/>
      <c r="U207" s="162"/>
      <c r="V207" s="162"/>
      <c r="W207" s="573"/>
      <c r="X207" s="572"/>
      <c r="Y207" s="163"/>
      <c r="Z207" s="163"/>
      <c r="AA207" s="163"/>
    </row>
    <row r="208">
      <c r="A208" s="528">
        <v>45705.0</v>
      </c>
      <c r="B208" s="531">
        <v>45783.0</v>
      </c>
      <c r="C208" s="54">
        <v>198943.0</v>
      </c>
      <c r="D208" s="530" t="s">
        <v>104</v>
      </c>
      <c r="E208" s="531">
        <v>44075.0</v>
      </c>
      <c r="F208" s="351">
        <f t="shared" si="1"/>
        <v>56</v>
      </c>
      <c r="G208" s="531">
        <v>45309.0</v>
      </c>
      <c r="H208" s="351">
        <f t="shared" si="2"/>
        <v>15</v>
      </c>
      <c r="I208" s="533" t="s">
        <v>74</v>
      </c>
      <c r="J208" s="530">
        <v>304.0</v>
      </c>
      <c r="K208" s="534">
        <v>2800.0</v>
      </c>
      <c r="L208" s="530" t="s">
        <v>68</v>
      </c>
      <c r="M208" s="609" t="s">
        <v>1235</v>
      </c>
      <c r="N208" s="609" t="s">
        <v>19</v>
      </c>
      <c r="O208" s="536" t="s">
        <v>1236</v>
      </c>
      <c r="P208" s="546" t="s">
        <v>66</v>
      </c>
      <c r="Q208" s="538">
        <v>10634.18</v>
      </c>
      <c r="R208" s="539">
        <f t="shared" si="3"/>
        <v>0.7366980811</v>
      </c>
      <c r="S208" s="152"/>
      <c r="T208" s="162"/>
      <c r="U208" s="162"/>
      <c r="V208" s="162"/>
      <c r="W208" s="573"/>
      <c r="X208" s="572"/>
      <c r="Y208" s="163"/>
      <c r="Z208" s="163"/>
      <c r="AA208" s="163"/>
    </row>
    <row r="209">
      <c r="A209" s="528">
        <v>45705.0</v>
      </c>
      <c r="B209" s="531">
        <v>45783.0</v>
      </c>
      <c r="C209" s="54">
        <v>224296.0</v>
      </c>
      <c r="D209" s="530" t="s">
        <v>104</v>
      </c>
      <c r="E209" s="531">
        <v>45505.0</v>
      </c>
      <c r="F209" s="351">
        <f t="shared" si="1"/>
        <v>9</v>
      </c>
      <c r="G209" s="531">
        <v>45533.0</v>
      </c>
      <c r="H209" s="351">
        <f t="shared" si="2"/>
        <v>8</v>
      </c>
      <c r="I209" s="533" t="s">
        <v>59</v>
      </c>
      <c r="J209" s="530" t="s">
        <v>546</v>
      </c>
      <c r="K209" s="534">
        <v>4881.45</v>
      </c>
      <c r="L209" s="530" t="s">
        <v>68</v>
      </c>
      <c r="M209" s="548" t="s">
        <v>200</v>
      </c>
      <c r="N209" s="530" t="s">
        <v>19</v>
      </c>
      <c r="O209" s="536" t="s">
        <v>1099</v>
      </c>
      <c r="P209" s="597" t="s">
        <v>61</v>
      </c>
      <c r="Q209" s="538">
        <v>19875.0</v>
      </c>
      <c r="R209" s="560">
        <f t="shared" si="3"/>
        <v>0.7543924528</v>
      </c>
      <c r="S209" s="152"/>
      <c r="T209" s="162"/>
      <c r="U209" s="162"/>
      <c r="V209" s="162"/>
      <c r="W209" s="573"/>
      <c r="X209" s="572"/>
      <c r="Y209" s="163"/>
      <c r="Z209" s="163"/>
      <c r="AA209" s="163"/>
    </row>
    <row r="210">
      <c r="A210" s="528">
        <v>45705.0</v>
      </c>
      <c r="B210" s="531">
        <v>45783.0</v>
      </c>
      <c r="C210" s="54">
        <v>236889.0</v>
      </c>
      <c r="D210" s="530" t="s">
        <v>104</v>
      </c>
      <c r="E210" s="531">
        <v>45566.0</v>
      </c>
      <c r="F210" s="351">
        <f t="shared" si="1"/>
        <v>7</v>
      </c>
      <c r="G210" s="531">
        <v>45639.0</v>
      </c>
      <c r="H210" s="351">
        <f t="shared" si="2"/>
        <v>4</v>
      </c>
      <c r="I210" s="533" t="s">
        <v>74</v>
      </c>
      <c r="J210" s="533" t="s">
        <v>176</v>
      </c>
      <c r="K210" s="534" t="s">
        <v>175</v>
      </c>
      <c r="L210" s="605"/>
      <c r="M210" s="555"/>
      <c r="N210" s="530" t="s">
        <v>19</v>
      </c>
      <c r="O210" s="536"/>
      <c r="P210" s="537"/>
      <c r="Q210" s="538">
        <v>53896.4</v>
      </c>
      <c r="R210" s="539" t="str">
        <f t="shared" si="3"/>
        <v>-</v>
      </c>
      <c r="S210" s="152"/>
      <c r="T210" s="162"/>
      <c r="U210" s="162"/>
      <c r="V210" s="162"/>
      <c r="W210" s="573"/>
      <c r="X210" s="572"/>
      <c r="Y210" s="163"/>
      <c r="Z210" s="163"/>
      <c r="AA210" s="163"/>
    </row>
    <row r="211">
      <c r="A211" s="528">
        <v>45705.0</v>
      </c>
      <c r="B211" s="531">
        <v>45783.0</v>
      </c>
      <c r="C211" s="54">
        <v>204938.0</v>
      </c>
      <c r="D211" s="530" t="s">
        <v>104</v>
      </c>
      <c r="E211" s="531">
        <v>45078.0</v>
      </c>
      <c r="F211" s="532">
        <f t="shared" si="1"/>
        <v>23</v>
      </c>
      <c r="G211" s="531">
        <v>45357.0</v>
      </c>
      <c r="H211" s="351">
        <f t="shared" si="2"/>
        <v>14</v>
      </c>
      <c r="I211" s="533" t="s">
        <v>72</v>
      </c>
      <c r="J211" s="530">
        <v>4033.0</v>
      </c>
      <c r="K211" s="534">
        <v>3000.0</v>
      </c>
      <c r="L211" s="530" t="s">
        <v>68</v>
      </c>
      <c r="M211" s="555"/>
      <c r="N211" s="530" t="s">
        <v>19</v>
      </c>
      <c r="O211" s="536" t="s">
        <v>1180</v>
      </c>
      <c r="P211" s="537"/>
      <c r="Q211" s="538">
        <v>22094.8</v>
      </c>
      <c r="R211" s="539">
        <f t="shared" si="3"/>
        <v>0.8642214458</v>
      </c>
      <c r="S211" s="152"/>
      <c r="T211" s="162"/>
      <c r="U211" s="162"/>
      <c r="V211" s="162"/>
      <c r="W211" s="573"/>
      <c r="X211" s="572"/>
      <c r="Y211" s="163"/>
      <c r="Z211" s="163"/>
      <c r="AA211" s="163"/>
    </row>
    <row r="212">
      <c r="A212" s="528">
        <v>45705.0</v>
      </c>
      <c r="B212" s="531">
        <v>45783.0</v>
      </c>
      <c r="C212" s="54">
        <v>216529.0</v>
      </c>
      <c r="D212" s="530" t="s">
        <v>104</v>
      </c>
      <c r="E212" s="531">
        <v>45383.0</v>
      </c>
      <c r="F212" s="532">
        <f t="shared" si="1"/>
        <v>13</v>
      </c>
      <c r="G212" s="531">
        <v>45442.0</v>
      </c>
      <c r="H212" s="351">
        <f t="shared" si="2"/>
        <v>11</v>
      </c>
      <c r="I212" s="533" t="s">
        <v>49</v>
      </c>
      <c r="J212" s="533" t="s">
        <v>176</v>
      </c>
      <c r="K212" s="534" t="s">
        <v>103</v>
      </c>
      <c r="L212" s="530" t="s">
        <v>51</v>
      </c>
      <c r="M212" s="545" t="s">
        <v>1190</v>
      </c>
      <c r="N212" s="530" t="s">
        <v>19</v>
      </c>
      <c r="O212" s="536" t="s">
        <v>1094</v>
      </c>
      <c r="P212" s="546" t="s">
        <v>66</v>
      </c>
      <c r="Q212" s="538">
        <v>74855.25</v>
      </c>
      <c r="R212" s="539" t="str">
        <f t="shared" si="3"/>
        <v>-</v>
      </c>
      <c r="S212" s="152"/>
      <c r="T212" s="162"/>
      <c r="U212" s="162"/>
      <c r="V212" s="162"/>
      <c r="W212" s="573"/>
      <c r="X212" s="572"/>
      <c r="Y212" s="163"/>
      <c r="Z212" s="163"/>
      <c r="AA212" s="163"/>
    </row>
    <row r="213">
      <c r="A213" s="528">
        <v>45705.0</v>
      </c>
      <c r="B213" s="531">
        <v>45783.0</v>
      </c>
      <c r="C213" s="54">
        <v>228668.0</v>
      </c>
      <c r="D213" s="530" t="s">
        <v>104</v>
      </c>
      <c r="E213" s="531">
        <v>45536.0</v>
      </c>
      <c r="F213" s="351">
        <f t="shared" si="1"/>
        <v>8</v>
      </c>
      <c r="G213" s="531">
        <v>45555.0</v>
      </c>
      <c r="H213" s="351">
        <f t="shared" si="2"/>
        <v>7</v>
      </c>
      <c r="I213" s="533" t="s">
        <v>49</v>
      </c>
      <c r="J213" s="533" t="s">
        <v>176</v>
      </c>
      <c r="K213" s="534" t="s">
        <v>175</v>
      </c>
      <c r="L213" s="530" t="s">
        <v>51</v>
      </c>
      <c r="M213" s="545" t="s">
        <v>1246</v>
      </c>
      <c r="N213" s="530" t="s">
        <v>19</v>
      </c>
      <c r="O213" s="536" t="s">
        <v>1122</v>
      </c>
      <c r="P213" s="546" t="s">
        <v>66</v>
      </c>
      <c r="Q213" s="538">
        <v>29004.84</v>
      </c>
      <c r="R213" s="539" t="str">
        <f t="shared" si="3"/>
        <v>-</v>
      </c>
      <c r="S213" s="152"/>
      <c r="T213" s="162"/>
      <c r="U213" s="162"/>
      <c r="V213" s="162"/>
      <c r="W213" s="573"/>
      <c r="X213" s="572"/>
      <c r="Y213" s="163"/>
      <c r="Z213" s="163"/>
      <c r="AA213" s="163"/>
    </row>
    <row r="214">
      <c r="A214" s="528">
        <v>45705.0</v>
      </c>
      <c r="B214" s="531">
        <v>45783.0</v>
      </c>
      <c r="C214" s="54">
        <v>68442.0</v>
      </c>
      <c r="D214" s="530" t="s">
        <v>83</v>
      </c>
      <c r="E214" s="531">
        <v>44013.0</v>
      </c>
      <c r="F214" s="351">
        <f t="shared" si="1"/>
        <v>58</v>
      </c>
      <c r="G214" s="531">
        <v>44130.0</v>
      </c>
      <c r="H214" s="351">
        <f t="shared" si="2"/>
        <v>54</v>
      </c>
      <c r="I214" s="533" t="s">
        <v>72</v>
      </c>
      <c r="J214" s="530" t="s">
        <v>1247</v>
      </c>
      <c r="K214" s="534" t="s">
        <v>175</v>
      </c>
      <c r="L214" s="605"/>
      <c r="M214" s="555"/>
      <c r="N214" s="530" t="s">
        <v>19</v>
      </c>
      <c r="O214" s="536"/>
      <c r="P214" s="537"/>
      <c r="Q214" s="538">
        <v>24629.2</v>
      </c>
      <c r="R214" s="539" t="str">
        <f t="shared" si="3"/>
        <v>-</v>
      </c>
      <c r="S214" s="152"/>
      <c r="T214" s="162"/>
      <c r="U214" s="162"/>
      <c r="V214" s="162"/>
      <c r="W214" s="573"/>
      <c r="X214" s="572"/>
      <c r="Y214" s="163"/>
      <c r="Z214" s="163"/>
      <c r="AA214" s="163"/>
    </row>
    <row r="215">
      <c r="A215" s="528">
        <v>45705.0</v>
      </c>
      <c r="B215" s="531">
        <v>45783.0</v>
      </c>
      <c r="C215" s="54">
        <v>123995.0</v>
      </c>
      <c r="D215" s="530" t="s">
        <v>83</v>
      </c>
      <c r="E215" s="531">
        <v>44652.0</v>
      </c>
      <c r="F215" s="351">
        <f t="shared" si="1"/>
        <v>37</v>
      </c>
      <c r="G215" s="531">
        <v>44671.0</v>
      </c>
      <c r="H215" s="351">
        <f t="shared" si="2"/>
        <v>36</v>
      </c>
      <c r="I215" s="533" t="s">
        <v>72</v>
      </c>
      <c r="J215" s="530">
        <v>4012.0</v>
      </c>
      <c r="K215" s="534" t="s">
        <v>175</v>
      </c>
      <c r="L215" s="605"/>
      <c r="M215" s="555"/>
      <c r="N215" s="530" t="s">
        <v>19</v>
      </c>
      <c r="O215" s="536"/>
      <c r="P215" s="537"/>
      <c r="Q215" s="538">
        <v>53403.84</v>
      </c>
      <c r="R215" s="539" t="str">
        <f t="shared" si="3"/>
        <v>-</v>
      </c>
      <c r="S215" s="152"/>
      <c r="T215" s="162"/>
      <c r="U215" s="162"/>
      <c r="V215" s="162"/>
      <c r="W215" s="573"/>
      <c r="X215" s="572"/>
      <c r="Y215" s="163"/>
      <c r="Z215" s="163"/>
      <c r="AA215" s="163"/>
    </row>
    <row r="216">
      <c r="A216" s="528">
        <v>45705.0</v>
      </c>
      <c r="B216" s="531">
        <v>45783.0</v>
      </c>
      <c r="C216" s="54">
        <v>113932.0</v>
      </c>
      <c r="D216" s="530" t="s">
        <v>83</v>
      </c>
      <c r="E216" s="531">
        <v>44593.0</v>
      </c>
      <c r="F216" s="351">
        <f t="shared" si="1"/>
        <v>39</v>
      </c>
      <c r="G216" s="531">
        <v>44531.0</v>
      </c>
      <c r="H216" s="351">
        <f t="shared" si="2"/>
        <v>41</v>
      </c>
      <c r="I216" s="533" t="s">
        <v>72</v>
      </c>
      <c r="J216" s="533" t="s">
        <v>176</v>
      </c>
      <c r="K216" s="534" t="s">
        <v>175</v>
      </c>
      <c r="L216" s="605"/>
      <c r="M216" s="555"/>
      <c r="N216" s="530" t="s">
        <v>19</v>
      </c>
      <c r="O216" s="536"/>
      <c r="P216" s="537"/>
      <c r="Q216" s="538">
        <v>36010.46</v>
      </c>
      <c r="R216" s="539" t="str">
        <f t="shared" si="3"/>
        <v>-</v>
      </c>
      <c r="S216" s="152"/>
      <c r="T216" s="162"/>
      <c r="U216" s="162"/>
      <c r="V216" s="162"/>
      <c r="W216" s="573"/>
      <c r="X216" s="572"/>
      <c r="Y216" s="163"/>
      <c r="Z216" s="163"/>
      <c r="AA216" s="163"/>
    </row>
    <row r="217">
      <c r="A217" s="528">
        <v>45705.0</v>
      </c>
      <c r="B217" s="531">
        <v>45783.0</v>
      </c>
      <c r="C217" s="54">
        <v>192904.0</v>
      </c>
      <c r="D217" s="530" t="s">
        <v>83</v>
      </c>
      <c r="E217" s="531">
        <v>45200.0</v>
      </c>
      <c r="F217" s="532">
        <f t="shared" si="1"/>
        <v>19</v>
      </c>
      <c r="G217" s="531">
        <v>45246.0</v>
      </c>
      <c r="H217" s="351">
        <f t="shared" si="2"/>
        <v>17</v>
      </c>
      <c r="I217" s="533" t="s">
        <v>72</v>
      </c>
      <c r="J217" s="530">
        <v>4012.0</v>
      </c>
      <c r="K217" s="534" t="s">
        <v>175</v>
      </c>
      <c r="L217" s="605"/>
      <c r="M217" s="555"/>
      <c r="N217" s="530" t="s">
        <v>19</v>
      </c>
      <c r="O217" s="536" t="s">
        <v>1180</v>
      </c>
      <c r="P217" s="537"/>
      <c r="Q217" s="538">
        <v>24545.28</v>
      </c>
      <c r="R217" s="539" t="str">
        <f t="shared" si="3"/>
        <v>-</v>
      </c>
      <c r="S217" s="152"/>
      <c r="T217" s="162"/>
      <c r="U217" s="162"/>
      <c r="V217" s="162"/>
      <c r="W217" s="573"/>
      <c r="X217" s="572"/>
      <c r="Y217" s="163"/>
      <c r="Z217" s="163"/>
      <c r="AA217" s="163"/>
    </row>
    <row r="218">
      <c r="A218" s="528">
        <v>45705.0</v>
      </c>
      <c r="B218" s="531">
        <v>45783.0</v>
      </c>
      <c r="C218" s="54">
        <v>197623.0</v>
      </c>
      <c r="D218" s="530" t="s">
        <v>83</v>
      </c>
      <c r="E218" s="531">
        <v>45200.0</v>
      </c>
      <c r="F218" s="532">
        <f t="shared" si="1"/>
        <v>19</v>
      </c>
      <c r="G218" s="531">
        <v>45299.0</v>
      </c>
      <c r="H218" s="351">
        <f t="shared" si="2"/>
        <v>15</v>
      </c>
      <c r="I218" s="533" t="s">
        <v>72</v>
      </c>
      <c r="J218" s="530">
        <v>4012.0</v>
      </c>
      <c r="K218" s="534">
        <v>6500.0</v>
      </c>
      <c r="L218" s="605"/>
      <c r="M218" s="555"/>
      <c r="N218" s="530" t="s">
        <v>19</v>
      </c>
      <c r="O218" s="536"/>
      <c r="P218" s="537"/>
      <c r="Q218" s="538">
        <v>32542.3</v>
      </c>
      <c r="R218" s="539">
        <f t="shared" si="3"/>
        <v>0.8002599693</v>
      </c>
      <c r="S218" s="152"/>
      <c r="T218" s="162"/>
      <c r="U218" s="162"/>
      <c r="V218" s="162"/>
      <c r="W218" s="573"/>
      <c r="X218" s="572"/>
      <c r="Y218" s="163"/>
      <c r="Z218" s="163"/>
      <c r="AA218" s="163"/>
    </row>
    <row r="219">
      <c r="A219" s="528">
        <v>45705.0</v>
      </c>
      <c r="B219" s="531">
        <v>45783.0</v>
      </c>
      <c r="C219" s="54">
        <v>200930.0</v>
      </c>
      <c r="D219" s="530" t="s">
        <v>83</v>
      </c>
      <c r="E219" s="531">
        <v>45231.0</v>
      </c>
      <c r="F219" s="532">
        <f t="shared" si="1"/>
        <v>18</v>
      </c>
      <c r="G219" s="531">
        <v>45323.0</v>
      </c>
      <c r="H219" s="351">
        <f t="shared" si="2"/>
        <v>15</v>
      </c>
      <c r="I219" s="533" t="s">
        <v>72</v>
      </c>
      <c r="J219" s="530">
        <v>4012.0</v>
      </c>
      <c r="K219" s="534" t="s">
        <v>103</v>
      </c>
      <c r="L219" s="530" t="s">
        <v>68</v>
      </c>
      <c r="M219" s="555"/>
      <c r="N219" s="530" t="s">
        <v>19</v>
      </c>
      <c r="O219" s="536" t="s">
        <v>1094</v>
      </c>
      <c r="P219" s="537"/>
      <c r="Q219" s="538">
        <v>34496.7</v>
      </c>
      <c r="R219" s="539" t="str">
        <f t="shared" si="3"/>
        <v>-</v>
      </c>
      <c r="S219" s="152"/>
      <c r="T219" s="162"/>
      <c r="U219" s="162"/>
      <c r="V219" s="162"/>
      <c r="W219" s="573"/>
      <c r="X219" s="572"/>
      <c r="Y219" s="163"/>
      <c r="Z219" s="163"/>
      <c r="AA219" s="163"/>
    </row>
    <row r="220">
      <c r="A220" s="528">
        <v>45705.0</v>
      </c>
      <c r="B220" s="531">
        <v>45783.0</v>
      </c>
      <c r="C220" s="54">
        <v>241897.0</v>
      </c>
      <c r="D220" s="530" t="s">
        <v>83</v>
      </c>
      <c r="E220" s="531">
        <v>45505.0</v>
      </c>
      <c r="F220" s="351">
        <f t="shared" si="1"/>
        <v>9</v>
      </c>
      <c r="G220" s="531">
        <v>45695.0</v>
      </c>
      <c r="H220" s="351">
        <f t="shared" si="2"/>
        <v>2</v>
      </c>
      <c r="I220" s="533" t="s">
        <v>49</v>
      </c>
      <c r="J220" s="533" t="s">
        <v>176</v>
      </c>
      <c r="K220" s="534" t="s">
        <v>175</v>
      </c>
      <c r="L220" s="605"/>
      <c r="M220" s="555"/>
      <c r="N220" s="530" t="s">
        <v>19</v>
      </c>
      <c r="O220" s="536"/>
      <c r="P220" s="537"/>
      <c r="Q220" s="538">
        <v>25809.45</v>
      </c>
      <c r="R220" s="539" t="str">
        <f t="shared" si="3"/>
        <v>-</v>
      </c>
      <c r="S220" s="152"/>
      <c r="T220" s="162"/>
      <c r="U220" s="162"/>
      <c r="V220" s="162"/>
      <c r="W220" s="573"/>
      <c r="X220" s="572"/>
      <c r="Y220" s="163"/>
      <c r="Z220" s="163"/>
      <c r="AA220" s="163"/>
    </row>
    <row r="221">
      <c r="A221" s="528">
        <v>45705.0</v>
      </c>
      <c r="B221" s="531">
        <v>45783.0</v>
      </c>
      <c r="C221" s="54">
        <v>231686.0</v>
      </c>
      <c r="D221" s="530" t="s">
        <v>83</v>
      </c>
      <c r="E221" s="531">
        <v>45536.0</v>
      </c>
      <c r="F221" s="351">
        <f t="shared" si="1"/>
        <v>8</v>
      </c>
      <c r="G221" s="531">
        <v>45594.0</v>
      </c>
      <c r="H221" s="351">
        <f t="shared" si="2"/>
        <v>6</v>
      </c>
      <c r="I221" s="533" t="s">
        <v>59</v>
      </c>
      <c r="J221" s="533" t="s">
        <v>176</v>
      </c>
      <c r="K221" s="534" t="s">
        <v>175</v>
      </c>
      <c r="L221" s="605"/>
      <c r="M221" s="555"/>
      <c r="N221" s="530" t="s">
        <v>19</v>
      </c>
      <c r="O221" s="536"/>
      <c r="P221" s="597"/>
      <c r="Q221" s="538">
        <v>31584.0</v>
      </c>
      <c r="R221" s="539" t="str">
        <f t="shared" si="3"/>
        <v>-</v>
      </c>
      <c r="S221" s="152"/>
      <c r="T221" s="162"/>
      <c r="U221" s="162"/>
      <c r="V221" s="162"/>
      <c r="W221" s="573"/>
      <c r="X221" s="572"/>
      <c r="Y221" s="163"/>
      <c r="Z221" s="163"/>
      <c r="AA221" s="163"/>
    </row>
    <row r="222">
      <c r="A222" s="528">
        <v>45705.0</v>
      </c>
      <c r="B222" s="531">
        <v>45783.0</v>
      </c>
      <c r="C222" s="54">
        <v>227613.0</v>
      </c>
      <c r="D222" s="530" t="s">
        <v>83</v>
      </c>
      <c r="E222" s="531">
        <v>45536.0</v>
      </c>
      <c r="F222" s="351">
        <f t="shared" si="1"/>
        <v>8</v>
      </c>
      <c r="G222" s="531">
        <v>45546.0</v>
      </c>
      <c r="H222" s="351">
        <f t="shared" si="2"/>
        <v>7</v>
      </c>
      <c r="I222" s="533" t="s">
        <v>49</v>
      </c>
      <c r="J222" s="533" t="s">
        <v>176</v>
      </c>
      <c r="K222" s="534" t="s">
        <v>175</v>
      </c>
      <c r="L222" s="530" t="s">
        <v>51</v>
      </c>
      <c r="M222" s="545" t="s">
        <v>1248</v>
      </c>
      <c r="N222" s="530" t="s">
        <v>19</v>
      </c>
      <c r="O222" s="536" t="s">
        <v>1122</v>
      </c>
      <c r="P222" s="546" t="s">
        <v>66</v>
      </c>
      <c r="Q222" s="538">
        <v>47017.8</v>
      </c>
      <c r="R222" s="539" t="str">
        <f t="shared" si="3"/>
        <v>-</v>
      </c>
      <c r="S222" s="152"/>
      <c r="T222" s="162"/>
      <c r="U222" s="162"/>
      <c r="V222" s="162"/>
      <c r="W222" s="573"/>
      <c r="X222" s="572"/>
      <c r="Y222" s="163"/>
      <c r="Z222" s="163"/>
      <c r="AA222" s="163"/>
    </row>
    <row r="223">
      <c r="A223" s="528">
        <v>45705.0</v>
      </c>
      <c r="B223" s="531">
        <v>45783.0</v>
      </c>
      <c r="C223" s="54">
        <v>230959.0</v>
      </c>
      <c r="D223" s="530" t="s">
        <v>83</v>
      </c>
      <c r="E223" s="531">
        <v>45505.0</v>
      </c>
      <c r="F223" s="351">
        <f t="shared" si="1"/>
        <v>9</v>
      </c>
      <c r="G223" s="531">
        <v>45602.0</v>
      </c>
      <c r="H223" s="351">
        <f t="shared" si="2"/>
        <v>6</v>
      </c>
      <c r="I223" s="533" t="s">
        <v>49</v>
      </c>
      <c r="J223" s="533" t="s">
        <v>176</v>
      </c>
      <c r="K223" s="534" t="s">
        <v>175</v>
      </c>
      <c r="L223" s="586" t="s">
        <v>51</v>
      </c>
      <c r="M223" s="590" t="s">
        <v>1249</v>
      </c>
      <c r="N223" s="530" t="s">
        <v>19</v>
      </c>
      <c r="O223" s="599" t="s">
        <v>1122</v>
      </c>
      <c r="P223" s="546" t="s">
        <v>66</v>
      </c>
      <c r="Q223" s="538">
        <v>12487.8</v>
      </c>
      <c r="R223" s="539" t="str">
        <f t="shared" si="3"/>
        <v>-</v>
      </c>
      <c r="S223" s="152"/>
      <c r="T223" s="162"/>
      <c r="U223" s="162"/>
      <c r="V223" s="162"/>
      <c r="W223" s="573"/>
      <c r="X223" s="572"/>
      <c r="Y223" s="163"/>
      <c r="Z223" s="163"/>
      <c r="AA223" s="163"/>
    </row>
    <row r="224">
      <c r="A224" s="528">
        <v>45705.0</v>
      </c>
      <c r="B224" s="531">
        <v>45783.0</v>
      </c>
      <c r="C224" s="54">
        <v>98692.0</v>
      </c>
      <c r="D224" s="530" t="s">
        <v>83</v>
      </c>
      <c r="E224" s="531">
        <v>44409.0</v>
      </c>
      <c r="F224" s="351">
        <f t="shared" si="1"/>
        <v>45</v>
      </c>
      <c r="G224" s="531">
        <v>44436.0</v>
      </c>
      <c r="H224" s="351">
        <f t="shared" si="2"/>
        <v>44</v>
      </c>
      <c r="I224" s="533" t="s">
        <v>72</v>
      </c>
      <c r="J224" s="533" t="s">
        <v>176</v>
      </c>
      <c r="K224" s="534" t="s">
        <v>175</v>
      </c>
      <c r="L224" s="605"/>
      <c r="M224" s="555"/>
      <c r="N224" s="530" t="s">
        <v>19</v>
      </c>
      <c r="O224" s="536"/>
      <c r="P224" s="537"/>
      <c r="Q224" s="538">
        <v>52565.76</v>
      </c>
      <c r="R224" s="539" t="str">
        <f t="shared" si="3"/>
        <v>-</v>
      </c>
      <c r="S224" s="152"/>
      <c r="T224" s="162"/>
      <c r="U224" s="162"/>
      <c r="V224" s="162"/>
      <c r="W224" s="573"/>
      <c r="X224" s="572"/>
      <c r="Y224" s="163"/>
      <c r="Z224" s="163"/>
      <c r="AA224" s="163"/>
    </row>
    <row r="225">
      <c r="A225" s="528">
        <v>45705.0</v>
      </c>
      <c r="B225" s="531">
        <v>45783.0</v>
      </c>
      <c r="C225" s="54">
        <v>235246.0</v>
      </c>
      <c r="D225" s="530" t="s">
        <v>83</v>
      </c>
      <c r="E225" s="531">
        <v>45505.0</v>
      </c>
      <c r="F225" s="351">
        <f t="shared" si="1"/>
        <v>9</v>
      </c>
      <c r="G225" s="531">
        <v>45625.0</v>
      </c>
      <c r="H225" s="351">
        <f t="shared" si="2"/>
        <v>5</v>
      </c>
      <c r="I225" s="533" t="s">
        <v>49</v>
      </c>
      <c r="J225" s="533" t="s">
        <v>176</v>
      </c>
      <c r="K225" s="534" t="s">
        <v>175</v>
      </c>
      <c r="L225" s="586" t="s">
        <v>51</v>
      </c>
      <c r="M225" s="548" t="s">
        <v>200</v>
      </c>
      <c r="N225" s="530" t="s">
        <v>19</v>
      </c>
      <c r="O225" s="536" t="s">
        <v>1173</v>
      </c>
      <c r="P225" s="597" t="s">
        <v>61</v>
      </c>
      <c r="Q225" s="538">
        <v>33326.88</v>
      </c>
      <c r="R225" s="539" t="str">
        <f t="shared" si="3"/>
        <v>-</v>
      </c>
      <c r="S225" s="152"/>
      <c r="T225" s="162"/>
      <c r="U225" s="162"/>
      <c r="V225" s="162"/>
      <c r="W225" s="573"/>
      <c r="X225" s="572"/>
      <c r="Y225" s="163"/>
      <c r="Z225" s="163"/>
      <c r="AA225" s="163"/>
    </row>
    <row r="226">
      <c r="A226" s="528">
        <v>45705.0</v>
      </c>
      <c r="B226" s="531">
        <v>45783.0</v>
      </c>
      <c r="C226" s="54">
        <v>235851.0</v>
      </c>
      <c r="D226" s="530" t="s">
        <v>83</v>
      </c>
      <c r="E226" s="531">
        <v>45597.0</v>
      </c>
      <c r="F226" s="351">
        <f t="shared" si="1"/>
        <v>6</v>
      </c>
      <c r="G226" s="531">
        <v>45654.0</v>
      </c>
      <c r="H226" s="351">
        <f t="shared" si="2"/>
        <v>4</v>
      </c>
      <c r="I226" s="533" t="s">
        <v>49</v>
      </c>
      <c r="J226" s="533" t="s">
        <v>176</v>
      </c>
      <c r="K226" s="534" t="s">
        <v>175</v>
      </c>
      <c r="L226" s="530" t="s">
        <v>51</v>
      </c>
      <c r="M226" s="548" t="s">
        <v>200</v>
      </c>
      <c r="N226" s="530" t="s">
        <v>19</v>
      </c>
      <c r="O226" s="536" t="s">
        <v>1134</v>
      </c>
      <c r="P226" s="597" t="s">
        <v>61</v>
      </c>
      <c r="Q226" s="538">
        <v>50094.24</v>
      </c>
      <c r="R226" s="539" t="str">
        <f t="shared" si="3"/>
        <v>-</v>
      </c>
      <c r="S226" s="152"/>
      <c r="T226" s="162"/>
      <c r="U226" s="162"/>
      <c r="V226" s="162"/>
      <c r="W226" s="573"/>
      <c r="X226" s="572"/>
      <c r="Y226" s="163"/>
      <c r="Z226" s="163"/>
      <c r="AA226" s="163"/>
    </row>
    <row r="227">
      <c r="A227" s="528">
        <v>45705.0</v>
      </c>
      <c r="B227" s="531">
        <v>45783.0</v>
      </c>
      <c r="C227" s="54">
        <v>238837.0</v>
      </c>
      <c r="D227" s="530" t="s">
        <v>83</v>
      </c>
      <c r="E227" s="531">
        <v>45597.0</v>
      </c>
      <c r="F227" s="351">
        <f t="shared" si="1"/>
        <v>6</v>
      </c>
      <c r="G227" s="531">
        <v>45667.0</v>
      </c>
      <c r="H227" s="351">
        <f t="shared" si="2"/>
        <v>3</v>
      </c>
      <c r="I227" s="533" t="s">
        <v>49</v>
      </c>
      <c r="J227" s="533" t="s">
        <v>176</v>
      </c>
      <c r="K227" s="534" t="s">
        <v>175</v>
      </c>
      <c r="L227" s="530" t="s">
        <v>51</v>
      </c>
      <c r="M227" s="548" t="s">
        <v>200</v>
      </c>
      <c r="N227" s="530" t="s">
        <v>19</v>
      </c>
      <c r="O227" s="536" t="s">
        <v>1134</v>
      </c>
      <c r="P227" s="597" t="s">
        <v>61</v>
      </c>
      <c r="Q227" s="538">
        <v>81551.25</v>
      </c>
      <c r="R227" s="539" t="str">
        <f t="shared" si="3"/>
        <v>-</v>
      </c>
      <c r="S227" s="152"/>
      <c r="T227" s="162"/>
      <c r="U227" s="162"/>
      <c r="V227" s="162"/>
      <c r="W227" s="573"/>
      <c r="X227" s="572"/>
      <c r="Y227" s="163"/>
      <c r="Z227" s="163"/>
      <c r="AA227" s="163"/>
    </row>
    <row r="228">
      <c r="A228" s="528">
        <v>45705.0</v>
      </c>
      <c r="B228" s="531">
        <v>45783.0</v>
      </c>
      <c r="C228" s="54">
        <v>240537.0</v>
      </c>
      <c r="D228" s="530" t="s">
        <v>83</v>
      </c>
      <c r="E228" s="531">
        <v>45505.0</v>
      </c>
      <c r="F228" s="351">
        <f t="shared" si="1"/>
        <v>9</v>
      </c>
      <c r="G228" s="531">
        <v>45681.0</v>
      </c>
      <c r="H228" s="351">
        <f t="shared" si="2"/>
        <v>3</v>
      </c>
      <c r="I228" s="533" t="s">
        <v>49</v>
      </c>
      <c r="J228" s="533" t="s">
        <v>176</v>
      </c>
      <c r="K228" s="534" t="s">
        <v>175</v>
      </c>
      <c r="L228" s="530" t="s">
        <v>51</v>
      </c>
      <c r="M228" s="545" t="s">
        <v>1250</v>
      </c>
      <c r="N228" s="530" t="s">
        <v>19</v>
      </c>
      <c r="O228" s="536" t="s">
        <v>1122</v>
      </c>
      <c r="P228" s="546" t="s">
        <v>66</v>
      </c>
      <c r="Q228" s="538">
        <v>26519.22</v>
      </c>
      <c r="R228" s="539" t="str">
        <f t="shared" si="3"/>
        <v>-</v>
      </c>
      <c r="S228" s="152"/>
      <c r="T228" s="162"/>
      <c r="U228" s="162"/>
      <c r="V228" s="162"/>
      <c r="W228" s="573"/>
      <c r="X228" s="572"/>
      <c r="Y228" s="163"/>
      <c r="Z228" s="163"/>
      <c r="AA228" s="163"/>
    </row>
    <row r="229">
      <c r="A229" s="528">
        <v>45705.0</v>
      </c>
      <c r="B229" s="531">
        <v>45783.0</v>
      </c>
      <c r="C229" s="54">
        <v>213556.0</v>
      </c>
      <c r="D229" s="530" t="s">
        <v>83</v>
      </c>
      <c r="E229" s="531">
        <v>45383.0</v>
      </c>
      <c r="F229" s="532">
        <f t="shared" si="1"/>
        <v>13</v>
      </c>
      <c r="G229" s="531">
        <v>45422.0</v>
      </c>
      <c r="H229" s="351">
        <f t="shared" si="2"/>
        <v>11</v>
      </c>
      <c r="I229" s="533" t="s">
        <v>73</v>
      </c>
      <c r="J229" s="530" t="s">
        <v>436</v>
      </c>
      <c r="K229" s="534">
        <v>6000.0</v>
      </c>
      <c r="L229" s="605"/>
      <c r="M229" s="555"/>
      <c r="N229" s="530" t="s">
        <v>19</v>
      </c>
      <c r="O229" s="536" t="s">
        <v>1180</v>
      </c>
      <c r="P229" s="537"/>
      <c r="Q229" s="538">
        <v>24886.17</v>
      </c>
      <c r="R229" s="539">
        <f t="shared" si="3"/>
        <v>0.7589022337</v>
      </c>
      <c r="S229" s="152"/>
      <c r="T229" s="162"/>
      <c r="U229" s="162"/>
      <c r="V229" s="162"/>
      <c r="W229" s="573"/>
      <c r="X229" s="572"/>
      <c r="Y229" s="163"/>
      <c r="Z229" s="163"/>
      <c r="AA229" s="163"/>
    </row>
    <row r="230">
      <c r="A230" s="528">
        <v>45705.0</v>
      </c>
      <c r="B230" s="531">
        <v>45783.0</v>
      </c>
      <c r="C230" s="54">
        <v>224962.0</v>
      </c>
      <c r="D230" s="530" t="s">
        <v>83</v>
      </c>
      <c r="E230" s="531">
        <v>45505.0</v>
      </c>
      <c r="F230" s="532">
        <f t="shared" si="1"/>
        <v>9</v>
      </c>
      <c r="G230" s="531">
        <v>45519.0</v>
      </c>
      <c r="H230" s="351">
        <f t="shared" si="2"/>
        <v>8</v>
      </c>
      <c r="I230" s="533" t="s">
        <v>74</v>
      </c>
      <c r="J230" s="533">
        <v>328.0</v>
      </c>
      <c r="K230" s="534">
        <v>5000.0</v>
      </c>
      <c r="L230" s="530" t="s">
        <v>51</v>
      </c>
      <c r="M230" s="555" t="s">
        <v>200</v>
      </c>
      <c r="N230" s="530" t="s">
        <v>19</v>
      </c>
      <c r="O230" s="536" t="s">
        <v>1099</v>
      </c>
      <c r="P230" s="597" t="s">
        <v>61</v>
      </c>
      <c r="Q230" s="538">
        <v>31382.22</v>
      </c>
      <c r="R230" s="539">
        <f t="shared" si="3"/>
        <v>0.8406741142</v>
      </c>
      <c r="S230" s="152"/>
      <c r="T230" s="162"/>
      <c r="U230" s="162"/>
      <c r="V230" s="162"/>
      <c r="W230" s="573"/>
      <c r="X230" s="572"/>
      <c r="Y230" s="163"/>
      <c r="Z230" s="163"/>
      <c r="AA230" s="163"/>
    </row>
    <row r="231">
      <c r="A231" s="528">
        <v>45705.0</v>
      </c>
      <c r="B231" s="531">
        <v>45783.0</v>
      </c>
      <c r="C231" s="54">
        <v>231128.0</v>
      </c>
      <c r="D231" s="530" t="s">
        <v>83</v>
      </c>
      <c r="E231" s="531">
        <v>45536.0</v>
      </c>
      <c r="F231" s="351">
        <f t="shared" si="1"/>
        <v>8</v>
      </c>
      <c r="G231" s="531">
        <v>45580.0</v>
      </c>
      <c r="H231" s="351">
        <f t="shared" si="2"/>
        <v>6</v>
      </c>
      <c r="I231" s="533" t="s">
        <v>59</v>
      </c>
      <c r="J231" s="533" t="s">
        <v>176</v>
      </c>
      <c r="K231" s="534" t="s">
        <v>175</v>
      </c>
      <c r="L231" s="605"/>
      <c r="M231" s="555"/>
      <c r="N231" s="530" t="s">
        <v>19</v>
      </c>
      <c r="O231" s="536"/>
      <c r="P231" s="597"/>
      <c r="Q231" s="538">
        <v>80025.55</v>
      </c>
      <c r="R231" s="539" t="str">
        <f t="shared" si="3"/>
        <v>-</v>
      </c>
      <c r="S231" s="152"/>
      <c r="T231" s="162"/>
      <c r="U231" s="162"/>
      <c r="V231" s="162"/>
      <c r="W231" s="573"/>
      <c r="X231" s="572"/>
      <c r="Y231" s="163"/>
      <c r="Z231" s="163"/>
      <c r="AA231" s="163"/>
    </row>
    <row r="232">
      <c r="A232" s="528">
        <v>45705.0</v>
      </c>
      <c r="B232" s="531">
        <v>45783.0</v>
      </c>
      <c r="C232" s="54">
        <v>229095.0</v>
      </c>
      <c r="D232" s="530" t="s">
        <v>83</v>
      </c>
      <c r="E232" s="531">
        <v>45536.0</v>
      </c>
      <c r="F232" s="351">
        <f t="shared" si="1"/>
        <v>8</v>
      </c>
      <c r="G232" s="531">
        <v>45560.0</v>
      </c>
      <c r="H232" s="351">
        <f t="shared" si="2"/>
        <v>7</v>
      </c>
      <c r="I232" s="533" t="s">
        <v>59</v>
      </c>
      <c r="J232" s="530" t="s">
        <v>531</v>
      </c>
      <c r="K232" s="534">
        <v>4500.0</v>
      </c>
      <c r="L232" s="530" t="s">
        <v>51</v>
      </c>
      <c r="M232" s="548" t="s">
        <v>200</v>
      </c>
      <c r="N232" s="530" t="s">
        <v>19</v>
      </c>
      <c r="O232" s="536" t="s">
        <v>1099</v>
      </c>
      <c r="P232" s="597" t="s">
        <v>61</v>
      </c>
      <c r="Q232" s="538">
        <v>22276.54</v>
      </c>
      <c r="R232" s="539">
        <f t="shared" si="3"/>
        <v>0.7979937638</v>
      </c>
      <c r="S232" s="152"/>
      <c r="T232" s="162"/>
      <c r="U232" s="162"/>
      <c r="V232" s="162"/>
      <c r="W232" s="573"/>
      <c r="X232" s="572"/>
      <c r="Y232" s="163"/>
      <c r="Z232" s="163"/>
      <c r="AA232" s="163"/>
    </row>
    <row r="233">
      <c r="A233" s="528">
        <v>45705.0</v>
      </c>
      <c r="B233" s="531">
        <v>45783.0</v>
      </c>
      <c r="C233" s="54">
        <v>240860.0</v>
      </c>
      <c r="D233" s="530" t="s">
        <v>83</v>
      </c>
      <c r="E233" s="531">
        <v>45536.0</v>
      </c>
      <c r="F233" s="351">
        <f t="shared" si="1"/>
        <v>8</v>
      </c>
      <c r="G233" s="531">
        <v>45685.0</v>
      </c>
      <c r="H233" s="351">
        <f t="shared" si="2"/>
        <v>3</v>
      </c>
      <c r="I233" s="533" t="s">
        <v>73</v>
      </c>
      <c r="J233" s="533" t="s">
        <v>176</v>
      </c>
      <c r="K233" s="534" t="s">
        <v>175</v>
      </c>
      <c r="L233" s="605"/>
      <c r="M233" s="555"/>
      <c r="N233" s="530" t="s">
        <v>19</v>
      </c>
      <c r="O233" s="536"/>
      <c r="P233" s="537"/>
      <c r="Q233" s="538">
        <v>58839.04</v>
      </c>
      <c r="R233" s="539" t="str">
        <f t="shared" si="3"/>
        <v>-</v>
      </c>
      <c r="S233" s="152"/>
      <c r="T233" s="162"/>
      <c r="U233" s="162"/>
      <c r="V233" s="162"/>
      <c r="W233" s="573"/>
      <c r="X233" s="572"/>
      <c r="Y233" s="163"/>
      <c r="Z233" s="163"/>
      <c r="AA233" s="163"/>
    </row>
    <row r="234">
      <c r="A234" s="528">
        <v>45705.0</v>
      </c>
      <c r="B234" s="531">
        <v>45783.0</v>
      </c>
      <c r="C234" s="54">
        <v>186055.0</v>
      </c>
      <c r="D234" s="530" t="s">
        <v>58</v>
      </c>
      <c r="E234" s="531">
        <v>45108.0</v>
      </c>
      <c r="F234" s="532">
        <f t="shared" si="1"/>
        <v>22</v>
      </c>
      <c r="G234" s="531">
        <v>45184.0</v>
      </c>
      <c r="H234" s="351">
        <f t="shared" si="2"/>
        <v>19</v>
      </c>
      <c r="I234" s="533" t="s">
        <v>72</v>
      </c>
      <c r="J234" s="530">
        <v>4040.0</v>
      </c>
      <c r="K234" s="534" t="s">
        <v>175</v>
      </c>
      <c r="L234" s="605"/>
      <c r="M234" s="555"/>
      <c r="N234" s="530" t="s">
        <v>19</v>
      </c>
      <c r="O234" s="536"/>
      <c r="P234" s="537"/>
      <c r="Q234" s="538">
        <v>19713.36</v>
      </c>
      <c r="R234" s="539" t="str">
        <f t="shared" si="3"/>
        <v>-</v>
      </c>
      <c r="S234" s="152"/>
      <c r="T234" s="162"/>
      <c r="U234" s="162"/>
      <c r="V234" s="162"/>
      <c r="W234" s="573"/>
      <c r="X234" s="572"/>
      <c r="Y234" s="163"/>
      <c r="Z234" s="163"/>
      <c r="AA234" s="163"/>
    </row>
    <row r="235">
      <c r="A235" s="528">
        <v>45705.0</v>
      </c>
      <c r="B235" s="531">
        <v>45783.0</v>
      </c>
      <c r="C235" s="54">
        <v>192086.0</v>
      </c>
      <c r="D235" s="530" t="s">
        <v>58</v>
      </c>
      <c r="E235" s="531">
        <v>45139.0</v>
      </c>
      <c r="F235" s="532">
        <f t="shared" si="1"/>
        <v>21</v>
      </c>
      <c r="G235" s="531">
        <v>45243.0</v>
      </c>
      <c r="H235" s="351">
        <f t="shared" si="2"/>
        <v>17</v>
      </c>
      <c r="I235" s="533" t="s">
        <v>73</v>
      </c>
      <c r="J235" s="530" t="s">
        <v>258</v>
      </c>
      <c r="K235" s="534" t="s">
        <v>175</v>
      </c>
      <c r="L235" s="530" t="s">
        <v>51</v>
      </c>
      <c r="M235" s="555"/>
      <c r="N235" s="530" t="s">
        <v>19</v>
      </c>
      <c r="O235" s="536" t="s">
        <v>1110</v>
      </c>
      <c r="P235" s="537"/>
      <c r="Q235" s="538">
        <v>43008.0</v>
      </c>
      <c r="R235" s="539" t="str">
        <f t="shared" si="3"/>
        <v>-</v>
      </c>
      <c r="S235" s="152"/>
      <c r="T235" s="162"/>
      <c r="U235" s="162"/>
      <c r="V235" s="162"/>
      <c r="W235" s="573"/>
      <c r="X235" s="572"/>
      <c r="Y235" s="163"/>
      <c r="Z235" s="163"/>
      <c r="AA235" s="163"/>
    </row>
    <row r="236">
      <c r="A236" s="528">
        <v>45705.0</v>
      </c>
      <c r="B236" s="531">
        <v>45783.0</v>
      </c>
      <c r="C236" s="54">
        <v>228432.0</v>
      </c>
      <c r="D236" s="530" t="s">
        <v>58</v>
      </c>
      <c r="E236" s="531">
        <v>45505.0</v>
      </c>
      <c r="F236" s="351">
        <f t="shared" si="1"/>
        <v>9</v>
      </c>
      <c r="G236" s="531">
        <v>45554.0</v>
      </c>
      <c r="H236" s="351">
        <f t="shared" si="2"/>
        <v>7</v>
      </c>
      <c r="I236" s="533" t="s">
        <v>59</v>
      </c>
      <c r="J236" s="530">
        <v>102.0</v>
      </c>
      <c r="K236" s="534" t="s">
        <v>175</v>
      </c>
      <c r="L236" s="530" t="s">
        <v>51</v>
      </c>
      <c r="M236" s="555" t="s">
        <v>200</v>
      </c>
      <c r="N236" s="530" t="s">
        <v>19</v>
      </c>
      <c r="O236" s="536" t="s">
        <v>1173</v>
      </c>
      <c r="P236" s="597" t="s">
        <v>61</v>
      </c>
      <c r="Q236" s="538">
        <v>23895.0</v>
      </c>
      <c r="R236" s="539" t="str">
        <f t="shared" si="3"/>
        <v>-</v>
      </c>
      <c r="S236" s="152"/>
      <c r="T236" s="162"/>
      <c r="U236" s="162"/>
      <c r="V236" s="162"/>
      <c r="W236" s="573"/>
      <c r="X236" s="572"/>
      <c r="Y236" s="163"/>
      <c r="Z236" s="163"/>
      <c r="AA236" s="163"/>
    </row>
    <row r="237">
      <c r="A237" s="528">
        <v>45705.0</v>
      </c>
      <c r="B237" s="531">
        <v>45783.0</v>
      </c>
      <c r="C237" s="54">
        <v>231442.0</v>
      </c>
      <c r="D237" s="530" t="s">
        <v>58</v>
      </c>
      <c r="E237" s="531">
        <v>45566.0</v>
      </c>
      <c r="F237" s="351">
        <f t="shared" si="1"/>
        <v>7</v>
      </c>
      <c r="G237" s="531">
        <v>45583.0</v>
      </c>
      <c r="H237" s="351">
        <f t="shared" si="2"/>
        <v>6</v>
      </c>
      <c r="I237" s="533" t="s">
        <v>205</v>
      </c>
      <c r="J237" s="533" t="s">
        <v>176</v>
      </c>
      <c r="K237" s="534" t="s">
        <v>175</v>
      </c>
      <c r="L237" s="605"/>
      <c r="M237" s="555"/>
      <c r="N237" s="530" t="s">
        <v>19</v>
      </c>
      <c r="O237" s="536"/>
      <c r="P237" s="537"/>
      <c r="Q237" s="538">
        <v>16031.0</v>
      </c>
      <c r="R237" s="539" t="str">
        <f t="shared" si="3"/>
        <v>-</v>
      </c>
      <c r="S237" s="152"/>
      <c r="T237" s="162"/>
      <c r="U237" s="162"/>
      <c r="V237" s="162"/>
      <c r="W237" s="573"/>
      <c r="X237" s="572"/>
      <c r="Y237" s="163"/>
      <c r="Z237" s="163"/>
      <c r="AA237" s="163"/>
    </row>
    <row r="238">
      <c r="A238" s="528">
        <v>45705.0</v>
      </c>
      <c r="B238" s="531">
        <v>45783.0</v>
      </c>
      <c r="C238" s="54">
        <v>233716.0</v>
      </c>
      <c r="D238" s="530" t="s">
        <v>58</v>
      </c>
      <c r="E238" s="531">
        <v>45566.0</v>
      </c>
      <c r="F238" s="351">
        <f t="shared" si="1"/>
        <v>7</v>
      </c>
      <c r="G238" s="531">
        <v>45543.0</v>
      </c>
      <c r="H238" s="351">
        <f t="shared" si="2"/>
        <v>7</v>
      </c>
      <c r="I238" s="533" t="s">
        <v>49</v>
      </c>
      <c r="J238" s="533" t="s">
        <v>176</v>
      </c>
      <c r="K238" s="534" t="s">
        <v>175</v>
      </c>
      <c r="L238" s="530" t="s">
        <v>51</v>
      </c>
      <c r="M238" s="548" t="s">
        <v>200</v>
      </c>
      <c r="N238" s="530" t="s">
        <v>19</v>
      </c>
      <c r="O238" s="536" t="s">
        <v>1173</v>
      </c>
      <c r="P238" s="597" t="s">
        <v>61</v>
      </c>
      <c r="Q238" s="538">
        <v>40542.58</v>
      </c>
      <c r="R238" s="539" t="str">
        <f t="shared" si="3"/>
        <v>-</v>
      </c>
      <c r="S238" s="152"/>
      <c r="T238" s="162"/>
      <c r="U238" s="162"/>
      <c r="V238" s="162"/>
      <c r="W238" s="573"/>
      <c r="X238" s="572"/>
      <c r="Y238" s="163"/>
      <c r="Z238" s="163"/>
      <c r="AA238" s="163"/>
    </row>
    <row r="239">
      <c r="A239" s="528">
        <v>45705.0</v>
      </c>
      <c r="B239" s="531">
        <v>45783.0</v>
      </c>
      <c r="C239" s="54">
        <v>235630.0</v>
      </c>
      <c r="D239" s="530" t="s">
        <v>58</v>
      </c>
      <c r="E239" s="531">
        <v>45566.0</v>
      </c>
      <c r="F239" s="351">
        <f t="shared" si="1"/>
        <v>7</v>
      </c>
      <c r="G239" s="531">
        <v>45624.0</v>
      </c>
      <c r="H239" s="351">
        <f t="shared" si="2"/>
        <v>5</v>
      </c>
      <c r="I239" s="533" t="s">
        <v>49</v>
      </c>
      <c r="J239" s="533" t="s">
        <v>176</v>
      </c>
      <c r="K239" s="534" t="s">
        <v>175</v>
      </c>
      <c r="L239" s="586" t="s">
        <v>51</v>
      </c>
      <c r="M239" s="590" t="s">
        <v>1137</v>
      </c>
      <c r="N239" s="530" t="s">
        <v>19</v>
      </c>
      <c r="O239" s="599" t="s">
        <v>1122</v>
      </c>
      <c r="P239" s="546" t="s">
        <v>66</v>
      </c>
      <c r="Q239" s="538">
        <v>36245.58</v>
      </c>
      <c r="R239" s="539" t="str">
        <f t="shared" si="3"/>
        <v>-</v>
      </c>
      <c r="S239" s="152"/>
      <c r="T239" s="162"/>
      <c r="U239" s="162"/>
      <c r="V239" s="162"/>
      <c r="W239" s="573"/>
      <c r="X239" s="572"/>
      <c r="Y239" s="163"/>
      <c r="Z239" s="163"/>
      <c r="AA239" s="163"/>
    </row>
    <row r="240">
      <c r="A240" s="528">
        <v>45705.0</v>
      </c>
      <c r="B240" s="531">
        <v>45783.0</v>
      </c>
      <c r="C240" s="54">
        <v>236368.0</v>
      </c>
      <c r="D240" s="530" t="s">
        <v>58</v>
      </c>
      <c r="E240" s="531">
        <v>45383.0</v>
      </c>
      <c r="F240" s="351">
        <f t="shared" si="1"/>
        <v>13</v>
      </c>
      <c r="G240" s="531">
        <v>45631.0</v>
      </c>
      <c r="H240" s="351">
        <f t="shared" si="2"/>
        <v>5</v>
      </c>
      <c r="I240" s="533" t="s">
        <v>49</v>
      </c>
      <c r="J240" s="530" t="s">
        <v>33</v>
      </c>
      <c r="K240" s="534" t="s">
        <v>174</v>
      </c>
      <c r="L240" s="530" t="s">
        <v>51</v>
      </c>
      <c r="M240" s="545" t="s">
        <v>1251</v>
      </c>
      <c r="N240" s="530" t="s">
        <v>19</v>
      </c>
      <c r="O240" s="536" t="s">
        <v>1122</v>
      </c>
      <c r="P240" s="546" t="s">
        <v>66</v>
      </c>
      <c r="Q240" s="538">
        <v>22608.9</v>
      </c>
      <c r="R240" s="539" t="str">
        <f t="shared" si="3"/>
        <v>-</v>
      </c>
      <c r="S240" s="152"/>
      <c r="T240" s="162"/>
      <c r="U240" s="162"/>
      <c r="V240" s="162"/>
      <c r="W240" s="573"/>
      <c r="X240" s="572"/>
      <c r="Y240" s="163"/>
      <c r="Z240" s="163"/>
      <c r="AA240" s="163"/>
    </row>
    <row r="241">
      <c r="A241" s="528">
        <v>45705.0</v>
      </c>
      <c r="B241" s="531">
        <v>45783.0</v>
      </c>
      <c r="C241" s="54">
        <v>237201.0</v>
      </c>
      <c r="D241" s="530" t="s">
        <v>58</v>
      </c>
      <c r="E241" s="531">
        <v>45536.0</v>
      </c>
      <c r="F241" s="351">
        <f t="shared" si="1"/>
        <v>8</v>
      </c>
      <c r="G241" s="531">
        <v>45642.0</v>
      </c>
      <c r="H241" s="351">
        <f t="shared" si="2"/>
        <v>4</v>
      </c>
      <c r="I241" s="533" t="s">
        <v>59</v>
      </c>
      <c r="J241" s="530">
        <v>102.0</v>
      </c>
      <c r="K241" s="534">
        <v>4000.0</v>
      </c>
      <c r="L241" s="530" t="s">
        <v>51</v>
      </c>
      <c r="M241" s="548" t="s">
        <v>200</v>
      </c>
      <c r="N241" s="530" t="s">
        <v>19</v>
      </c>
      <c r="O241" s="536" t="s">
        <v>1173</v>
      </c>
      <c r="P241" s="597" t="s">
        <v>61</v>
      </c>
      <c r="Q241" s="538">
        <v>18196.71</v>
      </c>
      <c r="R241" s="539">
        <f t="shared" si="3"/>
        <v>0.7801800435</v>
      </c>
      <c r="S241" s="152"/>
      <c r="T241" s="162"/>
      <c r="U241" s="162"/>
      <c r="V241" s="162"/>
      <c r="W241" s="573"/>
      <c r="X241" s="572"/>
      <c r="Y241" s="163"/>
      <c r="Z241" s="163"/>
      <c r="AA241" s="163"/>
    </row>
    <row r="242">
      <c r="A242" s="528">
        <v>45705.0</v>
      </c>
      <c r="B242" s="531">
        <v>45783.0</v>
      </c>
      <c r="C242" s="54">
        <v>232731.0</v>
      </c>
      <c r="D242" s="530" t="s">
        <v>58</v>
      </c>
      <c r="E242" s="531">
        <v>45566.0</v>
      </c>
      <c r="F242" s="351">
        <f t="shared" si="1"/>
        <v>7</v>
      </c>
      <c r="G242" s="531">
        <v>45674.0</v>
      </c>
      <c r="H242" s="351">
        <f t="shared" si="2"/>
        <v>3</v>
      </c>
      <c r="I242" s="533" t="s">
        <v>63</v>
      </c>
      <c r="J242" s="533" t="s">
        <v>176</v>
      </c>
      <c r="K242" s="534" t="s">
        <v>175</v>
      </c>
      <c r="L242" s="605"/>
      <c r="M242" s="555"/>
      <c r="N242" s="530" t="s">
        <v>19</v>
      </c>
      <c r="O242" s="536"/>
      <c r="P242" s="537"/>
      <c r="Q242" s="538">
        <v>24485.8</v>
      </c>
      <c r="R242" s="539" t="str">
        <f t="shared" si="3"/>
        <v>-</v>
      </c>
      <c r="S242" s="152"/>
      <c r="T242" s="162"/>
      <c r="U242" s="162"/>
      <c r="V242" s="162"/>
      <c r="W242" s="573"/>
      <c r="X242" s="572"/>
      <c r="Y242" s="163"/>
      <c r="Z242" s="163"/>
      <c r="AA242" s="163"/>
    </row>
    <row r="243">
      <c r="A243" s="528">
        <v>45705.0</v>
      </c>
      <c r="B243" s="531">
        <v>45783.0</v>
      </c>
      <c r="C243" s="54">
        <v>120243.0</v>
      </c>
      <c r="D243" s="530" t="s">
        <v>58</v>
      </c>
      <c r="E243" s="531">
        <v>44378.0</v>
      </c>
      <c r="F243" s="351">
        <f t="shared" si="1"/>
        <v>46</v>
      </c>
      <c r="G243" s="531">
        <v>44636.0</v>
      </c>
      <c r="H243" s="351">
        <f t="shared" si="2"/>
        <v>37</v>
      </c>
      <c r="I243" s="533" t="s">
        <v>49</v>
      </c>
      <c r="J243" s="530" t="s">
        <v>176</v>
      </c>
      <c r="K243" s="542" t="s">
        <v>175</v>
      </c>
      <c r="L243" s="530" t="s">
        <v>51</v>
      </c>
      <c r="M243" s="548" t="s">
        <v>200</v>
      </c>
      <c r="N243" s="530" t="s">
        <v>19</v>
      </c>
      <c r="O243" s="536" t="s">
        <v>1252</v>
      </c>
      <c r="P243" s="597" t="s">
        <v>61</v>
      </c>
      <c r="Q243" s="538">
        <v>9355.71</v>
      </c>
      <c r="R243" s="539" t="str">
        <f t="shared" si="3"/>
        <v>-</v>
      </c>
      <c r="S243" s="152"/>
      <c r="T243" s="162"/>
      <c r="U243" s="162"/>
      <c r="V243" s="162"/>
      <c r="W243" s="573"/>
      <c r="X243" s="572"/>
      <c r="Y243" s="163"/>
      <c r="Z243" s="163"/>
      <c r="AA243" s="163"/>
    </row>
    <row r="244">
      <c r="A244" s="528">
        <v>45705.0</v>
      </c>
      <c r="B244" s="531">
        <v>45783.0</v>
      </c>
      <c r="C244" s="54">
        <v>194269.0</v>
      </c>
      <c r="D244" s="530" t="s">
        <v>58</v>
      </c>
      <c r="E244" s="531">
        <v>45231.0</v>
      </c>
      <c r="F244" s="351">
        <f t="shared" si="1"/>
        <v>18</v>
      </c>
      <c r="G244" s="531">
        <v>45259.0</v>
      </c>
      <c r="H244" s="351">
        <f t="shared" si="2"/>
        <v>17</v>
      </c>
      <c r="I244" s="533" t="s">
        <v>59</v>
      </c>
      <c r="J244" s="555">
        <v>104.0</v>
      </c>
      <c r="K244" s="555" t="s">
        <v>174</v>
      </c>
      <c r="L244" s="530" t="s">
        <v>51</v>
      </c>
      <c r="M244" s="555" t="s">
        <v>1235</v>
      </c>
      <c r="N244" s="530" t="s">
        <v>19</v>
      </c>
      <c r="O244" s="536" t="s">
        <v>1236</v>
      </c>
      <c r="P244" s="597" t="s">
        <v>61</v>
      </c>
      <c r="Q244" s="538">
        <v>103850.0</v>
      </c>
      <c r="R244" s="539" t="str">
        <f t="shared" si="3"/>
        <v>-</v>
      </c>
      <c r="S244" s="152"/>
      <c r="T244" s="162"/>
      <c r="U244" s="162"/>
      <c r="V244" s="162"/>
      <c r="W244" s="573"/>
      <c r="X244" s="572"/>
      <c r="Y244" s="163"/>
      <c r="Z244" s="163"/>
      <c r="AA244" s="163"/>
    </row>
    <row r="245">
      <c r="A245" s="528">
        <v>45705.0</v>
      </c>
      <c r="B245" s="531">
        <v>45783.0</v>
      </c>
      <c r="C245" s="54">
        <v>238231.0</v>
      </c>
      <c r="D245" s="530" t="s">
        <v>58</v>
      </c>
      <c r="E245" s="531">
        <v>45566.0</v>
      </c>
      <c r="F245" s="351">
        <f t="shared" si="1"/>
        <v>7</v>
      </c>
      <c r="G245" s="531">
        <v>45665.0</v>
      </c>
      <c r="H245" s="351">
        <f t="shared" si="2"/>
        <v>3</v>
      </c>
      <c r="I245" s="533" t="s">
        <v>59</v>
      </c>
      <c r="J245" s="533" t="s">
        <v>176</v>
      </c>
      <c r="K245" s="534" t="s">
        <v>175</v>
      </c>
      <c r="L245" s="605"/>
      <c r="M245" s="555"/>
      <c r="N245" s="530" t="s">
        <v>19</v>
      </c>
      <c r="O245" s="536"/>
      <c r="P245" s="537"/>
      <c r="Q245" s="538">
        <v>39480.0</v>
      </c>
      <c r="R245" s="539" t="str">
        <f t="shared" si="3"/>
        <v>-</v>
      </c>
      <c r="S245" s="152"/>
      <c r="T245" s="162"/>
      <c r="U245" s="162"/>
      <c r="V245" s="162"/>
      <c r="W245" s="573"/>
      <c r="X245" s="572"/>
      <c r="Y245" s="163"/>
      <c r="Z245" s="163"/>
      <c r="AA245" s="163"/>
    </row>
    <row r="246">
      <c r="A246" s="528">
        <v>45705.0</v>
      </c>
      <c r="B246" s="531">
        <v>45783.0</v>
      </c>
      <c r="C246" s="54">
        <v>117182.0</v>
      </c>
      <c r="D246" s="530" t="s">
        <v>87</v>
      </c>
      <c r="E246" s="531">
        <v>44562.0</v>
      </c>
      <c r="F246" s="351">
        <f t="shared" si="1"/>
        <v>40</v>
      </c>
      <c r="G246" s="531">
        <v>44615.0</v>
      </c>
      <c r="H246" s="351">
        <f t="shared" si="2"/>
        <v>38</v>
      </c>
      <c r="I246" s="533" t="s">
        <v>74</v>
      </c>
      <c r="J246" s="530" t="s">
        <v>1253</v>
      </c>
      <c r="K246" s="534">
        <v>2500.0</v>
      </c>
      <c r="L246" s="605"/>
      <c r="M246" s="555" t="s">
        <v>56</v>
      </c>
      <c r="N246" s="530" t="s">
        <v>19</v>
      </c>
      <c r="O246" s="536"/>
      <c r="P246" s="537"/>
      <c r="Q246" s="538">
        <v>7717.4</v>
      </c>
      <c r="R246" s="560">
        <f t="shared" si="3"/>
        <v>0.676056703</v>
      </c>
      <c r="S246" s="152"/>
      <c r="T246" s="162"/>
      <c r="U246" s="162"/>
      <c r="V246" s="162"/>
      <c r="W246" s="573"/>
      <c r="X246" s="572"/>
      <c r="Y246" s="163"/>
      <c r="Z246" s="163"/>
      <c r="AA246" s="163"/>
    </row>
    <row r="247">
      <c r="A247" s="528">
        <v>45705.0</v>
      </c>
      <c r="B247" s="531">
        <v>45783.0</v>
      </c>
      <c r="C247" s="54">
        <v>194342.0</v>
      </c>
      <c r="D247" s="530" t="s">
        <v>87</v>
      </c>
      <c r="E247" s="531">
        <v>45078.0</v>
      </c>
      <c r="F247" s="532">
        <f t="shared" si="1"/>
        <v>23</v>
      </c>
      <c r="G247" s="531">
        <v>45259.0</v>
      </c>
      <c r="H247" s="351">
        <f t="shared" si="2"/>
        <v>17</v>
      </c>
      <c r="I247" s="533" t="s">
        <v>59</v>
      </c>
      <c r="J247" s="530">
        <v>104.0</v>
      </c>
      <c r="K247" s="538" t="s">
        <v>103</v>
      </c>
      <c r="L247" s="530" t="s">
        <v>68</v>
      </c>
      <c r="M247" s="545" t="s">
        <v>1254</v>
      </c>
      <c r="N247" s="530" t="s">
        <v>19</v>
      </c>
      <c r="O247" s="536" t="s">
        <v>1094</v>
      </c>
      <c r="P247" s="546" t="s">
        <v>66</v>
      </c>
      <c r="Q247" s="538">
        <v>27314.1</v>
      </c>
      <c r="R247" s="539" t="str">
        <f t="shared" si="3"/>
        <v>-</v>
      </c>
      <c r="S247" s="152"/>
      <c r="T247" s="162"/>
      <c r="U247" s="162"/>
      <c r="V247" s="162"/>
      <c r="W247" s="573"/>
      <c r="X247" s="572"/>
      <c r="Y247" s="163"/>
      <c r="Z247" s="163"/>
      <c r="AA247" s="163"/>
    </row>
    <row r="248">
      <c r="A248" s="528">
        <v>45705.0</v>
      </c>
      <c r="B248" s="531">
        <v>45783.0</v>
      </c>
      <c r="C248" s="54">
        <v>225938.0</v>
      </c>
      <c r="D248" s="530" t="s">
        <v>87</v>
      </c>
      <c r="E248" s="531">
        <v>45474.0</v>
      </c>
      <c r="F248" s="351">
        <f t="shared" si="1"/>
        <v>10</v>
      </c>
      <c r="G248" s="531">
        <v>45527.0</v>
      </c>
      <c r="H248" s="351">
        <f t="shared" si="2"/>
        <v>8</v>
      </c>
      <c r="I248" s="533" t="s">
        <v>59</v>
      </c>
      <c r="J248" s="530">
        <v>102.0</v>
      </c>
      <c r="K248" s="542" t="s">
        <v>175</v>
      </c>
      <c r="L248" s="530" t="s">
        <v>51</v>
      </c>
      <c r="M248" s="545" t="s">
        <v>1255</v>
      </c>
      <c r="N248" s="530" t="s">
        <v>19</v>
      </c>
      <c r="O248" s="536" t="s">
        <v>1122</v>
      </c>
      <c r="P248" s="546" t="s">
        <v>66</v>
      </c>
      <c r="Q248" s="538">
        <v>28435.0</v>
      </c>
      <c r="R248" s="539" t="str">
        <f t="shared" si="3"/>
        <v>-</v>
      </c>
      <c r="S248" s="152"/>
      <c r="T248" s="162"/>
      <c r="U248" s="162"/>
      <c r="V248" s="162"/>
      <c r="W248" s="573"/>
      <c r="X248" s="572"/>
      <c r="Y248" s="163"/>
      <c r="Z248" s="163"/>
      <c r="AA248" s="163"/>
    </row>
    <row r="249">
      <c r="A249" s="528">
        <v>45705.0</v>
      </c>
      <c r="B249" s="531">
        <v>45783.0</v>
      </c>
      <c r="C249" s="54">
        <v>230411.0</v>
      </c>
      <c r="D249" s="530" t="s">
        <v>87</v>
      </c>
      <c r="E249" s="531">
        <v>45536.0</v>
      </c>
      <c r="F249" s="351">
        <f t="shared" si="1"/>
        <v>8</v>
      </c>
      <c r="G249" s="531">
        <v>45573.0</v>
      </c>
      <c r="H249" s="351">
        <f t="shared" si="2"/>
        <v>6</v>
      </c>
      <c r="I249" s="533" t="s">
        <v>73</v>
      </c>
      <c r="J249" s="533" t="s">
        <v>176</v>
      </c>
      <c r="K249" s="534" t="s">
        <v>175</v>
      </c>
      <c r="L249" s="605"/>
      <c r="M249" s="555"/>
      <c r="N249" s="530" t="s">
        <v>19</v>
      </c>
      <c r="O249" s="536"/>
      <c r="P249" s="537"/>
      <c r="Q249" s="538">
        <v>53982.6</v>
      </c>
      <c r="R249" s="539" t="str">
        <f t="shared" si="3"/>
        <v>-</v>
      </c>
      <c r="S249" s="152"/>
      <c r="T249" s="162"/>
      <c r="U249" s="162"/>
      <c r="V249" s="162"/>
      <c r="W249" s="573"/>
      <c r="X249" s="572"/>
      <c r="Y249" s="163"/>
      <c r="Z249" s="163"/>
      <c r="AA249" s="163"/>
    </row>
    <row r="250">
      <c r="A250" s="528">
        <v>45705.0</v>
      </c>
      <c r="B250" s="531">
        <v>45783.0</v>
      </c>
      <c r="C250" s="54">
        <v>240884.0</v>
      </c>
      <c r="D250" s="530" t="s">
        <v>87</v>
      </c>
      <c r="E250" s="531">
        <v>45566.0</v>
      </c>
      <c r="F250" s="351">
        <f t="shared" si="1"/>
        <v>7</v>
      </c>
      <c r="G250" s="531">
        <v>45685.0</v>
      </c>
      <c r="H250" s="351">
        <f t="shared" si="2"/>
        <v>3</v>
      </c>
      <c r="I250" s="533" t="s">
        <v>59</v>
      </c>
      <c r="J250" s="533" t="s">
        <v>176</v>
      </c>
      <c r="K250" s="534" t="s">
        <v>175</v>
      </c>
      <c r="L250" s="605"/>
      <c r="M250" s="555"/>
      <c r="N250" s="530" t="s">
        <v>19</v>
      </c>
      <c r="O250" s="536"/>
      <c r="P250" s="537"/>
      <c r="Q250" s="538">
        <v>63425.04</v>
      </c>
      <c r="R250" s="539" t="str">
        <f t="shared" si="3"/>
        <v>-</v>
      </c>
      <c r="S250" s="152"/>
      <c r="T250" s="162"/>
      <c r="U250" s="162"/>
      <c r="V250" s="162"/>
      <c r="W250" s="573"/>
      <c r="X250" s="572"/>
      <c r="Y250" s="163"/>
      <c r="Z250" s="163"/>
      <c r="AA250" s="163"/>
    </row>
    <row r="251">
      <c r="A251" s="528">
        <v>45705.0</v>
      </c>
      <c r="B251" s="531">
        <v>45783.0</v>
      </c>
      <c r="C251" s="54">
        <v>225893.0</v>
      </c>
      <c r="D251" s="530" t="s">
        <v>87</v>
      </c>
      <c r="E251" s="531">
        <v>45444.0</v>
      </c>
      <c r="F251" s="351">
        <f t="shared" si="1"/>
        <v>11</v>
      </c>
      <c r="G251" s="531">
        <v>45527.0</v>
      </c>
      <c r="H251" s="351">
        <f t="shared" si="2"/>
        <v>8</v>
      </c>
      <c r="I251" s="533" t="s">
        <v>49</v>
      </c>
      <c r="J251" s="533" t="s">
        <v>176</v>
      </c>
      <c r="K251" s="538" t="s">
        <v>103</v>
      </c>
      <c r="L251" s="530" t="s">
        <v>68</v>
      </c>
      <c r="M251" s="545" t="s">
        <v>1256</v>
      </c>
      <c r="N251" s="530" t="s">
        <v>19</v>
      </c>
      <c r="O251" s="536" t="s">
        <v>1094</v>
      </c>
      <c r="P251" s="546" t="s">
        <v>66</v>
      </c>
      <c r="Q251" s="538">
        <v>40073.85</v>
      </c>
      <c r="R251" s="539" t="str">
        <f t="shared" si="3"/>
        <v>-</v>
      </c>
      <c r="S251" s="152"/>
      <c r="T251" s="162"/>
      <c r="U251" s="162"/>
      <c r="V251" s="162"/>
      <c r="W251" s="573"/>
      <c r="X251" s="572"/>
      <c r="Y251" s="163"/>
      <c r="Z251" s="163"/>
      <c r="AA251" s="163"/>
    </row>
    <row r="252">
      <c r="A252" s="528">
        <v>45705.0</v>
      </c>
      <c r="B252" s="531">
        <v>45783.0</v>
      </c>
      <c r="C252" s="54">
        <v>232443.0</v>
      </c>
      <c r="D252" s="530" t="s">
        <v>107</v>
      </c>
      <c r="E252" s="531">
        <v>45566.0</v>
      </c>
      <c r="F252" s="351">
        <f t="shared" si="1"/>
        <v>7</v>
      </c>
      <c r="G252" s="531">
        <v>45590.0</v>
      </c>
      <c r="H252" s="351">
        <f t="shared" si="2"/>
        <v>6</v>
      </c>
      <c r="I252" s="533" t="s">
        <v>134</v>
      </c>
      <c r="J252" s="533" t="s">
        <v>176</v>
      </c>
      <c r="K252" s="534" t="s">
        <v>175</v>
      </c>
      <c r="L252" s="605"/>
      <c r="M252" s="555"/>
      <c r="N252" s="530" t="s">
        <v>19</v>
      </c>
      <c r="O252" s="536"/>
      <c r="P252" s="537"/>
      <c r="Q252" s="538">
        <v>59898.16</v>
      </c>
      <c r="R252" s="539" t="str">
        <f t="shared" si="3"/>
        <v>-</v>
      </c>
      <c r="S252" s="152"/>
      <c r="T252" s="162"/>
      <c r="U252" s="162"/>
      <c r="V252" s="162"/>
      <c r="W252" s="573"/>
      <c r="X252" s="572"/>
      <c r="Y252" s="163"/>
      <c r="Z252" s="163"/>
      <c r="AA252" s="163"/>
    </row>
    <row r="253">
      <c r="A253" s="528">
        <v>45705.0</v>
      </c>
      <c r="B253" s="531">
        <v>45783.0</v>
      </c>
      <c r="C253" s="54">
        <v>127008.0</v>
      </c>
      <c r="D253" s="530" t="s">
        <v>107</v>
      </c>
      <c r="E253" s="531">
        <v>44652.0</v>
      </c>
      <c r="F253" s="351">
        <f t="shared" si="1"/>
        <v>37</v>
      </c>
      <c r="G253" s="531">
        <v>44691.0</v>
      </c>
      <c r="H253" s="351">
        <f t="shared" si="2"/>
        <v>35</v>
      </c>
      <c r="I253" s="533" t="s">
        <v>73</v>
      </c>
      <c r="J253" s="530">
        <v>212.0</v>
      </c>
      <c r="K253" s="534" t="s">
        <v>175</v>
      </c>
      <c r="L253" s="605"/>
      <c r="M253" s="555"/>
      <c r="N253" s="530" t="s">
        <v>19</v>
      </c>
      <c r="O253" s="536"/>
      <c r="P253" s="537"/>
      <c r="Q253" s="538">
        <v>46455.86</v>
      </c>
      <c r="R253" s="539" t="str">
        <f t="shared" si="3"/>
        <v>-</v>
      </c>
      <c r="S253" s="152"/>
      <c r="T253" s="162"/>
      <c r="U253" s="162"/>
      <c r="V253" s="162"/>
      <c r="W253" s="573"/>
      <c r="X253" s="572"/>
      <c r="Y253" s="163"/>
      <c r="Z253" s="163"/>
      <c r="AA253" s="163"/>
    </row>
    <row r="254">
      <c r="A254" s="528">
        <v>45705.0</v>
      </c>
      <c r="B254" s="531">
        <v>45783.0</v>
      </c>
      <c r="C254" s="54">
        <v>239443.0</v>
      </c>
      <c r="D254" s="530" t="s">
        <v>107</v>
      </c>
      <c r="E254" s="531">
        <v>45536.0</v>
      </c>
      <c r="F254" s="351">
        <f t="shared" si="1"/>
        <v>8</v>
      </c>
      <c r="G254" s="531">
        <v>45677.0</v>
      </c>
      <c r="H254" s="351">
        <f t="shared" si="2"/>
        <v>3</v>
      </c>
      <c r="I254" s="533" t="s">
        <v>74</v>
      </c>
      <c r="J254" s="533" t="s">
        <v>176</v>
      </c>
      <c r="K254" s="534" t="s">
        <v>175</v>
      </c>
      <c r="L254" s="605"/>
      <c r="M254" s="555"/>
      <c r="N254" s="530" t="s">
        <v>19</v>
      </c>
      <c r="O254" s="536"/>
      <c r="P254" s="537"/>
      <c r="Q254" s="538">
        <v>38826.15</v>
      </c>
      <c r="R254" s="539" t="str">
        <f t="shared" si="3"/>
        <v>-</v>
      </c>
      <c r="S254" s="152"/>
      <c r="T254" s="162"/>
      <c r="U254" s="162"/>
      <c r="V254" s="162"/>
      <c r="W254" s="573"/>
      <c r="X254" s="572"/>
      <c r="Y254" s="163"/>
      <c r="Z254" s="163"/>
      <c r="AA254" s="163"/>
    </row>
    <row r="255">
      <c r="A255" s="528">
        <v>45705.0</v>
      </c>
      <c r="B255" s="531">
        <v>45783.0</v>
      </c>
      <c r="C255" s="54">
        <v>234328.0</v>
      </c>
      <c r="D255" s="530" t="s">
        <v>107</v>
      </c>
      <c r="E255" s="531">
        <v>45566.0</v>
      </c>
      <c r="F255" s="351">
        <f t="shared" si="1"/>
        <v>7</v>
      </c>
      <c r="G255" s="531">
        <v>45610.0</v>
      </c>
      <c r="H255" s="351">
        <f t="shared" si="2"/>
        <v>5</v>
      </c>
      <c r="I255" s="533" t="s">
        <v>49</v>
      </c>
      <c r="J255" s="533" t="s">
        <v>176</v>
      </c>
      <c r="K255" s="542" t="s">
        <v>175</v>
      </c>
      <c r="L255" s="586" t="s">
        <v>51</v>
      </c>
      <c r="M255" s="548" t="s">
        <v>200</v>
      </c>
      <c r="N255" s="530" t="s">
        <v>19</v>
      </c>
      <c r="O255" s="536" t="s">
        <v>1173</v>
      </c>
      <c r="P255" s="597" t="s">
        <v>61</v>
      </c>
      <c r="Q255" s="538">
        <v>18034.8</v>
      </c>
      <c r="R255" s="539" t="str">
        <f t="shared" si="3"/>
        <v>-</v>
      </c>
      <c r="S255" s="152"/>
      <c r="T255" s="162"/>
      <c r="U255" s="162"/>
      <c r="V255" s="162"/>
      <c r="W255" s="573"/>
      <c r="X255" s="572"/>
      <c r="Y255" s="163"/>
      <c r="Z255" s="163"/>
      <c r="AA255" s="163"/>
    </row>
    <row r="256">
      <c r="A256" s="528">
        <v>45705.0</v>
      </c>
      <c r="B256" s="531">
        <v>45783.0</v>
      </c>
      <c r="C256" s="54">
        <v>231345.0</v>
      </c>
      <c r="D256" s="530" t="s">
        <v>41</v>
      </c>
      <c r="E256" s="531">
        <v>45474.0</v>
      </c>
      <c r="F256" s="351">
        <f t="shared" si="1"/>
        <v>10</v>
      </c>
      <c r="G256" s="531">
        <v>45589.0</v>
      </c>
      <c r="H256" s="351">
        <f t="shared" si="2"/>
        <v>6</v>
      </c>
      <c r="I256" s="533" t="s">
        <v>59</v>
      </c>
      <c r="J256" s="533" t="s">
        <v>176</v>
      </c>
      <c r="K256" s="534" t="s">
        <v>175</v>
      </c>
      <c r="L256" s="605"/>
      <c r="M256" s="555"/>
      <c r="N256" s="530" t="s">
        <v>19</v>
      </c>
      <c r="O256" s="536"/>
      <c r="P256" s="597"/>
      <c r="Q256" s="538">
        <v>29458.0</v>
      </c>
      <c r="R256" s="539" t="str">
        <f t="shared" si="3"/>
        <v>-</v>
      </c>
      <c r="S256" s="152"/>
      <c r="T256" s="162"/>
      <c r="U256" s="162"/>
      <c r="V256" s="162"/>
      <c r="W256" s="573"/>
      <c r="X256" s="572"/>
      <c r="Y256" s="163"/>
      <c r="Z256" s="163"/>
      <c r="AA256" s="163"/>
    </row>
    <row r="257">
      <c r="A257" s="528">
        <v>45705.0</v>
      </c>
      <c r="B257" s="531">
        <v>45783.0</v>
      </c>
      <c r="C257" s="54">
        <v>227342.0</v>
      </c>
      <c r="D257" s="530" t="s">
        <v>41</v>
      </c>
      <c r="E257" s="531">
        <v>45597.0</v>
      </c>
      <c r="F257" s="351">
        <f t="shared" si="1"/>
        <v>6</v>
      </c>
      <c r="G257" s="531">
        <v>45608.0</v>
      </c>
      <c r="H257" s="351">
        <f t="shared" si="2"/>
        <v>5</v>
      </c>
      <c r="I257" s="533" t="s">
        <v>49</v>
      </c>
      <c r="J257" s="533" t="s">
        <v>176</v>
      </c>
      <c r="K257" s="542" t="s">
        <v>175</v>
      </c>
      <c r="L257" s="586" t="s">
        <v>51</v>
      </c>
      <c r="M257" s="548" t="s">
        <v>200</v>
      </c>
      <c r="N257" s="530" t="s">
        <v>19</v>
      </c>
      <c r="O257" s="536" t="s">
        <v>1173</v>
      </c>
      <c r="P257" s="597" t="s">
        <v>61</v>
      </c>
      <c r="Q257" s="538">
        <v>55749.34</v>
      </c>
      <c r="R257" s="539" t="str">
        <f t="shared" si="3"/>
        <v>-</v>
      </c>
      <c r="S257" s="152"/>
      <c r="T257" s="162"/>
      <c r="U257" s="162"/>
      <c r="V257" s="162"/>
      <c r="W257" s="573"/>
      <c r="X257" s="572"/>
      <c r="Y257" s="163"/>
      <c r="Z257" s="163"/>
      <c r="AA257" s="163"/>
    </row>
    <row r="258">
      <c r="A258" s="528">
        <v>45705.0</v>
      </c>
      <c r="B258" s="531">
        <v>45783.0</v>
      </c>
      <c r="C258" s="54">
        <v>237230.0</v>
      </c>
      <c r="D258" s="530" t="s">
        <v>41</v>
      </c>
      <c r="E258" s="531">
        <v>45597.0</v>
      </c>
      <c r="F258" s="351">
        <f t="shared" si="1"/>
        <v>6</v>
      </c>
      <c r="G258" s="531">
        <v>45647.0</v>
      </c>
      <c r="H258" s="351">
        <f t="shared" si="2"/>
        <v>4</v>
      </c>
      <c r="I258" s="533" t="s">
        <v>49</v>
      </c>
      <c r="J258" s="533" t="s">
        <v>176</v>
      </c>
      <c r="K258" s="534" t="s">
        <v>175</v>
      </c>
      <c r="L258" s="530" t="s">
        <v>51</v>
      </c>
      <c r="M258" s="548" t="s">
        <v>200</v>
      </c>
      <c r="N258" s="530" t="s">
        <v>19</v>
      </c>
      <c r="O258" s="536" t="s">
        <v>1173</v>
      </c>
      <c r="P258" s="597" t="s">
        <v>61</v>
      </c>
      <c r="Q258" s="538">
        <v>41430.75</v>
      </c>
      <c r="R258" s="539" t="str">
        <f t="shared" si="3"/>
        <v>-</v>
      </c>
      <c r="S258" s="152"/>
      <c r="T258" s="162"/>
      <c r="U258" s="162"/>
      <c r="V258" s="162"/>
      <c r="W258" s="573"/>
      <c r="X258" s="572"/>
      <c r="Y258" s="163"/>
      <c r="Z258" s="163"/>
      <c r="AA258" s="163"/>
    </row>
    <row r="259">
      <c r="A259" s="528">
        <v>45705.0</v>
      </c>
      <c r="B259" s="531">
        <v>45783.0</v>
      </c>
      <c r="C259" s="54">
        <v>224051.0</v>
      </c>
      <c r="D259" s="530" t="s">
        <v>89</v>
      </c>
      <c r="E259" s="531">
        <v>45474.0</v>
      </c>
      <c r="F259" s="351">
        <f t="shared" si="1"/>
        <v>10</v>
      </c>
      <c r="G259" s="531">
        <v>45526.0</v>
      </c>
      <c r="H259" s="351">
        <f t="shared" si="2"/>
        <v>8</v>
      </c>
      <c r="I259" s="533" t="s">
        <v>59</v>
      </c>
      <c r="J259" s="530">
        <v>102.0</v>
      </c>
      <c r="K259" s="534" t="s">
        <v>175</v>
      </c>
      <c r="L259" s="530" t="s">
        <v>51</v>
      </c>
      <c r="M259" s="555" t="s">
        <v>200</v>
      </c>
      <c r="N259" s="530" t="s">
        <v>19</v>
      </c>
      <c r="O259" s="536" t="s">
        <v>1252</v>
      </c>
      <c r="P259" s="597" t="s">
        <v>61</v>
      </c>
      <c r="Q259" s="538">
        <v>42432.0</v>
      </c>
      <c r="R259" s="539" t="str">
        <f t="shared" si="3"/>
        <v>-</v>
      </c>
      <c r="S259" s="152"/>
      <c r="T259" s="162"/>
      <c r="U259" s="162"/>
      <c r="V259" s="162"/>
      <c r="W259" s="573"/>
      <c r="X259" s="572"/>
      <c r="Y259" s="163"/>
      <c r="Z259" s="163"/>
      <c r="AA259" s="163"/>
    </row>
    <row r="260">
      <c r="A260" s="528">
        <v>45705.0</v>
      </c>
      <c r="B260" s="531">
        <v>45783.0</v>
      </c>
      <c r="C260" s="54">
        <v>226099.0</v>
      </c>
      <c r="D260" s="530" t="s">
        <v>89</v>
      </c>
      <c r="E260" s="531">
        <v>45444.0</v>
      </c>
      <c r="F260" s="351">
        <f t="shared" si="1"/>
        <v>11</v>
      </c>
      <c r="G260" s="531">
        <v>45534.0</v>
      </c>
      <c r="H260" s="351">
        <f t="shared" si="2"/>
        <v>8</v>
      </c>
      <c r="I260" s="533" t="s">
        <v>49</v>
      </c>
      <c r="J260" s="530">
        <v>510.0</v>
      </c>
      <c r="K260" s="542" t="s">
        <v>175</v>
      </c>
      <c r="L260" s="530" t="s">
        <v>51</v>
      </c>
      <c r="M260" s="545" t="s">
        <v>1257</v>
      </c>
      <c r="N260" s="530" t="s">
        <v>19</v>
      </c>
      <c r="O260" s="536" t="s">
        <v>1110</v>
      </c>
      <c r="P260" s="546" t="s">
        <v>66</v>
      </c>
      <c r="Q260" s="538">
        <v>17652.79</v>
      </c>
      <c r="R260" s="539" t="str">
        <f t="shared" si="3"/>
        <v>-</v>
      </c>
      <c r="S260" s="152"/>
      <c r="T260" s="162"/>
      <c r="U260" s="162"/>
      <c r="V260" s="162"/>
      <c r="W260" s="573"/>
      <c r="X260" s="572"/>
      <c r="Y260" s="163"/>
      <c r="Z260" s="163"/>
      <c r="AA260" s="163"/>
    </row>
    <row r="261">
      <c r="A261" s="528">
        <v>45705.0</v>
      </c>
      <c r="B261" s="531">
        <v>45783.0</v>
      </c>
      <c r="C261" s="54">
        <v>228543.0</v>
      </c>
      <c r="D261" s="530" t="s">
        <v>89</v>
      </c>
      <c r="E261" s="531">
        <v>45444.0</v>
      </c>
      <c r="F261" s="351">
        <f t="shared" si="1"/>
        <v>11</v>
      </c>
      <c r="G261" s="531">
        <v>45554.0</v>
      </c>
      <c r="H261" s="351">
        <f t="shared" si="2"/>
        <v>7</v>
      </c>
      <c r="I261" s="533" t="s">
        <v>59</v>
      </c>
      <c r="J261" s="530">
        <v>101.0</v>
      </c>
      <c r="K261" s="542" t="s">
        <v>175</v>
      </c>
      <c r="L261" s="530" t="s">
        <v>51</v>
      </c>
      <c r="M261" s="548" t="s">
        <v>200</v>
      </c>
      <c r="N261" s="530" t="s">
        <v>19</v>
      </c>
      <c r="O261" s="536" t="s">
        <v>1173</v>
      </c>
      <c r="P261" s="597" t="s">
        <v>61</v>
      </c>
      <c r="Q261" s="538">
        <v>20000.0</v>
      </c>
      <c r="R261" s="539" t="str">
        <f t="shared" si="3"/>
        <v>-</v>
      </c>
      <c r="S261" s="152"/>
      <c r="T261" s="162"/>
      <c r="U261" s="162"/>
      <c r="V261" s="162"/>
      <c r="W261" s="573"/>
      <c r="X261" s="572"/>
      <c r="Y261" s="163"/>
      <c r="Z261" s="163"/>
      <c r="AA261" s="163"/>
    </row>
    <row r="262">
      <c r="A262" s="528">
        <v>45705.0</v>
      </c>
      <c r="B262" s="531">
        <v>45783.0</v>
      </c>
      <c r="C262" s="54">
        <v>224576.0</v>
      </c>
      <c r="D262" s="530" t="s">
        <v>89</v>
      </c>
      <c r="E262" s="531">
        <v>45292.0</v>
      </c>
      <c r="F262" s="532">
        <f t="shared" si="1"/>
        <v>16</v>
      </c>
      <c r="G262" s="531">
        <v>45517.0</v>
      </c>
      <c r="H262" s="351">
        <f t="shared" si="2"/>
        <v>8</v>
      </c>
      <c r="I262" s="533" t="s">
        <v>59</v>
      </c>
      <c r="J262" s="600" t="s">
        <v>465</v>
      </c>
      <c r="K262" s="534" t="s">
        <v>103</v>
      </c>
      <c r="L262" s="530" t="s">
        <v>68</v>
      </c>
      <c r="M262" s="548" t="s">
        <v>200</v>
      </c>
      <c r="N262" s="530" t="s">
        <v>19</v>
      </c>
      <c r="O262" s="536" t="s">
        <v>1094</v>
      </c>
      <c r="P262" s="597" t="s">
        <v>61</v>
      </c>
      <c r="Q262" s="538">
        <v>26184.0</v>
      </c>
      <c r="R262" s="539" t="str">
        <f t="shared" si="3"/>
        <v>-</v>
      </c>
      <c r="S262" s="152"/>
      <c r="T262" s="162"/>
      <c r="U262" s="162"/>
      <c r="V262" s="162"/>
      <c r="W262" s="573"/>
      <c r="X262" s="572"/>
      <c r="Y262" s="163"/>
      <c r="Z262" s="163"/>
      <c r="AA262" s="163"/>
    </row>
    <row r="263">
      <c r="A263" s="528">
        <v>45705.0</v>
      </c>
      <c r="B263" s="531">
        <v>45783.0</v>
      </c>
      <c r="C263" s="54">
        <v>230376.0</v>
      </c>
      <c r="D263" s="530" t="s">
        <v>89</v>
      </c>
      <c r="E263" s="531">
        <v>45566.0</v>
      </c>
      <c r="F263" s="351">
        <f t="shared" si="1"/>
        <v>7</v>
      </c>
      <c r="G263" s="531">
        <v>45588.0</v>
      </c>
      <c r="H263" s="351">
        <f t="shared" si="2"/>
        <v>6</v>
      </c>
      <c r="I263" s="533" t="s">
        <v>49</v>
      </c>
      <c r="J263" s="533" t="s">
        <v>176</v>
      </c>
      <c r="K263" s="542" t="s">
        <v>175</v>
      </c>
      <c r="L263" s="530" t="s">
        <v>51</v>
      </c>
      <c r="M263" s="545" t="s">
        <v>1258</v>
      </c>
      <c r="N263" s="530" t="s">
        <v>19</v>
      </c>
      <c r="O263" s="536" t="s">
        <v>1122</v>
      </c>
      <c r="P263" s="546" t="s">
        <v>66</v>
      </c>
      <c r="Q263" s="538">
        <v>13485.0</v>
      </c>
      <c r="R263" s="539" t="str">
        <f t="shared" si="3"/>
        <v>-</v>
      </c>
      <c r="S263" s="152"/>
      <c r="T263" s="162"/>
      <c r="U263" s="162"/>
      <c r="V263" s="162"/>
      <c r="W263" s="573"/>
      <c r="X263" s="572"/>
      <c r="Y263" s="163"/>
      <c r="Z263" s="163"/>
      <c r="AA263" s="163"/>
    </row>
    <row r="264">
      <c r="A264" s="528">
        <v>45705.0</v>
      </c>
      <c r="B264" s="531">
        <v>45783.0</v>
      </c>
      <c r="C264" s="54">
        <v>204004.0</v>
      </c>
      <c r="D264" s="530" t="s">
        <v>158</v>
      </c>
      <c r="E264" s="531">
        <v>45292.0</v>
      </c>
      <c r="F264" s="532">
        <f t="shared" si="1"/>
        <v>16</v>
      </c>
      <c r="G264" s="531">
        <v>45348.0</v>
      </c>
      <c r="H264" s="351">
        <f t="shared" si="2"/>
        <v>14</v>
      </c>
      <c r="I264" s="533" t="s">
        <v>59</v>
      </c>
      <c r="J264" s="530" t="s">
        <v>203</v>
      </c>
      <c r="K264" s="534" t="s">
        <v>103</v>
      </c>
      <c r="L264" s="530" t="s">
        <v>68</v>
      </c>
      <c r="M264" s="545" t="s">
        <v>1259</v>
      </c>
      <c r="N264" s="530" t="s">
        <v>19</v>
      </c>
      <c r="O264" s="536" t="s">
        <v>1094</v>
      </c>
      <c r="P264" s="546" t="s">
        <v>66</v>
      </c>
      <c r="Q264" s="538">
        <v>13341.24</v>
      </c>
      <c r="R264" s="539" t="str">
        <f t="shared" si="3"/>
        <v>-</v>
      </c>
      <c r="S264" s="152"/>
      <c r="T264" s="162"/>
      <c r="U264" s="162"/>
      <c r="V264" s="162"/>
      <c r="W264" s="573"/>
      <c r="X264" s="572"/>
      <c r="Y264" s="163"/>
      <c r="Z264" s="163"/>
      <c r="AA264" s="163"/>
    </row>
    <row r="265">
      <c r="A265" s="528">
        <v>45705.0</v>
      </c>
      <c r="B265" s="531">
        <v>45783.0</v>
      </c>
      <c r="C265" s="54">
        <v>221525.0</v>
      </c>
      <c r="D265" s="530" t="s">
        <v>158</v>
      </c>
      <c r="E265" s="531">
        <v>45413.0</v>
      </c>
      <c r="F265" s="532">
        <f t="shared" si="1"/>
        <v>12</v>
      </c>
      <c r="G265" s="531">
        <v>45488.0</v>
      </c>
      <c r="H265" s="351">
        <f t="shared" si="2"/>
        <v>9</v>
      </c>
      <c r="I265" s="533" t="s">
        <v>49</v>
      </c>
      <c r="J265" s="604" t="s">
        <v>295</v>
      </c>
      <c r="K265" s="538" t="s">
        <v>103</v>
      </c>
      <c r="L265" s="530" t="s">
        <v>68</v>
      </c>
      <c r="M265" s="545" t="s">
        <v>1260</v>
      </c>
      <c r="N265" s="530" t="s">
        <v>19</v>
      </c>
      <c r="O265" s="536" t="s">
        <v>1094</v>
      </c>
      <c r="P265" s="546" t="s">
        <v>66</v>
      </c>
      <c r="Q265" s="538">
        <v>74324.46</v>
      </c>
      <c r="R265" s="539" t="str">
        <f t="shared" si="3"/>
        <v>-</v>
      </c>
      <c r="S265" s="152"/>
      <c r="T265" s="162"/>
      <c r="U265" s="162"/>
      <c r="V265" s="162"/>
      <c r="W265" s="573"/>
      <c r="X265" s="572"/>
      <c r="Y265" s="163"/>
      <c r="Z265" s="163"/>
      <c r="AA265" s="163"/>
    </row>
    <row r="266">
      <c r="A266" s="528">
        <v>45705.0</v>
      </c>
      <c r="B266" s="531">
        <v>45783.0</v>
      </c>
      <c r="C266" s="54">
        <v>234964.0</v>
      </c>
      <c r="D266" s="530" t="s">
        <v>158</v>
      </c>
      <c r="E266" s="531">
        <v>45566.0</v>
      </c>
      <c r="F266" s="351">
        <f t="shared" si="1"/>
        <v>7</v>
      </c>
      <c r="G266" s="531">
        <v>45617.0</v>
      </c>
      <c r="H266" s="351">
        <f t="shared" si="2"/>
        <v>5</v>
      </c>
      <c r="I266" s="533" t="s">
        <v>49</v>
      </c>
      <c r="J266" s="533" t="s">
        <v>176</v>
      </c>
      <c r="K266" s="542" t="s">
        <v>175</v>
      </c>
      <c r="L266" s="586" t="s">
        <v>51</v>
      </c>
      <c r="M266" s="548" t="s">
        <v>200</v>
      </c>
      <c r="N266" s="530" t="s">
        <v>19</v>
      </c>
      <c r="O266" s="536" t="s">
        <v>1173</v>
      </c>
      <c r="P266" s="597" t="s">
        <v>61</v>
      </c>
      <c r="Q266" s="538">
        <v>16681.68</v>
      </c>
      <c r="R266" s="539" t="str">
        <f t="shared" si="3"/>
        <v>-</v>
      </c>
      <c r="S266" s="152"/>
      <c r="T266" s="162"/>
      <c r="U266" s="162"/>
      <c r="V266" s="162"/>
      <c r="W266" s="573"/>
      <c r="X266" s="572"/>
      <c r="Y266" s="163"/>
      <c r="Z266" s="163"/>
      <c r="AA266" s="163"/>
    </row>
    <row r="267">
      <c r="A267" s="528">
        <v>45705.0</v>
      </c>
      <c r="B267" s="531">
        <v>45783.0</v>
      </c>
      <c r="C267" s="54">
        <v>227235.0</v>
      </c>
      <c r="D267" s="530" t="s">
        <v>111</v>
      </c>
      <c r="E267" s="531">
        <v>45505.0</v>
      </c>
      <c r="F267" s="351">
        <f t="shared" si="1"/>
        <v>9</v>
      </c>
      <c r="G267" s="531">
        <v>45545.0</v>
      </c>
      <c r="H267" s="351">
        <f t="shared" si="2"/>
        <v>7</v>
      </c>
      <c r="I267" s="533" t="s">
        <v>49</v>
      </c>
      <c r="J267" s="533" t="s">
        <v>176</v>
      </c>
      <c r="K267" s="542" t="s">
        <v>175</v>
      </c>
      <c r="L267" s="530" t="s">
        <v>51</v>
      </c>
      <c r="M267" s="545" t="s">
        <v>1261</v>
      </c>
      <c r="N267" s="530" t="s">
        <v>19</v>
      </c>
      <c r="O267" s="536" t="s">
        <v>1122</v>
      </c>
      <c r="P267" s="546" t="s">
        <v>66</v>
      </c>
      <c r="Q267" s="538">
        <v>43429.53</v>
      </c>
      <c r="R267" s="539" t="str">
        <f t="shared" si="3"/>
        <v>-</v>
      </c>
      <c r="S267" s="152"/>
      <c r="T267" s="162"/>
      <c r="U267" s="162"/>
      <c r="V267" s="162"/>
      <c r="W267" s="573"/>
      <c r="X267" s="572"/>
      <c r="Y267" s="163"/>
      <c r="Z267" s="163"/>
      <c r="AA267" s="163"/>
    </row>
    <row r="268">
      <c r="A268" s="528">
        <v>45705.0</v>
      </c>
      <c r="B268" s="531">
        <v>45782.0</v>
      </c>
      <c r="C268" s="54">
        <v>229531.0</v>
      </c>
      <c r="D268" s="530" t="s">
        <v>111</v>
      </c>
      <c r="E268" s="531">
        <v>45505.0</v>
      </c>
      <c r="F268" s="351">
        <f t="shared" si="1"/>
        <v>9</v>
      </c>
      <c r="G268" s="531">
        <v>45576.0</v>
      </c>
      <c r="H268" s="351">
        <f t="shared" si="2"/>
        <v>6</v>
      </c>
      <c r="I268" s="533" t="s">
        <v>49</v>
      </c>
      <c r="J268" s="533" t="s">
        <v>176</v>
      </c>
      <c r="K268" s="538" t="s">
        <v>1118</v>
      </c>
      <c r="L268" s="530" t="s">
        <v>68</v>
      </c>
      <c r="M268" s="545" t="s">
        <v>1262</v>
      </c>
      <c r="N268" s="530" t="s">
        <v>22</v>
      </c>
      <c r="O268" s="536" t="s">
        <v>1120</v>
      </c>
      <c r="P268" s="546" t="s">
        <v>66</v>
      </c>
      <c r="Q268" s="538">
        <v>55369.17</v>
      </c>
      <c r="R268" s="539" t="str">
        <f t="shared" si="3"/>
        <v>-</v>
      </c>
      <c r="S268" s="152"/>
      <c r="T268" s="162"/>
      <c r="U268" s="162"/>
      <c r="V268" s="162"/>
      <c r="W268" s="573"/>
      <c r="X268" s="572"/>
      <c r="Y268" s="163"/>
      <c r="Z268" s="163"/>
      <c r="AA268" s="163"/>
    </row>
    <row r="269">
      <c r="A269" s="528">
        <v>45705.0</v>
      </c>
      <c r="B269" s="531">
        <v>45782.0</v>
      </c>
      <c r="C269" s="54">
        <v>233640.0</v>
      </c>
      <c r="D269" s="530" t="s">
        <v>111</v>
      </c>
      <c r="E269" s="531">
        <v>45566.0</v>
      </c>
      <c r="F269" s="351">
        <f t="shared" si="1"/>
        <v>7</v>
      </c>
      <c r="G269" s="531">
        <v>45603.0</v>
      </c>
      <c r="H269" s="351">
        <f t="shared" si="2"/>
        <v>5</v>
      </c>
      <c r="I269" s="533" t="s">
        <v>49</v>
      </c>
      <c r="J269" s="533" t="s">
        <v>176</v>
      </c>
      <c r="K269" s="542" t="s">
        <v>175</v>
      </c>
      <c r="L269" s="530" t="s">
        <v>51</v>
      </c>
      <c r="M269" s="545" t="s">
        <v>1263</v>
      </c>
      <c r="N269" s="530" t="s">
        <v>22</v>
      </c>
      <c r="O269" s="536" t="s">
        <v>1173</v>
      </c>
      <c r="P269" s="546" t="s">
        <v>66</v>
      </c>
      <c r="Q269" s="538">
        <v>28126.66</v>
      </c>
      <c r="R269" s="539" t="str">
        <f t="shared" si="3"/>
        <v>-</v>
      </c>
      <c r="S269" s="152"/>
      <c r="T269" s="162"/>
      <c r="U269" s="162"/>
      <c r="V269" s="162"/>
      <c r="W269" s="573"/>
      <c r="X269" s="572"/>
      <c r="Y269" s="163"/>
      <c r="Z269" s="163"/>
      <c r="AA269" s="163"/>
    </row>
    <row r="270">
      <c r="A270" s="528">
        <v>45705.0</v>
      </c>
      <c r="B270" s="531">
        <v>45782.0</v>
      </c>
      <c r="C270" s="54">
        <v>238153.0</v>
      </c>
      <c r="D270" s="530" t="s">
        <v>111</v>
      </c>
      <c r="E270" s="531">
        <v>45536.0</v>
      </c>
      <c r="F270" s="351">
        <f t="shared" si="1"/>
        <v>8</v>
      </c>
      <c r="G270" s="531">
        <v>45664.0</v>
      </c>
      <c r="H270" s="351">
        <f t="shared" si="2"/>
        <v>3</v>
      </c>
      <c r="I270" s="533" t="s">
        <v>49</v>
      </c>
      <c r="J270" s="533" t="s">
        <v>176</v>
      </c>
      <c r="K270" s="542" t="s">
        <v>175</v>
      </c>
      <c r="L270" s="530" t="s">
        <v>51</v>
      </c>
      <c r="M270" s="548" t="s">
        <v>1264</v>
      </c>
      <c r="N270" s="530" t="s">
        <v>22</v>
      </c>
      <c r="O270" s="536" t="s">
        <v>1173</v>
      </c>
      <c r="P270" s="597" t="s">
        <v>61</v>
      </c>
      <c r="Q270" s="538">
        <v>52651.35</v>
      </c>
      <c r="R270" s="539" t="str">
        <f t="shared" si="3"/>
        <v>-</v>
      </c>
      <c r="S270" s="152"/>
      <c r="T270" s="162"/>
      <c r="U270" s="162"/>
      <c r="V270" s="162"/>
      <c r="W270" s="573"/>
      <c r="X270" s="572"/>
      <c r="Y270" s="163"/>
      <c r="Z270" s="163"/>
      <c r="AA270" s="163"/>
    </row>
    <row r="271">
      <c r="A271" s="528">
        <v>45705.0</v>
      </c>
      <c r="B271" s="531">
        <v>45783.0</v>
      </c>
      <c r="C271" s="54">
        <v>239687.0</v>
      </c>
      <c r="D271" s="530" t="s">
        <v>111</v>
      </c>
      <c r="E271" s="531">
        <v>45597.0</v>
      </c>
      <c r="F271" s="351">
        <f t="shared" si="1"/>
        <v>6</v>
      </c>
      <c r="G271" s="531">
        <v>45681.0</v>
      </c>
      <c r="H271" s="351">
        <f t="shared" si="2"/>
        <v>3</v>
      </c>
      <c r="I271" s="533" t="s">
        <v>74</v>
      </c>
      <c r="J271" s="530" t="s">
        <v>1265</v>
      </c>
      <c r="K271" s="534">
        <v>12000.0</v>
      </c>
      <c r="L271" s="530" t="s">
        <v>68</v>
      </c>
      <c r="M271" s="548" t="s">
        <v>200</v>
      </c>
      <c r="N271" s="530" t="s">
        <v>19</v>
      </c>
      <c r="O271" s="536" t="s">
        <v>1173</v>
      </c>
      <c r="P271" s="537"/>
      <c r="Q271" s="538">
        <v>30555.2</v>
      </c>
      <c r="R271" s="560">
        <f t="shared" si="3"/>
        <v>0.6072681573</v>
      </c>
      <c r="S271" s="152"/>
      <c r="T271" s="162"/>
      <c r="U271" s="162"/>
      <c r="V271" s="162"/>
      <c r="W271" s="573"/>
      <c r="X271" s="572"/>
      <c r="Y271" s="163"/>
      <c r="Z271" s="163"/>
      <c r="AA271" s="163"/>
    </row>
    <row r="272">
      <c r="A272" s="528">
        <v>45705.0</v>
      </c>
      <c r="B272" s="531">
        <v>45783.0</v>
      </c>
      <c r="C272" s="54">
        <v>196497.0</v>
      </c>
      <c r="D272" s="530" t="s">
        <v>179</v>
      </c>
      <c r="E272" s="531">
        <v>45078.0</v>
      </c>
      <c r="F272" s="532">
        <f t="shared" si="1"/>
        <v>23</v>
      </c>
      <c r="G272" s="531">
        <v>45282.0</v>
      </c>
      <c r="H272" s="351">
        <f t="shared" si="2"/>
        <v>16</v>
      </c>
      <c r="I272" s="533" t="s">
        <v>59</v>
      </c>
      <c r="J272" s="530" t="s">
        <v>176</v>
      </c>
      <c r="K272" s="538" t="s">
        <v>103</v>
      </c>
      <c r="L272" s="530" t="s">
        <v>51</v>
      </c>
      <c r="M272" s="545" t="s">
        <v>1266</v>
      </c>
      <c r="N272" s="530" t="s">
        <v>19</v>
      </c>
      <c r="O272" s="536" t="s">
        <v>1094</v>
      </c>
      <c r="P272" s="546" t="s">
        <v>66</v>
      </c>
      <c r="Q272" s="538">
        <v>27615.84</v>
      </c>
      <c r="R272" s="539" t="str">
        <f t="shared" si="3"/>
        <v>-</v>
      </c>
      <c r="S272" s="152"/>
      <c r="T272" s="162"/>
      <c r="U272" s="162"/>
      <c r="V272" s="162"/>
      <c r="W272" s="573"/>
      <c r="X272" s="572"/>
      <c r="Y272" s="163"/>
      <c r="Z272" s="163"/>
      <c r="AA272" s="163"/>
    </row>
    <row r="273">
      <c r="A273" s="528">
        <v>45705.0</v>
      </c>
      <c r="B273" s="531">
        <v>45783.0</v>
      </c>
      <c r="C273" s="54">
        <v>223300.0</v>
      </c>
      <c r="D273" s="530" t="s">
        <v>112</v>
      </c>
      <c r="E273" s="531">
        <v>45323.0</v>
      </c>
      <c r="F273" s="532">
        <f t="shared" si="1"/>
        <v>15</v>
      </c>
      <c r="G273" s="531">
        <v>45505.0</v>
      </c>
      <c r="H273" s="351">
        <f t="shared" si="2"/>
        <v>9</v>
      </c>
      <c r="I273" s="533" t="s">
        <v>74</v>
      </c>
      <c r="J273" s="530" t="s">
        <v>94</v>
      </c>
      <c r="K273" s="534">
        <v>4000.0</v>
      </c>
      <c r="L273" s="530" t="s">
        <v>84</v>
      </c>
      <c r="M273" s="545" t="s">
        <v>1267</v>
      </c>
      <c r="N273" s="530" t="s">
        <v>19</v>
      </c>
      <c r="O273" s="536" t="s">
        <v>1099</v>
      </c>
      <c r="P273" s="546" t="s">
        <v>66</v>
      </c>
      <c r="Q273" s="538">
        <v>71365.01</v>
      </c>
      <c r="R273" s="539">
        <f t="shared" si="3"/>
        <v>0.9439501235</v>
      </c>
      <c r="S273" s="152"/>
      <c r="T273" s="162"/>
      <c r="U273" s="162"/>
      <c r="V273" s="162"/>
      <c r="W273" s="573"/>
      <c r="X273" s="572"/>
      <c r="Y273" s="163"/>
      <c r="Z273" s="163"/>
      <c r="AA273" s="163"/>
    </row>
    <row r="274">
      <c r="A274" s="528">
        <v>45705.0</v>
      </c>
      <c r="B274" s="531">
        <v>45783.0</v>
      </c>
      <c r="C274" s="54">
        <v>202939.0</v>
      </c>
      <c r="D274" s="530" t="s">
        <v>112</v>
      </c>
      <c r="E274" s="531">
        <v>45323.0</v>
      </c>
      <c r="F274" s="532">
        <f t="shared" si="1"/>
        <v>15</v>
      </c>
      <c r="G274" s="531">
        <v>45345.0</v>
      </c>
      <c r="H274" s="351">
        <f t="shared" si="2"/>
        <v>14</v>
      </c>
      <c r="I274" s="533" t="s">
        <v>59</v>
      </c>
      <c r="J274" s="530">
        <v>102.0</v>
      </c>
      <c r="K274" s="534">
        <v>2000.0</v>
      </c>
      <c r="L274" s="530" t="s">
        <v>51</v>
      </c>
      <c r="M274" s="548" t="s">
        <v>200</v>
      </c>
      <c r="N274" s="530" t="s">
        <v>19</v>
      </c>
      <c r="O274" s="536" t="s">
        <v>1120</v>
      </c>
      <c r="P274" s="597" t="s">
        <v>61</v>
      </c>
      <c r="Q274" s="538">
        <v>38170.0</v>
      </c>
      <c r="R274" s="539">
        <f t="shared" si="3"/>
        <v>0.9476028294</v>
      </c>
      <c r="S274" s="152"/>
      <c r="T274" s="162"/>
      <c r="U274" s="162"/>
      <c r="V274" s="162"/>
      <c r="W274" s="573"/>
      <c r="X274" s="572"/>
      <c r="Y274" s="163"/>
      <c r="Z274" s="163"/>
      <c r="AA274" s="163"/>
    </row>
    <row r="275">
      <c r="A275" s="528">
        <v>45702.0</v>
      </c>
      <c r="B275" s="531">
        <v>45783.0</v>
      </c>
      <c r="C275" s="54">
        <v>158955.0</v>
      </c>
      <c r="D275" s="530" t="s">
        <v>112</v>
      </c>
      <c r="E275" s="531">
        <v>44774.0</v>
      </c>
      <c r="F275" s="351">
        <f t="shared" si="1"/>
        <v>33</v>
      </c>
      <c r="G275" s="531">
        <v>44959.0</v>
      </c>
      <c r="H275" s="351">
        <f t="shared" si="2"/>
        <v>27</v>
      </c>
      <c r="I275" s="533" t="s">
        <v>516</v>
      </c>
      <c r="J275" s="530" t="s">
        <v>1268</v>
      </c>
      <c r="K275" s="534">
        <v>14000.0</v>
      </c>
      <c r="L275" s="530" t="s">
        <v>51</v>
      </c>
      <c r="M275" s="548" t="s">
        <v>200</v>
      </c>
      <c r="N275" s="530" t="s">
        <v>19</v>
      </c>
      <c r="O275" s="536" t="s">
        <v>1269</v>
      </c>
      <c r="P275" s="597" t="s">
        <v>61</v>
      </c>
      <c r="Q275" s="538">
        <v>70278.0</v>
      </c>
      <c r="R275" s="539">
        <f t="shared" si="3"/>
        <v>0.8007911437</v>
      </c>
      <c r="S275" s="152"/>
      <c r="T275" s="162"/>
      <c r="U275" s="162"/>
      <c r="V275" s="162"/>
      <c r="W275" s="573"/>
      <c r="X275" s="572"/>
      <c r="Y275" s="163"/>
      <c r="Z275" s="163"/>
      <c r="AA275" s="163"/>
    </row>
    <row r="276">
      <c r="A276" s="528">
        <v>45705.0</v>
      </c>
      <c r="B276" s="531">
        <v>45782.0</v>
      </c>
      <c r="C276" s="54">
        <v>234744.0</v>
      </c>
      <c r="D276" s="530" t="s">
        <v>112</v>
      </c>
      <c r="E276" s="531">
        <v>45474.0</v>
      </c>
      <c r="F276" s="351">
        <f t="shared" si="1"/>
        <v>10</v>
      </c>
      <c r="G276" s="531">
        <v>45617.0</v>
      </c>
      <c r="H276" s="351">
        <f t="shared" si="2"/>
        <v>5</v>
      </c>
      <c r="I276" s="533" t="s">
        <v>49</v>
      </c>
      <c r="J276" s="533" t="s">
        <v>176</v>
      </c>
      <c r="K276" s="534" t="s">
        <v>175</v>
      </c>
      <c r="L276" s="530" t="s">
        <v>51</v>
      </c>
      <c r="M276" s="545" t="s">
        <v>1270</v>
      </c>
      <c r="N276" s="530" t="s">
        <v>22</v>
      </c>
      <c r="O276" s="536" t="s">
        <v>1173</v>
      </c>
      <c r="P276" s="546" t="s">
        <v>66</v>
      </c>
      <c r="Q276" s="538">
        <v>39613.05</v>
      </c>
      <c r="R276" s="539" t="str">
        <f t="shared" si="3"/>
        <v>-</v>
      </c>
      <c r="S276" s="152"/>
      <c r="T276" s="162"/>
      <c r="U276" s="162"/>
      <c r="V276" s="162"/>
      <c r="W276" s="573"/>
      <c r="X276" s="572"/>
      <c r="Y276" s="163"/>
      <c r="Z276" s="163"/>
      <c r="AA276" s="163"/>
    </row>
    <row r="277">
      <c r="A277" s="528">
        <v>45705.0</v>
      </c>
      <c r="B277" s="531">
        <v>45783.0</v>
      </c>
      <c r="C277" s="54">
        <v>230555.0</v>
      </c>
      <c r="D277" s="530" t="s">
        <v>93</v>
      </c>
      <c r="E277" s="531">
        <v>45536.0</v>
      </c>
      <c r="F277" s="351">
        <f t="shared" si="1"/>
        <v>8</v>
      </c>
      <c r="G277" s="531">
        <v>45574.0</v>
      </c>
      <c r="H277" s="351">
        <f t="shared" si="2"/>
        <v>6</v>
      </c>
      <c r="I277" s="533" t="s">
        <v>59</v>
      </c>
      <c r="J277" s="533" t="s">
        <v>176</v>
      </c>
      <c r="K277" s="534" t="s">
        <v>175</v>
      </c>
      <c r="L277" s="605"/>
      <c r="M277" s="555"/>
      <c r="N277" s="530" t="s">
        <v>19</v>
      </c>
      <c r="O277" s="536"/>
      <c r="P277" s="597"/>
      <c r="Q277" s="538">
        <v>49580.0</v>
      </c>
      <c r="R277" s="539" t="str">
        <f t="shared" si="3"/>
        <v>-</v>
      </c>
      <c r="S277" s="152"/>
      <c r="T277" s="162"/>
      <c r="U277" s="162"/>
      <c r="V277" s="162"/>
      <c r="W277" s="573"/>
      <c r="X277" s="572"/>
      <c r="Y277" s="163"/>
      <c r="Z277" s="163"/>
      <c r="AA277" s="163"/>
    </row>
    <row r="278">
      <c r="A278" s="528">
        <v>45705.0</v>
      </c>
      <c r="B278" s="531">
        <v>45783.0</v>
      </c>
      <c r="C278" s="54">
        <v>235907.0</v>
      </c>
      <c r="D278" s="530" t="s">
        <v>93</v>
      </c>
      <c r="E278" s="531">
        <v>45597.0</v>
      </c>
      <c r="F278" s="351">
        <f t="shared" si="1"/>
        <v>6</v>
      </c>
      <c r="G278" s="531">
        <v>45625.0</v>
      </c>
      <c r="H278" s="351">
        <f t="shared" si="2"/>
        <v>5</v>
      </c>
      <c r="I278" s="533" t="s">
        <v>74</v>
      </c>
      <c r="J278" s="533" t="s">
        <v>176</v>
      </c>
      <c r="K278" s="534" t="s">
        <v>175</v>
      </c>
      <c r="L278" s="605"/>
      <c r="M278" s="555"/>
      <c r="N278" s="530" t="s">
        <v>19</v>
      </c>
      <c r="O278" s="536"/>
      <c r="P278" s="537"/>
      <c r="Q278" s="538">
        <v>28437.0</v>
      </c>
      <c r="R278" s="539" t="str">
        <f t="shared" si="3"/>
        <v>-</v>
      </c>
      <c r="S278" s="152"/>
      <c r="T278" s="162"/>
      <c r="U278" s="162"/>
      <c r="V278" s="162"/>
      <c r="W278" s="573"/>
      <c r="X278" s="572"/>
      <c r="Y278" s="163"/>
      <c r="Z278" s="163"/>
      <c r="AA278" s="163"/>
    </row>
    <row r="279">
      <c r="A279" s="528">
        <v>45705.0</v>
      </c>
      <c r="B279" s="531">
        <v>45783.0</v>
      </c>
      <c r="C279" s="54">
        <v>242443.0</v>
      </c>
      <c r="D279" s="530" t="s">
        <v>93</v>
      </c>
      <c r="E279" s="531">
        <v>45566.0</v>
      </c>
      <c r="F279" s="351">
        <f t="shared" si="1"/>
        <v>7</v>
      </c>
      <c r="G279" s="531">
        <v>45698.0</v>
      </c>
      <c r="H279" s="351">
        <f t="shared" si="2"/>
        <v>2</v>
      </c>
      <c r="I279" s="533" t="s">
        <v>63</v>
      </c>
      <c r="J279" s="530">
        <v>4.0041144E7</v>
      </c>
      <c r="K279" s="534" t="s">
        <v>1118</v>
      </c>
      <c r="L279" s="605"/>
      <c r="M279" s="555"/>
      <c r="N279" s="530" t="s">
        <v>19</v>
      </c>
      <c r="O279" s="536"/>
      <c r="P279" s="537"/>
      <c r="Q279" s="538">
        <v>20220.0</v>
      </c>
      <c r="R279" s="539" t="str">
        <f t="shared" si="3"/>
        <v>-</v>
      </c>
      <c r="S279" s="152"/>
      <c r="T279" s="162"/>
      <c r="U279" s="162"/>
      <c r="V279" s="162"/>
      <c r="W279" s="573"/>
      <c r="X279" s="572"/>
      <c r="Y279" s="163"/>
      <c r="Z279" s="163"/>
      <c r="AA279" s="163"/>
    </row>
    <row r="280">
      <c r="A280" s="528">
        <v>45705.0</v>
      </c>
      <c r="B280" s="531">
        <v>45783.0</v>
      </c>
      <c r="C280" s="54">
        <v>122694.0</v>
      </c>
      <c r="D280" s="530" t="s">
        <v>55</v>
      </c>
      <c r="E280" s="531">
        <v>44621.0</v>
      </c>
      <c r="F280" s="351">
        <f t="shared" si="1"/>
        <v>38</v>
      </c>
      <c r="G280" s="531">
        <v>44655.0</v>
      </c>
      <c r="H280" s="351">
        <f t="shared" si="2"/>
        <v>37</v>
      </c>
      <c r="I280" s="533" t="s">
        <v>74</v>
      </c>
      <c r="J280" s="530">
        <v>304.0</v>
      </c>
      <c r="K280" s="538" t="s">
        <v>103</v>
      </c>
      <c r="L280" s="605"/>
      <c r="M280" s="555"/>
      <c r="N280" s="530" t="s">
        <v>19</v>
      </c>
      <c r="O280" s="536"/>
      <c r="P280" s="537"/>
      <c r="Q280" s="538">
        <v>15987.04</v>
      </c>
      <c r="R280" s="539" t="str">
        <f t="shared" si="3"/>
        <v>-</v>
      </c>
      <c r="S280" s="152"/>
      <c r="T280" s="162"/>
      <c r="U280" s="162"/>
      <c r="V280" s="162"/>
      <c r="W280" s="573"/>
      <c r="X280" s="572"/>
      <c r="Y280" s="163"/>
      <c r="Z280" s="163"/>
      <c r="AA280" s="163"/>
    </row>
    <row r="281">
      <c r="A281" s="528">
        <v>45705.0</v>
      </c>
      <c r="B281" s="531">
        <v>45783.0</v>
      </c>
      <c r="C281" s="54">
        <v>177925.0</v>
      </c>
      <c r="D281" s="530" t="s">
        <v>55</v>
      </c>
      <c r="E281" s="531">
        <v>45078.0</v>
      </c>
      <c r="F281" s="532">
        <f t="shared" si="1"/>
        <v>23</v>
      </c>
      <c r="G281" s="531">
        <v>45117.0</v>
      </c>
      <c r="H281" s="351">
        <f t="shared" si="2"/>
        <v>21</v>
      </c>
      <c r="I281" s="533" t="s">
        <v>72</v>
      </c>
      <c r="J281" s="530">
        <v>4033.0</v>
      </c>
      <c r="K281" s="534" t="s">
        <v>175</v>
      </c>
      <c r="L281" s="605"/>
      <c r="M281" s="555"/>
      <c r="N281" s="530" t="s">
        <v>19</v>
      </c>
      <c r="O281" s="536"/>
      <c r="P281" s="537"/>
      <c r="Q281" s="538">
        <v>37482.11</v>
      </c>
      <c r="R281" s="539" t="str">
        <f t="shared" si="3"/>
        <v>-</v>
      </c>
      <c r="S281" s="152"/>
      <c r="T281" s="162"/>
      <c r="U281" s="162"/>
      <c r="V281" s="162"/>
      <c r="W281" s="573"/>
      <c r="X281" s="572"/>
      <c r="Y281" s="163"/>
      <c r="Z281" s="163"/>
      <c r="AA281" s="163"/>
    </row>
    <row r="282">
      <c r="A282" s="528">
        <v>45705.0</v>
      </c>
      <c r="B282" s="531">
        <v>45783.0</v>
      </c>
      <c r="C282" s="54">
        <v>214877.0</v>
      </c>
      <c r="D282" s="530" t="s">
        <v>55</v>
      </c>
      <c r="E282" s="531">
        <v>45413.0</v>
      </c>
      <c r="F282" s="532">
        <f t="shared" si="1"/>
        <v>12</v>
      </c>
      <c r="G282" s="531">
        <v>45434.0</v>
      </c>
      <c r="H282" s="351">
        <f t="shared" si="2"/>
        <v>11</v>
      </c>
      <c r="I282" s="533" t="s">
        <v>49</v>
      </c>
      <c r="J282" s="533" t="s">
        <v>176</v>
      </c>
      <c r="K282" s="534">
        <v>3000.0</v>
      </c>
      <c r="L282" s="530" t="s">
        <v>51</v>
      </c>
      <c r="M282" s="548" t="s">
        <v>200</v>
      </c>
      <c r="N282" s="530" t="s">
        <v>19</v>
      </c>
      <c r="O282" s="536" t="s">
        <v>1271</v>
      </c>
      <c r="P282" s="597" t="s">
        <v>61</v>
      </c>
      <c r="Q282" s="538">
        <v>13500.0</v>
      </c>
      <c r="R282" s="539">
        <f t="shared" si="3"/>
        <v>0.7777777778</v>
      </c>
      <c r="S282" s="152"/>
      <c r="T282" s="162"/>
      <c r="U282" s="162"/>
      <c r="V282" s="162"/>
      <c r="W282" s="573"/>
      <c r="X282" s="572"/>
      <c r="Y282" s="163"/>
      <c r="Z282" s="163"/>
      <c r="AA282" s="163"/>
    </row>
    <row r="283">
      <c r="A283" s="528">
        <v>45705.0</v>
      </c>
      <c r="B283" s="531">
        <v>45783.0</v>
      </c>
      <c r="C283" s="54">
        <v>226542.0</v>
      </c>
      <c r="D283" s="530" t="s">
        <v>55</v>
      </c>
      <c r="E283" s="531">
        <v>45505.0</v>
      </c>
      <c r="F283" s="351">
        <f t="shared" si="1"/>
        <v>9</v>
      </c>
      <c r="G283" s="531">
        <v>45534.0</v>
      </c>
      <c r="H283" s="351">
        <f t="shared" si="2"/>
        <v>8</v>
      </c>
      <c r="I283" s="533" t="s">
        <v>59</v>
      </c>
      <c r="J283" s="533" t="s">
        <v>176</v>
      </c>
      <c r="K283" s="534" t="s">
        <v>175</v>
      </c>
      <c r="L283" s="530" t="s">
        <v>51</v>
      </c>
      <c r="M283" s="548" t="s">
        <v>200</v>
      </c>
      <c r="N283" s="530" t="s">
        <v>19</v>
      </c>
      <c r="O283" s="536" t="s">
        <v>1173</v>
      </c>
      <c r="P283" s="597" t="s">
        <v>61</v>
      </c>
      <c r="Q283" s="538">
        <v>30840.0</v>
      </c>
      <c r="R283" s="539" t="str">
        <f t="shared" si="3"/>
        <v>-</v>
      </c>
      <c r="S283" s="152"/>
      <c r="T283" s="162"/>
      <c r="U283" s="162"/>
      <c r="V283" s="162"/>
      <c r="W283" s="573"/>
      <c r="X283" s="572"/>
      <c r="Y283" s="163"/>
      <c r="Z283" s="163"/>
      <c r="AA283" s="163"/>
    </row>
    <row r="284">
      <c r="A284" s="528">
        <v>45705.0</v>
      </c>
      <c r="B284" s="531">
        <v>45783.0</v>
      </c>
      <c r="C284" s="54">
        <v>236946.0</v>
      </c>
      <c r="D284" s="530" t="s">
        <v>55</v>
      </c>
      <c r="E284" s="531">
        <v>45597.0</v>
      </c>
      <c r="F284" s="351">
        <f t="shared" si="1"/>
        <v>6</v>
      </c>
      <c r="G284" s="531">
        <v>45639.0</v>
      </c>
      <c r="H284" s="351">
        <f t="shared" si="2"/>
        <v>4</v>
      </c>
      <c r="I284" s="533" t="s">
        <v>42</v>
      </c>
      <c r="J284" s="533" t="s">
        <v>176</v>
      </c>
      <c r="K284" s="534" t="s">
        <v>175</v>
      </c>
      <c r="L284" s="605"/>
      <c r="M284" s="555"/>
      <c r="N284" s="530" t="s">
        <v>19</v>
      </c>
      <c r="O284" s="536"/>
      <c r="P284" s="537"/>
      <c r="Q284" s="538">
        <v>10245.44</v>
      </c>
      <c r="R284" s="539" t="str">
        <f t="shared" si="3"/>
        <v>-</v>
      </c>
      <c r="S284" s="152"/>
      <c r="T284" s="162"/>
      <c r="U284" s="162"/>
      <c r="V284" s="162"/>
      <c r="W284" s="573"/>
      <c r="X284" s="572"/>
      <c r="Y284" s="163"/>
      <c r="Z284" s="163"/>
      <c r="AA284" s="163"/>
    </row>
    <row r="285">
      <c r="A285" s="528">
        <v>45705.0</v>
      </c>
      <c r="B285" s="531">
        <v>45783.0</v>
      </c>
      <c r="C285" s="54">
        <v>99743.0</v>
      </c>
      <c r="D285" s="530" t="s">
        <v>95</v>
      </c>
      <c r="E285" s="531">
        <v>44409.0</v>
      </c>
      <c r="F285" s="351">
        <f t="shared" si="1"/>
        <v>45</v>
      </c>
      <c r="G285" s="531">
        <v>44450.0</v>
      </c>
      <c r="H285" s="351">
        <f t="shared" si="2"/>
        <v>43</v>
      </c>
      <c r="I285" s="533" t="s">
        <v>59</v>
      </c>
      <c r="J285" s="533" t="s">
        <v>176</v>
      </c>
      <c r="K285" s="534" t="s">
        <v>175</v>
      </c>
      <c r="L285" s="605"/>
      <c r="M285" s="555" t="s">
        <v>56</v>
      </c>
      <c r="N285" s="530" t="s">
        <v>19</v>
      </c>
      <c r="O285" s="536"/>
      <c r="P285" s="537"/>
      <c r="Q285" s="538">
        <v>12902.72</v>
      </c>
      <c r="R285" s="539" t="str">
        <f t="shared" si="3"/>
        <v>-</v>
      </c>
      <c r="S285" s="152"/>
      <c r="T285" s="162"/>
      <c r="U285" s="162"/>
      <c r="V285" s="162"/>
      <c r="W285" s="573"/>
      <c r="X285" s="572"/>
      <c r="Y285" s="163"/>
      <c r="Z285" s="163"/>
      <c r="AA285" s="163"/>
    </row>
    <row r="286">
      <c r="A286" s="528">
        <v>45705.0</v>
      </c>
      <c r="B286" s="531">
        <v>45783.0</v>
      </c>
      <c r="C286" s="54">
        <v>76423.0</v>
      </c>
      <c r="D286" s="530" t="s">
        <v>95</v>
      </c>
      <c r="E286" s="531">
        <v>44228.0</v>
      </c>
      <c r="F286" s="351">
        <f t="shared" si="1"/>
        <v>51</v>
      </c>
      <c r="G286" s="531">
        <v>44243.0</v>
      </c>
      <c r="H286" s="351">
        <f t="shared" si="2"/>
        <v>50</v>
      </c>
      <c r="I286" s="533" t="s">
        <v>74</v>
      </c>
      <c r="J286" s="530">
        <v>304.0</v>
      </c>
      <c r="K286" s="534">
        <v>3407.6</v>
      </c>
      <c r="L286" s="605"/>
      <c r="M286" s="555" t="s">
        <v>56</v>
      </c>
      <c r="N286" s="530" t="s">
        <v>19</v>
      </c>
      <c r="O286" s="536"/>
      <c r="P286" s="537"/>
      <c r="Q286" s="538">
        <v>17037.81</v>
      </c>
      <c r="R286" s="539">
        <f t="shared" si="3"/>
        <v>0.7999977697</v>
      </c>
      <c r="S286" s="152"/>
      <c r="T286" s="162"/>
      <c r="U286" s="162"/>
      <c r="V286" s="162"/>
      <c r="W286" s="573"/>
      <c r="X286" s="572"/>
      <c r="Y286" s="163"/>
      <c r="Z286" s="163"/>
      <c r="AA286" s="163"/>
    </row>
    <row r="287">
      <c r="A287" s="528">
        <v>45705.0</v>
      </c>
      <c r="B287" s="531">
        <v>45783.0</v>
      </c>
      <c r="C287" s="54">
        <v>178828.0</v>
      </c>
      <c r="D287" s="530" t="s">
        <v>95</v>
      </c>
      <c r="E287" s="531">
        <v>45078.0</v>
      </c>
      <c r="F287" s="532">
        <f t="shared" si="1"/>
        <v>23</v>
      </c>
      <c r="G287" s="531">
        <v>45125.0</v>
      </c>
      <c r="H287" s="351">
        <f t="shared" si="2"/>
        <v>21</v>
      </c>
      <c r="I287" s="533" t="s">
        <v>49</v>
      </c>
      <c r="J287" s="533" t="s">
        <v>176</v>
      </c>
      <c r="K287" s="534" t="s">
        <v>175</v>
      </c>
      <c r="L287" s="605"/>
      <c r="M287" s="555"/>
      <c r="N287" s="530" t="s">
        <v>19</v>
      </c>
      <c r="O287" s="536"/>
      <c r="P287" s="537"/>
      <c r="Q287" s="538">
        <v>93401.1</v>
      </c>
      <c r="R287" s="539" t="str">
        <f t="shared" si="3"/>
        <v>-</v>
      </c>
      <c r="S287" s="152"/>
      <c r="T287" s="162"/>
      <c r="U287" s="162"/>
      <c r="V287" s="162"/>
      <c r="W287" s="573"/>
      <c r="X287" s="572"/>
      <c r="Y287" s="163"/>
      <c r="Z287" s="163"/>
      <c r="AA287" s="163"/>
    </row>
    <row r="288">
      <c r="A288" s="528">
        <v>45705.0</v>
      </c>
      <c r="B288" s="531">
        <v>45783.0</v>
      </c>
      <c r="C288" s="54">
        <v>193450.0</v>
      </c>
      <c r="D288" s="530" t="s">
        <v>96</v>
      </c>
      <c r="E288" s="531">
        <v>45200.0</v>
      </c>
      <c r="F288" s="532">
        <f t="shared" si="1"/>
        <v>19</v>
      </c>
      <c r="G288" s="531">
        <v>45252.0</v>
      </c>
      <c r="H288" s="351">
        <f t="shared" si="2"/>
        <v>17</v>
      </c>
      <c r="I288" s="533" t="s">
        <v>59</v>
      </c>
      <c r="J288" s="530">
        <v>112.0</v>
      </c>
      <c r="K288" s="534" t="s">
        <v>103</v>
      </c>
      <c r="L288" s="530" t="s">
        <v>68</v>
      </c>
      <c r="M288" s="545" t="s">
        <v>1272</v>
      </c>
      <c r="N288" s="530" t="s">
        <v>19</v>
      </c>
      <c r="O288" s="536" t="s">
        <v>1094</v>
      </c>
      <c r="P288" s="546" t="s">
        <v>66</v>
      </c>
      <c r="Q288" s="538">
        <v>82200.0</v>
      </c>
      <c r="R288" s="539" t="str">
        <f t="shared" si="3"/>
        <v>-</v>
      </c>
      <c r="S288" s="152"/>
      <c r="T288" s="162"/>
      <c r="U288" s="162"/>
      <c r="V288" s="162"/>
      <c r="W288" s="573"/>
      <c r="X288" s="572"/>
      <c r="Y288" s="163"/>
      <c r="Z288" s="163"/>
      <c r="AA288" s="163"/>
    </row>
    <row r="289">
      <c r="A289" s="528">
        <v>45705.0</v>
      </c>
      <c r="B289" s="531">
        <v>45783.0</v>
      </c>
      <c r="C289" s="54">
        <v>233043.0</v>
      </c>
      <c r="D289" s="530" t="s">
        <v>96</v>
      </c>
      <c r="E289" s="531">
        <v>45597.0</v>
      </c>
      <c r="F289" s="351">
        <f t="shared" si="1"/>
        <v>6</v>
      </c>
      <c r="G289" s="531">
        <v>45597.0</v>
      </c>
      <c r="H289" s="351">
        <f t="shared" si="2"/>
        <v>6</v>
      </c>
      <c r="I289" s="533" t="s">
        <v>74</v>
      </c>
      <c r="J289" s="530">
        <v>302.0</v>
      </c>
      <c r="K289" s="534" t="s">
        <v>175</v>
      </c>
      <c r="L289" s="605"/>
      <c r="M289" s="555"/>
      <c r="N289" s="530" t="s">
        <v>19</v>
      </c>
      <c r="O289" s="536"/>
      <c r="P289" s="537"/>
      <c r="Q289" s="538">
        <v>24313.28</v>
      </c>
      <c r="R289" s="539" t="str">
        <f t="shared" si="3"/>
        <v>-</v>
      </c>
      <c r="S289" s="152"/>
      <c r="T289" s="162"/>
      <c r="U289" s="162"/>
      <c r="V289" s="162"/>
      <c r="W289" s="573"/>
      <c r="X289" s="572"/>
      <c r="Y289" s="163"/>
      <c r="Z289" s="163"/>
      <c r="AA289" s="163"/>
    </row>
    <row r="290">
      <c r="A290" s="528">
        <v>45705.0</v>
      </c>
      <c r="B290" s="531">
        <v>45779.0</v>
      </c>
      <c r="C290" s="54">
        <v>236330.0</v>
      </c>
      <c r="D290" s="530" t="s">
        <v>96</v>
      </c>
      <c r="E290" s="531">
        <v>45597.0</v>
      </c>
      <c r="F290" s="351">
        <f t="shared" si="1"/>
        <v>6</v>
      </c>
      <c r="G290" s="531">
        <v>45632.0</v>
      </c>
      <c r="H290" s="351">
        <f t="shared" si="2"/>
        <v>5</v>
      </c>
      <c r="I290" s="533" t="s">
        <v>49</v>
      </c>
      <c r="J290" s="533" t="s">
        <v>176</v>
      </c>
      <c r="K290" s="534" t="s">
        <v>175</v>
      </c>
      <c r="L290" s="530" t="s">
        <v>51</v>
      </c>
      <c r="M290" s="548" t="s">
        <v>200</v>
      </c>
      <c r="N290" s="530" t="s">
        <v>17</v>
      </c>
      <c r="O290" s="536" t="s">
        <v>1173</v>
      </c>
      <c r="P290" s="597" t="s">
        <v>61</v>
      </c>
      <c r="Q290" s="538">
        <v>26975.52</v>
      </c>
      <c r="R290" s="539" t="str">
        <f t="shared" si="3"/>
        <v>-</v>
      </c>
      <c r="S290" s="152"/>
      <c r="T290" s="162"/>
      <c r="U290" s="162"/>
      <c r="V290" s="162"/>
      <c r="W290" s="573"/>
      <c r="X290" s="572"/>
      <c r="Y290" s="163"/>
      <c r="Z290" s="163"/>
      <c r="AA290" s="163"/>
    </row>
    <row r="291">
      <c r="A291" s="528">
        <v>45705.0</v>
      </c>
      <c r="B291" s="531">
        <v>45783.0</v>
      </c>
      <c r="C291" s="54">
        <v>76135.0</v>
      </c>
      <c r="D291" s="530" t="s">
        <v>62</v>
      </c>
      <c r="E291" s="531">
        <v>44136.0</v>
      </c>
      <c r="F291" s="351">
        <f t="shared" si="1"/>
        <v>54</v>
      </c>
      <c r="G291" s="531">
        <v>44238.0</v>
      </c>
      <c r="H291" s="351">
        <f t="shared" si="2"/>
        <v>50</v>
      </c>
      <c r="I291" s="533" t="s">
        <v>59</v>
      </c>
      <c r="J291" s="533" t="s">
        <v>176</v>
      </c>
      <c r="K291" s="534" t="s">
        <v>175</v>
      </c>
      <c r="L291" s="605"/>
      <c r="M291" s="555" t="s">
        <v>56</v>
      </c>
      <c r="N291" s="530" t="s">
        <v>19</v>
      </c>
      <c r="O291" s="536"/>
      <c r="P291" s="537"/>
      <c r="Q291" s="538">
        <v>14483.7</v>
      </c>
      <c r="R291" s="539" t="str">
        <f t="shared" si="3"/>
        <v>-</v>
      </c>
      <c r="S291" s="152"/>
      <c r="T291" s="162"/>
      <c r="U291" s="162"/>
      <c r="V291" s="162"/>
      <c r="W291" s="573"/>
      <c r="X291" s="572"/>
      <c r="Y291" s="163"/>
      <c r="Z291" s="163"/>
      <c r="AA291" s="163"/>
    </row>
    <row r="292">
      <c r="A292" s="528">
        <v>45705.0</v>
      </c>
      <c r="B292" s="531">
        <v>45783.0</v>
      </c>
      <c r="C292" s="54">
        <v>226157.0</v>
      </c>
      <c r="D292" s="530" t="s">
        <v>62</v>
      </c>
      <c r="E292" s="531">
        <v>45505.0</v>
      </c>
      <c r="F292" s="351">
        <f t="shared" si="1"/>
        <v>9</v>
      </c>
      <c r="G292" s="531">
        <v>45531.0</v>
      </c>
      <c r="H292" s="351">
        <f t="shared" si="2"/>
        <v>8</v>
      </c>
      <c r="I292" s="533" t="s">
        <v>59</v>
      </c>
      <c r="J292" s="533" t="s">
        <v>176</v>
      </c>
      <c r="K292" s="534" t="s">
        <v>175</v>
      </c>
      <c r="L292" s="605"/>
      <c r="M292" s="555"/>
      <c r="N292" s="530" t="s">
        <v>19</v>
      </c>
      <c r="O292" s="536"/>
      <c r="P292" s="597"/>
      <c r="Q292" s="538">
        <v>39100.0</v>
      </c>
      <c r="R292" s="539" t="str">
        <f t="shared" si="3"/>
        <v>-</v>
      </c>
      <c r="S292" s="152"/>
      <c r="T292" s="162"/>
      <c r="U292" s="162"/>
      <c r="V292" s="162"/>
      <c r="W292" s="573"/>
      <c r="X292" s="572"/>
      <c r="Y292" s="163"/>
      <c r="Z292" s="163"/>
      <c r="AA292" s="163"/>
    </row>
    <row r="293">
      <c r="A293" s="528">
        <v>45705.0</v>
      </c>
      <c r="B293" s="531">
        <v>45783.0</v>
      </c>
      <c r="C293" s="54">
        <v>194926.0</v>
      </c>
      <c r="D293" s="530" t="s">
        <v>62</v>
      </c>
      <c r="E293" s="531">
        <v>45170.0</v>
      </c>
      <c r="F293" s="532">
        <f t="shared" si="1"/>
        <v>20</v>
      </c>
      <c r="G293" s="531">
        <v>45265.0</v>
      </c>
      <c r="H293" s="351">
        <f t="shared" si="2"/>
        <v>17</v>
      </c>
      <c r="I293" s="533" t="s">
        <v>74</v>
      </c>
      <c r="J293" s="610" t="s">
        <v>1273</v>
      </c>
      <c r="K293" s="534">
        <v>1500.0</v>
      </c>
      <c r="L293" s="530" t="s">
        <v>84</v>
      </c>
      <c r="M293" s="548" t="s">
        <v>200</v>
      </c>
      <c r="N293" s="530" t="s">
        <v>19</v>
      </c>
      <c r="O293" s="536" t="s">
        <v>1173</v>
      </c>
      <c r="P293" s="597" t="s">
        <v>61</v>
      </c>
      <c r="Q293" s="538">
        <v>11986.5</v>
      </c>
      <c r="R293" s="539">
        <f t="shared" si="3"/>
        <v>0.8748592166</v>
      </c>
      <c r="S293" s="152"/>
      <c r="T293" s="162"/>
      <c r="U293" s="162"/>
      <c r="V293" s="162"/>
      <c r="W293" s="573"/>
      <c r="X293" s="572"/>
      <c r="Y293" s="163"/>
      <c r="Z293" s="163"/>
      <c r="AA293" s="163"/>
    </row>
    <row r="294">
      <c r="A294" s="528">
        <v>45705.0</v>
      </c>
      <c r="B294" s="531">
        <v>45783.0</v>
      </c>
      <c r="C294" s="54">
        <v>218528.0</v>
      </c>
      <c r="D294" s="530" t="s">
        <v>62</v>
      </c>
      <c r="E294" s="531">
        <v>45413.0</v>
      </c>
      <c r="F294" s="532">
        <f t="shared" si="1"/>
        <v>12</v>
      </c>
      <c r="G294" s="531">
        <v>45462.0</v>
      </c>
      <c r="H294" s="351">
        <f t="shared" si="2"/>
        <v>10</v>
      </c>
      <c r="I294" s="533" t="s">
        <v>73</v>
      </c>
      <c r="J294" s="530">
        <v>208.0</v>
      </c>
      <c r="K294" s="534">
        <v>5000.0</v>
      </c>
      <c r="L294" s="530" t="s">
        <v>68</v>
      </c>
      <c r="M294" s="555"/>
      <c r="N294" s="530" t="s">
        <v>19</v>
      </c>
      <c r="O294" s="536" t="s">
        <v>1180</v>
      </c>
      <c r="P294" s="537"/>
      <c r="Q294" s="538">
        <v>95105.82</v>
      </c>
      <c r="R294" s="539">
        <f t="shared" si="3"/>
        <v>0.9474269819</v>
      </c>
      <c r="S294" s="152"/>
      <c r="T294" s="162"/>
      <c r="U294" s="162"/>
      <c r="V294" s="162"/>
      <c r="W294" s="573"/>
      <c r="X294" s="572"/>
      <c r="Y294" s="163"/>
      <c r="Z294" s="163"/>
      <c r="AA294" s="163"/>
    </row>
    <row r="295">
      <c r="A295" s="528">
        <v>45705.0</v>
      </c>
      <c r="B295" s="531">
        <v>45783.0</v>
      </c>
      <c r="C295" s="54">
        <v>232575.0</v>
      </c>
      <c r="D295" s="530" t="s">
        <v>62</v>
      </c>
      <c r="E295" s="531">
        <v>45566.0</v>
      </c>
      <c r="F295" s="351">
        <f t="shared" si="1"/>
        <v>7</v>
      </c>
      <c r="G295" s="531">
        <v>45593.0</v>
      </c>
      <c r="H295" s="351">
        <f t="shared" si="2"/>
        <v>6</v>
      </c>
      <c r="I295" s="533" t="s">
        <v>74</v>
      </c>
      <c r="J295" s="530">
        <v>360.0</v>
      </c>
      <c r="K295" s="534">
        <v>6900.0</v>
      </c>
      <c r="L295" s="530" t="s">
        <v>84</v>
      </c>
      <c r="M295" s="555" t="s">
        <v>200</v>
      </c>
      <c r="N295" s="530" t="s">
        <v>19</v>
      </c>
      <c r="O295" s="536" t="s">
        <v>1252</v>
      </c>
      <c r="P295" s="537"/>
      <c r="Q295" s="538">
        <v>34466.42</v>
      </c>
      <c r="R295" s="539">
        <f t="shared" si="3"/>
        <v>0.7998051437</v>
      </c>
      <c r="S295" s="152"/>
      <c r="T295" s="162"/>
      <c r="U295" s="162"/>
      <c r="V295" s="162"/>
      <c r="W295" s="573"/>
      <c r="X295" s="572"/>
      <c r="Y295" s="163"/>
      <c r="Z295" s="163"/>
      <c r="AA295" s="163"/>
    </row>
    <row r="296">
      <c r="A296" s="528">
        <v>45705.0</v>
      </c>
      <c r="B296" s="531">
        <v>45783.0</v>
      </c>
      <c r="C296" s="54">
        <v>235057.0</v>
      </c>
      <c r="D296" s="530" t="s">
        <v>62</v>
      </c>
      <c r="E296" s="531">
        <v>45597.0</v>
      </c>
      <c r="F296" s="351">
        <f t="shared" si="1"/>
        <v>6</v>
      </c>
      <c r="G296" s="531">
        <v>45628.0</v>
      </c>
      <c r="H296" s="351">
        <f t="shared" si="2"/>
        <v>5</v>
      </c>
      <c r="I296" s="533" t="s">
        <v>63</v>
      </c>
      <c r="J296" s="533" t="s">
        <v>176</v>
      </c>
      <c r="K296" s="534" t="s">
        <v>175</v>
      </c>
      <c r="L296" s="605"/>
      <c r="M296" s="555"/>
      <c r="N296" s="530" t="s">
        <v>19</v>
      </c>
      <c r="O296" s="536"/>
      <c r="P296" s="537"/>
      <c r="Q296" s="538">
        <v>139988.22</v>
      </c>
      <c r="R296" s="539" t="str">
        <f t="shared" si="3"/>
        <v>-</v>
      </c>
      <c r="S296" s="152"/>
      <c r="T296" s="162"/>
      <c r="U296" s="162"/>
      <c r="V296" s="162"/>
      <c r="W296" s="573"/>
      <c r="X296" s="572"/>
      <c r="Y296" s="163"/>
      <c r="Z296" s="163"/>
      <c r="AA296" s="163"/>
    </row>
    <row r="297">
      <c r="A297" s="528">
        <v>45705.0</v>
      </c>
      <c r="B297" s="531">
        <v>45783.0</v>
      </c>
      <c r="C297" s="54">
        <v>238488.0</v>
      </c>
      <c r="D297" s="530" t="s">
        <v>62</v>
      </c>
      <c r="E297" s="531">
        <v>45566.0</v>
      </c>
      <c r="F297" s="351">
        <f t="shared" si="1"/>
        <v>7</v>
      </c>
      <c r="G297" s="531">
        <v>45666.0</v>
      </c>
      <c r="H297" s="351">
        <f t="shared" si="2"/>
        <v>3</v>
      </c>
      <c r="I297" s="533" t="s">
        <v>49</v>
      </c>
      <c r="J297" s="533" t="s">
        <v>176</v>
      </c>
      <c r="K297" s="542" t="s">
        <v>175</v>
      </c>
      <c r="L297" s="530" t="s">
        <v>51</v>
      </c>
      <c r="M297" s="548" t="s">
        <v>200</v>
      </c>
      <c r="N297" s="530" t="s">
        <v>19</v>
      </c>
      <c r="O297" s="536" t="s">
        <v>1134</v>
      </c>
      <c r="P297" s="597" t="s">
        <v>61</v>
      </c>
      <c r="Q297" s="538">
        <v>41759.72</v>
      </c>
      <c r="R297" s="539" t="str">
        <f t="shared" si="3"/>
        <v>-</v>
      </c>
      <c r="S297" s="152"/>
      <c r="T297" s="162"/>
      <c r="U297" s="162"/>
      <c r="V297" s="162"/>
      <c r="W297" s="573"/>
      <c r="X297" s="572"/>
      <c r="Y297" s="163"/>
      <c r="Z297" s="163"/>
      <c r="AA297" s="163"/>
    </row>
    <row r="298">
      <c r="A298" s="528">
        <v>45705.0</v>
      </c>
      <c r="B298" s="531">
        <v>45783.0</v>
      </c>
      <c r="C298" s="54">
        <v>210361.0</v>
      </c>
      <c r="D298" s="530" t="s">
        <v>62</v>
      </c>
      <c r="E298" s="531">
        <v>44621.0</v>
      </c>
      <c r="F298" s="532">
        <f t="shared" si="1"/>
        <v>38</v>
      </c>
      <c r="G298" s="531">
        <v>45394.0</v>
      </c>
      <c r="H298" s="351">
        <f t="shared" si="2"/>
        <v>12</v>
      </c>
      <c r="I298" s="533" t="s">
        <v>63</v>
      </c>
      <c r="J298" s="530">
        <v>401.0</v>
      </c>
      <c r="K298" s="534" t="s">
        <v>103</v>
      </c>
      <c r="L298" s="530" t="s">
        <v>68</v>
      </c>
      <c r="M298" s="545" t="s">
        <v>1274</v>
      </c>
      <c r="N298" s="530" t="s">
        <v>19</v>
      </c>
      <c r="O298" s="536" t="s">
        <v>1094</v>
      </c>
      <c r="P298" s="546" t="s">
        <v>66</v>
      </c>
      <c r="Q298" s="538">
        <v>53224.86</v>
      </c>
      <c r="R298" s="539" t="str">
        <f t="shared" si="3"/>
        <v>-</v>
      </c>
      <c r="S298" s="152"/>
      <c r="T298" s="162"/>
      <c r="U298" s="162"/>
      <c r="V298" s="162"/>
      <c r="W298" s="573"/>
      <c r="X298" s="572"/>
      <c r="Y298" s="163"/>
      <c r="Z298" s="163"/>
      <c r="AA298" s="163"/>
    </row>
    <row r="299">
      <c r="A299" s="528">
        <v>45705.0</v>
      </c>
      <c r="B299" s="531">
        <v>45783.0</v>
      </c>
      <c r="C299" s="54">
        <v>110839.0</v>
      </c>
      <c r="D299" s="530" t="s">
        <v>116</v>
      </c>
      <c r="E299" s="531">
        <v>44378.0</v>
      </c>
      <c r="F299" s="351">
        <f t="shared" si="1"/>
        <v>46</v>
      </c>
      <c r="G299" s="531">
        <v>44565.0</v>
      </c>
      <c r="H299" s="351">
        <f t="shared" si="2"/>
        <v>40</v>
      </c>
      <c r="I299" s="533" t="s">
        <v>59</v>
      </c>
      <c r="J299" s="530">
        <v>107.0</v>
      </c>
      <c r="K299" s="534" t="s">
        <v>103</v>
      </c>
      <c r="L299" s="530" t="s">
        <v>68</v>
      </c>
      <c r="M299" s="548" t="s">
        <v>200</v>
      </c>
      <c r="N299" s="530" t="s">
        <v>19</v>
      </c>
      <c r="O299" s="536" t="s">
        <v>1094</v>
      </c>
      <c r="P299" s="597" t="s">
        <v>61</v>
      </c>
      <c r="Q299" s="538">
        <v>13725.0</v>
      </c>
      <c r="R299" s="539" t="str">
        <f t="shared" si="3"/>
        <v>-</v>
      </c>
      <c r="S299" s="152"/>
      <c r="T299" s="162"/>
      <c r="U299" s="162"/>
      <c r="V299" s="162"/>
      <c r="W299" s="573"/>
      <c r="X299" s="572"/>
      <c r="Y299" s="163"/>
      <c r="Z299" s="163"/>
      <c r="AA299" s="163"/>
    </row>
    <row r="300">
      <c r="A300" s="528">
        <v>45705.0</v>
      </c>
      <c r="B300" s="531">
        <v>45783.0</v>
      </c>
      <c r="C300" s="54">
        <v>225343.0</v>
      </c>
      <c r="D300" s="530" t="s">
        <v>116</v>
      </c>
      <c r="E300" s="531">
        <v>45505.0</v>
      </c>
      <c r="F300" s="351">
        <f t="shared" si="1"/>
        <v>9</v>
      </c>
      <c r="G300" s="531">
        <v>45523.0</v>
      </c>
      <c r="H300" s="351">
        <f t="shared" si="2"/>
        <v>8</v>
      </c>
      <c r="I300" s="533" t="s">
        <v>59</v>
      </c>
      <c r="J300" s="530">
        <v>106.0</v>
      </c>
      <c r="K300" s="534">
        <v>4000.0</v>
      </c>
      <c r="L300" s="530" t="s">
        <v>51</v>
      </c>
      <c r="M300" s="548" t="s">
        <v>200</v>
      </c>
      <c r="N300" s="530" t="s">
        <v>19</v>
      </c>
      <c r="O300" s="536" t="s">
        <v>1099</v>
      </c>
      <c r="P300" s="597" t="s">
        <v>61</v>
      </c>
      <c r="Q300" s="538">
        <v>20460.0</v>
      </c>
      <c r="R300" s="539">
        <f t="shared" si="3"/>
        <v>0.8044965787</v>
      </c>
      <c r="S300" s="152"/>
      <c r="T300" s="162"/>
      <c r="U300" s="162"/>
      <c r="V300" s="162"/>
      <c r="W300" s="573"/>
      <c r="X300" s="572"/>
      <c r="Y300" s="163"/>
      <c r="Z300" s="163"/>
      <c r="AA300" s="163"/>
    </row>
    <row r="301">
      <c r="A301" s="528">
        <v>45705.0</v>
      </c>
      <c r="B301" s="531">
        <v>45782.0</v>
      </c>
      <c r="C301" s="54">
        <v>229639.0</v>
      </c>
      <c r="D301" s="530" t="s">
        <v>116</v>
      </c>
      <c r="E301" s="531">
        <v>45536.0</v>
      </c>
      <c r="F301" s="351">
        <f t="shared" si="1"/>
        <v>8</v>
      </c>
      <c r="G301" s="531">
        <v>45567.0</v>
      </c>
      <c r="H301" s="351">
        <f t="shared" si="2"/>
        <v>7</v>
      </c>
      <c r="I301" s="533" t="s">
        <v>49</v>
      </c>
      <c r="J301" s="533" t="s">
        <v>176</v>
      </c>
      <c r="K301" s="542" t="s">
        <v>175</v>
      </c>
      <c r="L301" s="530" t="s">
        <v>51</v>
      </c>
      <c r="M301" s="548" t="s">
        <v>1275</v>
      </c>
      <c r="N301" s="530" t="s">
        <v>22</v>
      </c>
      <c r="O301" s="536" t="s">
        <v>1173</v>
      </c>
      <c r="P301" s="597" t="s">
        <v>61</v>
      </c>
      <c r="Q301" s="538">
        <v>20244.0</v>
      </c>
      <c r="R301" s="539" t="str">
        <f t="shared" si="3"/>
        <v>-</v>
      </c>
      <c r="S301" s="152"/>
      <c r="T301" s="162"/>
      <c r="U301" s="162"/>
      <c r="V301" s="162"/>
      <c r="W301" s="573"/>
      <c r="X301" s="572"/>
      <c r="Y301" s="163"/>
      <c r="Z301" s="163"/>
      <c r="AA301" s="163"/>
    </row>
    <row r="302">
      <c r="A302" s="528">
        <v>45705.0</v>
      </c>
      <c r="B302" s="531">
        <v>45783.0</v>
      </c>
      <c r="C302" s="54">
        <v>237407.0</v>
      </c>
      <c r="D302" s="530" t="s">
        <v>116</v>
      </c>
      <c r="E302" s="531">
        <v>45566.0</v>
      </c>
      <c r="F302" s="351">
        <f t="shared" si="1"/>
        <v>7</v>
      </c>
      <c r="G302" s="531">
        <v>45644.0</v>
      </c>
      <c r="H302" s="351">
        <f t="shared" si="2"/>
        <v>4</v>
      </c>
      <c r="I302" s="533" t="s">
        <v>63</v>
      </c>
      <c r="J302" s="530" t="s">
        <v>33</v>
      </c>
      <c r="K302" s="534" t="s">
        <v>175</v>
      </c>
      <c r="L302" s="530" t="s">
        <v>51</v>
      </c>
      <c r="M302" s="548" t="s">
        <v>200</v>
      </c>
      <c r="N302" s="530" t="s">
        <v>19</v>
      </c>
      <c r="O302" s="536" t="s">
        <v>1134</v>
      </c>
      <c r="P302" s="597" t="s">
        <v>61</v>
      </c>
      <c r="Q302" s="538">
        <v>25740.04</v>
      </c>
      <c r="R302" s="539" t="str">
        <f t="shared" si="3"/>
        <v>-</v>
      </c>
      <c r="S302" s="152"/>
      <c r="T302" s="162"/>
      <c r="U302" s="162"/>
      <c r="V302" s="162"/>
      <c r="W302" s="573"/>
      <c r="X302" s="572"/>
      <c r="Y302" s="163"/>
      <c r="Z302" s="163"/>
      <c r="AA302" s="163"/>
    </row>
    <row r="303">
      <c r="A303" s="528">
        <v>45705.0</v>
      </c>
      <c r="B303" s="531">
        <v>45783.0</v>
      </c>
      <c r="C303" s="54">
        <v>216418.0</v>
      </c>
      <c r="D303" s="530" t="s">
        <v>118</v>
      </c>
      <c r="E303" s="531">
        <v>44805.0</v>
      </c>
      <c r="F303" s="532">
        <f t="shared" si="1"/>
        <v>32</v>
      </c>
      <c r="G303" s="531">
        <v>45441.0</v>
      </c>
      <c r="H303" s="351">
        <f t="shared" si="2"/>
        <v>11</v>
      </c>
      <c r="I303" s="533" t="s">
        <v>59</v>
      </c>
      <c r="J303" s="530">
        <v>101.0</v>
      </c>
      <c r="K303" s="530" t="s">
        <v>103</v>
      </c>
      <c r="L303" s="530" t="s">
        <v>51</v>
      </c>
      <c r="M303" s="545" t="s">
        <v>1276</v>
      </c>
      <c r="N303" s="530" t="s">
        <v>19</v>
      </c>
      <c r="O303" s="536" t="s">
        <v>1110</v>
      </c>
      <c r="P303" s="546" t="s">
        <v>66</v>
      </c>
      <c r="Q303" s="538">
        <v>21660.0</v>
      </c>
      <c r="R303" s="539" t="str">
        <f t="shared" si="3"/>
        <v>-</v>
      </c>
      <c r="S303" s="152"/>
      <c r="T303" s="162"/>
      <c r="U303" s="162"/>
      <c r="V303" s="162"/>
      <c r="W303" s="573"/>
      <c r="X303" s="572"/>
      <c r="Y303" s="163"/>
      <c r="Z303" s="163"/>
      <c r="AA303" s="163"/>
    </row>
    <row r="304">
      <c r="A304" s="528">
        <v>45705.0</v>
      </c>
      <c r="B304" s="531">
        <v>45782.0</v>
      </c>
      <c r="C304" s="54">
        <v>228760.0</v>
      </c>
      <c r="D304" s="530" t="s">
        <v>118</v>
      </c>
      <c r="E304" s="531">
        <v>45474.0</v>
      </c>
      <c r="F304" s="351">
        <f t="shared" si="1"/>
        <v>10</v>
      </c>
      <c r="G304" s="531">
        <v>45558.0</v>
      </c>
      <c r="H304" s="351">
        <f t="shared" si="2"/>
        <v>7</v>
      </c>
      <c r="I304" s="533" t="s">
        <v>49</v>
      </c>
      <c r="J304" s="533" t="s">
        <v>176</v>
      </c>
      <c r="K304" s="542" t="s">
        <v>175</v>
      </c>
      <c r="L304" s="530" t="s">
        <v>51</v>
      </c>
      <c r="M304" s="545" t="s">
        <v>1277</v>
      </c>
      <c r="N304" s="530" t="s">
        <v>22</v>
      </c>
      <c r="O304" s="536" t="s">
        <v>1173</v>
      </c>
      <c r="P304" s="546" t="s">
        <v>66</v>
      </c>
      <c r="Q304" s="538">
        <v>75020.92</v>
      </c>
      <c r="R304" s="539" t="str">
        <f t="shared" si="3"/>
        <v>-</v>
      </c>
      <c r="S304" s="152"/>
      <c r="T304" s="162"/>
      <c r="U304" s="162"/>
      <c r="V304" s="162"/>
      <c r="W304" s="573"/>
      <c r="X304" s="572"/>
      <c r="Y304" s="163"/>
      <c r="Z304" s="163"/>
      <c r="AA304" s="163"/>
    </row>
    <row r="305">
      <c r="A305" s="528">
        <v>45705.0</v>
      </c>
      <c r="B305" s="531">
        <v>45782.0</v>
      </c>
      <c r="C305" s="54">
        <v>218738.0</v>
      </c>
      <c r="D305" s="530" t="s">
        <v>99</v>
      </c>
      <c r="E305" s="531">
        <v>45413.0</v>
      </c>
      <c r="F305" s="532">
        <f t="shared" si="1"/>
        <v>12</v>
      </c>
      <c r="G305" s="531">
        <v>45468.0</v>
      </c>
      <c r="H305" s="351">
        <f t="shared" si="2"/>
        <v>10</v>
      </c>
      <c r="I305" s="533" t="s">
        <v>49</v>
      </c>
      <c r="J305" s="533" t="s">
        <v>176</v>
      </c>
      <c r="K305" s="534" t="s">
        <v>174</v>
      </c>
      <c r="L305" s="530" t="s">
        <v>51</v>
      </c>
      <c r="M305" s="545" t="s">
        <v>1278</v>
      </c>
      <c r="N305" s="530" t="s">
        <v>22</v>
      </c>
      <c r="O305" s="536" t="s">
        <v>1173</v>
      </c>
      <c r="P305" s="546" t="s">
        <v>66</v>
      </c>
      <c r="Q305" s="538">
        <v>23750.71</v>
      </c>
      <c r="R305" s="539" t="str">
        <f t="shared" si="3"/>
        <v>-</v>
      </c>
      <c r="S305" s="152"/>
      <c r="T305" s="162"/>
      <c r="U305" s="162"/>
      <c r="V305" s="162"/>
      <c r="W305" s="573"/>
      <c r="X305" s="572"/>
      <c r="Y305" s="163"/>
      <c r="Z305" s="163"/>
      <c r="AA305" s="163"/>
    </row>
    <row r="306">
      <c r="A306" s="528">
        <v>45705.0</v>
      </c>
      <c r="B306" s="531">
        <v>45783.0</v>
      </c>
      <c r="C306" s="54">
        <v>236069.0</v>
      </c>
      <c r="D306" s="530" t="s">
        <v>99</v>
      </c>
      <c r="E306" s="531">
        <v>45566.0</v>
      </c>
      <c r="F306" s="351">
        <f t="shared" si="1"/>
        <v>7</v>
      </c>
      <c r="G306" s="531">
        <v>45629.0</v>
      </c>
      <c r="H306" s="351">
        <f t="shared" si="2"/>
        <v>5</v>
      </c>
      <c r="I306" s="533" t="s">
        <v>49</v>
      </c>
      <c r="J306" s="533" t="s">
        <v>176</v>
      </c>
      <c r="K306" s="534" t="s">
        <v>174</v>
      </c>
      <c r="L306" s="530" t="s">
        <v>51</v>
      </c>
      <c r="M306" s="548" t="s">
        <v>200</v>
      </c>
      <c r="N306" s="530" t="s">
        <v>19</v>
      </c>
      <c r="O306" s="536" t="s">
        <v>1134</v>
      </c>
      <c r="P306" s="597" t="s">
        <v>61</v>
      </c>
      <c r="Q306" s="538">
        <v>87969.28</v>
      </c>
      <c r="R306" s="539" t="str">
        <f t="shared" si="3"/>
        <v>-</v>
      </c>
      <c r="S306" s="152"/>
      <c r="T306" s="162"/>
      <c r="U306" s="162"/>
      <c r="V306" s="162"/>
      <c r="W306" s="573"/>
      <c r="X306" s="572"/>
      <c r="Y306" s="163"/>
      <c r="Z306" s="163"/>
      <c r="AA306" s="163"/>
    </row>
    <row r="307">
      <c r="A307" s="528">
        <v>45705.0</v>
      </c>
      <c r="B307" s="531">
        <v>45783.0</v>
      </c>
      <c r="C307" s="54">
        <v>238455.0</v>
      </c>
      <c r="D307" s="530" t="s">
        <v>99</v>
      </c>
      <c r="E307" s="531">
        <v>45566.0</v>
      </c>
      <c r="F307" s="351">
        <f t="shared" si="1"/>
        <v>7</v>
      </c>
      <c r="G307" s="531">
        <v>45665.0</v>
      </c>
      <c r="H307" s="351">
        <f t="shared" si="2"/>
        <v>3</v>
      </c>
      <c r="I307" s="533" t="s">
        <v>49</v>
      </c>
      <c r="J307" s="533" t="s">
        <v>176</v>
      </c>
      <c r="K307" s="534" t="s">
        <v>174</v>
      </c>
      <c r="L307" s="530" t="s">
        <v>51</v>
      </c>
      <c r="M307" s="548" t="s">
        <v>200</v>
      </c>
      <c r="N307" s="530" t="s">
        <v>19</v>
      </c>
      <c r="O307" s="536" t="s">
        <v>1134</v>
      </c>
      <c r="P307" s="597" t="s">
        <v>61</v>
      </c>
      <c r="Q307" s="538">
        <v>17728.9</v>
      </c>
      <c r="R307" s="539" t="str">
        <f t="shared" si="3"/>
        <v>-</v>
      </c>
      <c r="S307" s="152"/>
      <c r="T307" s="162"/>
      <c r="U307" s="162"/>
      <c r="V307" s="162"/>
      <c r="W307" s="573"/>
      <c r="X307" s="572"/>
      <c r="Y307" s="163"/>
      <c r="Z307" s="163"/>
      <c r="AA307" s="163"/>
    </row>
    <row r="308">
      <c r="A308" s="528">
        <v>45705.0</v>
      </c>
      <c r="B308" s="531">
        <v>45783.0</v>
      </c>
      <c r="C308" s="54">
        <v>220526.0</v>
      </c>
      <c r="D308" s="530" t="s">
        <v>111</v>
      </c>
      <c r="E308" s="531">
        <v>45444.0</v>
      </c>
      <c r="F308" s="532">
        <f t="shared" si="1"/>
        <v>11</v>
      </c>
      <c r="G308" s="531">
        <v>45485.0</v>
      </c>
      <c r="H308" s="351">
        <f t="shared" si="2"/>
        <v>9</v>
      </c>
      <c r="I308" s="533" t="s">
        <v>63</v>
      </c>
      <c r="J308" s="530">
        <v>436.0</v>
      </c>
      <c r="K308" s="534" t="s">
        <v>174</v>
      </c>
      <c r="L308" s="530" t="s">
        <v>51</v>
      </c>
      <c r="M308" s="545" t="s">
        <v>1279</v>
      </c>
      <c r="N308" s="530" t="s">
        <v>19</v>
      </c>
      <c r="O308" s="536" t="s">
        <v>1180</v>
      </c>
      <c r="P308" s="546" t="s">
        <v>66</v>
      </c>
      <c r="Q308" s="538">
        <v>19540.78</v>
      </c>
      <c r="R308" s="539" t="str">
        <f t="shared" si="3"/>
        <v>-</v>
      </c>
      <c r="S308" s="152"/>
      <c r="T308" s="162"/>
      <c r="U308" s="162"/>
      <c r="V308" s="162"/>
      <c r="W308" s="573"/>
      <c r="X308" s="572"/>
      <c r="Y308" s="163"/>
      <c r="Z308" s="163"/>
      <c r="AA308" s="163"/>
    </row>
    <row r="309">
      <c r="A309" s="528">
        <v>45705.0</v>
      </c>
      <c r="B309" s="531">
        <v>45783.0</v>
      </c>
      <c r="C309" s="54">
        <v>198267.0</v>
      </c>
      <c r="D309" s="530" t="s">
        <v>48</v>
      </c>
      <c r="E309" s="531">
        <v>45292.0</v>
      </c>
      <c r="F309" s="532">
        <f t="shared" si="1"/>
        <v>16</v>
      </c>
      <c r="G309" s="531">
        <v>45302.0</v>
      </c>
      <c r="H309" s="351">
        <f t="shared" si="2"/>
        <v>15</v>
      </c>
      <c r="I309" s="533" t="s">
        <v>63</v>
      </c>
      <c r="J309" s="530">
        <v>436.0</v>
      </c>
      <c r="K309" s="538" t="s">
        <v>103</v>
      </c>
      <c r="L309" s="530" t="s">
        <v>68</v>
      </c>
      <c r="M309" s="548" t="s">
        <v>200</v>
      </c>
      <c r="N309" s="530" t="s">
        <v>19</v>
      </c>
      <c r="O309" s="536" t="s">
        <v>1094</v>
      </c>
      <c r="P309" s="597" t="s">
        <v>61</v>
      </c>
      <c r="Q309" s="538">
        <v>26028.78</v>
      </c>
      <c r="R309" s="539" t="str">
        <f t="shared" si="3"/>
        <v>-</v>
      </c>
      <c r="S309" s="152"/>
      <c r="T309" s="162"/>
      <c r="U309" s="162"/>
      <c r="V309" s="162"/>
      <c r="W309" s="573"/>
      <c r="X309" s="572"/>
      <c r="Y309" s="163"/>
      <c r="Z309" s="163"/>
      <c r="AA309" s="163"/>
    </row>
    <row r="310">
      <c r="A310" s="528">
        <v>45705.0</v>
      </c>
      <c r="B310" s="531">
        <v>45783.0</v>
      </c>
      <c r="C310" s="54">
        <v>166765.0</v>
      </c>
      <c r="D310" s="530" t="s">
        <v>41</v>
      </c>
      <c r="E310" s="531">
        <v>45261.0</v>
      </c>
      <c r="F310" s="532">
        <f t="shared" si="1"/>
        <v>17</v>
      </c>
      <c r="G310" s="531">
        <v>45272.0</v>
      </c>
      <c r="H310" s="351">
        <f t="shared" si="2"/>
        <v>16</v>
      </c>
      <c r="I310" s="533" t="s">
        <v>63</v>
      </c>
      <c r="J310" s="530">
        <v>437.0</v>
      </c>
      <c r="K310" s="530" t="s">
        <v>103</v>
      </c>
      <c r="L310" s="530" t="s">
        <v>68</v>
      </c>
      <c r="M310" s="548" t="s">
        <v>200</v>
      </c>
      <c r="N310" s="530" t="s">
        <v>19</v>
      </c>
      <c r="O310" s="536" t="s">
        <v>1094</v>
      </c>
      <c r="P310" s="597" t="s">
        <v>61</v>
      </c>
      <c r="Q310" s="538">
        <v>17018.4</v>
      </c>
      <c r="R310" s="539" t="str">
        <f t="shared" si="3"/>
        <v>-</v>
      </c>
      <c r="S310" s="152"/>
      <c r="T310" s="162"/>
      <c r="U310" s="162"/>
      <c r="V310" s="162"/>
      <c r="W310" s="573"/>
      <c r="X310" s="572"/>
      <c r="Y310" s="163"/>
      <c r="Z310" s="163"/>
      <c r="AA310" s="163"/>
    </row>
    <row r="311">
      <c r="A311" s="528">
        <v>45705.0</v>
      </c>
      <c r="B311" s="531">
        <v>45783.0</v>
      </c>
      <c r="C311" s="54">
        <v>156797.0</v>
      </c>
      <c r="D311" s="530" t="s">
        <v>71</v>
      </c>
      <c r="E311" s="531">
        <v>44896.0</v>
      </c>
      <c r="F311" s="351">
        <f t="shared" si="1"/>
        <v>29</v>
      </c>
      <c r="G311" s="531">
        <v>44940.0</v>
      </c>
      <c r="H311" s="351">
        <f t="shared" si="2"/>
        <v>27</v>
      </c>
      <c r="I311" s="533" t="s">
        <v>63</v>
      </c>
      <c r="J311" s="530">
        <v>435.0</v>
      </c>
      <c r="K311" s="534">
        <v>21000.0</v>
      </c>
      <c r="L311" s="530" t="s">
        <v>51</v>
      </c>
      <c r="M311" s="548" t="s">
        <v>200</v>
      </c>
      <c r="N311" s="530" t="s">
        <v>19</v>
      </c>
      <c r="O311" s="536" t="s">
        <v>1110</v>
      </c>
      <c r="P311" s="597" t="s">
        <v>61</v>
      </c>
      <c r="Q311" s="538">
        <v>103368.42</v>
      </c>
      <c r="R311" s="539">
        <f t="shared" si="3"/>
        <v>0.7968431751</v>
      </c>
      <c r="S311" s="152"/>
      <c r="T311" s="162"/>
      <c r="U311" s="162"/>
      <c r="V311" s="162"/>
      <c r="W311" s="573"/>
      <c r="X311" s="572"/>
      <c r="Y311" s="163"/>
      <c r="Z311" s="163"/>
      <c r="AA311" s="163"/>
    </row>
    <row r="312">
      <c r="A312" s="528">
        <v>45719.0</v>
      </c>
      <c r="B312" s="531">
        <v>45783.0</v>
      </c>
      <c r="C312" s="89">
        <v>243315.0</v>
      </c>
      <c r="D312" s="530" t="s">
        <v>83</v>
      </c>
      <c r="E312" s="584">
        <v>45566.0</v>
      </c>
      <c r="F312" s="351">
        <f t="shared" si="1"/>
        <v>7</v>
      </c>
      <c r="G312" s="584">
        <v>45714.0</v>
      </c>
      <c r="H312" s="351">
        <f t="shared" si="2"/>
        <v>2</v>
      </c>
      <c r="I312" s="533" t="s">
        <v>42</v>
      </c>
      <c r="J312" s="530" t="s">
        <v>33</v>
      </c>
      <c r="K312" s="534" t="s">
        <v>174</v>
      </c>
      <c r="L312" s="530"/>
      <c r="M312" s="555"/>
      <c r="N312" s="530" t="s">
        <v>19</v>
      </c>
      <c r="O312" s="591"/>
      <c r="P312" s="537"/>
      <c r="Q312" s="538">
        <v>38502.63</v>
      </c>
      <c r="R312" s="539" t="str">
        <f t="shared" si="3"/>
        <v>-</v>
      </c>
      <c r="S312" s="152"/>
      <c r="T312" s="162"/>
      <c r="U312" s="162"/>
      <c r="V312" s="162"/>
      <c r="W312" s="573"/>
      <c r="X312" s="572"/>
      <c r="Y312" s="163"/>
      <c r="Z312" s="163"/>
      <c r="AA312" s="163"/>
    </row>
    <row r="313">
      <c r="A313" s="528">
        <v>45719.0</v>
      </c>
      <c r="B313" s="531">
        <v>45783.0</v>
      </c>
      <c r="C313" s="89">
        <v>244013.0</v>
      </c>
      <c r="D313" s="530" t="s">
        <v>116</v>
      </c>
      <c r="E313" s="584">
        <v>45566.0</v>
      </c>
      <c r="F313" s="351">
        <f t="shared" si="1"/>
        <v>7</v>
      </c>
      <c r="G313" s="584">
        <v>45713.0</v>
      </c>
      <c r="H313" s="351">
        <f t="shared" si="2"/>
        <v>2</v>
      </c>
      <c r="I313" s="533" t="s">
        <v>59</v>
      </c>
      <c r="J313" s="530" t="s">
        <v>33</v>
      </c>
      <c r="K313" s="534" t="s">
        <v>174</v>
      </c>
      <c r="L313" s="530"/>
      <c r="M313" s="611"/>
      <c r="N313" s="530" t="s">
        <v>19</v>
      </c>
      <c r="O313" s="591"/>
      <c r="P313" s="537"/>
      <c r="Q313" s="538">
        <v>64171.6</v>
      </c>
      <c r="R313" s="539" t="str">
        <f t="shared" si="3"/>
        <v>-</v>
      </c>
      <c r="S313" s="152"/>
      <c r="T313" s="162"/>
      <c r="U313" s="162"/>
      <c r="V313" s="162"/>
      <c r="W313" s="573"/>
      <c r="X313" s="572"/>
      <c r="Y313" s="163"/>
      <c r="Z313" s="163"/>
      <c r="AA313" s="163"/>
    </row>
    <row r="314">
      <c r="A314" s="528">
        <v>45719.0</v>
      </c>
      <c r="B314" s="531">
        <v>45783.0</v>
      </c>
      <c r="C314" s="89">
        <v>244320.0</v>
      </c>
      <c r="D314" s="530" t="s">
        <v>116</v>
      </c>
      <c r="E314" s="584">
        <v>45597.0</v>
      </c>
      <c r="F314" s="351">
        <f t="shared" si="1"/>
        <v>6</v>
      </c>
      <c r="G314" s="584">
        <v>45715.0</v>
      </c>
      <c r="H314" s="351">
        <f t="shared" si="2"/>
        <v>2</v>
      </c>
      <c r="I314" s="533" t="s">
        <v>74</v>
      </c>
      <c r="J314" s="530" t="s">
        <v>33</v>
      </c>
      <c r="K314" s="534" t="s">
        <v>174</v>
      </c>
      <c r="L314" s="530"/>
      <c r="M314" s="611"/>
      <c r="N314" s="530" t="s">
        <v>19</v>
      </c>
      <c r="O314" s="591"/>
      <c r="P314" s="537"/>
      <c r="Q314" s="538">
        <v>55002.15</v>
      </c>
      <c r="R314" s="539" t="str">
        <f t="shared" si="3"/>
        <v>-</v>
      </c>
      <c r="S314" s="152"/>
      <c r="T314" s="162"/>
      <c r="U314" s="162"/>
      <c r="V314" s="162"/>
      <c r="W314" s="573"/>
      <c r="X314" s="572"/>
      <c r="Y314" s="163"/>
      <c r="Z314" s="163"/>
      <c r="AA314" s="163"/>
    </row>
    <row r="315">
      <c r="A315" s="528">
        <v>45719.0</v>
      </c>
      <c r="B315" s="531">
        <v>45783.0</v>
      </c>
      <c r="C315" s="89">
        <v>244540.0</v>
      </c>
      <c r="D315" s="530" t="s">
        <v>116</v>
      </c>
      <c r="E315" s="584">
        <v>45566.0</v>
      </c>
      <c r="F315" s="351">
        <f t="shared" si="1"/>
        <v>7</v>
      </c>
      <c r="G315" s="584">
        <v>45715.0</v>
      </c>
      <c r="H315" s="351">
        <f t="shared" si="2"/>
        <v>2</v>
      </c>
      <c r="I315" s="533" t="s">
        <v>74</v>
      </c>
      <c r="J315" s="530" t="s">
        <v>33</v>
      </c>
      <c r="K315" s="534" t="s">
        <v>174</v>
      </c>
      <c r="L315" s="530"/>
      <c r="M315" s="611"/>
      <c r="N315" s="530" t="s">
        <v>19</v>
      </c>
      <c r="O315" s="591"/>
      <c r="P315" s="537"/>
      <c r="Q315" s="538">
        <v>19669.68</v>
      </c>
      <c r="R315" s="539" t="str">
        <f t="shared" si="3"/>
        <v>-</v>
      </c>
      <c r="S315" s="152"/>
      <c r="T315" s="162"/>
      <c r="U315" s="162"/>
      <c r="V315" s="162"/>
      <c r="W315" s="573"/>
      <c r="X315" s="572"/>
      <c r="Y315" s="163"/>
      <c r="Z315" s="163"/>
      <c r="AA315" s="163"/>
    </row>
    <row r="316">
      <c r="A316" s="582">
        <v>45705.0</v>
      </c>
      <c r="B316" s="531">
        <v>45783.0</v>
      </c>
      <c r="C316" s="106">
        <v>140028.0</v>
      </c>
      <c r="D316" s="583" t="s">
        <v>70</v>
      </c>
      <c r="E316" s="587">
        <v>44562.0</v>
      </c>
      <c r="F316" s="351">
        <f t="shared" si="1"/>
        <v>40</v>
      </c>
      <c r="G316" s="587">
        <v>44793.0</v>
      </c>
      <c r="H316" s="351">
        <f t="shared" si="2"/>
        <v>32</v>
      </c>
      <c r="I316" s="533" t="s">
        <v>73</v>
      </c>
      <c r="J316" s="612" t="s">
        <v>176</v>
      </c>
      <c r="K316" s="542" t="s">
        <v>174</v>
      </c>
      <c r="L316" s="266"/>
      <c r="M316" s="555" t="s">
        <v>1280</v>
      </c>
      <c r="N316" s="609" t="s">
        <v>19</v>
      </c>
      <c r="O316" s="613"/>
      <c r="P316" s="614"/>
      <c r="Q316" s="538">
        <v>28809.4</v>
      </c>
      <c r="R316" s="539" t="str">
        <f t="shared" si="3"/>
        <v>-</v>
      </c>
      <c r="S316" s="152"/>
      <c r="T316" s="162"/>
      <c r="U316" s="162"/>
      <c r="V316" s="162"/>
      <c r="W316" s="573"/>
      <c r="X316" s="572"/>
      <c r="Y316" s="163"/>
      <c r="Z316" s="163"/>
      <c r="AA316" s="163"/>
    </row>
    <row r="317">
      <c r="A317" s="582">
        <v>45705.0</v>
      </c>
      <c r="B317" s="531">
        <v>45783.0</v>
      </c>
      <c r="C317" s="106">
        <v>187735.0</v>
      </c>
      <c r="D317" s="583" t="s">
        <v>112</v>
      </c>
      <c r="E317" s="587">
        <v>45170.0</v>
      </c>
      <c r="F317" s="532">
        <f t="shared" si="1"/>
        <v>20</v>
      </c>
      <c r="G317" s="587">
        <v>45198.0</v>
      </c>
      <c r="H317" s="351">
        <f t="shared" si="2"/>
        <v>19</v>
      </c>
      <c r="I317" s="533" t="s">
        <v>73</v>
      </c>
      <c r="J317" s="612" t="s">
        <v>176</v>
      </c>
      <c r="K317" s="542">
        <v>2000.0</v>
      </c>
      <c r="L317" s="266"/>
      <c r="M317" s="615"/>
      <c r="N317" s="609" t="s">
        <v>19</v>
      </c>
      <c r="O317" s="613"/>
      <c r="P317" s="614"/>
      <c r="Q317" s="592">
        <v>12978.84</v>
      </c>
      <c r="R317" s="539">
        <f t="shared" si="3"/>
        <v>0.8459030237</v>
      </c>
      <c r="S317" s="152"/>
      <c r="T317" s="162"/>
      <c r="U317" s="162"/>
      <c r="V317" s="162"/>
      <c r="W317" s="573"/>
      <c r="X317" s="572"/>
      <c r="Y317" s="163"/>
      <c r="Z317" s="163"/>
      <c r="AA317" s="163"/>
    </row>
    <row r="318">
      <c r="A318" s="582">
        <v>45705.0</v>
      </c>
      <c r="B318" s="531">
        <v>45783.0</v>
      </c>
      <c r="C318" s="106">
        <v>131284.0</v>
      </c>
      <c r="D318" s="616" t="s">
        <v>55</v>
      </c>
      <c r="E318" s="587">
        <v>45383.0</v>
      </c>
      <c r="F318" s="351">
        <f t="shared" si="1"/>
        <v>13</v>
      </c>
      <c r="G318" s="587">
        <v>44716.0</v>
      </c>
      <c r="H318" s="351">
        <f t="shared" si="2"/>
        <v>35</v>
      </c>
      <c r="I318" s="533" t="s">
        <v>73</v>
      </c>
      <c r="J318" s="609" t="s">
        <v>33</v>
      </c>
      <c r="K318" s="617" t="s">
        <v>174</v>
      </c>
      <c r="L318" s="266"/>
      <c r="M318" s="611" t="s">
        <v>1235</v>
      </c>
      <c r="N318" s="609" t="s">
        <v>19</v>
      </c>
      <c r="O318" s="536" t="s">
        <v>1236</v>
      </c>
      <c r="P318" s="614"/>
      <c r="Q318" s="592">
        <v>53055.0</v>
      </c>
      <c r="R318" s="539" t="str">
        <f t="shared" si="3"/>
        <v>-</v>
      </c>
      <c r="S318" s="152"/>
      <c r="T318" s="162"/>
      <c r="U318" s="162"/>
      <c r="V318" s="162"/>
      <c r="W318" s="573"/>
      <c r="X318" s="572"/>
      <c r="Y318" s="163"/>
      <c r="Z318" s="163"/>
      <c r="AA318" s="163"/>
    </row>
    <row r="319">
      <c r="A319" s="582">
        <v>45705.0</v>
      </c>
      <c r="B319" s="531">
        <v>45783.0</v>
      </c>
      <c r="C319" s="134">
        <v>198817.0</v>
      </c>
      <c r="D319" s="586" t="s">
        <v>96</v>
      </c>
      <c r="E319" s="587">
        <v>45292.0</v>
      </c>
      <c r="F319" s="532">
        <f t="shared" si="1"/>
        <v>16</v>
      </c>
      <c r="G319" s="587">
        <v>45307.0</v>
      </c>
      <c r="H319" s="351">
        <f t="shared" si="2"/>
        <v>15</v>
      </c>
      <c r="I319" s="533" t="s">
        <v>63</v>
      </c>
      <c r="J319" s="586">
        <v>436.0</v>
      </c>
      <c r="K319" s="542" t="s">
        <v>174</v>
      </c>
      <c r="L319" s="267"/>
      <c r="M319" s="615"/>
      <c r="N319" s="611" t="s">
        <v>19</v>
      </c>
      <c r="O319" s="613"/>
      <c r="P319" s="614"/>
      <c r="Q319" s="592">
        <v>21023.88</v>
      </c>
      <c r="R319" s="539" t="str">
        <f t="shared" si="3"/>
        <v>-</v>
      </c>
      <c r="S319" s="152"/>
      <c r="T319" s="162"/>
      <c r="U319" s="162"/>
      <c r="V319" s="162"/>
      <c r="W319" s="573"/>
      <c r="X319" s="572"/>
      <c r="Y319" s="163"/>
      <c r="Z319" s="163"/>
      <c r="AA319" s="163"/>
    </row>
    <row r="320">
      <c r="A320" s="582">
        <v>45705.0</v>
      </c>
      <c r="B320" s="531">
        <v>45783.0</v>
      </c>
      <c r="C320" s="134">
        <v>79806.0</v>
      </c>
      <c r="D320" s="583" t="s">
        <v>99</v>
      </c>
      <c r="E320" s="587">
        <v>44166.0</v>
      </c>
      <c r="F320" s="351">
        <f t="shared" si="1"/>
        <v>53</v>
      </c>
      <c r="G320" s="587">
        <v>44256.0</v>
      </c>
      <c r="H320" s="351">
        <f t="shared" si="2"/>
        <v>50</v>
      </c>
      <c r="I320" s="533" t="s">
        <v>73</v>
      </c>
      <c r="J320" s="586">
        <v>325.0</v>
      </c>
      <c r="K320" s="542" t="s">
        <v>174</v>
      </c>
      <c r="L320" s="267"/>
      <c r="M320" s="615"/>
      <c r="N320" s="611" t="s">
        <v>19</v>
      </c>
      <c r="O320" s="613"/>
      <c r="P320" s="614"/>
      <c r="Q320" s="592">
        <v>3490.0</v>
      </c>
      <c r="R320" s="539" t="str">
        <f t="shared" si="3"/>
        <v>-</v>
      </c>
      <c r="S320" s="152"/>
      <c r="T320" s="162"/>
      <c r="U320" s="162"/>
      <c r="V320" s="162"/>
      <c r="W320" s="573"/>
      <c r="X320" s="572"/>
      <c r="Y320" s="163"/>
      <c r="Z320" s="163"/>
      <c r="AA320" s="163"/>
    </row>
    <row r="321">
      <c r="A321" s="582">
        <v>45705.0</v>
      </c>
      <c r="B321" s="531">
        <v>45783.0</v>
      </c>
      <c r="C321" s="134">
        <v>196779.0</v>
      </c>
      <c r="D321" s="583" t="s">
        <v>58</v>
      </c>
      <c r="E321" s="587">
        <v>45231.0</v>
      </c>
      <c r="F321" s="532">
        <f t="shared" si="1"/>
        <v>18</v>
      </c>
      <c r="G321" s="587">
        <v>45299.0</v>
      </c>
      <c r="H321" s="351">
        <f t="shared" si="2"/>
        <v>15</v>
      </c>
      <c r="I321" s="618" t="s">
        <v>42</v>
      </c>
      <c r="J321" s="586">
        <v>69.0</v>
      </c>
      <c r="K321" s="542" t="s">
        <v>174</v>
      </c>
      <c r="L321" s="267"/>
      <c r="M321" s="615"/>
      <c r="N321" s="611" t="s">
        <v>19</v>
      </c>
      <c r="O321" s="591" t="s">
        <v>1281</v>
      </c>
      <c r="P321" s="614"/>
      <c r="Q321" s="592">
        <v>21431.4</v>
      </c>
      <c r="R321" s="539" t="str">
        <f t="shared" si="3"/>
        <v>-</v>
      </c>
      <c r="S321" s="152"/>
      <c r="T321" s="162"/>
      <c r="U321" s="162"/>
      <c r="V321" s="162"/>
      <c r="W321" s="573"/>
      <c r="X321" s="572"/>
      <c r="Y321" s="163"/>
      <c r="Z321" s="163"/>
      <c r="AA321" s="163"/>
    </row>
    <row r="322">
      <c r="A322" s="582">
        <v>45747.0</v>
      </c>
      <c r="B322" s="531">
        <v>45783.0</v>
      </c>
      <c r="C322" s="134">
        <v>246049.0</v>
      </c>
      <c r="D322" s="583" t="s">
        <v>60</v>
      </c>
      <c r="E322" s="584">
        <v>45566.0</v>
      </c>
      <c r="F322" s="351">
        <f t="shared" si="1"/>
        <v>7</v>
      </c>
      <c r="G322" s="584">
        <v>45734.0</v>
      </c>
      <c r="H322" s="351">
        <f t="shared" si="2"/>
        <v>1</v>
      </c>
      <c r="I322" s="533" t="s">
        <v>74</v>
      </c>
      <c r="J322" s="583" t="s">
        <v>176</v>
      </c>
      <c r="K322" s="581" t="s">
        <v>174</v>
      </c>
      <c r="L322" s="267"/>
      <c r="M322" s="611"/>
      <c r="N322" s="611" t="s">
        <v>19</v>
      </c>
      <c r="O322" s="591"/>
      <c r="P322" s="619"/>
      <c r="Q322" s="592">
        <v>62793.29</v>
      </c>
      <c r="R322" s="539" t="str">
        <f t="shared" si="3"/>
        <v>-</v>
      </c>
      <c r="S322" s="152"/>
      <c r="T322" s="162"/>
      <c r="U322" s="162"/>
      <c r="V322" s="162"/>
      <c r="W322" s="573"/>
      <c r="X322" s="572"/>
      <c r="Y322" s="163"/>
      <c r="Z322" s="163"/>
      <c r="AA322" s="163"/>
    </row>
    <row r="323">
      <c r="A323" s="582">
        <v>45747.0</v>
      </c>
      <c r="B323" s="531">
        <v>45783.0</v>
      </c>
      <c r="C323" s="134">
        <v>246375.0</v>
      </c>
      <c r="D323" s="583" t="s">
        <v>70</v>
      </c>
      <c r="E323" s="584">
        <v>45597.0</v>
      </c>
      <c r="F323" s="351">
        <f t="shared" si="1"/>
        <v>6</v>
      </c>
      <c r="G323" s="584">
        <v>45734.0</v>
      </c>
      <c r="H323" s="351">
        <f t="shared" si="2"/>
        <v>1</v>
      </c>
      <c r="I323" s="533" t="s">
        <v>49</v>
      </c>
      <c r="J323" s="583" t="s">
        <v>176</v>
      </c>
      <c r="K323" s="581" t="s">
        <v>174</v>
      </c>
      <c r="L323" s="267"/>
      <c r="M323" s="611"/>
      <c r="N323" s="611" t="s">
        <v>19</v>
      </c>
      <c r="O323" s="591"/>
      <c r="P323" s="619"/>
      <c r="Q323" s="538">
        <v>86176.86</v>
      </c>
      <c r="R323" s="539" t="str">
        <f t="shared" si="3"/>
        <v>-</v>
      </c>
      <c r="S323" s="152"/>
      <c r="T323" s="162"/>
      <c r="U323" s="162"/>
      <c r="V323" s="162"/>
      <c r="W323" s="573"/>
      <c r="X323" s="572"/>
      <c r="Y323" s="163"/>
      <c r="Z323" s="163"/>
      <c r="AA323" s="163"/>
    </row>
    <row r="324">
      <c r="A324" s="582">
        <v>45747.0</v>
      </c>
      <c r="B324" s="531">
        <v>45783.0</v>
      </c>
      <c r="C324" s="134">
        <v>246443.0</v>
      </c>
      <c r="D324" s="583" t="s">
        <v>58</v>
      </c>
      <c r="E324" s="584">
        <v>45413.0</v>
      </c>
      <c r="F324" s="351">
        <f t="shared" si="1"/>
        <v>12</v>
      </c>
      <c r="G324" s="584">
        <v>45734.0</v>
      </c>
      <c r="H324" s="351">
        <f t="shared" si="2"/>
        <v>1</v>
      </c>
      <c r="I324" s="533" t="s">
        <v>73</v>
      </c>
      <c r="J324" s="583" t="s">
        <v>176</v>
      </c>
      <c r="K324" s="581" t="s">
        <v>174</v>
      </c>
      <c r="L324" s="267"/>
      <c r="M324" s="611"/>
      <c r="N324" s="611" t="s">
        <v>19</v>
      </c>
      <c r="O324" s="591"/>
      <c r="P324" s="619"/>
      <c r="Q324" s="538">
        <v>44640.7</v>
      </c>
      <c r="R324" s="539" t="str">
        <f t="shared" si="3"/>
        <v>-</v>
      </c>
      <c r="S324" s="152"/>
      <c r="T324" s="162"/>
      <c r="U324" s="162"/>
      <c r="V324" s="162"/>
      <c r="W324" s="573"/>
      <c r="X324" s="572"/>
      <c r="Y324" s="163"/>
      <c r="Z324" s="163"/>
      <c r="AA324" s="163"/>
    </row>
    <row r="325">
      <c r="A325" s="582">
        <v>45747.0</v>
      </c>
      <c r="B325" s="531">
        <v>45783.0</v>
      </c>
      <c r="C325" s="134">
        <v>246511.0</v>
      </c>
      <c r="D325" s="583" t="s">
        <v>71</v>
      </c>
      <c r="E325" s="584">
        <v>45566.0</v>
      </c>
      <c r="F325" s="351">
        <f t="shared" si="1"/>
        <v>7</v>
      </c>
      <c r="G325" s="584">
        <v>45734.0</v>
      </c>
      <c r="H325" s="351">
        <f t="shared" si="2"/>
        <v>1</v>
      </c>
      <c r="I325" s="533" t="s">
        <v>49</v>
      </c>
      <c r="J325" s="583" t="s">
        <v>176</v>
      </c>
      <c r="K325" s="581" t="s">
        <v>174</v>
      </c>
      <c r="L325" s="267"/>
      <c r="M325" s="611"/>
      <c r="N325" s="611" t="s">
        <v>19</v>
      </c>
      <c r="O325" s="591"/>
      <c r="P325" s="619"/>
      <c r="Q325" s="538">
        <v>25288.25</v>
      </c>
      <c r="R325" s="539" t="str">
        <f t="shared" si="3"/>
        <v>-</v>
      </c>
      <c r="S325" s="152"/>
      <c r="T325" s="162"/>
      <c r="U325" s="162"/>
      <c r="V325" s="162"/>
      <c r="W325" s="573"/>
      <c r="X325" s="572"/>
      <c r="Y325" s="163"/>
      <c r="Z325" s="163"/>
      <c r="AA325" s="163"/>
    </row>
    <row r="326">
      <c r="A326" s="582">
        <v>45747.0</v>
      </c>
      <c r="B326" s="531">
        <v>45783.0</v>
      </c>
      <c r="C326" s="134">
        <v>246622.0</v>
      </c>
      <c r="D326" s="583" t="s">
        <v>62</v>
      </c>
      <c r="E326" s="584">
        <v>45566.0</v>
      </c>
      <c r="F326" s="351">
        <f t="shared" si="1"/>
        <v>7</v>
      </c>
      <c r="G326" s="584">
        <v>45734.0</v>
      </c>
      <c r="H326" s="351">
        <f t="shared" si="2"/>
        <v>1</v>
      </c>
      <c r="I326" s="533" t="s">
        <v>49</v>
      </c>
      <c r="J326" s="583" t="s">
        <v>176</v>
      </c>
      <c r="K326" s="581" t="s">
        <v>174</v>
      </c>
      <c r="L326" s="267"/>
      <c r="M326" s="611"/>
      <c r="N326" s="611" t="s">
        <v>19</v>
      </c>
      <c r="O326" s="591"/>
      <c r="P326" s="619"/>
      <c r="Q326" s="534">
        <v>48490.35</v>
      </c>
      <c r="R326" s="539" t="str">
        <f t="shared" si="3"/>
        <v>-</v>
      </c>
      <c r="S326" s="152"/>
      <c r="T326" s="162"/>
      <c r="U326" s="162"/>
      <c r="V326" s="162"/>
      <c r="W326" s="573"/>
      <c r="X326" s="572"/>
      <c r="Y326" s="163"/>
      <c r="Z326" s="163"/>
      <c r="AA326" s="163"/>
    </row>
    <row r="327">
      <c r="A327" s="582">
        <v>45747.0</v>
      </c>
      <c r="B327" s="531">
        <v>45783.0</v>
      </c>
      <c r="C327" s="134">
        <v>246736.0</v>
      </c>
      <c r="D327" s="583" t="s">
        <v>179</v>
      </c>
      <c r="E327" s="584">
        <v>45597.0</v>
      </c>
      <c r="F327" s="351">
        <f t="shared" si="1"/>
        <v>6</v>
      </c>
      <c r="G327" s="584">
        <v>45735.0</v>
      </c>
      <c r="H327" s="351">
        <f t="shared" si="2"/>
        <v>1</v>
      </c>
      <c r="I327" s="533" t="s">
        <v>49</v>
      </c>
      <c r="J327" s="583" t="s">
        <v>176</v>
      </c>
      <c r="K327" s="581" t="s">
        <v>174</v>
      </c>
      <c r="L327" s="267"/>
      <c r="M327" s="611"/>
      <c r="N327" s="611" t="s">
        <v>19</v>
      </c>
      <c r="O327" s="591"/>
      <c r="P327" s="619"/>
      <c r="Q327" s="538">
        <v>62562.06</v>
      </c>
      <c r="R327" s="539" t="str">
        <f t="shared" si="3"/>
        <v>-</v>
      </c>
      <c r="S327" s="152"/>
      <c r="T327" s="162"/>
      <c r="U327" s="162"/>
      <c r="V327" s="162"/>
      <c r="W327" s="573"/>
      <c r="X327" s="572"/>
      <c r="Y327" s="163"/>
      <c r="Z327" s="163"/>
      <c r="AA327" s="163"/>
    </row>
    <row r="328">
      <c r="A328" s="582">
        <v>45747.0</v>
      </c>
      <c r="B328" s="531">
        <v>45783.0</v>
      </c>
      <c r="C328" s="134">
        <v>246658.0</v>
      </c>
      <c r="D328" s="583" t="s">
        <v>58</v>
      </c>
      <c r="E328" s="584">
        <v>45017.0</v>
      </c>
      <c r="F328" s="351">
        <f t="shared" si="1"/>
        <v>25</v>
      </c>
      <c r="G328" s="584">
        <v>45735.0</v>
      </c>
      <c r="H328" s="351">
        <f t="shared" si="2"/>
        <v>1</v>
      </c>
      <c r="I328" s="533" t="s">
        <v>74</v>
      </c>
      <c r="J328" s="583" t="s">
        <v>176</v>
      </c>
      <c r="K328" s="534" t="s">
        <v>174</v>
      </c>
      <c r="L328" s="267"/>
      <c r="M328" s="611"/>
      <c r="N328" s="611" t="s">
        <v>19</v>
      </c>
      <c r="O328" s="591"/>
      <c r="P328" s="619"/>
      <c r="Q328" s="538">
        <v>69067.8</v>
      </c>
      <c r="R328" s="539" t="str">
        <f t="shared" si="3"/>
        <v>-</v>
      </c>
      <c r="S328" s="152"/>
      <c r="T328" s="162"/>
      <c r="U328" s="162"/>
      <c r="V328" s="162"/>
      <c r="W328" s="573"/>
      <c r="X328" s="572"/>
      <c r="Y328" s="163"/>
      <c r="Z328" s="163"/>
      <c r="AA328" s="163"/>
    </row>
    <row r="329">
      <c r="A329" s="582">
        <v>45747.0</v>
      </c>
      <c r="B329" s="531">
        <v>45783.0</v>
      </c>
      <c r="C329" s="134">
        <v>246387.0</v>
      </c>
      <c r="D329" s="583" t="s">
        <v>89</v>
      </c>
      <c r="E329" s="584">
        <v>45597.0</v>
      </c>
      <c r="F329" s="351">
        <f t="shared" si="1"/>
        <v>6</v>
      </c>
      <c r="G329" s="584">
        <v>45735.0</v>
      </c>
      <c r="H329" s="351">
        <f t="shared" si="2"/>
        <v>1</v>
      </c>
      <c r="I329" s="533" t="s">
        <v>49</v>
      </c>
      <c r="J329" s="583" t="s">
        <v>176</v>
      </c>
      <c r="K329" s="581" t="s">
        <v>174</v>
      </c>
      <c r="L329" s="267"/>
      <c r="M329" s="611"/>
      <c r="N329" s="611" t="s">
        <v>19</v>
      </c>
      <c r="O329" s="591"/>
      <c r="P329" s="619"/>
      <c r="Q329" s="538">
        <v>20799.6</v>
      </c>
      <c r="R329" s="539" t="str">
        <f t="shared" si="3"/>
        <v>-</v>
      </c>
      <c r="S329" s="152"/>
      <c r="T329" s="162"/>
      <c r="U329" s="162"/>
      <c r="V329" s="162"/>
      <c r="W329" s="573"/>
      <c r="X329" s="572"/>
      <c r="Y329" s="163"/>
      <c r="Z329" s="163"/>
      <c r="AA329" s="163"/>
    </row>
    <row r="330">
      <c r="A330" s="582">
        <v>45747.0</v>
      </c>
      <c r="B330" s="531">
        <v>45783.0</v>
      </c>
      <c r="C330" s="134">
        <v>246281.0</v>
      </c>
      <c r="D330" s="583" t="s">
        <v>99</v>
      </c>
      <c r="E330" s="584">
        <v>45536.0</v>
      </c>
      <c r="F330" s="351">
        <f t="shared" si="1"/>
        <v>8</v>
      </c>
      <c r="G330" s="584">
        <v>45735.0</v>
      </c>
      <c r="H330" s="351">
        <f t="shared" si="2"/>
        <v>1</v>
      </c>
      <c r="I330" s="533" t="s">
        <v>49</v>
      </c>
      <c r="J330" s="583" t="s">
        <v>176</v>
      </c>
      <c r="K330" s="581" t="s">
        <v>174</v>
      </c>
      <c r="L330" s="267"/>
      <c r="M330" s="611"/>
      <c r="N330" s="611" t="s">
        <v>19</v>
      </c>
      <c r="O330" s="591"/>
      <c r="P330" s="619"/>
      <c r="Q330" s="538">
        <v>82506.6</v>
      </c>
      <c r="R330" s="539" t="str">
        <f t="shared" si="3"/>
        <v>-</v>
      </c>
      <c r="S330" s="152"/>
      <c r="T330" s="162"/>
      <c r="U330" s="162"/>
      <c r="V330" s="162"/>
      <c r="W330" s="573"/>
      <c r="X330" s="572"/>
      <c r="Y330" s="163"/>
      <c r="Z330" s="163"/>
      <c r="AA330" s="163"/>
    </row>
    <row r="331">
      <c r="A331" s="582">
        <v>45705.0</v>
      </c>
      <c r="B331" s="531">
        <v>45783.0</v>
      </c>
      <c r="C331" s="134">
        <v>231853.0</v>
      </c>
      <c r="D331" s="586" t="s">
        <v>55</v>
      </c>
      <c r="E331" s="587">
        <v>45566.0</v>
      </c>
      <c r="F331" s="351">
        <f t="shared" si="1"/>
        <v>7</v>
      </c>
      <c r="G331" s="587">
        <v>45622.0</v>
      </c>
      <c r="H331" s="351">
        <f t="shared" si="2"/>
        <v>5</v>
      </c>
      <c r="I331" s="533" t="s">
        <v>73</v>
      </c>
      <c r="J331" s="583" t="s">
        <v>176</v>
      </c>
      <c r="K331" s="534" t="s">
        <v>174</v>
      </c>
      <c r="L331" s="267"/>
      <c r="M331" s="620"/>
      <c r="N331" s="611" t="s">
        <v>19</v>
      </c>
      <c r="O331" s="621"/>
      <c r="P331" s="614"/>
      <c r="Q331" s="592">
        <v>26014.78</v>
      </c>
      <c r="R331" s="539" t="str">
        <f t="shared" si="3"/>
        <v>-</v>
      </c>
      <c r="S331" s="152"/>
      <c r="T331" s="162"/>
      <c r="U331" s="162"/>
      <c r="V331" s="162"/>
      <c r="W331" s="573"/>
      <c r="X331" s="572"/>
      <c r="Y331" s="163"/>
      <c r="Z331" s="163"/>
      <c r="AA331" s="163"/>
    </row>
    <row r="332">
      <c r="A332" s="582">
        <v>45705.0</v>
      </c>
      <c r="B332" s="531">
        <v>45783.0</v>
      </c>
      <c r="C332" s="134">
        <v>175318.0</v>
      </c>
      <c r="D332" s="586" t="s">
        <v>95</v>
      </c>
      <c r="E332" s="587">
        <v>44986.0</v>
      </c>
      <c r="F332" s="351">
        <f t="shared" si="1"/>
        <v>26</v>
      </c>
      <c r="G332" s="587">
        <v>45098.0</v>
      </c>
      <c r="H332" s="351">
        <f t="shared" si="2"/>
        <v>22</v>
      </c>
      <c r="I332" s="533" t="s">
        <v>59</v>
      </c>
      <c r="J332" s="583" t="s">
        <v>176</v>
      </c>
      <c r="K332" s="534" t="s">
        <v>175</v>
      </c>
      <c r="L332" s="586"/>
      <c r="M332" s="585" t="s">
        <v>1235</v>
      </c>
      <c r="N332" s="611" t="s">
        <v>19</v>
      </c>
      <c r="O332" s="536" t="s">
        <v>1236</v>
      </c>
      <c r="P332" s="614"/>
      <c r="Q332" s="592">
        <v>34844.22</v>
      </c>
      <c r="R332" s="539" t="str">
        <f t="shared" si="3"/>
        <v>-</v>
      </c>
      <c r="S332" s="152"/>
      <c r="T332" s="162"/>
      <c r="U332" s="162"/>
      <c r="V332" s="162"/>
      <c r="W332" s="573"/>
      <c r="X332" s="572"/>
      <c r="Y332" s="163"/>
      <c r="Z332" s="163"/>
      <c r="AA332" s="163"/>
    </row>
    <row r="333">
      <c r="A333" s="582">
        <v>45705.0</v>
      </c>
      <c r="B333" s="531">
        <v>45783.0</v>
      </c>
      <c r="C333" s="134">
        <v>232984.0</v>
      </c>
      <c r="D333" s="586" t="s">
        <v>95</v>
      </c>
      <c r="E333" s="587">
        <v>45536.0</v>
      </c>
      <c r="F333" s="351">
        <f t="shared" si="1"/>
        <v>8</v>
      </c>
      <c r="G333" s="587">
        <v>45596.0</v>
      </c>
      <c r="H333" s="351">
        <f t="shared" si="2"/>
        <v>6</v>
      </c>
      <c r="I333" s="533" t="s">
        <v>74</v>
      </c>
      <c r="J333" s="583" t="s">
        <v>176</v>
      </c>
      <c r="K333" s="581" t="s">
        <v>174</v>
      </c>
      <c r="L333" s="586"/>
      <c r="M333" s="611"/>
      <c r="N333" s="611" t="s">
        <v>19</v>
      </c>
      <c r="O333" s="591"/>
      <c r="P333" s="614"/>
      <c r="Q333" s="592">
        <v>11058.3</v>
      </c>
      <c r="R333" s="539" t="str">
        <f t="shared" si="3"/>
        <v>-</v>
      </c>
      <c r="S333" s="152"/>
      <c r="T333" s="162"/>
      <c r="U333" s="162"/>
      <c r="V333" s="162"/>
      <c r="W333" s="573"/>
      <c r="X333" s="572"/>
      <c r="Y333" s="163"/>
      <c r="Z333" s="163"/>
      <c r="AA333" s="163"/>
    </row>
    <row r="334">
      <c r="A334" s="582">
        <v>45705.0</v>
      </c>
      <c r="B334" s="531">
        <v>45783.0</v>
      </c>
      <c r="C334" s="134">
        <v>229982.0</v>
      </c>
      <c r="D334" s="583" t="s">
        <v>58</v>
      </c>
      <c r="E334" s="587">
        <v>45352.0</v>
      </c>
      <c r="F334" s="351">
        <f t="shared" si="1"/>
        <v>14</v>
      </c>
      <c r="G334" s="587">
        <v>45572.0</v>
      </c>
      <c r="H334" s="351">
        <f t="shared" si="2"/>
        <v>6</v>
      </c>
      <c r="I334" s="533" t="s">
        <v>59</v>
      </c>
      <c r="J334" s="583" t="s">
        <v>176</v>
      </c>
      <c r="K334" s="534" t="s">
        <v>174</v>
      </c>
      <c r="L334" s="586"/>
      <c r="M334" s="585" t="s">
        <v>1282</v>
      </c>
      <c r="N334" s="611" t="s">
        <v>19</v>
      </c>
      <c r="O334" s="591"/>
      <c r="P334" s="614"/>
      <c r="Q334" s="592">
        <v>100650.0</v>
      </c>
      <c r="R334" s="539" t="str">
        <f t="shared" si="3"/>
        <v>-</v>
      </c>
      <c r="S334" s="152"/>
      <c r="T334" s="162"/>
      <c r="U334" s="162"/>
      <c r="V334" s="162"/>
      <c r="W334" s="573"/>
      <c r="X334" s="572"/>
      <c r="Y334" s="163"/>
      <c r="Z334" s="163"/>
      <c r="AA334" s="163"/>
    </row>
    <row r="335">
      <c r="A335" s="582">
        <v>45705.0</v>
      </c>
      <c r="B335" s="531">
        <v>45783.0</v>
      </c>
      <c r="C335" s="134">
        <v>227271.0</v>
      </c>
      <c r="D335" s="583" t="s">
        <v>58</v>
      </c>
      <c r="E335" s="587">
        <v>45505.0</v>
      </c>
      <c r="F335" s="351">
        <f t="shared" si="1"/>
        <v>9</v>
      </c>
      <c r="G335" s="587">
        <v>45541.0</v>
      </c>
      <c r="H335" s="351">
        <f t="shared" si="2"/>
        <v>8</v>
      </c>
      <c r="I335" s="533" t="s">
        <v>59</v>
      </c>
      <c r="J335" s="583" t="s">
        <v>255</v>
      </c>
      <c r="K335" s="581">
        <v>4500.0</v>
      </c>
      <c r="L335" s="586"/>
      <c r="M335" s="611"/>
      <c r="N335" s="585" t="s">
        <v>20</v>
      </c>
      <c r="O335" s="591"/>
      <c r="P335" s="614"/>
      <c r="Q335" s="592">
        <v>22230.0</v>
      </c>
      <c r="R335" s="539">
        <f t="shared" si="3"/>
        <v>0.7975708502</v>
      </c>
      <c r="S335" s="152"/>
      <c r="T335" s="162"/>
      <c r="U335" s="162"/>
      <c r="V335" s="162"/>
      <c r="W335" s="573"/>
      <c r="X335" s="572"/>
      <c r="Y335" s="163"/>
      <c r="Z335" s="163"/>
      <c r="AA335" s="163"/>
    </row>
    <row r="336">
      <c r="A336" s="582">
        <v>45705.0</v>
      </c>
      <c r="B336" s="531">
        <v>45783.0</v>
      </c>
      <c r="C336" s="134">
        <v>229719.0</v>
      </c>
      <c r="D336" s="583" t="s">
        <v>58</v>
      </c>
      <c r="E336" s="587">
        <v>45536.0</v>
      </c>
      <c r="F336" s="351">
        <f t="shared" si="1"/>
        <v>8</v>
      </c>
      <c r="G336" s="587">
        <v>45567.0</v>
      </c>
      <c r="H336" s="351">
        <f t="shared" si="2"/>
        <v>7</v>
      </c>
      <c r="I336" s="533" t="s">
        <v>63</v>
      </c>
      <c r="J336" s="583" t="s">
        <v>176</v>
      </c>
      <c r="K336" s="581" t="s">
        <v>174</v>
      </c>
      <c r="L336" s="586"/>
      <c r="M336" s="611"/>
      <c r="N336" s="611" t="s">
        <v>19</v>
      </c>
      <c r="O336" s="591"/>
      <c r="P336" s="614"/>
      <c r="Q336" s="592">
        <v>48028.86</v>
      </c>
      <c r="R336" s="539" t="str">
        <f t="shared" si="3"/>
        <v>-</v>
      </c>
      <c r="S336" s="152"/>
      <c r="T336" s="162"/>
      <c r="U336" s="162"/>
      <c r="V336" s="162"/>
      <c r="W336" s="573"/>
      <c r="X336" s="572"/>
      <c r="Y336" s="163"/>
      <c r="Z336" s="163"/>
      <c r="AA336" s="163"/>
    </row>
    <row r="337">
      <c r="A337" s="582">
        <v>45705.0</v>
      </c>
      <c r="B337" s="531">
        <v>45782.0</v>
      </c>
      <c r="C337" s="134">
        <v>231170.0</v>
      </c>
      <c r="D337" s="583" t="s">
        <v>58</v>
      </c>
      <c r="E337" s="587">
        <v>45536.0</v>
      </c>
      <c r="F337" s="351">
        <f t="shared" si="1"/>
        <v>8</v>
      </c>
      <c r="G337" s="587">
        <v>45581.0</v>
      </c>
      <c r="H337" s="351">
        <f t="shared" si="2"/>
        <v>6</v>
      </c>
      <c r="I337" s="533" t="s">
        <v>49</v>
      </c>
      <c r="J337" s="583" t="s">
        <v>176</v>
      </c>
      <c r="K337" s="581" t="s">
        <v>174</v>
      </c>
      <c r="L337" s="583" t="s">
        <v>51</v>
      </c>
      <c r="M337" s="585" t="s">
        <v>1283</v>
      </c>
      <c r="N337" s="585" t="s">
        <v>22</v>
      </c>
      <c r="O337" s="536" t="s">
        <v>1173</v>
      </c>
      <c r="P337" s="614"/>
      <c r="Q337" s="592">
        <v>30948.03</v>
      </c>
      <c r="R337" s="539" t="str">
        <f t="shared" si="3"/>
        <v>-</v>
      </c>
      <c r="S337" s="152"/>
      <c r="T337" s="162"/>
      <c r="U337" s="162"/>
      <c r="V337" s="162"/>
      <c r="W337" s="573"/>
      <c r="X337" s="572"/>
      <c r="Y337" s="163"/>
      <c r="Z337" s="163"/>
      <c r="AA337" s="163"/>
    </row>
    <row r="338">
      <c r="A338" s="582">
        <v>45705.0</v>
      </c>
      <c r="B338" s="531">
        <v>45783.0</v>
      </c>
      <c r="C338" s="134">
        <v>211402.0</v>
      </c>
      <c r="D338" s="583" t="s">
        <v>58</v>
      </c>
      <c r="E338" s="587">
        <v>45566.0</v>
      </c>
      <c r="F338" s="351">
        <f t="shared" si="1"/>
        <v>7</v>
      </c>
      <c r="G338" s="587">
        <v>45601.0</v>
      </c>
      <c r="H338" s="351">
        <f t="shared" si="2"/>
        <v>6</v>
      </c>
      <c r="I338" s="533" t="s">
        <v>74</v>
      </c>
      <c r="J338" s="583" t="s">
        <v>176</v>
      </c>
      <c r="K338" s="534" t="s">
        <v>174</v>
      </c>
      <c r="L338" s="622"/>
      <c r="M338" s="620"/>
      <c r="N338" s="611" t="s">
        <v>19</v>
      </c>
      <c r="O338" s="621"/>
      <c r="P338" s="614"/>
      <c r="Q338" s="592">
        <v>49979.0</v>
      </c>
      <c r="R338" s="539" t="str">
        <f t="shared" si="3"/>
        <v>-</v>
      </c>
      <c r="S338" s="152"/>
      <c r="T338" s="162"/>
      <c r="U338" s="162"/>
      <c r="V338" s="162"/>
      <c r="W338" s="573"/>
      <c r="X338" s="572"/>
      <c r="Y338" s="163"/>
      <c r="Z338" s="163"/>
      <c r="AA338" s="163"/>
    </row>
    <row r="339">
      <c r="A339" s="582">
        <v>45705.0</v>
      </c>
      <c r="B339" s="531">
        <v>45783.0</v>
      </c>
      <c r="C339" s="134">
        <v>231719.0</v>
      </c>
      <c r="D339" s="583" t="s">
        <v>58</v>
      </c>
      <c r="E339" s="587">
        <v>45566.0</v>
      </c>
      <c r="F339" s="351">
        <f t="shared" si="1"/>
        <v>7</v>
      </c>
      <c r="G339" s="587">
        <v>45617.0</v>
      </c>
      <c r="H339" s="351">
        <f t="shared" si="2"/>
        <v>5</v>
      </c>
      <c r="I339" s="533" t="s">
        <v>74</v>
      </c>
      <c r="J339" s="583" t="s">
        <v>176</v>
      </c>
      <c r="K339" s="534" t="s">
        <v>174</v>
      </c>
      <c r="L339" s="622"/>
      <c r="M339" s="620"/>
      <c r="N339" s="611" t="s">
        <v>19</v>
      </c>
      <c r="O339" s="621"/>
      <c r="P339" s="614"/>
      <c r="Q339" s="592">
        <v>28225.75</v>
      </c>
      <c r="R339" s="539" t="str">
        <f t="shared" si="3"/>
        <v>-</v>
      </c>
      <c r="S339" s="152"/>
      <c r="T339" s="162"/>
      <c r="U339" s="162"/>
      <c r="V339" s="162"/>
      <c r="W339" s="573"/>
      <c r="X339" s="572"/>
      <c r="Y339" s="163"/>
      <c r="Z339" s="163"/>
      <c r="AA339" s="163"/>
    </row>
    <row r="340">
      <c r="A340" s="582">
        <v>45747.0</v>
      </c>
      <c r="B340" s="531">
        <v>45783.0</v>
      </c>
      <c r="C340" s="623">
        <v>246999.0</v>
      </c>
      <c r="D340" s="595" t="s">
        <v>58</v>
      </c>
      <c r="E340" s="584">
        <v>45536.0</v>
      </c>
      <c r="F340" s="351">
        <f t="shared" si="1"/>
        <v>8</v>
      </c>
      <c r="G340" s="584">
        <v>45737.0</v>
      </c>
      <c r="H340" s="351">
        <f t="shared" si="2"/>
        <v>1</v>
      </c>
      <c r="I340" s="533" t="s">
        <v>74</v>
      </c>
      <c r="J340" s="583" t="s">
        <v>176</v>
      </c>
      <c r="K340" s="581" t="s">
        <v>174</v>
      </c>
      <c r="L340" s="586"/>
      <c r="M340" s="611"/>
      <c r="N340" s="611" t="s">
        <v>19</v>
      </c>
      <c r="O340" s="624"/>
      <c r="P340" s="614"/>
      <c r="Q340" s="534">
        <v>53578.96</v>
      </c>
      <c r="R340" s="539" t="str">
        <f t="shared" si="3"/>
        <v>-</v>
      </c>
      <c r="S340" s="152"/>
      <c r="T340" s="162"/>
      <c r="U340" s="162"/>
      <c r="V340" s="162"/>
      <c r="W340" s="573"/>
      <c r="X340" s="572"/>
      <c r="Y340" s="163"/>
      <c r="Z340" s="163"/>
      <c r="AA340" s="163"/>
    </row>
    <row r="341">
      <c r="A341" s="582">
        <v>45747.0</v>
      </c>
      <c r="B341" s="531">
        <v>45783.0</v>
      </c>
      <c r="C341" s="279">
        <v>247150.0</v>
      </c>
      <c r="D341" s="595" t="s">
        <v>161</v>
      </c>
      <c r="E341" s="584">
        <v>45047.0</v>
      </c>
      <c r="F341" s="351">
        <f t="shared" si="1"/>
        <v>24</v>
      </c>
      <c r="G341" s="596">
        <v>45740.0</v>
      </c>
      <c r="H341" s="351">
        <f t="shared" si="2"/>
        <v>1</v>
      </c>
      <c r="I341" s="533" t="s">
        <v>63</v>
      </c>
      <c r="J341" s="583" t="s">
        <v>176</v>
      </c>
      <c r="K341" s="581" t="s">
        <v>174</v>
      </c>
      <c r="L341" s="586"/>
      <c r="M341" s="611"/>
      <c r="N341" s="611" t="s">
        <v>19</v>
      </c>
      <c r="O341" s="591"/>
      <c r="P341" s="597"/>
      <c r="Q341" s="538">
        <v>29375.52</v>
      </c>
      <c r="R341" s="539" t="str">
        <f t="shared" si="3"/>
        <v>-</v>
      </c>
      <c r="S341" s="152"/>
      <c r="T341" s="162"/>
      <c r="U341" s="162"/>
      <c r="V341" s="162"/>
      <c r="W341" s="573"/>
      <c r="X341" s="572"/>
      <c r="Y341" s="163"/>
      <c r="Z341" s="163"/>
      <c r="AA341" s="163"/>
    </row>
    <row r="342">
      <c r="A342" s="582">
        <v>45747.0</v>
      </c>
      <c r="B342" s="531">
        <v>45783.0</v>
      </c>
      <c r="C342" s="279">
        <v>247153.0</v>
      </c>
      <c r="D342" s="595" t="s">
        <v>161</v>
      </c>
      <c r="E342" s="584">
        <v>45536.0</v>
      </c>
      <c r="F342" s="351">
        <f t="shared" si="1"/>
        <v>8</v>
      </c>
      <c r="G342" s="596">
        <v>45740.0</v>
      </c>
      <c r="H342" s="351">
        <f t="shared" si="2"/>
        <v>1</v>
      </c>
      <c r="I342" s="618" t="s">
        <v>42</v>
      </c>
      <c r="J342" s="583" t="s">
        <v>176</v>
      </c>
      <c r="K342" s="581" t="s">
        <v>174</v>
      </c>
      <c r="L342" s="586"/>
      <c r="M342" s="611"/>
      <c r="N342" s="611" t="s">
        <v>19</v>
      </c>
      <c r="O342" s="591"/>
      <c r="P342" s="597"/>
      <c r="Q342" s="538">
        <v>29563.56</v>
      </c>
      <c r="R342" s="539" t="str">
        <f t="shared" si="3"/>
        <v>-</v>
      </c>
      <c r="S342" s="152"/>
      <c r="T342" s="162"/>
      <c r="U342" s="162"/>
      <c r="V342" s="162"/>
      <c r="W342" s="573"/>
      <c r="X342" s="572"/>
      <c r="Y342" s="163"/>
      <c r="Z342" s="163"/>
      <c r="AA342" s="163"/>
    </row>
    <row r="343">
      <c r="A343" s="582">
        <v>45747.0</v>
      </c>
      <c r="B343" s="531">
        <v>45783.0</v>
      </c>
      <c r="C343" s="279">
        <v>247208.0</v>
      </c>
      <c r="D343" s="595" t="s">
        <v>161</v>
      </c>
      <c r="E343" s="584">
        <v>45383.0</v>
      </c>
      <c r="F343" s="351">
        <f t="shared" si="1"/>
        <v>13</v>
      </c>
      <c r="G343" s="596">
        <v>45740.0</v>
      </c>
      <c r="H343" s="351">
        <f t="shared" si="2"/>
        <v>1</v>
      </c>
      <c r="I343" s="533" t="s">
        <v>63</v>
      </c>
      <c r="J343" s="583" t="s">
        <v>176</v>
      </c>
      <c r="K343" s="581" t="s">
        <v>174</v>
      </c>
      <c r="L343" s="586"/>
      <c r="M343" s="611"/>
      <c r="N343" s="611" t="s">
        <v>19</v>
      </c>
      <c r="O343" s="591"/>
      <c r="P343" s="597"/>
      <c r="Q343" s="538">
        <v>89350.98</v>
      </c>
      <c r="R343" s="539" t="str">
        <f t="shared" si="3"/>
        <v>-</v>
      </c>
      <c r="S343" s="152"/>
      <c r="T343" s="162"/>
      <c r="U343" s="162"/>
      <c r="V343" s="162"/>
      <c r="W343" s="573"/>
      <c r="X343" s="572"/>
      <c r="Y343" s="163"/>
      <c r="Z343" s="163"/>
      <c r="AA343" s="163"/>
    </row>
    <row r="344">
      <c r="A344" s="582">
        <v>45747.0</v>
      </c>
      <c r="B344" s="531">
        <v>45783.0</v>
      </c>
      <c r="C344" s="279">
        <v>247221.0</v>
      </c>
      <c r="D344" s="595" t="s">
        <v>161</v>
      </c>
      <c r="E344" s="584">
        <v>45536.0</v>
      </c>
      <c r="F344" s="351">
        <f t="shared" si="1"/>
        <v>8</v>
      </c>
      <c r="G344" s="596">
        <v>45741.0</v>
      </c>
      <c r="H344" s="351">
        <f t="shared" si="2"/>
        <v>1</v>
      </c>
      <c r="I344" s="533" t="s">
        <v>59</v>
      </c>
      <c r="J344" s="583" t="s">
        <v>176</v>
      </c>
      <c r="K344" s="534" t="s">
        <v>174</v>
      </c>
      <c r="L344" s="530"/>
      <c r="M344" s="611"/>
      <c r="N344" s="611" t="s">
        <v>19</v>
      </c>
      <c r="O344" s="625"/>
      <c r="P344" s="597"/>
      <c r="Q344" s="538">
        <v>31704.8</v>
      </c>
      <c r="R344" s="539" t="str">
        <f t="shared" si="3"/>
        <v>-</v>
      </c>
      <c r="S344" s="152"/>
      <c r="T344" s="162"/>
      <c r="U344" s="162"/>
      <c r="V344" s="162"/>
      <c r="W344" s="573"/>
      <c r="X344" s="572"/>
      <c r="Y344" s="163"/>
      <c r="Z344" s="163"/>
      <c r="AA344" s="163"/>
    </row>
    <row r="345">
      <c r="A345" s="582">
        <v>45705.0</v>
      </c>
      <c r="B345" s="531">
        <v>45783.0</v>
      </c>
      <c r="C345" s="134">
        <v>202696.0</v>
      </c>
      <c r="D345" s="586" t="s">
        <v>71</v>
      </c>
      <c r="E345" s="587">
        <v>45323.0</v>
      </c>
      <c r="F345" s="602">
        <f t="shared" si="1"/>
        <v>15</v>
      </c>
      <c r="G345" s="582">
        <v>45351.0</v>
      </c>
      <c r="H345" s="626">
        <f t="shared" si="2"/>
        <v>14</v>
      </c>
      <c r="I345" s="586" t="s">
        <v>63</v>
      </c>
      <c r="J345" s="586" t="s">
        <v>1284</v>
      </c>
      <c r="K345" s="542" t="s">
        <v>121</v>
      </c>
      <c r="L345" s="586"/>
      <c r="M345" s="611"/>
      <c r="N345" s="611" t="s">
        <v>19</v>
      </c>
      <c r="O345" s="536" t="s">
        <v>1180</v>
      </c>
      <c r="P345" s="627"/>
      <c r="Q345" s="592">
        <v>30252.82</v>
      </c>
      <c r="R345" s="539" t="str">
        <f t="shared" si="3"/>
        <v>-</v>
      </c>
      <c r="S345" s="152"/>
      <c r="T345" s="162"/>
      <c r="U345" s="162"/>
      <c r="V345" s="162"/>
      <c r="W345" s="573"/>
      <c r="X345" s="572"/>
      <c r="Y345" s="163"/>
      <c r="Z345" s="163"/>
      <c r="AA345" s="163"/>
    </row>
    <row r="346">
      <c r="A346" s="582">
        <v>45705.0</v>
      </c>
      <c r="B346" s="531">
        <v>45783.0</v>
      </c>
      <c r="C346" s="134">
        <v>50663.0</v>
      </c>
      <c r="D346" s="586" t="s">
        <v>96</v>
      </c>
      <c r="E346" s="587">
        <v>43709.0</v>
      </c>
      <c r="F346" s="628">
        <f t="shared" si="1"/>
        <v>68</v>
      </c>
      <c r="G346" s="582">
        <v>44047.0</v>
      </c>
      <c r="H346" s="629">
        <f t="shared" si="2"/>
        <v>57</v>
      </c>
      <c r="I346" s="586" t="s">
        <v>73</v>
      </c>
      <c r="J346" s="586" t="s">
        <v>33</v>
      </c>
      <c r="K346" s="538" t="s">
        <v>174</v>
      </c>
      <c r="L346" s="586"/>
      <c r="M346" s="555"/>
      <c r="N346" s="611" t="s">
        <v>19</v>
      </c>
      <c r="O346" s="630"/>
      <c r="P346" s="627"/>
      <c r="Q346" s="592"/>
      <c r="R346" s="539" t="str">
        <f t="shared" si="3"/>
        <v>-</v>
      </c>
      <c r="S346" s="152"/>
      <c r="T346" s="162"/>
      <c r="U346" s="162"/>
      <c r="V346" s="162"/>
      <c r="W346" s="573"/>
      <c r="X346" s="572"/>
      <c r="Y346" s="163"/>
      <c r="Z346" s="163"/>
      <c r="AA346" s="163"/>
    </row>
    <row r="347">
      <c r="A347" s="582">
        <v>45705.0</v>
      </c>
      <c r="B347" s="531">
        <v>45783.0</v>
      </c>
      <c r="C347" s="134">
        <v>54205.0</v>
      </c>
      <c r="D347" s="586" t="s">
        <v>116</v>
      </c>
      <c r="E347" s="587">
        <v>44228.0</v>
      </c>
      <c r="F347" s="628">
        <f t="shared" si="1"/>
        <v>51</v>
      </c>
      <c r="G347" s="582">
        <v>44236.0</v>
      </c>
      <c r="H347" s="629">
        <f t="shared" si="2"/>
        <v>50</v>
      </c>
      <c r="I347" s="586" t="s">
        <v>73</v>
      </c>
      <c r="J347" s="586" t="s">
        <v>33</v>
      </c>
      <c r="K347" s="538" t="s">
        <v>174</v>
      </c>
      <c r="L347" s="586"/>
      <c r="M347" s="615"/>
      <c r="N347" s="611" t="s">
        <v>19</v>
      </c>
      <c r="O347" s="630"/>
      <c r="P347" s="627"/>
      <c r="Q347" s="592"/>
      <c r="R347" s="539" t="str">
        <f t="shared" si="3"/>
        <v>-</v>
      </c>
      <c r="S347" s="152"/>
      <c r="T347" s="162"/>
      <c r="U347" s="162"/>
      <c r="V347" s="162"/>
      <c r="W347" s="573"/>
      <c r="X347" s="572"/>
      <c r="Y347" s="163"/>
      <c r="Z347" s="163"/>
      <c r="AA347" s="163"/>
    </row>
    <row r="348">
      <c r="A348" s="582">
        <v>45705.0</v>
      </c>
      <c r="B348" s="531">
        <v>45783.0</v>
      </c>
      <c r="C348" s="134">
        <v>223148.0</v>
      </c>
      <c r="D348" s="586" t="s">
        <v>116</v>
      </c>
      <c r="E348" s="587">
        <v>45474.0</v>
      </c>
      <c r="F348" s="602">
        <f t="shared" si="1"/>
        <v>10</v>
      </c>
      <c r="G348" s="582">
        <v>45511.0</v>
      </c>
      <c r="H348" s="631">
        <f t="shared" si="2"/>
        <v>8</v>
      </c>
      <c r="I348" s="586" t="s">
        <v>74</v>
      </c>
      <c r="J348" s="586" t="s">
        <v>33</v>
      </c>
      <c r="K348" s="538" t="s">
        <v>174</v>
      </c>
      <c r="L348" s="586"/>
      <c r="M348" s="611"/>
      <c r="N348" s="611" t="s">
        <v>19</v>
      </c>
      <c r="O348" s="630"/>
      <c r="P348" s="627"/>
      <c r="Q348" s="592"/>
      <c r="R348" s="539" t="str">
        <f t="shared" si="3"/>
        <v>-</v>
      </c>
      <c r="S348" s="152"/>
      <c r="T348" s="162"/>
      <c r="U348" s="162"/>
      <c r="V348" s="162"/>
      <c r="W348" s="573"/>
      <c r="X348" s="572"/>
      <c r="Y348" s="163"/>
      <c r="Z348" s="163"/>
      <c r="AA348" s="163"/>
    </row>
    <row r="349">
      <c r="A349" s="582">
        <v>45705.0</v>
      </c>
      <c r="B349" s="531">
        <v>45783.0</v>
      </c>
      <c r="C349" s="134">
        <v>127542.0</v>
      </c>
      <c r="D349" s="586" t="s">
        <v>95</v>
      </c>
      <c r="E349" s="587">
        <v>44593.0</v>
      </c>
      <c r="F349" s="628">
        <f t="shared" si="1"/>
        <v>39</v>
      </c>
      <c r="G349" s="582">
        <v>44691.0</v>
      </c>
      <c r="H349" s="629">
        <f t="shared" si="2"/>
        <v>35</v>
      </c>
      <c r="I349" s="586" t="s">
        <v>49</v>
      </c>
      <c r="J349" s="586" t="s">
        <v>33</v>
      </c>
      <c r="K349" s="538" t="s">
        <v>174</v>
      </c>
      <c r="L349" s="586"/>
      <c r="M349" s="611"/>
      <c r="N349" s="611" t="s">
        <v>19</v>
      </c>
      <c r="O349" s="630"/>
      <c r="P349" s="627"/>
      <c r="Q349" s="592"/>
      <c r="R349" s="539" t="str">
        <f t="shared" si="3"/>
        <v>-</v>
      </c>
      <c r="S349" s="152"/>
      <c r="T349" s="162"/>
      <c r="U349" s="162"/>
      <c r="V349" s="162"/>
      <c r="W349" s="573"/>
      <c r="X349" s="572"/>
      <c r="Y349" s="163"/>
      <c r="Z349" s="163"/>
      <c r="AA349" s="163"/>
    </row>
    <row r="350">
      <c r="A350" s="582">
        <v>45705.0</v>
      </c>
      <c r="B350" s="531">
        <v>45783.0</v>
      </c>
      <c r="C350" s="134">
        <v>242973.0</v>
      </c>
      <c r="D350" s="586" t="s">
        <v>70</v>
      </c>
      <c r="E350" s="587">
        <v>45597.0</v>
      </c>
      <c r="F350" s="628">
        <f t="shared" si="1"/>
        <v>6</v>
      </c>
      <c r="G350" s="582">
        <v>45706.0</v>
      </c>
      <c r="H350" s="632">
        <f t="shared" si="2"/>
        <v>2</v>
      </c>
      <c r="I350" s="586" t="s">
        <v>74</v>
      </c>
      <c r="J350" s="586" t="s">
        <v>33</v>
      </c>
      <c r="K350" s="538" t="s">
        <v>174</v>
      </c>
      <c r="L350" s="586"/>
      <c r="M350" s="611"/>
      <c r="N350" s="611" t="s">
        <v>19</v>
      </c>
      <c r="O350" s="630"/>
      <c r="P350" s="627"/>
      <c r="Q350" s="592"/>
      <c r="R350" s="539" t="str">
        <f t="shared" si="3"/>
        <v>-</v>
      </c>
      <c r="S350" s="152"/>
      <c r="T350" s="162"/>
      <c r="U350" s="162"/>
      <c r="V350" s="162"/>
      <c r="W350" s="573"/>
      <c r="X350" s="572"/>
      <c r="Y350" s="163"/>
      <c r="Z350" s="163"/>
      <c r="AA350" s="163"/>
    </row>
    <row r="351">
      <c r="A351" s="582">
        <v>45705.0</v>
      </c>
      <c r="B351" s="531">
        <v>45783.0</v>
      </c>
      <c r="C351" s="134">
        <v>243355.0</v>
      </c>
      <c r="D351" s="586" t="s">
        <v>158</v>
      </c>
      <c r="E351" s="587">
        <v>45505.0</v>
      </c>
      <c r="F351" s="628">
        <f t="shared" si="1"/>
        <v>9</v>
      </c>
      <c r="G351" s="582">
        <v>45706.0</v>
      </c>
      <c r="H351" s="632">
        <f t="shared" si="2"/>
        <v>2</v>
      </c>
      <c r="I351" s="586" t="s">
        <v>49</v>
      </c>
      <c r="J351" s="583" t="s">
        <v>1285</v>
      </c>
      <c r="K351" s="538" t="s">
        <v>174</v>
      </c>
      <c r="L351" s="586"/>
      <c r="M351" s="611"/>
      <c r="N351" s="611" t="s">
        <v>19</v>
      </c>
      <c r="O351" s="630"/>
      <c r="P351" s="627"/>
      <c r="Q351" s="592"/>
      <c r="R351" s="539" t="str">
        <f t="shared" si="3"/>
        <v>-</v>
      </c>
      <c r="S351" s="152"/>
      <c r="T351" s="162"/>
      <c r="U351" s="162"/>
      <c r="V351" s="162"/>
      <c r="W351" s="573"/>
      <c r="X351" s="572"/>
      <c r="Y351" s="163"/>
      <c r="Z351" s="163"/>
      <c r="AA351" s="163"/>
    </row>
    <row r="352">
      <c r="A352" s="582">
        <v>45705.0</v>
      </c>
      <c r="B352" s="531">
        <v>45783.0</v>
      </c>
      <c r="C352" s="134">
        <v>243432.0</v>
      </c>
      <c r="D352" s="586" t="s">
        <v>104</v>
      </c>
      <c r="E352" s="587">
        <v>45536.0</v>
      </c>
      <c r="F352" s="628">
        <f t="shared" si="1"/>
        <v>8</v>
      </c>
      <c r="G352" s="582">
        <v>45706.0</v>
      </c>
      <c r="H352" s="632">
        <f t="shared" si="2"/>
        <v>2</v>
      </c>
      <c r="I352" s="586" t="s">
        <v>59</v>
      </c>
      <c r="J352" s="586" t="s">
        <v>33</v>
      </c>
      <c r="K352" s="538" t="s">
        <v>174</v>
      </c>
      <c r="L352" s="586"/>
      <c r="M352" s="611"/>
      <c r="N352" s="611" t="s">
        <v>19</v>
      </c>
      <c r="O352" s="630"/>
      <c r="P352" s="627"/>
      <c r="Q352" s="592"/>
      <c r="R352" s="539" t="str">
        <f t="shared" si="3"/>
        <v>-</v>
      </c>
      <c r="S352" s="152"/>
      <c r="T352" s="162"/>
      <c r="U352" s="162"/>
      <c r="V352" s="162"/>
      <c r="W352" s="573"/>
      <c r="X352" s="572"/>
      <c r="Y352" s="163"/>
      <c r="Z352" s="163"/>
      <c r="AA352" s="163"/>
    </row>
    <row r="353">
      <c r="A353" s="582">
        <v>45705.0</v>
      </c>
      <c r="B353" s="531">
        <v>45783.0</v>
      </c>
      <c r="C353" s="134">
        <v>243455.0</v>
      </c>
      <c r="D353" s="586" t="s">
        <v>70</v>
      </c>
      <c r="E353" s="587">
        <v>45231.0</v>
      </c>
      <c r="F353" s="628">
        <f t="shared" si="1"/>
        <v>18</v>
      </c>
      <c r="G353" s="582">
        <v>45706.0</v>
      </c>
      <c r="H353" s="632">
        <f t="shared" si="2"/>
        <v>2</v>
      </c>
      <c r="I353" s="586" t="s">
        <v>42</v>
      </c>
      <c r="J353" s="586" t="s">
        <v>33</v>
      </c>
      <c r="K353" s="538" t="s">
        <v>174</v>
      </c>
      <c r="L353" s="586"/>
      <c r="M353" s="555"/>
      <c r="N353" s="611" t="s">
        <v>19</v>
      </c>
      <c r="O353" s="630"/>
      <c r="P353" s="627"/>
      <c r="Q353" s="592"/>
      <c r="R353" s="539" t="str">
        <f t="shared" si="3"/>
        <v>-</v>
      </c>
      <c r="S353" s="152"/>
      <c r="T353" s="162"/>
      <c r="U353" s="162"/>
      <c r="V353" s="162"/>
      <c r="W353" s="573"/>
      <c r="X353" s="572"/>
      <c r="Y353" s="163"/>
      <c r="Z353" s="163"/>
      <c r="AA353" s="163"/>
    </row>
    <row r="354">
      <c r="A354" s="582">
        <v>45705.0</v>
      </c>
      <c r="B354" s="531">
        <v>45783.0</v>
      </c>
      <c r="C354" s="134">
        <v>243484.0</v>
      </c>
      <c r="D354" s="586" t="s">
        <v>58</v>
      </c>
      <c r="E354" s="587">
        <v>45597.0</v>
      </c>
      <c r="F354" s="628">
        <f t="shared" si="1"/>
        <v>6</v>
      </c>
      <c r="G354" s="582">
        <v>45706.0</v>
      </c>
      <c r="H354" s="632">
        <f t="shared" si="2"/>
        <v>2</v>
      </c>
      <c r="I354" s="586" t="s">
        <v>59</v>
      </c>
      <c r="J354" s="586" t="s">
        <v>33</v>
      </c>
      <c r="K354" s="538" t="s">
        <v>174</v>
      </c>
      <c r="L354" s="586"/>
      <c r="M354" s="611"/>
      <c r="N354" s="611" t="s">
        <v>19</v>
      </c>
      <c r="O354" s="630"/>
      <c r="P354" s="627"/>
      <c r="Q354" s="592"/>
      <c r="R354" s="539" t="str">
        <f t="shared" si="3"/>
        <v>-</v>
      </c>
      <c r="S354" s="152"/>
      <c r="T354" s="162"/>
      <c r="U354" s="162"/>
      <c r="V354" s="162"/>
      <c r="W354" s="573"/>
      <c r="X354" s="572"/>
      <c r="Y354" s="163"/>
      <c r="Z354" s="163"/>
      <c r="AA354" s="163"/>
    </row>
    <row r="355">
      <c r="A355" s="582">
        <v>45705.0</v>
      </c>
      <c r="B355" s="531">
        <v>45783.0</v>
      </c>
      <c r="C355" s="134">
        <v>231803.0</v>
      </c>
      <c r="D355" s="586" t="s">
        <v>58</v>
      </c>
      <c r="E355" s="587">
        <v>45597.0</v>
      </c>
      <c r="F355" s="628">
        <f t="shared" si="1"/>
        <v>6</v>
      </c>
      <c r="G355" s="582">
        <v>45707.0</v>
      </c>
      <c r="H355" s="632">
        <f t="shared" si="2"/>
        <v>2</v>
      </c>
      <c r="I355" s="586" t="s">
        <v>59</v>
      </c>
      <c r="J355" s="586" t="s">
        <v>33</v>
      </c>
      <c r="K355" s="538" t="s">
        <v>174</v>
      </c>
      <c r="L355" s="586"/>
      <c r="M355" s="611"/>
      <c r="N355" s="611" t="s">
        <v>19</v>
      </c>
      <c r="O355" s="630"/>
      <c r="P355" s="627"/>
      <c r="Q355" s="592"/>
      <c r="R355" s="539" t="str">
        <f t="shared" si="3"/>
        <v>-</v>
      </c>
      <c r="S355" s="152"/>
      <c r="T355" s="162"/>
      <c r="U355" s="162"/>
      <c r="V355" s="162"/>
      <c r="W355" s="573"/>
      <c r="X355" s="572"/>
      <c r="Y355" s="163"/>
      <c r="Z355" s="163"/>
      <c r="AA355" s="163"/>
    </row>
    <row r="356">
      <c r="A356" s="582">
        <v>45705.0</v>
      </c>
      <c r="B356" s="531">
        <v>45783.0</v>
      </c>
      <c r="C356" s="134">
        <v>241519.0</v>
      </c>
      <c r="D356" s="586" t="s">
        <v>111</v>
      </c>
      <c r="E356" s="587">
        <v>45597.0</v>
      </c>
      <c r="F356" s="628">
        <f t="shared" si="1"/>
        <v>6</v>
      </c>
      <c r="G356" s="582">
        <v>45707.0</v>
      </c>
      <c r="H356" s="632">
        <f t="shared" si="2"/>
        <v>2</v>
      </c>
      <c r="I356" s="586" t="s">
        <v>73</v>
      </c>
      <c r="J356" s="586" t="s">
        <v>33</v>
      </c>
      <c r="K356" s="538" t="s">
        <v>174</v>
      </c>
      <c r="L356" s="586"/>
      <c r="M356" s="611"/>
      <c r="N356" s="611" t="s">
        <v>19</v>
      </c>
      <c r="O356" s="630"/>
      <c r="P356" s="627"/>
      <c r="Q356" s="592"/>
      <c r="R356" s="539" t="str">
        <f t="shared" si="3"/>
        <v>-</v>
      </c>
      <c r="S356" s="152"/>
      <c r="T356" s="162"/>
      <c r="U356" s="162"/>
      <c r="V356" s="162"/>
      <c r="W356" s="573"/>
      <c r="X356" s="572"/>
      <c r="Y356" s="163"/>
      <c r="Z356" s="163"/>
      <c r="AA356" s="163"/>
    </row>
    <row r="357">
      <c r="A357" s="582">
        <v>45705.0</v>
      </c>
      <c r="B357" s="531">
        <v>45783.0</v>
      </c>
      <c r="C357" s="134">
        <v>242573.0</v>
      </c>
      <c r="D357" s="586" t="s">
        <v>60</v>
      </c>
      <c r="E357" s="587">
        <v>45597.0</v>
      </c>
      <c r="F357" s="628">
        <f t="shared" si="1"/>
        <v>6</v>
      </c>
      <c r="G357" s="582">
        <v>45707.0</v>
      </c>
      <c r="H357" s="632">
        <f t="shared" si="2"/>
        <v>2</v>
      </c>
      <c r="I357" s="586" t="s">
        <v>59</v>
      </c>
      <c r="J357" s="586" t="s">
        <v>33</v>
      </c>
      <c r="K357" s="538" t="s">
        <v>174</v>
      </c>
      <c r="L357" s="586"/>
      <c r="M357" s="611"/>
      <c r="N357" s="611" t="s">
        <v>19</v>
      </c>
      <c r="O357" s="630"/>
      <c r="P357" s="627"/>
      <c r="Q357" s="592"/>
      <c r="R357" s="539" t="str">
        <f t="shared" si="3"/>
        <v>-</v>
      </c>
      <c r="S357" s="152"/>
      <c r="T357" s="162"/>
      <c r="U357" s="162"/>
      <c r="V357" s="162"/>
      <c r="W357" s="573"/>
      <c r="X357" s="572"/>
      <c r="Y357" s="163"/>
      <c r="Z357" s="163"/>
      <c r="AA357" s="163"/>
    </row>
    <row r="358">
      <c r="A358" s="582">
        <v>45705.0</v>
      </c>
      <c r="B358" s="531">
        <v>45783.0</v>
      </c>
      <c r="C358" s="134">
        <v>243479.0</v>
      </c>
      <c r="D358" s="586" t="s">
        <v>70</v>
      </c>
      <c r="E358" s="587">
        <v>45536.0</v>
      </c>
      <c r="F358" s="628">
        <f t="shared" si="1"/>
        <v>8</v>
      </c>
      <c r="G358" s="582">
        <v>45707.0</v>
      </c>
      <c r="H358" s="632">
        <f t="shared" si="2"/>
        <v>2</v>
      </c>
      <c r="I358" s="586" t="s">
        <v>73</v>
      </c>
      <c r="J358" s="586" t="s">
        <v>33</v>
      </c>
      <c r="K358" s="538" t="s">
        <v>174</v>
      </c>
      <c r="L358" s="586"/>
      <c r="M358" s="611"/>
      <c r="N358" s="611" t="s">
        <v>19</v>
      </c>
      <c r="O358" s="630"/>
      <c r="P358" s="627"/>
      <c r="Q358" s="592"/>
      <c r="R358" s="539" t="str">
        <f t="shared" si="3"/>
        <v>-</v>
      </c>
      <c r="S358" s="152"/>
      <c r="T358" s="162"/>
      <c r="U358" s="162"/>
      <c r="V358" s="162"/>
      <c r="W358" s="573"/>
      <c r="X358" s="572"/>
      <c r="Y358" s="163"/>
      <c r="Z358" s="163"/>
      <c r="AA358" s="163"/>
    </row>
    <row r="359">
      <c r="A359" s="582">
        <v>45705.0</v>
      </c>
      <c r="B359" s="531">
        <v>45783.0</v>
      </c>
      <c r="C359" s="134">
        <v>243535.0</v>
      </c>
      <c r="D359" s="586" t="s">
        <v>107</v>
      </c>
      <c r="E359" s="587">
        <v>45536.0</v>
      </c>
      <c r="F359" s="628">
        <f t="shared" si="1"/>
        <v>8</v>
      </c>
      <c r="G359" s="582">
        <v>45707.0</v>
      </c>
      <c r="H359" s="632">
        <f t="shared" si="2"/>
        <v>2</v>
      </c>
      <c r="I359" s="586" t="s">
        <v>74</v>
      </c>
      <c r="J359" s="586" t="s">
        <v>33</v>
      </c>
      <c r="K359" s="538" t="s">
        <v>174</v>
      </c>
      <c r="L359" s="586"/>
      <c r="M359" s="611"/>
      <c r="N359" s="611" t="s">
        <v>19</v>
      </c>
      <c r="O359" s="630"/>
      <c r="P359" s="627"/>
      <c r="Q359" s="592"/>
      <c r="R359" s="539" t="str">
        <f t="shared" si="3"/>
        <v>-</v>
      </c>
      <c r="S359" s="152"/>
      <c r="T359" s="162"/>
      <c r="U359" s="162"/>
      <c r="V359" s="162"/>
      <c r="W359" s="573"/>
      <c r="X359" s="572"/>
      <c r="Y359" s="163"/>
      <c r="Z359" s="163"/>
      <c r="AA359" s="163"/>
    </row>
    <row r="360">
      <c r="A360" s="582">
        <v>45705.0</v>
      </c>
      <c r="B360" s="531">
        <v>45783.0</v>
      </c>
      <c r="C360" s="134">
        <v>243587.0</v>
      </c>
      <c r="D360" s="586" t="s">
        <v>158</v>
      </c>
      <c r="E360" s="587">
        <v>45597.0</v>
      </c>
      <c r="F360" s="628">
        <f t="shared" si="1"/>
        <v>6</v>
      </c>
      <c r="G360" s="582">
        <v>45707.0</v>
      </c>
      <c r="H360" s="632">
        <f t="shared" si="2"/>
        <v>2</v>
      </c>
      <c r="I360" s="586" t="s">
        <v>42</v>
      </c>
      <c r="J360" s="586" t="s">
        <v>33</v>
      </c>
      <c r="K360" s="538" t="s">
        <v>174</v>
      </c>
      <c r="L360" s="586"/>
      <c r="M360" s="611"/>
      <c r="N360" s="611" t="s">
        <v>19</v>
      </c>
      <c r="O360" s="630"/>
      <c r="P360" s="627"/>
      <c r="Q360" s="592"/>
      <c r="R360" s="539" t="str">
        <f t="shared" si="3"/>
        <v>-</v>
      </c>
      <c r="S360" s="152"/>
      <c r="T360" s="162"/>
      <c r="U360" s="162"/>
      <c r="V360" s="162"/>
      <c r="W360" s="573"/>
      <c r="X360" s="572"/>
      <c r="Y360" s="163"/>
      <c r="Z360" s="163"/>
      <c r="AA360" s="163"/>
    </row>
    <row r="361">
      <c r="A361" s="582">
        <v>45705.0</v>
      </c>
      <c r="B361" s="531">
        <v>45783.0</v>
      </c>
      <c r="C361" s="134">
        <v>239331.0</v>
      </c>
      <c r="D361" s="586" t="s">
        <v>116</v>
      </c>
      <c r="E361" s="587">
        <v>45566.0</v>
      </c>
      <c r="F361" s="628">
        <f t="shared" si="1"/>
        <v>7</v>
      </c>
      <c r="G361" s="582">
        <v>45681.0</v>
      </c>
      <c r="H361" s="633">
        <f t="shared" si="2"/>
        <v>3</v>
      </c>
      <c r="I361" s="586" t="s">
        <v>59</v>
      </c>
      <c r="J361" s="586" t="s">
        <v>33</v>
      </c>
      <c r="K361" s="538" t="s">
        <v>174</v>
      </c>
      <c r="L361" s="586"/>
      <c r="M361" s="611"/>
      <c r="N361" s="611" t="s">
        <v>19</v>
      </c>
      <c r="O361" s="630"/>
      <c r="P361" s="627"/>
      <c r="Q361" s="592"/>
      <c r="R361" s="539" t="str">
        <f t="shared" si="3"/>
        <v>-</v>
      </c>
      <c r="S361" s="152"/>
      <c r="T361" s="162"/>
      <c r="U361" s="162"/>
      <c r="V361" s="162"/>
      <c r="W361" s="573"/>
      <c r="X361" s="572"/>
      <c r="Y361" s="163"/>
      <c r="Z361" s="163"/>
      <c r="AA361" s="163"/>
    </row>
    <row r="362">
      <c r="A362" s="582">
        <v>45705.0</v>
      </c>
      <c r="B362" s="531">
        <v>45783.0</v>
      </c>
      <c r="C362" s="134">
        <v>167750.0</v>
      </c>
      <c r="D362" s="586" t="s">
        <v>98</v>
      </c>
      <c r="E362" s="587">
        <v>45017.0</v>
      </c>
      <c r="F362" s="602">
        <f t="shared" si="1"/>
        <v>25</v>
      </c>
      <c r="G362" s="582">
        <v>45033.0</v>
      </c>
      <c r="H362" s="629">
        <f t="shared" si="2"/>
        <v>24</v>
      </c>
      <c r="I362" s="586" t="s">
        <v>72</v>
      </c>
      <c r="J362" s="586">
        <v>4040.0</v>
      </c>
      <c r="K362" s="538" t="s">
        <v>174</v>
      </c>
      <c r="L362" s="586"/>
      <c r="M362" s="634">
        <v>45526.0</v>
      </c>
      <c r="N362" s="611" t="s">
        <v>19</v>
      </c>
      <c r="O362" s="630"/>
      <c r="P362" s="627"/>
      <c r="Q362" s="592"/>
      <c r="R362" s="539" t="str">
        <f t="shared" si="3"/>
        <v>-</v>
      </c>
      <c r="S362" s="152"/>
      <c r="T362" s="162"/>
      <c r="U362" s="162"/>
      <c r="V362" s="162"/>
      <c r="W362" s="573"/>
      <c r="X362" s="572"/>
      <c r="Y362" s="163"/>
      <c r="Z362" s="163"/>
      <c r="AA362" s="163"/>
    </row>
    <row r="363">
      <c r="A363" s="582">
        <v>45705.0</v>
      </c>
      <c r="B363" s="531">
        <v>45783.0</v>
      </c>
      <c r="C363" s="134">
        <v>183369.0</v>
      </c>
      <c r="D363" s="586" t="s">
        <v>98</v>
      </c>
      <c r="E363" s="587">
        <v>45108.0</v>
      </c>
      <c r="F363" s="602">
        <f t="shared" si="1"/>
        <v>22</v>
      </c>
      <c r="G363" s="582">
        <v>45161.0</v>
      </c>
      <c r="H363" s="629">
        <f t="shared" si="2"/>
        <v>20</v>
      </c>
      <c r="I363" s="586" t="s">
        <v>72</v>
      </c>
      <c r="J363" s="586" t="s">
        <v>33</v>
      </c>
      <c r="K363" s="538" t="s">
        <v>174</v>
      </c>
      <c r="L363" s="586"/>
      <c r="M363" s="634">
        <v>45523.0</v>
      </c>
      <c r="N363" s="611" t="s">
        <v>19</v>
      </c>
      <c r="O363" s="630"/>
      <c r="P363" s="627"/>
      <c r="Q363" s="592"/>
      <c r="R363" s="539" t="str">
        <f t="shared" si="3"/>
        <v>-</v>
      </c>
      <c r="S363" s="152"/>
      <c r="T363" s="162"/>
      <c r="U363" s="162"/>
      <c r="V363" s="162"/>
      <c r="W363" s="573"/>
      <c r="X363" s="572"/>
      <c r="Y363" s="163"/>
      <c r="Z363" s="163"/>
      <c r="AA363" s="163"/>
    </row>
    <row r="364">
      <c r="A364" s="582">
        <v>45705.0</v>
      </c>
      <c r="B364" s="531">
        <v>45783.0</v>
      </c>
      <c r="C364" s="134">
        <v>233684.0</v>
      </c>
      <c r="D364" s="586" t="s">
        <v>118</v>
      </c>
      <c r="E364" s="587">
        <v>45474.0</v>
      </c>
      <c r="F364" s="628">
        <f t="shared" si="1"/>
        <v>10</v>
      </c>
      <c r="G364" s="582">
        <v>45543.0</v>
      </c>
      <c r="H364" s="635">
        <f t="shared" si="2"/>
        <v>7</v>
      </c>
      <c r="I364" s="586" t="s">
        <v>63</v>
      </c>
      <c r="J364" s="586" t="s">
        <v>33</v>
      </c>
      <c r="K364" s="542" t="s">
        <v>1286</v>
      </c>
      <c r="L364" s="586"/>
      <c r="M364" s="611"/>
      <c r="N364" s="611" t="s">
        <v>19</v>
      </c>
      <c r="O364" s="630"/>
      <c r="P364" s="627"/>
      <c r="Q364" s="592"/>
      <c r="R364" s="539" t="str">
        <f t="shared" si="3"/>
        <v>-</v>
      </c>
      <c r="S364" s="152"/>
      <c r="T364" s="162"/>
      <c r="U364" s="162"/>
      <c r="V364" s="162"/>
      <c r="W364" s="573"/>
      <c r="X364" s="572"/>
      <c r="Y364" s="163"/>
      <c r="Z364" s="163"/>
      <c r="AA364" s="163"/>
    </row>
    <row r="365">
      <c r="A365" s="582">
        <v>45705.0</v>
      </c>
      <c r="B365" s="531">
        <v>45783.0</v>
      </c>
      <c r="C365" s="134">
        <v>220496.0</v>
      </c>
      <c r="D365" s="586" t="s">
        <v>118</v>
      </c>
      <c r="E365" s="587">
        <v>45444.0</v>
      </c>
      <c r="F365" s="602">
        <f t="shared" si="1"/>
        <v>11</v>
      </c>
      <c r="G365" s="582">
        <v>45483.0</v>
      </c>
      <c r="H365" s="636">
        <f t="shared" si="2"/>
        <v>9</v>
      </c>
      <c r="I365" s="586" t="s">
        <v>49</v>
      </c>
      <c r="J365" s="609" t="s">
        <v>33</v>
      </c>
      <c r="K365" s="617" t="s">
        <v>174</v>
      </c>
      <c r="L365" s="586"/>
      <c r="M365" s="585" t="s">
        <v>1235</v>
      </c>
      <c r="N365" s="611" t="s">
        <v>19</v>
      </c>
      <c r="O365" s="536" t="s">
        <v>1236</v>
      </c>
      <c r="P365" s="627"/>
      <c r="Q365" s="592"/>
      <c r="R365" s="539" t="str">
        <f t="shared" si="3"/>
        <v>-</v>
      </c>
      <c r="S365" s="152"/>
      <c r="T365" s="162"/>
      <c r="U365" s="162"/>
      <c r="V365" s="162"/>
      <c r="W365" s="573"/>
      <c r="X365" s="572"/>
      <c r="Y365" s="163"/>
      <c r="Z365" s="163"/>
      <c r="AA365" s="163"/>
    </row>
    <row r="366">
      <c r="A366" s="582">
        <v>45705.0</v>
      </c>
      <c r="B366" s="531">
        <v>45783.0</v>
      </c>
      <c r="C366" s="134">
        <v>240588.0</v>
      </c>
      <c r="D366" s="586" t="s">
        <v>118</v>
      </c>
      <c r="E366" s="587">
        <v>45566.0</v>
      </c>
      <c r="F366" s="628">
        <f t="shared" si="1"/>
        <v>7</v>
      </c>
      <c r="G366" s="582">
        <v>45681.0</v>
      </c>
      <c r="H366" s="633">
        <f t="shared" si="2"/>
        <v>3</v>
      </c>
      <c r="I366" s="586" t="s">
        <v>59</v>
      </c>
      <c r="J366" s="586" t="s">
        <v>33</v>
      </c>
      <c r="K366" s="538" t="s">
        <v>174</v>
      </c>
      <c r="L366" s="586"/>
      <c r="M366" s="611"/>
      <c r="N366" s="611" t="s">
        <v>19</v>
      </c>
      <c r="O366" s="630"/>
      <c r="P366" s="627"/>
      <c r="Q366" s="592"/>
      <c r="R366" s="539" t="str">
        <f t="shared" si="3"/>
        <v>-</v>
      </c>
      <c r="S366" s="152"/>
      <c r="T366" s="162"/>
      <c r="U366" s="162"/>
      <c r="V366" s="162"/>
      <c r="W366" s="573"/>
      <c r="X366" s="572"/>
      <c r="Y366" s="163"/>
      <c r="Z366" s="163"/>
      <c r="AA366" s="163"/>
    </row>
    <row r="367">
      <c r="A367" s="582">
        <v>45705.0</v>
      </c>
      <c r="B367" s="531">
        <v>45783.0</v>
      </c>
      <c r="C367" s="134">
        <v>242125.0</v>
      </c>
      <c r="D367" s="586" t="s">
        <v>118</v>
      </c>
      <c r="E367" s="587">
        <v>45566.0</v>
      </c>
      <c r="F367" s="628">
        <f t="shared" si="1"/>
        <v>7</v>
      </c>
      <c r="G367" s="582">
        <v>45694.0</v>
      </c>
      <c r="H367" s="633">
        <f t="shared" si="2"/>
        <v>3</v>
      </c>
      <c r="I367" s="586" t="s">
        <v>59</v>
      </c>
      <c r="J367" s="586" t="s">
        <v>33</v>
      </c>
      <c r="K367" s="538" t="s">
        <v>174</v>
      </c>
      <c r="L367" s="586"/>
      <c r="M367" s="611"/>
      <c r="N367" s="611" t="s">
        <v>19</v>
      </c>
      <c r="O367" s="630"/>
      <c r="P367" s="627"/>
      <c r="Q367" s="592"/>
      <c r="R367" s="539" t="str">
        <f t="shared" si="3"/>
        <v>-</v>
      </c>
      <c r="S367" s="152"/>
      <c r="T367" s="162"/>
      <c r="U367" s="162"/>
      <c r="V367" s="162"/>
      <c r="W367" s="573"/>
      <c r="X367" s="572"/>
      <c r="Y367" s="163"/>
      <c r="Z367" s="163"/>
      <c r="AA367" s="163"/>
    </row>
    <row r="368">
      <c r="A368" s="582">
        <v>45705.0</v>
      </c>
      <c r="B368" s="531">
        <v>45783.0</v>
      </c>
      <c r="C368" s="134">
        <v>232113.0</v>
      </c>
      <c r="D368" s="586" t="s">
        <v>99</v>
      </c>
      <c r="E368" s="587">
        <v>45566.0</v>
      </c>
      <c r="F368" s="628">
        <f t="shared" si="1"/>
        <v>7</v>
      </c>
      <c r="G368" s="637">
        <v>45588.0</v>
      </c>
      <c r="H368" s="638">
        <f t="shared" si="2"/>
        <v>6</v>
      </c>
      <c r="I368" s="586" t="s">
        <v>59</v>
      </c>
      <c r="J368" s="586" t="s">
        <v>33</v>
      </c>
      <c r="K368" s="538" t="s">
        <v>174</v>
      </c>
      <c r="L368" s="586"/>
      <c r="M368" s="611"/>
      <c r="N368" s="611" t="s">
        <v>19</v>
      </c>
      <c r="O368" s="630"/>
      <c r="P368" s="627"/>
      <c r="Q368" s="592"/>
      <c r="R368" s="539" t="str">
        <f t="shared" si="3"/>
        <v>-</v>
      </c>
      <c r="S368" s="152"/>
      <c r="T368" s="162"/>
      <c r="U368" s="162"/>
      <c r="V368" s="162"/>
      <c r="W368" s="573"/>
      <c r="X368" s="572"/>
      <c r="Y368" s="163"/>
      <c r="Z368" s="163"/>
      <c r="AA368" s="163"/>
    </row>
    <row r="369">
      <c r="A369" s="582">
        <v>45705.0</v>
      </c>
      <c r="B369" s="531">
        <v>45783.0</v>
      </c>
      <c r="C369" s="134">
        <v>27629.0</v>
      </c>
      <c r="D369" s="586" t="s">
        <v>48</v>
      </c>
      <c r="E369" s="587">
        <v>43647.0</v>
      </c>
      <c r="F369" s="628">
        <f t="shared" si="1"/>
        <v>70</v>
      </c>
      <c r="G369" s="582">
        <v>43733.0</v>
      </c>
      <c r="H369" s="629">
        <f t="shared" si="2"/>
        <v>67</v>
      </c>
      <c r="I369" s="586" t="s">
        <v>144</v>
      </c>
      <c r="J369" s="586" t="s">
        <v>497</v>
      </c>
      <c r="K369" s="538" t="s">
        <v>174</v>
      </c>
      <c r="L369" s="586"/>
      <c r="M369" s="555"/>
      <c r="N369" s="611" t="s">
        <v>19</v>
      </c>
      <c r="O369" s="630"/>
      <c r="P369" s="627"/>
      <c r="Q369" s="592"/>
      <c r="R369" s="539" t="str">
        <f t="shared" si="3"/>
        <v>-</v>
      </c>
      <c r="S369" s="152"/>
      <c r="T369" s="162"/>
      <c r="U369" s="162"/>
      <c r="V369" s="162"/>
      <c r="W369" s="573"/>
      <c r="X369" s="572"/>
      <c r="Y369" s="163"/>
      <c r="Z369" s="163"/>
      <c r="AA369" s="163"/>
    </row>
    <row r="370">
      <c r="A370" s="582">
        <v>45705.0</v>
      </c>
      <c r="B370" s="531">
        <v>45783.0</v>
      </c>
      <c r="C370" s="134">
        <v>140465.0</v>
      </c>
      <c r="D370" s="639"/>
      <c r="E370" s="587">
        <v>44593.0</v>
      </c>
      <c r="F370" s="628">
        <f t="shared" si="1"/>
        <v>39</v>
      </c>
      <c r="G370" s="582">
        <v>44786.0</v>
      </c>
      <c r="H370" s="629">
        <f t="shared" si="2"/>
        <v>32</v>
      </c>
      <c r="I370" s="586" t="s">
        <v>144</v>
      </c>
      <c r="J370" s="586">
        <v>705.0</v>
      </c>
      <c r="K370" s="538" t="s">
        <v>174</v>
      </c>
      <c r="L370" s="586"/>
      <c r="M370" s="634">
        <v>45678.0</v>
      </c>
      <c r="N370" s="611" t="s">
        <v>19</v>
      </c>
      <c r="O370" s="630"/>
      <c r="P370" s="627"/>
      <c r="Q370" s="592"/>
      <c r="R370" s="539" t="str">
        <f t="shared" si="3"/>
        <v>-</v>
      </c>
      <c r="S370" s="152"/>
      <c r="T370" s="162"/>
      <c r="U370" s="162"/>
      <c r="V370" s="162"/>
      <c r="W370" s="573"/>
      <c r="X370" s="572"/>
      <c r="Y370" s="163"/>
      <c r="Z370" s="163"/>
      <c r="AA370" s="163"/>
    </row>
    <row r="371">
      <c r="A371" s="582">
        <v>45705.0</v>
      </c>
      <c r="B371" s="531">
        <v>45783.0</v>
      </c>
      <c r="C371" s="134">
        <v>13523.0</v>
      </c>
      <c r="D371" s="639"/>
      <c r="E371" s="587">
        <v>43586.0</v>
      </c>
      <c r="F371" s="628">
        <f t="shared" si="1"/>
        <v>72</v>
      </c>
      <c r="G371" s="582">
        <v>43626.0</v>
      </c>
      <c r="H371" s="629">
        <f t="shared" si="2"/>
        <v>70</v>
      </c>
      <c r="I371" s="586" t="s">
        <v>59</v>
      </c>
      <c r="J371" s="586" t="s">
        <v>1061</v>
      </c>
      <c r="K371" s="538" t="s">
        <v>174</v>
      </c>
      <c r="L371" s="586"/>
      <c r="M371" s="555"/>
      <c r="N371" s="611" t="s">
        <v>19</v>
      </c>
      <c r="O371" s="630"/>
      <c r="P371" s="627"/>
      <c r="Q371" s="592"/>
      <c r="R371" s="539" t="str">
        <f t="shared" si="3"/>
        <v>-</v>
      </c>
      <c r="S371" s="152"/>
      <c r="T371" s="162"/>
      <c r="U371" s="162"/>
      <c r="V371" s="162"/>
      <c r="W371" s="573"/>
      <c r="X371" s="572"/>
      <c r="Y371" s="163"/>
      <c r="Z371" s="163"/>
      <c r="AA371" s="163"/>
    </row>
    <row r="372">
      <c r="A372" s="582">
        <v>45705.0</v>
      </c>
      <c r="B372" s="531">
        <v>45783.0</v>
      </c>
      <c r="C372" s="134">
        <v>9319.0</v>
      </c>
      <c r="D372" s="639"/>
      <c r="E372" s="587">
        <v>43491.0</v>
      </c>
      <c r="F372" s="628">
        <f t="shared" si="1"/>
        <v>75</v>
      </c>
      <c r="G372" s="582">
        <v>43521.0</v>
      </c>
      <c r="H372" s="629">
        <f t="shared" si="2"/>
        <v>74</v>
      </c>
      <c r="I372" s="586" t="s">
        <v>265</v>
      </c>
      <c r="J372" s="530" t="s">
        <v>173</v>
      </c>
      <c r="K372" s="538" t="s">
        <v>174</v>
      </c>
      <c r="L372" s="586"/>
      <c r="M372" s="555"/>
      <c r="N372" s="611" t="s">
        <v>19</v>
      </c>
      <c r="O372" s="630"/>
      <c r="P372" s="627"/>
      <c r="Q372" s="592"/>
      <c r="R372" s="539" t="str">
        <f t="shared" si="3"/>
        <v>-</v>
      </c>
      <c r="S372" s="152"/>
      <c r="T372" s="162"/>
      <c r="U372" s="162"/>
      <c r="V372" s="162"/>
      <c r="W372" s="573"/>
      <c r="X372" s="572"/>
      <c r="Y372" s="163"/>
      <c r="Z372" s="163"/>
      <c r="AA372" s="163"/>
    </row>
    <row r="373">
      <c r="A373" s="582">
        <v>45705.0</v>
      </c>
      <c r="B373" s="531">
        <v>45783.0</v>
      </c>
      <c r="C373" s="134">
        <v>7356.0</v>
      </c>
      <c r="D373" s="639"/>
      <c r="E373" s="587">
        <v>43263.0</v>
      </c>
      <c r="F373" s="628">
        <f t="shared" si="1"/>
        <v>82</v>
      </c>
      <c r="G373" s="637">
        <v>43424.0</v>
      </c>
      <c r="H373" s="629">
        <f t="shared" si="2"/>
        <v>77</v>
      </c>
      <c r="I373" s="586" t="s">
        <v>74</v>
      </c>
      <c r="J373" s="583" t="s">
        <v>173</v>
      </c>
      <c r="K373" s="538" t="s">
        <v>174</v>
      </c>
      <c r="L373" s="586"/>
      <c r="M373" s="555"/>
      <c r="N373" s="611" t="s">
        <v>19</v>
      </c>
      <c r="O373" s="630"/>
      <c r="P373" s="627"/>
      <c r="Q373" s="592"/>
      <c r="R373" s="539" t="str">
        <f t="shared" si="3"/>
        <v>-</v>
      </c>
      <c r="S373" s="152"/>
      <c r="T373" s="162"/>
      <c r="U373" s="162"/>
      <c r="V373" s="162"/>
      <c r="W373" s="573"/>
      <c r="X373" s="572"/>
      <c r="Y373" s="163"/>
      <c r="Z373" s="163"/>
      <c r="AA373" s="163"/>
    </row>
    <row r="374">
      <c r="A374" s="582">
        <v>45705.0</v>
      </c>
      <c r="B374" s="531">
        <v>45783.0</v>
      </c>
      <c r="C374" s="134">
        <v>6857.0</v>
      </c>
      <c r="D374" s="639"/>
      <c r="E374" s="587">
        <v>43388.0</v>
      </c>
      <c r="F374" s="628">
        <f t="shared" si="1"/>
        <v>78</v>
      </c>
      <c r="G374" s="637">
        <v>43390.0</v>
      </c>
      <c r="H374" s="629">
        <f t="shared" si="2"/>
        <v>78</v>
      </c>
      <c r="I374" s="586" t="s">
        <v>59</v>
      </c>
      <c r="J374" s="586" t="s">
        <v>1061</v>
      </c>
      <c r="K374" s="538" t="s">
        <v>174</v>
      </c>
      <c r="L374" s="586"/>
      <c r="M374" s="555"/>
      <c r="N374" s="611" t="s">
        <v>19</v>
      </c>
      <c r="O374" s="630"/>
      <c r="P374" s="627"/>
      <c r="Q374" s="592"/>
      <c r="R374" s="539" t="str">
        <f t="shared" si="3"/>
        <v>-</v>
      </c>
      <c r="S374" s="152"/>
      <c r="T374" s="162"/>
      <c r="U374" s="162"/>
      <c r="V374" s="162"/>
      <c r="W374" s="573"/>
      <c r="X374" s="572"/>
      <c r="Y374" s="163"/>
      <c r="Z374" s="163"/>
      <c r="AA374" s="163"/>
    </row>
    <row r="375">
      <c r="A375" s="582">
        <v>45705.0</v>
      </c>
      <c r="B375" s="531">
        <v>45783.0</v>
      </c>
      <c r="C375" s="134">
        <v>7070.0</v>
      </c>
      <c r="D375" s="639"/>
      <c r="E375" s="587">
        <v>43374.0</v>
      </c>
      <c r="F375" s="628">
        <f t="shared" si="1"/>
        <v>79</v>
      </c>
      <c r="G375" s="582">
        <v>43473.0</v>
      </c>
      <c r="H375" s="629">
        <f t="shared" si="2"/>
        <v>75</v>
      </c>
      <c r="I375" s="586" t="s">
        <v>137</v>
      </c>
      <c r="J375" s="586" t="s">
        <v>33</v>
      </c>
      <c r="K375" s="538" t="s">
        <v>174</v>
      </c>
      <c r="L375" s="586"/>
      <c r="M375" s="555"/>
      <c r="N375" s="611" t="s">
        <v>19</v>
      </c>
      <c r="O375" s="630"/>
      <c r="P375" s="627"/>
      <c r="Q375" s="592"/>
      <c r="R375" s="539" t="str">
        <f t="shared" si="3"/>
        <v>-</v>
      </c>
      <c r="S375" s="152"/>
      <c r="T375" s="162"/>
      <c r="U375" s="162"/>
      <c r="V375" s="162"/>
      <c r="W375" s="573"/>
      <c r="X375" s="572"/>
      <c r="Y375" s="163"/>
      <c r="Z375" s="163"/>
      <c r="AA375" s="163"/>
    </row>
    <row r="376">
      <c r="A376" s="582">
        <v>45705.0</v>
      </c>
      <c r="B376" s="531">
        <v>45783.0</v>
      </c>
      <c r="C376" s="134">
        <v>161108.0</v>
      </c>
      <c r="D376" s="586" t="s">
        <v>71</v>
      </c>
      <c r="E376" s="587">
        <v>44927.0</v>
      </c>
      <c r="F376" s="628">
        <f t="shared" si="1"/>
        <v>28</v>
      </c>
      <c r="G376" s="582">
        <v>44974.0</v>
      </c>
      <c r="H376" s="629">
        <f t="shared" si="2"/>
        <v>26</v>
      </c>
      <c r="I376" s="586" t="s">
        <v>63</v>
      </c>
      <c r="J376" s="586" t="s">
        <v>259</v>
      </c>
      <c r="K376" s="538" t="s">
        <v>174</v>
      </c>
      <c r="L376" s="586"/>
      <c r="M376" s="634">
        <v>45672.0</v>
      </c>
      <c r="N376" s="611" t="s">
        <v>19</v>
      </c>
      <c r="O376" s="630"/>
      <c r="P376" s="627"/>
      <c r="Q376" s="592"/>
      <c r="R376" s="539" t="str">
        <f t="shared" si="3"/>
        <v>-</v>
      </c>
      <c r="S376" s="152"/>
      <c r="T376" s="162"/>
      <c r="U376" s="162"/>
      <c r="V376" s="162"/>
      <c r="W376" s="573"/>
      <c r="X376" s="572"/>
      <c r="Y376" s="163"/>
      <c r="Z376" s="163"/>
      <c r="AA376" s="163"/>
    </row>
    <row r="377">
      <c r="A377" s="582">
        <v>45705.0</v>
      </c>
      <c r="B377" s="531">
        <v>45783.0</v>
      </c>
      <c r="C377" s="134">
        <v>238618.0</v>
      </c>
      <c r="D377" s="586" t="s">
        <v>71</v>
      </c>
      <c r="E377" s="587">
        <v>45566.0</v>
      </c>
      <c r="F377" s="628">
        <f t="shared" si="1"/>
        <v>7</v>
      </c>
      <c r="G377" s="582">
        <v>45665.0</v>
      </c>
      <c r="H377" s="640">
        <f t="shared" si="2"/>
        <v>3</v>
      </c>
      <c r="I377" s="586" t="s">
        <v>59</v>
      </c>
      <c r="J377" s="586" t="s">
        <v>259</v>
      </c>
      <c r="K377" s="538" t="s">
        <v>174</v>
      </c>
      <c r="L377" s="586"/>
      <c r="M377" s="611"/>
      <c r="N377" s="611" t="s">
        <v>19</v>
      </c>
      <c r="O377" s="630"/>
      <c r="P377" s="627"/>
      <c r="Q377" s="592"/>
      <c r="R377" s="539" t="str">
        <f t="shared" si="3"/>
        <v>-</v>
      </c>
      <c r="S377" s="152"/>
      <c r="T377" s="162"/>
      <c r="U377" s="162"/>
      <c r="V377" s="162"/>
      <c r="W377" s="573"/>
      <c r="X377" s="572"/>
      <c r="Y377" s="163"/>
      <c r="Z377" s="163"/>
      <c r="AA377" s="163"/>
    </row>
    <row r="378">
      <c r="A378" s="582">
        <v>45705.0</v>
      </c>
      <c r="B378" s="531">
        <v>45783.0</v>
      </c>
      <c r="C378" s="134">
        <v>94013.0</v>
      </c>
      <c r="D378" s="586" t="s">
        <v>71</v>
      </c>
      <c r="E378" s="587">
        <v>44896.0</v>
      </c>
      <c r="F378" s="602">
        <f t="shared" si="1"/>
        <v>29</v>
      </c>
      <c r="G378" s="582">
        <v>45007.0</v>
      </c>
      <c r="H378" s="629">
        <f t="shared" si="2"/>
        <v>25</v>
      </c>
      <c r="I378" s="586" t="s">
        <v>73</v>
      </c>
      <c r="J378" s="586" t="s">
        <v>33</v>
      </c>
      <c r="K378" s="538" t="s">
        <v>174</v>
      </c>
      <c r="L378" s="586"/>
      <c r="M378" s="611" t="s">
        <v>1287</v>
      </c>
      <c r="N378" s="611" t="s">
        <v>19</v>
      </c>
      <c r="O378" s="630"/>
      <c r="P378" s="627"/>
      <c r="Q378" s="592"/>
      <c r="R378" s="539" t="str">
        <f t="shared" si="3"/>
        <v>-</v>
      </c>
      <c r="S378" s="152"/>
      <c r="T378" s="162"/>
      <c r="U378" s="162"/>
      <c r="V378" s="162"/>
      <c r="W378" s="573"/>
      <c r="X378" s="572"/>
      <c r="Y378" s="163"/>
      <c r="Z378" s="163"/>
      <c r="AA378" s="163"/>
    </row>
    <row r="379">
      <c r="A379" s="582">
        <v>45705.0</v>
      </c>
      <c r="B379" s="531">
        <v>45783.0</v>
      </c>
      <c r="C379" s="134">
        <v>191221.0</v>
      </c>
      <c r="D379" s="586" t="s">
        <v>71</v>
      </c>
      <c r="E379" s="587">
        <v>44835.0</v>
      </c>
      <c r="F379" s="602">
        <f t="shared" si="1"/>
        <v>31</v>
      </c>
      <c r="G379" s="637">
        <v>45230.0</v>
      </c>
      <c r="H379" s="641">
        <f t="shared" si="2"/>
        <v>18</v>
      </c>
      <c r="I379" s="586" t="s">
        <v>74</v>
      </c>
      <c r="J379" s="609">
        <v>304.0</v>
      </c>
      <c r="K379" s="617" t="s">
        <v>174</v>
      </c>
      <c r="L379" s="586"/>
      <c r="M379" s="585" t="s">
        <v>1235</v>
      </c>
      <c r="N379" s="611" t="s">
        <v>19</v>
      </c>
      <c r="O379" s="536" t="s">
        <v>1236</v>
      </c>
      <c r="P379" s="627"/>
      <c r="Q379" s="592"/>
      <c r="R379" s="539" t="str">
        <f t="shared" si="3"/>
        <v>-</v>
      </c>
      <c r="S379" s="152"/>
      <c r="T379" s="162"/>
      <c r="U379" s="162"/>
      <c r="V379" s="162"/>
      <c r="W379" s="573"/>
      <c r="X379" s="572"/>
      <c r="Y379" s="163"/>
      <c r="Z379" s="163"/>
      <c r="AA379" s="163"/>
    </row>
    <row r="380">
      <c r="A380" s="582">
        <v>45705.0</v>
      </c>
      <c r="B380" s="531">
        <v>45783.0</v>
      </c>
      <c r="C380" s="134">
        <v>210064.0</v>
      </c>
      <c r="D380" s="586" t="s">
        <v>71</v>
      </c>
      <c r="E380" s="587">
        <v>45352.0</v>
      </c>
      <c r="F380" s="602">
        <f t="shared" si="1"/>
        <v>14</v>
      </c>
      <c r="G380" s="582">
        <v>45393.0</v>
      </c>
      <c r="H380" s="603">
        <f t="shared" si="2"/>
        <v>12</v>
      </c>
      <c r="I380" s="586" t="s">
        <v>72</v>
      </c>
      <c r="J380" s="642">
        <v>771515.0</v>
      </c>
      <c r="K380" s="538" t="s">
        <v>174</v>
      </c>
      <c r="L380" s="586"/>
      <c r="M380" s="643">
        <v>45610.0</v>
      </c>
      <c r="N380" s="611" t="s">
        <v>19</v>
      </c>
      <c r="O380" s="630"/>
      <c r="P380" s="627"/>
      <c r="Q380" s="592"/>
      <c r="R380" s="539" t="str">
        <f t="shared" si="3"/>
        <v>-</v>
      </c>
      <c r="S380" s="152"/>
      <c r="T380" s="162"/>
      <c r="U380" s="162"/>
      <c r="V380" s="162"/>
      <c r="W380" s="573"/>
      <c r="X380" s="572"/>
      <c r="Y380" s="163"/>
      <c r="Z380" s="163"/>
      <c r="AA380" s="163"/>
    </row>
    <row r="381">
      <c r="A381" s="582">
        <v>45705.0</v>
      </c>
      <c r="B381" s="531">
        <v>45783.0</v>
      </c>
      <c r="C381" s="134">
        <v>227845.0</v>
      </c>
      <c r="D381" s="586" t="s">
        <v>71</v>
      </c>
      <c r="E381" s="587">
        <v>45474.0</v>
      </c>
      <c r="F381" s="628">
        <f t="shared" si="1"/>
        <v>10</v>
      </c>
      <c r="G381" s="582">
        <v>45547.0</v>
      </c>
      <c r="H381" s="635">
        <f t="shared" si="2"/>
        <v>7</v>
      </c>
      <c r="I381" s="586" t="s">
        <v>73</v>
      </c>
      <c r="J381" s="586" t="s">
        <v>254</v>
      </c>
      <c r="K381" s="538" t="s">
        <v>174</v>
      </c>
      <c r="L381" s="586"/>
      <c r="M381" s="643">
        <v>45653.0</v>
      </c>
      <c r="N381" s="611" t="s">
        <v>19</v>
      </c>
      <c r="O381" s="630"/>
      <c r="P381" s="627"/>
      <c r="Q381" s="592"/>
      <c r="R381" s="539" t="str">
        <f t="shared" si="3"/>
        <v>-</v>
      </c>
      <c r="S381" s="152"/>
      <c r="T381" s="162"/>
      <c r="U381" s="162"/>
      <c r="V381" s="162"/>
      <c r="W381" s="573"/>
      <c r="X381" s="572"/>
      <c r="Y381" s="163"/>
      <c r="Z381" s="163"/>
      <c r="AA381" s="163"/>
    </row>
    <row r="382">
      <c r="A382" s="582">
        <v>45705.0</v>
      </c>
      <c r="B382" s="531">
        <v>45783.0</v>
      </c>
      <c r="C382" s="134">
        <v>238966.0</v>
      </c>
      <c r="D382" s="586" t="s">
        <v>71</v>
      </c>
      <c r="E382" s="587">
        <v>45505.0</v>
      </c>
      <c r="F382" s="628">
        <f t="shared" si="1"/>
        <v>9</v>
      </c>
      <c r="G382" s="582">
        <v>45667.0</v>
      </c>
      <c r="H382" s="640">
        <f t="shared" si="2"/>
        <v>3</v>
      </c>
      <c r="I382" s="586" t="s">
        <v>73</v>
      </c>
      <c r="J382" s="586">
        <v>206.0</v>
      </c>
      <c r="K382" s="538" t="s">
        <v>174</v>
      </c>
      <c r="L382" s="586"/>
      <c r="M382" s="634">
        <v>45673.0</v>
      </c>
      <c r="N382" s="611" t="s">
        <v>19</v>
      </c>
      <c r="O382" s="630"/>
      <c r="P382" s="627"/>
      <c r="Q382" s="592"/>
      <c r="R382" s="539" t="str">
        <f t="shared" si="3"/>
        <v>-</v>
      </c>
      <c r="S382" s="152"/>
      <c r="T382" s="162"/>
      <c r="U382" s="162"/>
      <c r="V382" s="162"/>
      <c r="W382" s="573"/>
      <c r="X382" s="572"/>
      <c r="Y382" s="163"/>
      <c r="Z382" s="163"/>
      <c r="AA382" s="163"/>
    </row>
    <row r="383">
      <c r="A383" s="582">
        <v>45747.0</v>
      </c>
      <c r="B383" s="531">
        <v>45783.0</v>
      </c>
      <c r="C383" s="134">
        <v>247813.0</v>
      </c>
      <c r="D383" s="644" t="s">
        <v>93</v>
      </c>
      <c r="E383" s="587">
        <v>45597.0</v>
      </c>
      <c r="F383" s="628">
        <f t="shared" si="1"/>
        <v>6</v>
      </c>
      <c r="G383" s="582">
        <v>45744.0</v>
      </c>
      <c r="H383" s="645">
        <f t="shared" si="2"/>
        <v>1</v>
      </c>
      <c r="I383" s="644" t="s">
        <v>49</v>
      </c>
      <c r="J383" s="583" t="s">
        <v>176</v>
      </c>
      <c r="K383" s="538" t="s">
        <v>174</v>
      </c>
      <c r="L383" s="586"/>
      <c r="M383" s="611"/>
      <c r="N383" s="611" t="s">
        <v>19</v>
      </c>
      <c r="O383" s="630"/>
      <c r="P383" s="627"/>
      <c r="Q383" s="592"/>
      <c r="R383" s="539" t="str">
        <f t="shared" si="3"/>
        <v>-</v>
      </c>
      <c r="S383" s="152"/>
      <c r="T383" s="162"/>
      <c r="U383" s="162"/>
      <c r="V383" s="162"/>
      <c r="W383" s="573"/>
      <c r="X383" s="572"/>
      <c r="Y383" s="163"/>
      <c r="Z383" s="163"/>
      <c r="AA383" s="163"/>
    </row>
    <row r="384">
      <c r="A384" s="582">
        <v>45747.0</v>
      </c>
      <c r="B384" s="531">
        <v>45783.0</v>
      </c>
      <c r="C384" s="134">
        <v>247844.0</v>
      </c>
      <c r="D384" s="644" t="s">
        <v>107</v>
      </c>
      <c r="E384" s="587">
        <v>45536.0</v>
      </c>
      <c r="F384" s="628">
        <f t="shared" si="1"/>
        <v>8</v>
      </c>
      <c r="G384" s="582">
        <v>45744.0</v>
      </c>
      <c r="H384" s="645">
        <f t="shared" si="2"/>
        <v>1</v>
      </c>
      <c r="I384" s="644" t="s">
        <v>49</v>
      </c>
      <c r="J384" s="583" t="s">
        <v>176</v>
      </c>
      <c r="K384" s="538" t="s">
        <v>174</v>
      </c>
      <c r="L384" s="586"/>
      <c r="M384" s="611"/>
      <c r="N384" s="611" t="s">
        <v>19</v>
      </c>
      <c r="O384" s="630"/>
      <c r="P384" s="627"/>
      <c r="Q384" s="592"/>
      <c r="R384" s="539" t="str">
        <f t="shared" si="3"/>
        <v>-</v>
      </c>
      <c r="S384" s="152"/>
      <c r="T384" s="162"/>
      <c r="U384" s="162"/>
      <c r="V384" s="162"/>
      <c r="W384" s="573"/>
      <c r="X384" s="572"/>
      <c r="Y384" s="163"/>
      <c r="Z384" s="163"/>
      <c r="AA384" s="163"/>
    </row>
    <row r="385">
      <c r="A385" s="582">
        <v>45747.0</v>
      </c>
      <c r="B385" s="531">
        <v>45782.0</v>
      </c>
      <c r="C385" s="134">
        <v>247868.0</v>
      </c>
      <c r="D385" s="644" t="s">
        <v>62</v>
      </c>
      <c r="E385" s="587">
        <v>45505.0</v>
      </c>
      <c r="F385" s="628">
        <f t="shared" si="1"/>
        <v>9</v>
      </c>
      <c r="G385" s="582">
        <v>45744.0</v>
      </c>
      <c r="H385" s="645">
        <f t="shared" si="2"/>
        <v>1</v>
      </c>
      <c r="I385" s="644" t="s">
        <v>49</v>
      </c>
      <c r="J385" s="583" t="s">
        <v>176</v>
      </c>
      <c r="K385" s="538" t="s">
        <v>174</v>
      </c>
      <c r="L385" s="586"/>
      <c r="M385" s="585" t="s">
        <v>200</v>
      </c>
      <c r="N385" s="585" t="s">
        <v>17</v>
      </c>
      <c r="O385" s="536" t="s">
        <v>1173</v>
      </c>
      <c r="P385" s="627"/>
      <c r="Q385" s="592"/>
      <c r="R385" s="539" t="str">
        <f t="shared" si="3"/>
        <v>-</v>
      </c>
      <c r="S385" s="152"/>
      <c r="T385" s="162"/>
      <c r="U385" s="162"/>
      <c r="V385" s="162"/>
      <c r="W385" s="573"/>
      <c r="X385" s="572"/>
      <c r="Y385" s="163"/>
      <c r="Z385" s="163"/>
      <c r="AA385" s="163"/>
    </row>
    <row r="386">
      <c r="A386" s="582">
        <v>45747.0</v>
      </c>
      <c r="B386" s="531">
        <v>45783.0</v>
      </c>
      <c r="C386" s="134">
        <v>247876.0</v>
      </c>
      <c r="D386" s="644" t="s">
        <v>104</v>
      </c>
      <c r="E386" s="587">
        <v>45566.0</v>
      </c>
      <c r="F386" s="628">
        <f t="shared" si="1"/>
        <v>7</v>
      </c>
      <c r="G386" s="582">
        <v>45744.0</v>
      </c>
      <c r="H386" s="645">
        <f t="shared" si="2"/>
        <v>1</v>
      </c>
      <c r="I386" s="644" t="s">
        <v>42</v>
      </c>
      <c r="J386" s="639"/>
      <c r="K386" s="538" t="s">
        <v>174</v>
      </c>
      <c r="L386" s="586"/>
      <c r="M386" s="611"/>
      <c r="N386" s="611" t="s">
        <v>19</v>
      </c>
      <c r="O386" s="630"/>
      <c r="P386" s="627"/>
      <c r="Q386" s="592"/>
      <c r="R386" s="539" t="str">
        <f t="shared" si="3"/>
        <v>-</v>
      </c>
      <c r="S386" s="152"/>
      <c r="T386" s="162"/>
      <c r="U386" s="162"/>
      <c r="V386" s="162"/>
      <c r="W386" s="573"/>
      <c r="X386" s="572"/>
      <c r="Y386" s="163"/>
      <c r="Z386" s="163"/>
      <c r="AA386" s="163"/>
    </row>
    <row r="387">
      <c r="A387" s="582">
        <v>45747.0</v>
      </c>
      <c r="B387" s="531">
        <v>45783.0</v>
      </c>
      <c r="C387" s="134">
        <v>247595.0</v>
      </c>
      <c r="D387" s="644" t="s">
        <v>48</v>
      </c>
      <c r="E387" s="587">
        <v>45597.0</v>
      </c>
      <c r="F387" s="628">
        <f t="shared" si="1"/>
        <v>6</v>
      </c>
      <c r="G387" s="582">
        <v>45745.0</v>
      </c>
      <c r="H387" s="645">
        <f t="shared" si="2"/>
        <v>1</v>
      </c>
      <c r="I387" s="644" t="s">
        <v>74</v>
      </c>
      <c r="J387" s="583" t="s">
        <v>176</v>
      </c>
      <c r="K387" s="538" t="s">
        <v>174</v>
      </c>
      <c r="L387" s="586"/>
      <c r="M387" s="611"/>
      <c r="N387" s="611" t="s">
        <v>19</v>
      </c>
      <c r="O387" s="630"/>
      <c r="P387" s="627"/>
      <c r="Q387" s="592"/>
      <c r="R387" s="539" t="str">
        <f t="shared" si="3"/>
        <v>-</v>
      </c>
      <c r="S387" s="152"/>
      <c r="T387" s="162"/>
      <c r="U387" s="162"/>
      <c r="V387" s="162"/>
      <c r="W387" s="573"/>
      <c r="X387" s="572"/>
      <c r="Y387" s="163"/>
      <c r="Z387" s="163"/>
      <c r="AA387" s="163"/>
    </row>
    <row r="388">
      <c r="A388" s="528">
        <v>45721.0</v>
      </c>
      <c r="B388" s="531">
        <v>45782.0</v>
      </c>
      <c r="C388" s="54">
        <v>229152.0</v>
      </c>
      <c r="D388" s="530" t="s">
        <v>158</v>
      </c>
      <c r="E388" s="531">
        <v>45505.0</v>
      </c>
      <c r="F388" s="351">
        <f t="shared" si="1"/>
        <v>9</v>
      </c>
      <c r="G388" s="531">
        <v>45561.0</v>
      </c>
      <c r="H388" s="351">
        <f t="shared" si="2"/>
        <v>7</v>
      </c>
      <c r="I388" s="533" t="s">
        <v>42</v>
      </c>
      <c r="J388" s="530">
        <v>29.0</v>
      </c>
      <c r="K388" s="534">
        <v>1800.0</v>
      </c>
      <c r="L388" s="530" t="s">
        <v>51</v>
      </c>
      <c r="M388" s="548" t="s">
        <v>200</v>
      </c>
      <c r="N388" s="530" t="s">
        <v>17</v>
      </c>
      <c r="O388" s="536" t="s">
        <v>1173</v>
      </c>
      <c r="P388" s="546" t="s">
        <v>61</v>
      </c>
      <c r="Q388" s="538">
        <v>13322.7</v>
      </c>
      <c r="R388" s="539">
        <f t="shared" si="3"/>
        <v>0.8648922516</v>
      </c>
      <c r="S388" s="152"/>
      <c r="T388" s="646"/>
      <c r="U388" s="162"/>
      <c r="V388" s="162"/>
      <c r="W388" s="573"/>
      <c r="X388" s="572"/>
      <c r="Y388" s="163"/>
      <c r="Z388" s="163"/>
      <c r="AA388" s="163"/>
    </row>
    <row r="389">
      <c r="A389" s="528">
        <v>45743.0</v>
      </c>
      <c r="B389" s="531">
        <v>45783.0</v>
      </c>
      <c r="C389" s="54">
        <v>216061.0</v>
      </c>
      <c r="D389" s="530" t="s">
        <v>71</v>
      </c>
      <c r="E389" s="531">
        <v>45413.0</v>
      </c>
      <c r="F389" s="532">
        <f t="shared" si="1"/>
        <v>12</v>
      </c>
      <c r="G389" s="531">
        <v>45439.0</v>
      </c>
      <c r="H389" s="351">
        <f t="shared" si="2"/>
        <v>11</v>
      </c>
      <c r="I389" s="533" t="s">
        <v>72</v>
      </c>
      <c r="J389" s="530" t="s">
        <v>1288</v>
      </c>
      <c r="K389" s="534">
        <v>3000.0</v>
      </c>
      <c r="L389" s="530" t="s">
        <v>51</v>
      </c>
      <c r="M389" s="535" t="s">
        <v>200</v>
      </c>
      <c r="N389" s="530" t="s">
        <v>19</v>
      </c>
      <c r="O389" s="536" t="s">
        <v>1289</v>
      </c>
      <c r="P389" s="537"/>
      <c r="Q389" s="538">
        <v>14359.68</v>
      </c>
      <c r="R389" s="539">
        <f t="shared" si="3"/>
        <v>0.7910816954</v>
      </c>
      <c r="S389" s="152"/>
      <c r="T389" s="162"/>
      <c r="U389" s="162"/>
      <c r="V389" s="162"/>
      <c r="W389" s="573"/>
      <c r="X389" s="572"/>
      <c r="Y389" s="163"/>
      <c r="Z389" s="163"/>
      <c r="AA389" s="163"/>
    </row>
    <row r="390">
      <c r="A390" s="528">
        <v>45705.0</v>
      </c>
      <c r="B390" s="531">
        <v>45783.0</v>
      </c>
      <c r="C390" s="54">
        <v>231960.0</v>
      </c>
      <c r="D390" s="530" t="s">
        <v>70</v>
      </c>
      <c r="E390" s="531">
        <v>45474.0</v>
      </c>
      <c r="F390" s="351">
        <f t="shared" si="1"/>
        <v>10</v>
      </c>
      <c r="G390" s="531">
        <v>45587.0</v>
      </c>
      <c r="H390" s="351">
        <f t="shared" si="2"/>
        <v>6</v>
      </c>
      <c r="I390" s="533" t="s">
        <v>49</v>
      </c>
      <c r="J390" s="533">
        <v>501.0</v>
      </c>
      <c r="K390" s="534">
        <v>7700.0</v>
      </c>
      <c r="L390" s="530" t="s">
        <v>51</v>
      </c>
      <c r="M390" s="545" t="s">
        <v>200</v>
      </c>
      <c r="N390" s="530" t="s">
        <v>19</v>
      </c>
      <c r="O390" s="536" t="s">
        <v>1099</v>
      </c>
      <c r="P390" s="546" t="s">
        <v>61</v>
      </c>
      <c r="Q390" s="538">
        <v>27973.44</v>
      </c>
      <c r="R390" s="539">
        <f t="shared" si="3"/>
        <v>0.7247388952</v>
      </c>
      <c r="S390" s="152"/>
      <c r="T390" s="162"/>
      <c r="U390" s="162"/>
      <c r="V390" s="162"/>
      <c r="W390" s="573"/>
      <c r="X390" s="572"/>
      <c r="Y390" s="163"/>
      <c r="Z390" s="163"/>
      <c r="AA390" s="163"/>
    </row>
    <row r="391">
      <c r="A391" s="528">
        <v>45705.0</v>
      </c>
      <c r="B391" s="531">
        <v>45779.0</v>
      </c>
      <c r="C391" s="54">
        <v>191775.0</v>
      </c>
      <c r="D391" s="530" t="s">
        <v>71</v>
      </c>
      <c r="E391" s="531">
        <v>45170.0</v>
      </c>
      <c r="F391" s="532">
        <f t="shared" si="1"/>
        <v>20</v>
      </c>
      <c r="G391" s="531">
        <v>45236.0</v>
      </c>
      <c r="H391" s="351">
        <f t="shared" si="2"/>
        <v>18</v>
      </c>
      <c r="I391" s="533" t="s">
        <v>73</v>
      </c>
      <c r="J391" s="530" t="s">
        <v>186</v>
      </c>
      <c r="K391" s="534">
        <v>4000.0</v>
      </c>
      <c r="L391" s="530" t="s">
        <v>51</v>
      </c>
      <c r="M391" s="555" t="s">
        <v>200</v>
      </c>
      <c r="N391" s="530" t="s">
        <v>17</v>
      </c>
      <c r="O391" s="536" t="s">
        <v>1173</v>
      </c>
      <c r="P391" s="597" t="s">
        <v>61</v>
      </c>
      <c r="Q391" s="538">
        <v>21136.68</v>
      </c>
      <c r="R391" s="539">
        <f t="shared" si="3"/>
        <v>0.8107555207</v>
      </c>
      <c r="S391" s="152"/>
      <c r="T391" s="162"/>
      <c r="U391" s="162"/>
      <c r="V391" s="162"/>
      <c r="W391" s="573"/>
      <c r="X391" s="572"/>
      <c r="Y391" s="163"/>
      <c r="Z391" s="163"/>
      <c r="AA391" s="163"/>
    </row>
    <row r="392">
      <c r="A392" s="528">
        <v>45705.0</v>
      </c>
      <c r="B392" s="531">
        <v>45783.0</v>
      </c>
      <c r="C392" s="54">
        <v>213083.0</v>
      </c>
      <c r="D392" s="530" t="s">
        <v>71</v>
      </c>
      <c r="E392" s="531">
        <v>45383.0</v>
      </c>
      <c r="F392" s="532">
        <f t="shared" si="1"/>
        <v>13</v>
      </c>
      <c r="G392" s="531">
        <v>45418.0</v>
      </c>
      <c r="H392" s="351">
        <f t="shared" si="2"/>
        <v>12</v>
      </c>
      <c r="I392" s="533" t="s">
        <v>74</v>
      </c>
      <c r="J392" s="530">
        <v>301.0</v>
      </c>
      <c r="K392" s="534">
        <v>4000.0</v>
      </c>
      <c r="L392" s="530" t="s">
        <v>51</v>
      </c>
      <c r="M392" s="555" t="s">
        <v>200</v>
      </c>
      <c r="N392" s="530" t="s">
        <v>19</v>
      </c>
      <c r="O392" s="536" t="s">
        <v>1099</v>
      </c>
      <c r="P392" s="546" t="s">
        <v>61</v>
      </c>
      <c r="Q392" s="538">
        <v>61796.07</v>
      </c>
      <c r="R392" s="539">
        <f t="shared" si="3"/>
        <v>0.9352709646</v>
      </c>
      <c r="S392" s="152"/>
      <c r="T392" s="162"/>
      <c r="U392" s="162"/>
      <c r="V392" s="162"/>
      <c r="W392" s="573"/>
      <c r="X392" s="572"/>
      <c r="Y392" s="163"/>
      <c r="Z392" s="163"/>
      <c r="AA392" s="163"/>
    </row>
    <row r="393">
      <c r="A393" s="528">
        <v>45741.0</v>
      </c>
      <c r="B393" s="531">
        <v>45783.0</v>
      </c>
      <c r="C393" s="54">
        <v>222418.0</v>
      </c>
      <c r="D393" s="530" t="s">
        <v>77</v>
      </c>
      <c r="E393" s="531">
        <v>45444.0</v>
      </c>
      <c r="F393" s="532">
        <f t="shared" si="1"/>
        <v>11</v>
      </c>
      <c r="G393" s="531">
        <v>45513.0</v>
      </c>
      <c r="H393" s="351">
        <f t="shared" si="2"/>
        <v>8</v>
      </c>
      <c r="I393" s="533" t="s">
        <v>74</v>
      </c>
      <c r="J393" s="530" t="s">
        <v>108</v>
      </c>
      <c r="K393" s="534">
        <v>10000.0</v>
      </c>
      <c r="L393" s="530" t="s">
        <v>51</v>
      </c>
      <c r="M393" s="548" t="s">
        <v>200</v>
      </c>
      <c r="N393" s="530" t="s">
        <v>17</v>
      </c>
      <c r="O393" s="536" t="s">
        <v>1271</v>
      </c>
      <c r="P393" s="546" t="s">
        <v>61</v>
      </c>
      <c r="Q393" s="538">
        <v>37356.0</v>
      </c>
      <c r="R393" s="560">
        <f t="shared" si="3"/>
        <v>0.732305386</v>
      </c>
      <c r="S393" s="152"/>
      <c r="T393" s="162"/>
      <c r="U393" s="162"/>
      <c r="V393" s="162"/>
      <c r="W393" s="573"/>
      <c r="X393" s="572"/>
      <c r="Y393" s="163"/>
      <c r="Z393" s="163"/>
      <c r="AA393" s="163"/>
    </row>
    <row r="394">
      <c r="A394" s="528">
        <v>45712.0</v>
      </c>
      <c r="B394" s="531">
        <v>45783.0</v>
      </c>
      <c r="C394" s="54">
        <v>216092.0</v>
      </c>
      <c r="D394" s="530" t="s">
        <v>87</v>
      </c>
      <c r="E394" s="531">
        <v>45413.0</v>
      </c>
      <c r="F394" s="532">
        <f t="shared" si="1"/>
        <v>12</v>
      </c>
      <c r="G394" s="531">
        <v>45439.0</v>
      </c>
      <c r="H394" s="351">
        <f t="shared" si="2"/>
        <v>11</v>
      </c>
      <c r="I394" s="533" t="s">
        <v>73</v>
      </c>
      <c r="J394" s="530" t="s">
        <v>258</v>
      </c>
      <c r="K394" s="534">
        <v>8000.0</v>
      </c>
      <c r="L394" s="530" t="s">
        <v>68</v>
      </c>
      <c r="M394" s="548" t="s">
        <v>200</v>
      </c>
      <c r="N394" s="530" t="s">
        <v>19</v>
      </c>
      <c r="O394" s="536" t="s">
        <v>1099</v>
      </c>
      <c r="P394" s="597" t="s">
        <v>61</v>
      </c>
      <c r="Q394" s="538">
        <v>20271.29</v>
      </c>
      <c r="R394" s="539">
        <f t="shared" si="3"/>
        <v>0.6053531867</v>
      </c>
      <c r="S394" s="152"/>
      <c r="T394" s="162"/>
      <c r="U394" s="162"/>
      <c r="V394" s="162"/>
      <c r="W394" s="573"/>
      <c r="X394" s="572"/>
      <c r="Y394" s="163"/>
      <c r="Z394" s="163"/>
      <c r="AA394" s="163"/>
    </row>
    <row r="395">
      <c r="A395" s="528">
        <v>45733.0</v>
      </c>
      <c r="B395" s="531">
        <v>45779.0</v>
      </c>
      <c r="C395" s="54">
        <v>239125.0</v>
      </c>
      <c r="D395" s="530" t="s">
        <v>55</v>
      </c>
      <c r="E395" s="531">
        <v>45597.0</v>
      </c>
      <c r="F395" s="351">
        <f t="shared" si="1"/>
        <v>6</v>
      </c>
      <c r="G395" s="531">
        <v>45672.0</v>
      </c>
      <c r="H395" s="351">
        <f t="shared" si="2"/>
        <v>3</v>
      </c>
      <c r="I395" s="533" t="s">
        <v>74</v>
      </c>
      <c r="J395" s="530" t="s">
        <v>33</v>
      </c>
      <c r="K395" s="534" t="s">
        <v>103</v>
      </c>
      <c r="L395" s="530" t="s">
        <v>68</v>
      </c>
      <c r="M395" s="548" t="s">
        <v>200</v>
      </c>
      <c r="N395" s="530" t="s">
        <v>17</v>
      </c>
      <c r="O395" s="536" t="s">
        <v>1173</v>
      </c>
      <c r="P395" s="597" t="s">
        <v>61</v>
      </c>
      <c r="Q395" s="538">
        <v>26007.39</v>
      </c>
      <c r="R395" s="539" t="str">
        <f t="shared" si="3"/>
        <v>-</v>
      </c>
      <c r="S395" s="152"/>
      <c r="T395" s="162"/>
      <c r="U395" s="162"/>
      <c r="V395" s="162"/>
      <c r="W395" s="573"/>
      <c r="X395" s="572"/>
      <c r="Y395" s="163"/>
      <c r="Z395" s="163"/>
      <c r="AA395" s="163"/>
    </row>
    <row r="396">
      <c r="A396" s="528">
        <v>45722.0</v>
      </c>
      <c r="B396" s="531">
        <v>45783.0</v>
      </c>
      <c r="C396" s="54">
        <v>153398.0</v>
      </c>
      <c r="D396" s="530" t="s">
        <v>95</v>
      </c>
      <c r="E396" s="531">
        <v>44621.0</v>
      </c>
      <c r="F396" s="351">
        <f t="shared" si="1"/>
        <v>38</v>
      </c>
      <c r="G396" s="531">
        <v>44903.0</v>
      </c>
      <c r="H396" s="351">
        <f t="shared" si="2"/>
        <v>28</v>
      </c>
      <c r="I396" s="533" t="s">
        <v>141</v>
      </c>
      <c r="J396" s="530">
        <v>602.0</v>
      </c>
      <c r="K396" s="534">
        <v>30000.0</v>
      </c>
      <c r="L396" s="530" t="s">
        <v>68</v>
      </c>
      <c r="M396" s="548" t="s">
        <v>200</v>
      </c>
      <c r="N396" s="530" t="s">
        <v>19</v>
      </c>
      <c r="O396" s="536" t="s">
        <v>1099</v>
      </c>
      <c r="P396" s="546" t="s">
        <v>61</v>
      </c>
      <c r="Q396" s="538">
        <v>60273.6</v>
      </c>
      <c r="R396" s="560">
        <f t="shared" si="3"/>
        <v>0.5022696504</v>
      </c>
      <c r="S396" s="152"/>
      <c r="T396" s="162"/>
      <c r="U396" s="162"/>
      <c r="V396" s="162"/>
      <c r="W396" s="573"/>
      <c r="X396" s="572"/>
      <c r="Y396" s="163"/>
      <c r="Z396" s="163"/>
      <c r="AA396" s="163"/>
    </row>
    <row r="397">
      <c r="A397" s="528">
        <v>45705.0</v>
      </c>
      <c r="B397" s="531">
        <v>45783.0</v>
      </c>
      <c r="C397" s="54">
        <v>217915.0</v>
      </c>
      <c r="D397" s="530" t="s">
        <v>70</v>
      </c>
      <c r="E397" s="531">
        <v>45383.0</v>
      </c>
      <c r="F397" s="532">
        <f t="shared" si="1"/>
        <v>13</v>
      </c>
      <c r="G397" s="531">
        <v>45461.0</v>
      </c>
      <c r="H397" s="351">
        <f t="shared" si="2"/>
        <v>10</v>
      </c>
      <c r="I397" s="533" t="s">
        <v>59</v>
      </c>
      <c r="J397" s="530">
        <v>102.0</v>
      </c>
      <c r="K397" s="534">
        <v>5000.0</v>
      </c>
      <c r="L397" s="530" t="s">
        <v>68</v>
      </c>
      <c r="M397" s="548" t="s">
        <v>200</v>
      </c>
      <c r="N397" s="530" t="s">
        <v>19</v>
      </c>
      <c r="O397" s="536" t="s">
        <v>1099</v>
      </c>
      <c r="P397" s="546" t="s">
        <v>61</v>
      </c>
      <c r="Q397" s="538">
        <v>29550.0</v>
      </c>
      <c r="R397" s="539">
        <f t="shared" si="3"/>
        <v>0.8307952623</v>
      </c>
      <c r="S397" s="152"/>
      <c r="T397" s="162"/>
      <c r="U397" s="162"/>
      <c r="V397" s="162"/>
      <c r="W397" s="573"/>
      <c r="X397" s="572"/>
      <c r="Y397" s="163"/>
      <c r="Z397" s="163"/>
      <c r="AA397" s="163"/>
    </row>
    <row r="398">
      <c r="A398" s="528">
        <v>45705.0</v>
      </c>
      <c r="B398" s="531">
        <v>45783.0</v>
      </c>
      <c r="C398" s="54">
        <v>164403.0</v>
      </c>
      <c r="D398" s="530" t="s">
        <v>83</v>
      </c>
      <c r="E398" s="531">
        <v>45323.0</v>
      </c>
      <c r="F398" s="532">
        <f t="shared" si="1"/>
        <v>15</v>
      </c>
      <c r="G398" s="531">
        <v>45450.0</v>
      </c>
      <c r="H398" s="351">
        <f t="shared" si="2"/>
        <v>10</v>
      </c>
      <c r="I398" s="533" t="s">
        <v>72</v>
      </c>
      <c r="J398" s="530">
        <v>5.193958846E10</v>
      </c>
      <c r="K398" s="534">
        <v>3000.0</v>
      </c>
      <c r="L398" s="530" t="s">
        <v>68</v>
      </c>
      <c r="M398" s="555" t="s">
        <v>200</v>
      </c>
      <c r="N398" s="530" t="s">
        <v>19</v>
      </c>
      <c r="O398" s="536" t="s">
        <v>1099</v>
      </c>
      <c r="P398" s="546" t="s">
        <v>61</v>
      </c>
      <c r="Q398" s="538">
        <v>9993.45</v>
      </c>
      <c r="R398" s="560">
        <f t="shared" si="3"/>
        <v>0.6998033712</v>
      </c>
      <c r="S398" s="152"/>
      <c r="T398" s="162"/>
      <c r="U398" s="162"/>
      <c r="V398" s="162"/>
      <c r="W398" s="573"/>
      <c r="X398" s="572"/>
      <c r="Y398" s="163"/>
      <c r="Z398" s="163"/>
      <c r="AA398" s="163"/>
    </row>
    <row r="399">
      <c r="A399" s="528">
        <v>45705.0</v>
      </c>
      <c r="B399" s="531">
        <v>45783.0</v>
      </c>
      <c r="C399" s="54">
        <v>209012.0</v>
      </c>
      <c r="D399" s="530" t="s">
        <v>58</v>
      </c>
      <c r="E399" s="531">
        <v>45261.0</v>
      </c>
      <c r="F399" s="532">
        <f t="shared" si="1"/>
        <v>17</v>
      </c>
      <c r="G399" s="531">
        <v>45386.0</v>
      </c>
      <c r="H399" s="351">
        <f t="shared" si="2"/>
        <v>13</v>
      </c>
      <c r="I399" s="533" t="s">
        <v>49</v>
      </c>
      <c r="J399" s="530">
        <v>535.0</v>
      </c>
      <c r="K399" s="534">
        <v>4500.0</v>
      </c>
      <c r="L399" s="530" t="s">
        <v>51</v>
      </c>
      <c r="M399" s="548" t="s">
        <v>200</v>
      </c>
      <c r="N399" s="530" t="s">
        <v>19</v>
      </c>
      <c r="O399" s="536" t="s">
        <v>1173</v>
      </c>
      <c r="P399" s="546" t="s">
        <v>61</v>
      </c>
      <c r="Q399" s="538">
        <v>22218.04</v>
      </c>
      <c r="R399" s="539">
        <f t="shared" si="3"/>
        <v>0.7974618823</v>
      </c>
      <c r="S399" s="152"/>
      <c r="T399" s="162"/>
      <c r="U399" s="162"/>
      <c r="V399" s="162"/>
      <c r="W399" s="573"/>
      <c r="X399" s="572"/>
      <c r="Y399" s="163"/>
      <c r="Z399" s="163"/>
      <c r="AA399" s="163"/>
    </row>
    <row r="400">
      <c r="A400" s="528">
        <v>45702.0</v>
      </c>
      <c r="B400" s="531">
        <v>45779.0</v>
      </c>
      <c r="C400" s="54">
        <v>233336.0</v>
      </c>
      <c r="D400" s="530" t="s">
        <v>58</v>
      </c>
      <c r="E400" s="531">
        <v>45383.0</v>
      </c>
      <c r="F400" s="351">
        <f t="shared" si="1"/>
        <v>13</v>
      </c>
      <c r="G400" s="531">
        <v>45601.0</v>
      </c>
      <c r="H400" s="351">
        <f t="shared" si="2"/>
        <v>6</v>
      </c>
      <c r="I400" s="533" t="s">
        <v>73</v>
      </c>
      <c r="J400" s="530" t="s">
        <v>254</v>
      </c>
      <c r="K400" s="534" t="s">
        <v>64</v>
      </c>
      <c r="L400" s="530" t="s">
        <v>51</v>
      </c>
      <c r="M400" s="555" t="s">
        <v>200</v>
      </c>
      <c r="N400" s="530" t="s">
        <v>17</v>
      </c>
      <c r="O400" s="536" t="s">
        <v>1230</v>
      </c>
      <c r="P400" s="537"/>
      <c r="Q400" s="538">
        <v>20049.12</v>
      </c>
      <c r="R400" s="539" t="str">
        <f t="shared" si="3"/>
        <v>-</v>
      </c>
      <c r="S400" s="152"/>
      <c r="T400" s="162"/>
      <c r="U400" s="162"/>
      <c r="V400" s="162"/>
      <c r="W400" s="573"/>
      <c r="X400" s="572"/>
      <c r="Y400" s="163"/>
      <c r="Z400" s="163"/>
      <c r="AA400" s="163"/>
    </row>
    <row r="401">
      <c r="A401" s="528">
        <v>45705.0</v>
      </c>
      <c r="B401" s="531">
        <v>45783.0</v>
      </c>
      <c r="C401" s="54">
        <v>137326.0</v>
      </c>
      <c r="D401" s="530" t="s">
        <v>107</v>
      </c>
      <c r="E401" s="531">
        <v>44743.0</v>
      </c>
      <c r="F401" s="351">
        <f t="shared" si="1"/>
        <v>34</v>
      </c>
      <c r="G401" s="531">
        <v>44760.0</v>
      </c>
      <c r="H401" s="351">
        <f t="shared" si="2"/>
        <v>33</v>
      </c>
      <c r="I401" s="533" t="s">
        <v>59</v>
      </c>
      <c r="J401" s="530">
        <v>129.0</v>
      </c>
      <c r="K401" s="534" t="s">
        <v>175</v>
      </c>
      <c r="L401" s="530" t="s">
        <v>68</v>
      </c>
      <c r="M401" s="555" t="s">
        <v>200</v>
      </c>
      <c r="N401" s="530" t="s">
        <v>19</v>
      </c>
      <c r="O401" s="536" t="s">
        <v>1173</v>
      </c>
      <c r="P401" s="537"/>
      <c r="Q401" s="538">
        <v>11444.91</v>
      </c>
      <c r="R401" s="539" t="str">
        <f t="shared" si="3"/>
        <v>-</v>
      </c>
      <c r="S401" s="152"/>
      <c r="T401" s="162"/>
      <c r="U401" s="162"/>
      <c r="V401" s="162"/>
      <c r="W401" s="573"/>
      <c r="X401" s="572"/>
      <c r="Y401" s="163"/>
      <c r="Z401" s="163"/>
      <c r="AA401" s="163"/>
    </row>
    <row r="402">
      <c r="A402" s="528">
        <v>45705.0</v>
      </c>
      <c r="B402" s="531">
        <v>45783.0</v>
      </c>
      <c r="C402" s="54">
        <v>224933.0</v>
      </c>
      <c r="D402" s="530" t="s">
        <v>62</v>
      </c>
      <c r="E402" s="531">
        <v>45413.0</v>
      </c>
      <c r="F402" s="532">
        <f t="shared" si="1"/>
        <v>12</v>
      </c>
      <c r="G402" s="531">
        <v>45519.0</v>
      </c>
      <c r="H402" s="351">
        <f t="shared" si="2"/>
        <v>8</v>
      </c>
      <c r="I402" s="533" t="s">
        <v>59</v>
      </c>
      <c r="J402" s="608" t="s">
        <v>1290</v>
      </c>
      <c r="K402" s="538" t="s">
        <v>103</v>
      </c>
      <c r="L402" s="530" t="s">
        <v>68</v>
      </c>
      <c r="M402" s="548" t="s">
        <v>200</v>
      </c>
      <c r="N402" s="530" t="s">
        <v>19</v>
      </c>
      <c r="O402" s="536" t="s">
        <v>1173</v>
      </c>
      <c r="P402" s="546" t="s">
        <v>66</v>
      </c>
      <c r="Q402" s="538">
        <v>45452.56</v>
      </c>
      <c r="R402" s="539" t="str">
        <f t="shared" si="3"/>
        <v>-</v>
      </c>
      <c r="S402" s="152"/>
      <c r="T402" s="162"/>
      <c r="U402" s="162"/>
      <c r="V402" s="162"/>
      <c r="W402" s="573"/>
      <c r="X402" s="572"/>
      <c r="Y402" s="163"/>
      <c r="Z402" s="163"/>
      <c r="AA402" s="163"/>
    </row>
    <row r="403">
      <c r="A403" s="528">
        <v>45705.0</v>
      </c>
      <c r="B403" s="531">
        <v>45783.0</v>
      </c>
      <c r="C403" s="54">
        <v>202210.0</v>
      </c>
      <c r="D403" s="530" t="s">
        <v>116</v>
      </c>
      <c r="E403" s="531">
        <v>45323.0</v>
      </c>
      <c r="F403" s="532">
        <f t="shared" si="1"/>
        <v>15</v>
      </c>
      <c r="G403" s="531">
        <v>45337.0</v>
      </c>
      <c r="H403" s="351">
        <f t="shared" si="2"/>
        <v>14</v>
      </c>
      <c r="I403" s="533" t="s">
        <v>49</v>
      </c>
      <c r="J403" s="530">
        <v>535.0</v>
      </c>
      <c r="K403" s="530" t="s">
        <v>174</v>
      </c>
      <c r="L403" s="530" t="s">
        <v>51</v>
      </c>
      <c r="M403" s="555" t="s">
        <v>200</v>
      </c>
      <c r="N403" s="530" t="s">
        <v>19</v>
      </c>
      <c r="O403" s="536" t="s">
        <v>1110</v>
      </c>
      <c r="P403" s="546" t="s">
        <v>61</v>
      </c>
      <c r="Q403" s="538">
        <v>31757.55</v>
      </c>
      <c r="R403" s="539" t="str">
        <f t="shared" si="3"/>
        <v>-</v>
      </c>
      <c r="S403" s="152"/>
      <c r="T403" s="162"/>
      <c r="U403" s="162"/>
      <c r="V403" s="162"/>
      <c r="W403" s="573"/>
      <c r="X403" s="572"/>
      <c r="Y403" s="163"/>
      <c r="Z403" s="163"/>
      <c r="AA403" s="163"/>
    </row>
    <row r="404">
      <c r="A404" s="528">
        <v>45705.0</v>
      </c>
      <c r="B404" s="531">
        <v>45783.0</v>
      </c>
      <c r="C404" s="54">
        <v>208706.0</v>
      </c>
      <c r="D404" s="530" t="s">
        <v>116</v>
      </c>
      <c r="E404" s="531">
        <v>45292.0</v>
      </c>
      <c r="F404" s="532">
        <f t="shared" si="1"/>
        <v>16</v>
      </c>
      <c r="G404" s="531">
        <v>45384.0</v>
      </c>
      <c r="H404" s="351">
        <f t="shared" si="2"/>
        <v>13</v>
      </c>
      <c r="I404" s="533" t="s">
        <v>49</v>
      </c>
      <c r="J404" s="530">
        <v>535.0</v>
      </c>
      <c r="K404" s="534" t="s">
        <v>174</v>
      </c>
      <c r="L404" s="530" t="s">
        <v>51</v>
      </c>
      <c r="M404" s="548" t="s">
        <v>200</v>
      </c>
      <c r="N404" s="530" t="s">
        <v>19</v>
      </c>
      <c r="O404" s="536" t="s">
        <v>1173</v>
      </c>
      <c r="P404" s="546" t="s">
        <v>61</v>
      </c>
      <c r="Q404" s="538">
        <v>21498.88</v>
      </c>
      <c r="R404" s="539" t="str">
        <f t="shared" si="3"/>
        <v>-</v>
      </c>
      <c r="S404" s="152"/>
      <c r="T404" s="162"/>
      <c r="U404" s="162"/>
      <c r="V404" s="162"/>
      <c r="W404" s="573"/>
      <c r="X404" s="572"/>
      <c r="Y404" s="163"/>
      <c r="Z404" s="163"/>
      <c r="AA404" s="163"/>
    </row>
    <row r="405">
      <c r="A405" s="528">
        <v>45705.0</v>
      </c>
      <c r="B405" s="531">
        <v>45783.0</v>
      </c>
      <c r="C405" s="54">
        <v>173278.0</v>
      </c>
      <c r="D405" s="530" t="s">
        <v>116</v>
      </c>
      <c r="E405" s="531">
        <v>45292.0</v>
      </c>
      <c r="F405" s="532">
        <f t="shared" si="1"/>
        <v>16</v>
      </c>
      <c r="G405" s="531">
        <v>45476.0</v>
      </c>
      <c r="H405" s="351">
        <f t="shared" si="2"/>
        <v>10</v>
      </c>
      <c r="I405" s="533" t="s">
        <v>59</v>
      </c>
      <c r="J405" s="530">
        <v>102.0</v>
      </c>
      <c r="K405" s="534" t="s">
        <v>174</v>
      </c>
      <c r="L405" s="530" t="s">
        <v>68</v>
      </c>
      <c r="M405" s="548" t="s">
        <v>200</v>
      </c>
      <c r="N405" s="530" t="s">
        <v>19</v>
      </c>
      <c r="O405" s="536" t="s">
        <v>1173</v>
      </c>
      <c r="P405" s="597" t="s">
        <v>61</v>
      </c>
      <c r="Q405" s="538">
        <v>7917.98</v>
      </c>
      <c r="R405" s="539" t="str">
        <f t="shared" si="3"/>
        <v>-</v>
      </c>
      <c r="S405" s="152"/>
      <c r="T405" s="162"/>
      <c r="U405" s="162"/>
      <c r="V405" s="162"/>
      <c r="W405" s="573"/>
      <c r="X405" s="572"/>
      <c r="Y405" s="163"/>
      <c r="Z405" s="163"/>
      <c r="AA405" s="163"/>
    </row>
    <row r="406">
      <c r="A406" s="528">
        <v>45705.0</v>
      </c>
      <c r="B406" s="531">
        <v>45783.0</v>
      </c>
      <c r="C406" s="54">
        <v>233619.0</v>
      </c>
      <c r="D406" s="530" t="s">
        <v>116</v>
      </c>
      <c r="E406" s="531">
        <v>45566.0</v>
      </c>
      <c r="F406" s="351">
        <f t="shared" si="1"/>
        <v>7</v>
      </c>
      <c r="G406" s="531">
        <v>45603.0</v>
      </c>
      <c r="H406" s="351">
        <f t="shared" si="2"/>
        <v>5</v>
      </c>
      <c r="I406" s="533" t="s">
        <v>74</v>
      </c>
      <c r="J406" s="530">
        <v>316.0</v>
      </c>
      <c r="K406" s="534">
        <v>5000.0</v>
      </c>
      <c r="L406" s="530" t="s">
        <v>51</v>
      </c>
      <c r="M406" s="548" t="s">
        <v>200</v>
      </c>
      <c r="N406" s="530" t="s">
        <v>19</v>
      </c>
      <c r="O406" s="536" t="s">
        <v>1173</v>
      </c>
      <c r="P406" s="597" t="s">
        <v>61</v>
      </c>
      <c r="Q406" s="538">
        <v>20918.25</v>
      </c>
      <c r="R406" s="539">
        <f t="shared" si="3"/>
        <v>0.7609742689</v>
      </c>
      <c r="S406" s="152"/>
      <c r="T406" s="162"/>
      <c r="U406" s="162"/>
      <c r="V406" s="162"/>
      <c r="W406" s="573"/>
      <c r="X406" s="572"/>
      <c r="Y406" s="163"/>
      <c r="Z406" s="163"/>
      <c r="AA406" s="163"/>
    </row>
    <row r="407">
      <c r="A407" s="582">
        <v>45735.0</v>
      </c>
      <c r="B407" s="531">
        <v>45783.0</v>
      </c>
      <c r="C407" s="134">
        <v>233382.0</v>
      </c>
      <c r="D407" s="586" t="s">
        <v>95</v>
      </c>
      <c r="E407" s="587">
        <v>45200.0</v>
      </c>
      <c r="F407" s="351">
        <f t="shared" si="1"/>
        <v>19</v>
      </c>
      <c r="G407" s="587">
        <v>45601.0</v>
      </c>
      <c r="H407" s="351">
        <f t="shared" si="2"/>
        <v>6</v>
      </c>
      <c r="I407" s="586" t="s">
        <v>49</v>
      </c>
      <c r="J407" s="583" t="s">
        <v>1291</v>
      </c>
      <c r="K407" s="542">
        <v>6000.0</v>
      </c>
      <c r="L407" s="586" t="s">
        <v>51</v>
      </c>
      <c r="M407" s="590" t="s">
        <v>200</v>
      </c>
      <c r="N407" s="530" t="s">
        <v>20</v>
      </c>
      <c r="O407" s="562" t="s">
        <v>1099</v>
      </c>
      <c r="P407" s="647" t="s">
        <v>66</v>
      </c>
      <c r="Q407" s="592">
        <v>56657.04</v>
      </c>
      <c r="R407" s="539">
        <f t="shared" si="3"/>
        <v>0.8940996565</v>
      </c>
      <c r="S407" s="152"/>
      <c r="T407" s="162"/>
      <c r="U407" s="162"/>
      <c r="V407" s="162"/>
      <c r="W407" s="573"/>
      <c r="X407" s="572"/>
      <c r="Y407" s="163"/>
      <c r="Z407" s="163"/>
      <c r="AA407" s="163"/>
    </row>
    <row r="408">
      <c r="A408" s="582">
        <v>45705.0</v>
      </c>
      <c r="B408" s="531">
        <v>45783.0</v>
      </c>
      <c r="C408" s="134">
        <v>217504.0</v>
      </c>
      <c r="D408" s="586" t="s">
        <v>95</v>
      </c>
      <c r="E408" s="587">
        <v>45413.0</v>
      </c>
      <c r="F408" s="532">
        <f t="shared" si="1"/>
        <v>12</v>
      </c>
      <c r="G408" s="587">
        <v>45453.0</v>
      </c>
      <c r="H408" s="351">
        <f t="shared" si="2"/>
        <v>10</v>
      </c>
      <c r="I408" s="533" t="s">
        <v>49</v>
      </c>
      <c r="J408" s="583">
        <v>501.0</v>
      </c>
      <c r="K408" s="581">
        <v>12000.0</v>
      </c>
      <c r="L408" s="583" t="s">
        <v>68</v>
      </c>
      <c r="M408" s="585" t="s">
        <v>200</v>
      </c>
      <c r="N408" s="530" t="s">
        <v>19</v>
      </c>
      <c r="O408" s="536" t="s">
        <v>1099</v>
      </c>
      <c r="P408" s="614"/>
      <c r="Q408" s="592">
        <v>35990.24</v>
      </c>
      <c r="R408" s="539">
        <f t="shared" si="3"/>
        <v>0.6665762718</v>
      </c>
      <c r="S408" s="152"/>
      <c r="T408" s="162"/>
      <c r="U408" s="162"/>
      <c r="V408" s="162"/>
      <c r="W408" s="573"/>
      <c r="X408" s="572"/>
      <c r="Y408" s="163"/>
      <c r="Z408" s="163"/>
      <c r="AA408" s="163"/>
    </row>
    <row r="409">
      <c r="A409" s="582">
        <v>45705.0</v>
      </c>
      <c r="B409" s="531">
        <v>45783.0</v>
      </c>
      <c r="C409" s="134">
        <v>241026.0</v>
      </c>
      <c r="D409" s="583" t="s">
        <v>58</v>
      </c>
      <c r="E409" s="587">
        <v>45536.0</v>
      </c>
      <c r="F409" s="351">
        <f t="shared" si="1"/>
        <v>8</v>
      </c>
      <c r="G409" s="587">
        <v>45685.0</v>
      </c>
      <c r="H409" s="351">
        <f t="shared" si="2"/>
        <v>3</v>
      </c>
      <c r="I409" s="533" t="s">
        <v>74</v>
      </c>
      <c r="J409" s="583">
        <v>314.0</v>
      </c>
      <c r="K409" s="581" t="s">
        <v>174</v>
      </c>
      <c r="L409" s="583" t="s">
        <v>51</v>
      </c>
      <c r="M409" s="585" t="s">
        <v>200</v>
      </c>
      <c r="N409" s="530" t="s">
        <v>19</v>
      </c>
      <c r="O409" s="562" t="s">
        <v>1173</v>
      </c>
      <c r="P409" s="546" t="s">
        <v>61</v>
      </c>
      <c r="Q409" s="592">
        <v>45844.48</v>
      </c>
      <c r="R409" s="539" t="str">
        <f t="shared" si="3"/>
        <v>-</v>
      </c>
      <c r="S409" s="152"/>
      <c r="T409" s="162"/>
      <c r="U409" s="162"/>
      <c r="V409" s="162"/>
      <c r="W409" s="573"/>
      <c r="X409" s="572"/>
      <c r="Y409" s="163"/>
      <c r="Z409" s="163"/>
      <c r="AA409" s="163"/>
    </row>
    <row r="410">
      <c r="A410" s="582">
        <v>45705.0</v>
      </c>
      <c r="B410" s="531">
        <v>45783.0</v>
      </c>
      <c r="C410" s="134">
        <v>228345.0</v>
      </c>
      <c r="D410" s="583" t="s">
        <v>58</v>
      </c>
      <c r="E410" s="587">
        <v>45474.0</v>
      </c>
      <c r="F410" s="351">
        <f t="shared" si="1"/>
        <v>10</v>
      </c>
      <c r="G410" s="587">
        <v>45553.0</v>
      </c>
      <c r="H410" s="351">
        <f t="shared" si="2"/>
        <v>7</v>
      </c>
      <c r="I410" s="533" t="s">
        <v>59</v>
      </c>
      <c r="J410" s="583" t="s">
        <v>465</v>
      </c>
      <c r="K410" s="581" t="s">
        <v>174</v>
      </c>
      <c r="L410" s="583" t="s">
        <v>51</v>
      </c>
      <c r="M410" s="585" t="s">
        <v>200</v>
      </c>
      <c r="N410" s="530" t="s">
        <v>19</v>
      </c>
      <c r="O410" s="536" t="s">
        <v>1173</v>
      </c>
      <c r="P410" s="546" t="s">
        <v>61</v>
      </c>
      <c r="Q410" s="592">
        <v>43656.0</v>
      </c>
      <c r="R410" s="539" t="str">
        <f t="shared" si="3"/>
        <v>-</v>
      </c>
      <c r="S410" s="152"/>
      <c r="T410" s="162"/>
      <c r="U410" s="162"/>
      <c r="V410" s="162"/>
      <c r="W410" s="573"/>
      <c r="X410" s="572"/>
      <c r="Y410" s="163"/>
      <c r="Z410" s="163"/>
      <c r="AA410" s="163"/>
    </row>
    <row r="411">
      <c r="A411" s="528">
        <v>45705.0</v>
      </c>
      <c r="B411" s="531">
        <v>45783.0</v>
      </c>
      <c r="C411" s="54">
        <v>227189.0</v>
      </c>
      <c r="D411" s="530" t="s">
        <v>58</v>
      </c>
      <c r="E411" s="531">
        <v>45505.0</v>
      </c>
      <c r="F411" s="351">
        <f t="shared" si="1"/>
        <v>9</v>
      </c>
      <c r="G411" s="531">
        <v>45541.0</v>
      </c>
      <c r="H411" s="351">
        <f t="shared" si="2"/>
        <v>8</v>
      </c>
      <c r="I411" s="533" t="s">
        <v>74</v>
      </c>
      <c r="J411" s="530">
        <v>336.0</v>
      </c>
      <c r="K411" s="534" t="s">
        <v>103</v>
      </c>
      <c r="L411" s="530" t="s">
        <v>68</v>
      </c>
      <c r="M411" s="555"/>
      <c r="N411" s="530" t="s">
        <v>19</v>
      </c>
      <c r="O411" s="536" t="s">
        <v>1094</v>
      </c>
      <c r="P411" s="597" t="s">
        <v>61</v>
      </c>
      <c r="Q411" s="538">
        <v>22770.24</v>
      </c>
      <c r="R411" s="539" t="str">
        <f t="shared" si="3"/>
        <v>-</v>
      </c>
      <c r="S411" s="152"/>
      <c r="T411" s="162"/>
      <c r="U411" s="162"/>
      <c r="V411" s="162"/>
      <c r="W411" s="573"/>
      <c r="X411" s="572"/>
      <c r="Y411" s="163"/>
      <c r="Z411" s="163"/>
      <c r="AA411" s="163"/>
    </row>
    <row r="412">
      <c r="A412" s="528">
        <v>45705.0</v>
      </c>
      <c r="B412" s="531">
        <v>45779.0</v>
      </c>
      <c r="C412" s="54">
        <v>95375.0</v>
      </c>
      <c r="D412" s="530" t="s">
        <v>70</v>
      </c>
      <c r="E412" s="531">
        <v>44317.0</v>
      </c>
      <c r="F412" s="351">
        <f t="shared" si="1"/>
        <v>48</v>
      </c>
      <c r="G412" s="531">
        <v>44400.0</v>
      </c>
      <c r="H412" s="351">
        <f t="shared" si="2"/>
        <v>45</v>
      </c>
      <c r="I412" s="533" t="s">
        <v>74</v>
      </c>
      <c r="J412" s="555">
        <v>304.0</v>
      </c>
      <c r="K412" s="607">
        <v>3500.0</v>
      </c>
      <c r="L412" s="530" t="s">
        <v>51</v>
      </c>
      <c r="M412" s="555" t="s">
        <v>200</v>
      </c>
      <c r="N412" s="530" t="s">
        <v>17</v>
      </c>
      <c r="O412" s="536" t="s">
        <v>1292</v>
      </c>
      <c r="P412" s="537"/>
      <c r="Q412" s="538">
        <v>9209.34</v>
      </c>
      <c r="R412" s="539">
        <f t="shared" si="3"/>
        <v>0.6199510497</v>
      </c>
      <c r="S412" s="152"/>
      <c r="T412" s="162"/>
      <c r="U412" s="162"/>
      <c r="V412" s="162"/>
      <c r="W412" s="573"/>
      <c r="X412" s="572"/>
      <c r="Y412" s="163"/>
      <c r="Z412" s="163"/>
      <c r="AA412" s="163"/>
    </row>
    <row r="413">
      <c r="A413" s="528">
        <v>45700.0</v>
      </c>
      <c r="B413" s="531">
        <v>45783.0</v>
      </c>
      <c r="C413" s="54">
        <v>205098.0</v>
      </c>
      <c r="D413" s="530" t="s">
        <v>58</v>
      </c>
      <c r="E413" s="531">
        <v>45352.0</v>
      </c>
      <c r="F413" s="532">
        <f t="shared" si="1"/>
        <v>14</v>
      </c>
      <c r="G413" s="531">
        <v>45357.0</v>
      </c>
      <c r="H413" s="351">
        <f t="shared" si="2"/>
        <v>14</v>
      </c>
      <c r="I413" s="533" t="s">
        <v>73</v>
      </c>
      <c r="J413" s="530" t="s">
        <v>136</v>
      </c>
      <c r="K413" s="534">
        <v>8000.0</v>
      </c>
      <c r="L413" s="530" t="s">
        <v>51</v>
      </c>
      <c r="M413" s="555" t="s">
        <v>200</v>
      </c>
      <c r="N413" s="530" t="s">
        <v>19</v>
      </c>
      <c r="O413" s="536" t="s">
        <v>1099</v>
      </c>
      <c r="P413" s="537"/>
      <c r="Q413" s="538">
        <v>43677.45</v>
      </c>
      <c r="R413" s="539">
        <f t="shared" si="3"/>
        <v>0.8168391241</v>
      </c>
      <c r="S413" s="152"/>
      <c r="T413" s="162"/>
      <c r="U413" s="162"/>
      <c r="V413" s="162"/>
      <c r="W413" s="573"/>
      <c r="X413" s="572"/>
      <c r="Y413" s="163"/>
      <c r="Z413" s="163"/>
      <c r="AA413" s="163"/>
    </row>
    <row r="414">
      <c r="A414" s="528">
        <v>45705.0</v>
      </c>
      <c r="B414" s="531">
        <v>45779.0</v>
      </c>
      <c r="C414" s="54">
        <v>239582.0</v>
      </c>
      <c r="D414" s="530" t="s">
        <v>107</v>
      </c>
      <c r="E414" s="531">
        <v>45627.0</v>
      </c>
      <c r="F414" s="351">
        <f t="shared" si="1"/>
        <v>5</v>
      </c>
      <c r="G414" s="531">
        <v>45684.0</v>
      </c>
      <c r="H414" s="351">
        <f t="shared" si="2"/>
        <v>3</v>
      </c>
      <c r="I414" s="533" t="s">
        <v>74</v>
      </c>
      <c r="J414" s="533" t="s">
        <v>176</v>
      </c>
      <c r="K414" s="534" t="s">
        <v>852</v>
      </c>
      <c r="L414" s="605"/>
      <c r="M414" s="648">
        <v>45751.0</v>
      </c>
      <c r="N414" s="555" t="s">
        <v>17</v>
      </c>
      <c r="O414" s="536" t="s">
        <v>1293</v>
      </c>
      <c r="P414" s="597" t="s">
        <v>61</v>
      </c>
      <c r="Q414" s="538">
        <v>58212.0</v>
      </c>
      <c r="R414" s="539" t="str">
        <f t="shared" si="3"/>
        <v>-</v>
      </c>
      <c r="S414" s="152"/>
      <c r="T414" s="162"/>
      <c r="U414" s="162"/>
      <c r="V414" s="162"/>
      <c r="W414" s="573"/>
      <c r="X414" s="572"/>
      <c r="Y414" s="163"/>
      <c r="Z414" s="163"/>
      <c r="AA414" s="163"/>
    </row>
    <row r="415">
      <c r="A415" s="528">
        <v>45694.0</v>
      </c>
      <c r="B415" s="531">
        <v>45783.0</v>
      </c>
      <c r="C415" s="54">
        <v>207344.0</v>
      </c>
      <c r="D415" s="530" t="s">
        <v>60</v>
      </c>
      <c r="E415" s="531">
        <v>45323.0</v>
      </c>
      <c r="F415" s="351">
        <f t="shared" si="1"/>
        <v>15</v>
      </c>
      <c r="G415" s="531">
        <v>45373.0</v>
      </c>
      <c r="H415" s="351">
        <f t="shared" si="2"/>
        <v>13</v>
      </c>
      <c r="I415" s="533" t="s">
        <v>205</v>
      </c>
      <c r="J415" s="530">
        <v>913.0</v>
      </c>
      <c r="K415" s="534">
        <v>10000.0</v>
      </c>
      <c r="L415" s="530" t="s">
        <v>51</v>
      </c>
      <c r="M415" s="555" t="s">
        <v>200</v>
      </c>
      <c r="N415" s="530" t="s">
        <v>19</v>
      </c>
      <c r="O415" s="536" t="s">
        <v>1120</v>
      </c>
      <c r="P415" s="546" t="s">
        <v>61</v>
      </c>
      <c r="Q415" s="538">
        <v>74404.0</v>
      </c>
      <c r="R415" s="539">
        <f t="shared" si="3"/>
        <v>0.8655986237</v>
      </c>
      <c r="S415" s="152"/>
      <c r="T415" s="162"/>
      <c r="U415" s="162"/>
      <c r="V415" s="162"/>
      <c r="W415" s="573"/>
      <c r="X415" s="572"/>
      <c r="Y415" s="163"/>
      <c r="Z415" s="163"/>
      <c r="AA415" s="163"/>
    </row>
    <row r="416">
      <c r="A416" s="528">
        <v>45705.0</v>
      </c>
      <c r="B416" s="531">
        <v>45783.0</v>
      </c>
      <c r="C416" s="54">
        <v>174682.0</v>
      </c>
      <c r="D416" s="530" t="s">
        <v>48</v>
      </c>
      <c r="E416" s="531">
        <v>44927.0</v>
      </c>
      <c r="F416" s="351">
        <f t="shared" si="1"/>
        <v>28</v>
      </c>
      <c r="G416" s="531">
        <v>45098.0</v>
      </c>
      <c r="H416" s="351">
        <f t="shared" si="2"/>
        <v>22</v>
      </c>
      <c r="I416" s="533" t="s">
        <v>73</v>
      </c>
      <c r="J416" s="530" t="s">
        <v>275</v>
      </c>
      <c r="K416" s="534" t="s">
        <v>103</v>
      </c>
      <c r="L416" s="530" t="s">
        <v>68</v>
      </c>
      <c r="M416" s="555" t="s">
        <v>200</v>
      </c>
      <c r="N416" s="530" t="s">
        <v>19</v>
      </c>
      <c r="O416" s="536" t="s">
        <v>1094</v>
      </c>
      <c r="P416" s="546" t="s">
        <v>61</v>
      </c>
      <c r="Q416" s="538">
        <v>22947.57</v>
      </c>
      <c r="R416" s="539" t="str">
        <f t="shared" si="3"/>
        <v>-</v>
      </c>
      <c r="S416" s="152"/>
      <c r="T416" s="162"/>
      <c r="U416" s="162"/>
      <c r="V416" s="162"/>
      <c r="W416" s="573"/>
      <c r="X416" s="572"/>
      <c r="Y416" s="163"/>
      <c r="Z416" s="163"/>
      <c r="AA416" s="163"/>
    </row>
    <row r="417">
      <c r="A417" s="528">
        <v>45705.0</v>
      </c>
      <c r="B417" s="531">
        <v>45783.0</v>
      </c>
      <c r="C417" s="54">
        <v>223145.0</v>
      </c>
      <c r="D417" s="530" t="s">
        <v>48</v>
      </c>
      <c r="E417" s="531">
        <v>45474.0</v>
      </c>
      <c r="F417" s="351">
        <f t="shared" si="1"/>
        <v>10</v>
      </c>
      <c r="G417" s="531">
        <v>45514.0</v>
      </c>
      <c r="H417" s="351">
        <f t="shared" si="2"/>
        <v>8</v>
      </c>
      <c r="I417" s="533" t="s">
        <v>74</v>
      </c>
      <c r="J417" s="530">
        <v>307.0</v>
      </c>
      <c r="K417" s="534">
        <v>10000.0</v>
      </c>
      <c r="L417" s="530" t="s">
        <v>51</v>
      </c>
      <c r="M417" s="548" t="s">
        <v>200</v>
      </c>
      <c r="N417" s="530" t="s">
        <v>19</v>
      </c>
      <c r="O417" s="536" t="s">
        <v>1099</v>
      </c>
      <c r="P417" s="546" t="s">
        <v>61</v>
      </c>
      <c r="Q417" s="538">
        <v>54093.14</v>
      </c>
      <c r="R417" s="539">
        <f t="shared" si="3"/>
        <v>0.815133675</v>
      </c>
      <c r="S417" s="152"/>
      <c r="T417" s="162"/>
      <c r="U417" s="162"/>
      <c r="V417" s="162"/>
      <c r="W417" s="573"/>
      <c r="X417" s="572"/>
      <c r="Y417" s="163"/>
      <c r="Z417" s="163"/>
      <c r="AA417" s="163"/>
    </row>
    <row r="418">
      <c r="A418" s="528">
        <v>45705.0</v>
      </c>
      <c r="B418" s="531">
        <v>45783.0</v>
      </c>
      <c r="C418" s="54">
        <v>239224.0</v>
      </c>
      <c r="D418" s="530" t="s">
        <v>48</v>
      </c>
      <c r="E418" s="531">
        <v>45536.0</v>
      </c>
      <c r="F418" s="351">
        <f t="shared" si="1"/>
        <v>8</v>
      </c>
      <c r="G418" s="531">
        <v>45674.0</v>
      </c>
      <c r="H418" s="351">
        <f t="shared" si="2"/>
        <v>3</v>
      </c>
      <c r="I418" s="533" t="s">
        <v>74</v>
      </c>
      <c r="J418" s="530" t="s">
        <v>488</v>
      </c>
      <c r="K418" s="534" t="s">
        <v>174</v>
      </c>
      <c r="L418" s="530" t="s">
        <v>51</v>
      </c>
      <c r="M418" s="548" t="s">
        <v>200</v>
      </c>
      <c r="N418" s="530" t="s">
        <v>19</v>
      </c>
      <c r="O418" s="536" t="s">
        <v>1294</v>
      </c>
      <c r="P418" s="546" t="s">
        <v>61</v>
      </c>
      <c r="Q418" s="538">
        <v>39913.92</v>
      </c>
      <c r="R418" s="539" t="str">
        <f t="shared" si="3"/>
        <v>-</v>
      </c>
      <c r="S418" s="152"/>
      <c r="T418" s="162"/>
      <c r="U418" s="162"/>
      <c r="V418" s="162"/>
      <c r="W418" s="573"/>
      <c r="X418" s="572"/>
      <c r="Y418" s="163"/>
      <c r="Z418" s="163"/>
      <c r="AA418" s="163"/>
    </row>
    <row r="419">
      <c r="A419" s="528">
        <v>45705.0</v>
      </c>
      <c r="B419" s="531">
        <v>45783.0</v>
      </c>
      <c r="C419" s="54">
        <v>192372.0</v>
      </c>
      <c r="D419" s="530" t="s">
        <v>71</v>
      </c>
      <c r="E419" s="531">
        <v>45200.0</v>
      </c>
      <c r="F419" s="351">
        <f t="shared" si="1"/>
        <v>19</v>
      </c>
      <c r="G419" s="531">
        <v>45239.0</v>
      </c>
      <c r="H419" s="351">
        <f t="shared" si="2"/>
        <v>17</v>
      </c>
      <c r="I419" s="533" t="s">
        <v>141</v>
      </c>
      <c r="J419" s="530">
        <v>607.0</v>
      </c>
      <c r="K419" s="534">
        <v>20000.0</v>
      </c>
      <c r="L419" s="530" t="s">
        <v>51</v>
      </c>
      <c r="M419" s="555" t="s">
        <v>200</v>
      </c>
      <c r="N419" s="530" t="s">
        <v>19</v>
      </c>
      <c r="O419" s="536" t="s">
        <v>1099</v>
      </c>
      <c r="P419" s="546" t="s">
        <v>61</v>
      </c>
      <c r="Q419" s="538">
        <v>83429.72</v>
      </c>
      <c r="R419" s="539">
        <f t="shared" si="3"/>
        <v>0.7602772729</v>
      </c>
      <c r="S419" s="152"/>
      <c r="T419" s="162"/>
      <c r="U419" s="162"/>
      <c r="V419" s="162"/>
      <c r="W419" s="573"/>
      <c r="X419" s="572"/>
      <c r="Y419" s="163"/>
      <c r="Z419" s="163"/>
      <c r="AA419" s="163"/>
    </row>
    <row r="420">
      <c r="A420" s="528">
        <v>45705.0</v>
      </c>
      <c r="B420" s="531">
        <v>45783.0</v>
      </c>
      <c r="C420" s="54">
        <v>204244.0</v>
      </c>
      <c r="D420" s="530" t="s">
        <v>71</v>
      </c>
      <c r="E420" s="531">
        <v>45231.0</v>
      </c>
      <c r="F420" s="351">
        <f t="shared" si="1"/>
        <v>18</v>
      </c>
      <c r="G420" s="531">
        <v>45351.0</v>
      </c>
      <c r="H420" s="351">
        <f t="shared" si="2"/>
        <v>14</v>
      </c>
      <c r="I420" s="533" t="s">
        <v>137</v>
      </c>
      <c r="J420" s="530">
        <v>999.0</v>
      </c>
      <c r="K420" s="534" t="s">
        <v>103</v>
      </c>
      <c r="L420" s="530" t="s">
        <v>51</v>
      </c>
      <c r="M420" s="555" t="s">
        <v>200</v>
      </c>
      <c r="N420" s="530" t="s">
        <v>19</v>
      </c>
      <c r="O420" s="536" t="s">
        <v>1173</v>
      </c>
      <c r="P420" s="546" t="s">
        <v>61</v>
      </c>
      <c r="Q420" s="538">
        <v>23572.07</v>
      </c>
      <c r="R420" s="539" t="str">
        <f t="shared" si="3"/>
        <v>-</v>
      </c>
      <c r="S420" s="152"/>
      <c r="T420" s="162"/>
      <c r="U420" s="162"/>
      <c r="V420" s="162"/>
      <c r="W420" s="573"/>
      <c r="X420" s="572"/>
      <c r="Y420" s="163"/>
      <c r="Z420" s="163"/>
      <c r="AA420" s="163"/>
    </row>
    <row r="421">
      <c r="A421" s="528">
        <v>45705.0</v>
      </c>
      <c r="B421" s="531">
        <v>45783.0</v>
      </c>
      <c r="C421" s="54">
        <v>226400.0</v>
      </c>
      <c r="D421" s="530" t="s">
        <v>71</v>
      </c>
      <c r="E421" s="531">
        <v>45505.0</v>
      </c>
      <c r="F421" s="351">
        <f t="shared" si="1"/>
        <v>9</v>
      </c>
      <c r="G421" s="531">
        <v>45533.0</v>
      </c>
      <c r="H421" s="351">
        <f t="shared" si="2"/>
        <v>8</v>
      </c>
      <c r="I421" s="533" t="s">
        <v>74</v>
      </c>
      <c r="J421" s="530" t="s">
        <v>94</v>
      </c>
      <c r="K421" s="534">
        <v>4051.0</v>
      </c>
      <c r="L421" s="530" t="s">
        <v>51</v>
      </c>
      <c r="M421" s="548" t="s">
        <v>200</v>
      </c>
      <c r="N421" s="530" t="s">
        <v>19</v>
      </c>
      <c r="O421" s="536" t="s">
        <v>1099</v>
      </c>
      <c r="P421" s="546" t="s">
        <v>61</v>
      </c>
      <c r="Q421" s="538">
        <v>24204.85</v>
      </c>
      <c r="R421" s="539">
        <f t="shared" si="3"/>
        <v>0.8326368476</v>
      </c>
      <c r="S421" s="152"/>
      <c r="T421" s="162"/>
      <c r="U421" s="162"/>
      <c r="V421" s="162"/>
      <c r="W421" s="573"/>
      <c r="X421" s="572"/>
      <c r="Y421" s="163"/>
      <c r="Z421" s="163"/>
      <c r="AA421" s="163"/>
    </row>
    <row r="422">
      <c r="A422" s="528">
        <v>45705.0</v>
      </c>
      <c r="B422" s="531">
        <v>45783.0</v>
      </c>
      <c r="C422" s="54">
        <v>236679.0</v>
      </c>
      <c r="D422" s="530" t="s">
        <v>71</v>
      </c>
      <c r="E422" s="531">
        <v>45566.0</v>
      </c>
      <c r="F422" s="351">
        <f t="shared" si="1"/>
        <v>7</v>
      </c>
      <c r="G422" s="531">
        <v>45635.0</v>
      </c>
      <c r="H422" s="351">
        <f t="shared" si="2"/>
        <v>4</v>
      </c>
      <c r="I422" s="533" t="s">
        <v>74</v>
      </c>
      <c r="J422" s="533">
        <v>302.0</v>
      </c>
      <c r="K422" s="534" t="s">
        <v>174</v>
      </c>
      <c r="L422" s="530" t="s">
        <v>51</v>
      </c>
      <c r="M422" s="555" t="s">
        <v>200</v>
      </c>
      <c r="N422" s="530" t="s">
        <v>19</v>
      </c>
      <c r="O422" s="536" t="s">
        <v>1134</v>
      </c>
      <c r="P422" s="546" t="s">
        <v>61</v>
      </c>
      <c r="Q422" s="538">
        <v>47084.66</v>
      </c>
      <c r="R422" s="539" t="str">
        <f t="shared" si="3"/>
        <v>-</v>
      </c>
      <c r="S422" s="152"/>
      <c r="T422" s="162"/>
      <c r="U422" s="162"/>
      <c r="V422" s="162"/>
      <c r="W422" s="573"/>
      <c r="X422" s="572"/>
      <c r="Y422" s="163"/>
      <c r="Z422" s="163"/>
      <c r="AA422" s="163"/>
    </row>
    <row r="423">
      <c r="A423" s="528">
        <v>45705.0</v>
      </c>
      <c r="B423" s="531">
        <v>45783.0</v>
      </c>
      <c r="C423" s="54">
        <v>98598.0</v>
      </c>
      <c r="D423" s="530" t="s">
        <v>77</v>
      </c>
      <c r="E423" s="531">
        <v>44409.0</v>
      </c>
      <c r="F423" s="351">
        <f t="shared" si="1"/>
        <v>45</v>
      </c>
      <c r="G423" s="531">
        <v>44435.0</v>
      </c>
      <c r="H423" s="351">
        <f t="shared" si="2"/>
        <v>44</v>
      </c>
      <c r="I423" s="533" t="s">
        <v>42</v>
      </c>
      <c r="J423" s="530" t="s">
        <v>1295</v>
      </c>
      <c r="K423" s="534">
        <v>4500.0</v>
      </c>
      <c r="L423" s="530" t="s">
        <v>68</v>
      </c>
      <c r="M423" s="555" t="s">
        <v>200</v>
      </c>
      <c r="N423" s="530" t="s">
        <v>19</v>
      </c>
      <c r="O423" s="536" t="s">
        <v>1099</v>
      </c>
      <c r="P423" s="546" t="s">
        <v>61</v>
      </c>
      <c r="Q423" s="538">
        <v>26344.5</v>
      </c>
      <c r="R423" s="539">
        <f t="shared" si="3"/>
        <v>0.8291863577</v>
      </c>
      <c r="S423" s="152"/>
      <c r="T423" s="162"/>
      <c r="U423" s="162"/>
      <c r="V423" s="162"/>
      <c r="W423" s="573"/>
      <c r="X423" s="572"/>
      <c r="Y423" s="163"/>
      <c r="Z423" s="163"/>
      <c r="AA423" s="163"/>
    </row>
    <row r="424">
      <c r="A424" s="528">
        <v>45705.0</v>
      </c>
      <c r="B424" s="531">
        <v>45783.0</v>
      </c>
      <c r="C424" s="54">
        <v>206939.0</v>
      </c>
      <c r="D424" s="530" t="s">
        <v>77</v>
      </c>
      <c r="E424" s="531">
        <v>45352.0</v>
      </c>
      <c r="F424" s="351">
        <f t="shared" si="1"/>
        <v>14</v>
      </c>
      <c r="G424" s="531">
        <v>45370.0</v>
      </c>
      <c r="H424" s="351">
        <f t="shared" si="2"/>
        <v>13</v>
      </c>
      <c r="I424" s="533" t="s">
        <v>74</v>
      </c>
      <c r="J424" s="530" t="s">
        <v>127</v>
      </c>
      <c r="K424" s="534">
        <v>9000.0</v>
      </c>
      <c r="L424" s="530" t="s">
        <v>51</v>
      </c>
      <c r="M424" s="548" t="s">
        <v>200</v>
      </c>
      <c r="N424" s="530" t="s">
        <v>17</v>
      </c>
      <c r="O424" s="536" t="s">
        <v>1173</v>
      </c>
      <c r="P424" s="546" t="s">
        <v>61</v>
      </c>
      <c r="Q424" s="538">
        <v>41926.17</v>
      </c>
      <c r="R424" s="539">
        <f t="shared" si="3"/>
        <v>0.7853369387</v>
      </c>
      <c r="S424" s="152"/>
      <c r="T424" s="162"/>
      <c r="U424" s="162"/>
      <c r="V424" s="162"/>
      <c r="W424" s="573"/>
      <c r="X424" s="572"/>
      <c r="Y424" s="163"/>
      <c r="Z424" s="163"/>
      <c r="AA424" s="163"/>
    </row>
    <row r="425">
      <c r="A425" s="528">
        <v>45722.0</v>
      </c>
      <c r="B425" s="531">
        <v>45783.0</v>
      </c>
      <c r="C425" s="54">
        <v>213388.0</v>
      </c>
      <c r="D425" s="530" t="s">
        <v>83</v>
      </c>
      <c r="E425" s="531">
        <v>45413.0</v>
      </c>
      <c r="F425" s="351">
        <f t="shared" si="1"/>
        <v>12</v>
      </c>
      <c r="G425" s="531">
        <v>45425.0</v>
      </c>
      <c r="H425" s="351">
        <f t="shared" si="2"/>
        <v>11</v>
      </c>
      <c r="I425" s="533" t="s">
        <v>74</v>
      </c>
      <c r="J425" s="530" t="s">
        <v>127</v>
      </c>
      <c r="K425" s="534">
        <v>6000.0</v>
      </c>
      <c r="L425" s="530" t="s">
        <v>51</v>
      </c>
      <c r="M425" s="548" t="s">
        <v>200</v>
      </c>
      <c r="N425" s="530" t="s">
        <v>19</v>
      </c>
      <c r="O425" s="536" t="s">
        <v>1099</v>
      </c>
      <c r="P425" s="546" t="s">
        <v>61</v>
      </c>
      <c r="Q425" s="538">
        <v>17563.0</v>
      </c>
      <c r="R425" s="560">
        <f t="shared" si="3"/>
        <v>0.6583727154</v>
      </c>
      <c r="S425" s="152"/>
      <c r="T425" s="162"/>
      <c r="U425" s="162"/>
      <c r="V425" s="162"/>
      <c r="W425" s="573"/>
      <c r="X425" s="572"/>
      <c r="Y425" s="163"/>
      <c r="Z425" s="163"/>
      <c r="AA425" s="163"/>
    </row>
    <row r="426">
      <c r="A426" s="528">
        <v>45744.0</v>
      </c>
      <c r="B426" s="531">
        <v>45783.0</v>
      </c>
      <c r="C426" s="54">
        <v>222633.0</v>
      </c>
      <c r="D426" s="530" t="s">
        <v>83</v>
      </c>
      <c r="E426" s="531">
        <v>45474.0</v>
      </c>
      <c r="F426" s="351">
        <f t="shared" si="1"/>
        <v>10</v>
      </c>
      <c r="G426" s="531">
        <v>45498.0</v>
      </c>
      <c r="H426" s="351">
        <f t="shared" si="2"/>
        <v>9</v>
      </c>
      <c r="I426" s="533" t="s">
        <v>74</v>
      </c>
      <c r="J426" s="530">
        <v>307.0</v>
      </c>
      <c r="K426" s="534">
        <v>10000.0</v>
      </c>
      <c r="L426" s="530" t="s">
        <v>51</v>
      </c>
      <c r="M426" s="548" t="s">
        <v>200</v>
      </c>
      <c r="N426" s="530" t="s">
        <v>20</v>
      </c>
      <c r="O426" s="536" t="s">
        <v>1099</v>
      </c>
      <c r="P426" s="546" t="s">
        <v>61</v>
      </c>
      <c r="Q426" s="538">
        <v>32274.66</v>
      </c>
      <c r="R426" s="560">
        <f t="shared" si="3"/>
        <v>0.6901594006</v>
      </c>
      <c r="S426" s="152"/>
      <c r="T426" s="162"/>
      <c r="U426" s="162"/>
      <c r="V426" s="162"/>
      <c r="W426" s="573"/>
      <c r="X426" s="572"/>
      <c r="Y426" s="163"/>
      <c r="Z426" s="163"/>
      <c r="AA426" s="163"/>
    </row>
    <row r="427">
      <c r="A427" s="528">
        <v>45761.0</v>
      </c>
      <c r="B427" s="531">
        <v>45783.0</v>
      </c>
      <c r="C427" s="54">
        <v>227772.0</v>
      </c>
      <c r="D427" s="530" t="s">
        <v>58</v>
      </c>
      <c r="E427" s="531">
        <v>45474.0</v>
      </c>
      <c r="F427" s="351">
        <f t="shared" si="1"/>
        <v>10</v>
      </c>
      <c r="G427" s="531">
        <v>45579.0</v>
      </c>
      <c r="H427" s="351">
        <f t="shared" si="2"/>
        <v>6</v>
      </c>
      <c r="I427" s="533" t="s">
        <v>63</v>
      </c>
      <c r="J427" s="530">
        <v>404.0</v>
      </c>
      <c r="K427" s="534">
        <v>35000.0</v>
      </c>
      <c r="L427" s="530" t="s">
        <v>68</v>
      </c>
      <c r="M427" s="548" t="s">
        <v>200</v>
      </c>
      <c r="N427" s="530" t="s">
        <v>19</v>
      </c>
      <c r="O427" s="536" t="s">
        <v>1099</v>
      </c>
      <c r="P427" s="546" t="s">
        <v>61</v>
      </c>
      <c r="Q427" s="538">
        <v>128754.6</v>
      </c>
      <c r="R427" s="539">
        <f t="shared" si="3"/>
        <v>0.728165052</v>
      </c>
      <c r="S427" s="115"/>
      <c r="T427" s="165"/>
      <c r="U427" s="165"/>
      <c r="V427" s="165"/>
      <c r="W427" s="649"/>
      <c r="X427" s="650"/>
      <c r="Y427" s="166"/>
      <c r="Z427" s="166"/>
      <c r="AA427" s="166"/>
    </row>
    <row r="428">
      <c r="A428" s="528">
        <v>45705.0</v>
      </c>
      <c r="B428" s="531">
        <v>45783.0</v>
      </c>
      <c r="C428" s="54">
        <v>171044.0</v>
      </c>
      <c r="D428" s="530" t="s">
        <v>89</v>
      </c>
      <c r="E428" s="531">
        <v>44866.0</v>
      </c>
      <c r="F428" s="351">
        <f t="shared" si="1"/>
        <v>30</v>
      </c>
      <c r="G428" s="531">
        <v>45062.0</v>
      </c>
      <c r="H428" s="351">
        <f t="shared" si="2"/>
        <v>23</v>
      </c>
      <c r="I428" s="533" t="s">
        <v>73</v>
      </c>
      <c r="J428" s="530" t="s">
        <v>33</v>
      </c>
      <c r="K428" s="534" t="s">
        <v>174</v>
      </c>
      <c r="L428" s="530" t="s">
        <v>51</v>
      </c>
      <c r="M428" s="533" t="s">
        <v>573</v>
      </c>
      <c r="N428" s="530" t="s">
        <v>19</v>
      </c>
      <c r="O428" s="536" t="s">
        <v>1296</v>
      </c>
      <c r="P428" s="546" t="s">
        <v>61</v>
      </c>
      <c r="Q428" s="538">
        <v>103368.42</v>
      </c>
      <c r="R428" s="539" t="str">
        <f t="shared" si="3"/>
        <v>-</v>
      </c>
      <c r="S428" s="115"/>
      <c r="T428" s="165"/>
      <c r="U428" s="165"/>
      <c r="V428" s="165"/>
      <c r="W428" s="649"/>
      <c r="X428" s="650"/>
      <c r="Y428" s="166"/>
      <c r="Z428" s="166"/>
      <c r="AA428" s="166"/>
    </row>
    <row r="429">
      <c r="A429" s="528">
        <v>45705.0</v>
      </c>
      <c r="B429" s="531">
        <v>45783.0</v>
      </c>
      <c r="C429" s="54">
        <v>234520.0</v>
      </c>
      <c r="D429" s="530" t="s">
        <v>158</v>
      </c>
      <c r="E429" s="531">
        <v>45383.0</v>
      </c>
      <c r="F429" s="351">
        <f t="shared" si="1"/>
        <v>13</v>
      </c>
      <c r="G429" s="531">
        <v>45617.0</v>
      </c>
      <c r="H429" s="351">
        <f t="shared" si="2"/>
        <v>5</v>
      </c>
      <c r="I429" s="533" t="s">
        <v>73</v>
      </c>
      <c r="J429" s="530" t="s">
        <v>33</v>
      </c>
      <c r="K429" s="534" t="s">
        <v>174</v>
      </c>
      <c r="L429" s="605"/>
      <c r="M429" s="548" t="s">
        <v>200</v>
      </c>
      <c r="N429" s="530" t="s">
        <v>19</v>
      </c>
      <c r="O429" s="536" t="s">
        <v>1294</v>
      </c>
      <c r="P429" s="546" t="s">
        <v>61</v>
      </c>
      <c r="Q429" s="538">
        <v>21392.96</v>
      </c>
      <c r="R429" s="539" t="str">
        <f t="shared" si="3"/>
        <v>-</v>
      </c>
      <c r="S429" s="115"/>
      <c r="T429" s="165"/>
      <c r="U429" s="165"/>
      <c r="V429" s="165"/>
      <c r="W429" s="649"/>
      <c r="X429" s="650"/>
      <c r="Y429" s="166"/>
      <c r="Z429" s="166"/>
      <c r="AA429" s="166"/>
    </row>
    <row r="430">
      <c r="A430" s="528">
        <v>45707.0</v>
      </c>
      <c r="B430" s="531">
        <v>45783.0</v>
      </c>
      <c r="C430" s="54">
        <v>241681.0</v>
      </c>
      <c r="D430" s="530" t="s">
        <v>158</v>
      </c>
      <c r="E430" s="531">
        <v>45566.0</v>
      </c>
      <c r="F430" s="351">
        <f t="shared" si="1"/>
        <v>7</v>
      </c>
      <c r="G430" s="531">
        <v>45691.0</v>
      </c>
      <c r="H430" s="351">
        <f t="shared" si="2"/>
        <v>3</v>
      </c>
      <c r="I430" s="533" t="s">
        <v>74</v>
      </c>
      <c r="J430" s="530">
        <v>301.0</v>
      </c>
      <c r="K430" s="534">
        <v>10000.0</v>
      </c>
      <c r="L430" s="530" t="s">
        <v>51</v>
      </c>
      <c r="M430" s="548" t="s">
        <v>200</v>
      </c>
      <c r="N430" s="530" t="s">
        <v>19</v>
      </c>
      <c r="O430" s="536" t="s">
        <v>1099</v>
      </c>
      <c r="P430" s="546" t="s">
        <v>61</v>
      </c>
      <c r="Q430" s="538">
        <v>55135.34</v>
      </c>
      <c r="R430" s="539">
        <f t="shared" si="3"/>
        <v>0.8186281249</v>
      </c>
      <c r="S430" s="115"/>
      <c r="T430" s="165"/>
      <c r="U430" s="165"/>
      <c r="V430" s="165"/>
      <c r="W430" s="649"/>
      <c r="X430" s="650"/>
      <c r="Y430" s="166"/>
      <c r="Z430" s="166"/>
      <c r="AA430" s="166"/>
    </row>
    <row r="431">
      <c r="A431" s="651">
        <v>45706.0</v>
      </c>
      <c r="B431" s="531">
        <v>45783.0</v>
      </c>
      <c r="C431" s="54">
        <v>223675.0</v>
      </c>
      <c r="D431" s="530" t="s">
        <v>55</v>
      </c>
      <c r="E431" s="531">
        <v>45505.0</v>
      </c>
      <c r="F431" s="351">
        <f t="shared" si="1"/>
        <v>9</v>
      </c>
      <c r="G431" s="531">
        <v>45540.0</v>
      </c>
      <c r="H431" s="351">
        <f t="shared" si="2"/>
        <v>8</v>
      </c>
      <c r="I431" s="533" t="s">
        <v>74</v>
      </c>
      <c r="J431" s="530">
        <v>307.0</v>
      </c>
      <c r="K431" s="534">
        <v>5000.0</v>
      </c>
      <c r="L431" s="530" t="s">
        <v>68</v>
      </c>
      <c r="M431" s="548" t="s">
        <v>200</v>
      </c>
      <c r="N431" s="530" t="s">
        <v>19</v>
      </c>
      <c r="O431" s="536" t="s">
        <v>1099</v>
      </c>
      <c r="P431" s="546" t="s">
        <v>61</v>
      </c>
      <c r="Q431" s="538">
        <v>22361.15</v>
      </c>
      <c r="R431" s="539">
        <f t="shared" si="3"/>
        <v>0.7763979044</v>
      </c>
      <c r="S431" s="115"/>
      <c r="T431" s="165"/>
      <c r="U431" s="165"/>
      <c r="V431" s="165"/>
      <c r="W431" s="649"/>
      <c r="X431" s="650"/>
      <c r="Y431" s="166"/>
      <c r="Z431" s="166"/>
      <c r="AA431" s="166"/>
    </row>
    <row r="432">
      <c r="A432" s="528">
        <v>45705.0</v>
      </c>
      <c r="B432" s="531">
        <v>45783.0</v>
      </c>
      <c r="C432" s="54">
        <v>205466.0</v>
      </c>
      <c r="D432" s="530" t="s">
        <v>95</v>
      </c>
      <c r="E432" s="531">
        <v>45352.0</v>
      </c>
      <c r="F432" s="351">
        <f t="shared" si="1"/>
        <v>14</v>
      </c>
      <c r="G432" s="531">
        <v>45359.0</v>
      </c>
      <c r="H432" s="351">
        <f t="shared" si="2"/>
        <v>13</v>
      </c>
      <c r="I432" s="533" t="s">
        <v>74</v>
      </c>
      <c r="J432" s="530" t="s">
        <v>1297</v>
      </c>
      <c r="K432" s="534">
        <v>10000.0</v>
      </c>
      <c r="L432" s="530" t="s">
        <v>68</v>
      </c>
      <c r="M432" s="548" t="s">
        <v>200</v>
      </c>
      <c r="N432" s="530" t="s">
        <v>19</v>
      </c>
      <c r="O432" s="536" t="s">
        <v>1099</v>
      </c>
      <c r="P432" s="546" t="s">
        <v>61</v>
      </c>
      <c r="Q432" s="538">
        <v>25725.32</v>
      </c>
      <c r="R432" s="539">
        <f t="shared" si="3"/>
        <v>0.6112779161</v>
      </c>
      <c r="S432" s="115"/>
      <c r="T432" s="165"/>
      <c r="U432" s="165"/>
      <c r="V432" s="165"/>
      <c r="W432" s="649"/>
      <c r="X432" s="650"/>
      <c r="Y432" s="166"/>
      <c r="Z432" s="166"/>
      <c r="AA432" s="166"/>
    </row>
    <row r="433">
      <c r="A433" s="528">
        <v>45705.0</v>
      </c>
      <c r="B433" s="531">
        <v>45783.0</v>
      </c>
      <c r="C433" s="54">
        <v>106999.0</v>
      </c>
      <c r="D433" s="530" t="s">
        <v>96</v>
      </c>
      <c r="E433" s="531">
        <v>44105.0</v>
      </c>
      <c r="F433" s="351">
        <f t="shared" si="1"/>
        <v>55</v>
      </c>
      <c r="G433" s="531">
        <v>44364.0</v>
      </c>
      <c r="H433" s="351">
        <f t="shared" si="2"/>
        <v>46</v>
      </c>
      <c r="I433" s="533" t="s">
        <v>49</v>
      </c>
      <c r="J433" s="530">
        <v>525.0</v>
      </c>
      <c r="K433" s="534" t="s">
        <v>174</v>
      </c>
      <c r="L433" s="530" t="s">
        <v>51</v>
      </c>
      <c r="M433" s="548" t="s">
        <v>200</v>
      </c>
      <c r="N433" s="530" t="s">
        <v>19</v>
      </c>
      <c r="O433" s="536" t="s">
        <v>1173</v>
      </c>
      <c r="P433" s="546" t="s">
        <v>61</v>
      </c>
      <c r="Q433" s="538">
        <v>20007.68</v>
      </c>
      <c r="R433" s="539" t="str">
        <f t="shared" si="3"/>
        <v>-</v>
      </c>
      <c r="S433" s="152"/>
      <c r="T433" s="269"/>
      <c r="U433" s="269"/>
      <c r="V433" s="269"/>
      <c r="W433" s="572"/>
      <c r="X433" s="572"/>
      <c r="Y433" s="268"/>
      <c r="Z433" s="268"/>
      <c r="AA433" s="268"/>
    </row>
    <row r="434">
      <c r="A434" s="528">
        <v>45701.0</v>
      </c>
      <c r="B434" s="531">
        <v>45783.0</v>
      </c>
      <c r="C434" s="54">
        <v>161867.0</v>
      </c>
      <c r="D434" s="530" t="s">
        <v>96</v>
      </c>
      <c r="E434" s="531">
        <v>45231.0</v>
      </c>
      <c r="F434" s="351">
        <f t="shared" si="1"/>
        <v>18</v>
      </c>
      <c r="G434" s="531">
        <v>45350.0</v>
      </c>
      <c r="H434" s="351">
        <f t="shared" si="2"/>
        <v>14</v>
      </c>
      <c r="I434" s="533" t="s">
        <v>141</v>
      </c>
      <c r="J434" s="530">
        <v>602.0</v>
      </c>
      <c r="K434" s="534" t="s">
        <v>64</v>
      </c>
      <c r="L434" s="530" t="s">
        <v>51</v>
      </c>
      <c r="M434" s="548" t="s">
        <v>200</v>
      </c>
      <c r="N434" s="530" t="s">
        <v>19</v>
      </c>
      <c r="O434" s="536" t="s">
        <v>1173</v>
      </c>
      <c r="P434" s="546" t="s">
        <v>61</v>
      </c>
      <c r="Q434" s="538">
        <v>14114.15</v>
      </c>
      <c r="R434" s="539" t="str">
        <f t="shared" si="3"/>
        <v>-</v>
      </c>
      <c r="S434" s="152"/>
      <c r="T434" s="269"/>
      <c r="U434" s="269"/>
      <c r="V434" s="269"/>
      <c r="W434" s="572"/>
      <c r="X434" s="572"/>
      <c r="Y434" s="268"/>
      <c r="Z434" s="268"/>
      <c r="AA434" s="268"/>
    </row>
    <row r="435">
      <c r="A435" s="528">
        <v>45705.0</v>
      </c>
      <c r="B435" s="531">
        <v>45782.0</v>
      </c>
      <c r="C435" s="54">
        <v>216027.0</v>
      </c>
      <c r="D435" s="530" t="s">
        <v>62</v>
      </c>
      <c r="E435" s="531">
        <v>45383.0</v>
      </c>
      <c r="F435" s="532">
        <f t="shared" si="1"/>
        <v>13</v>
      </c>
      <c r="G435" s="531">
        <v>45439.0</v>
      </c>
      <c r="H435" s="351">
        <f t="shared" si="2"/>
        <v>11</v>
      </c>
      <c r="I435" s="533" t="s">
        <v>49</v>
      </c>
      <c r="J435" s="530" t="s">
        <v>33</v>
      </c>
      <c r="K435" s="534">
        <v>5000.0</v>
      </c>
      <c r="L435" s="530" t="s">
        <v>84</v>
      </c>
      <c r="M435" s="548" t="s">
        <v>200</v>
      </c>
      <c r="N435" s="530" t="s">
        <v>17</v>
      </c>
      <c r="O435" s="536" t="s">
        <v>1099</v>
      </c>
      <c r="P435" s="546" t="s">
        <v>61</v>
      </c>
      <c r="Q435" s="538">
        <v>74423.5</v>
      </c>
      <c r="R435" s="539">
        <f t="shared" si="3"/>
        <v>0.9328169194</v>
      </c>
      <c r="S435" s="152"/>
      <c r="T435" s="269"/>
      <c r="U435" s="269"/>
      <c r="V435" s="269"/>
      <c r="W435" s="572"/>
      <c r="X435" s="572"/>
      <c r="Y435" s="268"/>
      <c r="Z435" s="268"/>
      <c r="AA435" s="268"/>
    </row>
    <row r="436">
      <c r="A436" s="528">
        <v>45744.0</v>
      </c>
      <c r="B436" s="531">
        <v>45783.0</v>
      </c>
      <c r="C436" s="54">
        <v>241051.0</v>
      </c>
      <c r="D436" s="530" t="s">
        <v>62</v>
      </c>
      <c r="E436" s="531">
        <v>45566.0</v>
      </c>
      <c r="F436" s="351">
        <f t="shared" si="1"/>
        <v>7</v>
      </c>
      <c r="G436" s="531">
        <v>45687.0</v>
      </c>
      <c r="H436" s="351">
        <f t="shared" si="2"/>
        <v>3</v>
      </c>
      <c r="I436" s="533" t="s">
        <v>74</v>
      </c>
      <c r="J436" s="530">
        <v>313.0</v>
      </c>
      <c r="K436" s="534">
        <v>3000.0</v>
      </c>
      <c r="L436" s="530" t="s">
        <v>51</v>
      </c>
      <c r="M436" s="548" t="s">
        <v>200</v>
      </c>
      <c r="N436" s="530" t="s">
        <v>17</v>
      </c>
      <c r="O436" s="536" t="s">
        <v>1173</v>
      </c>
      <c r="P436" s="546" t="s">
        <v>61</v>
      </c>
      <c r="Q436" s="538">
        <v>28036.96</v>
      </c>
      <c r="R436" s="539">
        <f t="shared" si="3"/>
        <v>0.892998385</v>
      </c>
      <c r="S436" s="152"/>
      <c r="T436" s="269"/>
      <c r="U436" s="269"/>
      <c r="V436" s="269"/>
      <c r="W436" s="572"/>
      <c r="X436" s="572"/>
      <c r="Y436" s="268"/>
      <c r="Z436" s="268"/>
      <c r="AA436" s="268"/>
    </row>
    <row r="437">
      <c r="A437" s="528">
        <v>45705.0</v>
      </c>
      <c r="B437" s="531">
        <v>45783.0</v>
      </c>
      <c r="C437" s="54">
        <v>173702.0</v>
      </c>
      <c r="D437" s="530" t="s">
        <v>116</v>
      </c>
      <c r="E437" s="531">
        <v>44986.0</v>
      </c>
      <c r="F437" s="351">
        <f t="shared" si="1"/>
        <v>26</v>
      </c>
      <c r="G437" s="531">
        <v>45084.0</v>
      </c>
      <c r="H437" s="351">
        <f t="shared" si="2"/>
        <v>22</v>
      </c>
      <c r="I437" s="533" t="s">
        <v>73</v>
      </c>
      <c r="J437" s="530">
        <v>326.0</v>
      </c>
      <c r="K437" s="534" t="s">
        <v>174</v>
      </c>
      <c r="L437" s="530" t="s">
        <v>84</v>
      </c>
      <c r="M437" s="548" t="s">
        <v>200</v>
      </c>
      <c r="N437" s="530" t="s">
        <v>19</v>
      </c>
      <c r="O437" s="536" t="s">
        <v>1090</v>
      </c>
      <c r="P437" s="546" t="s">
        <v>61</v>
      </c>
      <c r="Q437" s="538">
        <v>48531.0</v>
      </c>
      <c r="R437" s="539" t="str">
        <f t="shared" si="3"/>
        <v>-</v>
      </c>
      <c r="S437" s="152"/>
      <c r="T437" s="269"/>
      <c r="U437" s="269"/>
      <c r="V437" s="269"/>
      <c r="W437" s="572"/>
      <c r="X437" s="572"/>
      <c r="Y437" s="268"/>
      <c r="Z437" s="268"/>
      <c r="AA437" s="268"/>
    </row>
    <row r="438">
      <c r="A438" s="528">
        <v>45705.0</v>
      </c>
      <c r="B438" s="531">
        <v>45783.0</v>
      </c>
      <c r="C438" s="54">
        <v>197809.0</v>
      </c>
      <c r="D438" s="530" t="s">
        <v>118</v>
      </c>
      <c r="E438" s="531">
        <v>45200.0</v>
      </c>
      <c r="F438" s="351">
        <f t="shared" si="1"/>
        <v>19</v>
      </c>
      <c r="G438" s="531">
        <v>45300.0</v>
      </c>
      <c r="H438" s="351">
        <f t="shared" si="2"/>
        <v>15</v>
      </c>
      <c r="I438" s="533" t="s">
        <v>73</v>
      </c>
      <c r="J438" s="530">
        <v>269.0</v>
      </c>
      <c r="K438" s="534">
        <v>11000.0</v>
      </c>
      <c r="L438" s="530" t="s">
        <v>51</v>
      </c>
      <c r="M438" s="555" t="s">
        <v>200</v>
      </c>
      <c r="N438" s="530" t="s">
        <v>19</v>
      </c>
      <c r="O438" s="536" t="s">
        <v>1252</v>
      </c>
      <c r="P438" s="546" t="s">
        <v>61</v>
      </c>
      <c r="Q438" s="538">
        <v>56119.7</v>
      </c>
      <c r="R438" s="539">
        <f t="shared" si="3"/>
        <v>0.8039903991</v>
      </c>
      <c r="S438" s="152"/>
      <c r="T438" s="269"/>
      <c r="U438" s="269"/>
      <c r="V438" s="269"/>
      <c r="W438" s="572"/>
      <c r="X438" s="572"/>
      <c r="Y438" s="268"/>
      <c r="Z438" s="268"/>
      <c r="AA438" s="268"/>
    </row>
    <row r="439">
      <c r="A439" s="528">
        <v>45750.0</v>
      </c>
      <c r="B439" s="531">
        <v>45783.0</v>
      </c>
      <c r="C439" s="54">
        <v>223085.0</v>
      </c>
      <c r="D439" s="530" t="s">
        <v>99</v>
      </c>
      <c r="E439" s="531">
        <v>45444.0</v>
      </c>
      <c r="F439" s="351">
        <f t="shared" si="1"/>
        <v>11</v>
      </c>
      <c r="G439" s="531">
        <v>45502.0</v>
      </c>
      <c r="H439" s="351">
        <f t="shared" si="2"/>
        <v>9</v>
      </c>
      <c r="I439" s="533" t="s">
        <v>59</v>
      </c>
      <c r="J439" s="530" t="s">
        <v>176</v>
      </c>
      <c r="K439" s="534">
        <v>6000.0</v>
      </c>
      <c r="L439" s="530" t="s">
        <v>51</v>
      </c>
      <c r="M439" s="548" t="s">
        <v>200</v>
      </c>
      <c r="N439" s="530" t="s">
        <v>19</v>
      </c>
      <c r="O439" s="536" t="s">
        <v>1099</v>
      </c>
      <c r="P439" s="546" t="s">
        <v>61</v>
      </c>
      <c r="Q439" s="538">
        <v>36373.8</v>
      </c>
      <c r="R439" s="539">
        <f t="shared" si="3"/>
        <v>0.8350461046</v>
      </c>
      <c r="S439" s="152"/>
      <c r="T439" s="269"/>
      <c r="U439" s="269"/>
      <c r="V439" s="269"/>
      <c r="W439" s="572"/>
      <c r="X439" s="572"/>
      <c r="Y439" s="268"/>
      <c r="Z439" s="268"/>
      <c r="AA439" s="268"/>
    </row>
    <row r="440">
      <c r="A440" s="528">
        <v>45705.0</v>
      </c>
      <c r="B440" s="531">
        <v>45783.0</v>
      </c>
      <c r="C440" s="54">
        <v>230406.0</v>
      </c>
      <c r="D440" s="530" t="s">
        <v>99</v>
      </c>
      <c r="E440" s="531">
        <v>45536.0</v>
      </c>
      <c r="F440" s="351">
        <f t="shared" si="1"/>
        <v>8</v>
      </c>
      <c r="G440" s="531">
        <v>45573.0</v>
      </c>
      <c r="H440" s="351">
        <f t="shared" si="2"/>
        <v>6</v>
      </c>
      <c r="I440" s="533" t="s">
        <v>74</v>
      </c>
      <c r="J440" s="530">
        <v>360.0</v>
      </c>
      <c r="K440" s="534">
        <v>5000.0</v>
      </c>
      <c r="L440" s="530" t="s">
        <v>68</v>
      </c>
      <c r="M440" s="548" t="s">
        <v>200</v>
      </c>
      <c r="N440" s="530" t="s">
        <v>19</v>
      </c>
      <c r="O440" s="536" t="s">
        <v>1099</v>
      </c>
      <c r="P440" s="546" t="s">
        <v>61</v>
      </c>
      <c r="Q440" s="538">
        <v>16708.56</v>
      </c>
      <c r="R440" s="560">
        <f t="shared" si="3"/>
        <v>0.7007521893</v>
      </c>
      <c r="S440" s="152"/>
      <c r="T440" s="269"/>
      <c r="U440" s="269"/>
      <c r="V440" s="269"/>
      <c r="W440" s="572"/>
      <c r="X440" s="572"/>
      <c r="Y440" s="268"/>
      <c r="Z440" s="268"/>
      <c r="AA440" s="268"/>
    </row>
    <row r="441">
      <c r="A441" s="528">
        <v>45722.0</v>
      </c>
      <c r="B441" s="531">
        <v>45783.0</v>
      </c>
      <c r="C441" s="54">
        <v>223636.0</v>
      </c>
      <c r="D441" s="530" t="s">
        <v>71</v>
      </c>
      <c r="E441" s="531">
        <v>45444.0</v>
      </c>
      <c r="F441" s="351">
        <f t="shared" si="1"/>
        <v>11</v>
      </c>
      <c r="G441" s="531">
        <v>45506.0</v>
      </c>
      <c r="H441" s="351">
        <f t="shared" si="2"/>
        <v>9</v>
      </c>
      <c r="I441" s="533" t="s">
        <v>74</v>
      </c>
      <c r="J441" s="530">
        <v>313.0</v>
      </c>
      <c r="K441" s="534">
        <v>4000.0</v>
      </c>
      <c r="L441" s="530" t="s">
        <v>51</v>
      </c>
      <c r="M441" s="548" t="s">
        <v>200</v>
      </c>
      <c r="N441" s="530" t="s">
        <v>19</v>
      </c>
      <c r="O441" s="536" t="s">
        <v>1099</v>
      </c>
      <c r="P441" s="546" t="s">
        <v>61</v>
      </c>
      <c r="Q441" s="538">
        <v>12122.8</v>
      </c>
      <c r="R441" s="560">
        <f t="shared" si="3"/>
        <v>0.6700432243</v>
      </c>
      <c r="S441" s="152"/>
      <c r="T441" s="269"/>
      <c r="U441" s="269"/>
      <c r="V441" s="269"/>
      <c r="W441" s="572"/>
      <c r="X441" s="572"/>
      <c r="Y441" s="268"/>
      <c r="Z441" s="268"/>
      <c r="AA441" s="268"/>
    </row>
    <row r="442">
      <c r="A442" s="528">
        <v>45705.0</v>
      </c>
      <c r="B442" s="531">
        <v>45783.0</v>
      </c>
      <c r="C442" s="54">
        <v>238540.0</v>
      </c>
      <c r="D442" s="530" t="s">
        <v>60</v>
      </c>
      <c r="E442" s="531">
        <v>45536.0</v>
      </c>
      <c r="F442" s="351">
        <f t="shared" si="1"/>
        <v>8</v>
      </c>
      <c r="G442" s="531">
        <v>45664.0</v>
      </c>
      <c r="H442" s="351">
        <f t="shared" si="2"/>
        <v>3</v>
      </c>
      <c r="I442" s="533" t="s">
        <v>59</v>
      </c>
      <c r="J442" s="533" t="s">
        <v>176</v>
      </c>
      <c r="K442" s="534" t="s">
        <v>175</v>
      </c>
      <c r="L442" s="530" t="s">
        <v>51</v>
      </c>
      <c r="M442" s="548" t="s">
        <v>200</v>
      </c>
      <c r="N442" s="530" t="s">
        <v>19</v>
      </c>
      <c r="O442" s="536" t="s">
        <v>1294</v>
      </c>
      <c r="P442" s="546" t="s">
        <v>61</v>
      </c>
      <c r="Q442" s="538">
        <v>29739.0</v>
      </c>
      <c r="R442" s="539" t="str">
        <f t="shared" si="3"/>
        <v>-</v>
      </c>
      <c r="S442" s="152"/>
      <c r="T442" s="269"/>
      <c r="U442" s="269"/>
      <c r="V442" s="269"/>
      <c r="W442" s="572"/>
      <c r="X442" s="572"/>
      <c r="Y442" s="268"/>
      <c r="Z442" s="268"/>
      <c r="AA442" s="268"/>
    </row>
    <row r="443">
      <c r="A443" s="528">
        <v>45705.0</v>
      </c>
      <c r="B443" s="531">
        <v>45783.0</v>
      </c>
      <c r="C443" s="54">
        <v>200821.0</v>
      </c>
      <c r="D443" s="530" t="s">
        <v>48</v>
      </c>
      <c r="E443" s="531">
        <v>45231.0</v>
      </c>
      <c r="F443" s="351">
        <f t="shared" si="1"/>
        <v>18</v>
      </c>
      <c r="G443" s="531">
        <v>45322.0</v>
      </c>
      <c r="H443" s="351">
        <f t="shared" si="2"/>
        <v>15</v>
      </c>
      <c r="I443" s="533" t="s">
        <v>49</v>
      </c>
      <c r="J443" s="530">
        <v>535.0</v>
      </c>
      <c r="K443" s="534">
        <v>2800.0</v>
      </c>
      <c r="L443" s="530" t="s">
        <v>51</v>
      </c>
      <c r="M443" s="548" t="s">
        <v>200</v>
      </c>
      <c r="N443" s="530" t="s">
        <v>19</v>
      </c>
      <c r="O443" s="536" t="s">
        <v>1173</v>
      </c>
      <c r="P443" s="546" t="s">
        <v>61</v>
      </c>
      <c r="Q443" s="538">
        <v>12318.81</v>
      </c>
      <c r="R443" s="539">
        <f t="shared" si="3"/>
        <v>0.7727053181</v>
      </c>
      <c r="S443" s="152"/>
      <c r="T443" s="269"/>
      <c r="U443" s="269"/>
      <c r="V443" s="269"/>
      <c r="W443" s="572"/>
      <c r="X443" s="572"/>
      <c r="Y443" s="268"/>
      <c r="Z443" s="268"/>
      <c r="AA443" s="268"/>
    </row>
    <row r="444">
      <c r="A444" s="528">
        <v>45705.0</v>
      </c>
      <c r="B444" s="531">
        <v>45783.0</v>
      </c>
      <c r="C444" s="54">
        <v>223968.0</v>
      </c>
      <c r="D444" s="530" t="s">
        <v>83</v>
      </c>
      <c r="E444" s="531">
        <v>45444.0</v>
      </c>
      <c r="F444" s="351">
        <f t="shared" si="1"/>
        <v>11</v>
      </c>
      <c r="G444" s="531">
        <v>45512.0</v>
      </c>
      <c r="H444" s="351">
        <f t="shared" si="2"/>
        <v>8</v>
      </c>
      <c r="I444" s="533" t="s">
        <v>74</v>
      </c>
      <c r="J444" s="569" t="s">
        <v>33</v>
      </c>
      <c r="K444" s="534">
        <v>7000.0</v>
      </c>
      <c r="L444" s="530" t="s">
        <v>51</v>
      </c>
      <c r="M444" s="548" t="s">
        <v>200</v>
      </c>
      <c r="N444" s="530" t="s">
        <v>19</v>
      </c>
      <c r="O444" s="536" t="s">
        <v>1173</v>
      </c>
      <c r="P444" s="546" t="s">
        <v>61</v>
      </c>
      <c r="Q444" s="538">
        <v>45002.73</v>
      </c>
      <c r="R444" s="539">
        <f t="shared" si="3"/>
        <v>0.8444538809</v>
      </c>
      <c r="S444" s="152"/>
      <c r="T444" s="269"/>
      <c r="U444" s="269"/>
      <c r="V444" s="269"/>
      <c r="W444" s="572"/>
      <c r="X444" s="572"/>
      <c r="Y444" s="268"/>
      <c r="Z444" s="268"/>
      <c r="AA444" s="268"/>
    </row>
    <row r="445">
      <c r="A445" s="528">
        <v>45705.0</v>
      </c>
      <c r="B445" s="531">
        <v>45783.0</v>
      </c>
      <c r="C445" s="54">
        <v>235113.0</v>
      </c>
      <c r="D445" s="530" t="s">
        <v>48</v>
      </c>
      <c r="E445" s="531">
        <v>45597.0</v>
      </c>
      <c r="F445" s="351">
        <f t="shared" si="1"/>
        <v>6</v>
      </c>
      <c r="G445" s="531">
        <v>45618.0</v>
      </c>
      <c r="H445" s="351">
        <f t="shared" si="2"/>
        <v>5</v>
      </c>
      <c r="I445" s="533" t="s">
        <v>59</v>
      </c>
      <c r="J445" s="533" t="s">
        <v>176</v>
      </c>
      <c r="K445" s="534" t="s">
        <v>175</v>
      </c>
      <c r="L445" s="530" t="s">
        <v>51</v>
      </c>
      <c r="M445" s="548" t="s">
        <v>200</v>
      </c>
      <c r="N445" s="530" t="s">
        <v>19</v>
      </c>
      <c r="O445" s="536" t="s">
        <v>1294</v>
      </c>
      <c r="P445" s="546" t="s">
        <v>61</v>
      </c>
      <c r="Q445" s="538">
        <v>58422.0</v>
      </c>
      <c r="R445" s="539" t="str">
        <f t="shared" si="3"/>
        <v>-</v>
      </c>
      <c r="S445" s="652"/>
      <c r="T445" s="652"/>
      <c r="U445" s="652"/>
      <c r="V445" s="652"/>
      <c r="W445" s="653"/>
      <c r="X445" s="653"/>
      <c r="Y445" s="652"/>
      <c r="Z445" s="652"/>
      <c r="AA445" s="652"/>
    </row>
    <row r="446">
      <c r="A446" s="528">
        <v>45705.0</v>
      </c>
      <c r="B446" s="531">
        <v>45783.0</v>
      </c>
      <c r="C446" s="54">
        <v>236645.0</v>
      </c>
      <c r="D446" s="530" t="s">
        <v>48</v>
      </c>
      <c r="E446" s="531">
        <v>45597.0</v>
      </c>
      <c r="F446" s="351">
        <f t="shared" si="1"/>
        <v>6</v>
      </c>
      <c r="G446" s="531">
        <v>45635.0</v>
      </c>
      <c r="H446" s="351">
        <f t="shared" si="2"/>
        <v>4</v>
      </c>
      <c r="I446" s="533" t="s">
        <v>49</v>
      </c>
      <c r="J446" s="533" t="s">
        <v>176</v>
      </c>
      <c r="K446" s="534" t="s">
        <v>175</v>
      </c>
      <c r="L446" s="530" t="s">
        <v>51</v>
      </c>
      <c r="M446" s="548" t="s">
        <v>200</v>
      </c>
      <c r="N446" s="530" t="s">
        <v>19</v>
      </c>
      <c r="O446" s="536" t="s">
        <v>1134</v>
      </c>
      <c r="P446" s="546" t="s">
        <v>61</v>
      </c>
      <c r="Q446" s="538">
        <v>60386.54</v>
      </c>
      <c r="R446" s="539" t="str">
        <f t="shared" si="3"/>
        <v>-</v>
      </c>
      <c r="S446" s="652"/>
      <c r="T446" s="652"/>
      <c r="U446" s="652"/>
      <c r="V446" s="652"/>
      <c r="W446" s="653"/>
      <c r="X446" s="653"/>
      <c r="Y446" s="652"/>
      <c r="Z446" s="652"/>
      <c r="AA446" s="652"/>
    </row>
    <row r="447">
      <c r="A447" s="528">
        <v>45754.0</v>
      </c>
      <c r="B447" s="531">
        <v>45783.0</v>
      </c>
      <c r="C447" s="54">
        <v>229821.0</v>
      </c>
      <c r="D447" s="530" t="s">
        <v>48</v>
      </c>
      <c r="E447" s="531">
        <v>45536.0</v>
      </c>
      <c r="F447" s="351">
        <f t="shared" si="1"/>
        <v>8</v>
      </c>
      <c r="G447" s="531">
        <v>45568.0</v>
      </c>
      <c r="H447" s="351">
        <f t="shared" si="2"/>
        <v>7</v>
      </c>
      <c r="I447" s="533" t="s">
        <v>74</v>
      </c>
      <c r="J447" s="530" t="s">
        <v>210</v>
      </c>
      <c r="K447" s="534">
        <v>15000.0</v>
      </c>
      <c r="L447" s="530" t="s">
        <v>51</v>
      </c>
      <c r="M447" s="548" t="s">
        <v>200</v>
      </c>
      <c r="N447" s="530" t="s">
        <v>19</v>
      </c>
      <c r="O447" s="536" t="s">
        <v>1099</v>
      </c>
      <c r="P447" s="546" t="s">
        <v>61</v>
      </c>
      <c r="Q447" s="538">
        <v>75755.29</v>
      </c>
      <c r="R447" s="539">
        <f t="shared" si="3"/>
        <v>0.8019940258</v>
      </c>
      <c r="S447" s="152"/>
      <c r="T447" s="269"/>
      <c r="U447" s="269"/>
      <c r="V447" s="269"/>
      <c r="W447" s="572"/>
      <c r="X447" s="572"/>
      <c r="Y447" s="268"/>
      <c r="Z447" s="268"/>
      <c r="AA447" s="268"/>
    </row>
    <row r="448">
      <c r="A448" s="528">
        <v>45705.0</v>
      </c>
      <c r="B448" s="531">
        <v>45783.0</v>
      </c>
      <c r="C448" s="54">
        <v>190523.0</v>
      </c>
      <c r="D448" s="530" t="s">
        <v>102</v>
      </c>
      <c r="E448" s="531">
        <v>45200.0</v>
      </c>
      <c r="F448" s="351">
        <f t="shared" si="1"/>
        <v>19</v>
      </c>
      <c r="G448" s="531">
        <v>45231.0</v>
      </c>
      <c r="H448" s="351">
        <f t="shared" si="2"/>
        <v>18</v>
      </c>
      <c r="I448" s="533" t="s">
        <v>49</v>
      </c>
      <c r="J448" s="530">
        <v>535.0</v>
      </c>
      <c r="K448" s="534">
        <v>7000.0</v>
      </c>
      <c r="L448" s="530" t="s">
        <v>51</v>
      </c>
      <c r="M448" s="548" t="s">
        <v>200</v>
      </c>
      <c r="N448" s="530" t="s">
        <v>19</v>
      </c>
      <c r="O448" s="536" t="s">
        <v>1173</v>
      </c>
      <c r="P448" s="546" t="s">
        <v>61</v>
      </c>
      <c r="Q448" s="538">
        <v>50859.97</v>
      </c>
      <c r="R448" s="539">
        <f t="shared" si="3"/>
        <v>0.8623672016</v>
      </c>
      <c r="S448" s="652"/>
      <c r="T448" s="652"/>
      <c r="U448" s="652"/>
      <c r="V448" s="652"/>
      <c r="W448" s="653"/>
      <c r="X448" s="653"/>
      <c r="Y448" s="652"/>
      <c r="Z448" s="652"/>
      <c r="AA448" s="652"/>
    </row>
    <row r="449">
      <c r="A449" s="528">
        <v>45721.0</v>
      </c>
      <c r="B449" s="531">
        <v>45783.0</v>
      </c>
      <c r="C449" s="54">
        <v>226221.0</v>
      </c>
      <c r="D449" s="530" t="s">
        <v>71</v>
      </c>
      <c r="E449" s="531">
        <v>45444.0</v>
      </c>
      <c r="F449" s="351">
        <f t="shared" si="1"/>
        <v>11</v>
      </c>
      <c r="G449" s="531">
        <v>45531.0</v>
      </c>
      <c r="H449" s="351">
        <f t="shared" si="2"/>
        <v>8</v>
      </c>
      <c r="I449" s="533" t="s">
        <v>73</v>
      </c>
      <c r="J449" s="601" t="s">
        <v>442</v>
      </c>
      <c r="K449" s="534" t="s">
        <v>103</v>
      </c>
      <c r="L449" s="530" t="s">
        <v>68</v>
      </c>
      <c r="M449" s="548" t="s">
        <v>200</v>
      </c>
      <c r="N449" s="530" t="s">
        <v>19</v>
      </c>
      <c r="O449" s="536" t="s">
        <v>1099</v>
      </c>
      <c r="P449" s="546" t="s">
        <v>61</v>
      </c>
      <c r="Q449" s="538">
        <v>6241.04</v>
      </c>
      <c r="R449" s="560" t="str">
        <f t="shared" si="3"/>
        <v>-</v>
      </c>
      <c r="S449" s="152"/>
      <c r="T449" s="269"/>
      <c r="U449" s="269"/>
      <c r="V449" s="269"/>
      <c r="W449" s="572"/>
      <c r="X449" s="572"/>
      <c r="Y449" s="268"/>
      <c r="Z449" s="268"/>
      <c r="AA449" s="268"/>
    </row>
    <row r="450">
      <c r="A450" s="528">
        <v>45705.0</v>
      </c>
      <c r="B450" s="531">
        <v>45779.0</v>
      </c>
      <c r="C450" s="54">
        <v>235063.0</v>
      </c>
      <c r="D450" s="530" t="s">
        <v>71</v>
      </c>
      <c r="E450" s="531">
        <v>45597.0</v>
      </c>
      <c r="F450" s="351">
        <f t="shared" si="1"/>
        <v>6</v>
      </c>
      <c r="G450" s="531">
        <v>45618.0</v>
      </c>
      <c r="H450" s="351">
        <f t="shared" si="2"/>
        <v>5</v>
      </c>
      <c r="I450" s="533" t="s">
        <v>49</v>
      </c>
      <c r="J450" s="533" t="s">
        <v>176</v>
      </c>
      <c r="K450" s="534" t="s">
        <v>175</v>
      </c>
      <c r="L450" s="586" t="s">
        <v>51</v>
      </c>
      <c r="M450" s="548" t="s">
        <v>200</v>
      </c>
      <c r="N450" s="530" t="s">
        <v>17</v>
      </c>
      <c r="O450" s="536" t="s">
        <v>1173</v>
      </c>
      <c r="P450" s="546" t="s">
        <v>61</v>
      </c>
      <c r="Q450" s="538">
        <v>31102.5</v>
      </c>
      <c r="R450" s="539" t="str">
        <f t="shared" si="3"/>
        <v>-</v>
      </c>
      <c r="S450" s="152"/>
      <c r="T450" s="269"/>
      <c r="U450" s="269"/>
      <c r="V450" s="269"/>
      <c r="W450" s="572"/>
      <c r="X450" s="572"/>
      <c r="Y450" s="268"/>
      <c r="Z450" s="268"/>
      <c r="AA450" s="268"/>
    </row>
    <row r="451">
      <c r="A451" s="528">
        <v>45705.0</v>
      </c>
      <c r="B451" s="531">
        <v>45783.0</v>
      </c>
      <c r="C451" s="54">
        <v>239282.0</v>
      </c>
      <c r="D451" s="530" t="s">
        <v>71</v>
      </c>
      <c r="E451" s="531">
        <v>45658.0</v>
      </c>
      <c r="F451" s="351">
        <f t="shared" si="1"/>
        <v>4</v>
      </c>
      <c r="G451" s="531">
        <v>45671.0</v>
      </c>
      <c r="H451" s="351">
        <f t="shared" si="2"/>
        <v>3</v>
      </c>
      <c r="I451" s="533" t="s">
        <v>49</v>
      </c>
      <c r="J451" s="533" t="s">
        <v>176</v>
      </c>
      <c r="K451" s="534" t="s">
        <v>175</v>
      </c>
      <c r="L451" s="530" t="s">
        <v>51</v>
      </c>
      <c r="M451" s="654">
        <v>45751.0</v>
      </c>
      <c r="N451" s="530" t="s">
        <v>19</v>
      </c>
      <c r="O451" s="536" t="s">
        <v>198</v>
      </c>
      <c r="P451" s="546" t="s">
        <v>61</v>
      </c>
      <c r="Q451" s="538">
        <v>24788.7</v>
      </c>
      <c r="R451" s="539" t="str">
        <f t="shared" si="3"/>
        <v>-</v>
      </c>
      <c r="S451" s="652"/>
      <c r="T451" s="652"/>
      <c r="U451" s="652"/>
      <c r="V451" s="652"/>
      <c r="W451" s="653"/>
      <c r="X451" s="653"/>
      <c r="Y451" s="652"/>
      <c r="Z451" s="652"/>
      <c r="AA451" s="652"/>
    </row>
    <row r="452">
      <c r="A452" s="528">
        <v>45769.0</v>
      </c>
      <c r="B452" s="531">
        <v>45783.0</v>
      </c>
      <c r="C452" s="54">
        <v>240373.0</v>
      </c>
      <c r="D452" s="530" t="s">
        <v>71</v>
      </c>
      <c r="E452" s="531">
        <v>45627.0</v>
      </c>
      <c r="F452" s="351">
        <f t="shared" si="1"/>
        <v>5</v>
      </c>
      <c r="G452" s="531">
        <v>45679.0</v>
      </c>
      <c r="H452" s="351">
        <f t="shared" si="2"/>
        <v>3</v>
      </c>
      <c r="I452" s="533" t="s">
        <v>74</v>
      </c>
      <c r="J452" s="533">
        <v>306.0</v>
      </c>
      <c r="K452" s="534">
        <v>4000.0</v>
      </c>
      <c r="L452" s="530" t="s">
        <v>51</v>
      </c>
      <c r="M452" s="548" t="s">
        <v>200</v>
      </c>
      <c r="N452" s="530" t="s">
        <v>19</v>
      </c>
      <c r="O452" s="536" t="s">
        <v>1134</v>
      </c>
      <c r="P452" s="597" t="s">
        <v>61</v>
      </c>
      <c r="Q452" s="538">
        <v>24198.48</v>
      </c>
      <c r="R452" s="539">
        <f t="shared" si="3"/>
        <v>0.8347003613</v>
      </c>
      <c r="S452" s="652"/>
      <c r="T452" s="652"/>
      <c r="U452" s="652"/>
      <c r="V452" s="652"/>
      <c r="W452" s="653"/>
      <c r="X452" s="653"/>
      <c r="Y452" s="652"/>
      <c r="Z452" s="652"/>
      <c r="AA452" s="652"/>
    </row>
    <row r="453">
      <c r="A453" s="528">
        <v>45713.0</v>
      </c>
      <c r="B453" s="531">
        <v>45783.0</v>
      </c>
      <c r="C453" s="54">
        <v>182783.0</v>
      </c>
      <c r="D453" s="530" t="s">
        <v>70</v>
      </c>
      <c r="E453" s="531">
        <v>45139.0</v>
      </c>
      <c r="F453" s="351">
        <f t="shared" si="1"/>
        <v>21</v>
      </c>
      <c r="G453" s="531">
        <v>45156.0</v>
      </c>
      <c r="H453" s="655">
        <f t="shared" si="2"/>
        <v>20</v>
      </c>
      <c r="I453" s="533" t="s">
        <v>49</v>
      </c>
      <c r="J453" s="530">
        <v>535.0</v>
      </c>
      <c r="K453" s="534">
        <v>15000.0</v>
      </c>
      <c r="L453" s="530" t="s">
        <v>51</v>
      </c>
      <c r="M453" s="656" t="s">
        <v>200</v>
      </c>
      <c r="N453" s="530" t="s">
        <v>19</v>
      </c>
      <c r="O453" s="536" t="s">
        <v>1173</v>
      </c>
      <c r="P453" s="546" t="s">
        <v>61</v>
      </c>
      <c r="Q453" s="538">
        <v>39552.92</v>
      </c>
      <c r="R453" s="539">
        <f t="shared" si="3"/>
        <v>0.6207612485</v>
      </c>
      <c r="S453" s="152"/>
      <c r="T453" s="269"/>
      <c r="U453" s="269"/>
      <c r="V453" s="269"/>
      <c r="W453" s="572"/>
      <c r="X453" s="572"/>
      <c r="Y453" s="268"/>
      <c r="Z453" s="268"/>
      <c r="AA453" s="268"/>
    </row>
    <row r="454">
      <c r="A454" s="528">
        <v>45705.0</v>
      </c>
      <c r="B454" s="531">
        <v>45783.0</v>
      </c>
      <c r="C454" s="54">
        <v>240601.0</v>
      </c>
      <c r="D454" s="530" t="s">
        <v>70</v>
      </c>
      <c r="E454" s="531">
        <v>45658.0</v>
      </c>
      <c r="F454" s="351">
        <f t="shared" si="1"/>
        <v>4</v>
      </c>
      <c r="G454" s="531">
        <v>45681.0</v>
      </c>
      <c r="H454" s="351">
        <f t="shared" si="2"/>
        <v>3</v>
      </c>
      <c r="I454" s="533" t="s">
        <v>59</v>
      </c>
      <c r="J454" s="533" t="s">
        <v>176</v>
      </c>
      <c r="K454" s="534" t="s">
        <v>175</v>
      </c>
      <c r="L454" s="530" t="s">
        <v>51</v>
      </c>
      <c r="M454" s="654">
        <v>45751.0</v>
      </c>
      <c r="N454" s="530" t="s">
        <v>19</v>
      </c>
      <c r="O454" s="536" t="s">
        <v>198</v>
      </c>
      <c r="P454" s="546" t="s">
        <v>61</v>
      </c>
      <c r="Q454" s="538">
        <v>86572.0</v>
      </c>
      <c r="R454" s="539" t="str">
        <f t="shared" si="3"/>
        <v>-</v>
      </c>
      <c r="S454" s="152"/>
      <c r="T454" s="269"/>
      <c r="U454" s="269"/>
      <c r="V454" s="269"/>
      <c r="W454" s="572"/>
      <c r="X454" s="572"/>
      <c r="Y454" s="268"/>
      <c r="Z454" s="268"/>
      <c r="AA454" s="268"/>
    </row>
    <row r="455">
      <c r="A455" s="528">
        <v>45705.0</v>
      </c>
      <c r="B455" s="531">
        <v>45783.0</v>
      </c>
      <c r="C455" s="54">
        <v>238847.0</v>
      </c>
      <c r="D455" s="530" t="s">
        <v>70</v>
      </c>
      <c r="E455" s="531">
        <v>45689.0</v>
      </c>
      <c r="F455" s="351">
        <f t="shared" si="1"/>
        <v>3</v>
      </c>
      <c r="G455" s="531">
        <v>45696.0</v>
      </c>
      <c r="H455" s="351">
        <f t="shared" si="2"/>
        <v>2</v>
      </c>
      <c r="I455" s="533" t="s">
        <v>49</v>
      </c>
      <c r="J455" s="533" t="s">
        <v>176</v>
      </c>
      <c r="K455" s="534" t="s">
        <v>175</v>
      </c>
      <c r="L455" s="530" t="s">
        <v>51</v>
      </c>
      <c r="M455" s="654">
        <v>45751.0</v>
      </c>
      <c r="N455" s="530" t="s">
        <v>19</v>
      </c>
      <c r="O455" s="657" t="s">
        <v>208</v>
      </c>
      <c r="P455" s="546" t="s">
        <v>61</v>
      </c>
      <c r="Q455" s="538">
        <v>73053.6</v>
      </c>
      <c r="R455" s="539" t="str">
        <f t="shared" si="3"/>
        <v>-</v>
      </c>
      <c r="S455" s="152"/>
      <c r="T455" s="269"/>
      <c r="U455" s="269"/>
      <c r="V455" s="269"/>
      <c r="W455" s="572"/>
      <c r="X455" s="572"/>
      <c r="Y455" s="268"/>
      <c r="Z455" s="268"/>
      <c r="AA455" s="268"/>
    </row>
    <row r="456">
      <c r="A456" s="528">
        <v>45705.0</v>
      </c>
      <c r="B456" s="531">
        <v>45783.0</v>
      </c>
      <c r="C456" s="54">
        <v>211375.0</v>
      </c>
      <c r="D456" s="530" t="s">
        <v>77</v>
      </c>
      <c r="E456" s="531">
        <v>45352.0</v>
      </c>
      <c r="F456" s="351">
        <f t="shared" si="1"/>
        <v>14</v>
      </c>
      <c r="G456" s="531">
        <v>45402.0</v>
      </c>
      <c r="H456" s="351">
        <f t="shared" si="2"/>
        <v>12</v>
      </c>
      <c r="I456" s="533" t="s">
        <v>49</v>
      </c>
      <c r="J456" s="530">
        <v>535.0</v>
      </c>
      <c r="K456" s="534" t="s">
        <v>103</v>
      </c>
      <c r="L456" s="530" t="s">
        <v>51</v>
      </c>
      <c r="M456" s="548" t="s">
        <v>200</v>
      </c>
      <c r="N456" s="530" t="s">
        <v>19</v>
      </c>
      <c r="O456" s="536" t="s">
        <v>1173</v>
      </c>
      <c r="P456" s="546" t="s">
        <v>61</v>
      </c>
      <c r="Q456" s="538">
        <v>56350.56</v>
      </c>
      <c r="R456" s="539" t="str">
        <f t="shared" si="3"/>
        <v>-</v>
      </c>
      <c r="S456" s="652"/>
      <c r="T456" s="652"/>
      <c r="U456" s="652"/>
      <c r="V456" s="652"/>
      <c r="W456" s="653"/>
      <c r="X456" s="653"/>
      <c r="Y456" s="652"/>
      <c r="Z456" s="652"/>
      <c r="AA456" s="652"/>
    </row>
    <row r="457">
      <c r="A457" s="528">
        <v>45705.0</v>
      </c>
      <c r="B457" s="531">
        <v>45783.0</v>
      </c>
      <c r="C457" s="54">
        <v>237221.0</v>
      </c>
      <c r="D457" s="530" t="s">
        <v>77</v>
      </c>
      <c r="E457" s="531">
        <v>45627.0</v>
      </c>
      <c r="F457" s="351">
        <f t="shared" si="1"/>
        <v>5</v>
      </c>
      <c r="G457" s="531">
        <v>45644.0</v>
      </c>
      <c r="H457" s="351">
        <f t="shared" si="2"/>
        <v>4</v>
      </c>
      <c r="I457" s="533" t="s">
        <v>49</v>
      </c>
      <c r="J457" s="533" t="s">
        <v>176</v>
      </c>
      <c r="K457" s="534" t="s">
        <v>175</v>
      </c>
      <c r="L457" s="530" t="s">
        <v>51</v>
      </c>
      <c r="M457" s="654">
        <v>45751.0</v>
      </c>
      <c r="N457" s="530" t="s">
        <v>19</v>
      </c>
      <c r="O457" s="536" t="s">
        <v>197</v>
      </c>
      <c r="P457" s="546" t="s">
        <v>61</v>
      </c>
      <c r="Q457" s="538">
        <v>65334.96</v>
      </c>
      <c r="R457" s="539" t="str">
        <f t="shared" si="3"/>
        <v>-</v>
      </c>
      <c r="S457" s="152"/>
      <c r="T457" s="269"/>
      <c r="U457" s="269"/>
      <c r="V457" s="269"/>
      <c r="W457" s="572"/>
      <c r="X457" s="572"/>
      <c r="Y457" s="268"/>
      <c r="Z457" s="268"/>
      <c r="AA457" s="268"/>
    </row>
    <row r="458">
      <c r="A458" s="528">
        <v>45705.0</v>
      </c>
      <c r="B458" s="531">
        <v>45783.0</v>
      </c>
      <c r="C458" s="54">
        <v>240163.0</v>
      </c>
      <c r="D458" s="530" t="s">
        <v>77</v>
      </c>
      <c r="E458" s="531">
        <v>45658.0</v>
      </c>
      <c r="F458" s="351">
        <f t="shared" si="1"/>
        <v>4</v>
      </c>
      <c r="G458" s="531">
        <v>45678.0</v>
      </c>
      <c r="H458" s="351">
        <f t="shared" si="2"/>
        <v>3</v>
      </c>
      <c r="I458" s="533" t="s">
        <v>59</v>
      </c>
      <c r="J458" s="533" t="s">
        <v>176</v>
      </c>
      <c r="K458" s="534" t="s">
        <v>175</v>
      </c>
      <c r="L458" s="530" t="s">
        <v>51</v>
      </c>
      <c r="M458" s="654">
        <v>45751.0</v>
      </c>
      <c r="N458" s="530" t="s">
        <v>19</v>
      </c>
      <c r="O458" s="536" t="s">
        <v>198</v>
      </c>
      <c r="P458" s="546" t="s">
        <v>61</v>
      </c>
      <c r="Q458" s="538">
        <v>144090.0</v>
      </c>
      <c r="R458" s="539" t="str">
        <f t="shared" si="3"/>
        <v>-</v>
      </c>
      <c r="S458" s="152"/>
      <c r="T458" s="269"/>
      <c r="U458" s="269"/>
      <c r="V458" s="269"/>
      <c r="W458" s="572"/>
      <c r="X458" s="572"/>
      <c r="Y458" s="268"/>
      <c r="Z458" s="268"/>
      <c r="AA458" s="268"/>
    </row>
    <row r="459">
      <c r="A459" s="528">
        <v>45705.0</v>
      </c>
      <c r="B459" s="531">
        <v>45783.0</v>
      </c>
      <c r="C459" s="54">
        <v>241080.0</v>
      </c>
      <c r="D459" s="530" t="s">
        <v>77</v>
      </c>
      <c r="E459" s="531">
        <v>45597.0</v>
      </c>
      <c r="F459" s="351">
        <f t="shared" si="1"/>
        <v>6</v>
      </c>
      <c r="G459" s="531">
        <v>45686.0</v>
      </c>
      <c r="H459" s="351">
        <f t="shared" si="2"/>
        <v>3</v>
      </c>
      <c r="I459" s="533" t="s">
        <v>49</v>
      </c>
      <c r="J459" s="533" t="s">
        <v>176</v>
      </c>
      <c r="K459" s="534" t="s">
        <v>175</v>
      </c>
      <c r="L459" s="605"/>
      <c r="M459" s="555" t="s">
        <v>200</v>
      </c>
      <c r="N459" s="530" t="s">
        <v>19</v>
      </c>
      <c r="O459" s="536" t="s">
        <v>1134</v>
      </c>
      <c r="P459" s="546" t="s">
        <v>61</v>
      </c>
      <c r="Q459" s="538">
        <v>60418.2</v>
      </c>
      <c r="R459" s="539" t="str">
        <f t="shared" si="3"/>
        <v>-</v>
      </c>
      <c r="S459" s="152"/>
      <c r="T459" s="269"/>
      <c r="U459" s="269"/>
      <c r="V459" s="269"/>
      <c r="W459" s="572"/>
      <c r="X459" s="572"/>
      <c r="Y459" s="268"/>
      <c r="Z459" s="268"/>
      <c r="AA459" s="268"/>
    </row>
    <row r="460">
      <c r="A460" s="528">
        <v>45706.0</v>
      </c>
      <c r="B460" s="531">
        <v>45783.0</v>
      </c>
      <c r="C460" s="54">
        <v>231716.0</v>
      </c>
      <c r="D460" s="530" t="s">
        <v>77</v>
      </c>
      <c r="E460" s="531">
        <v>45536.0</v>
      </c>
      <c r="F460" s="351">
        <f t="shared" si="1"/>
        <v>8</v>
      </c>
      <c r="G460" s="531">
        <v>45586.0</v>
      </c>
      <c r="H460" s="351">
        <f t="shared" si="2"/>
        <v>6</v>
      </c>
      <c r="I460" s="533" t="s">
        <v>59</v>
      </c>
      <c r="J460" s="530">
        <v>102.0</v>
      </c>
      <c r="K460" s="534">
        <v>8000.0</v>
      </c>
      <c r="L460" s="530" t="s">
        <v>51</v>
      </c>
      <c r="M460" s="555" t="s">
        <v>200</v>
      </c>
      <c r="N460" s="530" t="s">
        <v>19</v>
      </c>
      <c r="O460" s="536" t="s">
        <v>1099</v>
      </c>
      <c r="P460" s="546" t="s">
        <v>61</v>
      </c>
      <c r="Q460" s="538">
        <v>36566.0</v>
      </c>
      <c r="R460" s="539">
        <f t="shared" si="3"/>
        <v>0.7812175245</v>
      </c>
      <c r="S460" s="152"/>
      <c r="T460" s="269"/>
      <c r="U460" s="269"/>
      <c r="V460" s="269"/>
      <c r="W460" s="572"/>
      <c r="X460" s="572"/>
      <c r="Y460" s="268"/>
      <c r="Z460" s="268"/>
      <c r="AA460" s="268"/>
    </row>
    <row r="461">
      <c r="A461" s="528">
        <v>45743.0</v>
      </c>
      <c r="B461" s="531">
        <v>45783.0</v>
      </c>
      <c r="C461" s="54">
        <v>216870.0</v>
      </c>
      <c r="D461" s="530" t="s">
        <v>77</v>
      </c>
      <c r="E461" s="531">
        <v>45323.0</v>
      </c>
      <c r="F461" s="351">
        <f t="shared" si="1"/>
        <v>15</v>
      </c>
      <c r="G461" s="531">
        <v>45448.0</v>
      </c>
      <c r="H461" s="351">
        <f t="shared" si="2"/>
        <v>11</v>
      </c>
      <c r="I461" s="533" t="s">
        <v>59</v>
      </c>
      <c r="J461" s="530">
        <v>139.0</v>
      </c>
      <c r="K461" s="534">
        <v>10000.0</v>
      </c>
      <c r="L461" s="530" t="s">
        <v>51</v>
      </c>
      <c r="M461" s="658" t="s">
        <v>200</v>
      </c>
      <c r="N461" s="530" t="s">
        <v>19</v>
      </c>
      <c r="O461" s="536" t="s">
        <v>1099</v>
      </c>
      <c r="P461" s="546" t="s">
        <v>61</v>
      </c>
      <c r="Q461" s="538">
        <v>28594.0</v>
      </c>
      <c r="R461" s="539">
        <f t="shared" si="3"/>
        <v>0.6502762817</v>
      </c>
      <c r="S461" s="152"/>
      <c r="T461" s="269"/>
      <c r="U461" s="269"/>
      <c r="V461" s="269"/>
      <c r="W461" s="572"/>
      <c r="X461" s="572"/>
      <c r="Y461" s="268"/>
      <c r="Z461" s="268"/>
      <c r="AA461" s="268"/>
    </row>
    <row r="462">
      <c r="A462" s="528">
        <v>45705.0</v>
      </c>
      <c r="B462" s="531">
        <v>45783.0</v>
      </c>
      <c r="C462" s="54">
        <v>218448.0</v>
      </c>
      <c r="D462" s="530" t="s">
        <v>104</v>
      </c>
      <c r="E462" s="531">
        <v>45444.0</v>
      </c>
      <c r="F462" s="351">
        <f t="shared" si="1"/>
        <v>11</v>
      </c>
      <c r="G462" s="531">
        <v>45467.0</v>
      </c>
      <c r="H462" s="351">
        <f t="shared" si="2"/>
        <v>10</v>
      </c>
      <c r="I462" s="533" t="s">
        <v>74</v>
      </c>
      <c r="J462" s="530">
        <v>314.0</v>
      </c>
      <c r="K462" s="534">
        <v>6000.0</v>
      </c>
      <c r="L462" s="530" t="s">
        <v>51</v>
      </c>
      <c r="M462" s="548" t="s">
        <v>200</v>
      </c>
      <c r="N462" s="530" t="s">
        <v>19</v>
      </c>
      <c r="O462" s="536" t="s">
        <v>1099</v>
      </c>
      <c r="P462" s="546" t="s">
        <v>61</v>
      </c>
      <c r="Q462" s="538">
        <v>14776.32</v>
      </c>
      <c r="R462" s="560">
        <f t="shared" si="3"/>
        <v>0.5939449064</v>
      </c>
      <c r="S462" s="152"/>
      <c r="T462" s="269"/>
      <c r="U462" s="269"/>
      <c r="V462" s="269"/>
      <c r="W462" s="572"/>
      <c r="X462" s="572"/>
      <c r="Y462" s="268"/>
      <c r="Z462" s="268"/>
      <c r="AA462" s="268"/>
    </row>
    <row r="463">
      <c r="A463" s="528">
        <v>45705.0</v>
      </c>
      <c r="B463" s="531">
        <v>45783.0</v>
      </c>
      <c r="C463" s="54">
        <v>230312.0</v>
      </c>
      <c r="D463" s="530" t="s">
        <v>104</v>
      </c>
      <c r="E463" s="531">
        <v>45566.0</v>
      </c>
      <c r="F463" s="351">
        <f t="shared" si="1"/>
        <v>7</v>
      </c>
      <c r="G463" s="531">
        <v>45603.0</v>
      </c>
      <c r="H463" s="351">
        <f t="shared" si="2"/>
        <v>5</v>
      </c>
      <c r="I463" s="533" t="s">
        <v>73</v>
      </c>
      <c r="J463" s="533" t="s">
        <v>176</v>
      </c>
      <c r="K463" s="534">
        <v>16000.0</v>
      </c>
      <c r="L463" s="530" t="s">
        <v>51</v>
      </c>
      <c r="M463" s="555" t="s">
        <v>200</v>
      </c>
      <c r="N463" s="530" t="s">
        <v>19</v>
      </c>
      <c r="O463" s="536" t="s">
        <v>1099</v>
      </c>
      <c r="P463" s="546" t="s">
        <v>61</v>
      </c>
      <c r="Q463" s="538">
        <v>83028.16</v>
      </c>
      <c r="R463" s="539">
        <f t="shared" si="3"/>
        <v>0.8072942963</v>
      </c>
      <c r="S463" s="152"/>
      <c r="T463" s="269"/>
      <c r="U463" s="269"/>
      <c r="V463" s="269"/>
      <c r="W463" s="572"/>
      <c r="X463" s="572"/>
      <c r="Y463" s="268"/>
      <c r="Z463" s="268"/>
      <c r="AA463" s="268"/>
    </row>
    <row r="464">
      <c r="A464" s="528">
        <v>45705.0</v>
      </c>
      <c r="B464" s="531">
        <v>45783.0</v>
      </c>
      <c r="C464" s="54">
        <v>233967.0</v>
      </c>
      <c r="D464" s="530" t="s">
        <v>104</v>
      </c>
      <c r="E464" s="531">
        <v>45597.0</v>
      </c>
      <c r="F464" s="351">
        <f t="shared" si="1"/>
        <v>6</v>
      </c>
      <c r="G464" s="531">
        <v>45618.0</v>
      </c>
      <c r="H464" s="351">
        <f t="shared" si="2"/>
        <v>5</v>
      </c>
      <c r="I464" s="533" t="s">
        <v>59</v>
      </c>
      <c r="J464" s="533" t="s">
        <v>176</v>
      </c>
      <c r="K464" s="534" t="s">
        <v>175</v>
      </c>
      <c r="L464" s="530" t="s">
        <v>51</v>
      </c>
      <c r="M464" s="548" t="s">
        <v>200</v>
      </c>
      <c r="N464" s="530" t="s">
        <v>19</v>
      </c>
      <c r="O464" s="536" t="s">
        <v>1294</v>
      </c>
      <c r="P464" s="546" t="s">
        <v>61</v>
      </c>
      <c r="Q464" s="538">
        <v>38005.14</v>
      </c>
      <c r="R464" s="539" t="str">
        <f t="shared" si="3"/>
        <v>-</v>
      </c>
      <c r="S464" s="152"/>
      <c r="T464" s="269"/>
      <c r="U464" s="269"/>
      <c r="V464" s="269"/>
      <c r="W464" s="572"/>
      <c r="X464" s="572"/>
      <c r="Y464" s="268"/>
      <c r="Z464" s="268"/>
      <c r="AA464" s="268"/>
    </row>
    <row r="465">
      <c r="A465" s="528">
        <v>45705.0</v>
      </c>
      <c r="B465" s="531">
        <v>45783.0</v>
      </c>
      <c r="C465" s="54">
        <v>238920.0</v>
      </c>
      <c r="D465" s="530" t="s">
        <v>104</v>
      </c>
      <c r="E465" s="531">
        <v>45597.0</v>
      </c>
      <c r="F465" s="351">
        <f t="shared" si="1"/>
        <v>6</v>
      </c>
      <c r="G465" s="531">
        <v>45671.0</v>
      </c>
      <c r="H465" s="351">
        <f t="shared" si="2"/>
        <v>3</v>
      </c>
      <c r="I465" s="533" t="s">
        <v>59</v>
      </c>
      <c r="J465" s="533">
        <v>102.0</v>
      </c>
      <c r="K465" s="534">
        <v>3000.0</v>
      </c>
      <c r="L465" s="530" t="s">
        <v>51</v>
      </c>
      <c r="M465" s="555" t="s">
        <v>200</v>
      </c>
      <c r="N465" s="530" t="s">
        <v>19</v>
      </c>
      <c r="O465" s="536" t="s">
        <v>1271</v>
      </c>
      <c r="P465" s="546" t="s">
        <v>61</v>
      </c>
      <c r="Q465" s="538">
        <v>19742.94</v>
      </c>
      <c r="R465" s="539">
        <f t="shared" si="3"/>
        <v>0.8480469474</v>
      </c>
      <c r="S465" s="652"/>
      <c r="T465" s="652"/>
      <c r="U465" s="652"/>
      <c r="V465" s="652"/>
      <c r="W465" s="653"/>
      <c r="X465" s="653"/>
      <c r="Y465" s="652"/>
      <c r="Z465" s="652"/>
      <c r="AA465" s="652"/>
    </row>
    <row r="466">
      <c r="A466" s="528">
        <v>45705.0</v>
      </c>
      <c r="B466" s="531">
        <v>45783.0</v>
      </c>
      <c r="C466" s="54">
        <v>240689.0</v>
      </c>
      <c r="D466" s="530" t="s">
        <v>104</v>
      </c>
      <c r="E466" s="531">
        <v>45627.0</v>
      </c>
      <c r="F466" s="351">
        <f t="shared" si="1"/>
        <v>5</v>
      </c>
      <c r="G466" s="531">
        <v>45684.0</v>
      </c>
      <c r="H466" s="351">
        <f t="shared" si="2"/>
        <v>3</v>
      </c>
      <c r="I466" s="533" t="s">
        <v>73</v>
      </c>
      <c r="J466" s="533" t="s">
        <v>176</v>
      </c>
      <c r="K466" s="534" t="s">
        <v>175</v>
      </c>
      <c r="L466" s="530" t="s">
        <v>51</v>
      </c>
      <c r="M466" s="654">
        <v>45751.0</v>
      </c>
      <c r="N466" s="530" t="s">
        <v>19</v>
      </c>
      <c r="O466" s="536" t="s">
        <v>197</v>
      </c>
      <c r="P466" s="546" t="s">
        <v>61</v>
      </c>
      <c r="Q466" s="538">
        <v>21298.16</v>
      </c>
      <c r="R466" s="539" t="str">
        <f t="shared" si="3"/>
        <v>-</v>
      </c>
      <c r="S466" s="152"/>
      <c r="T466" s="269"/>
      <c r="U466" s="269"/>
      <c r="V466" s="269"/>
      <c r="W466" s="572"/>
      <c r="X466" s="572"/>
      <c r="Y466" s="268"/>
      <c r="Z466" s="268"/>
      <c r="AA466" s="268"/>
    </row>
    <row r="467">
      <c r="A467" s="528">
        <v>45705.0</v>
      </c>
      <c r="B467" s="531">
        <v>45783.0</v>
      </c>
      <c r="C467" s="54">
        <v>242048.0</v>
      </c>
      <c r="D467" s="530" t="s">
        <v>104</v>
      </c>
      <c r="E467" s="531">
        <v>45658.0</v>
      </c>
      <c r="F467" s="351">
        <f t="shared" si="1"/>
        <v>4</v>
      </c>
      <c r="G467" s="531">
        <v>45694.0</v>
      </c>
      <c r="H467" s="351">
        <f t="shared" si="2"/>
        <v>3</v>
      </c>
      <c r="I467" s="533" t="s">
        <v>73</v>
      </c>
      <c r="J467" s="533" t="s">
        <v>176</v>
      </c>
      <c r="K467" s="534" t="s">
        <v>175</v>
      </c>
      <c r="L467" s="530" t="s">
        <v>51</v>
      </c>
      <c r="M467" s="654">
        <v>45751.0</v>
      </c>
      <c r="N467" s="530" t="s">
        <v>19</v>
      </c>
      <c r="O467" s="536" t="s">
        <v>198</v>
      </c>
      <c r="P467" s="546" t="s">
        <v>61</v>
      </c>
      <c r="Q467" s="538">
        <v>143059.2</v>
      </c>
      <c r="R467" s="539" t="str">
        <f t="shared" si="3"/>
        <v>-</v>
      </c>
      <c r="S467" s="652"/>
      <c r="T467" s="652"/>
      <c r="U467" s="652"/>
      <c r="V467" s="652"/>
      <c r="W467" s="653"/>
      <c r="X467" s="653"/>
      <c r="Y467" s="652"/>
      <c r="Z467" s="652"/>
      <c r="AA467" s="652"/>
    </row>
    <row r="468">
      <c r="A468" s="528">
        <v>45705.0</v>
      </c>
      <c r="B468" s="531">
        <v>45783.0</v>
      </c>
      <c r="C468" s="54">
        <v>178210.0</v>
      </c>
      <c r="D468" s="530" t="s">
        <v>83</v>
      </c>
      <c r="E468" s="531">
        <v>45108.0</v>
      </c>
      <c r="F468" s="351">
        <f t="shared" si="1"/>
        <v>22</v>
      </c>
      <c r="G468" s="531">
        <v>45121.0</v>
      </c>
      <c r="H468" s="351">
        <f t="shared" si="2"/>
        <v>21</v>
      </c>
      <c r="I468" s="533" t="s">
        <v>49</v>
      </c>
      <c r="J468" s="530">
        <v>535.0</v>
      </c>
      <c r="K468" s="534">
        <v>15500.0</v>
      </c>
      <c r="L468" s="530" t="s">
        <v>51</v>
      </c>
      <c r="M468" s="548" t="s">
        <v>200</v>
      </c>
      <c r="N468" s="530" t="s">
        <v>19</v>
      </c>
      <c r="O468" s="536" t="s">
        <v>1298</v>
      </c>
      <c r="P468" s="546" t="s">
        <v>61</v>
      </c>
      <c r="Q468" s="538">
        <v>60506.55</v>
      </c>
      <c r="R468" s="539">
        <f t="shared" si="3"/>
        <v>0.7438293871</v>
      </c>
      <c r="S468" s="152"/>
      <c r="T468" s="269"/>
      <c r="U468" s="269"/>
      <c r="V468" s="269"/>
      <c r="W468" s="572"/>
      <c r="X468" s="572"/>
      <c r="Y468" s="268"/>
      <c r="Z468" s="268"/>
      <c r="AA468" s="268"/>
    </row>
    <row r="469">
      <c r="A469" s="528">
        <v>45705.0</v>
      </c>
      <c r="B469" s="531">
        <v>45783.0</v>
      </c>
      <c r="C469" s="54">
        <v>189215.0</v>
      </c>
      <c r="D469" s="530" t="s">
        <v>83</v>
      </c>
      <c r="E469" s="531">
        <v>45170.0</v>
      </c>
      <c r="F469" s="351">
        <f t="shared" si="1"/>
        <v>20</v>
      </c>
      <c r="G469" s="531">
        <v>45213.0</v>
      </c>
      <c r="H469" s="351">
        <f t="shared" si="2"/>
        <v>18</v>
      </c>
      <c r="I469" s="533" t="s">
        <v>49</v>
      </c>
      <c r="J469" s="530">
        <v>535.0</v>
      </c>
      <c r="K469" s="534" t="s">
        <v>174</v>
      </c>
      <c r="L469" s="530" t="s">
        <v>51</v>
      </c>
      <c r="M469" s="548" t="s">
        <v>200</v>
      </c>
      <c r="N469" s="530" t="s">
        <v>19</v>
      </c>
      <c r="O469" s="536" t="s">
        <v>1298</v>
      </c>
      <c r="P469" s="546" t="s">
        <v>61</v>
      </c>
      <c r="Q469" s="538">
        <v>41818.14</v>
      </c>
      <c r="R469" s="539" t="str">
        <f t="shared" si="3"/>
        <v>-</v>
      </c>
      <c r="S469" s="152"/>
      <c r="T469" s="269"/>
      <c r="U469" s="269"/>
      <c r="V469" s="269"/>
      <c r="W469" s="572"/>
      <c r="X469" s="572"/>
      <c r="Y469" s="268"/>
      <c r="Z469" s="268"/>
      <c r="AA469" s="268"/>
    </row>
    <row r="470">
      <c r="A470" s="528">
        <v>45705.0</v>
      </c>
      <c r="B470" s="531">
        <v>45783.0</v>
      </c>
      <c r="C470" s="54">
        <v>230264.0</v>
      </c>
      <c r="D470" s="530" t="s">
        <v>83</v>
      </c>
      <c r="E470" s="531">
        <v>45383.0</v>
      </c>
      <c r="F470" s="351">
        <f t="shared" si="1"/>
        <v>13</v>
      </c>
      <c r="G470" s="531">
        <v>45576.0</v>
      </c>
      <c r="H470" s="351">
        <f t="shared" si="2"/>
        <v>6</v>
      </c>
      <c r="I470" s="533" t="s">
        <v>49</v>
      </c>
      <c r="J470" s="530" t="s">
        <v>33</v>
      </c>
      <c r="K470" s="534" t="s">
        <v>174</v>
      </c>
      <c r="L470" s="530" t="s">
        <v>51</v>
      </c>
      <c r="M470" s="548" t="s">
        <v>200</v>
      </c>
      <c r="N470" s="530" t="s">
        <v>19</v>
      </c>
      <c r="O470" s="536" t="s">
        <v>1173</v>
      </c>
      <c r="P470" s="546" t="s">
        <v>61</v>
      </c>
      <c r="Q470" s="538">
        <v>11187.4</v>
      </c>
      <c r="R470" s="539" t="str">
        <f t="shared" si="3"/>
        <v>-</v>
      </c>
      <c r="S470" s="152"/>
      <c r="T470" s="269"/>
      <c r="U470" s="269"/>
      <c r="V470" s="269"/>
      <c r="W470" s="572"/>
      <c r="X470" s="572"/>
      <c r="Y470" s="268"/>
      <c r="Z470" s="268"/>
      <c r="AA470" s="268"/>
    </row>
    <row r="471">
      <c r="A471" s="528">
        <v>45705.0</v>
      </c>
      <c r="B471" s="531">
        <v>45783.0</v>
      </c>
      <c r="C471" s="54">
        <v>240568.0</v>
      </c>
      <c r="D471" s="530" t="s">
        <v>83</v>
      </c>
      <c r="E471" s="531">
        <v>45658.0</v>
      </c>
      <c r="F471" s="351">
        <f t="shared" si="1"/>
        <v>4</v>
      </c>
      <c r="G471" s="531">
        <v>45688.0</v>
      </c>
      <c r="H471" s="351">
        <f t="shared" si="2"/>
        <v>3</v>
      </c>
      <c r="I471" s="533" t="s">
        <v>74</v>
      </c>
      <c r="J471" s="533" t="s">
        <v>176</v>
      </c>
      <c r="K471" s="534" t="s">
        <v>175</v>
      </c>
      <c r="L471" s="530" t="s">
        <v>51</v>
      </c>
      <c r="M471" s="654">
        <v>45751.0</v>
      </c>
      <c r="N471" s="530" t="s">
        <v>19</v>
      </c>
      <c r="O471" s="536" t="s">
        <v>198</v>
      </c>
      <c r="P471" s="546" t="s">
        <v>61</v>
      </c>
      <c r="Q471" s="538">
        <v>61839.14</v>
      </c>
      <c r="R471" s="539" t="str">
        <f t="shared" si="3"/>
        <v>-</v>
      </c>
      <c r="S471" s="152"/>
      <c r="T471" s="269"/>
      <c r="U471" s="269"/>
      <c r="V471" s="269"/>
      <c r="W471" s="572"/>
      <c r="X471" s="572"/>
      <c r="Y471" s="268"/>
      <c r="Z471" s="268"/>
      <c r="AA471" s="268"/>
    </row>
    <row r="472">
      <c r="A472" s="528">
        <v>45705.0</v>
      </c>
      <c r="B472" s="531">
        <v>45783.0</v>
      </c>
      <c r="C472" s="54">
        <v>241695.0</v>
      </c>
      <c r="D472" s="530" t="s">
        <v>83</v>
      </c>
      <c r="E472" s="531">
        <v>45658.0</v>
      </c>
      <c r="F472" s="351">
        <f t="shared" si="1"/>
        <v>4</v>
      </c>
      <c r="G472" s="531">
        <v>45693.0</v>
      </c>
      <c r="H472" s="351">
        <f t="shared" si="2"/>
        <v>3</v>
      </c>
      <c r="I472" s="533" t="s">
        <v>74</v>
      </c>
      <c r="J472" s="533" t="s">
        <v>176</v>
      </c>
      <c r="K472" s="534" t="s">
        <v>175</v>
      </c>
      <c r="L472" s="530" t="s">
        <v>51</v>
      </c>
      <c r="M472" s="654">
        <v>45751.0</v>
      </c>
      <c r="N472" s="530" t="s">
        <v>19</v>
      </c>
      <c r="O472" s="536" t="s">
        <v>198</v>
      </c>
      <c r="P472" s="546" t="s">
        <v>61</v>
      </c>
      <c r="Q472" s="538">
        <v>118653.36</v>
      </c>
      <c r="R472" s="539" t="str">
        <f t="shared" si="3"/>
        <v>-</v>
      </c>
      <c r="S472" s="152"/>
      <c r="T472" s="269"/>
      <c r="U472" s="269"/>
      <c r="V472" s="269"/>
      <c r="W472" s="572"/>
      <c r="X472" s="572"/>
      <c r="Y472" s="268"/>
      <c r="Z472" s="268"/>
      <c r="AA472" s="268"/>
    </row>
    <row r="473">
      <c r="A473" s="528">
        <v>45705.0</v>
      </c>
      <c r="B473" s="531">
        <v>45783.0</v>
      </c>
      <c r="C473" s="54">
        <v>241801.0</v>
      </c>
      <c r="D473" s="530" t="s">
        <v>83</v>
      </c>
      <c r="E473" s="531">
        <v>45658.0</v>
      </c>
      <c r="F473" s="351">
        <f t="shared" si="1"/>
        <v>4</v>
      </c>
      <c r="G473" s="531">
        <v>45698.0</v>
      </c>
      <c r="H473" s="351">
        <f t="shared" si="2"/>
        <v>2</v>
      </c>
      <c r="I473" s="533" t="s">
        <v>59</v>
      </c>
      <c r="J473" s="533" t="s">
        <v>176</v>
      </c>
      <c r="K473" s="534" t="s">
        <v>175</v>
      </c>
      <c r="L473" s="530" t="s">
        <v>51</v>
      </c>
      <c r="M473" s="654">
        <v>45751.0</v>
      </c>
      <c r="N473" s="530" t="s">
        <v>19</v>
      </c>
      <c r="O473" s="536" t="s">
        <v>198</v>
      </c>
      <c r="P473" s="546" t="s">
        <v>61</v>
      </c>
      <c r="Q473" s="538">
        <v>60843.0</v>
      </c>
      <c r="R473" s="539" t="str">
        <f t="shared" si="3"/>
        <v>-</v>
      </c>
      <c r="S473" s="115"/>
      <c r="T473" s="165"/>
      <c r="U473" s="165"/>
      <c r="V473" s="165"/>
      <c r="W473" s="649"/>
      <c r="X473" s="650"/>
      <c r="Y473" s="166"/>
      <c r="Z473" s="166"/>
      <c r="AA473" s="166"/>
    </row>
    <row r="474">
      <c r="A474" s="528">
        <v>45705.0</v>
      </c>
      <c r="B474" s="531">
        <v>45783.0</v>
      </c>
      <c r="C474" s="54">
        <v>217500.0</v>
      </c>
      <c r="D474" s="530" t="s">
        <v>83</v>
      </c>
      <c r="E474" s="531">
        <v>45413.0</v>
      </c>
      <c r="F474" s="351">
        <f t="shared" si="1"/>
        <v>12</v>
      </c>
      <c r="G474" s="531">
        <v>45457.0</v>
      </c>
      <c r="H474" s="351">
        <f t="shared" si="2"/>
        <v>10</v>
      </c>
      <c r="I474" s="533" t="s">
        <v>59</v>
      </c>
      <c r="J474" s="530" t="s">
        <v>33</v>
      </c>
      <c r="K474" s="534" t="s">
        <v>103</v>
      </c>
      <c r="L474" s="530" t="s">
        <v>68</v>
      </c>
      <c r="M474" s="555" t="s">
        <v>200</v>
      </c>
      <c r="N474" s="530" t="s">
        <v>19</v>
      </c>
      <c r="O474" s="536" t="s">
        <v>1094</v>
      </c>
      <c r="P474" s="546" t="s">
        <v>61</v>
      </c>
      <c r="Q474" s="538">
        <v>106091.73</v>
      </c>
      <c r="R474" s="539" t="str">
        <f t="shared" si="3"/>
        <v>-</v>
      </c>
      <c r="S474" s="115"/>
      <c r="T474" s="165"/>
      <c r="U474" s="165"/>
      <c r="V474" s="165"/>
      <c r="W474" s="649"/>
      <c r="X474" s="650"/>
      <c r="Y474" s="166"/>
      <c r="Z474" s="166"/>
      <c r="AA474" s="166"/>
    </row>
    <row r="475">
      <c r="A475" s="528">
        <v>45705.0</v>
      </c>
      <c r="B475" s="531">
        <v>45783.0</v>
      </c>
      <c r="C475" s="54">
        <v>197727.0</v>
      </c>
      <c r="D475" s="530" t="s">
        <v>83</v>
      </c>
      <c r="E475" s="531">
        <v>45261.0</v>
      </c>
      <c r="F475" s="351">
        <f t="shared" si="1"/>
        <v>17</v>
      </c>
      <c r="G475" s="531">
        <v>45303.0</v>
      </c>
      <c r="H475" s="351">
        <f t="shared" si="2"/>
        <v>15</v>
      </c>
      <c r="I475" s="533" t="s">
        <v>59</v>
      </c>
      <c r="J475" s="530">
        <v>139.0</v>
      </c>
      <c r="K475" s="534" t="s">
        <v>174</v>
      </c>
      <c r="L475" s="530" t="s">
        <v>51</v>
      </c>
      <c r="M475" s="548" t="s">
        <v>200</v>
      </c>
      <c r="N475" s="530" t="s">
        <v>19</v>
      </c>
      <c r="O475" s="536" t="s">
        <v>1173</v>
      </c>
      <c r="P475" s="546" t="s">
        <v>61</v>
      </c>
      <c r="Q475" s="538">
        <v>30320.0</v>
      </c>
      <c r="R475" s="539" t="str">
        <f t="shared" si="3"/>
        <v>-</v>
      </c>
      <c r="S475" s="115"/>
      <c r="T475" s="165"/>
      <c r="U475" s="165"/>
      <c r="V475" s="165"/>
      <c r="W475" s="649"/>
      <c r="X475" s="650"/>
      <c r="Y475" s="166"/>
      <c r="Z475" s="166"/>
      <c r="AA475" s="166"/>
    </row>
    <row r="476">
      <c r="A476" s="528">
        <v>45712.0</v>
      </c>
      <c r="B476" s="531">
        <v>45783.0</v>
      </c>
      <c r="C476" s="54">
        <v>211853.0</v>
      </c>
      <c r="D476" s="530" t="s">
        <v>83</v>
      </c>
      <c r="E476" s="531">
        <v>45261.0</v>
      </c>
      <c r="F476" s="351">
        <f t="shared" si="1"/>
        <v>17</v>
      </c>
      <c r="G476" s="531">
        <v>45408.0</v>
      </c>
      <c r="H476" s="351">
        <f t="shared" si="2"/>
        <v>12</v>
      </c>
      <c r="I476" s="533" t="s">
        <v>59</v>
      </c>
      <c r="J476" s="530">
        <v>139.0</v>
      </c>
      <c r="K476" s="534">
        <v>3000.0</v>
      </c>
      <c r="L476" s="530" t="s">
        <v>51</v>
      </c>
      <c r="M476" s="548" t="s">
        <v>200</v>
      </c>
      <c r="N476" s="530" t="s">
        <v>19</v>
      </c>
      <c r="O476" s="536" t="s">
        <v>1099</v>
      </c>
      <c r="P476" s="546" t="s">
        <v>61</v>
      </c>
      <c r="Q476" s="538">
        <v>12166.08</v>
      </c>
      <c r="R476" s="539">
        <f t="shared" si="3"/>
        <v>0.7534127673</v>
      </c>
      <c r="S476" s="115"/>
      <c r="T476" s="165"/>
      <c r="U476" s="165"/>
      <c r="V476" s="165"/>
      <c r="W476" s="649"/>
      <c r="X476" s="650"/>
      <c r="Y476" s="166"/>
      <c r="Z476" s="166"/>
      <c r="AA476" s="166"/>
    </row>
    <row r="477">
      <c r="A477" s="528">
        <v>45705.0</v>
      </c>
      <c r="B477" s="531">
        <v>45783.0</v>
      </c>
      <c r="C477" s="54">
        <v>123218.0</v>
      </c>
      <c r="D477" s="530" t="s">
        <v>58</v>
      </c>
      <c r="E477" s="531">
        <v>44621.0</v>
      </c>
      <c r="F477" s="351">
        <f t="shared" si="1"/>
        <v>38</v>
      </c>
      <c r="G477" s="531">
        <v>44693.0</v>
      </c>
      <c r="H477" s="351">
        <f t="shared" si="2"/>
        <v>35</v>
      </c>
      <c r="I477" s="533" t="s">
        <v>49</v>
      </c>
      <c r="J477" s="530">
        <v>516.0</v>
      </c>
      <c r="K477" s="534" t="s">
        <v>103</v>
      </c>
      <c r="L477" s="530" t="s">
        <v>51</v>
      </c>
      <c r="M477" s="548" t="s">
        <v>200</v>
      </c>
      <c r="N477" s="530" t="s">
        <v>19</v>
      </c>
      <c r="O477" s="536" t="s">
        <v>1094</v>
      </c>
      <c r="P477" s="546" t="s">
        <v>61</v>
      </c>
      <c r="Q477" s="538">
        <v>9706.4</v>
      </c>
      <c r="R477" s="539" t="str">
        <f t="shared" si="3"/>
        <v>-</v>
      </c>
      <c r="S477" s="115"/>
      <c r="T477" s="165"/>
      <c r="U477" s="165"/>
      <c r="V477" s="165"/>
      <c r="W477" s="649"/>
      <c r="X477" s="650"/>
      <c r="Y477" s="166"/>
      <c r="Z477" s="166"/>
      <c r="AA477" s="166"/>
    </row>
    <row r="478">
      <c r="A478" s="528">
        <v>45705.0</v>
      </c>
      <c r="B478" s="531">
        <v>45783.0</v>
      </c>
      <c r="C478" s="54">
        <v>216011.0</v>
      </c>
      <c r="D478" s="530" t="s">
        <v>58</v>
      </c>
      <c r="E478" s="531">
        <v>45413.0</v>
      </c>
      <c r="F478" s="532">
        <f t="shared" si="1"/>
        <v>12</v>
      </c>
      <c r="G478" s="531">
        <v>45439.0</v>
      </c>
      <c r="H478" s="351">
        <f t="shared" si="2"/>
        <v>11</v>
      </c>
      <c r="I478" s="533" t="s">
        <v>73</v>
      </c>
      <c r="J478" s="530">
        <v>318.0</v>
      </c>
      <c r="K478" s="534" t="s">
        <v>103</v>
      </c>
      <c r="L478" s="530" t="s">
        <v>51</v>
      </c>
      <c r="M478" s="548" t="s">
        <v>200</v>
      </c>
      <c r="N478" s="530" t="s">
        <v>19</v>
      </c>
      <c r="O478" s="536" t="s">
        <v>1180</v>
      </c>
      <c r="P478" s="546" t="s">
        <v>61</v>
      </c>
      <c r="Q478" s="538">
        <v>8416.2</v>
      </c>
      <c r="R478" s="560" t="str">
        <f t="shared" si="3"/>
        <v>-</v>
      </c>
      <c r="S478" s="115"/>
      <c r="T478" s="165"/>
      <c r="U478" s="165"/>
      <c r="V478" s="165"/>
      <c r="W478" s="649"/>
      <c r="X478" s="650"/>
      <c r="Y478" s="166"/>
      <c r="Z478" s="166"/>
      <c r="AA478" s="166"/>
    </row>
    <row r="479">
      <c r="A479" s="528">
        <v>45705.0</v>
      </c>
      <c r="B479" s="531">
        <v>45783.0</v>
      </c>
      <c r="C479" s="54">
        <v>241165.0</v>
      </c>
      <c r="D479" s="530" t="s">
        <v>58</v>
      </c>
      <c r="E479" s="531">
        <v>45658.0</v>
      </c>
      <c r="F479" s="351">
        <f t="shared" si="1"/>
        <v>4</v>
      </c>
      <c r="G479" s="531">
        <v>45687.0</v>
      </c>
      <c r="H479" s="351">
        <f t="shared" si="2"/>
        <v>3</v>
      </c>
      <c r="I479" s="533" t="s">
        <v>49</v>
      </c>
      <c r="J479" s="533" t="s">
        <v>176</v>
      </c>
      <c r="K479" s="534" t="s">
        <v>175</v>
      </c>
      <c r="L479" s="530" t="s">
        <v>51</v>
      </c>
      <c r="M479" s="654">
        <v>45751.0</v>
      </c>
      <c r="N479" s="530" t="s">
        <v>19</v>
      </c>
      <c r="O479" s="536" t="s">
        <v>198</v>
      </c>
      <c r="P479" s="546" t="s">
        <v>61</v>
      </c>
      <c r="Q479" s="538">
        <v>42464.07</v>
      </c>
      <c r="R479" s="539" t="str">
        <f t="shared" si="3"/>
        <v>-</v>
      </c>
      <c r="S479" s="115"/>
      <c r="T479" s="165"/>
      <c r="U479" s="165"/>
      <c r="V479" s="165"/>
      <c r="W479" s="649"/>
      <c r="X479" s="650"/>
      <c r="Y479" s="166"/>
      <c r="Z479" s="166"/>
      <c r="AA479" s="166"/>
    </row>
    <row r="480">
      <c r="A480" s="528">
        <v>45705.0</v>
      </c>
      <c r="B480" s="531">
        <v>45783.0</v>
      </c>
      <c r="C480" s="54">
        <v>229843.0</v>
      </c>
      <c r="D480" s="530" t="s">
        <v>58</v>
      </c>
      <c r="E480" s="531">
        <v>45536.0</v>
      </c>
      <c r="F480" s="351">
        <f t="shared" si="1"/>
        <v>8</v>
      </c>
      <c r="G480" s="531">
        <v>45569.0</v>
      </c>
      <c r="H480" s="351">
        <f t="shared" si="2"/>
        <v>7</v>
      </c>
      <c r="I480" s="533" t="s">
        <v>74</v>
      </c>
      <c r="J480" s="533">
        <v>302.0</v>
      </c>
      <c r="K480" s="534" t="s">
        <v>175</v>
      </c>
      <c r="L480" s="530" t="s">
        <v>51</v>
      </c>
      <c r="M480" s="555" t="s">
        <v>200</v>
      </c>
      <c r="N480" s="530" t="s">
        <v>19</v>
      </c>
      <c r="O480" s="536" t="s">
        <v>1173</v>
      </c>
      <c r="P480" s="546" t="s">
        <v>61</v>
      </c>
      <c r="Q480" s="538">
        <v>17344.4</v>
      </c>
      <c r="R480" s="539" t="str">
        <f t="shared" si="3"/>
        <v>-</v>
      </c>
      <c r="S480" s="115"/>
      <c r="T480" s="165"/>
      <c r="U480" s="165"/>
      <c r="V480" s="165"/>
      <c r="W480" s="649"/>
      <c r="X480" s="650"/>
      <c r="Y480" s="166"/>
      <c r="Z480" s="166"/>
      <c r="AA480" s="166"/>
    </row>
    <row r="481">
      <c r="A481" s="528">
        <v>45705.0</v>
      </c>
      <c r="B481" s="531">
        <v>45783.0</v>
      </c>
      <c r="C481" s="54">
        <v>222587.0</v>
      </c>
      <c r="D481" s="530" t="s">
        <v>58</v>
      </c>
      <c r="E481" s="531">
        <v>45474.0</v>
      </c>
      <c r="F481" s="351">
        <f t="shared" si="1"/>
        <v>10</v>
      </c>
      <c r="G481" s="531">
        <v>45614.0</v>
      </c>
      <c r="H481" s="351">
        <f t="shared" si="2"/>
        <v>5</v>
      </c>
      <c r="I481" s="533" t="s">
        <v>59</v>
      </c>
      <c r="J481" s="533" t="s">
        <v>176</v>
      </c>
      <c r="K481" s="534" t="s">
        <v>175</v>
      </c>
      <c r="L481" s="530" t="s">
        <v>51</v>
      </c>
      <c r="M481" s="548" t="s">
        <v>200</v>
      </c>
      <c r="N481" s="530" t="s">
        <v>19</v>
      </c>
      <c r="O481" s="536" t="s">
        <v>1294</v>
      </c>
      <c r="P481" s="546" t="s">
        <v>61</v>
      </c>
      <c r="Q481" s="538">
        <v>33345.0</v>
      </c>
      <c r="R481" s="539" t="str">
        <f t="shared" si="3"/>
        <v>-</v>
      </c>
      <c r="S481" s="115"/>
      <c r="T481" s="165"/>
      <c r="U481" s="165"/>
      <c r="V481" s="165"/>
      <c r="W481" s="649"/>
      <c r="X481" s="650"/>
      <c r="Y481" s="166"/>
      <c r="Z481" s="166"/>
      <c r="AA481" s="166"/>
    </row>
    <row r="482">
      <c r="A482" s="528">
        <v>45705.0</v>
      </c>
      <c r="B482" s="531">
        <v>45783.0</v>
      </c>
      <c r="C482" s="54">
        <v>239058.0</v>
      </c>
      <c r="D482" s="530" t="s">
        <v>58</v>
      </c>
      <c r="E482" s="531">
        <v>45658.0</v>
      </c>
      <c r="F482" s="351">
        <f t="shared" si="1"/>
        <v>4</v>
      </c>
      <c r="G482" s="531">
        <v>45667.0</v>
      </c>
      <c r="H482" s="351">
        <f t="shared" si="2"/>
        <v>3</v>
      </c>
      <c r="I482" s="533" t="s">
        <v>59</v>
      </c>
      <c r="J482" s="533" t="s">
        <v>176</v>
      </c>
      <c r="K482" s="534" t="s">
        <v>175</v>
      </c>
      <c r="L482" s="530" t="s">
        <v>51</v>
      </c>
      <c r="M482" s="654">
        <v>45751.0</v>
      </c>
      <c r="N482" s="530" t="s">
        <v>19</v>
      </c>
      <c r="O482" s="536" t="s">
        <v>198</v>
      </c>
      <c r="P482" s="546" t="s">
        <v>61</v>
      </c>
      <c r="Q482" s="538">
        <v>65340.0</v>
      </c>
      <c r="R482" s="539" t="str">
        <f t="shared" si="3"/>
        <v>-</v>
      </c>
      <c r="S482" s="115"/>
      <c r="T482" s="165"/>
      <c r="U482" s="165"/>
      <c r="V482" s="165"/>
      <c r="W482" s="649"/>
      <c r="X482" s="650"/>
      <c r="Y482" s="166"/>
      <c r="Z482" s="166"/>
      <c r="AA482" s="166"/>
    </row>
    <row r="483">
      <c r="A483" s="528">
        <v>45705.0</v>
      </c>
      <c r="B483" s="531">
        <v>45783.0</v>
      </c>
      <c r="C483" s="54">
        <v>241584.0</v>
      </c>
      <c r="D483" s="530" t="s">
        <v>58</v>
      </c>
      <c r="E483" s="531">
        <v>45658.0</v>
      </c>
      <c r="F483" s="351">
        <f t="shared" si="1"/>
        <v>4</v>
      </c>
      <c r="G483" s="531">
        <v>45692.0</v>
      </c>
      <c r="H483" s="351">
        <f t="shared" si="2"/>
        <v>3</v>
      </c>
      <c r="I483" s="533" t="s">
        <v>49</v>
      </c>
      <c r="J483" s="533" t="s">
        <v>176</v>
      </c>
      <c r="K483" s="534" t="s">
        <v>175</v>
      </c>
      <c r="L483" s="530" t="s">
        <v>51</v>
      </c>
      <c r="M483" s="654">
        <v>45751.0</v>
      </c>
      <c r="N483" s="530" t="s">
        <v>19</v>
      </c>
      <c r="O483" s="536" t="s">
        <v>198</v>
      </c>
      <c r="P483" s="546" t="s">
        <v>61</v>
      </c>
      <c r="Q483" s="538">
        <v>54507.31</v>
      </c>
      <c r="R483" s="539" t="str">
        <f t="shared" si="3"/>
        <v>-</v>
      </c>
      <c r="S483" s="115"/>
      <c r="T483" s="165"/>
      <c r="U483" s="165"/>
      <c r="V483" s="165"/>
      <c r="W483" s="649"/>
      <c r="X483" s="650"/>
      <c r="Y483" s="166"/>
      <c r="Z483" s="166"/>
      <c r="AA483" s="166"/>
    </row>
    <row r="484">
      <c r="A484" s="528">
        <v>45705.0</v>
      </c>
      <c r="B484" s="531">
        <v>45783.0</v>
      </c>
      <c r="C484" s="54">
        <v>242444.0</v>
      </c>
      <c r="D484" s="530" t="s">
        <v>58</v>
      </c>
      <c r="E484" s="531">
        <v>45658.0</v>
      </c>
      <c r="F484" s="351">
        <f t="shared" si="1"/>
        <v>4</v>
      </c>
      <c r="G484" s="531">
        <v>45699.0</v>
      </c>
      <c r="H484" s="351">
        <f t="shared" si="2"/>
        <v>2</v>
      </c>
      <c r="I484" s="533" t="s">
        <v>74</v>
      </c>
      <c r="J484" s="533" t="s">
        <v>176</v>
      </c>
      <c r="K484" s="534" t="s">
        <v>175</v>
      </c>
      <c r="L484" s="530" t="s">
        <v>51</v>
      </c>
      <c r="M484" s="654">
        <v>45751.0</v>
      </c>
      <c r="N484" s="530" t="s">
        <v>20</v>
      </c>
      <c r="O484" s="536" t="s">
        <v>198</v>
      </c>
      <c r="P484" s="546" t="s">
        <v>61</v>
      </c>
      <c r="Q484" s="538">
        <v>33842.24</v>
      </c>
      <c r="R484" s="539" t="str">
        <f t="shared" si="3"/>
        <v>-</v>
      </c>
      <c r="S484" s="115"/>
      <c r="T484" s="165"/>
      <c r="U484" s="165"/>
      <c r="V484" s="165"/>
      <c r="W484" s="649"/>
      <c r="X484" s="650"/>
      <c r="Y484" s="166"/>
      <c r="Z484" s="166"/>
      <c r="AA484" s="166"/>
    </row>
    <row r="485">
      <c r="A485" s="528">
        <v>45705.0</v>
      </c>
      <c r="B485" s="531">
        <v>45783.0</v>
      </c>
      <c r="C485" s="54">
        <v>198491.0</v>
      </c>
      <c r="D485" s="530" t="s">
        <v>87</v>
      </c>
      <c r="E485" s="531">
        <v>45261.0</v>
      </c>
      <c r="F485" s="351">
        <f t="shared" si="1"/>
        <v>17</v>
      </c>
      <c r="G485" s="531">
        <v>45303.0</v>
      </c>
      <c r="H485" s="351">
        <f t="shared" si="2"/>
        <v>15</v>
      </c>
      <c r="I485" s="533" t="s">
        <v>59</v>
      </c>
      <c r="J485" s="530">
        <v>139.0</v>
      </c>
      <c r="K485" s="534" t="s">
        <v>174</v>
      </c>
      <c r="L485" s="530" t="s">
        <v>51</v>
      </c>
      <c r="M485" s="548" t="s">
        <v>200</v>
      </c>
      <c r="N485" s="530" t="s">
        <v>19</v>
      </c>
      <c r="O485" s="536" t="s">
        <v>1173</v>
      </c>
      <c r="P485" s="546" t="s">
        <v>61</v>
      </c>
      <c r="Q485" s="538">
        <v>32579.98</v>
      </c>
      <c r="R485" s="539" t="str">
        <f t="shared" si="3"/>
        <v>-</v>
      </c>
      <c r="S485" s="115"/>
      <c r="T485" s="165"/>
      <c r="U485" s="165"/>
      <c r="V485" s="165"/>
      <c r="W485" s="649"/>
      <c r="X485" s="650"/>
      <c r="Y485" s="166"/>
      <c r="Z485" s="166"/>
      <c r="AA485" s="166"/>
    </row>
    <row r="486">
      <c r="A486" s="528">
        <v>45705.0</v>
      </c>
      <c r="B486" s="531">
        <v>45783.0</v>
      </c>
      <c r="C486" s="54">
        <v>238155.0</v>
      </c>
      <c r="D486" s="530" t="s">
        <v>87</v>
      </c>
      <c r="E486" s="531">
        <v>45627.0</v>
      </c>
      <c r="F486" s="351">
        <f t="shared" si="1"/>
        <v>5</v>
      </c>
      <c r="G486" s="531">
        <v>45661.0</v>
      </c>
      <c r="H486" s="351">
        <f t="shared" si="2"/>
        <v>4</v>
      </c>
      <c r="I486" s="533" t="s">
        <v>49</v>
      </c>
      <c r="J486" s="533" t="s">
        <v>176</v>
      </c>
      <c r="K486" s="534" t="s">
        <v>175</v>
      </c>
      <c r="L486" s="530" t="s">
        <v>51</v>
      </c>
      <c r="M486" s="654">
        <v>45751.0</v>
      </c>
      <c r="N486" s="530" t="s">
        <v>19</v>
      </c>
      <c r="O486" s="536" t="s">
        <v>197</v>
      </c>
      <c r="P486" s="546" t="s">
        <v>61</v>
      </c>
      <c r="Q486" s="538">
        <v>21818.42</v>
      </c>
      <c r="R486" s="539" t="str">
        <f t="shared" si="3"/>
        <v>-</v>
      </c>
      <c r="S486" s="115"/>
      <c r="T486" s="165"/>
      <c r="U486" s="165"/>
      <c r="V486" s="165"/>
      <c r="W486" s="649"/>
      <c r="X486" s="650"/>
      <c r="Y486" s="166"/>
      <c r="Z486" s="166"/>
      <c r="AA486" s="166"/>
    </row>
    <row r="487">
      <c r="A487" s="528">
        <v>45705.0</v>
      </c>
      <c r="B487" s="531">
        <v>45783.0</v>
      </c>
      <c r="C487" s="54">
        <v>242032.0</v>
      </c>
      <c r="D487" s="530" t="s">
        <v>87</v>
      </c>
      <c r="E487" s="531">
        <v>45627.0</v>
      </c>
      <c r="F487" s="351">
        <f t="shared" si="1"/>
        <v>5</v>
      </c>
      <c r="G487" s="531">
        <v>45693.0</v>
      </c>
      <c r="H487" s="351">
        <f t="shared" si="2"/>
        <v>3</v>
      </c>
      <c r="I487" s="533" t="s">
        <v>74</v>
      </c>
      <c r="J487" s="533" t="s">
        <v>176</v>
      </c>
      <c r="K487" s="534" t="s">
        <v>175</v>
      </c>
      <c r="L487" s="605"/>
      <c r="M487" s="654">
        <v>45751.0</v>
      </c>
      <c r="N487" s="530" t="s">
        <v>19</v>
      </c>
      <c r="O487" s="536" t="s">
        <v>197</v>
      </c>
      <c r="P487" s="546" t="s">
        <v>61</v>
      </c>
      <c r="Q487" s="538">
        <v>88082.28</v>
      </c>
      <c r="R487" s="539" t="str">
        <f t="shared" si="3"/>
        <v>-</v>
      </c>
      <c r="S487" s="115"/>
      <c r="T487" s="165"/>
      <c r="U487" s="165"/>
      <c r="V487" s="165"/>
      <c r="W487" s="649"/>
      <c r="X487" s="650"/>
      <c r="Y487" s="166"/>
      <c r="Z487" s="166"/>
      <c r="AA487" s="166"/>
    </row>
    <row r="488">
      <c r="A488" s="528">
        <v>45705.0</v>
      </c>
      <c r="B488" s="531">
        <v>45783.0</v>
      </c>
      <c r="C488" s="54">
        <v>220916.0</v>
      </c>
      <c r="D488" s="530" t="s">
        <v>107</v>
      </c>
      <c r="E488" s="531">
        <v>45444.0</v>
      </c>
      <c r="F488" s="351">
        <f t="shared" si="1"/>
        <v>11</v>
      </c>
      <c r="G488" s="531">
        <v>45482.0</v>
      </c>
      <c r="H488" s="351">
        <f t="shared" si="2"/>
        <v>9</v>
      </c>
      <c r="I488" s="533" t="s">
        <v>73</v>
      </c>
      <c r="J488" s="530">
        <v>215.0</v>
      </c>
      <c r="K488" s="659">
        <v>15599.2</v>
      </c>
      <c r="L488" s="530" t="s">
        <v>51</v>
      </c>
      <c r="M488" s="555" t="s">
        <v>200</v>
      </c>
      <c r="N488" s="530" t="s">
        <v>19</v>
      </c>
      <c r="O488" s="536" t="s">
        <v>1173</v>
      </c>
      <c r="P488" s="546" t="s">
        <v>61</v>
      </c>
      <c r="Q488" s="538">
        <v>77995.8</v>
      </c>
      <c r="R488" s="539">
        <f t="shared" si="3"/>
        <v>0.7999994872</v>
      </c>
      <c r="S488" s="115"/>
      <c r="T488" s="165"/>
      <c r="U488" s="165"/>
      <c r="V488" s="165"/>
      <c r="W488" s="649"/>
      <c r="X488" s="650"/>
      <c r="Y488" s="166"/>
      <c r="Z488" s="166"/>
      <c r="AA488" s="166"/>
    </row>
    <row r="489">
      <c r="A489" s="528">
        <v>45705.0</v>
      </c>
      <c r="B489" s="531">
        <v>45783.0</v>
      </c>
      <c r="C489" s="54">
        <v>219458.0</v>
      </c>
      <c r="D489" s="530" t="s">
        <v>88</v>
      </c>
      <c r="E489" s="531">
        <v>45323.0</v>
      </c>
      <c r="F489" s="351">
        <f t="shared" si="1"/>
        <v>15</v>
      </c>
      <c r="G489" s="531">
        <v>45510.0</v>
      </c>
      <c r="H489" s="351">
        <f t="shared" si="2"/>
        <v>9</v>
      </c>
      <c r="I489" s="533" t="s">
        <v>59</v>
      </c>
      <c r="J489" s="530">
        <v>139.0</v>
      </c>
      <c r="K489" s="534">
        <v>7050.0</v>
      </c>
      <c r="L489" s="530" t="s">
        <v>51</v>
      </c>
      <c r="M489" s="548" t="s">
        <v>200</v>
      </c>
      <c r="N489" s="530" t="s">
        <v>19</v>
      </c>
      <c r="O489" s="536" t="s">
        <v>1173</v>
      </c>
      <c r="P489" s="546" t="s">
        <v>61</v>
      </c>
      <c r="Q489" s="538">
        <v>35289.0</v>
      </c>
      <c r="R489" s="539">
        <f t="shared" si="3"/>
        <v>0.800221032</v>
      </c>
      <c r="S489" s="115"/>
      <c r="T489" s="165"/>
      <c r="U489" s="165"/>
      <c r="V489" s="165"/>
      <c r="W489" s="649"/>
      <c r="X489" s="650"/>
      <c r="Y489" s="166"/>
      <c r="Z489" s="166"/>
      <c r="AA489" s="166"/>
    </row>
    <row r="490">
      <c r="A490" s="528">
        <v>45705.0</v>
      </c>
      <c r="B490" s="531">
        <v>45783.0</v>
      </c>
      <c r="C490" s="54">
        <v>204884.0</v>
      </c>
      <c r="D490" s="530" t="s">
        <v>41</v>
      </c>
      <c r="E490" s="531">
        <v>45323.0</v>
      </c>
      <c r="F490" s="351">
        <f t="shared" si="1"/>
        <v>15</v>
      </c>
      <c r="G490" s="531">
        <v>45359.0</v>
      </c>
      <c r="H490" s="351">
        <f t="shared" si="2"/>
        <v>13</v>
      </c>
      <c r="I490" s="533" t="s">
        <v>59</v>
      </c>
      <c r="J490" s="530">
        <v>139.0</v>
      </c>
      <c r="K490" s="534" t="s">
        <v>1118</v>
      </c>
      <c r="L490" s="530" t="s">
        <v>68</v>
      </c>
      <c r="M490" s="548" t="s">
        <v>200</v>
      </c>
      <c r="N490" s="530" t="s">
        <v>19</v>
      </c>
      <c r="O490" s="536" t="s">
        <v>1173</v>
      </c>
      <c r="P490" s="546" t="s">
        <v>61</v>
      </c>
      <c r="Q490" s="538">
        <v>29438.64</v>
      </c>
      <c r="R490" s="539" t="str">
        <f t="shared" si="3"/>
        <v>-</v>
      </c>
      <c r="S490" s="115"/>
      <c r="T490" s="165"/>
      <c r="U490" s="165"/>
      <c r="V490" s="165"/>
      <c r="W490" s="649"/>
      <c r="X490" s="650"/>
      <c r="Y490" s="166"/>
      <c r="Z490" s="166"/>
      <c r="AA490" s="166"/>
    </row>
    <row r="491">
      <c r="A491" s="528">
        <v>45705.0</v>
      </c>
      <c r="B491" s="531">
        <v>45783.0</v>
      </c>
      <c r="C491" s="54">
        <v>219654.0</v>
      </c>
      <c r="D491" s="530" t="s">
        <v>89</v>
      </c>
      <c r="E491" s="531">
        <v>45323.0</v>
      </c>
      <c r="F491" s="351">
        <f t="shared" si="1"/>
        <v>15</v>
      </c>
      <c r="G491" s="531">
        <v>45471.0</v>
      </c>
      <c r="H491" s="351">
        <f t="shared" si="2"/>
        <v>10</v>
      </c>
      <c r="I491" s="533" t="s">
        <v>59</v>
      </c>
      <c r="J491" s="530">
        <v>139.0</v>
      </c>
      <c r="K491" s="534">
        <v>3000.0</v>
      </c>
      <c r="L491" s="530" t="s">
        <v>84</v>
      </c>
      <c r="M491" s="548" t="s">
        <v>200</v>
      </c>
      <c r="N491" s="530" t="s">
        <v>17</v>
      </c>
      <c r="O491" s="536" t="s">
        <v>1173</v>
      </c>
      <c r="P491" s="546" t="s">
        <v>61</v>
      </c>
      <c r="Q491" s="538">
        <v>19380.0</v>
      </c>
      <c r="R491" s="539">
        <f t="shared" si="3"/>
        <v>0.8452012384</v>
      </c>
      <c r="S491" s="115"/>
      <c r="T491" s="165"/>
      <c r="U491" s="165"/>
      <c r="V491" s="165"/>
      <c r="W491" s="649"/>
      <c r="X491" s="650"/>
      <c r="Y491" s="166"/>
      <c r="Z491" s="166"/>
      <c r="AA491" s="166"/>
    </row>
    <row r="492">
      <c r="A492" s="528">
        <v>45705.0</v>
      </c>
      <c r="B492" s="531">
        <v>45783.0</v>
      </c>
      <c r="C492" s="54">
        <v>202034.0</v>
      </c>
      <c r="D492" s="530" t="s">
        <v>89</v>
      </c>
      <c r="E492" s="531">
        <v>45536.0</v>
      </c>
      <c r="F492" s="351">
        <f t="shared" si="1"/>
        <v>8</v>
      </c>
      <c r="G492" s="531">
        <v>45566.0</v>
      </c>
      <c r="H492" s="351">
        <f t="shared" si="2"/>
        <v>7</v>
      </c>
      <c r="I492" s="533" t="s">
        <v>74</v>
      </c>
      <c r="J492" s="530">
        <v>365.0</v>
      </c>
      <c r="K492" s="534">
        <v>3500.0</v>
      </c>
      <c r="L492" s="530" t="s">
        <v>68</v>
      </c>
      <c r="M492" s="548" t="s">
        <v>200</v>
      </c>
      <c r="N492" s="530" t="s">
        <v>19</v>
      </c>
      <c r="O492" s="536" t="s">
        <v>1173</v>
      </c>
      <c r="P492" s="546" t="s">
        <v>61</v>
      </c>
      <c r="Q492" s="538">
        <v>10563.28</v>
      </c>
      <c r="R492" s="560">
        <f t="shared" si="3"/>
        <v>0.6686635212</v>
      </c>
      <c r="S492" s="115"/>
      <c r="T492" s="165"/>
      <c r="U492" s="165"/>
      <c r="V492" s="165"/>
      <c r="W492" s="649"/>
      <c r="X492" s="650"/>
      <c r="Y492" s="166"/>
      <c r="Z492" s="166"/>
      <c r="AA492" s="166"/>
    </row>
    <row r="493">
      <c r="A493" s="528">
        <v>45705.0</v>
      </c>
      <c r="B493" s="531">
        <v>45783.0</v>
      </c>
      <c r="C493" s="54">
        <v>238841.0</v>
      </c>
      <c r="D493" s="530" t="s">
        <v>89</v>
      </c>
      <c r="E493" s="531">
        <v>45627.0</v>
      </c>
      <c r="F493" s="351">
        <f t="shared" si="1"/>
        <v>5</v>
      </c>
      <c r="G493" s="531">
        <v>45681.0</v>
      </c>
      <c r="H493" s="351">
        <f t="shared" si="2"/>
        <v>3</v>
      </c>
      <c r="I493" s="533" t="s">
        <v>49</v>
      </c>
      <c r="J493" s="533" t="s">
        <v>176</v>
      </c>
      <c r="K493" s="538" t="s">
        <v>174</v>
      </c>
      <c r="L493" s="530" t="s">
        <v>51</v>
      </c>
      <c r="M493" s="548" t="s">
        <v>200</v>
      </c>
      <c r="N493" s="530" t="s">
        <v>19</v>
      </c>
      <c r="O493" s="536" t="s">
        <v>1134</v>
      </c>
      <c r="P493" s="546" t="s">
        <v>61</v>
      </c>
      <c r="Q493" s="542"/>
      <c r="R493" s="539" t="str">
        <f t="shared" si="3"/>
        <v>-</v>
      </c>
      <c r="S493" s="115"/>
      <c r="T493" s="165"/>
      <c r="U493" s="165"/>
      <c r="V493" s="165"/>
      <c r="W493" s="649"/>
      <c r="X493" s="650"/>
      <c r="Y493" s="166"/>
      <c r="Z493" s="166"/>
      <c r="AA493" s="166"/>
    </row>
    <row r="494">
      <c r="A494" s="528">
        <v>45708.0</v>
      </c>
      <c r="B494" s="531">
        <v>45783.0</v>
      </c>
      <c r="C494" s="54">
        <v>198580.0</v>
      </c>
      <c r="D494" s="530" t="s">
        <v>158</v>
      </c>
      <c r="E494" s="531">
        <v>45231.0</v>
      </c>
      <c r="F494" s="351">
        <f t="shared" si="1"/>
        <v>18</v>
      </c>
      <c r="G494" s="531">
        <v>45308.0</v>
      </c>
      <c r="H494" s="351">
        <f t="shared" si="2"/>
        <v>15</v>
      </c>
      <c r="I494" s="533" t="s">
        <v>42</v>
      </c>
      <c r="J494" s="530">
        <v>23.0</v>
      </c>
      <c r="K494" s="534">
        <v>5200.0</v>
      </c>
      <c r="L494" s="530" t="s">
        <v>51</v>
      </c>
      <c r="M494" s="548" t="s">
        <v>1299</v>
      </c>
      <c r="N494" s="530" t="s">
        <v>19</v>
      </c>
      <c r="O494" s="536" t="s">
        <v>1229</v>
      </c>
      <c r="P494" s="546" t="s">
        <v>61</v>
      </c>
      <c r="Q494" s="542"/>
      <c r="R494" s="539" t="str">
        <f t="shared" si="3"/>
        <v>-</v>
      </c>
      <c r="S494" s="115"/>
      <c r="T494" s="165"/>
      <c r="U494" s="165"/>
      <c r="V494" s="165"/>
      <c r="W494" s="649"/>
      <c r="X494" s="650"/>
      <c r="Y494" s="166"/>
      <c r="Z494" s="166"/>
      <c r="AA494" s="166"/>
    </row>
    <row r="495">
      <c r="A495" s="528">
        <v>45705.0</v>
      </c>
      <c r="B495" s="531">
        <v>45782.0</v>
      </c>
      <c r="C495" s="54">
        <v>230892.0</v>
      </c>
      <c r="D495" s="530" t="s">
        <v>179</v>
      </c>
      <c r="E495" s="531">
        <v>45047.0</v>
      </c>
      <c r="F495" s="351">
        <f t="shared" si="1"/>
        <v>24</v>
      </c>
      <c r="G495" s="531">
        <v>45580.0</v>
      </c>
      <c r="H495" s="351">
        <f t="shared" si="2"/>
        <v>6</v>
      </c>
      <c r="I495" s="533" t="s">
        <v>49</v>
      </c>
      <c r="J495" s="530">
        <v>535.0</v>
      </c>
      <c r="K495" s="542" t="s">
        <v>175</v>
      </c>
      <c r="L495" s="530" t="s">
        <v>51</v>
      </c>
      <c r="M495" s="548" t="s">
        <v>200</v>
      </c>
      <c r="N495" s="530" t="s">
        <v>17</v>
      </c>
      <c r="O495" s="536" t="s">
        <v>1298</v>
      </c>
      <c r="P495" s="546" t="s">
        <v>61</v>
      </c>
      <c r="Q495" s="542"/>
      <c r="R495" s="539" t="str">
        <f t="shared" si="3"/>
        <v>-</v>
      </c>
      <c r="S495" s="115"/>
      <c r="T495" s="165"/>
      <c r="U495" s="165"/>
      <c r="V495" s="165"/>
      <c r="W495" s="649"/>
      <c r="X495" s="650"/>
      <c r="Y495" s="166"/>
      <c r="Z495" s="166"/>
      <c r="AA495" s="166"/>
    </row>
    <row r="496">
      <c r="A496" s="528">
        <v>45705.0</v>
      </c>
      <c r="B496" s="531">
        <v>45783.0</v>
      </c>
      <c r="C496" s="54">
        <v>238371.0</v>
      </c>
      <c r="D496" s="530" t="s">
        <v>112</v>
      </c>
      <c r="E496" s="531">
        <v>45658.0</v>
      </c>
      <c r="F496" s="351">
        <f t="shared" si="1"/>
        <v>4</v>
      </c>
      <c r="G496" s="531">
        <v>45664.0</v>
      </c>
      <c r="H496" s="351">
        <f t="shared" si="2"/>
        <v>3</v>
      </c>
      <c r="I496" s="533" t="s">
        <v>49</v>
      </c>
      <c r="J496" s="533" t="s">
        <v>176</v>
      </c>
      <c r="K496" s="534" t="s">
        <v>175</v>
      </c>
      <c r="L496" s="530" t="s">
        <v>51</v>
      </c>
      <c r="M496" s="654">
        <v>45751.0</v>
      </c>
      <c r="N496" s="530" t="s">
        <v>19</v>
      </c>
      <c r="O496" s="536" t="s">
        <v>198</v>
      </c>
      <c r="P496" s="546" t="s">
        <v>61</v>
      </c>
      <c r="Q496" s="542"/>
      <c r="R496" s="539" t="str">
        <f t="shared" si="3"/>
        <v>-</v>
      </c>
      <c r="S496" s="115"/>
      <c r="T496" s="165"/>
      <c r="U496" s="165"/>
      <c r="V496" s="165"/>
      <c r="W496" s="649"/>
      <c r="X496" s="650"/>
      <c r="Y496" s="166"/>
      <c r="Z496" s="166"/>
      <c r="AA496" s="166"/>
    </row>
    <row r="497">
      <c r="A497" s="528">
        <v>45705.0</v>
      </c>
      <c r="B497" s="531">
        <v>45783.0</v>
      </c>
      <c r="C497" s="54">
        <v>233149.0</v>
      </c>
      <c r="D497" s="530" t="s">
        <v>93</v>
      </c>
      <c r="E497" s="531">
        <v>45536.0</v>
      </c>
      <c r="F497" s="351">
        <f t="shared" si="1"/>
        <v>8</v>
      </c>
      <c r="G497" s="531">
        <v>45601.0</v>
      </c>
      <c r="H497" s="351">
        <f t="shared" si="2"/>
        <v>6</v>
      </c>
      <c r="I497" s="533" t="s">
        <v>59</v>
      </c>
      <c r="J497" s="533" t="s">
        <v>176</v>
      </c>
      <c r="K497" s="534" t="s">
        <v>175</v>
      </c>
      <c r="L497" s="530" t="s">
        <v>51</v>
      </c>
      <c r="M497" s="548" t="s">
        <v>200</v>
      </c>
      <c r="N497" s="530" t="s">
        <v>19</v>
      </c>
      <c r="O497" s="536" t="s">
        <v>1294</v>
      </c>
      <c r="P497" s="546" t="s">
        <v>61</v>
      </c>
      <c r="Q497" s="542"/>
      <c r="R497" s="539" t="str">
        <f t="shared" si="3"/>
        <v>-</v>
      </c>
      <c r="S497" s="115"/>
      <c r="T497" s="165"/>
      <c r="U497" s="165"/>
      <c r="V497" s="165"/>
      <c r="W497" s="649"/>
      <c r="X497" s="650"/>
      <c r="Y497" s="166"/>
      <c r="Z497" s="166"/>
      <c r="AA497" s="166"/>
    </row>
    <row r="498">
      <c r="A498" s="528">
        <v>45705.0</v>
      </c>
      <c r="B498" s="531">
        <v>45783.0</v>
      </c>
      <c r="C498" s="54">
        <v>237869.0</v>
      </c>
      <c r="D498" s="530" t="s">
        <v>93</v>
      </c>
      <c r="E498" s="531">
        <v>45627.0</v>
      </c>
      <c r="F498" s="351">
        <f t="shared" si="1"/>
        <v>5</v>
      </c>
      <c r="G498" s="531">
        <v>45654.0</v>
      </c>
      <c r="H498" s="351">
        <f t="shared" si="2"/>
        <v>4</v>
      </c>
      <c r="I498" s="533" t="s">
        <v>49</v>
      </c>
      <c r="J498" s="533" t="s">
        <v>176</v>
      </c>
      <c r="K498" s="534" t="s">
        <v>175</v>
      </c>
      <c r="L498" s="530" t="s">
        <v>51</v>
      </c>
      <c r="M498" s="654">
        <v>45751.0</v>
      </c>
      <c r="N498" s="530" t="s">
        <v>19</v>
      </c>
      <c r="O498" s="536" t="s">
        <v>197</v>
      </c>
      <c r="P498" s="546" t="s">
        <v>61</v>
      </c>
      <c r="Q498" s="542"/>
      <c r="R498" s="539" t="str">
        <f t="shared" si="3"/>
        <v>-</v>
      </c>
      <c r="S498" s="115"/>
      <c r="T498" s="165"/>
      <c r="U498" s="165"/>
      <c r="V498" s="165"/>
      <c r="W498" s="649"/>
      <c r="X498" s="650"/>
      <c r="Y498" s="166"/>
      <c r="Z498" s="166"/>
      <c r="AA498" s="166"/>
    </row>
    <row r="499">
      <c r="A499" s="528">
        <v>45705.0</v>
      </c>
      <c r="B499" s="531">
        <v>45783.0</v>
      </c>
      <c r="C499" s="54">
        <v>239907.0</v>
      </c>
      <c r="D499" s="530" t="s">
        <v>93</v>
      </c>
      <c r="E499" s="531">
        <v>45658.0</v>
      </c>
      <c r="F499" s="351">
        <f t="shared" si="1"/>
        <v>4</v>
      </c>
      <c r="G499" s="531">
        <v>45674.0</v>
      </c>
      <c r="H499" s="351">
        <f t="shared" si="2"/>
        <v>3</v>
      </c>
      <c r="I499" s="533" t="s">
        <v>74</v>
      </c>
      <c r="J499" s="533" t="s">
        <v>176</v>
      </c>
      <c r="K499" s="534" t="s">
        <v>175</v>
      </c>
      <c r="L499" s="530" t="s">
        <v>51</v>
      </c>
      <c r="M499" s="654">
        <v>45751.0</v>
      </c>
      <c r="N499" s="530" t="s">
        <v>19</v>
      </c>
      <c r="O499" s="536" t="s">
        <v>198</v>
      </c>
      <c r="P499" s="546" t="s">
        <v>61</v>
      </c>
      <c r="Q499" s="542"/>
      <c r="R499" s="539" t="str">
        <f t="shared" si="3"/>
        <v>-</v>
      </c>
      <c r="S499" s="115"/>
      <c r="T499" s="165"/>
      <c r="U499" s="165"/>
      <c r="V499" s="165"/>
      <c r="W499" s="649"/>
      <c r="X499" s="650"/>
      <c r="Y499" s="166"/>
      <c r="Z499" s="166"/>
      <c r="AA499" s="166"/>
    </row>
    <row r="500">
      <c r="A500" s="528">
        <v>45721.0</v>
      </c>
      <c r="B500" s="531">
        <v>45783.0</v>
      </c>
      <c r="C500" s="54">
        <v>220652.0</v>
      </c>
      <c r="D500" s="530" t="s">
        <v>95</v>
      </c>
      <c r="E500" s="531">
        <v>45474.0</v>
      </c>
      <c r="F500" s="351">
        <f t="shared" si="1"/>
        <v>10</v>
      </c>
      <c r="G500" s="531">
        <v>45481.0</v>
      </c>
      <c r="H500" s="351">
        <f t="shared" si="2"/>
        <v>9</v>
      </c>
      <c r="I500" s="533" t="s">
        <v>59</v>
      </c>
      <c r="J500" s="533">
        <v>106.0</v>
      </c>
      <c r="K500" s="534">
        <v>11000.0</v>
      </c>
      <c r="L500" s="530" t="s">
        <v>68</v>
      </c>
      <c r="M500" s="548" t="s">
        <v>200</v>
      </c>
      <c r="N500" s="530" t="s">
        <v>19</v>
      </c>
      <c r="O500" s="536" t="s">
        <v>576</v>
      </c>
      <c r="P500" s="546" t="s">
        <v>61</v>
      </c>
      <c r="Q500" s="538">
        <v>36888.0</v>
      </c>
      <c r="R500" s="539">
        <f t="shared" si="3"/>
        <v>0.7018000434</v>
      </c>
      <c r="S500" s="115"/>
      <c r="T500" s="165"/>
      <c r="U500" s="165"/>
      <c r="V500" s="165"/>
      <c r="W500" s="649"/>
      <c r="X500" s="650"/>
      <c r="Y500" s="166"/>
      <c r="Z500" s="166"/>
      <c r="AA500" s="166"/>
    </row>
    <row r="501">
      <c r="A501" s="528">
        <v>45705.0</v>
      </c>
      <c r="B501" s="531">
        <v>45783.0</v>
      </c>
      <c r="C501" s="54">
        <v>238065.0</v>
      </c>
      <c r="D501" s="530" t="s">
        <v>95</v>
      </c>
      <c r="E501" s="531">
        <v>45627.0</v>
      </c>
      <c r="F501" s="351">
        <f t="shared" si="1"/>
        <v>5</v>
      </c>
      <c r="G501" s="531">
        <v>45661.0</v>
      </c>
      <c r="H501" s="351">
        <f t="shared" si="2"/>
        <v>4</v>
      </c>
      <c r="I501" s="533" t="s">
        <v>49</v>
      </c>
      <c r="J501" s="533" t="s">
        <v>176</v>
      </c>
      <c r="K501" s="534" t="s">
        <v>175</v>
      </c>
      <c r="L501" s="530" t="s">
        <v>51</v>
      </c>
      <c r="M501" s="654">
        <v>45751.0</v>
      </c>
      <c r="N501" s="530" t="s">
        <v>19</v>
      </c>
      <c r="O501" s="536" t="s">
        <v>197</v>
      </c>
      <c r="P501" s="546" t="s">
        <v>61</v>
      </c>
      <c r="Q501" s="542"/>
      <c r="R501" s="539" t="str">
        <f t="shared" si="3"/>
        <v>-</v>
      </c>
      <c r="S501" s="115"/>
      <c r="T501" s="165"/>
      <c r="U501" s="165"/>
      <c r="V501" s="165"/>
      <c r="W501" s="649"/>
      <c r="X501" s="650"/>
      <c r="Y501" s="166"/>
      <c r="Z501" s="166"/>
      <c r="AA501" s="166"/>
    </row>
    <row r="502">
      <c r="A502" s="528">
        <v>45705.0</v>
      </c>
      <c r="B502" s="531">
        <v>45783.0</v>
      </c>
      <c r="C502" s="54">
        <v>236736.0</v>
      </c>
      <c r="D502" s="530" t="s">
        <v>96</v>
      </c>
      <c r="E502" s="531">
        <v>45474.0</v>
      </c>
      <c r="F502" s="351">
        <f t="shared" si="1"/>
        <v>10</v>
      </c>
      <c r="G502" s="531">
        <v>45636.0</v>
      </c>
      <c r="H502" s="351">
        <f t="shared" si="2"/>
        <v>4</v>
      </c>
      <c r="I502" s="533" t="s">
        <v>59</v>
      </c>
      <c r="J502" s="533" t="s">
        <v>176</v>
      </c>
      <c r="K502" s="534" t="s">
        <v>175</v>
      </c>
      <c r="L502" s="530" t="s">
        <v>51</v>
      </c>
      <c r="M502" s="548" t="s">
        <v>200</v>
      </c>
      <c r="N502" s="530" t="s">
        <v>19</v>
      </c>
      <c r="O502" s="536" t="s">
        <v>1294</v>
      </c>
      <c r="P502" s="546" t="s">
        <v>61</v>
      </c>
      <c r="Q502" s="542"/>
      <c r="R502" s="539" t="str">
        <f t="shared" si="3"/>
        <v>-</v>
      </c>
      <c r="S502" s="115"/>
      <c r="T502" s="165"/>
      <c r="U502" s="165"/>
      <c r="V502" s="165"/>
      <c r="W502" s="649"/>
      <c r="X502" s="650"/>
      <c r="Y502" s="166"/>
      <c r="Z502" s="166"/>
      <c r="AA502" s="166"/>
    </row>
    <row r="503">
      <c r="A503" s="528">
        <v>45705.0</v>
      </c>
      <c r="B503" s="531">
        <v>45783.0</v>
      </c>
      <c r="C503" s="54">
        <v>105141.0</v>
      </c>
      <c r="D503" s="530" t="s">
        <v>96</v>
      </c>
      <c r="E503" s="531">
        <v>45108.0</v>
      </c>
      <c r="F503" s="351">
        <f t="shared" si="1"/>
        <v>22</v>
      </c>
      <c r="G503" s="531">
        <v>45147.0</v>
      </c>
      <c r="H503" s="351">
        <f t="shared" si="2"/>
        <v>20</v>
      </c>
      <c r="I503" s="533" t="s">
        <v>73</v>
      </c>
      <c r="J503" s="530">
        <v>300.0</v>
      </c>
      <c r="K503" s="534" t="s">
        <v>103</v>
      </c>
      <c r="L503" s="530" t="s">
        <v>68</v>
      </c>
      <c r="M503" s="555" t="s">
        <v>200</v>
      </c>
      <c r="N503" s="530" t="s">
        <v>19</v>
      </c>
      <c r="O503" s="536" t="s">
        <v>1099</v>
      </c>
      <c r="P503" s="546" t="s">
        <v>61</v>
      </c>
      <c r="Q503" s="538">
        <v>33992.19</v>
      </c>
      <c r="R503" s="539" t="str">
        <f t="shared" si="3"/>
        <v>-</v>
      </c>
      <c r="S503" s="115"/>
      <c r="T503" s="165"/>
      <c r="U503" s="165"/>
      <c r="V503" s="165"/>
      <c r="W503" s="649"/>
      <c r="X503" s="650"/>
      <c r="Y503" s="166"/>
      <c r="Z503" s="166"/>
      <c r="AA503" s="166"/>
    </row>
    <row r="504">
      <c r="A504" s="528">
        <v>45705.0</v>
      </c>
      <c r="B504" s="531">
        <v>45783.0</v>
      </c>
      <c r="C504" s="54">
        <v>196960.0</v>
      </c>
      <c r="D504" s="530" t="s">
        <v>96</v>
      </c>
      <c r="E504" s="531">
        <v>45261.0</v>
      </c>
      <c r="F504" s="351">
        <f t="shared" si="1"/>
        <v>17</v>
      </c>
      <c r="G504" s="531">
        <v>45293.0</v>
      </c>
      <c r="H504" s="351">
        <f t="shared" si="2"/>
        <v>16</v>
      </c>
      <c r="I504" s="533" t="s">
        <v>73</v>
      </c>
      <c r="J504" s="530" t="s">
        <v>442</v>
      </c>
      <c r="K504" s="534">
        <v>8000.0</v>
      </c>
      <c r="L504" s="530" t="s">
        <v>51</v>
      </c>
      <c r="M504" s="548" t="s">
        <v>200</v>
      </c>
      <c r="N504" s="530" t="s">
        <v>19</v>
      </c>
      <c r="O504" s="536" t="s">
        <v>1173</v>
      </c>
      <c r="P504" s="546" t="s">
        <v>61</v>
      </c>
      <c r="Q504" s="538">
        <v>33603.15</v>
      </c>
      <c r="R504" s="539">
        <f t="shared" si="3"/>
        <v>0.7619270812</v>
      </c>
      <c r="S504" s="115"/>
      <c r="T504" s="165"/>
      <c r="U504" s="165"/>
      <c r="V504" s="165"/>
      <c r="W504" s="649"/>
      <c r="X504" s="650"/>
      <c r="Y504" s="166"/>
      <c r="Z504" s="166"/>
      <c r="AA504" s="166"/>
    </row>
    <row r="505">
      <c r="A505" s="528">
        <v>45705.0</v>
      </c>
      <c r="B505" s="531">
        <v>45783.0</v>
      </c>
      <c r="C505" s="54">
        <v>217790.0</v>
      </c>
      <c r="D505" s="530" t="s">
        <v>96</v>
      </c>
      <c r="E505" s="531">
        <v>45323.0</v>
      </c>
      <c r="F505" s="351">
        <f t="shared" si="1"/>
        <v>15</v>
      </c>
      <c r="G505" s="531">
        <v>45455.0</v>
      </c>
      <c r="H505" s="351">
        <f t="shared" si="2"/>
        <v>10</v>
      </c>
      <c r="I505" s="533" t="s">
        <v>49</v>
      </c>
      <c r="J505" s="530">
        <v>535.0</v>
      </c>
      <c r="K505" s="534" t="s">
        <v>174</v>
      </c>
      <c r="L505" s="530" t="s">
        <v>51</v>
      </c>
      <c r="M505" s="548" t="s">
        <v>200</v>
      </c>
      <c r="N505" s="530" t="s">
        <v>19</v>
      </c>
      <c r="O505" s="536" t="s">
        <v>1173</v>
      </c>
      <c r="P505" s="546" t="s">
        <v>61</v>
      </c>
      <c r="Q505" s="538">
        <v>18301.44</v>
      </c>
      <c r="R505" s="539" t="str">
        <f t="shared" si="3"/>
        <v>-</v>
      </c>
      <c r="S505" s="115"/>
      <c r="T505" s="165"/>
      <c r="U505" s="165"/>
      <c r="V505" s="165"/>
      <c r="W505" s="649"/>
      <c r="X505" s="650"/>
      <c r="Y505" s="166"/>
      <c r="Z505" s="166"/>
      <c r="AA505" s="166"/>
    </row>
    <row r="506">
      <c r="A506" s="528">
        <v>45705.0</v>
      </c>
      <c r="B506" s="531">
        <v>45783.0</v>
      </c>
      <c r="C506" s="54">
        <v>239064.0</v>
      </c>
      <c r="D506" s="530" t="s">
        <v>96</v>
      </c>
      <c r="E506" s="531">
        <v>45658.0</v>
      </c>
      <c r="F506" s="351">
        <f t="shared" si="1"/>
        <v>4</v>
      </c>
      <c r="G506" s="531">
        <v>45667.0</v>
      </c>
      <c r="H506" s="351">
        <f t="shared" si="2"/>
        <v>3</v>
      </c>
      <c r="I506" s="533" t="s">
        <v>59</v>
      </c>
      <c r="J506" s="533" t="s">
        <v>176</v>
      </c>
      <c r="K506" s="534" t="s">
        <v>175</v>
      </c>
      <c r="L506" s="530" t="s">
        <v>51</v>
      </c>
      <c r="M506" s="654">
        <v>45751.0</v>
      </c>
      <c r="N506" s="530" t="s">
        <v>19</v>
      </c>
      <c r="O506" s="536" t="s">
        <v>198</v>
      </c>
      <c r="P506" s="546" t="s">
        <v>61</v>
      </c>
      <c r="Q506" s="542"/>
      <c r="R506" s="539" t="str">
        <f t="shared" si="3"/>
        <v>-</v>
      </c>
      <c r="S506" s="115"/>
      <c r="T506" s="165"/>
      <c r="U506" s="165"/>
      <c r="V506" s="165"/>
      <c r="W506" s="649"/>
      <c r="X506" s="650"/>
      <c r="Y506" s="166"/>
      <c r="Z506" s="166"/>
      <c r="AA506" s="166"/>
    </row>
    <row r="507">
      <c r="A507" s="528">
        <v>45705.0</v>
      </c>
      <c r="B507" s="531">
        <v>45783.0</v>
      </c>
      <c r="C507" s="54">
        <v>240854.0</v>
      </c>
      <c r="D507" s="530" t="s">
        <v>96</v>
      </c>
      <c r="E507" s="531">
        <v>45658.0</v>
      </c>
      <c r="F507" s="351">
        <f t="shared" si="1"/>
        <v>4</v>
      </c>
      <c r="G507" s="531">
        <v>45685.0</v>
      </c>
      <c r="H507" s="351">
        <f t="shared" si="2"/>
        <v>3</v>
      </c>
      <c r="I507" s="533" t="s">
        <v>59</v>
      </c>
      <c r="J507" s="533" t="s">
        <v>176</v>
      </c>
      <c r="K507" s="534" t="s">
        <v>175</v>
      </c>
      <c r="L507" s="530" t="s">
        <v>51</v>
      </c>
      <c r="M507" s="654">
        <v>45751.0</v>
      </c>
      <c r="N507" s="530" t="s">
        <v>19</v>
      </c>
      <c r="O507" s="536" t="s">
        <v>198</v>
      </c>
      <c r="P507" s="546" t="s">
        <v>61</v>
      </c>
      <c r="Q507" s="542"/>
      <c r="R507" s="539" t="str">
        <f t="shared" si="3"/>
        <v>-</v>
      </c>
      <c r="S507" s="152"/>
      <c r="T507" s="152"/>
      <c r="U507" s="152"/>
      <c r="V507" s="152"/>
      <c r="W507" s="650"/>
      <c r="X507" s="650"/>
      <c r="Y507" s="115"/>
      <c r="Z507" s="115"/>
      <c r="AA507" s="115"/>
    </row>
    <row r="508">
      <c r="A508" s="528">
        <v>45705.0</v>
      </c>
      <c r="B508" s="531">
        <v>45783.0</v>
      </c>
      <c r="C508" s="54">
        <v>242625.0</v>
      </c>
      <c r="D508" s="530" t="s">
        <v>96</v>
      </c>
      <c r="E508" s="531">
        <v>45627.0</v>
      </c>
      <c r="F508" s="351">
        <f t="shared" si="1"/>
        <v>5</v>
      </c>
      <c r="G508" s="531">
        <v>45699.0</v>
      </c>
      <c r="H508" s="351">
        <f t="shared" si="2"/>
        <v>2</v>
      </c>
      <c r="I508" s="533" t="s">
        <v>74</v>
      </c>
      <c r="J508" s="533" t="s">
        <v>176</v>
      </c>
      <c r="K508" s="534" t="s">
        <v>175</v>
      </c>
      <c r="L508" s="530" t="s">
        <v>51</v>
      </c>
      <c r="M508" s="654">
        <v>45751.0</v>
      </c>
      <c r="N508" s="530" t="s">
        <v>19</v>
      </c>
      <c r="O508" s="536" t="s">
        <v>197</v>
      </c>
      <c r="P508" s="546" t="s">
        <v>61</v>
      </c>
      <c r="Q508" s="542"/>
      <c r="R508" s="539" t="str">
        <f t="shared" si="3"/>
        <v>-</v>
      </c>
      <c r="S508" s="152"/>
      <c r="T508" s="152"/>
      <c r="U508" s="152"/>
      <c r="V508" s="152"/>
      <c r="W508" s="650"/>
      <c r="X508" s="650"/>
      <c r="Y508" s="115"/>
      <c r="Z508" s="115"/>
      <c r="AA508" s="115"/>
    </row>
    <row r="509">
      <c r="A509" s="528">
        <v>45705.0</v>
      </c>
      <c r="B509" s="531">
        <v>45783.0</v>
      </c>
      <c r="C509" s="54">
        <v>209696.0</v>
      </c>
      <c r="D509" s="530" t="s">
        <v>62</v>
      </c>
      <c r="E509" s="531">
        <v>45323.0</v>
      </c>
      <c r="F509" s="351">
        <f t="shared" si="1"/>
        <v>15</v>
      </c>
      <c r="G509" s="531">
        <v>45391.0</v>
      </c>
      <c r="H509" s="351">
        <f t="shared" si="2"/>
        <v>12</v>
      </c>
      <c r="I509" s="533" t="s">
        <v>59</v>
      </c>
      <c r="J509" s="530">
        <v>108.0</v>
      </c>
      <c r="K509" s="534">
        <v>3000.0</v>
      </c>
      <c r="L509" s="530" t="s">
        <v>68</v>
      </c>
      <c r="M509" s="548" t="s">
        <v>200</v>
      </c>
      <c r="N509" s="530" t="s">
        <v>19</v>
      </c>
      <c r="O509" s="536" t="s">
        <v>1252</v>
      </c>
      <c r="P509" s="546" t="s">
        <v>61</v>
      </c>
      <c r="Q509" s="538">
        <v>37059.98</v>
      </c>
      <c r="R509" s="539">
        <f t="shared" si="3"/>
        <v>0.9190501452</v>
      </c>
      <c r="S509" s="152"/>
      <c r="T509" s="152"/>
      <c r="U509" s="152"/>
      <c r="V509" s="152"/>
      <c r="W509" s="650"/>
      <c r="X509" s="650"/>
      <c r="Y509" s="115"/>
      <c r="Z509" s="115"/>
      <c r="AA509" s="115"/>
    </row>
    <row r="510">
      <c r="A510" s="528">
        <v>45705.0</v>
      </c>
      <c r="B510" s="531">
        <v>45783.0</v>
      </c>
      <c r="C510" s="54">
        <v>241197.0</v>
      </c>
      <c r="D510" s="530" t="s">
        <v>62</v>
      </c>
      <c r="E510" s="531">
        <v>45658.0</v>
      </c>
      <c r="F510" s="351">
        <f t="shared" si="1"/>
        <v>4</v>
      </c>
      <c r="G510" s="531">
        <v>45694.0</v>
      </c>
      <c r="H510" s="351">
        <f t="shared" si="2"/>
        <v>3</v>
      </c>
      <c r="I510" s="533" t="s">
        <v>74</v>
      </c>
      <c r="J510" s="533" t="s">
        <v>176</v>
      </c>
      <c r="K510" s="534">
        <v>12000.0</v>
      </c>
      <c r="L510" s="605"/>
      <c r="M510" s="654">
        <v>45751.0</v>
      </c>
      <c r="N510" s="530" t="s">
        <v>19</v>
      </c>
      <c r="O510" s="536" t="s">
        <v>198</v>
      </c>
      <c r="P510" s="546" t="s">
        <v>61</v>
      </c>
      <c r="Q510" s="538">
        <v>56441.54</v>
      </c>
      <c r="R510" s="539">
        <f t="shared" si="3"/>
        <v>0.7873906346</v>
      </c>
      <c r="S510" s="652"/>
      <c r="T510" s="652"/>
      <c r="U510" s="652"/>
      <c r="V510" s="652"/>
      <c r="W510" s="653"/>
      <c r="X510" s="653"/>
      <c r="Y510" s="652"/>
      <c r="Z510" s="652"/>
      <c r="AA510" s="652"/>
    </row>
    <row r="511">
      <c r="A511" s="528">
        <v>45726.0</v>
      </c>
      <c r="B511" s="531">
        <v>45783.0</v>
      </c>
      <c r="C511" s="54">
        <v>240195.0</v>
      </c>
      <c r="D511" s="530" t="s">
        <v>116</v>
      </c>
      <c r="E511" s="531">
        <v>45536.0</v>
      </c>
      <c r="F511" s="351">
        <f t="shared" si="1"/>
        <v>8</v>
      </c>
      <c r="G511" s="531">
        <v>45678.0</v>
      </c>
      <c r="H511" s="351">
        <f t="shared" si="2"/>
        <v>3</v>
      </c>
      <c r="I511" s="533" t="s">
        <v>49</v>
      </c>
      <c r="J511" s="533" t="s">
        <v>176</v>
      </c>
      <c r="K511" s="538">
        <v>4000.0</v>
      </c>
      <c r="L511" s="530" t="s">
        <v>68</v>
      </c>
      <c r="M511" s="548" t="s">
        <v>200</v>
      </c>
      <c r="N511" s="530" t="s">
        <v>19</v>
      </c>
      <c r="O511" s="536" t="s">
        <v>1173</v>
      </c>
      <c r="P511" s="546" t="s">
        <v>61</v>
      </c>
      <c r="Q511" s="538">
        <v>19330.8</v>
      </c>
      <c r="R511" s="539">
        <f t="shared" si="3"/>
        <v>0.7930763341</v>
      </c>
      <c r="S511" s="152"/>
      <c r="T511" s="152"/>
      <c r="U511" s="152"/>
      <c r="V511" s="152"/>
      <c r="W511" s="650"/>
      <c r="X511" s="650"/>
      <c r="Y511" s="115"/>
      <c r="Z511" s="115"/>
      <c r="AA511" s="115"/>
    </row>
    <row r="512">
      <c r="A512" s="528">
        <v>45705.0</v>
      </c>
      <c r="B512" s="531">
        <v>45783.0</v>
      </c>
      <c r="C512" s="54">
        <v>222351.0</v>
      </c>
      <c r="D512" s="530" t="s">
        <v>98</v>
      </c>
      <c r="E512" s="531">
        <v>43983.0</v>
      </c>
      <c r="F512" s="532">
        <f t="shared" si="1"/>
        <v>59</v>
      </c>
      <c r="G512" s="531">
        <v>45497.0</v>
      </c>
      <c r="H512" s="351">
        <f t="shared" si="2"/>
        <v>9</v>
      </c>
      <c r="I512" s="533" t="s">
        <v>49</v>
      </c>
      <c r="J512" s="530">
        <v>505.0</v>
      </c>
      <c r="K512" s="542" t="s">
        <v>175</v>
      </c>
      <c r="L512" s="530" t="s">
        <v>51</v>
      </c>
      <c r="M512" s="660" t="s">
        <v>200</v>
      </c>
      <c r="N512" s="530" t="s">
        <v>19</v>
      </c>
      <c r="O512" s="536" t="s">
        <v>1180</v>
      </c>
      <c r="P512" s="546" t="s">
        <v>61</v>
      </c>
      <c r="Q512" s="538">
        <v>39913.92</v>
      </c>
      <c r="R512" s="539" t="str">
        <f t="shared" si="3"/>
        <v>-</v>
      </c>
      <c r="S512" s="652"/>
      <c r="T512" s="652"/>
      <c r="U512" s="652"/>
      <c r="V512" s="652"/>
      <c r="W512" s="653"/>
      <c r="X512" s="653"/>
      <c r="Y512" s="652"/>
      <c r="Z512" s="652"/>
      <c r="AA512" s="652"/>
    </row>
    <row r="513">
      <c r="A513" s="528">
        <v>45730.0</v>
      </c>
      <c r="B513" s="531">
        <v>45783.0</v>
      </c>
      <c r="C513" s="54">
        <v>231443.0</v>
      </c>
      <c r="D513" s="530" t="s">
        <v>118</v>
      </c>
      <c r="E513" s="531">
        <v>45536.0</v>
      </c>
      <c r="F513" s="351">
        <f t="shared" si="1"/>
        <v>8</v>
      </c>
      <c r="G513" s="531">
        <v>45590.0</v>
      </c>
      <c r="H513" s="579">
        <f t="shared" si="2"/>
        <v>6</v>
      </c>
      <c r="I513" s="533" t="s">
        <v>74</v>
      </c>
      <c r="J513" s="533" t="s">
        <v>94</v>
      </c>
      <c r="K513" s="538">
        <v>12000.0</v>
      </c>
      <c r="L513" s="530" t="s">
        <v>51</v>
      </c>
      <c r="M513" s="548" t="s">
        <v>200</v>
      </c>
      <c r="N513" s="530" t="s">
        <v>19</v>
      </c>
      <c r="O513" s="536" t="s">
        <v>1099</v>
      </c>
      <c r="P513" s="546" t="s">
        <v>61</v>
      </c>
      <c r="Q513" s="538">
        <v>44179.08</v>
      </c>
      <c r="R513" s="539">
        <f t="shared" si="3"/>
        <v>0.7283782279</v>
      </c>
      <c r="S513" s="152"/>
      <c r="T513" s="152"/>
      <c r="U513" s="152"/>
      <c r="V513" s="152"/>
      <c r="W513" s="650"/>
      <c r="X513" s="650"/>
      <c r="Y513" s="115"/>
      <c r="Z513" s="115"/>
      <c r="AA513" s="115"/>
    </row>
    <row r="514">
      <c r="A514" s="528">
        <v>45705.0</v>
      </c>
      <c r="B514" s="531">
        <v>45783.0</v>
      </c>
      <c r="C514" s="54">
        <v>212487.0</v>
      </c>
      <c r="D514" s="530" t="s">
        <v>99</v>
      </c>
      <c r="E514" s="531">
        <v>45323.0</v>
      </c>
      <c r="F514" s="351">
        <f t="shared" si="1"/>
        <v>15</v>
      </c>
      <c r="G514" s="531">
        <v>45411.0</v>
      </c>
      <c r="H514" s="351">
        <f t="shared" si="2"/>
        <v>12</v>
      </c>
      <c r="I514" s="533" t="s">
        <v>49</v>
      </c>
      <c r="J514" s="530">
        <v>535.0</v>
      </c>
      <c r="K514" s="534">
        <v>2000.0</v>
      </c>
      <c r="L514" s="530" t="s">
        <v>51</v>
      </c>
      <c r="M514" s="548" t="s">
        <v>200</v>
      </c>
      <c r="N514" s="530" t="s">
        <v>19</v>
      </c>
      <c r="O514" s="536" t="s">
        <v>1099</v>
      </c>
      <c r="P514" s="546" t="s">
        <v>61</v>
      </c>
      <c r="Q514" s="538">
        <v>9570.1</v>
      </c>
      <c r="R514" s="539">
        <f t="shared" si="3"/>
        <v>0.7910157679</v>
      </c>
      <c r="S514" s="152"/>
      <c r="T514" s="152"/>
      <c r="U514" s="152"/>
      <c r="V514" s="152"/>
      <c r="W514" s="650"/>
      <c r="X514" s="650"/>
      <c r="Y514" s="115"/>
      <c r="Z514" s="115"/>
      <c r="AA514" s="115"/>
    </row>
    <row r="515">
      <c r="A515" s="528">
        <v>45741.0</v>
      </c>
      <c r="B515" s="531">
        <v>45783.0</v>
      </c>
      <c r="C515" s="54">
        <v>227245.0</v>
      </c>
      <c r="D515" s="530" t="s">
        <v>99</v>
      </c>
      <c r="E515" s="531">
        <v>45505.0</v>
      </c>
      <c r="F515" s="351">
        <f t="shared" si="1"/>
        <v>9</v>
      </c>
      <c r="G515" s="531">
        <v>45541.0</v>
      </c>
      <c r="H515" s="351">
        <f t="shared" si="2"/>
        <v>8</v>
      </c>
      <c r="I515" s="533" t="s">
        <v>63</v>
      </c>
      <c r="J515" s="530">
        <v>404.0</v>
      </c>
      <c r="K515" s="534">
        <v>15000.0</v>
      </c>
      <c r="L515" s="530" t="s">
        <v>68</v>
      </c>
      <c r="M515" s="548" t="s">
        <v>200</v>
      </c>
      <c r="N515" s="530" t="s">
        <v>19</v>
      </c>
      <c r="O515" s="536" t="s">
        <v>576</v>
      </c>
      <c r="P515" s="546" t="s">
        <v>61</v>
      </c>
      <c r="Q515" s="538">
        <v>61320.0</v>
      </c>
      <c r="R515" s="539">
        <f t="shared" si="3"/>
        <v>0.7553816047</v>
      </c>
      <c r="S515" s="152"/>
      <c r="T515" s="152"/>
      <c r="U515" s="152"/>
      <c r="V515" s="152"/>
      <c r="W515" s="650"/>
      <c r="X515" s="650"/>
      <c r="Y515" s="115"/>
      <c r="Z515" s="115"/>
      <c r="AA515" s="115"/>
    </row>
    <row r="516">
      <c r="A516" s="528">
        <v>45705.0</v>
      </c>
      <c r="B516" s="531">
        <v>45783.0</v>
      </c>
      <c r="C516" s="54">
        <v>232557.0</v>
      </c>
      <c r="D516" s="530" t="s">
        <v>99</v>
      </c>
      <c r="E516" s="531">
        <v>45352.0</v>
      </c>
      <c r="F516" s="351">
        <f t="shared" si="1"/>
        <v>14</v>
      </c>
      <c r="G516" s="531">
        <v>45594.0</v>
      </c>
      <c r="H516" s="351">
        <f t="shared" si="2"/>
        <v>6</v>
      </c>
      <c r="I516" s="533" t="s">
        <v>59</v>
      </c>
      <c r="J516" s="661" t="s">
        <v>1300</v>
      </c>
      <c r="K516" s="534" t="s">
        <v>174</v>
      </c>
      <c r="L516" s="530" t="s">
        <v>51</v>
      </c>
      <c r="M516" s="548" t="s">
        <v>200</v>
      </c>
      <c r="N516" s="530" t="s">
        <v>19</v>
      </c>
      <c r="O516" s="536" t="s">
        <v>1173</v>
      </c>
      <c r="P516" s="546" t="s">
        <v>61</v>
      </c>
      <c r="Q516" s="538">
        <v>13160.0</v>
      </c>
      <c r="R516" s="539" t="str">
        <f t="shared" si="3"/>
        <v>-</v>
      </c>
      <c r="S516" s="152"/>
      <c r="T516" s="152"/>
      <c r="U516" s="152"/>
      <c r="V516" s="152"/>
      <c r="W516" s="650"/>
      <c r="X516" s="650"/>
      <c r="Y516" s="115"/>
      <c r="Z516" s="115"/>
      <c r="AA516" s="115"/>
    </row>
    <row r="517">
      <c r="A517" s="528">
        <v>45719.0</v>
      </c>
      <c r="B517" s="531">
        <v>45783.0</v>
      </c>
      <c r="C517" s="54">
        <v>242609.0</v>
      </c>
      <c r="D517" s="530" t="s">
        <v>83</v>
      </c>
      <c r="E517" s="531">
        <v>45627.0</v>
      </c>
      <c r="F517" s="351">
        <f t="shared" si="1"/>
        <v>5</v>
      </c>
      <c r="G517" s="531">
        <v>45710.0</v>
      </c>
      <c r="H517" s="351">
        <f t="shared" si="2"/>
        <v>2</v>
      </c>
      <c r="I517" s="533" t="s">
        <v>49</v>
      </c>
      <c r="J517" s="530" t="s">
        <v>33</v>
      </c>
      <c r="K517" s="534" t="s">
        <v>174</v>
      </c>
      <c r="L517" s="530" t="s">
        <v>51</v>
      </c>
      <c r="M517" s="654">
        <v>45751.0</v>
      </c>
      <c r="N517" s="530" t="s">
        <v>19</v>
      </c>
      <c r="O517" s="536" t="s">
        <v>197</v>
      </c>
      <c r="P517" s="546" t="s">
        <v>61</v>
      </c>
      <c r="Q517" s="542"/>
      <c r="R517" s="539" t="str">
        <f t="shared" si="3"/>
        <v>-</v>
      </c>
      <c r="S517" s="652"/>
      <c r="T517" s="652"/>
      <c r="U517" s="652"/>
      <c r="V517" s="652"/>
      <c r="W517" s="653"/>
      <c r="X517" s="653"/>
      <c r="Y517" s="652"/>
      <c r="Z517" s="652"/>
      <c r="AA517" s="652"/>
    </row>
    <row r="518">
      <c r="A518" s="528">
        <v>45719.0</v>
      </c>
      <c r="B518" s="531">
        <v>45783.0</v>
      </c>
      <c r="C518" s="89">
        <v>243288.0</v>
      </c>
      <c r="D518" s="530" t="s">
        <v>83</v>
      </c>
      <c r="E518" s="584">
        <v>45658.0</v>
      </c>
      <c r="F518" s="351">
        <f t="shared" si="1"/>
        <v>4</v>
      </c>
      <c r="G518" s="584">
        <v>45712.0</v>
      </c>
      <c r="H518" s="351">
        <f t="shared" si="2"/>
        <v>2</v>
      </c>
      <c r="I518" s="533" t="s">
        <v>49</v>
      </c>
      <c r="J518" s="530" t="s">
        <v>33</v>
      </c>
      <c r="K518" s="534" t="s">
        <v>174</v>
      </c>
      <c r="L518" s="530"/>
      <c r="M518" s="654">
        <v>45751.0</v>
      </c>
      <c r="N518" s="530" t="s">
        <v>19</v>
      </c>
      <c r="O518" s="536" t="s">
        <v>198</v>
      </c>
      <c r="P518" s="546" t="s">
        <v>61</v>
      </c>
      <c r="Q518" s="542"/>
      <c r="R518" s="539" t="str">
        <f t="shared" si="3"/>
        <v>-</v>
      </c>
      <c r="S518" s="152"/>
      <c r="T518" s="152"/>
      <c r="U518" s="152"/>
      <c r="V518" s="152"/>
      <c r="W518" s="650"/>
      <c r="X518" s="650"/>
      <c r="Y518" s="115"/>
      <c r="Z518" s="115"/>
      <c r="AA518" s="115"/>
    </row>
    <row r="519">
      <c r="A519" s="528">
        <v>45719.0</v>
      </c>
      <c r="B519" s="531">
        <v>45783.0</v>
      </c>
      <c r="C519" s="89">
        <v>243653.0</v>
      </c>
      <c r="D519" s="530" t="s">
        <v>83</v>
      </c>
      <c r="E519" s="584">
        <v>45658.0</v>
      </c>
      <c r="F519" s="351">
        <f t="shared" si="1"/>
        <v>4</v>
      </c>
      <c r="G519" s="584">
        <v>45715.0</v>
      </c>
      <c r="H519" s="351">
        <f t="shared" si="2"/>
        <v>2</v>
      </c>
      <c r="I519" s="533" t="s">
        <v>74</v>
      </c>
      <c r="J519" s="530" t="s">
        <v>33</v>
      </c>
      <c r="K519" s="534" t="s">
        <v>174</v>
      </c>
      <c r="L519" s="530" t="s">
        <v>51</v>
      </c>
      <c r="M519" s="654">
        <v>45751.0</v>
      </c>
      <c r="N519" s="530" t="s">
        <v>19</v>
      </c>
      <c r="O519" s="536" t="s">
        <v>198</v>
      </c>
      <c r="P519" s="546" t="s">
        <v>61</v>
      </c>
      <c r="Q519" s="542"/>
      <c r="R519" s="539" t="str">
        <f t="shared" si="3"/>
        <v>-</v>
      </c>
      <c r="S519" s="152"/>
      <c r="T519" s="152"/>
      <c r="U519" s="152"/>
      <c r="V519" s="152"/>
      <c r="W519" s="650"/>
      <c r="X519" s="650"/>
      <c r="Y519" s="115"/>
      <c r="Z519" s="115"/>
      <c r="AA519" s="115"/>
    </row>
    <row r="520">
      <c r="A520" s="528">
        <v>45719.0</v>
      </c>
      <c r="B520" s="531">
        <v>45783.0</v>
      </c>
      <c r="C520" s="89">
        <v>244179.0</v>
      </c>
      <c r="D520" s="530" t="s">
        <v>83</v>
      </c>
      <c r="E520" s="584">
        <v>45627.0</v>
      </c>
      <c r="F520" s="351">
        <f t="shared" si="1"/>
        <v>5</v>
      </c>
      <c r="G520" s="584">
        <v>45715.0</v>
      </c>
      <c r="H520" s="351">
        <f t="shared" si="2"/>
        <v>2</v>
      </c>
      <c r="I520" s="533" t="s">
        <v>63</v>
      </c>
      <c r="J520" s="530" t="s">
        <v>33</v>
      </c>
      <c r="K520" s="534" t="s">
        <v>174</v>
      </c>
      <c r="L520" s="530" t="s">
        <v>51</v>
      </c>
      <c r="M520" s="654">
        <v>45751.0</v>
      </c>
      <c r="N520" s="530" t="s">
        <v>19</v>
      </c>
      <c r="O520" s="536" t="s">
        <v>197</v>
      </c>
      <c r="P520" s="546" t="s">
        <v>61</v>
      </c>
      <c r="Q520" s="542"/>
      <c r="R520" s="539" t="str">
        <f t="shared" si="3"/>
        <v>-</v>
      </c>
      <c r="S520" s="152"/>
      <c r="T520" s="269"/>
      <c r="U520" s="269"/>
      <c r="V520" s="269"/>
      <c r="W520" s="572"/>
      <c r="X520" s="572"/>
      <c r="Y520" s="268"/>
      <c r="Z520" s="268"/>
      <c r="AA520" s="268"/>
    </row>
    <row r="521">
      <c r="A521" s="528">
        <v>45719.0</v>
      </c>
      <c r="B521" s="531">
        <v>45783.0</v>
      </c>
      <c r="C521" s="89">
        <v>244219.0</v>
      </c>
      <c r="D521" s="530" t="s">
        <v>83</v>
      </c>
      <c r="E521" s="584">
        <v>45689.0</v>
      </c>
      <c r="F521" s="351">
        <f t="shared" si="1"/>
        <v>3</v>
      </c>
      <c r="G521" s="584">
        <v>45715.0</v>
      </c>
      <c r="H521" s="351">
        <f t="shared" si="2"/>
        <v>2</v>
      </c>
      <c r="I521" s="533" t="s">
        <v>73</v>
      </c>
      <c r="J521" s="530" t="s">
        <v>33</v>
      </c>
      <c r="K521" s="534" t="s">
        <v>174</v>
      </c>
      <c r="L521" s="530" t="s">
        <v>51</v>
      </c>
      <c r="M521" s="654">
        <v>45751.0</v>
      </c>
      <c r="N521" s="530" t="s">
        <v>19</v>
      </c>
      <c r="O521" s="657" t="s">
        <v>208</v>
      </c>
      <c r="P521" s="546" t="s">
        <v>61</v>
      </c>
      <c r="Q521" s="542"/>
      <c r="R521" s="539" t="str">
        <f t="shared" si="3"/>
        <v>-</v>
      </c>
      <c r="S521" s="152"/>
      <c r="T521" s="269"/>
      <c r="U521" s="269"/>
      <c r="V521" s="269"/>
      <c r="W521" s="572"/>
      <c r="X521" s="572"/>
      <c r="Y521" s="268"/>
      <c r="Z521" s="268"/>
      <c r="AA521" s="268"/>
    </row>
    <row r="522">
      <c r="A522" s="528">
        <v>45719.0</v>
      </c>
      <c r="B522" s="531">
        <v>45783.0</v>
      </c>
      <c r="C522" s="89">
        <v>243652.0</v>
      </c>
      <c r="D522" s="530" t="s">
        <v>83</v>
      </c>
      <c r="E522" s="584">
        <v>45689.0</v>
      </c>
      <c r="F522" s="351">
        <f t="shared" si="1"/>
        <v>3</v>
      </c>
      <c r="G522" s="584">
        <v>45716.0</v>
      </c>
      <c r="H522" s="351">
        <f t="shared" si="2"/>
        <v>2</v>
      </c>
      <c r="I522" s="533" t="s">
        <v>49</v>
      </c>
      <c r="J522" s="530" t="s">
        <v>33</v>
      </c>
      <c r="K522" s="534" t="s">
        <v>174</v>
      </c>
      <c r="L522" s="530" t="s">
        <v>51</v>
      </c>
      <c r="M522" s="654">
        <v>45751.0</v>
      </c>
      <c r="N522" s="530" t="s">
        <v>19</v>
      </c>
      <c r="O522" s="657" t="s">
        <v>208</v>
      </c>
      <c r="P522" s="546" t="s">
        <v>61</v>
      </c>
      <c r="Q522" s="542"/>
      <c r="R522" s="539" t="str">
        <f t="shared" si="3"/>
        <v>-</v>
      </c>
      <c r="S522" s="152"/>
      <c r="T522" s="269"/>
      <c r="U522" s="269"/>
      <c r="V522" s="269"/>
      <c r="W522" s="572"/>
      <c r="X522" s="572"/>
      <c r="Y522" s="268"/>
      <c r="Z522" s="268"/>
      <c r="AA522" s="268"/>
    </row>
    <row r="523">
      <c r="A523" s="582">
        <v>45747.0</v>
      </c>
      <c r="B523" s="531">
        <v>45783.0</v>
      </c>
      <c r="C523" s="134">
        <v>246342.0</v>
      </c>
      <c r="D523" s="583" t="s">
        <v>41</v>
      </c>
      <c r="E523" s="584">
        <v>45658.0</v>
      </c>
      <c r="F523" s="351">
        <f t="shared" si="1"/>
        <v>4</v>
      </c>
      <c r="G523" s="584">
        <v>45734.0</v>
      </c>
      <c r="H523" s="351">
        <f t="shared" si="2"/>
        <v>1</v>
      </c>
      <c r="I523" s="533" t="s">
        <v>49</v>
      </c>
      <c r="J523" s="583" t="s">
        <v>176</v>
      </c>
      <c r="K523" s="534" t="s">
        <v>174</v>
      </c>
      <c r="L523" s="530" t="s">
        <v>51</v>
      </c>
      <c r="M523" s="654">
        <v>45751.0</v>
      </c>
      <c r="N523" s="530" t="s">
        <v>19</v>
      </c>
      <c r="O523" s="536" t="s">
        <v>198</v>
      </c>
      <c r="P523" s="546" t="s">
        <v>61</v>
      </c>
      <c r="Q523" s="542"/>
      <c r="R523" s="539" t="str">
        <f t="shared" si="3"/>
        <v>-</v>
      </c>
      <c r="S523" s="152"/>
      <c r="T523" s="269"/>
      <c r="U523" s="269"/>
      <c r="V523" s="269"/>
      <c r="W523" s="572"/>
      <c r="X523" s="572"/>
      <c r="Y523" s="268"/>
      <c r="Z523" s="268"/>
      <c r="AA523" s="268"/>
    </row>
    <row r="524">
      <c r="A524" s="582">
        <v>45747.0</v>
      </c>
      <c r="B524" s="531">
        <v>45783.0</v>
      </c>
      <c r="C524" s="134">
        <v>246450.0</v>
      </c>
      <c r="D524" s="583" t="s">
        <v>104</v>
      </c>
      <c r="E524" s="584">
        <v>45627.0</v>
      </c>
      <c r="F524" s="351">
        <f t="shared" si="1"/>
        <v>5</v>
      </c>
      <c r="G524" s="584">
        <v>45734.0</v>
      </c>
      <c r="H524" s="351">
        <f t="shared" si="2"/>
        <v>1</v>
      </c>
      <c r="I524" s="618" t="s">
        <v>42</v>
      </c>
      <c r="J524" s="583" t="s">
        <v>176</v>
      </c>
      <c r="K524" s="538" t="s">
        <v>174</v>
      </c>
      <c r="L524" s="530" t="s">
        <v>51</v>
      </c>
      <c r="M524" s="654">
        <v>45751.0</v>
      </c>
      <c r="N524" s="530" t="s">
        <v>19</v>
      </c>
      <c r="O524" s="536" t="s">
        <v>197</v>
      </c>
      <c r="P524" s="546" t="s">
        <v>61</v>
      </c>
      <c r="Q524" s="542"/>
      <c r="R524" s="539" t="str">
        <f t="shared" si="3"/>
        <v>-</v>
      </c>
      <c r="S524" s="152"/>
      <c r="T524" s="269"/>
      <c r="U524" s="269"/>
      <c r="V524" s="269"/>
      <c r="W524" s="572"/>
      <c r="X524" s="572"/>
      <c r="Y524" s="268"/>
      <c r="Z524" s="268"/>
      <c r="AA524" s="268"/>
    </row>
    <row r="525">
      <c r="A525" s="582">
        <v>45747.0</v>
      </c>
      <c r="B525" s="531">
        <v>45783.0</v>
      </c>
      <c r="C525" s="134">
        <v>246483.0</v>
      </c>
      <c r="D525" s="583" t="s">
        <v>158</v>
      </c>
      <c r="E525" s="584">
        <v>45658.0</v>
      </c>
      <c r="F525" s="351">
        <f t="shared" si="1"/>
        <v>4</v>
      </c>
      <c r="G525" s="584">
        <v>45734.0</v>
      </c>
      <c r="H525" s="351">
        <f t="shared" si="2"/>
        <v>1</v>
      </c>
      <c r="I525" s="533" t="s">
        <v>49</v>
      </c>
      <c r="J525" s="583" t="s">
        <v>176</v>
      </c>
      <c r="K525" s="538" t="s">
        <v>174</v>
      </c>
      <c r="L525" s="530" t="s">
        <v>51</v>
      </c>
      <c r="M525" s="654">
        <v>45751.0</v>
      </c>
      <c r="N525" s="530" t="s">
        <v>19</v>
      </c>
      <c r="O525" s="536" t="s">
        <v>198</v>
      </c>
      <c r="P525" s="546" t="s">
        <v>61</v>
      </c>
      <c r="Q525" s="542"/>
      <c r="R525" s="539" t="str">
        <f t="shared" si="3"/>
        <v>-</v>
      </c>
      <c r="S525" s="152"/>
      <c r="T525" s="269"/>
      <c r="U525" s="269"/>
      <c r="V525" s="269"/>
      <c r="W525" s="572"/>
      <c r="X525" s="572"/>
      <c r="Y525" s="268"/>
      <c r="Z525" s="268"/>
      <c r="AA525" s="268"/>
    </row>
    <row r="526">
      <c r="A526" s="582">
        <v>45747.0</v>
      </c>
      <c r="B526" s="531">
        <v>45783.0</v>
      </c>
      <c r="C526" s="134">
        <v>246534.0</v>
      </c>
      <c r="D526" s="583" t="s">
        <v>71</v>
      </c>
      <c r="E526" s="584">
        <v>45627.0</v>
      </c>
      <c r="F526" s="351">
        <f t="shared" si="1"/>
        <v>5</v>
      </c>
      <c r="G526" s="584">
        <v>45734.0</v>
      </c>
      <c r="H526" s="351">
        <f t="shared" si="2"/>
        <v>1</v>
      </c>
      <c r="I526" s="533" t="s">
        <v>74</v>
      </c>
      <c r="J526" s="583" t="s">
        <v>176</v>
      </c>
      <c r="K526" s="538" t="s">
        <v>174</v>
      </c>
      <c r="L526" s="530" t="s">
        <v>51</v>
      </c>
      <c r="M526" s="654">
        <v>45751.0</v>
      </c>
      <c r="N526" s="530" t="s">
        <v>19</v>
      </c>
      <c r="O526" s="536" t="s">
        <v>197</v>
      </c>
      <c r="P526" s="546" t="s">
        <v>61</v>
      </c>
      <c r="Q526" s="542"/>
      <c r="R526" s="539" t="str">
        <f t="shared" si="3"/>
        <v>-</v>
      </c>
      <c r="S526" s="152"/>
      <c r="T526" s="269"/>
      <c r="U526" s="269"/>
      <c r="V526" s="269"/>
      <c r="W526" s="572"/>
      <c r="X526" s="572"/>
      <c r="Y526" s="268"/>
      <c r="Z526" s="268"/>
      <c r="AA526" s="268"/>
    </row>
    <row r="527">
      <c r="A527" s="582">
        <v>45747.0</v>
      </c>
      <c r="B527" s="531">
        <v>45783.0</v>
      </c>
      <c r="C527" s="134">
        <v>246537.0</v>
      </c>
      <c r="D527" s="583" t="s">
        <v>89</v>
      </c>
      <c r="E527" s="584">
        <v>45658.0</v>
      </c>
      <c r="F527" s="351">
        <f t="shared" si="1"/>
        <v>4</v>
      </c>
      <c r="G527" s="584">
        <v>45734.0</v>
      </c>
      <c r="H527" s="351">
        <f t="shared" si="2"/>
        <v>1</v>
      </c>
      <c r="I527" s="533" t="s">
        <v>49</v>
      </c>
      <c r="J527" s="583" t="s">
        <v>176</v>
      </c>
      <c r="K527" s="538" t="s">
        <v>174</v>
      </c>
      <c r="L527" s="530" t="s">
        <v>51</v>
      </c>
      <c r="M527" s="654">
        <v>45751.0</v>
      </c>
      <c r="N527" s="530" t="s">
        <v>19</v>
      </c>
      <c r="O527" s="536" t="s">
        <v>198</v>
      </c>
      <c r="P527" s="546" t="s">
        <v>61</v>
      </c>
      <c r="Q527" s="542"/>
      <c r="R527" s="539" t="str">
        <f t="shared" si="3"/>
        <v>-</v>
      </c>
      <c r="S527" s="152"/>
      <c r="T527" s="269"/>
      <c r="U527" s="269"/>
      <c r="V527" s="269"/>
      <c r="W527" s="572"/>
      <c r="X527" s="572"/>
      <c r="Y527" s="268"/>
      <c r="Z527" s="268"/>
      <c r="AA527" s="268"/>
    </row>
    <row r="528">
      <c r="A528" s="582">
        <v>45747.0</v>
      </c>
      <c r="B528" s="531">
        <v>45783.0</v>
      </c>
      <c r="C528" s="134">
        <v>246545.0</v>
      </c>
      <c r="D528" s="583" t="s">
        <v>89</v>
      </c>
      <c r="E528" s="584">
        <v>45658.0</v>
      </c>
      <c r="F528" s="351">
        <f t="shared" si="1"/>
        <v>4</v>
      </c>
      <c r="G528" s="584">
        <v>45734.0</v>
      </c>
      <c r="H528" s="351">
        <f t="shared" si="2"/>
        <v>1</v>
      </c>
      <c r="I528" s="533" t="s">
        <v>49</v>
      </c>
      <c r="J528" s="583" t="s">
        <v>176</v>
      </c>
      <c r="K528" s="538" t="s">
        <v>174</v>
      </c>
      <c r="L528" s="530"/>
      <c r="M528" s="654">
        <v>45751.0</v>
      </c>
      <c r="N528" s="530" t="s">
        <v>19</v>
      </c>
      <c r="O528" s="536" t="s">
        <v>198</v>
      </c>
      <c r="P528" s="546" t="s">
        <v>61</v>
      </c>
      <c r="Q528" s="542"/>
      <c r="R528" s="539" t="str">
        <f t="shared" si="3"/>
        <v>-</v>
      </c>
      <c r="S528" s="152"/>
      <c r="T528" s="269"/>
      <c r="U528" s="269"/>
      <c r="V528" s="269"/>
      <c r="W528" s="572"/>
      <c r="X528" s="572"/>
      <c r="Y528" s="268"/>
      <c r="Z528" s="268"/>
      <c r="AA528" s="268"/>
    </row>
    <row r="529">
      <c r="A529" s="662">
        <v>45747.0</v>
      </c>
      <c r="B529" s="531">
        <v>45783.0</v>
      </c>
      <c r="C529" s="605">
        <v>246565.0</v>
      </c>
      <c r="D529" s="530" t="s">
        <v>99</v>
      </c>
      <c r="E529" s="531">
        <v>45717.0</v>
      </c>
      <c r="F529" s="351">
        <f t="shared" si="1"/>
        <v>2</v>
      </c>
      <c r="G529" s="531">
        <v>45734.0</v>
      </c>
      <c r="H529" s="351">
        <f t="shared" si="2"/>
        <v>1</v>
      </c>
      <c r="I529" s="533" t="s">
        <v>49</v>
      </c>
      <c r="J529" s="530" t="s">
        <v>176</v>
      </c>
      <c r="K529" s="538" t="s">
        <v>174</v>
      </c>
      <c r="L529" s="605"/>
      <c r="M529" s="654">
        <v>45720.0</v>
      </c>
      <c r="N529" s="530" t="s">
        <v>19</v>
      </c>
      <c r="O529" s="536" t="s">
        <v>209</v>
      </c>
      <c r="P529" s="546" t="s">
        <v>61</v>
      </c>
      <c r="Q529" s="542"/>
      <c r="R529" s="539" t="str">
        <f t="shared" si="3"/>
        <v>-</v>
      </c>
      <c r="S529" s="152"/>
      <c r="T529" s="269"/>
      <c r="U529" s="269"/>
      <c r="V529" s="269"/>
      <c r="W529" s="572"/>
      <c r="X529" s="572"/>
      <c r="Y529" s="268"/>
      <c r="Z529" s="268"/>
      <c r="AA529" s="268"/>
    </row>
    <row r="530">
      <c r="A530" s="662">
        <v>45747.0</v>
      </c>
      <c r="B530" s="531">
        <v>45783.0</v>
      </c>
      <c r="C530" s="605">
        <v>246571.0</v>
      </c>
      <c r="D530" s="530" t="s">
        <v>58</v>
      </c>
      <c r="E530" s="531">
        <v>45717.0</v>
      </c>
      <c r="F530" s="351">
        <f t="shared" si="1"/>
        <v>2</v>
      </c>
      <c r="G530" s="531">
        <v>45734.0</v>
      </c>
      <c r="H530" s="351">
        <f t="shared" si="2"/>
        <v>1</v>
      </c>
      <c r="I530" s="533" t="s">
        <v>74</v>
      </c>
      <c r="J530" s="530" t="s">
        <v>176</v>
      </c>
      <c r="K530" s="538" t="s">
        <v>174</v>
      </c>
      <c r="L530" s="605"/>
      <c r="M530" s="654">
        <v>45720.0</v>
      </c>
      <c r="N530" s="530" t="s">
        <v>19</v>
      </c>
      <c r="O530" s="536" t="s">
        <v>209</v>
      </c>
      <c r="P530" s="546" t="s">
        <v>61</v>
      </c>
      <c r="Q530" s="663"/>
      <c r="R530" s="539" t="str">
        <f t="shared" si="3"/>
        <v>-</v>
      </c>
      <c r="S530" s="152"/>
      <c r="T530" s="269"/>
      <c r="U530" s="269"/>
      <c r="V530" s="269"/>
      <c r="W530" s="572"/>
      <c r="X530" s="572"/>
      <c r="Y530" s="268"/>
      <c r="Z530" s="268"/>
      <c r="AA530" s="268"/>
    </row>
    <row r="531">
      <c r="A531" s="582">
        <v>45747.0</v>
      </c>
      <c r="B531" s="531">
        <v>45783.0</v>
      </c>
      <c r="C531" s="134">
        <v>246583.0</v>
      </c>
      <c r="D531" s="583" t="s">
        <v>89</v>
      </c>
      <c r="E531" s="584">
        <v>45689.0</v>
      </c>
      <c r="F531" s="351">
        <f t="shared" si="1"/>
        <v>3</v>
      </c>
      <c r="G531" s="584">
        <v>45734.0</v>
      </c>
      <c r="H531" s="351">
        <f t="shared" si="2"/>
        <v>1</v>
      </c>
      <c r="I531" s="533" t="s">
        <v>73</v>
      </c>
      <c r="J531" s="583" t="s">
        <v>176</v>
      </c>
      <c r="K531" s="538" t="s">
        <v>174</v>
      </c>
      <c r="L531" s="530"/>
      <c r="M531" s="654">
        <v>45751.0</v>
      </c>
      <c r="N531" s="530" t="s">
        <v>19</v>
      </c>
      <c r="O531" s="657" t="s">
        <v>208</v>
      </c>
      <c r="P531" s="546" t="s">
        <v>61</v>
      </c>
      <c r="Q531" s="663"/>
      <c r="R531" s="539" t="str">
        <f t="shared" si="3"/>
        <v>-</v>
      </c>
      <c r="S531" s="152"/>
      <c r="T531" s="269"/>
      <c r="U531" s="269"/>
      <c r="V531" s="269"/>
      <c r="W531" s="572"/>
      <c r="X531" s="572"/>
      <c r="Y531" s="268"/>
      <c r="Z531" s="268"/>
      <c r="AA531" s="268"/>
    </row>
    <row r="532">
      <c r="A532" s="662">
        <v>45747.0</v>
      </c>
      <c r="B532" s="531">
        <v>45783.0</v>
      </c>
      <c r="C532" s="605">
        <v>246589.0</v>
      </c>
      <c r="D532" s="530" t="s">
        <v>48</v>
      </c>
      <c r="E532" s="531">
        <v>45717.0</v>
      </c>
      <c r="F532" s="351">
        <f t="shared" si="1"/>
        <v>2</v>
      </c>
      <c r="G532" s="531">
        <v>45734.0</v>
      </c>
      <c r="H532" s="351">
        <f t="shared" si="2"/>
        <v>1</v>
      </c>
      <c r="I532" s="533" t="s">
        <v>49</v>
      </c>
      <c r="J532" s="530" t="s">
        <v>176</v>
      </c>
      <c r="K532" s="538" t="s">
        <v>174</v>
      </c>
      <c r="L532" s="605"/>
      <c r="M532" s="654">
        <v>45720.0</v>
      </c>
      <c r="N532" s="530" t="s">
        <v>19</v>
      </c>
      <c r="O532" s="536" t="s">
        <v>209</v>
      </c>
      <c r="P532" s="546" t="s">
        <v>61</v>
      </c>
      <c r="Q532" s="542"/>
      <c r="R532" s="539" t="str">
        <f t="shared" si="3"/>
        <v>-</v>
      </c>
      <c r="S532" s="152"/>
      <c r="T532" s="269"/>
      <c r="U532" s="269"/>
      <c r="V532" s="269"/>
      <c r="W532" s="572"/>
      <c r="X532" s="572"/>
      <c r="Y532" s="268"/>
      <c r="Z532" s="268"/>
      <c r="AA532" s="268"/>
    </row>
    <row r="533">
      <c r="A533" s="662">
        <v>45747.0</v>
      </c>
      <c r="B533" s="531">
        <v>45783.0</v>
      </c>
      <c r="C533" s="605">
        <v>246731.0</v>
      </c>
      <c r="D533" s="530" t="s">
        <v>89</v>
      </c>
      <c r="E533" s="531">
        <v>45717.0</v>
      </c>
      <c r="F533" s="351">
        <f t="shared" si="1"/>
        <v>2</v>
      </c>
      <c r="G533" s="531">
        <v>45735.0</v>
      </c>
      <c r="H533" s="351">
        <f t="shared" si="2"/>
        <v>1</v>
      </c>
      <c r="I533" s="533" t="s">
        <v>59</v>
      </c>
      <c r="J533" s="530" t="s">
        <v>176</v>
      </c>
      <c r="K533" s="534" t="s">
        <v>174</v>
      </c>
      <c r="L533" s="530"/>
      <c r="M533" s="654">
        <v>45720.0</v>
      </c>
      <c r="N533" s="530" t="s">
        <v>19</v>
      </c>
      <c r="O533" s="536" t="s">
        <v>209</v>
      </c>
      <c r="P533" s="546" t="s">
        <v>61</v>
      </c>
      <c r="Q533" s="542"/>
      <c r="R533" s="539" t="str">
        <f t="shared" si="3"/>
        <v>-</v>
      </c>
      <c r="S533" s="152"/>
      <c r="T533" s="269"/>
      <c r="U533" s="269"/>
      <c r="V533" s="269"/>
      <c r="W533" s="572"/>
      <c r="X533" s="572"/>
      <c r="Y533" s="268"/>
      <c r="Z533" s="268"/>
      <c r="AA533" s="268"/>
    </row>
    <row r="534">
      <c r="A534" s="662">
        <v>45747.0</v>
      </c>
      <c r="B534" s="531">
        <v>45783.0</v>
      </c>
      <c r="C534" s="605">
        <v>246725.0</v>
      </c>
      <c r="D534" s="530" t="s">
        <v>99</v>
      </c>
      <c r="E534" s="531">
        <v>45717.0</v>
      </c>
      <c r="F534" s="351">
        <f t="shared" si="1"/>
        <v>2</v>
      </c>
      <c r="G534" s="531">
        <v>45735.0</v>
      </c>
      <c r="H534" s="351">
        <f t="shared" si="2"/>
        <v>1</v>
      </c>
      <c r="I534" s="533" t="s">
        <v>59</v>
      </c>
      <c r="J534" s="530" t="s">
        <v>176</v>
      </c>
      <c r="K534" s="534" t="s">
        <v>174</v>
      </c>
      <c r="L534" s="530"/>
      <c r="M534" s="654">
        <v>45720.0</v>
      </c>
      <c r="N534" s="530" t="s">
        <v>19</v>
      </c>
      <c r="O534" s="536" t="s">
        <v>209</v>
      </c>
      <c r="P534" s="546" t="s">
        <v>61</v>
      </c>
      <c r="Q534" s="663"/>
      <c r="R534" s="539" t="str">
        <f t="shared" si="3"/>
        <v>-</v>
      </c>
      <c r="S534" s="152"/>
      <c r="T534" s="269"/>
      <c r="U534" s="269"/>
      <c r="V534" s="269"/>
      <c r="W534" s="572"/>
      <c r="X534" s="572"/>
      <c r="Y534" s="268"/>
      <c r="Z534" s="268"/>
      <c r="AA534" s="268"/>
    </row>
    <row r="535">
      <c r="A535" s="582">
        <v>45747.0</v>
      </c>
      <c r="B535" s="531">
        <v>45783.0</v>
      </c>
      <c r="C535" s="134">
        <v>246712.0</v>
      </c>
      <c r="D535" s="583" t="s">
        <v>58</v>
      </c>
      <c r="E535" s="584">
        <v>45689.0</v>
      </c>
      <c r="F535" s="351">
        <f t="shared" si="1"/>
        <v>3</v>
      </c>
      <c r="G535" s="584">
        <v>45735.0</v>
      </c>
      <c r="H535" s="351">
        <f t="shared" si="2"/>
        <v>1</v>
      </c>
      <c r="I535" s="533" t="s">
        <v>49</v>
      </c>
      <c r="J535" s="583" t="s">
        <v>176</v>
      </c>
      <c r="K535" s="538" t="s">
        <v>174</v>
      </c>
      <c r="L535" s="530"/>
      <c r="M535" s="654">
        <v>45751.0</v>
      </c>
      <c r="N535" s="530" t="s">
        <v>19</v>
      </c>
      <c r="O535" s="657" t="s">
        <v>208</v>
      </c>
      <c r="P535" s="546" t="s">
        <v>61</v>
      </c>
      <c r="Q535" s="663"/>
      <c r="R535" s="539" t="str">
        <f t="shared" si="3"/>
        <v>-</v>
      </c>
      <c r="S535" s="152"/>
      <c r="T535" s="269"/>
      <c r="U535" s="269"/>
      <c r="V535" s="269"/>
      <c r="W535" s="572"/>
      <c r="X535" s="572"/>
      <c r="Y535" s="268"/>
      <c r="Z535" s="268"/>
      <c r="AA535" s="268"/>
    </row>
    <row r="536">
      <c r="A536" s="582">
        <v>45747.0</v>
      </c>
      <c r="B536" s="531">
        <v>45783.0</v>
      </c>
      <c r="C536" s="134">
        <v>246706.0</v>
      </c>
      <c r="D536" s="583" t="s">
        <v>62</v>
      </c>
      <c r="E536" s="584">
        <v>45689.0</v>
      </c>
      <c r="F536" s="351">
        <f t="shared" si="1"/>
        <v>3</v>
      </c>
      <c r="G536" s="584">
        <v>45735.0</v>
      </c>
      <c r="H536" s="351">
        <f t="shared" si="2"/>
        <v>1</v>
      </c>
      <c r="I536" s="533" t="s">
        <v>73</v>
      </c>
      <c r="J536" s="583" t="s">
        <v>176</v>
      </c>
      <c r="K536" s="538" t="s">
        <v>174</v>
      </c>
      <c r="L536" s="530"/>
      <c r="M536" s="654">
        <v>45751.0</v>
      </c>
      <c r="N536" s="530" t="s">
        <v>19</v>
      </c>
      <c r="O536" s="657" t="s">
        <v>208</v>
      </c>
      <c r="P536" s="546" t="s">
        <v>61</v>
      </c>
      <c r="Q536" s="542"/>
      <c r="R536" s="539" t="str">
        <f t="shared" si="3"/>
        <v>-</v>
      </c>
      <c r="S536" s="152"/>
      <c r="T536" s="269"/>
      <c r="U536" s="269"/>
      <c r="V536" s="269"/>
      <c r="W536" s="572"/>
      <c r="X536" s="572"/>
      <c r="Y536" s="268"/>
      <c r="Z536" s="268"/>
      <c r="AA536" s="268"/>
    </row>
    <row r="537">
      <c r="A537" s="582">
        <v>45747.0</v>
      </c>
      <c r="B537" s="531">
        <v>45783.0</v>
      </c>
      <c r="C537" s="134">
        <v>246695.0</v>
      </c>
      <c r="D537" s="583" t="s">
        <v>77</v>
      </c>
      <c r="E537" s="584">
        <v>45627.0</v>
      </c>
      <c r="F537" s="351">
        <f t="shared" si="1"/>
        <v>5</v>
      </c>
      <c r="G537" s="584">
        <v>45735.0</v>
      </c>
      <c r="H537" s="351">
        <f t="shared" si="2"/>
        <v>1</v>
      </c>
      <c r="I537" s="533" t="s">
        <v>73</v>
      </c>
      <c r="J537" s="583" t="s">
        <v>176</v>
      </c>
      <c r="K537" s="538" t="s">
        <v>174</v>
      </c>
      <c r="L537" s="530"/>
      <c r="M537" s="654">
        <v>45751.0</v>
      </c>
      <c r="N537" s="530" t="s">
        <v>19</v>
      </c>
      <c r="O537" s="536" t="s">
        <v>197</v>
      </c>
      <c r="P537" s="546" t="s">
        <v>61</v>
      </c>
      <c r="Q537" s="542"/>
      <c r="R537" s="539" t="str">
        <f t="shared" si="3"/>
        <v>-</v>
      </c>
      <c r="S537" s="152"/>
      <c r="T537" s="269"/>
      <c r="U537" s="269"/>
      <c r="V537" s="269"/>
      <c r="W537" s="572"/>
      <c r="X537" s="572"/>
      <c r="Y537" s="268"/>
      <c r="Z537" s="268"/>
      <c r="AA537" s="268"/>
    </row>
    <row r="538">
      <c r="A538" s="662">
        <v>45747.0</v>
      </c>
      <c r="B538" s="531">
        <v>45783.0</v>
      </c>
      <c r="C538" s="605">
        <v>246692.0</v>
      </c>
      <c r="D538" s="530" t="s">
        <v>62</v>
      </c>
      <c r="E538" s="531">
        <v>45717.0</v>
      </c>
      <c r="F538" s="351">
        <f t="shared" si="1"/>
        <v>2</v>
      </c>
      <c r="G538" s="531">
        <v>45735.0</v>
      </c>
      <c r="H538" s="351">
        <f t="shared" si="2"/>
        <v>1</v>
      </c>
      <c r="I538" s="533" t="s">
        <v>49</v>
      </c>
      <c r="J538" s="530" t="s">
        <v>176</v>
      </c>
      <c r="K538" s="538" t="s">
        <v>174</v>
      </c>
      <c r="L538" s="605"/>
      <c r="M538" s="654">
        <v>45720.0</v>
      </c>
      <c r="N538" s="530" t="s">
        <v>19</v>
      </c>
      <c r="O538" s="536" t="s">
        <v>209</v>
      </c>
      <c r="P538" s="546" t="s">
        <v>61</v>
      </c>
      <c r="Q538" s="542"/>
      <c r="R538" s="539" t="str">
        <f t="shared" si="3"/>
        <v>-</v>
      </c>
      <c r="S538" s="152"/>
      <c r="T538" s="269"/>
      <c r="U538" s="269"/>
      <c r="V538" s="269"/>
      <c r="W538" s="572"/>
      <c r="X538" s="572"/>
      <c r="Y538" s="268"/>
      <c r="Z538" s="268"/>
      <c r="AA538" s="268"/>
    </row>
    <row r="539">
      <c r="A539" s="582">
        <v>45747.0</v>
      </c>
      <c r="B539" s="531">
        <v>45783.0</v>
      </c>
      <c r="C539" s="134">
        <v>246643.0</v>
      </c>
      <c r="D539" s="583" t="s">
        <v>41</v>
      </c>
      <c r="E539" s="584">
        <v>45658.0</v>
      </c>
      <c r="F539" s="351">
        <f t="shared" si="1"/>
        <v>4</v>
      </c>
      <c r="G539" s="584">
        <v>45735.0</v>
      </c>
      <c r="H539" s="351">
        <f t="shared" si="2"/>
        <v>1</v>
      </c>
      <c r="I539" s="533" t="s">
        <v>63</v>
      </c>
      <c r="J539" s="583" t="s">
        <v>176</v>
      </c>
      <c r="K539" s="538" t="s">
        <v>174</v>
      </c>
      <c r="L539" s="530"/>
      <c r="M539" s="654">
        <v>45751.0</v>
      </c>
      <c r="N539" s="530" t="s">
        <v>19</v>
      </c>
      <c r="O539" s="536" t="s">
        <v>198</v>
      </c>
      <c r="P539" s="546" t="s">
        <v>61</v>
      </c>
      <c r="Q539" s="542"/>
      <c r="R539" s="539" t="str">
        <f t="shared" si="3"/>
        <v>-</v>
      </c>
      <c r="S539" s="152"/>
      <c r="T539" s="269"/>
      <c r="U539" s="269"/>
      <c r="V539" s="269"/>
      <c r="W539" s="572"/>
      <c r="X539" s="572"/>
      <c r="Y539" s="268"/>
      <c r="Z539" s="268"/>
      <c r="AA539" s="268"/>
    </row>
    <row r="540">
      <c r="A540" s="582">
        <v>45747.0</v>
      </c>
      <c r="B540" s="531">
        <v>45783.0</v>
      </c>
      <c r="C540" s="134">
        <v>246642.0</v>
      </c>
      <c r="D540" s="583" t="s">
        <v>41</v>
      </c>
      <c r="E540" s="584">
        <v>45658.0</v>
      </c>
      <c r="F540" s="351">
        <f t="shared" si="1"/>
        <v>4</v>
      </c>
      <c r="G540" s="584">
        <v>45735.0</v>
      </c>
      <c r="H540" s="351">
        <f t="shared" si="2"/>
        <v>1</v>
      </c>
      <c r="I540" s="533" t="s">
        <v>59</v>
      </c>
      <c r="J540" s="583" t="s">
        <v>176</v>
      </c>
      <c r="K540" s="534" t="s">
        <v>174</v>
      </c>
      <c r="L540" s="530"/>
      <c r="M540" s="654">
        <v>45751.0</v>
      </c>
      <c r="N540" s="530" t="s">
        <v>19</v>
      </c>
      <c r="O540" s="536" t="s">
        <v>198</v>
      </c>
      <c r="P540" s="546" t="s">
        <v>61</v>
      </c>
      <c r="Q540" s="542"/>
      <c r="R540" s="539" t="str">
        <f t="shared" si="3"/>
        <v>-</v>
      </c>
      <c r="S540" s="152"/>
      <c r="T540" s="269"/>
      <c r="U540" s="269"/>
      <c r="V540" s="269"/>
      <c r="W540" s="572"/>
      <c r="X540" s="572"/>
      <c r="Y540" s="268"/>
      <c r="Z540" s="268"/>
      <c r="AA540" s="268"/>
    </row>
    <row r="541">
      <c r="A541" s="582">
        <v>45747.0</v>
      </c>
      <c r="B541" s="531">
        <v>45783.0</v>
      </c>
      <c r="C541" s="134">
        <v>246641.0</v>
      </c>
      <c r="D541" s="583" t="s">
        <v>116</v>
      </c>
      <c r="E541" s="584">
        <v>45627.0</v>
      </c>
      <c r="F541" s="351">
        <f t="shared" si="1"/>
        <v>5</v>
      </c>
      <c r="G541" s="584">
        <v>45735.0</v>
      </c>
      <c r="H541" s="351">
        <f t="shared" si="2"/>
        <v>1</v>
      </c>
      <c r="I541" s="618" t="s">
        <v>42</v>
      </c>
      <c r="J541" s="583" t="s">
        <v>176</v>
      </c>
      <c r="K541" s="538" t="s">
        <v>174</v>
      </c>
      <c r="L541" s="530"/>
      <c r="M541" s="654">
        <v>45751.0</v>
      </c>
      <c r="N541" s="530" t="s">
        <v>19</v>
      </c>
      <c r="O541" s="536" t="s">
        <v>197</v>
      </c>
      <c r="P541" s="546" t="s">
        <v>61</v>
      </c>
      <c r="Q541" s="542"/>
      <c r="R541" s="539" t="str">
        <f t="shared" si="3"/>
        <v>-</v>
      </c>
      <c r="S541" s="152"/>
      <c r="T541" s="269"/>
      <c r="U541" s="269"/>
      <c r="V541" s="269"/>
      <c r="W541" s="572"/>
      <c r="X541" s="572"/>
      <c r="Y541" s="268"/>
      <c r="Z541" s="268"/>
      <c r="AA541" s="268"/>
    </row>
    <row r="542">
      <c r="A542" s="582">
        <v>45747.0</v>
      </c>
      <c r="B542" s="531">
        <v>45783.0</v>
      </c>
      <c r="C542" s="134">
        <v>246638.0</v>
      </c>
      <c r="D542" s="583" t="s">
        <v>41</v>
      </c>
      <c r="E542" s="584">
        <v>45689.0</v>
      </c>
      <c r="F542" s="351">
        <f t="shared" si="1"/>
        <v>3</v>
      </c>
      <c r="G542" s="584">
        <v>45735.0</v>
      </c>
      <c r="H542" s="351">
        <f t="shared" si="2"/>
        <v>1</v>
      </c>
      <c r="I542" s="533" t="s">
        <v>59</v>
      </c>
      <c r="J542" s="583" t="s">
        <v>176</v>
      </c>
      <c r="K542" s="534" t="s">
        <v>174</v>
      </c>
      <c r="L542" s="530"/>
      <c r="M542" s="654">
        <v>45751.0</v>
      </c>
      <c r="N542" s="530" t="s">
        <v>19</v>
      </c>
      <c r="O542" s="657" t="s">
        <v>208</v>
      </c>
      <c r="P542" s="546" t="s">
        <v>61</v>
      </c>
      <c r="Q542" s="542"/>
      <c r="R542" s="539" t="str">
        <f t="shared" si="3"/>
        <v>-</v>
      </c>
      <c r="S542" s="152"/>
      <c r="T542" s="269"/>
      <c r="U542" s="269"/>
      <c r="V542" s="269"/>
      <c r="W542" s="572"/>
      <c r="X542" s="572"/>
      <c r="Y542" s="268"/>
      <c r="Z542" s="268"/>
      <c r="AA542" s="268"/>
    </row>
    <row r="543">
      <c r="A543" s="582">
        <v>45747.0</v>
      </c>
      <c r="B543" s="531">
        <v>45783.0</v>
      </c>
      <c r="C543" s="134">
        <v>246633.0</v>
      </c>
      <c r="D543" s="583" t="s">
        <v>58</v>
      </c>
      <c r="E543" s="584">
        <v>45689.0</v>
      </c>
      <c r="F543" s="351">
        <f t="shared" si="1"/>
        <v>3</v>
      </c>
      <c r="G543" s="584">
        <v>45735.0</v>
      </c>
      <c r="H543" s="351">
        <f t="shared" si="2"/>
        <v>1</v>
      </c>
      <c r="I543" s="533" t="s">
        <v>49</v>
      </c>
      <c r="J543" s="583" t="s">
        <v>176</v>
      </c>
      <c r="K543" s="538" t="s">
        <v>174</v>
      </c>
      <c r="L543" s="530"/>
      <c r="M543" s="654">
        <v>45751.0</v>
      </c>
      <c r="N543" s="530" t="s">
        <v>19</v>
      </c>
      <c r="O543" s="657" t="s">
        <v>208</v>
      </c>
      <c r="P543" s="546" t="s">
        <v>61</v>
      </c>
      <c r="Q543" s="542"/>
      <c r="R543" s="539" t="str">
        <f t="shared" si="3"/>
        <v>-</v>
      </c>
      <c r="S543" s="152"/>
      <c r="T543" s="269"/>
      <c r="U543" s="269"/>
      <c r="V543" s="269"/>
      <c r="W543" s="572"/>
      <c r="X543" s="572"/>
      <c r="Y543" s="268"/>
      <c r="Z543" s="268"/>
      <c r="AA543" s="268"/>
    </row>
    <row r="544">
      <c r="A544" s="582">
        <v>45747.0</v>
      </c>
      <c r="B544" s="531">
        <v>45783.0</v>
      </c>
      <c r="C544" s="134">
        <v>246631.0</v>
      </c>
      <c r="D544" s="583" t="s">
        <v>99</v>
      </c>
      <c r="E544" s="584">
        <v>45689.0</v>
      </c>
      <c r="F544" s="351">
        <f t="shared" si="1"/>
        <v>3</v>
      </c>
      <c r="G544" s="584">
        <v>45735.0</v>
      </c>
      <c r="H544" s="351">
        <f t="shared" si="2"/>
        <v>1</v>
      </c>
      <c r="I544" s="533" t="s">
        <v>59</v>
      </c>
      <c r="J544" s="583" t="s">
        <v>176</v>
      </c>
      <c r="K544" s="534" t="s">
        <v>174</v>
      </c>
      <c r="L544" s="530"/>
      <c r="M544" s="654">
        <v>45751.0</v>
      </c>
      <c r="N544" s="530" t="s">
        <v>19</v>
      </c>
      <c r="O544" s="657" t="s">
        <v>208</v>
      </c>
      <c r="P544" s="546" t="s">
        <v>61</v>
      </c>
      <c r="Q544" s="542"/>
      <c r="R544" s="539" t="str">
        <f t="shared" si="3"/>
        <v>-</v>
      </c>
      <c r="S544" s="152"/>
      <c r="T544" s="269"/>
      <c r="U544" s="269"/>
      <c r="V544" s="269"/>
      <c r="W544" s="572"/>
      <c r="X544" s="572"/>
      <c r="Y544" s="268"/>
      <c r="Z544" s="268"/>
      <c r="AA544" s="268"/>
    </row>
    <row r="545">
      <c r="A545" s="662">
        <v>45747.0</v>
      </c>
      <c r="B545" s="531">
        <v>45783.0</v>
      </c>
      <c r="C545" s="605">
        <v>246624.0</v>
      </c>
      <c r="D545" s="530" t="s">
        <v>104</v>
      </c>
      <c r="E545" s="531">
        <v>45717.0</v>
      </c>
      <c r="F545" s="351">
        <f t="shared" si="1"/>
        <v>2</v>
      </c>
      <c r="G545" s="531">
        <v>45735.0</v>
      </c>
      <c r="H545" s="351">
        <f t="shared" si="2"/>
        <v>1</v>
      </c>
      <c r="I545" s="533" t="s">
        <v>74</v>
      </c>
      <c r="J545" s="530" t="s">
        <v>176</v>
      </c>
      <c r="K545" s="538" t="s">
        <v>174</v>
      </c>
      <c r="L545" s="605"/>
      <c r="M545" s="654">
        <v>45720.0</v>
      </c>
      <c r="N545" s="530" t="s">
        <v>19</v>
      </c>
      <c r="O545" s="536" t="s">
        <v>209</v>
      </c>
      <c r="P545" s="546" t="s">
        <v>61</v>
      </c>
      <c r="Q545" s="542"/>
      <c r="R545" s="539" t="str">
        <f t="shared" si="3"/>
        <v>-</v>
      </c>
      <c r="S545" s="152"/>
      <c r="T545" s="269"/>
      <c r="U545" s="269"/>
      <c r="V545" s="269"/>
      <c r="W545" s="572"/>
      <c r="X545" s="572"/>
      <c r="Y545" s="268"/>
      <c r="Z545" s="268"/>
      <c r="AA545" s="268"/>
    </row>
    <row r="546">
      <c r="A546" s="582">
        <v>45747.0</v>
      </c>
      <c r="B546" s="531">
        <v>45783.0</v>
      </c>
      <c r="C546" s="134">
        <v>246599.0</v>
      </c>
      <c r="D546" s="583" t="s">
        <v>58</v>
      </c>
      <c r="E546" s="584">
        <v>45689.0</v>
      </c>
      <c r="F546" s="351">
        <f t="shared" si="1"/>
        <v>3</v>
      </c>
      <c r="G546" s="584">
        <v>45735.0</v>
      </c>
      <c r="H546" s="351">
        <f t="shared" si="2"/>
        <v>1</v>
      </c>
      <c r="I546" s="533" t="s">
        <v>73</v>
      </c>
      <c r="J546" s="583" t="s">
        <v>176</v>
      </c>
      <c r="K546" s="538" t="s">
        <v>174</v>
      </c>
      <c r="L546" s="530"/>
      <c r="M546" s="654">
        <v>45751.0</v>
      </c>
      <c r="N546" s="530" t="s">
        <v>19</v>
      </c>
      <c r="O546" s="657" t="s">
        <v>208</v>
      </c>
      <c r="P546" s="546" t="s">
        <v>61</v>
      </c>
      <c r="Q546" s="663"/>
      <c r="R546" s="539" t="str">
        <f t="shared" si="3"/>
        <v>-</v>
      </c>
      <c r="S546" s="152"/>
      <c r="T546" s="269"/>
      <c r="U546" s="269"/>
      <c r="V546" s="269"/>
      <c r="W546" s="572"/>
      <c r="X546" s="572"/>
      <c r="Y546" s="268"/>
      <c r="Z546" s="268"/>
      <c r="AA546" s="268"/>
    </row>
    <row r="547">
      <c r="A547" s="662">
        <v>45747.0</v>
      </c>
      <c r="B547" s="531">
        <v>45783.0</v>
      </c>
      <c r="C547" s="605">
        <v>246563.0</v>
      </c>
      <c r="D547" s="530" t="s">
        <v>93</v>
      </c>
      <c r="E547" s="531">
        <v>45717.0</v>
      </c>
      <c r="F547" s="351">
        <f t="shared" si="1"/>
        <v>2</v>
      </c>
      <c r="G547" s="531">
        <v>45735.0</v>
      </c>
      <c r="H547" s="351">
        <f t="shared" si="2"/>
        <v>1</v>
      </c>
      <c r="I547" s="533" t="s">
        <v>73</v>
      </c>
      <c r="J547" s="530" t="s">
        <v>176</v>
      </c>
      <c r="K547" s="538" t="s">
        <v>174</v>
      </c>
      <c r="L547" s="605"/>
      <c r="M547" s="654">
        <v>45720.0</v>
      </c>
      <c r="N547" s="530" t="s">
        <v>19</v>
      </c>
      <c r="O547" s="536" t="s">
        <v>209</v>
      </c>
      <c r="P547" s="546" t="s">
        <v>61</v>
      </c>
      <c r="Q547" s="542"/>
      <c r="R547" s="539" t="str">
        <f t="shared" si="3"/>
        <v>-</v>
      </c>
      <c r="S547" s="152"/>
      <c r="T547" s="269"/>
      <c r="U547" s="269"/>
      <c r="V547" s="269"/>
      <c r="W547" s="572"/>
      <c r="X547" s="572"/>
      <c r="Y547" s="268"/>
      <c r="Z547" s="268"/>
      <c r="AA547" s="268"/>
    </row>
    <row r="548">
      <c r="A548" s="582">
        <v>45747.0</v>
      </c>
      <c r="B548" s="531">
        <v>45783.0</v>
      </c>
      <c r="C548" s="134">
        <v>246458.0</v>
      </c>
      <c r="D548" s="583" t="s">
        <v>107</v>
      </c>
      <c r="E548" s="584">
        <v>45689.0</v>
      </c>
      <c r="F548" s="351">
        <f t="shared" si="1"/>
        <v>3</v>
      </c>
      <c r="G548" s="584">
        <v>45735.0</v>
      </c>
      <c r="H548" s="351">
        <f t="shared" si="2"/>
        <v>1</v>
      </c>
      <c r="I548" s="533" t="s">
        <v>134</v>
      </c>
      <c r="J548" s="583" t="s">
        <v>176</v>
      </c>
      <c r="K548" s="538" t="s">
        <v>174</v>
      </c>
      <c r="L548" s="530"/>
      <c r="M548" s="654">
        <v>45751.0</v>
      </c>
      <c r="N548" s="530" t="s">
        <v>19</v>
      </c>
      <c r="O548" s="657" t="s">
        <v>208</v>
      </c>
      <c r="P548" s="546" t="s">
        <v>61</v>
      </c>
      <c r="Q548" s="663"/>
      <c r="R548" s="539" t="str">
        <f t="shared" si="3"/>
        <v>-</v>
      </c>
      <c r="S548" s="152"/>
      <c r="T548" s="269"/>
      <c r="U548" s="269"/>
      <c r="V548" s="269"/>
      <c r="W548" s="572"/>
      <c r="X548" s="572"/>
      <c r="Y548" s="268"/>
      <c r="Z548" s="268"/>
      <c r="AA548" s="268"/>
    </row>
    <row r="549">
      <c r="A549" s="582">
        <v>45747.0</v>
      </c>
      <c r="B549" s="531">
        <v>45783.0</v>
      </c>
      <c r="C549" s="134">
        <v>246360.0</v>
      </c>
      <c r="D549" s="583" t="s">
        <v>111</v>
      </c>
      <c r="E549" s="584">
        <v>45689.0</v>
      </c>
      <c r="F549" s="351">
        <f t="shared" si="1"/>
        <v>3</v>
      </c>
      <c r="G549" s="584">
        <v>45735.0</v>
      </c>
      <c r="H549" s="351">
        <f t="shared" si="2"/>
        <v>1</v>
      </c>
      <c r="I549" s="618" t="s">
        <v>42</v>
      </c>
      <c r="J549" s="583" t="s">
        <v>176</v>
      </c>
      <c r="K549" s="538" t="s">
        <v>174</v>
      </c>
      <c r="L549" s="530"/>
      <c r="M549" s="654">
        <v>45751.0</v>
      </c>
      <c r="N549" s="530" t="s">
        <v>19</v>
      </c>
      <c r="O549" s="657" t="s">
        <v>208</v>
      </c>
      <c r="P549" s="546" t="s">
        <v>61</v>
      </c>
      <c r="Q549" s="542"/>
      <c r="R549" s="539" t="str">
        <f t="shared" si="3"/>
        <v>-</v>
      </c>
      <c r="S549" s="152"/>
      <c r="T549" s="269"/>
      <c r="U549" s="269"/>
      <c r="V549" s="269"/>
      <c r="W549" s="572"/>
      <c r="X549" s="572"/>
      <c r="Y549" s="268"/>
      <c r="Z549" s="268"/>
      <c r="AA549" s="268"/>
    </row>
    <row r="550">
      <c r="A550" s="582">
        <v>45747.0</v>
      </c>
      <c r="B550" s="531">
        <v>45783.0</v>
      </c>
      <c r="C550" s="134">
        <v>246350.0</v>
      </c>
      <c r="D550" s="583" t="s">
        <v>41</v>
      </c>
      <c r="E550" s="584">
        <v>45627.0</v>
      </c>
      <c r="F550" s="351">
        <f t="shared" si="1"/>
        <v>5</v>
      </c>
      <c r="G550" s="584">
        <v>45735.0</v>
      </c>
      <c r="H550" s="351">
        <f t="shared" si="2"/>
        <v>1</v>
      </c>
      <c r="I550" s="533" t="s">
        <v>59</v>
      </c>
      <c r="J550" s="583" t="s">
        <v>176</v>
      </c>
      <c r="K550" s="534" t="s">
        <v>174</v>
      </c>
      <c r="L550" s="530"/>
      <c r="M550" s="654">
        <v>45751.0</v>
      </c>
      <c r="N550" s="530" t="s">
        <v>19</v>
      </c>
      <c r="O550" s="536" t="s">
        <v>197</v>
      </c>
      <c r="P550" s="546" t="s">
        <v>61</v>
      </c>
      <c r="Q550" s="542"/>
      <c r="R550" s="539" t="str">
        <f t="shared" si="3"/>
        <v>-</v>
      </c>
      <c r="S550" s="152"/>
      <c r="T550" s="269"/>
      <c r="U550" s="269"/>
      <c r="V550" s="269"/>
      <c r="W550" s="572"/>
      <c r="X550" s="572"/>
      <c r="Y550" s="268"/>
      <c r="Z550" s="268"/>
      <c r="AA550" s="268"/>
    </row>
    <row r="551">
      <c r="A551" s="582">
        <v>45705.0</v>
      </c>
      <c r="B551" s="531">
        <v>45783.0</v>
      </c>
      <c r="C551" s="134">
        <v>196164.0</v>
      </c>
      <c r="D551" s="583" t="s">
        <v>70</v>
      </c>
      <c r="E551" s="587">
        <v>45200.0</v>
      </c>
      <c r="F551" s="351">
        <f t="shared" si="1"/>
        <v>19</v>
      </c>
      <c r="G551" s="587">
        <v>45275.0</v>
      </c>
      <c r="H551" s="351">
        <f t="shared" si="2"/>
        <v>16</v>
      </c>
      <c r="I551" s="533" t="s">
        <v>59</v>
      </c>
      <c r="J551" s="586">
        <v>105.0</v>
      </c>
      <c r="K551" s="538" t="s">
        <v>103</v>
      </c>
      <c r="L551" s="586" t="s">
        <v>68</v>
      </c>
      <c r="M551" s="585" t="s">
        <v>1095</v>
      </c>
      <c r="N551" s="530" t="s">
        <v>19</v>
      </c>
      <c r="O551" s="562" t="s">
        <v>1094</v>
      </c>
      <c r="P551" s="546" t="s">
        <v>61</v>
      </c>
      <c r="Q551" s="542"/>
      <c r="R551" s="539" t="str">
        <f t="shared" si="3"/>
        <v>-</v>
      </c>
      <c r="S551" s="152"/>
      <c r="T551" s="269"/>
      <c r="U551" s="269"/>
      <c r="V551" s="269"/>
      <c r="W551" s="572"/>
      <c r="X551" s="572"/>
      <c r="Y551" s="268"/>
      <c r="Z551" s="268"/>
      <c r="AA551" s="268"/>
    </row>
    <row r="552">
      <c r="A552" s="582">
        <v>45727.0</v>
      </c>
      <c r="B552" s="531">
        <v>45783.0</v>
      </c>
      <c r="C552" s="134">
        <v>235371.0</v>
      </c>
      <c r="D552" s="586" t="s">
        <v>112</v>
      </c>
      <c r="E552" s="587">
        <v>45383.0</v>
      </c>
      <c r="F552" s="351">
        <f t="shared" si="1"/>
        <v>13</v>
      </c>
      <c r="G552" s="587">
        <v>45625.0</v>
      </c>
      <c r="H552" s="351">
        <f t="shared" si="2"/>
        <v>5</v>
      </c>
      <c r="I552" s="583" t="s">
        <v>59</v>
      </c>
      <c r="J552" s="586">
        <v>120.0</v>
      </c>
      <c r="K552" s="538">
        <v>8000.0</v>
      </c>
      <c r="L552" s="586" t="s">
        <v>51</v>
      </c>
      <c r="M552" s="664" t="s">
        <v>200</v>
      </c>
      <c r="N552" s="530" t="s">
        <v>20</v>
      </c>
      <c r="O552" s="562" t="s">
        <v>1099</v>
      </c>
      <c r="P552" s="546" t="s">
        <v>61</v>
      </c>
      <c r="Q552" s="592">
        <v>37290.36</v>
      </c>
      <c r="R552" s="539">
        <f t="shared" si="3"/>
        <v>0.7854673433</v>
      </c>
      <c r="S552" s="152"/>
      <c r="T552" s="269"/>
      <c r="U552" s="269"/>
      <c r="V552" s="269"/>
      <c r="W552" s="572"/>
      <c r="X552" s="572"/>
      <c r="Y552" s="268"/>
      <c r="Z552" s="268"/>
      <c r="AA552" s="268"/>
    </row>
    <row r="553">
      <c r="A553" s="582">
        <v>45705.0</v>
      </c>
      <c r="B553" s="531">
        <v>45783.0</v>
      </c>
      <c r="C553" s="134">
        <v>211606.0</v>
      </c>
      <c r="D553" s="586" t="s">
        <v>95</v>
      </c>
      <c r="E553" s="587">
        <v>45231.0</v>
      </c>
      <c r="F553" s="351">
        <f t="shared" si="1"/>
        <v>18</v>
      </c>
      <c r="G553" s="587">
        <v>45411.0</v>
      </c>
      <c r="H553" s="351">
        <f t="shared" si="2"/>
        <v>12</v>
      </c>
      <c r="I553" s="533" t="s">
        <v>73</v>
      </c>
      <c r="J553" s="583">
        <v>210.0</v>
      </c>
      <c r="K553" s="538">
        <v>1950.0</v>
      </c>
      <c r="L553" s="530" t="s">
        <v>68</v>
      </c>
      <c r="M553" s="664" t="s">
        <v>200</v>
      </c>
      <c r="N553" s="530" t="s">
        <v>19</v>
      </c>
      <c r="O553" s="562" t="s">
        <v>1301</v>
      </c>
      <c r="P553" s="583" t="s">
        <v>61</v>
      </c>
      <c r="Q553" s="538">
        <v>9729.09</v>
      </c>
      <c r="R553" s="539">
        <f t="shared" si="3"/>
        <v>0.7995701551</v>
      </c>
      <c r="S553" s="152"/>
      <c r="T553" s="269"/>
      <c r="U553" s="269"/>
      <c r="V553" s="269"/>
      <c r="W553" s="572"/>
      <c r="X553" s="572"/>
      <c r="Y553" s="268"/>
      <c r="Z553" s="268"/>
      <c r="AA553" s="268"/>
    </row>
    <row r="554">
      <c r="A554" s="582">
        <v>45705.0</v>
      </c>
      <c r="B554" s="531">
        <v>45783.0</v>
      </c>
      <c r="C554" s="134">
        <v>216727.0</v>
      </c>
      <c r="D554" s="586" t="s">
        <v>95</v>
      </c>
      <c r="E554" s="587">
        <v>45323.0</v>
      </c>
      <c r="F554" s="351">
        <f t="shared" si="1"/>
        <v>15</v>
      </c>
      <c r="G554" s="587">
        <v>45447.0</v>
      </c>
      <c r="H554" s="351">
        <f t="shared" si="2"/>
        <v>11</v>
      </c>
      <c r="I554" s="533" t="s">
        <v>59</v>
      </c>
      <c r="J554" s="583">
        <v>139.0</v>
      </c>
      <c r="K554" s="534" t="s">
        <v>174</v>
      </c>
      <c r="L554" s="530" t="s">
        <v>51</v>
      </c>
      <c r="M554" s="548" t="s">
        <v>200</v>
      </c>
      <c r="N554" s="530" t="s">
        <v>19</v>
      </c>
      <c r="O554" s="536" t="s">
        <v>1173</v>
      </c>
      <c r="P554" s="546" t="s">
        <v>61</v>
      </c>
      <c r="Q554" s="589"/>
      <c r="R554" s="539" t="str">
        <f t="shared" si="3"/>
        <v>-</v>
      </c>
      <c r="S554" s="152"/>
      <c r="T554" s="269"/>
      <c r="U554" s="269"/>
      <c r="V554" s="269"/>
      <c r="W554" s="572"/>
      <c r="X554" s="572"/>
      <c r="Y554" s="268"/>
      <c r="Z554" s="268"/>
      <c r="AA554" s="268"/>
    </row>
    <row r="555">
      <c r="A555" s="582">
        <v>45740.0</v>
      </c>
      <c r="B555" s="531">
        <v>45783.0</v>
      </c>
      <c r="C555" s="134">
        <v>240292.0</v>
      </c>
      <c r="D555" s="583" t="s">
        <v>58</v>
      </c>
      <c r="E555" s="587">
        <v>44774.0</v>
      </c>
      <c r="F555" s="351">
        <f t="shared" si="1"/>
        <v>33</v>
      </c>
      <c r="G555" s="587">
        <v>45679.0</v>
      </c>
      <c r="H555" s="351">
        <f t="shared" si="2"/>
        <v>3</v>
      </c>
      <c r="I555" s="583" t="s">
        <v>73</v>
      </c>
      <c r="J555" s="583" t="s">
        <v>399</v>
      </c>
      <c r="K555" s="542">
        <v>2500.0</v>
      </c>
      <c r="L555" s="586" t="s">
        <v>51</v>
      </c>
      <c r="M555" s="665" t="s">
        <v>200</v>
      </c>
      <c r="N555" s="530" t="s">
        <v>19</v>
      </c>
      <c r="O555" s="536" t="s">
        <v>1173</v>
      </c>
      <c r="P555" s="546" t="s">
        <v>61</v>
      </c>
      <c r="Q555" s="592">
        <v>22381.59</v>
      </c>
      <c r="R555" s="539">
        <f t="shared" si="3"/>
        <v>0.8883010546</v>
      </c>
      <c r="S555" s="152"/>
      <c r="T555" s="269"/>
      <c r="U555" s="269"/>
      <c r="V555" s="269"/>
      <c r="W555" s="572"/>
      <c r="X555" s="572"/>
      <c r="Y555" s="268"/>
      <c r="Z555" s="268"/>
      <c r="AA555" s="268"/>
    </row>
    <row r="556">
      <c r="A556" s="582">
        <v>45705.0</v>
      </c>
      <c r="B556" s="531">
        <v>45783.0</v>
      </c>
      <c r="C556" s="134">
        <v>220040.0</v>
      </c>
      <c r="D556" s="583" t="s">
        <v>58</v>
      </c>
      <c r="E556" s="587">
        <v>45444.0</v>
      </c>
      <c r="F556" s="532">
        <f t="shared" si="1"/>
        <v>11</v>
      </c>
      <c r="G556" s="587">
        <v>45476.0</v>
      </c>
      <c r="H556" s="351">
        <f t="shared" si="2"/>
        <v>10</v>
      </c>
      <c r="I556" s="533" t="s">
        <v>59</v>
      </c>
      <c r="J556" s="583">
        <v>104.0</v>
      </c>
      <c r="K556" s="581" t="s">
        <v>174</v>
      </c>
      <c r="L556" s="583" t="s">
        <v>51</v>
      </c>
      <c r="M556" s="585" t="s">
        <v>200</v>
      </c>
      <c r="N556" s="530" t="s">
        <v>19</v>
      </c>
      <c r="O556" s="591"/>
      <c r="P556" s="546" t="s">
        <v>61</v>
      </c>
      <c r="Q556" s="592">
        <v>70400.0</v>
      </c>
      <c r="R556" s="539" t="str">
        <f t="shared" si="3"/>
        <v>-</v>
      </c>
      <c r="S556" s="152"/>
      <c r="T556" s="269"/>
      <c r="U556" s="269"/>
      <c r="V556" s="269"/>
      <c r="W556" s="572"/>
      <c r="X556" s="572"/>
      <c r="Y556" s="268"/>
      <c r="Z556" s="268"/>
      <c r="AA556" s="268"/>
    </row>
    <row r="557">
      <c r="A557" s="582">
        <v>45705.0</v>
      </c>
      <c r="B557" s="531">
        <v>45783.0</v>
      </c>
      <c r="C557" s="134">
        <v>233493.0</v>
      </c>
      <c r="D557" s="583" t="s">
        <v>58</v>
      </c>
      <c r="E557" s="587">
        <v>45566.0</v>
      </c>
      <c r="F557" s="351">
        <f t="shared" si="1"/>
        <v>7</v>
      </c>
      <c r="G557" s="587">
        <v>45610.0</v>
      </c>
      <c r="H557" s="351">
        <f t="shared" si="2"/>
        <v>5</v>
      </c>
      <c r="I557" s="533" t="s">
        <v>59</v>
      </c>
      <c r="J557" s="583" t="s">
        <v>176</v>
      </c>
      <c r="K557" s="534" t="s">
        <v>174</v>
      </c>
      <c r="L557" s="530" t="s">
        <v>51</v>
      </c>
      <c r="M557" s="548" t="s">
        <v>200</v>
      </c>
      <c r="N557" s="530" t="s">
        <v>19</v>
      </c>
      <c r="O557" s="536" t="s">
        <v>1294</v>
      </c>
      <c r="P557" s="546" t="s">
        <v>61</v>
      </c>
      <c r="Q557" s="589"/>
      <c r="R557" s="539" t="str">
        <f t="shared" si="3"/>
        <v>-</v>
      </c>
      <c r="S557" s="152"/>
      <c r="T557" s="269"/>
      <c r="U557" s="269"/>
      <c r="V557" s="269"/>
      <c r="W557" s="572"/>
      <c r="X557" s="572"/>
      <c r="Y557" s="268"/>
      <c r="Z557" s="268"/>
      <c r="AA557" s="268"/>
    </row>
    <row r="558">
      <c r="A558" s="582">
        <v>45747.0</v>
      </c>
      <c r="B558" s="531">
        <v>45783.0</v>
      </c>
      <c r="C558" s="623">
        <v>246959.0</v>
      </c>
      <c r="D558" s="595" t="s">
        <v>179</v>
      </c>
      <c r="E558" s="584">
        <v>45689.0</v>
      </c>
      <c r="F558" s="351">
        <f t="shared" si="1"/>
        <v>3</v>
      </c>
      <c r="G558" s="584">
        <v>45737.0</v>
      </c>
      <c r="H558" s="351">
        <f t="shared" si="2"/>
        <v>1</v>
      </c>
      <c r="I558" s="533" t="s">
        <v>63</v>
      </c>
      <c r="J558" s="583" t="s">
        <v>176</v>
      </c>
      <c r="K558" s="538" t="s">
        <v>174</v>
      </c>
      <c r="L558" s="530"/>
      <c r="M558" s="654">
        <v>45751.0</v>
      </c>
      <c r="N558" s="530" t="s">
        <v>19</v>
      </c>
      <c r="O558" s="657" t="s">
        <v>208</v>
      </c>
      <c r="P558" s="546" t="s">
        <v>61</v>
      </c>
      <c r="Q558" s="589"/>
      <c r="R558" s="539" t="str">
        <f t="shared" si="3"/>
        <v>-</v>
      </c>
      <c r="S558" s="152"/>
      <c r="T558" s="269"/>
      <c r="U558" s="269"/>
      <c r="V558" s="269"/>
      <c r="W558" s="572"/>
      <c r="X558" s="572"/>
      <c r="Y558" s="268"/>
      <c r="Z558" s="268"/>
      <c r="AA558" s="268"/>
    </row>
    <row r="559">
      <c r="A559" s="582">
        <v>45747.0</v>
      </c>
      <c r="B559" s="531">
        <v>45783.0</v>
      </c>
      <c r="C559" s="623">
        <v>246966.0</v>
      </c>
      <c r="D559" s="595" t="s">
        <v>118</v>
      </c>
      <c r="E559" s="584">
        <v>45689.0</v>
      </c>
      <c r="F559" s="351">
        <f t="shared" si="1"/>
        <v>3</v>
      </c>
      <c r="G559" s="584">
        <v>45737.0</v>
      </c>
      <c r="H559" s="351">
        <f t="shared" si="2"/>
        <v>1</v>
      </c>
      <c r="I559" s="533" t="s">
        <v>59</v>
      </c>
      <c r="J559" s="583" t="s">
        <v>176</v>
      </c>
      <c r="K559" s="534" t="s">
        <v>174</v>
      </c>
      <c r="L559" s="530"/>
      <c r="M559" s="654">
        <v>45751.0</v>
      </c>
      <c r="N559" s="530" t="s">
        <v>19</v>
      </c>
      <c r="O559" s="657" t="s">
        <v>208</v>
      </c>
      <c r="P559" s="546" t="s">
        <v>61</v>
      </c>
      <c r="Q559" s="542"/>
      <c r="R559" s="539" t="str">
        <f t="shared" si="3"/>
        <v>-</v>
      </c>
      <c r="S559" s="152"/>
      <c r="T559" s="269"/>
      <c r="U559" s="269"/>
      <c r="V559" s="269"/>
      <c r="W559" s="572"/>
      <c r="X559" s="572"/>
      <c r="Y559" s="268"/>
      <c r="Z559" s="268"/>
      <c r="AA559" s="268"/>
    </row>
    <row r="560">
      <c r="A560" s="582">
        <v>45747.0</v>
      </c>
      <c r="B560" s="531">
        <v>45783.0</v>
      </c>
      <c r="C560" s="623">
        <v>246981.0</v>
      </c>
      <c r="D560" s="595" t="s">
        <v>58</v>
      </c>
      <c r="E560" s="584">
        <v>45627.0</v>
      </c>
      <c r="F560" s="351">
        <f t="shared" si="1"/>
        <v>5</v>
      </c>
      <c r="G560" s="584">
        <v>45737.0</v>
      </c>
      <c r="H560" s="351">
        <f t="shared" si="2"/>
        <v>1</v>
      </c>
      <c r="I560" s="533" t="s">
        <v>59</v>
      </c>
      <c r="J560" s="583" t="s">
        <v>176</v>
      </c>
      <c r="K560" s="534" t="s">
        <v>174</v>
      </c>
      <c r="L560" s="530"/>
      <c r="M560" s="654">
        <v>45751.0</v>
      </c>
      <c r="N560" s="530" t="s">
        <v>19</v>
      </c>
      <c r="O560" s="536" t="s">
        <v>197</v>
      </c>
      <c r="P560" s="546" t="s">
        <v>61</v>
      </c>
      <c r="Q560" s="542"/>
      <c r="R560" s="539" t="str">
        <f t="shared" si="3"/>
        <v>-</v>
      </c>
      <c r="S560" s="152"/>
      <c r="T560" s="269"/>
      <c r="U560" s="269"/>
      <c r="V560" s="269"/>
      <c r="W560" s="572"/>
      <c r="X560" s="572"/>
      <c r="Y560" s="268"/>
      <c r="Z560" s="268"/>
      <c r="AA560" s="268"/>
    </row>
    <row r="561">
      <c r="A561" s="662">
        <v>45747.0</v>
      </c>
      <c r="B561" s="531">
        <v>45783.0</v>
      </c>
      <c r="C561" s="666">
        <v>246983.0</v>
      </c>
      <c r="D561" s="667" t="s">
        <v>89</v>
      </c>
      <c r="E561" s="531">
        <v>45717.0</v>
      </c>
      <c r="F561" s="351">
        <f t="shared" si="1"/>
        <v>2</v>
      </c>
      <c r="G561" s="531">
        <v>45737.0</v>
      </c>
      <c r="H561" s="351">
        <f t="shared" si="2"/>
        <v>1</v>
      </c>
      <c r="I561" s="533" t="s">
        <v>49</v>
      </c>
      <c r="J561" s="530" t="s">
        <v>176</v>
      </c>
      <c r="K561" s="538" t="s">
        <v>174</v>
      </c>
      <c r="L561" s="605"/>
      <c r="M561" s="654">
        <v>45720.0</v>
      </c>
      <c r="N561" s="530" t="s">
        <v>19</v>
      </c>
      <c r="O561" s="536" t="s">
        <v>209</v>
      </c>
      <c r="P561" s="546" t="s">
        <v>61</v>
      </c>
      <c r="Q561" s="542"/>
      <c r="R561" s="539" t="str">
        <f t="shared" si="3"/>
        <v>-</v>
      </c>
      <c r="S561" s="152"/>
      <c r="T561" s="269"/>
      <c r="U561" s="269"/>
      <c r="V561" s="269"/>
      <c r="W561" s="572"/>
      <c r="X561" s="572"/>
      <c r="Y561" s="268"/>
      <c r="Z561" s="268"/>
      <c r="AA561" s="268"/>
    </row>
    <row r="562">
      <c r="A562" s="582">
        <v>45747.0</v>
      </c>
      <c r="B562" s="531">
        <v>45783.0</v>
      </c>
      <c r="C562" s="623">
        <v>246984.0</v>
      </c>
      <c r="D562" s="595" t="s">
        <v>96</v>
      </c>
      <c r="E562" s="584">
        <v>45658.0</v>
      </c>
      <c r="F562" s="351">
        <f t="shared" si="1"/>
        <v>4</v>
      </c>
      <c r="G562" s="584">
        <v>45737.0</v>
      </c>
      <c r="H562" s="351">
        <f t="shared" si="2"/>
        <v>1</v>
      </c>
      <c r="I562" s="533" t="s">
        <v>49</v>
      </c>
      <c r="J562" s="583" t="s">
        <v>176</v>
      </c>
      <c r="K562" s="538" t="s">
        <v>174</v>
      </c>
      <c r="L562" s="530"/>
      <c r="M562" s="654">
        <v>45751.0</v>
      </c>
      <c r="N562" s="530" t="s">
        <v>19</v>
      </c>
      <c r="O562" s="536" t="s">
        <v>198</v>
      </c>
      <c r="P562" s="546" t="s">
        <v>61</v>
      </c>
      <c r="Q562" s="663"/>
      <c r="R562" s="539" t="str">
        <f t="shared" si="3"/>
        <v>-</v>
      </c>
      <c r="S562" s="152"/>
      <c r="T562" s="269"/>
      <c r="U562" s="269"/>
      <c r="V562" s="269"/>
      <c r="W562" s="572"/>
      <c r="X562" s="572"/>
      <c r="Y562" s="268"/>
      <c r="Z562" s="268"/>
      <c r="AA562" s="268"/>
    </row>
    <row r="563">
      <c r="A563" s="662">
        <v>45747.0</v>
      </c>
      <c r="B563" s="531">
        <v>45783.0</v>
      </c>
      <c r="C563" s="666">
        <v>246998.0</v>
      </c>
      <c r="D563" s="667" t="s">
        <v>96</v>
      </c>
      <c r="E563" s="531">
        <v>45717.0</v>
      </c>
      <c r="F563" s="351">
        <f t="shared" si="1"/>
        <v>2</v>
      </c>
      <c r="G563" s="531">
        <v>45737.0</v>
      </c>
      <c r="H563" s="351">
        <f t="shared" si="2"/>
        <v>1</v>
      </c>
      <c r="I563" s="533" t="s">
        <v>59</v>
      </c>
      <c r="J563" s="530" t="s">
        <v>176</v>
      </c>
      <c r="K563" s="534" t="s">
        <v>174</v>
      </c>
      <c r="L563" s="530"/>
      <c r="M563" s="654">
        <v>45720.0</v>
      </c>
      <c r="N563" s="530" t="s">
        <v>19</v>
      </c>
      <c r="O563" s="536" t="s">
        <v>209</v>
      </c>
      <c r="P563" s="546" t="s">
        <v>61</v>
      </c>
      <c r="Q563" s="542"/>
      <c r="R563" s="539" t="str">
        <f t="shared" si="3"/>
        <v>-</v>
      </c>
      <c r="S563" s="152"/>
      <c r="T563" s="269"/>
      <c r="U563" s="269"/>
      <c r="V563" s="269"/>
      <c r="W563" s="572"/>
      <c r="X563" s="572"/>
      <c r="Y563" s="268"/>
      <c r="Z563" s="268"/>
      <c r="AA563" s="268"/>
    </row>
    <row r="564">
      <c r="A564" s="582">
        <v>45747.0</v>
      </c>
      <c r="B564" s="531">
        <v>45783.0</v>
      </c>
      <c r="C564" s="623">
        <v>247000.0</v>
      </c>
      <c r="D564" s="595" t="s">
        <v>158</v>
      </c>
      <c r="E564" s="584">
        <v>45689.0</v>
      </c>
      <c r="F564" s="351">
        <f t="shared" si="1"/>
        <v>3</v>
      </c>
      <c r="G564" s="584">
        <v>45737.0</v>
      </c>
      <c r="H564" s="351">
        <f t="shared" si="2"/>
        <v>1</v>
      </c>
      <c r="I564" s="533" t="s">
        <v>63</v>
      </c>
      <c r="J564" s="583" t="s">
        <v>176</v>
      </c>
      <c r="K564" s="538" t="s">
        <v>174</v>
      </c>
      <c r="L564" s="530"/>
      <c r="M564" s="654">
        <v>45751.0</v>
      </c>
      <c r="N564" s="530" t="s">
        <v>19</v>
      </c>
      <c r="O564" s="657" t="s">
        <v>208</v>
      </c>
      <c r="P564" s="546" t="s">
        <v>61</v>
      </c>
      <c r="Q564" s="542"/>
      <c r="R564" s="539" t="str">
        <f t="shared" si="3"/>
        <v>-</v>
      </c>
      <c r="S564" s="152"/>
      <c r="T564" s="269"/>
      <c r="U564" s="269"/>
      <c r="V564" s="269"/>
      <c r="W564" s="572"/>
      <c r="X564" s="572"/>
      <c r="Y564" s="268"/>
      <c r="Z564" s="268"/>
      <c r="AA564" s="268"/>
    </row>
    <row r="565">
      <c r="A565" s="582">
        <v>45747.0</v>
      </c>
      <c r="B565" s="531">
        <v>45783.0</v>
      </c>
      <c r="C565" s="623">
        <v>247004.0</v>
      </c>
      <c r="D565" s="595" t="s">
        <v>107</v>
      </c>
      <c r="E565" s="584">
        <v>45627.0</v>
      </c>
      <c r="F565" s="351">
        <f t="shared" si="1"/>
        <v>5</v>
      </c>
      <c r="G565" s="584">
        <v>45737.0</v>
      </c>
      <c r="H565" s="351">
        <f t="shared" si="2"/>
        <v>1</v>
      </c>
      <c r="I565" s="533" t="s">
        <v>74</v>
      </c>
      <c r="J565" s="583" t="s">
        <v>176</v>
      </c>
      <c r="K565" s="538" t="s">
        <v>174</v>
      </c>
      <c r="L565" s="530"/>
      <c r="M565" s="654">
        <v>45751.0</v>
      </c>
      <c r="N565" s="530" t="s">
        <v>19</v>
      </c>
      <c r="O565" s="536" t="s">
        <v>197</v>
      </c>
      <c r="P565" s="546" t="s">
        <v>61</v>
      </c>
      <c r="Q565" s="542"/>
      <c r="R565" s="539" t="str">
        <f t="shared" si="3"/>
        <v>-</v>
      </c>
      <c r="S565" s="152"/>
      <c r="T565" s="269"/>
      <c r="U565" s="269"/>
      <c r="V565" s="269"/>
      <c r="W565" s="572"/>
      <c r="X565" s="572"/>
      <c r="Y565" s="268"/>
      <c r="Z565" s="268"/>
      <c r="AA565" s="268"/>
    </row>
    <row r="566">
      <c r="A566" s="582">
        <v>45747.0</v>
      </c>
      <c r="B566" s="531">
        <v>45783.0</v>
      </c>
      <c r="C566" s="623">
        <v>247010.0</v>
      </c>
      <c r="D566" s="595" t="s">
        <v>96</v>
      </c>
      <c r="E566" s="584">
        <v>45689.0</v>
      </c>
      <c r="F566" s="351">
        <f t="shared" si="1"/>
        <v>3</v>
      </c>
      <c r="G566" s="584">
        <v>45737.0</v>
      </c>
      <c r="H566" s="351">
        <f t="shared" si="2"/>
        <v>1</v>
      </c>
      <c r="I566" s="533" t="s">
        <v>73</v>
      </c>
      <c r="J566" s="583" t="s">
        <v>176</v>
      </c>
      <c r="K566" s="538" t="s">
        <v>174</v>
      </c>
      <c r="L566" s="530"/>
      <c r="M566" s="654">
        <v>45751.0</v>
      </c>
      <c r="N566" s="530" t="s">
        <v>19</v>
      </c>
      <c r="O566" s="657" t="s">
        <v>208</v>
      </c>
      <c r="P566" s="546" t="s">
        <v>61</v>
      </c>
      <c r="Q566" s="542"/>
      <c r="R566" s="539" t="str">
        <f t="shared" si="3"/>
        <v>-</v>
      </c>
      <c r="S566" s="152"/>
      <c r="T566" s="269"/>
      <c r="U566" s="269"/>
      <c r="V566" s="269"/>
      <c r="W566" s="572"/>
      <c r="X566" s="572"/>
      <c r="Y566" s="268"/>
      <c r="Z566" s="268"/>
      <c r="AA566" s="268"/>
    </row>
    <row r="567">
      <c r="A567" s="662">
        <v>45747.0</v>
      </c>
      <c r="B567" s="531">
        <v>45783.0</v>
      </c>
      <c r="C567" s="666">
        <v>247027.0</v>
      </c>
      <c r="D567" s="667" t="s">
        <v>87</v>
      </c>
      <c r="E567" s="531">
        <v>45717.0</v>
      </c>
      <c r="F567" s="351">
        <f t="shared" si="1"/>
        <v>2</v>
      </c>
      <c r="G567" s="531">
        <v>45737.0</v>
      </c>
      <c r="H567" s="351">
        <f t="shared" si="2"/>
        <v>1</v>
      </c>
      <c r="I567" s="533" t="s">
        <v>49</v>
      </c>
      <c r="J567" s="530" t="s">
        <v>176</v>
      </c>
      <c r="K567" s="538" t="s">
        <v>174</v>
      </c>
      <c r="L567" s="605"/>
      <c r="M567" s="654">
        <v>45720.0</v>
      </c>
      <c r="N567" s="530" t="s">
        <v>19</v>
      </c>
      <c r="O567" s="536" t="s">
        <v>209</v>
      </c>
      <c r="P567" s="546" t="s">
        <v>61</v>
      </c>
      <c r="Q567" s="542"/>
      <c r="R567" s="539" t="str">
        <f t="shared" si="3"/>
        <v>-</v>
      </c>
      <c r="S567" s="152"/>
      <c r="T567" s="269"/>
      <c r="U567" s="269"/>
      <c r="V567" s="269"/>
      <c r="W567" s="572"/>
      <c r="X567" s="572"/>
      <c r="Y567" s="268"/>
      <c r="Z567" s="268"/>
      <c r="AA567" s="268"/>
    </row>
    <row r="568">
      <c r="A568" s="582">
        <v>45747.0</v>
      </c>
      <c r="B568" s="531">
        <v>45783.0</v>
      </c>
      <c r="C568" s="623">
        <v>247043.0</v>
      </c>
      <c r="D568" s="595" t="s">
        <v>71</v>
      </c>
      <c r="E568" s="584">
        <v>45689.0</v>
      </c>
      <c r="F568" s="351">
        <f t="shared" si="1"/>
        <v>3</v>
      </c>
      <c r="G568" s="584">
        <v>45737.0</v>
      </c>
      <c r="H568" s="351">
        <f t="shared" si="2"/>
        <v>1</v>
      </c>
      <c r="I568" s="533" t="s">
        <v>59</v>
      </c>
      <c r="J568" s="583" t="s">
        <v>176</v>
      </c>
      <c r="K568" s="534" t="s">
        <v>174</v>
      </c>
      <c r="L568" s="530"/>
      <c r="M568" s="654">
        <v>45751.0</v>
      </c>
      <c r="N568" s="530" t="s">
        <v>19</v>
      </c>
      <c r="O568" s="657" t="s">
        <v>208</v>
      </c>
      <c r="P568" s="546" t="s">
        <v>61</v>
      </c>
      <c r="Q568" s="663"/>
      <c r="R568" s="539" t="str">
        <f t="shared" si="3"/>
        <v>-</v>
      </c>
      <c r="S568" s="152"/>
      <c r="T568" s="269"/>
      <c r="U568" s="269"/>
      <c r="V568" s="269"/>
      <c r="W568" s="572"/>
      <c r="X568" s="572"/>
      <c r="Y568" s="268"/>
      <c r="Z568" s="268"/>
      <c r="AA568" s="268"/>
    </row>
    <row r="569">
      <c r="A569" s="582">
        <v>45747.0</v>
      </c>
      <c r="B569" s="531">
        <v>45783.0</v>
      </c>
      <c r="C569" s="623">
        <v>247059.0</v>
      </c>
      <c r="D569" s="595" t="s">
        <v>77</v>
      </c>
      <c r="E569" s="584">
        <v>45658.0</v>
      </c>
      <c r="F569" s="351">
        <f t="shared" si="1"/>
        <v>4</v>
      </c>
      <c r="G569" s="584">
        <v>45737.0</v>
      </c>
      <c r="H569" s="351">
        <f t="shared" si="2"/>
        <v>1</v>
      </c>
      <c r="I569" s="618" t="s">
        <v>42</v>
      </c>
      <c r="J569" s="583" t="s">
        <v>176</v>
      </c>
      <c r="K569" s="538" t="s">
        <v>174</v>
      </c>
      <c r="L569" s="530"/>
      <c r="M569" s="654">
        <v>45751.0</v>
      </c>
      <c r="N569" s="530" t="s">
        <v>19</v>
      </c>
      <c r="O569" s="536" t="s">
        <v>198</v>
      </c>
      <c r="P569" s="546" t="s">
        <v>61</v>
      </c>
      <c r="Q569" s="542"/>
      <c r="R569" s="539" t="str">
        <f t="shared" si="3"/>
        <v>-</v>
      </c>
      <c r="S569" s="152"/>
      <c r="T569" s="269"/>
      <c r="U569" s="269"/>
      <c r="V569" s="269"/>
      <c r="W569" s="572"/>
      <c r="X569" s="572"/>
      <c r="Y569" s="268"/>
      <c r="Z569" s="268"/>
      <c r="AA569" s="268"/>
    </row>
    <row r="570">
      <c r="A570" s="582">
        <v>45747.0</v>
      </c>
      <c r="B570" s="531">
        <v>45783.0</v>
      </c>
      <c r="C570" s="279">
        <v>246323.0</v>
      </c>
      <c r="D570" s="530" t="s">
        <v>83</v>
      </c>
      <c r="E570" s="584">
        <v>45658.0</v>
      </c>
      <c r="F570" s="351">
        <f t="shared" si="1"/>
        <v>4</v>
      </c>
      <c r="G570" s="596">
        <v>45740.0</v>
      </c>
      <c r="H570" s="351">
        <f t="shared" si="2"/>
        <v>1</v>
      </c>
      <c r="I570" s="533" t="s">
        <v>49</v>
      </c>
      <c r="J570" s="583" t="s">
        <v>176</v>
      </c>
      <c r="K570" s="538" t="s">
        <v>174</v>
      </c>
      <c r="L570" s="530"/>
      <c r="M570" s="654">
        <v>45751.0</v>
      </c>
      <c r="N570" s="530" t="s">
        <v>19</v>
      </c>
      <c r="O570" s="536" t="s">
        <v>198</v>
      </c>
      <c r="P570" s="546" t="s">
        <v>61</v>
      </c>
      <c r="Q570" s="542"/>
      <c r="R570" s="539" t="str">
        <f t="shared" si="3"/>
        <v>-</v>
      </c>
      <c r="S570" s="152"/>
      <c r="T570" s="269"/>
      <c r="U570" s="269"/>
      <c r="V570" s="269"/>
      <c r="W570" s="572"/>
      <c r="X570" s="572"/>
      <c r="Y570" s="268"/>
      <c r="Z570" s="268"/>
      <c r="AA570" s="268"/>
    </row>
    <row r="571">
      <c r="A571" s="582">
        <v>45747.0</v>
      </c>
      <c r="B571" s="531">
        <v>45783.0</v>
      </c>
      <c r="C571" s="279">
        <v>246533.0</v>
      </c>
      <c r="D571" s="530" t="s">
        <v>83</v>
      </c>
      <c r="E571" s="584">
        <v>45627.0</v>
      </c>
      <c r="F571" s="351">
        <f t="shared" si="1"/>
        <v>5</v>
      </c>
      <c r="G571" s="596">
        <v>45740.0</v>
      </c>
      <c r="H571" s="351">
        <f t="shared" si="2"/>
        <v>1</v>
      </c>
      <c r="I571" s="533" t="s">
        <v>49</v>
      </c>
      <c r="J571" s="583" t="s">
        <v>176</v>
      </c>
      <c r="K571" s="538" t="s">
        <v>174</v>
      </c>
      <c r="L571" s="530"/>
      <c r="M571" s="654">
        <v>45751.0</v>
      </c>
      <c r="N571" s="530" t="s">
        <v>19</v>
      </c>
      <c r="O571" s="536" t="s">
        <v>197</v>
      </c>
      <c r="P571" s="546" t="s">
        <v>61</v>
      </c>
      <c r="Q571" s="542"/>
      <c r="R571" s="539" t="str">
        <f t="shared" si="3"/>
        <v>-</v>
      </c>
      <c r="S571" s="152"/>
      <c r="T571" s="269"/>
      <c r="U571" s="269"/>
      <c r="V571" s="269"/>
      <c r="W571" s="572"/>
      <c r="X571" s="572"/>
      <c r="Y571" s="268"/>
      <c r="Z571" s="268"/>
      <c r="AA571" s="268"/>
    </row>
    <row r="572">
      <c r="A572" s="582">
        <v>45747.0</v>
      </c>
      <c r="B572" s="531">
        <v>45783.0</v>
      </c>
      <c r="C572" s="279">
        <v>246777.0</v>
      </c>
      <c r="D572" s="530" t="s">
        <v>83</v>
      </c>
      <c r="E572" s="584">
        <v>45689.0</v>
      </c>
      <c r="F572" s="351">
        <f t="shared" si="1"/>
        <v>3</v>
      </c>
      <c r="G572" s="596">
        <v>45740.0</v>
      </c>
      <c r="H572" s="351">
        <f t="shared" si="2"/>
        <v>1</v>
      </c>
      <c r="I572" s="533" t="s">
        <v>74</v>
      </c>
      <c r="J572" s="583" t="s">
        <v>176</v>
      </c>
      <c r="K572" s="538" t="s">
        <v>174</v>
      </c>
      <c r="L572" s="530"/>
      <c r="M572" s="654">
        <v>45751.0</v>
      </c>
      <c r="N572" s="530" t="s">
        <v>19</v>
      </c>
      <c r="O572" s="657" t="s">
        <v>208</v>
      </c>
      <c r="P572" s="546" t="s">
        <v>61</v>
      </c>
      <c r="Q572" s="542"/>
      <c r="R572" s="539" t="str">
        <f t="shared" si="3"/>
        <v>-</v>
      </c>
      <c r="S572" s="152"/>
      <c r="T572" s="269"/>
      <c r="U572" s="269"/>
      <c r="V572" s="269"/>
      <c r="W572" s="572"/>
      <c r="X572" s="572"/>
      <c r="Y572" s="268"/>
      <c r="Z572" s="268"/>
      <c r="AA572" s="268"/>
    </row>
    <row r="573">
      <c r="A573" s="582">
        <v>45747.0</v>
      </c>
      <c r="B573" s="531">
        <v>45783.0</v>
      </c>
      <c r="C573" s="279">
        <v>247040.0</v>
      </c>
      <c r="D573" s="530" t="s">
        <v>83</v>
      </c>
      <c r="E573" s="584">
        <v>45658.0</v>
      </c>
      <c r="F573" s="351">
        <f t="shared" si="1"/>
        <v>4</v>
      </c>
      <c r="G573" s="596">
        <v>45740.0</v>
      </c>
      <c r="H573" s="351">
        <f t="shared" si="2"/>
        <v>1</v>
      </c>
      <c r="I573" s="533" t="s">
        <v>49</v>
      </c>
      <c r="J573" s="583" t="s">
        <v>176</v>
      </c>
      <c r="K573" s="538" t="s">
        <v>174</v>
      </c>
      <c r="L573" s="530"/>
      <c r="M573" s="654">
        <v>45751.0</v>
      </c>
      <c r="N573" s="530" t="s">
        <v>19</v>
      </c>
      <c r="O573" s="536" t="s">
        <v>198</v>
      </c>
      <c r="P573" s="546" t="s">
        <v>61</v>
      </c>
      <c r="Q573" s="542"/>
      <c r="R573" s="539" t="str">
        <f t="shared" si="3"/>
        <v>-</v>
      </c>
      <c r="S573" s="152"/>
      <c r="T573" s="269"/>
      <c r="U573" s="269"/>
      <c r="V573" s="269"/>
      <c r="W573" s="572"/>
      <c r="X573" s="572"/>
      <c r="Y573" s="268"/>
      <c r="Z573" s="268"/>
      <c r="AA573" s="268"/>
    </row>
    <row r="574">
      <c r="A574" s="582">
        <v>45747.0</v>
      </c>
      <c r="B574" s="531">
        <v>45783.0</v>
      </c>
      <c r="C574" s="279">
        <v>247131.0</v>
      </c>
      <c r="D574" s="595" t="s">
        <v>161</v>
      </c>
      <c r="E574" s="584">
        <v>45261.0</v>
      </c>
      <c r="F574" s="351">
        <f t="shared" si="1"/>
        <v>17</v>
      </c>
      <c r="G574" s="596">
        <v>45740.0</v>
      </c>
      <c r="H574" s="351">
        <f t="shared" si="2"/>
        <v>1</v>
      </c>
      <c r="I574" s="533" t="s">
        <v>49</v>
      </c>
      <c r="J574" s="583">
        <v>535.0</v>
      </c>
      <c r="K574" s="581" t="s">
        <v>174</v>
      </c>
      <c r="L574" s="583" t="s">
        <v>51</v>
      </c>
      <c r="M574" s="585" t="s">
        <v>200</v>
      </c>
      <c r="N574" s="530" t="s">
        <v>19</v>
      </c>
      <c r="O574" s="562" t="s">
        <v>1173</v>
      </c>
      <c r="P574" s="546" t="s">
        <v>61</v>
      </c>
      <c r="Q574" s="538">
        <v>19471.32</v>
      </c>
      <c r="R574" s="539" t="str">
        <f t="shared" si="3"/>
        <v>-</v>
      </c>
      <c r="S574" s="152"/>
      <c r="T574" s="269"/>
      <c r="U574" s="269"/>
      <c r="V574" s="269"/>
      <c r="W574" s="572"/>
      <c r="X574" s="572"/>
      <c r="Y574" s="268"/>
      <c r="Z574" s="268"/>
      <c r="AA574" s="268"/>
    </row>
    <row r="575">
      <c r="A575" s="582">
        <v>45705.0</v>
      </c>
      <c r="B575" s="531">
        <v>45783.0</v>
      </c>
      <c r="C575" s="134">
        <v>243462.0</v>
      </c>
      <c r="D575" s="586" t="s">
        <v>104</v>
      </c>
      <c r="E575" s="587">
        <v>45383.0</v>
      </c>
      <c r="F575" s="628">
        <f t="shared" si="1"/>
        <v>13</v>
      </c>
      <c r="G575" s="582">
        <v>45706.0</v>
      </c>
      <c r="H575" s="632">
        <f t="shared" si="2"/>
        <v>2</v>
      </c>
      <c r="I575" s="586" t="s">
        <v>73</v>
      </c>
      <c r="J575" s="586">
        <v>207.0</v>
      </c>
      <c r="K575" s="538">
        <v>5000.0</v>
      </c>
      <c r="L575" s="586" t="s">
        <v>68</v>
      </c>
      <c r="M575" s="628" t="s">
        <v>1302</v>
      </c>
      <c r="N575" s="530" t="s">
        <v>19</v>
      </c>
      <c r="O575" s="586" t="s">
        <v>65</v>
      </c>
      <c r="P575" s="546" t="s">
        <v>61</v>
      </c>
      <c r="Q575" s="592">
        <v>34638.3</v>
      </c>
      <c r="R575" s="539">
        <f t="shared" si="3"/>
        <v>0.8556511145</v>
      </c>
      <c r="S575" s="152"/>
      <c r="T575" s="269"/>
      <c r="U575" s="269"/>
      <c r="V575" s="269"/>
      <c r="W575" s="572"/>
      <c r="X575" s="572"/>
      <c r="Y575" s="268"/>
      <c r="Z575" s="268"/>
      <c r="AA575" s="268"/>
    </row>
    <row r="576">
      <c r="A576" s="582">
        <v>45705.0</v>
      </c>
      <c r="B576" s="531">
        <v>45783.0</v>
      </c>
      <c r="C576" s="134">
        <v>242727.0</v>
      </c>
      <c r="D576" s="586" t="s">
        <v>111</v>
      </c>
      <c r="E576" s="587">
        <v>45689.0</v>
      </c>
      <c r="F576" s="628">
        <f t="shared" si="1"/>
        <v>3</v>
      </c>
      <c r="G576" s="582">
        <v>45707.0</v>
      </c>
      <c r="H576" s="632">
        <f t="shared" si="2"/>
        <v>2</v>
      </c>
      <c r="I576" s="586" t="s">
        <v>42</v>
      </c>
      <c r="J576" s="586" t="s">
        <v>33</v>
      </c>
      <c r="K576" s="538" t="s">
        <v>174</v>
      </c>
      <c r="L576" s="586"/>
      <c r="M576" s="630"/>
      <c r="N576" s="530" t="s">
        <v>19</v>
      </c>
      <c r="O576" s="586" t="s">
        <v>568</v>
      </c>
      <c r="P576" s="546" t="s">
        <v>61</v>
      </c>
      <c r="Q576" s="592"/>
      <c r="R576" s="539" t="str">
        <f t="shared" si="3"/>
        <v>-</v>
      </c>
      <c r="S576" s="152"/>
      <c r="T576" s="269"/>
      <c r="U576" s="269"/>
      <c r="V576" s="269"/>
      <c r="W576" s="572"/>
      <c r="X576" s="572"/>
      <c r="Y576" s="268"/>
      <c r="Z576" s="268"/>
      <c r="AA576" s="268"/>
    </row>
    <row r="577">
      <c r="A577" s="582">
        <v>45705.0</v>
      </c>
      <c r="B577" s="531">
        <v>45783.0</v>
      </c>
      <c r="C577" s="134">
        <v>189521.0</v>
      </c>
      <c r="D577" s="586" t="s">
        <v>116</v>
      </c>
      <c r="E577" s="587">
        <v>45505.0</v>
      </c>
      <c r="F577" s="628">
        <f t="shared" si="1"/>
        <v>9</v>
      </c>
      <c r="G577" s="582">
        <v>45695.0</v>
      </c>
      <c r="H577" s="633">
        <f t="shared" si="2"/>
        <v>2</v>
      </c>
      <c r="I577" s="586" t="s">
        <v>59</v>
      </c>
      <c r="J577" s="586">
        <v>102.0</v>
      </c>
      <c r="K577" s="542">
        <v>1000.0</v>
      </c>
      <c r="L577" s="586" t="s">
        <v>84</v>
      </c>
      <c r="M577" s="555"/>
      <c r="N577" s="530" t="s">
        <v>19</v>
      </c>
      <c r="O577" s="586" t="s">
        <v>65</v>
      </c>
      <c r="P577" s="546" t="s">
        <v>61</v>
      </c>
      <c r="Q577" s="592">
        <v>10879.0</v>
      </c>
      <c r="R577" s="539">
        <f t="shared" si="3"/>
        <v>0.9080797867</v>
      </c>
      <c r="S577" s="152"/>
      <c r="T577" s="269"/>
      <c r="U577" s="269"/>
      <c r="V577" s="269"/>
      <c r="W577" s="572"/>
      <c r="X577" s="572"/>
      <c r="Y577" s="268"/>
      <c r="Z577" s="268"/>
      <c r="AA577" s="268"/>
    </row>
    <row r="578">
      <c r="A578" s="582">
        <v>45705.0</v>
      </c>
      <c r="B578" s="531">
        <v>45783.0</v>
      </c>
      <c r="C578" s="134">
        <v>234455.0</v>
      </c>
      <c r="D578" s="586" t="s">
        <v>99</v>
      </c>
      <c r="E578" s="587">
        <v>45566.0</v>
      </c>
      <c r="F578" s="628">
        <f t="shared" si="1"/>
        <v>7</v>
      </c>
      <c r="G578" s="637">
        <v>45615.0</v>
      </c>
      <c r="H578" s="668">
        <f t="shared" si="2"/>
        <v>5</v>
      </c>
      <c r="I578" s="586" t="s">
        <v>59</v>
      </c>
      <c r="J578" s="586" t="s">
        <v>33</v>
      </c>
      <c r="K578" s="538">
        <v>3000.0</v>
      </c>
      <c r="L578" s="583" t="s">
        <v>68</v>
      </c>
      <c r="M578" s="548" t="s">
        <v>200</v>
      </c>
      <c r="N578" s="530" t="s">
        <v>19</v>
      </c>
      <c r="O578" s="536" t="s">
        <v>1173</v>
      </c>
      <c r="P578" s="546" t="s">
        <v>61</v>
      </c>
      <c r="Q578" s="592">
        <v>14520.0</v>
      </c>
      <c r="R578" s="539">
        <f t="shared" si="3"/>
        <v>0.7933884298</v>
      </c>
      <c r="S578" s="152"/>
      <c r="T578" s="269"/>
      <c r="U578" s="269"/>
      <c r="V578" s="269"/>
      <c r="W578" s="572"/>
      <c r="X578" s="572"/>
      <c r="Y578" s="268"/>
      <c r="Z578" s="268"/>
      <c r="AA578" s="268"/>
    </row>
    <row r="579">
      <c r="A579" s="582">
        <v>45705.0</v>
      </c>
      <c r="B579" s="531">
        <v>45783.0</v>
      </c>
      <c r="C579" s="134">
        <v>238063.0</v>
      </c>
      <c r="D579" s="586" t="s">
        <v>71</v>
      </c>
      <c r="E579" s="587">
        <v>45627.0</v>
      </c>
      <c r="F579" s="628">
        <f t="shared" si="1"/>
        <v>5</v>
      </c>
      <c r="G579" s="582">
        <v>45661.0</v>
      </c>
      <c r="H579" s="640">
        <f t="shared" si="2"/>
        <v>4</v>
      </c>
      <c r="I579" s="586" t="s">
        <v>49</v>
      </c>
      <c r="J579" s="586" t="s">
        <v>33</v>
      </c>
      <c r="K579" s="538" t="s">
        <v>174</v>
      </c>
      <c r="L579" s="586"/>
      <c r="M579" s="630"/>
      <c r="N579" s="530" t="s">
        <v>19</v>
      </c>
      <c r="O579" s="586" t="s">
        <v>214</v>
      </c>
      <c r="P579" s="546" t="s">
        <v>61</v>
      </c>
      <c r="Q579" s="592"/>
      <c r="R579" s="539" t="str">
        <f t="shared" si="3"/>
        <v>-</v>
      </c>
      <c r="S579" s="152"/>
      <c r="T579" s="269"/>
      <c r="U579" s="269"/>
      <c r="V579" s="269"/>
      <c r="W579" s="572"/>
      <c r="X579" s="572"/>
      <c r="Y579" s="268"/>
      <c r="Z579" s="268"/>
      <c r="AA579" s="268"/>
    </row>
    <row r="580">
      <c r="A580" s="582">
        <v>45705.0</v>
      </c>
      <c r="B580" s="531">
        <v>45783.0</v>
      </c>
      <c r="C580" s="134">
        <v>241940.0</v>
      </c>
      <c r="D580" s="586" t="s">
        <v>71</v>
      </c>
      <c r="E580" s="587">
        <v>45627.0</v>
      </c>
      <c r="F580" s="628">
        <f t="shared" si="1"/>
        <v>5</v>
      </c>
      <c r="G580" s="582">
        <v>45693.0</v>
      </c>
      <c r="H580" s="633">
        <f t="shared" si="2"/>
        <v>3</v>
      </c>
      <c r="I580" s="586" t="s">
        <v>63</v>
      </c>
      <c r="J580" s="586">
        <v>434.0</v>
      </c>
      <c r="K580" s="538" t="s">
        <v>174</v>
      </c>
      <c r="L580" s="586"/>
      <c r="M580" s="634">
        <v>45735.0</v>
      </c>
      <c r="N580" s="530" t="s">
        <v>19</v>
      </c>
      <c r="O580" s="586" t="s">
        <v>214</v>
      </c>
      <c r="P580" s="546" t="s">
        <v>61</v>
      </c>
      <c r="Q580" s="592"/>
      <c r="R580" s="539" t="str">
        <f t="shared" si="3"/>
        <v>-</v>
      </c>
      <c r="S580" s="152"/>
      <c r="T580" s="269"/>
      <c r="U580" s="269"/>
      <c r="V580" s="269"/>
      <c r="W580" s="572"/>
      <c r="X580" s="572"/>
      <c r="Y580" s="268"/>
      <c r="Z580" s="268"/>
      <c r="AA580" s="268"/>
    </row>
    <row r="581">
      <c r="A581" s="582">
        <v>45747.0</v>
      </c>
      <c r="B581" s="531">
        <v>45783.0</v>
      </c>
      <c r="C581" s="134">
        <v>247783.0</v>
      </c>
      <c r="D581" s="644" t="s">
        <v>98</v>
      </c>
      <c r="E581" s="587">
        <v>45658.0</v>
      </c>
      <c r="F581" s="628">
        <f t="shared" si="1"/>
        <v>4</v>
      </c>
      <c r="G581" s="582">
        <v>45744.0</v>
      </c>
      <c r="H581" s="645">
        <f t="shared" si="2"/>
        <v>1</v>
      </c>
      <c r="I581" s="644" t="s">
        <v>73</v>
      </c>
      <c r="J581" s="583" t="s">
        <v>176</v>
      </c>
      <c r="K581" s="538" t="s">
        <v>174</v>
      </c>
      <c r="L581" s="586"/>
      <c r="M581" s="669"/>
      <c r="N581" s="530" t="s">
        <v>19</v>
      </c>
      <c r="O581" s="586" t="s">
        <v>215</v>
      </c>
      <c r="P581" s="546" t="s">
        <v>61</v>
      </c>
      <c r="Q581" s="592"/>
      <c r="R581" s="539" t="str">
        <f t="shared" si="3"/>
        <v>-</v>
      </c>
      <c r="S581" s="152"/>
      <c r="T581" s="269"/>
      <c r="U581" s="269"/>
      <c r="V581" s="269"/>
      <c r="W581" s="572"/>
      <c r="X581" s="572"/>
      <c r="Y581" s="268"/>
      <c r="Z581" s="268"/>
      <c r="AA581" s="268"/>
    </row>
    <row r="582">
      <c r="A582" s="582">
        <v>45747.0</v>
      </c>
      <c r="B582" s="531">
        <v>45783.0</v>
      </c>
      <c r="C582" s="134">
        <v>247784.0</v>
      </c>
      <c r="D582" s="644" t="s">
        <v>107</v>
      </c>
      <c r="E582" s="587">
        <v>45658.0</v>
      </c>
      <c r="F582" s="628">
        <f t="shared" si="1"/>
        <v>4</v>
      </c>
      <c r="G582" s="582">
        <v>45744.0</v>
      </c>
      <c r="H582" s="645">
        <f t="shared" si="2"/>
        <v>1</v>
      </c>
      <c r="I582" s="644" t="s">
        <v>59</v>
      </c>
      <c r="J582" s="583" t="s">
        <v>176</v>
      </c>
      <c r="K582" s="538" t="s">
        <v>174</v>
      </c>
      <c r="L582" s="586"/>
      <c r="M582" s="669"/>
      <c r="N582" s="530" t="s">
        <v>19</v>
      </c>
      <c r="O582" s="586" t="s">
        <v>215</v>
      </c>
      <c r="P582" s="546" t="s">
        <v>61</v>
      </c>
      <c r="Q582" s="592"/>
      <c r="R582" s="539" t="str">
        <f t="shared" si="3"/>
        <v>-</v>
      </c>
      <c r="S582" s="152"/>
      <c r="T582" s="269"/>
      <c r="U582" s="269"/>
      <c r="V582" s="269"/>
      <c r="W582" s="572"/>
      <c r="X582" s="572"/>
      <c r="Y582" s="268"/>
      <c r="Z582" s="268"/>
      <c r="AA582" s="268"/>
    </row>
    <row r="583">
      <c r="A583" s="582">
        <v>45747.0</v>
      </c>
      <c r="B583" s="531">
        <v>45783.0</v>
      </c>
      <c r="C583" s="134">
        <v>247798.0</v>
      </c>
      <c r="D583" s="644" t="s">
        <v>95</v>
      </c>
      <c r="E583" s="587">
        <v>45689.0</v>
      </c>
      <c r="F583" s="628">
        <f t="shared" si="1"/>
        <v>3</v>
      </c>
      <c r="G583" s="582">
        <v>45744.0</v>
      </c>
      <c r="H583" s="645">
        <f t="shared" si="2"/>
        <v>1</v>
      </c>
      <c r="I583" s="644" t="s">
        <v>49</v>
      </c>
      <c r="J583" s="583" t="s">
        <v>176</v>
      </c>
      <c r="K583" s="538" t="s">
        <v>174</v>
      </c>
      <c r="L583" s="586"/>
      <c r="M583" s="669"/>
      <c r="N583" s="530" t="s">
        <v>19</v>
      </c>
      <c r="O583" s="586" t="s">
        <v>568</v>
      </c>
      <c r="P583" s="546" t="s">
        <v>61</v>
      </c>
      <c r="Q583" s="592"/>
      <c r="R583" s="539" t="str">
        <f t="shared" si="3"/>
        <v>-</v>
      </c>
      <c r="S583" s="152"/>
      <c r="T583" s="269"/>
      <c r="U583" s="269"/>
      <c r="V583" s="269"/>
      <c r="W583" s="572"/>
      <c r="X583" s="572"/>
      <c r="Y583" s="268"/>
      <c r="Z583" s="268"/>
      <c r="AA583" s="268"/>
    </row>
    <row r="584">
      <c r="A584" s="582">
        <v>45747.0</v>
      </c>
      <c r="B584" s="531">
        <v>45783.0</v>
      </c>
      <c r="C584" s="134">
        <v>247804.0</v>
      </c>
      <c r="D584" s="644" t="s">
        <v>77</v>
      </c>
      <c r="E584" s="587">
        <v>45689.0</v>
      </c>
      <c r="F584" s="628">
        <f t="shared" si="1"/>
        <v>3</v>
      </c>
      <c r="G584" s="582">
        <v>45744.0</v>
      </c>
      <c r="H584" s="645">
        <f t="shared" si="2"/>
        <v>1</v>
      </c>
      <c r="I584" s="644" t="s">
        <v>59</v>
      </c>
      <c r="J584" s="583" t="s">
        <v>176</v>
      </c>
      <c r="K584" s="538" t="s">
        <v>174</v>
      </c>
      <c r="L584" s="586"/>
      <c r="M584" s="669"/>
      <c r="N584" s="530" t="s">
        <v>19</v>
      </c>
      <c r="O584" s="586" t="s">
        <v>568</v>
      </c>
      <c r="P584" s="546" t="s">
        <v>61</v>
      </c>
      <c r="Q584" s="592"/>
      <c r="R584" s="539" t="str">
        <f t="shared" si="3"/>
        <v>-</v>
      </c>
      <c r="S584" s="152"/>
      <c r="T584" s="269"/>
      <c r="U584" s="269"/>
      <c r="V584" s="269"/>
      <c r="W584" s="572"/>
      <c r="X584" s="572"/>
      <c r="Y584" s="268"/>
      <c r="Z584" s="268"/>
      <c r="AA584" s="268"/>
    </row>
    <row r="585">
      <c r="A585" s="582">
        <v>45747.0</v>
      </c>
      <c r="B585" s="531">
        <v>45783.0</v>
      </c>
      <c r="C585" s="134">
        <v>247805.0</v>
      </c>
      <c r="D585" s="644" t="s">
        <v>111</v>
      </c>
      <c r="E585" s="587">
        <v>45658.0</v>
      </c>
      <c r="F585" s="628">
        <f t="shared" si="1"/>
        <v>4</v>
      </c>
      <c r="G585" s="582">
        <v>45744.0</v>
      </c>
      <c r="H585" s="645">
        <f t="shared" si="2"/>
        <v>1</v>
      </c>
      <c r="I585" s="644" t="s">
        <v>49</v>
      </c>
      <c r="J585" s="583" t="s">
        <v>176</v>
      </c>
      <c r="K585" s="538" t="s">
        <v>174</v>
      </c>
      <c r="L585" s="586"/>
      <c r="M585" s="669"/>
      <c r="N585" s="530" t="s">
        <v>19</v>
      </c>
      <c r="O585" s="586" t="s">
        <v>215</v>
      </c>
      <c r="P585" s="546" t="s">
        <v>61</v>
      </c>
      <c r="Q585" s="592"/>
      <c r="R585" s="539" t="str">
        <f t="shared" si="3"/>
        <v>-</v>
      </c>
      <c r="S585" s="152"/>
      <c r="T585" s="269"/>
      <c r="U585" s="269"/>
      <c r="V585" s="269"/>
      <c r="W585" s="572"/>
      <c r="X585" s="572"/>
      <c r="Y585" s="268"/>
      <c r="Z585" s="268"/>
      <c r="AA585" s="268"/>
    </row>
    <row r="586">
      <c r="A586" s="582">
        <v>45747.0</v>
      </c>
      <c r="B586" s="531">
        <v>45783.0</v>
      </c>
      <c r="C586" s="134">
        <v>247816.0</v>
      </c>
      <c r="D586" s="644" t="s">
        <v>62</v>
      </c>
      <c r="E586" s="587">
        <v>45658.0</v>
      </c>
      <c r="F586" s="628">
        <f t="shared" si="1"/>
        <v>4</v>
      </c>
      <c r="G586" s="582">
        <v>45744.0</v>
      </c>
      <c r="H586" s="645">
        <f t="shared" si="2"/>
        <v>1</v>
      </c>
      <c r="I586" s="644" t="s">
        <v>49</v>
      </c>
      <c r="J586" s="583" t="s">
        <v>176</v>
      </c>
      <c r="K586" s="538" t="s">
        <v>174</v>
      </c>
      <c r="L586" s="586"/>
      <c r="M586" s="669"/>
      <c r="N586" s="530" t="s">
        <v>19</v>
      </c>
      <c r="O586" s="586" t="s">
        <v>215</v>
      </c>
      <c r="P586" s="546" t="s">
        <v>61</v>
      </c>
      <c r="Q586" s="592"/>
      <c r="R586" s="539" t="str">
        <f t="shared" si="3"/>
        <v>-</v>
      </c>
      <c r="S586" s="152"/>
      <c r="T586" s="269"/>
      <c r="U586" s="269"/>
      <c r="V586" s="269"/>
      <c r="W586" s="572"/>
      <c r="X586" s="572"/>
      <c r="Y586" s="268"/>
      <c r="Z586" s="268"/>
      <c r="AA586" s="268"/>
    </row>
    <row r="587">
      <c r="A587" s="582">
        <v>45747.0</v>
      </c>
      <c r="B587" s="531">
        <v>45783.0</v>
      </c>
      <c r="C587" s="134">
        <v>247823.0</v>
      </c>
      <c r="D587" s="644" t="s">
        <v>70</v>
      </c>
      <c r="E587" s="587">
        <v>45717.0</v>
      </c>
      <c r="F587" s="628">
        <f t="shared" si="1"/>
        <v>2</v>
      </c>
      <c r="G587" s="582">
        <v>45744.0</v>
      </c>
      <c r="H587" s="645">
        <f t="shared" si="2"/>
        <v>1</v>
      </c>
      <c r="I587" s="644" t="s">
        <v>49</v>
      </c>
      <c r="J587" s="583" t="s">
        <v>176</v>
      </c>
      <c r="K587" s="538" t="s">
        <v>174</v>
      </c>
      <c r="L587" s="586"/>
      <c r="M587" s="669"/>
      <c r="N587" s="530" t="s">
        <v>19</v>
      </c>
      <c r="O587" s="586" t="s">
        <v>866</v>
      </c>
      <c r="P587" s="546" t="s">
        <v>61</v>
      </c>
      <c r="Q587" s="592"/>
      <c r="R587" s="539" t="str">
        <f t="shared" si="3"/>
        <v>-</v>
      </c>
      <c r="S587" s="152"/>
      <c r="T587" s="269"/>
      <c r="U587" s="269"/>
      <c r="V587" s="269"/>
      <c r="W587" s="572"/>
      <c r="X587" s="572"/>
      <c r="Y587" s="268"/>
      <c r="Z587" s="268"/>
      <c r="AA587" s="268"/>
    </row>
    <row r="588">
      <c r="A588" s="582">
        <v>45747.0</v>
      </c>
      <c r="B588" s="531">
        <v>45783.0</v>
      </c>
      <c r="C588" s="134">
        <v>247861.0</v>
      </c>
      <c r="D588" s="644" t="s">
        <v>48</v>
      </c>
      <c r="E588" s="587">
        <v>45717.0</v>
      </c>
      <c r="F588" s="628">
        <f t="shared" si="1"/>
        <v>2</v>
      </c>
      <c r="G588" s="582">
        <v>45744.0</v>
      </c>
      <c r="H588" s="645">
        <f t="shared" si="2"/>
        <v>1</v>
      </c>
      <c r="I588" s="644" t="s">
        <v>49</v>
      </c>
      <c r="J588" s="583" t="s">
        <v>176</v>
      </c>
      <c r="K588" s="538" t="s">
        <v>174</v>
      </c>
      <c r="L588" s="586"/>
      <c r="M588" s="669"/>
      <c r="N588" s="530" t="s">
        <v>19</v>
      </c>
      <c r="O588" s="586" t="s">
        <v>866</v>
      </c>
      <c r="P588" s="546" t="s">
        <v>61</v>
      </c>
      <c r="Q588" s="592"/>
      <c r="R588" s="539" t="str">
        <f t="shared" si="3"/>
        <v>-</v>
      </c>
      <c r="S588" s="152"/>
      <c r="T588" s="269"/>
      <c r="U588" s="269"/>
      <c r="V588" s="269"/>
      <c r="W588" s="572"/>
      <c r="X588" s="572"/>
      <c r="Y588" s="268"/>
      <c r="Z588" s="268"/>
      <c r="AA588" s="268"/>
    </row>
    <row r="589">
      <c r="A589" s="582">
        <v>45747.0</v>
      </c>
      <c r="B589" s="531">
        <v>45783.0</v>
      </c>
      <c r="C589" s="134">
        <v>216126.0</v>
      </c>
      <c r="D589" s="644" t="s">
        <v>62</v>
      </c>
      <c r="E589" s="587">
        <v>45658.0</v>
      </c>
      <c r="F589" s="628">
        <f t="shared" si="1"/>
        <v>4</v>
      </c>
      <c r="G589" s="582">
        <v>45745.0</v>
      </c>
      <c r="H589" s="645">
        <f t="shared" si="2"/>
        <v>1</v>
      </c>
      <c r="I589" s="644" t="s">
        <v>49</v>
      </c>
      <c r="J589" s="583" t="s">
        <v>176</v>
      </c>
      <c r="K589" s="538" t="s">
        <v>174</v>
      </c>
      <c r="L589" s="586"/>
      <c r="M589" s="669"/>
      <c r="N589" s="530" t="s">
        <v>19</v>
      </c>
      <c r="O589" s="586" t="s">
        <v>215</v>
      </c>
      <c r="P589" s="546" t="s">
        <v>61</v>
      </c>
      <c r="Q589" s="592"/>
      <c r="R589" s="539" t="str">
        <f t="shared" si="3"/>
        <v>-</v>
      </c>
      <c r="S589" s="152"/>
      <c r="T589" s="269"/>
      <c r="U589" s="269"/>
      <c r="V589" s="269"/>
      <c r="W589" s="572"/>
      <c r="X589" s="572"/>
      <c r="Y589" s="268"/>
      <c r="Z589" s="268"/>
      <c r="AA589" s="268"/>
    </row>
    <row r="590">
      <c r="A590" s="582">
        <v>45747.0</v>
      </c>
      <c r="B590" s="531">
        <v>45783.0</v>
      </c>
      <c r="C590" s="134">
        <v>244524.0</v>
      </c>
      <c r="D590" s="644" t="s">
        <v>95</v>
      </c>
      <c r="E590" s="587">
        <v>45689.0</v>
      </c>
      <c r="F590" s="628">
        <f t="shared" si="1"/>
        <v>3</v>
      </c>
      <c r="G590" s="582">
        <v>45745.0</v>
      </c>
      <c r="H590" s="645">
        <f t="shared" si="2"/>
        <v>1</v>
      </c>
      <c r="I590" s="644" t="s">
        <v>59</v>
      </c>
      <c r="J590" s="583" t="s">
        <v>176</v>
      </c>
      <c r="K590" s="538" t="s">
        <v>174</v>
      </c>
      <c r="L590" s="586"/>
      <c r="M590" s="669"/>
      <c r="N590" s="530" t="s">
        <v>19</v>
      </c>
      <c r="O590" s="586" t="s">
        <v>568</v>
      </c>
      <c r="P590" s="546" t="s">
        <v>61</v>
      </c>
      <c r="Q590" s="592"/>
      <c r="R590" s="539" t="str">
        <f t="shared" si="3"/>
        <v>-</v>
      </c>
      <c r="S590" s="152"/>
      <c r="T590" s="269"/>
      <c r="U590" s="269"/>
      <c r="V590" s="269"/>
      <c r="W590" s="572"/>
      <c r="X590" s="572"/>
      <c r="Y590" s="268"/>
      <c r="Z590" s="268"/>
      <c r="AA590" s="268"/>
    </row>
    <row r="591">
      <c r="A591" s="582">
        <v>45747.0</v>
      </c>
      <c r="B591" s="531">
        <v>45783.0</v>
      </c>
      <c r="C591" s="134">
        <v>245970.0</v>
      </c>
      <c r="D591" s="644" t="s">
        <v>58</v>
      </c>
      <c r="E591" s="587">
        <v>45717.0</v>
      </c>
      <c r="F591" s="628">
        <f t="shared" si="1"/>
        <v>2</v>
      </c>
      <c r="G591" s="582">
        <v>45745.0</v>
      </c>
      <c r="H591" s="645">
        <f t="shared" si="2"/>
        <v>1</v>
      </c>
      <c r="I591" s="644" t="s">
        <v>63</v>
      </c>
      <c r="J591" s="583" t="s">
        <v>176</v>
      </c>
      <c r="K591" s="538" t="s">
        <v>174</v>
      </c>
      <c r="L591" s="586"/>
      <c r="M591" s="669"/>
      <c r="N591" s="530" t="s">
        <v>19</v>
      </c>
      <c r="O591" s="586" t="s">
        <v>866</v>
      </c>
      <c r="P591" s="546" t="s">
        <v>61</v>
      </c>
      <c r="Q591" s="592"/>
      <c r="R591" s="539" t="str">
        <f t="shared" si="3"/>
        <v>-</v>
      </c>
      <c r="S591" s="152"/>
      <c r="T591" s="269"/>
      <c r="U591" s="269"/>
      <c r="V591" s="269"/>
      <c r="W591" s="572"/>
      <c r="X591" s="572"/>
      <c r="Y591" s="268"/>
      <c r="Z591" s="268"/>
      <c r="AA591" s="268"/>
    </row>
    <row r="592">
      <c r="A592" s="582">
        <v>45747.0</v>
      </c>
      <c r="B592" s="531">
        <v>45783.0</v>
      </c>
      <c r="C592" s="134">
        <v>246864.0</v>
      </c>
      <c r="D592" s="644" t="s">
        <v>116</v>
      </c>
      <c r="E592" s="587">
        <v>45717.0</v>
      </c>
      <c r="F592" s="628">
        <f t="shared" si="1"/>
        <v>2</v>
      </c>
      <c r="G592" s="582">
        <v>45745.0</v>
      </c>
      <c r="H592" s="645">
        <f t="shared" si="2"/>
        <v>1</v>
      </c>
      <c r="I592" s="644" t="s">
        <v>74</v>
      </c>
      <c r="J592" s="583" t="s">
        <v>176</v>
      </c>
      <c r="K592" s="538" t="s">
        <v>174</v>
      </c>
      <c r="L592" s="586"/>
      <c r="M592" s="669"/>
      <c r="N592" s="530" t="s">
        <v>19</v>
      </c>
      <c r="O592" s="586" t="s">
        <v>866</v>
      </c>
      <c r="P592" s="546" t="s">
        <v>61</v>
      </c>
      <c r="Q592" s="592"/>
      <c r="R592" s="539" t="str">
        <f t="shared" si="3"/>
        <v>-</v>
      </c>
      <c r="S592" s="152"/>
      <c r="T592" s="269"/>
      <c r="U592" s="269"/>
      <c r="V592" s="269"/>
      <c r="W592" s="572"/>
      <c r="X592" s="572"/>
      <c r="Y592" s="268"/>
      <c r="Z592" s="268"/>
      <c r="AA592" s="268"/>
    </row>
    <row r="593">
      <c r="A593" s="582">
        <v>45747.0</v>
      </c>
      <c r="B593" s="531">
        <v>45783.0</v>
      </c>
      <c r="C593" s="134">
        <v>246965.0</v>
      </c>
      <c r="D593" s="644" t="s">
        <v>48</v>
      </c>
      <c r="E593" s="587">
        <v>45717.0</v>
      </c>
      <c r="F593" s="628">
        <f t="shared" si="1"/>
        <v>2</v>
      </c>
      <c r="G593" s="582">
        <v>45745.0</v>
      </c>
      <c r="H593" s="645">
        <f t="shared" si="2"/>
        <v>1</v>
      </c>
      <c r="I593" s="644" t="s">
        <v>74</v>
      </c>
      <c r="J593" s="583" t="s">
        <v>176</v>
      </c>
      <c r="K593" s="538" t="s">
        <v>174</v>
      </c>
      <c r="L593" s="586"/>
      <c r="M593" s="669"/>
      <c r="N593" s="530" t="s">
        <v>19</v>
      </c>
      <c r="O593" s="586" t="s">
        <v>866</v>
      </c>
      <c r="P593" s="546" t="s">
        <v>61</v>
      </c>
      <c r="Q593" s="592"/>
      <c r="R593" s="539" t="str">
        <f t="shared" si="3"/>
        <v>-</v>
      </c>
      <c r="S593" s="152"/>
      <c r="T593" s="269"/>
      <c r="U593" s="269"/>
      <c r="V593" s="269"/>
      <c r="W593" s="572"/>
      <c r="X593" s="572"/>
      <c r="Y593" s="268"/>
      <c r="Z593" s="268"/>
      <c r="AA593" s="268"/>
    </row>
    <row r="594">
      <c r="A594" s="582">
        <v>45747.0</v>
      </c>
      <c r="B594" s="531">
        <v>45783.0</v>
      </c>
      <c r="C594" s="134">
        <v>247047.0</v>
      </c>
      <c r="D594" s="644" t="s">
        <v>89</v>
      </c>
      <c r="E594" s="587">
        <v>45717.0</v>
      </c>
      <c r="F594" s="628">
        <f t="shared" si="1"/>
        <v>2</v>
      </c>
      <c r="G594" s="582">
        <v>45745.0</v>
      </c>
      <c r="H594" s="645">
        <f t="shared" si="2"/>
        <v>1</v>
      </c>
      <c r="I594" s="644" t="s">
        <v>49</v>
      </c>
      <c r="J594" s="583" t="s">
        <v>176</v>
      </c>
      <c r="K594" s="538" t="s">
        <v>174</v>
      </c>
      <c r="L594" s="586"/>
      <c r="M594" s="669"/>
      <c r="N594" s="530" t="s">
        <v>19</v>
      </c>
      <c r="O594" s="586" t="s">
        <v>866</v>
      </c>
      <c r="P594" s="546" t="s">
        <v>61</v>
      </c>
      <c r="Q594" s="592"/>
      <c r="R594" s="539" t="str">
        <f t="shared" si="3"/>
        <v>-</v>
      </c>
      <c r="S594" s="152"/>
      <c r="T594" s="269"/>
      <c r="U594" s="269"/>
      <c r="V594" s="269"/>
      <c r="W594" s="572"/>
      <c r="X594" s="572"/>
      <c r="Y594" s="268"/>
      <c r="Z594" s="268"/>
      <c r="AA594" s="268"/>
    </row>
    <row r="595">
      <c r="A595" s="582">
        <v>45747.0</v>
      </c>
      <c r="B595" s="531">
        <v>45783.0</v>
      </c>
      <c r="C595" s="134">
        <v>247498.0</v>
      </c>
      <c r="D595" s="644" t="s">
        <v>58</v>
      </c>
      <c r="E595" s="587">
        <v>45717.0</v>
      </c>
      <c r="F595" s="628">
        <f t="shared" si="1"/>
        <v>2</v>
      </c>
      <c r="G595" s="582">
        <v>45745.0</v>
      </c>
      <c r="H595" s="645">
        <f t="shared" si="2"/>
        <v>1</v>
      </c>
      <c r="I595" s="644" t="s">
        <v>49</v>
      </c>
      <c r="J595" s="583" t="s">
        <v>176</v>
      </c>
      <c r="K595" s="538" t="s">
        <v>174</v>
      </c>
      <c r="L595" s="586"/>
      <c r="M595" s="669"/>
      <c r="N595" s="530" t="s">
        <v>19</v>
      </c>
      <c r="O595" s="586" t="s">
        <v>866</v>
      </c>
      <c r="P595" s="546" t="s">
        <v>61</v>
      </c>
      <c r="Q595" s="592"/>
      <c r="R595" s="539" t="str">
        <f t="shared" si="3"/>
        <v>-</v>
      </c>
      <c r="S595" s="152"/>
      <c r="T595" s="269"/>
      <c r="U595" s="269"/>
      <c r="V595" s="269"/>
      <c r="W595" s="572"/>
      <c r="X595" s="572"/>
      <c r="Y595" s="268"/>
      <c r="Z595" s="268"/>
      <c r="AA595" s="268"/>
    </row>
    <row r="596">
      <c r="A596" s="582">
        <v>45747.0</v>
      </c>
      <c r="B596" s="531">
        <v>45783.0</v>
      </c>
      <c r="C596" s="134">
        <v>247711.0</v>
      </c>
      <c r="D596" s="644" t="s">
        <v>104</v>
      </c>
      <c r="E596" s="587">
        <v>45717.0</v>
      </c>
      <c r="F596" s="628">
        <f t="shared" si="1"/>
        <v>2</v>
      </c>
      <c r="G596" s="582">
        <v>45745.0</v>
      </c>
      <c r="H596" s="645">
        <f t="shared" si="2"/>
        <v>1</v>
      </c>
      <c r="I596" s="644" t="s">
        <v>59</v>
      </c>
      <c r="J596" s="583" t="s">
        <v>176</v>
      </c>
      <c r="K596" s="538" t="s">
        <v>174</v>
      </c>
      <c r="L596" s="586"/>
      <c r="M596" s="669"/>
      <c r="N596" s="530" t="s">
        <v>19</v>
      </c>
      <c r="O596" s="586" t="s">
        <v>866</v>
      </c>
      <c r="P596" s="546" t="s">
        <v>61</v>
      </c>
      <c r="Q596" s="592"/>
      <c r="R596" s="539" t="str">
        <f t="shared" si="3"/>
        <v>-</v>
      </c>
      <c r="S596" s="152"/>
      <c r="T596" s="269"/>
      <c r="U596" s="269"/>
      <c r="V596" s="269"/>
      <c r="W596" s="572"/>
      <c r="X596" s="572"/>
      <c r="Y596" s="268"/>
      <c r="Z596" s="268"/>
      <c r="AA596" s="268"/>
    </row>
    <row r="597">
      <c r="A597" s="582">
        <v>45747.0</v>
      </c>
      <c r="B597" s="531">
        <v>45783.0</v>
      </c>
      <c r="C597" s="134">
        <v>247866.0</v>
      </c>
      <c r="D597" s="644" t="s">
        <v>104</v>
      </c>
      <c r="E597" s="587">
        <v>45658.0</v>
      </c>
      <c r="F597" s="628">
        <f t="shared" si="1"/>
        <v>4</v>
      </c>
      <c r="G597" s="582">
        <v>45745.0</v>
      </c>
      <c r="H597" s="645">
        <f t="shared" si="2"/>
        <v>1</v>
      </c>
      <c r="I597" s="644" t="s">
        <v>59</v>
      </c>
      <c r="J597" s="583" t="s">
        <v>176</v>
      </c>
      <c r="K597" s="538" t="s">
        <v>174</v>
      </c>
      <c r="L597" s="586"/>
      <c r="M597" s="669"/>
      <c r="N597" s="530" t="s">
        <v>19</v>
      </c>
      <c r="O597" s="586" t="s">
        <v>215</v>
      </c>
      <c r="P597" s="546" t="s">
        <v>61</v>
      </c>
      <c r="Q597" s="592"/>
      <c r="R597" s="539" t="str">
        <f t="shared" si="3"/>
        <v>-</v>
      </c>
      <c r="S597" s="152"/>
      <c r="T597" s="269"/>
      <c r="U597" s="269"/>
      <c r="V597" s="269"/>
      <c r="W597" s="572"/>
      <c r="X597" s="572"/>
      <c r="Y597" s="268"/>
      <c r="Z597" s="268"/>
      <c r="AA597" s="268"/>
    </row>
    <row r="598">
      <c r="A598" s="582">
        <v>45747.0</v>
      </c>
      <c r="B598" s="531">
        <v>45783.0</v>
      </c>
      <c r="C598" s="134">
        <v>247880.0</v>
      </c>
      <c r="D598" s="644" t="s">
        <v>77</v>
      </c>
      <c r="E598" s="587">
        <v>45689.0</v>
      </c>
      <c r="F598" s="628">
        <f t="shared" si="1"/>
        <v>3</v>
      </c>
      <c r="G598" s="582">
        <v>45745.0</v>
      </c>
      <c r="H598" s="645">
        <f t="shared" si="2"/>
        <v>1</v>
      </c>
      <c r="I598" s="644" t="s">
        <v>74</v>
      </c>
      <c r="J598" s="583" t="s">
        <v>176</v>
      </c>
      <c r="K598" s="538" t="s">
        <v>174</v>
      </c>
      <c r="L598" s="586"/>
      <c r="M598" s="669"/>
      <c r="N598" s="530" t="s">
        <v>19</v>
      </c>
      <c r="O598" s="586" t="s">
        <v>568</v>
      </c>
      <c r="P598" s="546" t="s">
        <v>61</v>
      </c>
      <c r="Q598" s="592"/>
      <c r="R598" s="539" t="str">
        <f t="shared" si="3"/>
        <v>-</v>
      </c>
      <c r="S598" s="152"/>
      <c r="T598" s="269"/>
      <c r="U598" s="269"/>
      <c r="V598" s="269"/>
      <c r="W598" s="572"/>
      <c r="X598" s="572"/>
      <c r="Y598" s="268"/>
      <c r="Z598" s="268"/>
      <c r="AA598" s="268"/>
    </row>
    <row r="599">
      <c r="L599" s="670"/>
      <c r="S599" s="152"/>
      <c r="T599" s="269"/>
      <c r="U599" s="269"/>
      <c r="V599" s="269"/>
      <c r="W599" s="572"/>
      <c r="X599" s="572"/>
      <c r="Y599" s="268"/>
      <c r="Z599" s="268"/>
      <c r="AA599" s="268"/>
    </row>
    <row r="600">
      <c r="L600" s="670"/>
      <c r="S600" s="152"/>
      <c r="T600" s="269"/>
      <c r="U600" s="269"/>
      <c r="V600" s="269"/>
      <c r="W600" s="572"/>
      <c r="X600" s="572"/>
      <c r="Y600" s="268"/>
      <c r="Z600" s="268"/>
      <c r="AA600" s="268"/>
    </row>
    <row r="601">
      <c r="L601" s="670"/>
      <c r="S601" s="152"/>
      <c r="T601" s="269"/>
      <c r="U601" s="269"/>
      <c r="V601" s="269"/>
      <c r="W601" s="572"/>
      <c r="X601" s="572"/>
      <c r="Y601" s="268"/>
      <c r="Z601" s="268"/>
      <c r="AA601" s="268"/>
    </row>
  </sheetData>
  <mergeCells count="5">
    <mergeCell ref="U2:V2"/>
    <mergeCell ref="Y2:Z2"/>
    <mergeCell ref="W3:W12"/>
    <mergeCell ref="T14:W14"/>
    <mergeCell ref="Y14:Z14"/>
  </mergeCells>
  <conditionalFormatting sqref="N2:N601 M5:M7 M15 M18 M44:M45 M47:M48 M61:M66 M81:M82 M84:M85 M111:M114 M127:M128 M130:M131 M171:M172 M174:M175 M273 M276 M302 M305 M339:M347 M376 M379 M470:M478 M481:M483 M485:M486 M488:M496 M498:M499 M594 M597">
    <cfRule type="cellIs" dxfId="9" priority="1" operator="equal">
      <formula>"PENDENTE"</formula>
    </cfRule>
  </conditionalFormatting>
  <conditionalFormatting sqref="N2:N601 M5:M7 M15 M18 M44:M45 M47:M48 M61:M66 M81:M82 M84:M85 M111:M114 M127:M128 M130:M131 M171:M172 M174:M175 M273 M276 M302 M305 M339:M347 M376 M379 M470:M478 M481:M483 M485:M486 M488:M496 M498:M499 M594 M597">
    <cfRule type="cellIs" dxfId="8" priority="2" operator="equal">
      <formula>"PRIORIDADE"</formula>
    </cfRule>
  </conditionalFormatting>
  <conditionalFormatting sqref="N2:N601 M5:M7 M15 M18 M44:M45 M47:M48 M61:M66 M81:M82 M84:M85 M111:M114 M127:M128 M130:M131 M171:M172 M174:M175 M273 M276 M302 M305 M339:M347 M376 M379 M470:M478 M481:M483 M485:M486 M488:M496 M498:M499 M594 M597">
    <cfRule type="cellIs" dxfId="7" priority="3" operator="equal">
      <formula>"PRIORIDADE TOTAL"</formula>
    </cfRule>
  </conditionalFormatting>
  <conditionalFormatting sqref="N2:N601 M5:M7 M15 M18 M44:M45 M47:M48 M61:M66 M81:M82 M84:M85 M111:M114 M127:M128 M130:M131 M171:M172 M174:M175 M273 M276 M302 M305 M339:M347 M376 M379 M470:M478 M481:M483 M485:M486 M488:M496 M498:M499 M594 M597">
    <cfRule type="containsText" dxfId="5" priority="4" operator="containsText" text="VERIFICADO">
      <formula>NOT(ISERROR(SEARCH(("VERIFICADO"),(N2))))</formula>
    </cfRule>
  </conditionalFormatting>
  <conditionalFormatting sqref="N2:N601 M5:M7 M15 M18 M44:M45 M47:M48 M61:M66 M81:M82 M84:M85 M111:M114 M127:M128 M130:M131 M171:M172 M174:M175 M273 M276 M302 M305 M339:M347 M376 M379 M470:M478 M481:M483 M485:M486 M488:M496 M498:M499 M594 M597">
    <cfRule type="containsText" dxfId="4" priority="5" operator="containsText" text="APREENDIDO">
      <formula>NOT(ISERROR(SEARCH(("APREENDIDO"),(N2))))</formula>
    </cfRule>
  </conditionalFormatting>
  <conditionalFormatting sqref="N2:N601 M5:M7 M15 M18 M44:M45 M47:M48 M61:M66 M81:M82 M84:M85 M111:M114 M127:M128 M130:M131 M171:M172 M174:M175 M273 M276 M302 M305 M339:M347 M376 M379 M470:M478 M481:M483 M485:M486 M488:M496 M498:M499 M594 M597">
    <cfRule type="containsText" dxfId="3" priority="6" operator="containsText" text="APROVADO">
      <formula>NOT(ISERROR(SEARCH(("APROVADO"),(N2))))</formula>
    </cfRule>
  </conditionalFormatting>
  <conditionalFormatting sqref="N2:N601 M5:M7 M15 M18 M44:M45 M47:M48 M61:M66 M81:M82 M84:M85 M111:M114 M127:M128 M130:M131 M171:M172 M174:M175 M273 M276 M302 M305 M339:M347 M376 M379 M470:M478 M481:M483 M485:M486 M488:M496 M498:M499 M594 M597">
    <cfRule type="containsText" dxfId="2" priority="7" operator="containsText" text="QUITADO">
      <formula>NOT(ISERROR(SEARCH(("QUITADO"),(N2))))</formula>
    </cfRule>
  </conditionalFormatting>
  <conditionalFormatting sqref="N2:N601 M5:M7 M15 M18 M44:M45 M47:M48 M61:M66 M81:M82 M84:M85 M111:M114 M127:M128 M130:M131 M171:M172 M174:M175 M273 M276 M302 M305 M339:M347 M376 M379 M470:M478 M481:M483 M485:M486 M488:M496 M498:M499 M594 M597">
    <cfRule type="containsText" dxfId="1" priority="8" operator="containsText" text="OUTROS ACORDOS">
      <formula>NOT(ISERROR(SEARCH(("OUTROS ACORDOS"),(N2))))</formula>
    </cfRule>
  </conditionalFormatting>
  <conditionalFormatting sqref="N2:N601 M5:M7 M15 M18 M44:M45 M47:M48 M61:M66 M81:M82 M84:M85 M111:M114 M127:M128 M130:M131 M171:M172 M174:M175 M273 M276 M302 M305 M339:M347 M376 M379 M470:M478 M481:M483 M485:M486 M488:M496 M498:M499 M594 M597">
    <cfRule type="containsText" dxfId="0" priority="9" operator="containsText" text="CANCELADO">
      <formula>NOT(ISERROR(SEARCH(("CANCELADO"),(N2))))</formula>
    </cfRule>
  </conditionalFormatting>
  <conditionalFormatting sqref="H2:H601">
    <cfRule type="colorScale" priority="10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M2:M601">
    <cfRule type="containsText" dxfId="5" priority="11" operator="containsText" text="SEM CAMPANHA">
      <formula>NOT(ISERROR(SEARCH(("SEM CAMPANHA"),(M2))))</formula>
    </cfRule>
  </conditionalFormatting>
  <conditionalFormatting sqref="M2:M601">
    <cfRule type="containsText" dxfId="10" priority="12" operator="containsText" text="CAMP. COM">
      <formula>NOT(ISERROR(SEARCH(("CAMP. COM"),(M2))))</formula>
    </cfRule>
  </conditionalFormatting>
  <conditionalFormatting sqref="M2:M601">
    <cfRule type="containsText" dxfId="11" priority="13" operator="containsText" text="CANCELADO">
      <formula>NOT(ISERROR(SEARCH(("CANCELADO"),(M2))))</formula>
    </cfRule>
  </conditionalFormatting>
  <conditionalFormatting sqref="M2:M601">
    <cfRule type="cellIs" dxfId="12" priority="14" operator="equal">
      <formula>"QUITADO!"</formula>
    </cfRule>
  </conditionalFormatting>
  <conditionalFormatting sqref="M2:M601">
    <cfRule type="cellIs" dxfId="1" priority="15" operator="equal">
      <formula>"ACORDO PARCELADO"</formula>
    </cfRule>
  </conditionalFormatting>
  <conditionalFormatting sqref="M2:M601">
    <cfRule type="cellIs" dxfId="13" priority="16" operator="equal">
      <formula>"ATUALIZAÇÃO PARCELAS"</formula>
    </cfRule>
  </conditionalFormatting>
  <conditionalFormatting sqref="M2:M601">
    <cfRule type="cellIs" dxfId="14" priority="17" operator="equal">
      <formula>"QUITADO CLIENTE"</formula>
    </cfRule>
  </conditionalFormatting>
  <conditionalFormatting sqref="M2:M601">
    <cfRule type="containsText" dxfId="6" priority="18" operator="containsText" text="AGUARDANDO">
      <formula>NOT(ISERROR(SEARCH(("AGUARDANDO"),(M2))))</formula>
    </cfRule>
  </conditionalFormatting>
  <conditionalFormatting sqref="M2:M601">
    <cfRule type="cellIs" dxfId="2" priority="19" operator="equal">
      <formula>"QUITADO PELO ACORDO"</formula>
    </cfRule>
  </conditionalFormatting>
  <conditionalFormatting sqref="J2:J601">
    <cfRule type="cellIs" dxfId="15" priority="20" operator="equal">
      <formula>"LOCALIZAR"</formula>
    </cfRule>
  </conditionalFormatting>
  <conditionalFormatting sqref="K2:K601">
    <cfRule type="cellIs" dxfId="16" priority="21" operator="equal">
      <formula>"SEM DINHEIRO"</formula>
    </cfRule>
  </conditionalFormatting>
  <conditionalFormatting sqref="M2:M601">
    <cfRule type="containsText" dxfId="22" priority="22" operator="containsText" text="ANÁLISE">
      <formula>NOT(ISERROR(SEARCH(("ANÁLISE"),(M2))))</formula>
    </cfRule>
  </conditionalFormatting>
  <conditionalFormatting sqref="N2:N601 M5:M7 M15 M18 M44:M45 M47:M48 M61 M64 M111:M114 M127:M128 M130:M131 M376 M379 M470 M473">
    <cfRule type="cellIs" dxfId="23" priority="23" operator="equal">
      <formula>"ANÁLISE"</formula>
    </cfRule>
  </conditionalFormatting>
  <conditionalFormatting sqref="M2:M601">
    <cfRule type="cellIs" dxfId="24" priority="24" operator="equal">
      <formula>"QUEBRA DE ACORDO"</formula>
    </cfRule>
  </conditionalFormatting>
  <dataValidations>
    <dataValidation type="list" allowBlank="1" showErrorMessage="1" sqref="N2:N598">
      <formula1>"PENDENTE,PRIORIDADE,PRIORIDADE TOTAL,VERIFICADO,ANÁLISE,APROVADO,QUITADO,APREENDIDO,CANCELADO,OUTROS ACORDOS"</formula1>
    </dataValidation>
    <dataValidation type="list" allowBlank="1" showErrorMessage="1" sqref="P2:P321 P331:P339 P341:P598">
      <formula1>"SIM,NÃO"</formula1>
    </dataValidation>
    <dataValidation type="list" allowBlank="1" showErrorMessage="1" sqref="I110 I345:I387 I575:I598">
      <formula1>"BRADESCO,BV FINANCEIRA,CREDITAS,GMAC,HYUNDAI,ITAÚ,OMNI ,PANAMERICANO,PSA,RCI,RENNER,SAFRA,SANTANA,SANTANDER,TOYOTA,VOLKSWAGEN,AYMORÉ,C6 BANK,HONDA,SINOSSERRA FINANCEIRA,DAYCOVAL,YAMAHA,MONEY PLUS,SICREDI"</formula1>
    </dataValidation>
    <dataValidation type="list" allowBlank="1" showErrorMessage="1" sqref="D83:D91 D331:D339 D407:D410 D551:D557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SANTANA,REVERSÃO,CENTRAL DE RESGATE"</formula1>
    </dataValidation>
    <dataValidation type="list" allowBlank="1" showErrorMessage="1" sqref="L2:L91 L95:L339 L344:L528 L531 L533:L537 L539:L544 L546 L548:L560 L562:L566 L568:L573 L575:L598">
      <formula1>"LIGAÇÃO,WPP,SEM SUCESSO"</formula1>
    </dataValidation>
    <dataValidation type="list" allowBlank="1" showErrorMessage="1" sqref="I2:I109 I111:I327 I329:I344 I388:I525 I528:I533 I535:I539 I542:I544 I546:I574">
      <formula1>"BRADESCO,BV FINANCEIRA,CREDITAS,GMAC,HYUNDAI,ITAÚ,OMNI,PANAMERICANO,PSA,RCI,RENNER,SAFRA,SANTANA,SANTANDER,TOYOTA,VOLKSWAGEN,BANCO HONDA,SINOSSERRA FINANCEIRA"</formula1>
    </dataValidation>
    <dataValidation type="list" allowBlank="1" showErrorMessage="1" sqref="D110 D345:D387 D575:D598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SANTANA,REVERSÃO,APUCARANA"</formula1>
    </dataValidation>
    <dataValidation type="list" allowBlank="1" showErrorMessage="1" sqref="D2:D82 D92:D109 D111:D330 D340:D344 D388:D406 D411:D550 D558:D574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SANTANA,REVERSÃO"</formula1>
    </dataValidation>
    <dataValidation type="list" allowBlank="1" showErrorMessage="1" sqref="V16:V48">
      <formula1>"PAGO,NÃO PAGO,AGUARDANDO"</formula1>
    </dataValidation>
    <dataValidation type="list" allowBlank="1" showErrorMessage="1" sqref="I328 I526:I527 I534 I540:I541 I545">
      <formula1>"BRADESCO,BV FINANCEIRA,CREDITAS,GMAC,HYUNDAI,ITAÚ,OMNI,PANAMERICANO,PSA,RCI,RENNER,SAFRA,SANTANA,SANTANDER,TOYOTA,VOLKSWAGEN,BANCO HONDA"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9" max="9" width="16.25"/>
    <col customWidth="1" min="10" max="10" width="11.0"/>
    <col customWidth="1" min="11" max="11" width="19.13"/>
    <col customWidth="1" min="12" max="12" width="16.5"/>
    <col customWidth="1" min="13" max="13" width="18.13"/>
    <col customWidth="1" min="14" max="14" width="19.0"/>
    <col customWidth="1" min="15" max="15" width="24.0"/>
    <col customWidth="1" min="16" max="18" width="18.0"/>
    <col customWidth="1" min="19" max="19" width="14.63"/>
    <col customWidth="1" min="20" max="20" width="14.5"/>
    <col customWidth="1" min="21" max="21" width="8.63"/>
    <col customWidth="1" min="22" max="22" width="16.63"/>
    <col customWidth="1" min="23" max="24" width="10.13"/>
  </cols>
  <sheetData>
    <row r="1" ht="24.0" customHeight="1">
      <c r="A1" s="671" t="s">
        <v>78</v>
      </c>
      <c r="B1" s="671" t="s">
        <v>27</v>
      </c>
      <c r="C1" s="170" t="s">
        <v>28</v>
      </c>
      <c r="D1" s="171" t="s">
        <v>29</v>
      </c>
      <c r="E1" s="172" t="s">
        <v>30</v>
      </c>
      <c r="F1" s="173" t="s">
        <v>31</v>
      </c>
      <c r="G1" s="173" t="s">
        <v>32</v>
      </c>
      <c r="H1" s="173" t="s">
        <v>31</v>
      </c>
      <c r="I1" s="171" t="s">
        <v>33</v>
      </c>
      <c r="J1" s="173" t="s">
        <v>34</v>
      </c>
      <c r="K1" s="174" t="s">
        <v>35</v>
      </c>
      <c r="L1" s="173" t="s">
        <v>36</v>
      </c>
      <c r="M1" s="171" t="s">
        <v>37</v>
      </c>
      <c r="N1" s="173" t="s">
        <v>38</v>
      </c>
      <c r="O1" s="173" t="s">
        <v>39</v>
      </c>
      <c r="P1" s="672" t="s">
        <v>40</v>
      </c>
      <c r="Q1" s="176"/>
      <c r="R1" s="177"/>
      <c r="S1" s="177"/>
      <c r="T1" s="177"/>
      <c r="U1" s="177"/>
      <c r="V1" s="177"/>
      <c r="W1" s="177"/>
      <c r="X1" s="177"/>
    </row>
    <row r="2" ht="15.75" customHeight="1">
      <c r="A2" s="105">
        <v>45719.0</v>
      </c>
      <c r="B2" s="280">
        <v>45782.0</v>
      </c>
      <c r="C2" s="106">
        <v>244661.0</v>
      </c>
      <c r="D2" s="106" t="s">
        <v>104</v>
      </c>
      <c r="E2" s="107">
        <v>45597.0</v>
      </c>
      <c r="F2" s="108">
        <f t="shared" ref="F2:F601" si="1">DATEDIF(E2,TODAY(),"M")</f>
        <v>6</v>
      </c>
      <c r="G2" s="105">
        <v>45716.0</v>
      </c>
      <c r="H2" s="147">
        <f t="shared" ref="H2:H601" si="2">DATEDIF(G2,TODAY(),"M")</f>
        <v>2</v>
      </c>
      <c r="I2" s="106" t="s">
        <v>73</v>
      </c>
      <c r="J2" s="106">
        <v>208.0</v>
      </c>
      <c r="K2" s="135" t="s">
        <v>852</v>
      </c>
      <c r="L2" s="267"/>
      <c r="M2" s="267"/>
      <c r="N2" s="673" t="s">
        <v>18</v>
      </c>
      <c r="O2" s="134" t="s">
        <v>1303</v>
      </c>
      <c r="P2" s="267"/>
      <c r="Q2" s="152"/>
      <c r="R2" s="193"/>
      <c r="S2" s="179" t="s">
        <v>46</v>
      </c>
      <c r="T2" s="180"/>
      <c r="U2" s="181">
        <f>TODAY()</f>
        <v>45783</v>
      </c>
      <c r="V2" s="182" t="s">
        <v>47</v>
      </c>
      <c r="W2" s="180"/>
      <c r="X2" s="183"/>
    </row>
    <row r="3" ht="15.75" customHeight="1">
      <c r="A3" s="105">
        <v>45705.0</v>
      </c>
      <c r="B3" s="674">
        <v>45782.0</v>
      </c>
      <c r="C3" s="106">
        <v>196837.0</v>
      </c>
      <c r="D3" s="106" t="s">
        <v>158</v>
      </c>
      <c r="E3" s="107">
        <v>45170.0</v>
      </c>
      <c r="F3" s="108">
        <f t="shared" si="1"/>
        <v>20</v>
      </c>
      <c r="G3" s="112">
        <v>45288.0</v>
      </c>
      <c r="H3" s="675">
        <f t="shared" si="2"/>
        <v>16</v>
      </c>
      <c r="I3" s="106" t="s">
        <v>74</v>
      </c>
      <c r="J3" s="89" t="s">
        <v>1304</v>
      </c>
      <c r="K3" s="277">
        <v>5000.0</v>
      </c>
      <c r="L3" s="273" t="s">
        <v>68</v>
      </c>
      <c r="M3" s="676">
        <v>45777.0</v>
      </c>
      <c r="N3" s="396" t="s">
        <v>18</v>
      </c>
      <c r="O3" s="273" t="s">
        <v>1305</v>
      </c>
      <c r="P3" s="267"/>
      <c r="Q3" s="152"/>
      <c r="R3" s="193"/>
      <c r="S3" s="187" t="s">
        <v>17</v>
      </c>
      <c r="T3" s="188">
        <f>COUNTIFS(N:N,"VERIFICADO",B:B,U2)</f>
        <v>0</v>
      </c>
      <c r="U3" s="189"/>
      <c r="V3" s="187" t="s">
        <v>17</v>
      </c>
      <c r="W3" s="188">
        <f>COUNTIFS(N:N,"VERIFICADO")</f>
        <v>136</v>
      </c>
      <c r="X3" s="190"/>
    </row>
    <row r="4" ht="15.75" customHeight="1">
      <c r="A4" s="674">
        <v>45692.0</v>
      </c>
      <c r="B4" s="674">
        <v>45779.0</v>
      </c>
      <c r="C4" s="677">
        <v>225434.0</v>
      </c>
      <c r="D4" s="677" t="s">
        <v>41</v>
      </c>
      <c r="E4" s="678">
        <v>45474.0</v>
      </c>
      <c r="F4" s="679">
        <f t="shared" si="1"/>
        <v>10</v>
      </c>
      <c r="G4" s="674">
        <v>45527.0</v>
      </c>
      <c r="H4" s="680">
        <f t="shared" si="2"/>
        <v>8</v>
      </c>
      <c r="I4" s="677" t="s">
        <v>74</v>
      </c>
      <c r="J4" s="677">
        <v>314.0</v>
      </c>
      <c r="K4" s="681">
        <v>20500.0</v>
      </c>
      <c r="L4" s="677" t="s">
        <v>68</v>
      </c>
      <c r="M4" s="682">
        <v>45779.0</v>
      </c>
      <c r="N4" s="677" t="s">
        <v>22</v>
      </c>
      <c r="O4" s="683"/>
      <c r="P4" s="684"/>
      <c r="Q4" s="152"/>
      <c r="R4" s="193"/>
      <c r="S4" s="187" t="s">
        <v>18</v>
      </c>
      <c r="T4" s="188">
        <f>COUNTIFS(N:N,"análise",B:B,U2)</f>
        <v>1</v>
      </c>
      <c r="V4" s="187" t="s">
        <v>18</v>
      </c>
      <c r="W4" s="188">
        <f>COUNTIFS(N:N,"ANÁLISE")</f>
        <v>7</v>
      </c>
      <c r="X4" s="190"/>
    </row>
    <row r="5" ht="15.75" customHeight="1">
      <c r="A5" s="674">
        <v>45705.0</v>
      </c>
      <c r="B5" s="674">
        <v>45779.0</v>
      </c>
      <c r="C5" s="677">
        <v>217891.0</v>
      </c>
      <c r="D5" s="677" t="s">
        <v>111</v>
      </c>
      <c r="E5" s="678">
        <v>45413.0</v>
      </c>
      <c r="F5" s="679">
        <f t="shared" si="1"/>
        <v>12</v>
      </c>
      <c r="G5" s="674">
        <v>45456.0</v>
      </c>
      <c r="H5" s="680">
        <f t="shared" si="2"/>
        <v>10</v>
      </c>
      <c r="I5" s="677" t="s">
        <v>74</v>
      </c>
      <c r="J5" s="677" t="s">
        <v>1306</v>
      </c>
      <c r="K5" s="681">
        <v>20000.0</v>
      </c>
      <c r="L5" s="677" t="s">
        <v>68</v>
      </c>
      <c r="M5" s="682">
        <v>45776.0</v>
      </c>
      <c r="N5" s="677" t="s">
        <v>23</v>
      </c>
      <c r="O5" s="677" t="s">
        <v>238</v>
      </c>
      <c r="P5" s="685" t="s">
        <v>66</v>
      </c>
      <c r="Q5" s="152"/>
      <c r="R5" s="193"/>
      <c r="S5" s="187" t="s">
        <v>19</v>
      </c>
      <c r="T5" s="188">
        <f>COUNTIFS(N:N,"pendente",B:B,U2)</f>
        <v>353</v>
      </c>
      <c r="V5" s="187" t="s">
        <v>19</v>
      </c>
      <c r="W5" s="188">
        <f>COUNTIFS(N:N,"PENDENTE")</f>
        <v>353</v>
      </c>
      <c r="X5" s="190"/>
    </row>
    <row r="6" ht="15.75" customHeight="1">
      <c r="A6" s="674">
        <v>45705.0</v>
      </c>
      <c r="B6" s="674">
        <v>45783.0</v>
      </c>
      <c r="C6" s="677">
        <v>215893.0</v>
      </c>
      <c r="D6" s="677" t="s">
        <v>111</v>
      </c>
      <c r="E6" s="678">
        <v>45383.0</v>
      </c>
      <c r="F6" s="679">
        <f t="shared" si="1"/>
        <v>13</v>
      </c>
      <c r="G6" s="674">
        <v>45436.0</v>
      </c>
      <c r="H6" s="680">
        <f t="shared" si="2"/>
        <v>11</v>
      </c>
      <c r="I6" s="677" t="s">
        <v>74</v>
      </c>
      <c r="J6" s="677">
        <v>307.0</v>
      </c>
      <c r="K6" s="681">
        <v>8500.0</v>
      </c>
      <c r="L6" s="677" t="s">
        <v>84</v>
      </c>
      <c r="M6" s="682">
        <v>45775.0</v>
      </c>
      <c r="N6" s="677" t="s">
        <v>19</v>
      </c>
      <c r="O6" s="677" t="s">
        <v>181</v>
      </c>
      <c r="P6" s="685" t="s">
        <v>66</v>
      </c>
      <c r="Q6" s="152"/>
      <c r="R6" s="193"/>
      <c r="S6" s="187" t="s">
        <v>20</v>
      </c>
      <c r="T6" s="188">
        <f>COUNTIFS(N:N,"prioridade",B:B,U2)</f>
        <v>5</v>
      </c>
      <c r="V6" s="187" t="s">
        <v>20</v>
      </c>
      <c r="W6" s="188">
        <f>COUNTIFS(N:N,"PRIORIDADE")</f>
        <v>5</v>
      </c>
      <c r="X6" s="190"/>
    </row>
    <row r="7" ht="15.75" customHeight="1">
      <c r="A7" s="674">
        <v>45757.0</v>
      </c>
      <c r="B7" s="674">
        <v>45779.0</v>
      </c>
      <c r="C7" s="677">
        <v>221082.0</v>
      </c>
      <c r="D7" s="677" t="s">
        <v>60</v>
      </c>
      <c r="E7" s="678">
        <v>45444.0</v>
      </c>
      <c r="F7" s="679">
        <f t="shared" si="1"/>
        <v>11</v>
      </c>
      <c r="G7" s="674">
        <v>45485.0</v>
      </c>
      <c r="H7" s="680">
        <f t="shared" si="2"/>
        <v>9</v>
      </c>
      <c r="I7" s="677" t="s">
        <v>74</v>
      </c>
      <c r="J7" s="677">
        <v>313.0</v>
      </c>
      <c r="K7" s="681">
        <v>16700.0</v>
      </c>
      <c r="L7" s="677" t="s">
        <v>68</v>
      </c>
      <c r="M7" s="682">
        <v>45758.0</v>
      </c>
      <c r="N7" s="677" t="s">
        <v>23</v>
      </c>
      <c r="O7" s="677" t="s">
        <v>238</v>
      </c>
      <c r="P7" s="685" t="s">
        <v>66</v>
      </c>
      <c r="Q7" s="152"/>
      <c r="R7" s="193"/>
      <c r="S7" s="187" t="s">
        <v>21</v>
      </c>
      <c r="T7" s="188">
        <f>COUNTIFS(N:N,"prioridade total",B:B,U2)</f>
        <v>0</v>
      </c>
      <c r="V7" s="187" t="s">
        <v>21</v>
      </c>
      <c r="W7" s="188">
        <f>COUNTIFS(N:N,"PRIORIDADE TOTAL")</f>
        <v>0</v>
      </c>
      <c r="X7" s="190"/>
    </row>
    <row r="8" ht="15.75" customHeight="1">
      <c r="A8" s="674">
        <v>45700.0</v>
      </c>
      <c r="B8" s="674">
        <v>45783.0</v>
      </c>
      <c r="C8" s="677">
        <v>213238.0</v>
      </c>
      <c r="D8" s="677" t="s">
        <v>48</v>
      </c>
      <c r="E8" s="678">
        <v>45323.0</v>
      </c>
      <c r="F8" s="679">
        <f t="shared" si="1"/>
        <v>15</v>
      </c>
      <c r="G8" s="674">
        <v>45418.0</v>
      </c>
      <c r="H8" s="680">
        <f t="shared" si="2"/>
        <v>12</v>
      </c>
      <c r="I8" s="677" t="s">
        <v>74</v>
      </c>
      <c r="J8" s="677" t="s">
        <v>127</v>
      </c>
      <c r="K8" s="681">
        <v>7000.0</v>
      </c>
      <c r="L8" s="677" t="s">
        <v>51</v>
      </c>
      <c r="M8" s="682">
        <v>45764.0</v>
      </c>
      <c r="N8" s="677" t="s">
        <v>19</v>
      </c>
      <c r="O8" s="677" t="s">
        <v>1307</v>
      </c>
      <c r="P8" s="685" t="s">
        <v>66</v>
      </c>
      <c r="Q8" s="152"/>
      <c r="R8" s="193"/>
      <c r="S8" s="187" t="s">
        <v>22</v>
      </c>
      <c r="T8" s="188">
        <f>COUNTIFS(N:N,"aprovado",B:B,U2)</f>
        <v>0</v>
      </c>
      <c r="V8" s="187" t="s">
        <v>22</v>
      </c>
      <c r="W8" s="188">
        <f>COUNTIFS(N:N,"APROVADO")</f>
        <v>50</v>
      </c>
      <c r="X8" s="190"/>
    </row>
    <row r="9" ht="15.75" customHeight="1">
      <c r="A9" s="674">
        <v>45705.0</v>
      </c>
      <c r="B9" s="674">
        <v>45779.0</v>
      </c>
      <c r="C9" s="677">
        <v>211802.0</v>
      </c>
      <c r="D9" s="677" t="s">
        <v>48</v>
      </c>
      <c r="E9" s="678">
        <v>45383.0</v>
      </c>
      <c r="F9" s="679">
        <f t="shared" si="1"/>
        <v>13</v>
      </c>
      <c r="G9" s="674">
        <v>45406.0</v>
      </c>
      <c r="H9" s="680">
        <f t="shared" si="2"/>
        <v>12</v>
      </c>
      <c r="I9" s="677" t="s">
        <v>59</v>
      </c>
      <c r="J9" s="677">
        <v>102.0</v>
      </c>
      <c r="K9" s="681">
        <v>10000.0</v>
      </c>
      <c r="L9" s="677" t="s">
        <v>68</v>
      </c>
      <c r="M9" s="682">
        <v>45749.0</v>
      </c>
      <c r="N9" s="677" t="s">
        <v>23</v>
      </c>
      <c r="O9" s="677" t="s">
        <v>1308</v>
      </c>
      <c r="P9" s="684"/>
      <c r="Q9" s="152"/>
      <c r="R9" s="193"/>
      <c r="S9" s="194" t="s">
        <v>23</v>
      </c>
      <c r="T9" s="188">
        <f>COUNTIFS(N:N,"quitado",B:B,U2)</f>
        <v>0</v>
      </c>
      <c r="V9" s="194" t="s">
        <v>23</v>
      </c>
      <c r="W9" s="188">
        <f>COUNTIFS(N:N,"QUITADO")</f>
        <v>32</v>
      </c>
      <c r="X9" s="190"/>
    </row>
    <row r="10" ht="15.75" customHeight="1">
      <c r="A10" s="674">
        <v>45705.0</v>
      </c>
      <c r="B10" s="674">
        <v>45783.0</v>
      </c>
      <c r="C10" s="677">
        <v>204204.0</v>
      </c>
      <c r="D10" s="677" t="s">
        <v>71</v>
      </c>
      <c r="E10" s="678">
        <v>45292.0</v>
      </c>
      <c r="F10" s="679">
        <f t="shared" si="1"/>
        <v>16</v>
      </c>
      <c r="G10" s="674">
        <v>45350.0</v>
      </c>
      <c r="H10" s="680">
        <f t="shared" si="2"/>
        <v>14</v>
      </c>
      <c r="I10" s="677" t="s">
        <v>74</v>
      </c>
      <c r="J10" s="677">
        <v>309.0</v>
      </c>
      <c r="K10" s="681">
        <v>10000.0</v>
      </c>
      <c r="L10" s="677" t="s">
        <v>84</v>
      </c>
      <c r="M10" s="682">
        <v>45770.0</v>
      </c>
      <c r="N10" s="677" t="s">
        <v>19</v>
      </c>
      <c r="O10" s="677" t="s">
        <v>1309</v>
      </c>
      <c r="P10" s="685" t="s">
        <v>66</v>
      </c>
      <c r="Q10" s="152"/>
      <c r="R10" s="193"/>
      <c r="S10" s="187" t="s">
        <v>24</v>
      </c>
      <c r="T10" s="188">
        <f>COUNTIFS(N:N,"apreendido",B:B,U2)</f>
        <v>0</v>
      </c>
      <c r="V10" s="187" t="s">
        <v>24</v>
      </c>
      <c r="W10" s="188">
        <f>COUNTIFS(N:N,"APREENDIDO")</f>
        <v>1</v>
      </c>
      <c r="X10" s="190"/>
    </row>
    <row r="11" ht="15.75" customHeight="1">
      <c r="A11" s="674">
        <v>45705.0</v>
      </c>
      <c r="B11" s="674">
        <v>45779.0</v>
      </c>
      <c r="C11" s="677">
        <v>218715.0</v>
      </c>
      <c r="D11" s="677" t="s">
        <v>71</v>
      </c>
      <c r="E11" s="678">
        <v>45444.0</v>
      </c>
      <c r="F11" s="679">
        <f t="shared" si="1"/>
        <v>11</v>
      </c>
      <c r="G11" s="674">
        <v>45463.0</v>
      </c>
      <c r="H11" s="680">
        <f t="shared" si="2"/>
        <v>10</v>
      </c>
      <c r="I11" s="677" t="s">
        <v>59</v>
      </c>
      <c r="J11" s="677">
        <v>106.0</v>
      </c>
      <c r="K11" s="681" t="s">
        <v>239</v>
      </c>
      <c r="L11" s="677" t="s">
        <v>68</v>
      </c>
      <c r="M11" s="682">
        <v>45751.0</v>
      </c>
      <c r="N11" s="677" t="s">
        <v>23</v>
      </c>
      <c r="O11" s="677" t="s">
        <v>1310</v>
      </c>
      <c r="P11" s="684"/>
      <c r="Q11" s="152"/>
      <c r="R11" s="193"/>
      <c r="S11" s="187" t="s">
        <v>25</v>
      </c>
      <c r="T11" s="188">
        <f>COUNTIFS(N:N,"cancelado",B:B,U2)</f>
        <v>0</v>
      </c>
      <c r="V11" s="187" t="s">
        <v>25</v>
      </c>
      <c r="W11" s="188">
        <f>COUNTIFS(N:N,"CANCELADO")</f>
        <v>16</v>
      </c>
      <c r="X11" s="190"/>
    </row>
    <row r="12" ht="15.75" customHeight="1">
      <c r="A12" s="674">
        <v>45705.0</v>
      </c>
      <c r="B12" s="674">
        <v>45779.0</v>
      </c>
      <c r="C12" s="677">
        <v>234211.0</v>
      </c>
      <c r="D12" s="677" t="s">
        <v>77</v>
      </c>
      <c r="E12" s="678">
        <v>45474.0</v>
      </c>
      <c r="F12" s="679">
        <f t="shared" si="1"/>
        <v>10</v>
      </c>
      <c r="G12" s="686">
        <v>45609.0</v>
      </c>
      <c r="H12" s="680">
        <f t="shared" si="2"/>
        <v>5</v>
      </c>
      <c r="I12" s="677" t="s">
        <v>49</v>
      </c>
      <c r="J12" s="677">
        <v>510.0</v>
      </c>
      <c r="K12" s="681">
        <v>7000.0</v>
      </c>
      <c r="L12" s="677" t="s">
        <v>68</v>
      </c>
      <c r="M12" s="682">
        <v>45779.0</v>
      </c>
      <c r="N12" s="677" t="s">
        <v>22</v>
      </c>
      <c r="O12" s="677"/>
      <c r="P12" s="685" t="s">
        <v>66</v>
      </c>
      <c r="Q12" s="152"/>
      <c r="R12" s="193"/>
      <c r="S12" s="195" t="s">
        <v>16</v>
      </c>
      <c r="T12" s="196">
        <f>SUM(T3,T4,T8)</f>
        <v>1</v>
      </c>
      <c r="U12" s="19"/>
      <c r="V12" s="195" t="s">
        <v>16</v>
      </c>
      <c r="W12" s="196">
        <f>SUM(W3:W11)</f>
        <v>600</v>
      </c>
      <c r="X12" s="197"/>
    </row>
    <row r="13">
      <c r="A13" s="674">
        <v>45705.0</v>
      </c>
      <c r="B13" s="674">
        <v>45783.0</v>
      </c>
      <c r="C13" s="677">
        <v>218041.0</v>
      </c>
      <c r="D13" s="677" t="s">
        <v>70</v>
      </c>
      <c r="E13" s="678">
        <v>45444.0</v>
      </c>
      <c r="F13" s="679">
        <f t="shared" si="1"/>
        <v>11</v>
      </c>
      <c r="G13" s="674">
        <v>45457.0</v>
      </c>
      <c r="H13" s="680">
        <f t="shared" si="2"/>
        <v>10</v>
      </c>
      <c r="I13" s="677" t="s">
        <v>74</v>
      </c>
      <c r="J13" s="677" t="s">
        <v>108</v>
      </c>
      <c r="K13" s="681">
        <v>6000.0</v>
      </c>
      <c r="L13" s="677" t="s">
        <v>84</v>
      </c>
      <c r="M13" s="682">
        <v>45764.0</v>
      </c>
      <c r="N13" s="677" t="s">
        <v>19</v>
      </c>
      <c r="O13" s="677" t="s">
        <v>1311</v>
      </c>
      <c r="P13" s="685" t="s">
        <v>66</v>
      </c>
      <c r="Q13" s="152"/>
      <c r="R13" s="199"/>
      <c r="S13" s="200"/>
      <c r="T13" s="200"/>
      <c r="U13" s="201"/>
      <c r="V13" s="200"/>
      <c r="W13" s="200"/>
      <c r="X13" s="202"/>
    </row>
    <row r="14">
      <c r="A14" s="674">
        <v>45719.0</v>
      </c>
      <c r="B14" s="674">
        <v>45779.0</v>
      </c>
      <c r="C14" s="677">
        <v>213444.0</v>
      </c>
      <c r="D14" s="677" t="s">
        <v>104</v>
      </c>
      <c r="E14" s="678">
        <v>45352.0</v>
      </c>
      <c r="F14" s="679">
        <f t="shared" si="1"/>
        <v>14</v>
      </c>
      <c r="G14" s="674">
        <v>45422.0</v>
      </c>
      <c r="H14" s="680">
        <f t="shared" si="2"/>
        <v>11</v>
      </c>
      <c r="I14" s="677" t="s">
        <v>49</v>
      </c>
      <c r="J14" s="677" t="s">
        <v>295</v>
      </c>
      <c r="K14" s="681">
        <v>11000.0</v>
      </c>
      <c r="L14" s="677" t="s">
        <v>68</v>
      </c>
      <c r="M14" s="682">
        <v>45754.0</v>
      </c>
      <c r="N14" s="677" t="s">
        <v>23</v>
      </c>
      <c r="O14" s="677" t="s">
        <v>1310</v>
      </c>
      <c r="P14" s="685" t="s">
        <v>66</v>
      </c>
      <c r="Q14" s="152"/>
      <c r="R14" s="204" t="s">
        <v>75</v>
      </c>
      <c r="S14" s="205"/>
      <c r="T14" s="180"/>
      <c r="U14" s="206"/>
      <c r="V14" s="292" t="s">
        <v>76</v>
      </c>
      <c r="W14" s="180"/>
      <c r="X14" s="209"/>
    </row>
    <row r="15">
      <c r="A15" s="674">
        <v>45705.0</v>
      </c>
      <c r="B15" s="674">
        <v>45783.0</v>
      </c>
      <c r="C15" s="677">
        <v>217568.0</v>
      </c>
      <c r="D15" s="677" t="s">
        <v>58</v>
      </c>
      <c r="E15" s="678">
        <v>45292.0</v>
      </c>
      <c r="F15" s="679">
        <f t="shared" si="1"/>
        <v>16</v>
      </c>
      <c r="G15" s="674">
        <v>45454.0</v>
      </c>
      <c r="H15" s="680">
        <f t="shared" si="2"/>
        <v>10</v>
      </c>
      <c r="I15" s="677" t="s">
        <v>63</v>
      </c>
      <c r="J15" s="677">
        <v>406.0</v>
      </c>
      <c r="K15" s="687"/>
      <c r="L15" s="677" t="s">
        <v>51</v>
      </c>
      <c r="M15" s="682">
        <v>45764.0</v>
      </c>
      <c r="N15" s="677" t="s">
        <v>19</v>
      </c>
      <c r="O15" s="683"/>
      <c r="P15" s="684"/>
      <c r="Q15" s="152"/>
      <c r="R15" s="209" t="s">
        <v>78</v>
      </c>
      <c r="S15" s="209" t="s">
        <v>79</v>
      </c>
      <c r="T15" s="209" t="s">
        <v>38</v>
      </c>
      <c r="U15" s="206"/>
      <c r="V15" s="293">
        <v>37178.1</v>
      </c>
      <c r="W15" s="294">
        <v>12730.95</v>
      </c>
      <c r="X15" s="72">
        <f t="shared" ref="X15:X20" si="3">100% -(W15/V15)</f>
        <v>0.6575685686</v>
      </c>
    </row>
    <row r="16">
      <c r="A16" s="674">
        <v>45705.0</v>
      </c>
      <c r="B16" s="674">
        <v>45783.0</v>
      </c>
      <c r="C16" s="677">
        <v>204670.0</v>
      </c>
      <c r="D16" s="677" t="s">
        <v>58</v>
      </c>
      <c r="E16" s="678">
        <v>45323.0</v>
      </c>
      <c r="F16" s="679">
        <f t="shared" si="1"/>
        <v>15</v>
      </c>
      <c r="G16" s="674">
        <v>45353.0</v>
      </c>
      <c r="H16" s="680">
        <f t="shared" si="2"/>
        <v>14</v>
      </c>
      <c r="I16" s="677" t="s">
        <v>74</v>
      </c>
      <c r="J16" s="677">
        <v>313.0</v>
      </c>
      <c r="K16" s="681">
        <v>15237.4</v>
      </c>
      <c r="L16" s="677" t="s">
        <v>68</v>
      </c>
      <c r="M16" s="682">
        <v>45758.0</v>
      </c>
      <c r="N16" s="677" t="s">
        <v>19</v>
      </c>
      <c r="O16" s="677" t="s">
        <v>1312</v>
      </c>
      <c r="P16" s="685" t="s">
        <v>66</v>
      </c>
      <c r="Q16" s="152"/>
      <c r="R16" s="169" t="s">
        <v>1313</v>
      </c>
      <c r="S16" s="169">
        <v>196837.0</v>
      </c>
      <c r="T16" s="169" t="s">
        <v>101</v>
      </c>
      <c r="U16" s="206"/>
      <c r="V16" s="293">
        <v>10125.75</v>
      </c>
      <c r="W16" s="294">
        <v>11957.07</v>
      </c>
      <c r="X16" s="72">
        <f t="shared" si="3"/>
        <v>-0.1808577142</v>
      </c>
    </row>
    <row r="17">
      <c r="A17" s="674">
        <v>45710.0</v>
      </c>
      <c r="B17" s="674">
        <v>45779.0</v>
      </c>
      <c r="C17" s="677">
        <v>218438.0</v>
      </c>
      <c r="D17" s="677" t="s">
        <v>88</v>
      </c>
      <c r="E17" s="678">
        <v>45413.0</v>
      </c>
      <c r="F17" s="679">
        <f t="shared" si="1"/>
        <v>12</v>
      </c>
      <c r="G17" s="674">
        <v>45461.0</v>
      </c>
      <c r="H17" s="680">
        <f t="shared" si="2"/>
        <v>10</v>
      </c>
      <c r="I17" s="677" t="s">
        <v>74</v>
      </c>
      <c r="J17" s="677">
        <v>309.0</v>
      </c>
      <c r="K17" s="681" t="s">
        <v>64</v>
      </c>
      <c r="L17" s="677" t="s">
        <v>51</v>
      </c>
      <c r="M17" s="688">
        <v>45779.0</v>
      </c>
      <c r="N17" s="677" t="s">
        <v>22</v>
      </c>
      <c r="O17" s="677" t="s">
        <v>1314</v>
      </c>
      <c r="P17" s="685" t="s">
        <v>66</v>
      </c>
      <c r="Q17" s="152"/>
      <c r="R17" s="169" t="s">
        <v>1315</v>
      </c>
      <c r="S17" s="169">
        <v>207352.0</v>
      </c>
      <c r="T17" s="169" t="s">
        <v>81</v>
      </c>
      <c r="U17" s="206"/>
      <c r="V17" s="373">
        <v>10125.75</v>
      </c>
      <c r="W17" s="294">
        <v>23645.0</v>
      </c>
      <c r="X17" s="72">
        <f t="shared" si="3"/>
        <v>-1.335135669</v>
      </c>
    </row>
    <row r="18">
      <c r="A18" s="689">
        <v>45705.0</v>
      </c>
      <c r="B18" s="674">
        <v>45779.0</v>
      </c>
      <c r="C18" s="690">
        <v>223908.0</v>
      </c>
      <c r="D18" s="690" t="s">
        <v>98</v>
      </c>
      <c r="E18" s="691">
        <v>45444.0</v>
      </c>
      <c r="F18" s="679">
        <f t="shared" si="1"/>
        <v>11</v>
      </c>
      <c r="G18" s="689">
        <v>45509.0</v>
      </c>
      <c r="H18" s="680">
        <f t="shared" si="2"/>
        <v>9</v>
      </c>
      <c r="I18" s="677" t="s">
        <v>59</v>
      </c>
      <c r="J18" s="677">
        <v>120.0</v>
      </c>
      <c r="K18" s="681">
        <v>5000.0</v>
      </c>
      <c r="L18" s="677" t="s">
        <v>68</v>
      </c>
      <c r="M18" s="682">
        <v>45749.0</v>
      </c>
      <c r="N18" s="677" t="s">
        <v>23</v>
      </c>
      <c r="O18" s="677" t="s">
        <v>1310</v>
      </c>
      <c r="P18" s="684"/>
      <c r="Q18" s="152"/>
      <c r="R18" s="169"/>
      <c r="S18" s="169"/>
      <c r="T18" s="169"/>
      <c r="U18" s="206"/>
      <c r="V18" s="294">
        <v>29721.52</v>
      </c>
      <c r="W18" s="294">
        <v>9239.89</v>
      </c>
      <c r="X18" s="72">
        <f t="shared" si="3"/>
        <v>0.6891178513</v>
      </c>
    </row>
    <row r="19">
      <c r="A19" s="674">
        <v>45705.0</v>
      </c>
      <c r="B19" s="674">
        <v>45783.0</v>
      </c>
      <c r="C19" s="677">
        <v>189119.0</v>
      </c>
      <c r="D19" s="677" t="s">
        <v>62</v>
      </c>
      <c r="E19" s="678">
        <v>45170.0</v>
      </c>
      <c r="F19" s="679">
        <f t="shared" si="1"/>
        <v>20</v>
      </c>
      <c r="G19" s="686">
        <v>45210.0</v>
      </c>
      <c r="H19" s="680">
        <f t="shared" si="2"/>
        <v>18</v>
      </c>
      <c r="I19" s="677" t="s">
        <v>59</v>
      </c>
      <c r="J19" s="677">
        <v>112.0</v>
      </c>
      <c r="K19" s="681" t="s">
        <v>1316</v>
      </c>
      <c r="L19" s="677" t="s">
        <v>68</v>
      </c>
      <c r="M19" s="682">
        <v>45737.0</v>
      </c>
      <c r="N19" s="677" t="s">
        <v>19</v>
      </c>
      <c r="O19" s="677" t="s">
        <v>1317</v>
      </c>
      <c r="P19" s="685" t="s">
        <v>66</v>
      </c>
      <c r="Q19" s="152"/>
      <c r="R19" s="169"/>
      <c r="S19" s="169"/>
      <c r="T19" s="169"/>
      <c r="U19" s="206"/>
      <c r="V19" s="297"/>
      <c r="W19" s="297"/>
      <c r="X19" s="72" t="str">
        <f t="shared" si="3"/>
        <v>#DIV/0!</v>
      </c>
    </row>
    <row r="20">
      <c r="A20" s="674">
        <v>45728.0</v>
      </c>
      <c r="B20" s="674">
        <v>45779.0</v>
      </c>
      <c r="C20" s="677">
        <v>221577.0</v>
      </c>
      <c r="D20" s="677" t="s">
        <v>62</v>
      </c>
      <c r="E20" s="678">
        <v>44866.0</v>
      </c>
      <c r="F20" s="679">
        <f t="shared" si="1"/>
        <v>30</v>
      </c>
      <c r="G20" s="674">
        <v>45489.0</v>
      </c>
      <c r="H20" s="680">
        <f t="shared" si="2"/>
        <v>9</v>
      </c>
      <c r="I20" s="677" t="s">
        <v>73</v>
      </c>
      <c r="J20" s="677">
        <v>214.0</v>
      </c>
      <c r="K20" s="681">
        <v>8500.0</v>
      </c>
      <c r="L20" s="677" t="s">
        <v>68</v>
      </c>
      <c r="M20" s="682">
        <v>45762.0</v>
      </c>
      <c r="N20" s="677" t="s">
        <v>23</v>
      </c>
      <c r="O20" s="677" t="s">
        <v>238</v>
      </c>
      <c r="P20" s="685" t="s">
        <v>66</v>
      </c>
      <c r="Q20" s="152"/>
      <c r="R20" s="169"/>
      <c r="S20" s="169"/>
      <c r="T20" s="169"/>
      <c r="U20" s="206"/>
      <c r="V20" s="297"/>
      <c r="W20" s="297"/>
      <c r="X20" s="72" t="str">
        <f t="shared" si="3"/>
        <v>#DIV/0!</v>
      </c>
    </row>
    <row r="21">
      <c r="A21" s="674">
        <v>45705.0</v>
      </c>
      <c r="B21" s="674">
        <v>45779.0</v>
      </c>
      <c r="C21" s="677">
        <v>194590.0</v>
      </c>
      <c r="D21" s="677" t="s">
        <v>116</v>
      </c>
      <c r="E21" s="678">
        <v>45261.0</v>
      </c>
      <c r="F21" s="679">
        <f t="shared" si="1"/>
        <v>17</v>
      </c>
      <c r="G21" s="674">
        <v>45267.0</v>
      </c>
      <c r="H21" s="680">
        <f t="shared" si="2"/>
        <v>16</v>
      </c>
      <c r="I21" s="677" t="s">
        <v>74</v>
      </c>
      <c r="J21" s="677" t="s">
        <v>94</v>
      </c>
      <c r="K21" s="681">
        <v>3200.0</v>
      </c>
      <c r="L21" s="677" t="s">
        <v>51</v>
      </c>
      <c r="M21" s="682">
        <v>45747.0</v>
      </c>
      <c r="N21" s="677" t="s">
        <v>23</v>
      </c>
      <c r="O21" s="677" t="s">
        <v>23</v>
      </c>
      <c r="P21" s="684"/>
      <c r="Q21" s="152"/>
      <c r="R21" s="169"/>
      <c r="S21" s="169"/>
      <c r="T21" s="169"/>
      <c r="U21" s="163"/>
      <c r="V21" s="163"/>
      <c r="W21" s="163"/>
      <c r="X21" s="221"/>
    </row>
    <row r="22">
      <c r="A22" s="674">
        <v>45705.0</v>
      </c>
      <c r="B22" s="674">
        <v>45783.0</v>
      </c>
      <c r="C22" s="677">
        <v>233856.0</v>
      </c>
      <c r="D22" s="677" t="s">
        <v>118</v>
      </c>
      <c r="E22" s="678">
        <v>45566.0</v>
      </c>
      <c r="F22" s="679">
        <f t="shared" si="1"/>
        <v>7</v>
      </c>
      <c r="G22" s="686">
        <v>45607.0</v>
      </c>
      <c r="H22" s="680">
        <f t="shared" si="2"/>
        <v>5</v>
      </c>
      <c r="I22" s="677" t="s">
        <v>74</v>
      </c>
      <c r="J22" s="677">
        <v>302.0</v>
      </c>
      <c r="K22" s="681">
        <v>17000.0</v>
      </c>
      <c r="L22" s="677" t="s">
        <v>68</v>
      </c>
      <c r="M22" s="682">
        <v>45749.0</v>
      </c>
      <c r="N22" s="677" t="s">
        <v>19</v>
      </c>
      <c r="O22" s="677"/>
      <c r="P22" s="685" t="s">
        <v>66</v>
      </c>
      <c r="Q22" s="152"/>
      <c r="R22" s="169"/>
      <c r="S22" s="169"/>
      <c r="T22" s="169"/>
      <c r="U22" s="163"/>
      <c r="V22" s="163"/>
      <c r="W22" s="163"/>
      <c r="X22" s="163"/>
    </row>
    <row r="23">
      <c r="A23" s="674">
        <v>45705.0</v>
      </c>
      <c r="B23" s="674">
        <v>45779.0</v>
      </c>
      <c r="C23" s="677">
        <v>186345.0</v>
      </c>
      <c r="D23" s="677" t="s">
        <v>55</v>
      </c>
      <c r="E23" s="678">
        <v>42552.0</v>
      </c>
      <c r="F23" s="679">
        <f t="shared" si="1"/>
        <v>106</v>
      </c>
      <c r="G23" s="674">
        <v>45187.0</v>
      </c>
      <c r="H23" s="680">
        <f t="shared" si="2"/>
        <v>19</v>
      </c>
      <c r="I23" s="677" t="s">
        <v>59</v>
      </c>
      <c r="J23" s="677">
        <v>107.0</v>
      </c>
      <c r="K23" s="681">
        <v>4000.0</v>
      </c>
      <c r="L23" s="677" t="s">
        <v>68</v>
      </c>
      <c r="M23" s="682">
        <v>45769.0</v>
      </c>
      <c r="N23" s="677" t="s">
        <v>23</v>
      </c>
      <c r="O23" s="677" t="s">
        <v>238</v>
      </c>
      <c r="P23" s="684"/>
      <c r="Q23" s="152"/>
      <c r="R23" s="169"/>
      <c r="S23" s="169"/>
      <c r="T23" s="169"/>
      <c r="U23" s="163"/>
      <c r="V23" s="163"/>
      <c r="W23" s="163"/>
      <c r="X23" s="163"/>
    </row>
    <row r="24">
      <c r="A24" s="674">
        <v>45705.0</v>
      </c>
      <c r="B24" s="674">
        <v>45779.0</v>
      </c>
      <c r="C24" s="677">
        <v>209595.0</v>
      </c>
      <c r="D24" s="677" t="s">
        <v>41</v>
      </c>
      <c r="E24" s="678">
        <v>45352.0</v>
      </c>
      <c r="F24" s="679">
        <f t="shared" si="1"/>
        <v>14</v>
      </c>
      <c r="G24" s="674">
        <v>45390.0</v>
      </c>
      <c r="H24" s="680">
        <f t="shared" si="2"/>
        <v>12</v>
      </c>
      <c r="I24" s="677" t="s">
        <v>74</v>
      </c>
      <c r="J24" s="677">
        <v>307.0</v>
      </c>
      <c r="K24" s="681">
        <v>11500.0</v>
      </c>
      <c r="L24" s="677" t="s">
        <v>84</v>
      </c>
      <c r="M24" s="682">
        <v>45776.0</v>
      </c>
      <c r="N24" s="677" t="s">
        <v>23</v>
      </c>
      <c r="O24" s="677" t="s">
        <v>1318</v>
      </c>
      <c r="P24" s="685" t="s">
        <v>66</v>
      </c>
      <c r="Q24" s="152"/>
      <c r="R24" s="169"/>
      <c r="S24" s="169"/>
      <c r="T24" s="169"/>
      <c r="U24" s="163"/>
      <c r="V24" s="163"/>
      <c r="W24" s="163"/>
      <c r="X24" s="163"/>
    </row>
    <row r="25">
      <c r="A25" s="674">
        <v>45705.0</v>
      </c>
      <c r="B25" s="674">
        <v>45779.0</v>
      </c>
      <c r="C25" s="677">
        <v>233306.0</v>
      </c>
      <c r="D25" s="677" t="s">
        <v>60</v>
      </c>
      <c r="E25" s="678">
        <v>45474.0</v>
      </c>
      <c r="F25" s="679">
        <f t="shared" si="1"/>
        <v>10</v>
      </c>
      <c r="G25" s="674">
        <v>45601.0</v>
      </c>
      <c r="H25" s="680">
        <f t="shared" si="2"/>
        <v>6</v>
      </c>
      <c r="I25" s="677" t="s">
        <v>49</v>
      </c>
      <c r="J25" s="677">
        <v>512.0</v>
      </c>
      <c r="K25" s="687"/>
      <c r="L25" s="677" t="s">
        <v>68</v>
      </c>
      <c r="M25" s="682">
        <v>45779.0</v>
      </c>
      <c r="N25" s="677" t="s">
        <v>22</v>
      </c>
      <c r="O25" s="683"/>
      <c r="P25" s="684"/>
      <c r="Q25" s="152"/>
      <c r="R25" s="169"/>
      <c r="S25" s="169"/>
      <c r="T25" s="169"/>
      <c r="U25" s="163"/>
      <c r="V25" s="163"/>
      <c r="W25" s="163"/>
      <c r="X25" s="163"/>
    </row>
    <row r="26">
      <c r="A26" s="674">
        <v>45705.0</v>
      </c>
      <c r="B26" s="674">
        <v>45783.0</v>
      </c>
      <c r="C26" s="677">
        <v>229036.0</v>
      </c>
      <c r="D26" s="677" t="s">
        <v>48</v>
      </c>
      <c r="E26" s="678">
        <v>45536.0</v>
      </c>
      <c r="F26" s="679">
        <f t="shared" si="1"/>
        <v>8</v>
      </c>
      <c r="G26" s="674">
        <v>45563.0</v>
      </c>
      <c r="H26" s="680">
        <f t="shared" si="2"/>
        <v>7</v>
      </c>
      <c r="I26" s="677" t="s">
        <v>49</v>
      </c>
      <c r="J26" s="677" t="s">
        <v>1319</v>
      </c>
      <c r="K26" s="681" t="s">
        <v>1075</v>
      </c>
      <c r="L26" s="677" t="s">
        <v>68</v>
      </c>
      <c r="M26" s="682">
        <v>45758.0</v>
      </c>
      <c r="N26" s="677" t="s">
        <v>19</v>
      </c>
      <c r="O26" s="677" t="s">
        <v>65</v>
      </c>
      <c r="P26" s="684"/>
      <c r="Q26" s="152"/>
      <c r="R26" s="169"/>
      <c r="S26" s="169"/>
      <c r="T26" s="169"/>
      <c r="U26" s="163"/>
      <c r="V26" s="163"/>
      <c r="W26" s="163"/>
      <c r="X26" s="163"/>
    </row>
    <row r="27">
      <c r="A27" s="674">
        <v>45705.0</v>
      </c>
      <c r="B27" s="674">
        <v>45783.0</v>
      </c>
      <c r="C27" s="677">
        <v>200098.0</v>
      </c>
      <c r="D27" s="677" t="s">
        <v>48</v>
      </c>
      <c r="E27" s="678">
        <v>45292.0</v>
      </c>
      <c r="F27" s="679">
        <f t="shared" si="1"/>
        <v>16</v>
      </c>
      <c r="G27" s="674">
        <v>45321.0</v>
      </c>
      <c r="H27" s="680">
        <f t="shared" si="2"/>
        <v>15</v>
      </c>
      <c r="I27" s="677" t="s">
        <v>49</v>
      </c>
      <c r="J27" s="677" t="s">
        <v>149</v>
      </c>
      <c r="K27" s="681">
        <v>6000.0</v>
      </c>
      <c r="L27" s="677" t="s">
        <v>68</v>
      </c>
      <c r="M27" s="682">
        <v>45751.0</v>
      </c>
      <c r="N27" s="677" t="s">
        <v>19</v>
      </c>
      <c r="O27" s="683"/>
      <c r="P27" s="685" t="s">
        <v>66</v>
      </c>
      <c r="Q27" s="152"/>
      <c r="R27" s="169"/>
      <c r="S27" s="169"/>
      <c r="T27" s="169"/>
      <c r="U27" s="163"/>
      <c r="V27" s="163"/>
      <c r="W27" s="163"/>
      <c r="X27" s="163"/>
    </row>
    <row r="28">
      <c r="A28" s="674">
        <v>45705.0</v>
      </c>
      <c r="B28" s="674">
        <v>45779.0</v>
      </c>
      <c r="C28" s="677">
        <v>216395.0</v>
      </c>
      <c r="D28" s="677" t="s">
        <v>48</v>
      </c>
      <c r="E28" s="678">
        <v>45383.0</v>
      </c>
      <c r="F28" s="679">
        <f t="shared" si="1"/>
        <v>13</v>
      </c>
      <c r="G28" s="674">
        <v>45442.0</v>
      </c>
      <c r="H28" s="680">
        <f t="shared" si="2"/>
        <v>11</v>
      </c>
      <c r="I28" s="677" t="s">
        <v>49</v>
      </c>
      <c r="J28" s="677">
        <v>512.0</v>
      </c>
      <c r="K28" s="681" t="s">
        <v>239</v>
      </c>
      <c r="L28" s="677" t="s">
        <v>68</v>
      </c>
      <c r="M28" s="682">
        <v>45779.0</v>
      </c>
      <c r="N28" s="677" t="s">
        <v>22</v>
      </c>
      <c r="O28" s="683"/>
      <c r="P28" s="685" t="s">
        <v>66</v>
      </c>
      <c r="Q28" s="152"/>
      <c r="R28" s="169"/>
      <c r="S28" s="692"/>
      <c r="T28" s="169"/>
      <c r="U28" s="163"/>
      <c r="V28" s="163"/>
      <c r="W28" s="163"/>
      <c r="X28" s="163"/>
    </row>
    <row r="29">
      <c r="A29" s="674">
        <v>45705.0</v>
      </c>
      <c r="B29" s="674">
        <v>45779.0</v>
      </c>
      <c r="C29" s="677">
        <v>219475.0</v>
      </c>
      <c r="D29" s="677" t="s">
        <v>48</v>
      </c>
      <c r="E29" s="678">
        <v>45444.0</v>
      </c>
      <c r="F29" s="679">
        <f t="shared" si="1"/>
        <v>11</v>
      </c>
      <c r="G29" s="674">
        <v>45472.0</v>
      </c>
      <c r="H29" s="680">
        <f t="shared" si="2"/>
        <v>10</v>
      </c>
      <c r="I29" s="677" t="s">
        <v>49</v>
      </c>
      <c r="J29" s="677">
        <v>514.0</v>
      </c>
      <c r="K29" s="681">
        <v>11000.0</v>
      </c>
      <c r="L29" s="677" t="s">
        <v>68</v>
      </c>
      <c r="M29" s="682">
        <v>45772.0</v>
      </c>
      <c r="N29" s="677" t="s">
        <v>23</v>
      </c>
      <c r="O29" s="677" t="s">
        <v>238</v>
      </c>
      <c r="P29" s="685" t="s">
        <v>66</v>
      </c>
      <c r="Q29" s="152"/>
      <c r="R29" s="169"/>
      <c r="S29" s="169"/>
      <c r="T29" s="169"/>
      <c r="U29" s="163"/>
      <c r="V29" s="163"/>
      <c r="W29" s="163"/>
      <c r="X29" s="163"/>
    </row>
    <row r="30">
      <c r="A30" s="674">
        <v>45705.0</v>
      </c>
      <c r="B30" s="674">
        <v>45779.0</v>
      </c>
      <c r="C30" s="677">
        <v>220011.0</v>
      </c>
      <c r="D30" s="677" t="s">
        <v>48</v>
      </c>
      <c r="E30" s="678">
        <v>45444.0</v>
      </c>
      <c r="F30" s="679">
        <f t="shared" si="1"/>
        <v>11</v>
      </c>
      <c r="G30" s="674">
        <v>45493.0</v>
      </c>
      <c r="H30" s="680">
        <f t="shared" si="2"/>
        <v>9</v>
      </c>
      <c r="I30" s="677" t="s">
        <v>49</v>
      </c>
      <c r="J30" s="677">
        <v>512.0</v>
      </c>
      <c r="K30" s="681" t="s">
        <v>239</v>
      </c>
      <c r="L30" s="677" t="s">
        <v>68</v>
      </c>
      <c r="M30" s="682">
        <v>45779.0</v>
      </c>
      <c r="N30" s="677" t="s">
        <v>22</v>
      </c>
      <c r="O30" s="683"/>
      <c r="P30" s="685" t="s">
        <v>66</v>
      </c>
      <c r="Q30" s="152"/>
      <c r="R30" s="169"/>
      <c r="S30" s="169"/>
      <c r="T30" s="169"/>
      <c r="U30" s="163"/>
      <c r="V30" s="163"/>
      <c r="W30" s="163"/>
      <c r="X30" s="163"/>
    </row>
    <row r="31">
      <c r="A31" s="674">
        <v>45705.0</v>
      </c>
      <c r="B31" s="674">
        <v>45779.0</v>
      </c>
      <c r="C31" s="677">
        <v>224808.0</v>
      </c>
      <c r="D31" s="677" t="s">
        <v>48</v>
      </c>
      <c r="E31" s="678">
        <v>45474.0</v>
      </c>
      <c r="F31" s="679">
        <f t="shared" si="1"/>
        <v>10</v>
      </c>
      <c r="G31" s="674">
        <v>45521.0</v>
      </c>
      <c r="H31" s="680">
        <f t="shared" si="2"/>
        <v>8</v>
      </c>
      <c r="I31" s="677" t="s">
        <v>49</v>
      </c>
      <c r="J31" s="677">
        <v>512.0</v>
      </c>
      <c r="K31" s="681" t="s">
        <v>239</v>
      </c>
      <c r="L31" s="677" t="s">
        <v>68</v>
      </c>
      <c r="M31" s="682">
        <v>45779.0</v>
      </c>
      <c r="N31" s="677" t="s">
        <v>22</v>
      </c>
      <c r="O31" s="683"/>
      <c r="P31" s="685" t="s">
        <v>66</v>
      </c>
      <c r="Q31" s="152"/>
      <c r="R31" s="169"/>
      <c r="S31" s="169"/>
      <c r="T31" s="169"/>
      <c r="U31" s="163"/>
      <c r="V31" s="163"/>
      <c r="W31" s="163"/>
      <c r="X31" s="163"/>
    </row>
    <row r="32">
      <c r="A32" s="674">
        <v>45705.0</v>
      </c>
      <c r="B32" s="674">
        <v>45779.0</v>
      </c>
      <c r="C32" s="677">
        <v>235133.0</v>
      </c>
      <c r="D32" s="677" t="s">
        <v>48</v>
      </c>
      <c r="E32" s="678">
        <v>45505.0</v>
      </c>
      <c r="F32" s="679">
        <f t="shared" si="1"/>
        <v>9</v>
      </c>
      <c r="G32" s="686">
        <v>45618.0</v>
      </c>
      <c r="H32" s="680">
        <f t="shared" si="2"/>
        <v>5</v>
      </c>
      <c r="I32" s="677" t="s">
        <v>49</v>
      </c>
      <c r="J32" s="677">
        <v>501.0</v>
      </c>
      <c r="K32" s="681" t="s">
        <v>239</v>
      </c>
      <c r="L32" s="677" t="s">
        <v>68</v>
      </c>
      <c r="M32" s="682">
        <v>45779.0</v>
      </c>
      <c r="N32" s="677" t="s">
        <v>22</v>
      </c>
      <c r="O32" s="683"/>
      <c r="P32" s="684"/>
      <c r="Q32" s="152"/>
      <c r="R32" s="169"/>
      <c r="S32" s="169"/>
      <c r="T32" s="169"/>
      <c r="U32" s="163"/>
      <c r="V32" s="163"/>
      <c r="W32" s="163"/>
      <c r="X32" s="163"/>
    </row>
    <row r="33">
      <c r="A33" s="674">
        <v>45713.0</v>
      </c>
      <c r="B33" s="674">
        <v>45779.0</v>
      </c>
      <c r="C33" s="677">
        <v>236948.0</v>
      </c>
      <c r="D33" s="677" t="s">
        <v>48</v>
      </c>
      <c r="E33" s="678">
        <v>45536.0</v>
      </c>
      <c r="F33" s="679">
        <f t="shared" si="1"/>
        <v>8</v>
      </c>
      <c r="G33" s="686">
        <v>45642.0</v>
      </c>
      <c r="H33" s="680">
        <f t="shared" si="2"/>
        <v>4</v>
      </c>
      <c r="I33" s="677" t="s">
        <v>49</v>
      </c>
      <c r="J33" s="677">
        <v>510.0</v>
      </c>
      <c r="K33" s="681">
        <v>25000.0</v>
      </c>
      <c r="L33" s="677" t="s">
        <v>68</v>
      </c>
      <c r="M33" s="682">
        <v>45763.0</v>
      </c>
      <c r="N33" s="677" t="s">
        <v>23</v>
      </c>
      <c r="O33" s="677" t="s">
        <v>238</v>
      </c>
      <c r="P33" s="693" t="s">
        <v>66</v>
      </c>
      <c r="Q33" s="152"/>
      <c r="R33" s="169"/>
      <c r="S33" s="169"/>
      <c r="T33" s="169"/>
      <c r="U33" s="163"/>
      <c r="V33" s="163"/>
      <c r="W33" s="163"/>
      <c r="X33" s="163"/>
    </row>
    <row r="34">
      <c r="A34" s="674">
        <v>45705.0</v>
      </c>
      <c r="B34" s="674">
        <v>45779.0</v>
      </c>
      <c r="C34" s="677">
        <v>240547.0</v>
      </c>
      <c r="D34" s="677" t="s">
        <v>48</v>
      </c>
      <c r="E34" s="678">
        <v>45505.0</v>
      </c>
      <c r="F34" s="679">
        <f t="shared" si="1"/>
        <v>9</v>
      </c>
      <c r="G34" s="674">
        <v>45681.0</v>
      </c>
      <c r="H34" s="680">
        <f t="shared" si="2"/>
        <v>3</v>
      </c>
      <c r="I34" s="677" t="s">
        <v>49</v>
      </c>
      <c r="J34" s="677">
        <v>512.0</v>
      </c>
      <c r="K34" s="681" t="s">
        <v>239</v>
      </c>
      <c r="L34" s="683"/>
      <c r="M34" s="682">
        <v>45779.0</v>
      </c>
      <c r="N34" s="677" t="s">
        <v>22</v>
      </c>
      <c r="O34" s="683"/>
      <c r="P34" s="684"/>
      <c r="Q34" s="152"/>
      <c r="R34" s="169"/>
      <c r="S34" s="169"/>
      <c r="T34" s="169"/>
      <c r="U34" s="163"/>
      <c r="V34" s="163"/>
      <c r="W34" s="163"/>
      <c r="X34" s="163"/>
    </row>
    <row r="35">
      <c r="A35" s="674">
        <v>45705.0</v>
      </c>
      <c r="B35" s="674">
        <v>45779.0</v>
      </c>
      <c r="C35" s="677">
        <v>206046.0</v>
      </c>
      <c r="D35" s="677" t="s">
        <v>102</v>
      </c>
      <c r="E35" s="678">
        <v>45323.0</v>
      </c>
      <c r="F35" s="679">
        <f t="shared" si="1"/>
        <v>15</v>
      </c>
      <c r="G35" s="674">
        <v>45367.0</v>
      </c>
      <c r="H35" s="680">
        <f t="shared" si="2"/>
        <v>13</v>
      </c>
      <c r="I35" s="677" t="s">
        <v>49</v>
      </c>
      <c r="J35" s="677">
        <v>510.0</v>
      </c>
      <c r="K35" s="681">
        <v>8000.0</v>
      </c>
      <c r="L35" s="677" t="s">
        <v>68</v>
      </c>
      <c r="M35" s="682">
        <v>45750.0</v>
      </c>
      <c r="N35" s="677" t="s">
        <v>23</v>
      </c>
      <c r="O35" s="677" t="s">
        <v>238</v>
      </c>
      <c r="P35" s="685" t="s">
        <v>66</v>
      </c>
      <c r="Q35" s="152"/>
      <c r="R35" s="169"/>
      <c r="S35" s="169"/>
      <c r="T35" s="169"/>
      <c r="U35" s="163"/>
      <c r="V35" s="163"/>
      <c r="W35" s="163"/>
      <c r="X35" s="163"/>
    </row>
    <row r="36">
      <c r="A36" s="674">
        <v>45705.0</v>
      </c>
      <c r="B36" s="674">
        <v>45783.0</v>
      </c>
      <c r="C36" s="677">
        <v>233352.0</v>
      </c>
      <c r="D36" s="677" t="s">
        <v>102</v>
      </c>
      <c r="E36" s="678">
        <v>45505.0</v>
      </c>
      <c r="F36" s="679">
        <f t="shared" si="1"/>
        <v>9</v>
      </c>
      <c r="G36" s="686">
        <v>45607.0</v>
      </c>
      <c r="H36" s="680">
        <f t="shared" si="2"/>
        <v>5</v>
      </c>
      <c r="I36" s="677" t="s">
        <v>49</v>
      </c>
      <c r="J36" s="677">
        <v>501.0</v>
      </c>
      <c r="K36" s="681" t="s">
        <v>239</v>
      </c>
      <c r="L36" s="677" t="s">
        <v>68</v>
      </c>
      <c r="M36" s="682">
        <v>45776.0</v>
      </c>
      <c r="N36" s="677" t="s">
        <v>19</v>
      </c>
      <c r="O36" s="683"/>
      <c r="P36" s="684"/>
      <c r="Q36" s="152"/>
      <c r="R36" s="169"/>
      <c r="S36" s="169"/>
      <c r="T36" s="169"/>
      <c r="U36" s="163"/>
      <c r="V36" s="163"/>
      <c r="W36" s="163"/>
      <c r="X36" s="163"/>
    </row>
    <row r="37">
      <c r="A37" s="674">
        <v>45705.0</v>
      </c>
      <c r="B37" s="674">
        <v>45783.0</v>
      </c>
      <c r="C37" s="677">
        <v>219042.0</v>
      </c>
      <c r="D37" s="677" t="s">
        <v>71</v>
      </c>
      <c r="E37" s="678">
        <v>45413.0</v>
      </c>
      <c r="F37" s="679">
        <f t="shared" si="1"/>
        <v>12</v>
      </c>
      <c r="G37" s="674">
        <v>45467.0</v>
      </c>
      <c r="H37" s="680">
        <f t="shared" si="2"/>
        <v>10</v>
      </c>
      <c r="I37" s="677" t="s">
        <v>49</v>
      </c>
      <c r="J37" s="677">
        <v>501.0</v>
      </c>
      <c r="K37" s="681" t="s">
        <v>239</v>
      </c>
      <c r="L37" s="677" t="s">
        <v>68</v>
      </c>
      <c r="M37" s="682">
        <v>45763.0</v>
      </c>
      <c r="N37" s="677" t="s">
        <v>19</v>
      </c>
      <c r="O37" s="677" t="s">
        <v>1095</v>
      </c>
      <c r="P37" s="685" t="s">
        <v>66</v>
      </c>
      <c r="Q37" s="152"/>
      <c r="R37" s="169"/>
      <c r="S37" s="169"/>
      <c r="T37" s="169"/>
      <c r="U37" s="163"/>
      <c r="V37" s="163"/>
      <c r="W37" s="163"/>
      <c r="X37" s="163"/>
    </row>
    <row r="38">
      <c r="A38" s="674">
        <v>45705.0</v>
      </c>
      <c r="B38" s="674">
        <v>45779.0</v>
      </c>
      <c r="C38" s="677">
        <v>225875.0</v>
      </c>
      <c r="D38" s="677" t="s">
        <v>71</v>
      </c>
      <c r="E38" s="678">
        <v>45444.0</v>
      </c>
      <c r="F38" s="679">
        <f t="shared" si="1"/>
        <v>11</v>
      </c>
      <c r="G38" s="674">
        <v>45527.0</v>
      </c>
      <c r="H38" s="680">
        <f t="shared" si="2"/>
        <v>8</v>
      </c>
      <c r="I38" s="677" t="s">
        <v>49</v>
      </c>
      <c r="J38" s="677">
        <v>512.0</v>
      </c>
      <c r="K38" s="681" t="s">
        <v>239</v>
      </c>
      <c r="L38" s="677" t="s">
        <v>68</v>
      </c>
      <c r="M38" s="682">
        <v>45779.0</v>
      </c>
      <c r="N38" s="677" t="s">
        <v>22</v>
      </c>
      <c r="O38" s="683"/>
      <c r="P38" s="685" t="s">
        <v>66</v>
      </c>
      <c r="Q38" s="152"/>
      <c r="R38" s="169"/>
      <c r="S38" s="169"/>
      <c r="T38" s="169"/>
      <c r="U38" s="163"/>
      <c r="V38" s="163"/>
      <c r="W38" s="163"/>
      <c r="X38" s="163"/>
    </row>
    <row r="39">
      <c r="A39" s="674">
        <v>45705.0</v>
      </c>
      <c r="B39" s="674">
        <v>45779.0</v>
      </c>
      <c r="C39" s="677">
        <v>228881.0</v>
      </c>
      <c r="D39" s="677" t="s">
        <v>71</v>
      </c>
      <c r="E39" s="678">
        <v>45536.0</v>
      </c>
      <c r="F39" s="679">
        <f t="shared" si="1"/>
        <v>8</v>
      </c>
      <c r="G39" s="674">
        <v>45559.0</v>
      </c>
      <c r="H39" s="680">
        <f t="shared" si="2"/>
        <v>7</v>
      </c>
      <c r="I39" s="677" t="s">
        <v>49</v>
      </c>
      <c r="J39" s="677">
        <v>512.0</v>
      </c>
      <c r="K39" s="681" t="s">
        <v>239</v>
      </c>
      <c r="L39" s="677" t="s">
        <v>68</v>
      </c>
      <c r="M39" s="682">
        <v>45779.0</v>
      </c>
      <c r="N39" s="677" t="s">
        <v>22</v>
      </c>
      <c r="O39" s="683"/>
      <c r="P39" s="684"/>
      <c r="Q39" s="152"/>
      <c r="R39" s="169"/>
      <c r="S39" s="169"/>
      <c r="T39" s="169"/>
      <c r="U39" s="163"/>
      <c r="V39" s="163"/>
      <c r="W39" s="163"/>
      <c r="X39" s="163"/>
    </row>
    <row r="40">
      <c r="A40" s="674">
        <v>45705.0</v>
      </c>
      <c r="B40" s="674">
        <v>45783.0</v>
      </c>
      <c r="C40" s="677">
        <v>223387.0</v>
      </c>
      <c r="D40" s="677" t="s">
        <v>70</v>
      </c>
      <c r="E40" s="678">
        <v>45474.0</v>
      </c>
      <c r="F40" s="679">
        <f t="shared" si="1"/>
        <v>10</v>
      </c>
      <c r="G40" s="674">
        <v>45505.0</v>
      </c>
      <c r="H40" s="680">
        <f t="shared" si="2"/>
        <v>9</v>
      </c>
      <c r="I40" s="677" t="s">
        <v>49</v>
      </c>
      <c r="J40" s="677">
        <v>502.0</v>
      </c>
      <c r="K40" s="681" t="s">
        <v>294</v>
      </c>
      <c r="L40" s="677" t="s">
        <v>68</v>
      </c>
      <c r="M40" s="682">
        <v>45757.0</v>
      </c>
      <c r="N40" s="677" t="s">
        <v>19</v>
      </c>
      <c r="O40" s="683"/>
      <c r="P40" s="685" t="s">
        <v>66</v>
      </c>
      <c r="Q40" s="152"/>
      <c r="R40" s="169"/>
      <c r="S40" s="169"/>
      <c r="T40" s="169"/>
      <c r="U40" s="163"/>
      <c r="V40" s="163"/>
      <c r="W40" s="163"/>
      <c r="X40" s="163"/>
    </row>
    <row r="41">
      <c r="A41" s="674">
        <v>45762.0</v>
      </c>
      <c r="B41" s="674">
        <v>45779.0</v>
      </c>
      <c r="C41" s="677">
        <v>242174.0</v>
      </c>
      <c r="D41" s="677" t="s">
        <v>70</v>
      </c>
      <c r="E41" s="678">
        <v>45597.0</v>
      </c>
      <c r="F41" s="679">
        <f t="shared" si="1"/>
        <v>6</v>
      </c>
      <c r="G41" s="674">
        <v>45695.0</v>
      </c>
      <c r="H41" s="680">
        <f t="shared" si="2"/>
        <v>2</v>
      </c>
      <c r="I41" s="677" t="s">
        <v>49</v>
      </c>
      <c r="J41" s="677">
        <v>512.0</v>
      </c>
      <c r="K41" s="694">
        <v>-9000.0</v>
      </c>
      <c r="L41" s="683"/>
      <c r="M41" s="682">
        <v>45779.0</v>
      </c>
      <c r="N41" s="677" t="s">
        <v>22</v>
      </c>
      <c r="O41" s="683"/>
      <c r="P41" s="684"/>
      <c r="Q41" s="152"/>
      <c r="R41" s="695"/>
      <c r="S41" s="696"/>
      <c r="T41" s="695"/>
      <c r="U41" s="163"/>
      <c r="V41" s="163"/>
      <c r="W41" s="163"/>
      <c r="X41" s="163"/>
    </row>
    <row r="42">
      <c r="A42" s="674">
        <v>45705.0</v>
      </c>
      <c r="B42" s="674">
        <v>45782.0</v>
      </c>
      <c r="C42" s="677">
        <v>222030.0</v>
      </c>
      <c r="D42" s="677" t="s">
        <v>77</v>
      </c>
      <c r="E42" s="678">
        <v>45474.0</v>
      </c>
      <c r="F42" s="679">
        <f t="shared" si="1"/>
        <v>10</v>
      </c>
      <c r="G42" s="674">
        <v>45491.0</v>
      </c>
      <c r="H42" s="680">
        <f t="shared" si="2"/>
        <v>9</v>
      </c>
      <c r="I42" s="677" t="s">
        <v>49</v>
      </c>
      <c r="J42" s="677">
        <v>504.0</v>
      </c>
      <c r="K42" s="681">
        <v>5000.0</v>
      </c>
      <c r="L42" s="677" t="s">
        <v>68</v>
      </c>
      <c r="M42" s="682">
        <v>45782.0</v>
      </c>
      <c r="N42" s="677" t="s">
        <v>22</v>
      </c>
      <c r="O42" s="683"/>
      <c r="P42" s="685" t="s">
        <v>66</v>
      </c>
      <c r="Q42" s="152"/>
      <c r="R42" s="695"/>
      <c r="S42" s="696"/>
      <c r="T42" s="695"/>
      <c r="U42" s="163"/>
      <c r="V42" s="163"/>
      <c r="W42" s="163"/>
      <c r="X42" s="163"/>
    </row>
    <row r="43">
      <c r="A43" s="674">
        <v>45705.0</v>
      </c>
      <c r="B43" s="674">
        <v>45779.0</v>
      </c>
      <c r="C43" s="677">
        <v>204344.0</v>
      </c>
      <c r="D43" s="677" t="s">
        <v>77</v>
      </c>
      <c r="E43" s="678">
        <v>45292.0</v>
      </c>
      <c r="F43" s="679">
        <f t="shared" si="1"/>
        <v>16</v>
      </c>
      <c r="G43" s="674">
        <v>45351.0</v>
      </c>
      <c r="H43" s="680">
        <f t="shared" si="2"/>
        <v>14</v>
      </c>
      <c r="I43" s="677" t="s">
        <v>59</v>
      </c>
      <c r="J43" s="677">
        <v>106.0</v>
      </c>
      <c r="K43" s="681">
        <v>12000.0</v>
      </c>
      <c r="L43" s="677" t="s">
        <v>84</v>
      </c>
      <c r="M43" s="682">
        <v>45762.0</v>
      </c>
      <c r="N43" s="677" t="s">
        <v>23</v>
      </c>
      <c r="O43" s="677" t="s">
        <v>238</v>
      </c>
      <c r="P43" s="684"/>
      <c r="Q43" s="152"/>
      <c r="R43" s="695"/>
      <c r="S43" s="696"/>
      <c r="T43" s="695"/>
      <c r="U43" s="163"/>
      <c r="V43" s="163"/>
      <c r="W43" s="163"/>
      <c r="X43" s="163"/>
    </row>
    <row r="44">
      <c r="A44" s="674">
        <v>45705.0</v>
      </c>
      <c r="B44" s="674">
        <v>45783.0</v>
      </c>
      <c r="C44" s="677">
        <v>211464.0</v>
      </c>
      <c r="D44" s="677" t="s">
        <v>83</v>
      </c>
      <c r="E44" s="678">
        <v>45352.0</v>
      </c>
      <c r="F44" s="679">
        <f t="shared" si="1"/>
        <v>14</v>
      </c>
      <c r="G44" s="674">
        <v>45422.0</v>
      </c>
      <c r="H44" s="680">
        <f t="shared" si="2"/>
        <v>11</v>
      </c>
      <c r="I44" s="677" t="s">
        <v>49</v>
      </c>
      <c r="J44" s="677">
        <v>504.0</v>
      </c>
      <c r="K44" s="687"/>
      <c r="L44" s="677" t="s">
        <v>68</v>
      </c>
      <c r="M44" s="682">
        <v>45757.0</v>
      </c>
      <c r="N44" s="677" t="s">
        <v>19</v>
      </c>
      <c r="O44" s="683"/>
      <c r="P44" s="685" t="s">
        <v>66</v>
      </c>
      <c r="Q44" s="152"/>
      <c r="R44" s="695"/>
      <c r="S44" s="696"/>
      <c r="T44" s="695"/>
      <c r="U44" s="163"/>
      <c r="V44" s="163"/>
      <c r="W44" s="163"/>
      <c r="X44" s="163"/>
    </row>
    <row r="45">
      <c r="A45" s="674">
        <v>45705.0</v>
      </c>
      <c r="B45" s="674">
        <v>45783.0</v>
      </c>
      <c r="C45" s="677">
        <v>196919.0</v>
      </c>
      <c r="D45" s="677" t="s">
        <v>83</v>
      </c>
      <c r="E45" s="678">
        <v>45139.0</v>
      </c>
      <c r="F45" s="679">
        <f t="shared" si="1"/>
        <v>21</v>
      </c>
      <c r="G45" s="674">
        <v>45294.0</v>
      </c>
      <c r="H45" s="680">
        <f t="shared" si="2"/>
        <v>16</v>
      </c>
      <c r="I45" s="677" t="s">
        <v>49</v>
      </c>
      <c r="J45" s="677">
        <v>504.0</v>
      </c>
      <c r="K45" s="681" t="s">
        <v>239</v>
      </c>
      <c r="L45" s="677" t="s">
        <v>68</v>
      </c>
      <c r="M45" s="682">
        <v>45757.0</v>
      </c>
      <c r="N45" s="677" t="s">
        <v>19</v>
      </c>
      <c r="O45" s="683"/>
      <c r="P45" s="685" t="s">
        <v>66</v>
      </c>
      <c r="Q45" s="152"/>
      <c r="R45" s="695"/>
      <c r="S45" s="696"/>
      <c r="T45" s="695"/>
      <c r="U45" s="163"/>
      <c r="V45" s="163"/>
      <c r="W45" s="163"/>
      <c r="X45" s="163"/>
    </row>
    <row r="46">
      <c r="A46" s="674">
        <v>45705.0</v>
      </c>
      <c r="B46" s="674">
        <v>45783.0</v>
      </c>
      <c r="C46" s="677">
        <v>200222.0</v>
      </c>
      <c r="D46" s="677" t="s">
        <v>83</v>
      </c>
      <c r="E46" s="678">
        <v>45200.0</v>
      </c>
      <c r="F46" s="679">
        <f t="shared" si="1"/>
        <v>19</v>
      </c>
      <c r="G46" s="674">
        <v>45322.0</v>
      </c>
      <c r="H46" s="680">
        <f t="shared" si="2"/>
        <v>15</v>
      </c>
      <c r="I46" s="677" t="s">
        <v>49</v>
      </c>
      <c r="J46" s="677">
        <v>504.0</v>
      </c>
      <c r="K46" s="681">
        <v>2500.0</v>
      </c>
      <c r="L46" s="677" t="s">
        <v>68</v>
      </c>
      <c r="M46" s="682">
        <v>45757.0</v>
      </c>
      <c r="N46" s="677" t="s">
        <v>19</v>
      </c>
      <c r="O46" s="683"/>
      <c r="P46" s="685" t="s">
        <v>66</v>
      </c>
      <c r="Q46" s="152"/>
      <c r="R46" s="695"/>
      <c r="S46" s="696"/>
      <c r="T46" s="695"/>
      <c r="U46" s="163"/>
      <c r="V46" s="163"/>
      <c r="W46" s="163"/>
      <c r="X46" s="163"/>
    </row>
    <row r="47">
      <c r="A47" s="674">
        <v>45705.0</v>
      </c>
      <c r="B47" s="674">
        <v>45779.0</v>
      </c>
      <c r="C47" s="677">
        <v>210936.0</v>
      </c>
      <c r="D47" s="677" t="s">
        <v>83</v>
      </c>
      <c r="E47" s="678">
        <v>45108.0</v>
      </c>
      <c r="F47" s="679">
        <f t="shared" si="1"/>
        <v>22</v>
      </c>
      <c r="G47" s="674">
        <v>45400.0</v>
      </c>
      <c r="H47" s="680">
        <f t="shared" si="2"/>
        <v>12</v>
      </c>
      <c r="I47" s="677" t="s">
        <v>72</v>
      </c>
      <c r="J47" s="677">
        <v>4033.0</v>
      </c>
      <c r="K47" s="681">
        <v>7000.0</v>
      </c>
      <c r="L47" s="677" t="s">
        <v>68</v>
      </c>
      <c r="M47" s="682">
        <v>45775.0</v>
      </c>
      <c r="N47" s="677" t="s">
        <v>23</v>
      </c>
      <c r="O47" s="677" t="s">
        <v>238</v>
      </c>
      <c r="P47" s="684"/>
      <c r="Q47" s="152"/>
      <c r="R47" s="695"/>
      <c r="S47" s="696"/>
      <c r="T47" s="695"/>
      <c r="U47" s="163"/>
      <c r="V47" s="163"/>
      <c r="W47" s="163"/>
      <c r="X47" s="163"/>
    </row>
    <row r="48">
      <c r="A48" s="674">
        <v>45705.0</v>
      </c>
      <c r="B48" s="674">
        <v>45779.0</v>
      </c>
      <c r="C48" s="677">
        <v>218311.0</v>
      </c>
      <c r="D48" s="677" t="s">
        <v>83</v>
      </c>
      <c r="E48" s="678">
        <v>45352.0</v>
      </c>
      <c r="F48" s="679">
        <f t="shared" si="1"/>
        <v>14</v>
      </c>
      <c r="G48" s="674">
        <v>45460.0</v>
      </c>
      <c r="H48" s="680">
        <f t="shared" si="2"/>
        <v>10</v>
      </c>
      <c r="I48" s="677" t="s">
        <v>59</v>
      </c>
      <c r="J48" s="677">
        <v>102.0</v>
      </c>
      <c r="K48" s="681">
        <v>16000.0</v>
      </c>
      <c r="L48" s="677" t="s">
        <v>68</v>
      </c>
      <c r="M48" s="682">
        <v>45749.0</v>
      </c>
      <c r="N48" s="677" t="s">
        <v>23</v>
      </c>
      <c r="O48" s="677" t="s">
        <v>1310</v>
      </c>
      <c r="P48" s="685" t="s">
        <v>66</v>
      </c>
      <c r="Q48" s="152"/>
      <c r="R48" s="695"/>
      <c r="S48" s="696"/>
      <c r="T48" s="697"/>
      <c r="U48" s="162"/>
      <c r="V48" s="163"/>
      <c r="W48" s="163"/>
      <c r="X48" s="163"/>
    </row>
    <row r="49">
      <c r="A49" s="674">
        <v>45702.0</v>
      </c>
      <c r="B49" s="674">
        <v>45783.0</v>
      </c>
      <c r="C49" s="677">
        <v>226961.0</v>
      </c>
      <c r="D49" s="677" t="s">
        <v>83</v>
      </c>
      <c r="E49" s="678">
        <v>45444.0</v>
      </c>
      <c r="F49" s="679">
        <f t="shared" si="1"/>
        <v>11</v>
      </c>
      <c r="G49" s="674">
        <v>45541.0</v>
      </c>
      <c r="H49" s="680">
        <f t="shared" si="2"/>
        <v>8</v>
      </c>
      <c r="I49" s="677" t="s">
        <v>59</v>
      </c>
      <c r="J49" s="677">
        <v>102.0</v>
      </c>
      <c r="K49" s="681">
        <v>20000.0</v>
      </c>
      <c r="L49" s="677" t="s">
        <v>84</v>
      </c>
      <c r="M49" s="682">
        <v>45752.0</v>
      </c>
      <c r="N49" s="677" t="s">
        <v>19</v>
      </c>
      <c r="O49" s="677"/>
      <c r="P49" s="685" t="s">
        <v>66</v>
      </c>
      <c r="Q49" s="152"/>
      <c r="R49" s="695"/>
      <c r="S49" s="698"/>
      <c r="T49" s="697"/>
      <c r="U49" s="162"/>
      <c r="V49" s="163"/>
      <c r="W49" s="163"/>
      <c r="X49" s="163"/>
    </row>
    <row r="50">
      <c r="A50" s="674">
        <v>45705.0</v>
      </c>
      <c r="B50" s="674">
        <v>45783.0</v>
      </c>
      <c r="C50" s="677">
        <v>207597.0</v>
      </c>
      <c r="D50" s="677" t="s">
        <v>58</v>
      </c>
      <c r="E50" s="678">
        <v>45323.0</v>
      </c>
      <c r="F50" s="679">
        <f t="shared" si="1"/>
        <v>15</v>
      </c>
      <c r="G50" s="674">
        <v>45376.0</v>
      </c>
      <c r="H50" s="680">
        <f t="shared" si="2"/>
        <v>13</v>
      </c>
      <c r="I50" s="677" t="s">
        <v>49</v>
      </c>
      <c r="J50" s="677">
        <v>502.0</v>
      </c>
      <c r="K50" s="681">
        <v>5000.0</v>
      </c>
      <c r="L50" s="677" t="s">
        <v>68</v>
      </c>
      <c r="M50" s="682">
        <v>45756.0</v>
      </c>
      <c r="N50" s="677" t="s">
        <v>19</v>
      </c>
      <c r="O50" s="683"/>
      <c r="P50" s="685" t="s">
        <v>66</v>
      </c>
      <c r="Q50" s="152"/>
      <c r="R50" s="695"/>
      <c r="S50" s="696"/>
      <c r="T50" s="697"/>
      <c r="U50" s="162"/>
      <c r="V50" s="163"/>
      <c r="W50" s="163"/>
      <c r="X50" s="163"/>
    </row>
    <row r="51">
      <c r="A51" s="674">
        <v>45705.0</v>
      </c>
      <c r="B51" s="674">
        <v>45779.0</v>
      </c>
      <c r="C51" s="677">
        <v>223883.0</v>
      </c>
      <c r="D51" s="677" t="s">
        <v>58</v>
      </c>
      <c r="E51" s="678">
        <v>45474.0</v>
      </c>
      <c r="F51" s="679">
        <f t="shared" si="1"/>
        <v>10</v>
      </c>
      <c r="G51" s="674">
        <v>45509.0</v>
      </c>
      <c r="H51" s="680">
        <f t="shared" si="2"/>
        <v>9</v>
      </c>
      <c r="I51" s="677" t="s">
        <v>49</v>
      </c>
      <c r="J51" s="90">
        <v>529.0</v>
      </c>
      <c r="K51" s="681">
        <v>17619.96</v>
      </c>
      <c r="L51" s="677" t="s">
        <v>84</v>
      </c>
      <c r="M51" s="682">
        <v>45756.0</v>
      </c>
      <c r="N51" s="677" t="s">
        <v>23</v>
      </c>
      <c r="O51" s="677" t="s">
        <v>1310</v>
      </c>
      <c r="P51" s="684"/>
      <c r="Q51" s="152"/>
      <c r="R51" s="695"/>
      <c r="S51" s="696"/>
      <c r="T51" s="697"/>
      <c r="U51" s="162"/>
      <c r="V51" s="163"/>
      <c r="W51" s="163"/>
      <c r="X51" s="163"/>
    </row>
    <row r="52">
      <c r="A52" s="674">
        <v>45705.0</v>
      </c>
      <c r="B52" s="674">
        <v>45783.0</v>
      </c>
      <c r="C52" s="677">
        <v>228284.0</v>
      </c>
      <c r="D52" s="677" t="s">
        <v>58</v>
      </c>
      <c r="E52" s="678">
        <v>45505.0</v>
      </c>
      <c r="F52" s="679">
        <f t="shared" si="1"/>
        <v>9</v>
      </c>
      <c r="G52" s="674">
        <v>45553.0</v>
      </c>
      <c r="H52" s="680">
        <f t="shared" si="2"/>
        <v>7</v>
      </c>
      <c r="I52" s="677" t="s">
        <v>74</v>
      </c>
      <c r="J52" s="677" t="s">
        <v>1320</v>
      </c>
      <c r="K52" s="687"/>
      <c r="L52" s="677" t="s">
        <v>68</v>
      </c>
      <c r="M52" s="682">
        <v>45764.0</v>
      </c>
      <c r="N52" s="677" t="s">
        <v>19</v>
      </c>
      <c r="O52" s="683"/>
      <c r="P52" s="684"/>
      <c r="Q52" s="152"/>
      <c r="R52" s="695"/>
      <c r="S52" s="169"/>
      <c r="T52" s="169"/>
      <c r="U52" s="162"/>
      <c r="V52" s="163"/>
      <c r="W52" s="163"/>
      <c r="X52" s="163"/>
    </row>
    <row r="53">
      <c r="A53" s="674">
        <v>45705.0</v>
      </c>
      <c r="B53" s="674">
        <v>45779.0</v>
      </c>
      <c r="C53" s="677">
        <v>212625.0</v>
      </c>
      <c r="D53" s="677" t="s">
        <v>87</v>
      </c>
      <c r="E53" s="678">
        <v>45383.0</v>
      </c>
      <c r="F53" s="679">
        <f t="shared" si="1"/>
        <v>13</v>
      </c>
      <c r="G53" s="674">
        <v>45420.0</v>
      </c>
      <c r="H53" s="680">
        <f t="shared" si="2"/>
        <v>11</v>
      </c>
      <c r="I53" s="677" t="s">
        <v>59</v>
      </c>
      <c r="J53" s="677">
        <v>104.0</v>
      </c>
      <c r="K53" s="681">
        <v>14700.0</v>
      </c>
      <c r="L53" s="677" t="s">
        <v>84</v>
      </c>
      <c r="M53" s="682">
        <v>45770.0</v>
      </c>
      <c r="N53" s="677" t="s">
        <v>23</v>
      </c>
      <c r="O53" s="699" t="s">
        <v>238</v>
      </c>
      <c r="P53" s="684"/>
      <c r="Q53" s="152"/>
      <c r="R53" s="695"/>
      <c r="S53" s="169"/>
      <c r="T53" s="169"/>
      <c r="U53" s="162"/>
      <c r="V53" s="163"/>
      <c r="W53" s="163"/>
      <c r="X53" s="163"/>
    </row>
    <row r="54">
      <c r="A54" s="674">
        <v>45705.0</v>
      </c>
      <c r="B54" s="674">
        <v>45779.0</v>
      </c>
      <c r="C54" s="677">
        <v>229358.0</v>
      </c>
      <c r="D54" s="677" t="s">
        <v>87</v>
      </c>
      <c r="E54" s="678">
        <v>45536.0</v>
      </c>
      <c r="F54" s="679">
        <f t="shared" si="1"/>
        <v>8</v>
      </c>
      <c r="G54" s="674">
        <v>45562.0</v>
      </c>
      <c r="H54" s="680">
        <f t="shared" si="2"/>
        <v>7</v>
      </c>
      <c r="I54" s="677" t="s">
        <v>59</v>
      </c>
      <c r="J54" s="677">
        <v>104.0</v>
      </c>
      <c r="K54" s="681">
        <v>6200.0</v>
      </c>
      <c r="L54" s="677" t="s">
        <v>68</v>
      </c>
      <c r="M54" s="682">
        <v>45756.0</v>
      </c>
      <c r="N54" s="677" t="s">
        <v>23</v>
      </c>
      <c r="O54" s="677" t="s">
        <v>1310</v>
      </c>
      <c r="P54" s="684"/>
      <c r="Q54" s="152"/>
      <c r="R54" s="695"/>
      <c r="S54" s="169"/>
      <c r="T54" s="169"/>
      <c r="U54" s="162"/>
      <c r="V54" s="163"/>
      <c r="W54" s="163"/>
      <c r="X54" s="163"/>
    </row>
    <row r="55">
      <c r="A55" s="674">
        <v>45705.0</v>
      </c>
      <c r="B55" s="674">
        <v>45783.0</v>
      </c>
      <c r="C55" s="677">
        <v>217155.0</v>
      </c>
      <c r="D55" s="677" t="s">
        <v>107</v>
      </c>
      <c r="E55" s="678">
        <v>45413.0</v>
      </c>
      <c r="F55" s="679">
        <f t="shared" si="1"/>
        <v>12</v>
      </c>
      <c r="G55" s="674">
        <v>45453.0</v>
      </c>
      <c r="H55" s="680">
        <f t="shared" si="2"/>
        <v>10</v>
      </c>
      <c r="I55" s="677" t="s">
        <v>49</v>
      </c>
      <c r="J55" s="677">
        <v>502.0</v>
      </c>
      <c r="K55" s="681" t="s">
        <v>239</v>
      </c>
      <c r="L55" s="677" t="s">
        <v>68</v>
      </c>
      <c r="M55" s="682">
        <v>45757.0</v>
      </c>
      <c r="N55" s="677" t="s">
        <v>19</v>
      </c>
      <c r="O55" s="683"/>
      <c r="P55" s="684"/>
      <c r="Q55" s="152"/>
      <c r="R55" s="695"/>
      <c r="S55" s="169"/>
      <c r="T55" s="169"/>
      <c r="U55" s="162"/>
      <c r="V55" s="163"/>
      <c r="W55" s="163"/>
      <c r="X55" s="163"/>
    </row>
    <row r="56">
      <c r="A56" s="674">
        <v>45705.0</v>
      </c>
      <c r="B56" s="674">
        <v>45779.0</v>
      </c>
      <c r="C56" s="677">
        <v>241953.0</v>
      </c>
      <c r="D56" s="677" t="s">
        <v>41</v>
      </c>
      <c r="E56" s="678">
        <v>45658.0</v>
      </c>
      <c r="F56" s="679">
        <f t="shared" si="1"/>
        <v>4</v>
      </c>
      <c r="G56" s="674">
        <v>45693.0</v>
      </c>
      <c r="H56" s="680">
        <f t="shared" si="2"/>
        <v>3</v>
      </c>
      <c r="I56" s="677" t="s">
        <v>49</v>
      </c>
      <c r="J56" s="677">
        <v>512.0</v>
      </c>
      <c r="K56" s="681" t="s">
        <v>239</v>
      </c>
      <c r="L56" s="677" t="s">
        <v>68</v>
      </c>
      <c r="M56" s="682">
        <v>45751.0</v>
      </c>
      <c r="N56" s="677" t="s">
        <v>17</v>
      </c>
      <c r="O56" s="677" t="s">
        <v>197</v>
      </c>
      <c r="P56" s="685" t="s">
        <v>66</v>
      </c>
      <c r="Q56" s="152"/>
      <c r="R56" s="695"/>
      <c r="S56" s="169"/>
      <c r="T56" s="169"/>
      <c r="U56" s="162"/>
      <c r="V56" s="163"/>
      <c r="W56" s="163"/>
      <c r="X56" s="163"/>
    </row>
    <row r="57">
      <c r="A57" s="674">
        <v>45705.0</v>
      </c>
      <c r="B57" s="674">
        <v>45782.0</v>
      </c>
      <c r="C57" s="677">
        <v>197365.0</v>
      </c>
      <c r="D57" s="677" t="s">
        <v>89</v>
      </c>
      <c r="E57" s="678">
        <v>45170.0</v>
      </c>
      <c r="F57" s="679">
        <f t="shared" si="1"/>
        <v>20</v>
      </c>
      <c r="G57" s="674">
        <v>45297.0</v>
      </c>
      <c r="H57" s="680">
        <f t="shared" si="2"/>
        <v>16</v>
      </c>
      <c r="I57" s="677" t="s">
        <v>74</v>
      </c>
      <c r="J57" s="677" t="s">
        <v>237</v>
      </c>
      <c r="K57" s="681">
        <v>5000.0</v>
      </c>
      <c r="L57" s="677" t="s">
        <v>68</v>
      </c>
      <c r="M57" s="682">
        <v>45782.0</v>
      </c>
      <c r="N57" s="677" t="s">
        <v>18</v>
      </c>
      <c r="O57" s="677" t="s">
        <v>1321</v>
      </c>
      <c r="P57" s="684"/>
      <c r="Q57" s="152"/>
      <c r="R57" s="162"/>
      <c r="S57" s="162"/>
      <c r="T57" s="162"/>
      <c r="U57" s="162"/>
      <c r="V57" s="163"/>
      <c r="W57" s="163"/>
      <c r="X57" s="163"/>
    </row>
    <row r="58">
      <c r="A58" s="674">
        <v>45705.0</v>
      </c>
      <c r="B58" s="674">
        <v>45783.0</v>
      </c>
      <c r="C58" s="677">
        <v>219735.0</v>
      </c>
      <c r="D58" s="677" t="s">
        <v>89</v>
      </c>
      <c r="E58" s="678">
        <v>45444.0</v>
      </c>
      <c r="F58" s="679">
        <f t="shared" si="1"/>
        <v>11</v>
      </c>
      <c r="G58" s="674">
        <v>45471.0</v>
      </c>
      <c r="H58" s="680">
        <f t="shared" si="2"/>
        <v>10</v>
      </c>
      <c r="I58" s="677" t="s">
        <v>63</v>
      </c>
      <c r="J58" s="677">
        <v>406.0</v>
      </c>
      <c r="K58" s="681" t="s">
        <v>1322</v>
      </c>
      <c r="L58" s="677" t="s">
        <v>68</v>
      </c>
      <c r="M58" s="682">
        <v>45777.0</v>
      </c>
      <c r="N58" s="677" t="s">
        <v>19</v>
      </c>
      <c r="O58" s="683"/>
      <c r="P58" s="685" t="s">
        <v>66</v>
      </c>
      <c r="Q58" s="152"/>
      <c r="R58" s="162"/>
      <c r="S58" s="162"/>
      <c r="T58" s="162"/>
      <c r="U58" s="162"/>
      <c r="V58" s="163"/>
      <c r="W58" s="163"/>
      <c r="X58" s="163"/>
    </row>
    <row r="59">
      <c r="A59" s="674">
        <v>45705.0</v>
      </c>
      <c r="B59" s="674">
        <v>45779.0</v>
      </c>
      <c r="C59" s="677">
        <v>224855.0</v>
      </c>
      <c r="D59" s="677" t="s">
        <v>158</v>
      </c>
      <c r="E59" s="678">
        <v>45474.0</v>
      </c>
      <c r="F59" s="679">
        <f t="shared" si="1"/>
        <v>10</v>
      </c>
      <c r="G59" s="674">
        <v>45518.0</v>
      </c>
      <c r="H59" s="680">
        <f t="shared" si="2"/>
        <v>8</v>
      </c>
      <c r="I59" s="677" t="s">
        <v>59</v>
      </c>
      <c r="J59" s="677">
        <v>102.0</v>
      </c>
      <c r="K59" s="687"/>
      <c r="L59" s="677" t="s">
        <v>84</v>
      </c>
      <c r="M59" s="682">
        <v>45756.0</v>
      </c>
      <c r="N59" s="677" t="s">
        <v>23</v>
      </c>
      <c r="O59" s="677" t="s">
        <v>1310</v>
      </c>
      <c r="P59" s="684"/>
      <c r="Q59" s="152"/>
      <c r="R59" s="162"/>
      <c r="S59" s="162"/>
      <c r="T59" s="162"/>
      <c r="U59" s="162"/>
      <c r="V59" s="163"/>
      <c r="W59" s="163"/>
      <c r="X59" s="163"/>
    </row>
    <row r="60">
      <c r="A60" s="674">
        <v>45705.0</v>
      </c>
      <c r="B60" s="674">
        <v>45783.0</v>
      </c>
      <c r="C60" s="677">
        <v>220222.0</v>
      </c>
      <c r="D60" s="677" t="s">
        <v>158</v>
      </c>
      <c r="E60" s="678">
        <v>45352.0</v>
      </c>
      <c r="F60" s="679">
        <f t="shared" si="1"/>
        <v>14</v>
      </c>
      <c r="G60" s="674">
        <v>45476.0</v>
      </c>
      <c r="H60" s="680">
        <f t="shared" si="2"/>
        <v>10</v>
      </c>
      <c r="I60" s="677" t="s">
        <v>49</v>
      </c>
      <c r="J60" s="677" t="s">
        <v>295</v>
      </c>
      <c r="K60" s="687"/>
      <c r="L60" s="677" t="s">
        <v>51</v>
      </c>
      <c r="M60" s="682">
        <v>45757.0</v>
      </c>
      <c r="N60" s="677" t="s">
        <v>19</v>
      </c>
      <c r="O60" s="683"/>
      <c r="P60" s="684"/>
      <c r="Q60" s="152"/>
      <c r="R60" s="162"/>
      <c r="S60" s="162"/>
      <c r="T60" s="162"/>
      <c r="U60" s="162"/>
      <c r="V60" s="163"/>
      <c r="W60" s="163"/>
      <c r="X60" s="163"/>
    </row>
    <row r="61">
      <c r="A61" s="674">
        <v>45705.0</v>
      </c>
      <c r="B61" s="674">
        <v>45783.0</v>
      </c>
      <c r="C61" s="677">
        <v>239678.0</v>
      </c>
      <c r="D61" s="677" t="s">
        <v>93</v>
      </c>
      <c r="E61" s="678">
        <v>45474.0</v>
      </c>
      <c r="F61" s="679">
        <f t="shared" si="1"/>
        <v>10</v>
      </c>
      <c r="G61" s="674">
        <v>45673.0</v>
      </c>
      <c r="H61" s="680">
        <f t="shared" si="2"/>
        <v>3</v>
      </c>
      <c r="I61" s="677" t="s">
        <v>49</v>
      </c>
      <c r="J61" s="677">
        <v>502.0</v>
      </c>
      <c r="K61" s="681">
        <v>7000.0</v>
      </c>
      <c r="L61" s="677" t="s">
        <v>68</v>
      </c>
      <c r="M61" s="682">
        <v>45762.0</v>
      </c>
      <c r="N61" s="677" t="s">
        <v>19</v>
      </c>
      <c r="O61" s="683"/>
      <c r="P61" s="685" t="s">
        <v>66</v>
      </c>
      <c r="Q61" s="152"/>
      <c r="R61" s="162"/>
      <c r="S61" s="162"/>
      <c r="T61" s="162"/>
      <c r="U61" s="162"/>
      <c r="V61" s="163"/>
      <c r="W61" s="163"/>
      <c r="X61" s="163"/>
    </row>
    <row r="62">
      <c r="A62" s="674">
        <v>45705.0</v>
      </c>
      <c r="B62" s="674">
        <v>45783.0</v>
      </c>
      <c r="C62" s="677">
        <v>194213.0</v>
      </c>
      <c r="D62" s="677" t="s">
        <v>95</v>
      </c>
      <c r="E62" s="678">
        <v>45139.0</v>
      </c>
      <c r="F62" s="679">
        <f t="shared" si="1"/>
        <v>21</v>
      </c>
      <c r="G62" s="686">
        <v>45259.0</v>
      </c>
      <c r="H62" s="680">
        <f t="shared" si="2"/>
        <v>17</v>
      </c>
      <c r="I62" s="677" t="s">
        <v>59</v>
      </c>
      <c r="J62" s="677">
        <v>112.0</v>
      </c>
      <c r="K62" s="681" t="s">
        <v>1323</v>
      </c>
      <c r="L62" s="677" t="s">
        <v>84</v>
      </c>
      <c r="M62" s="682">
        <v>45763.0</v>
      </c>
      <c r="N62" s="677" t="s">
        <v>19</v>
      </c>
      <c r="O62" s="683"/>
      <c r="P62" s="684"/>
      <c r="Q62" s="152"/>
      <c r="R62" s="162"/>
      <c r="S62" s="162"/>
      <c r="T62" s="162"/>
      <c r="U62" s="162"/>
      <c r="V62" s="163"/>
      <c r="W62" s="163"/>
      <c r="X62" s="163"/>
    </row>
    <row r="63">
      <c r="A63" s="674">
        <v>45705.0</v>
      </c>
      <c r="B63" s="674">
        <v>45779.0</v>
      </c>
      <c r="C63" s="677">
        <v>204578.0</v>
      </c>
      <c r="D63" s="677" t="s">
        <v>96</v>
      </c>
      <c r="E63" s="678">
        <v>45261.0</v>
      </c>
      <c r="F63" s="679">
        <f t="shared" si="1"/>
        <v>17</v>
      </c>
      <c r="G63" s="674">
        <v>45352.0</v>
      </c>
      <c r="H63" s="680">
        <f t="shared" si="2"/>
        <v>14</v>
      </c>
      <c r="I63" s="677" t="s">
        <v>49</v>
      </c>
      <c r="J63" s="677">
        <v>535.0</v>
      </c>
      <c r="K63" s="681">
        <v>13000.0</v>
      </c>
      <c r="L63" s="677" t="s">
        <v>68</v>
      </c>
      <c r="M63" s="682">
        <v>45757.0</v>
      </c>
      <c r="N63" s="677" t="s">
        <v>23</v>
      </c>
      <c r="O63" s="677" t="s">
        <v>1310</v>
      </c>
      <c r="P63" s="684"/>
      <c r="Q63" s="152"/>
      <c r="R63" s="162"/>
      <c r="S63" s="162"/>
      <c r="T63" s="162"/>
      <c r="U63" s="162"/>
      <c r="V63" s="163"/>
      <c r="W63" s="163"/>
      <c r="X63" s="163"/>
    </row>
    <row r="64">
      <c r="A64" s="674">
        <v>45705.0</v>
      </c>
      <c r="B64" s="674">
        <v>45779.0</v>
      </c>
      <c r="C64" s="677">
        <v>209209.0</v>
      </c>
      <c r="D64" s="677" t="s">
        <v>62</v>
      </c>
      <c r="E64" s="678">
        <v>45352.0</v>
      </c>
      <c r="F64" s="679">
        <f t="shared" si="1"/>
        <v>14</v>
      </c>
      <c r="G64" s="674">
        <v>45387.0</v>
      </c>
      <c r="H64" s="680">
        <f t="shared" si="2"/>
        <v>13</v>
      </c>
      <c r="I64" s="677" t="s">
        <v>49</v>
      </c>
      <c r="J64" s="677">
        <v>512.0</v>
      </c>
      <c r="K64" s="687"/>
      <c r="L64" s="683"/>
      <c r="M64" s="682">
        <v>45776.0</v>
      </c>
      <c r="N64" s="677" t="s">
        <v>23</v>
      </c>
      <c r="O64" s="677" t="s">
        <v>238</v>
      </c>
      <c r="P64" s="684"/>
      <c r="Q64" s="152"/>
      <c r="R64" s="162"/>
      <c r="S64" s="162"/>
      <c r="T64" s="162"/>
      <c r="U64" s="162"/>
      <c r="V64" s="163"/>
      <c r="W64" s="163"/>
      <c r="X64" s="163"/>
    </row>
    <row r="65">
      <c r="A65" s="674">
        <v>45705.0</v>
      </c>
      <c r="B65" s="674">
        <v>45779.0</v>
      </c>
      <c r="C65" s="677">
        <v>218025.0</v>
      </c>
      <c r="D65" s="677" t="s">
        <v>62</v>
      </c>
      <c r="E65" s="678">
        <v>45413.0</v>
      </c>
      <c r="F65" s="679">
        <f t="shared" si="1"/>
        <v>12</v>
      </c>
      <c r="G65" s="674">
        <v>45457.0</v>
      </c>
      <c r="H65" s="680">
        <f t="shared" si="2"/>
        <v>10</v>
      </c>
      <c r="I65" s="677" t="s">
        <v>49</v>
      </c>
      <c r="J65" s="677" t="s">
        <v>1324</v>
      </c>
      <c r="K65" s="681">
        <v>10500.0</v>
      </c>
      <c r="L65" s="677" t="s">
        <v>68</v>
      </c>
      <c r="M65" s="682">
        <v>45747.0</v>
      </c>
      <c r="N65" s="677" t="s">
        <v>23</v>
      </c>
      <c r="O65" s="677" t="s">
        <v>23</v>
      </c>
      <c r="P65" s="685" t="s">
        <v>66</v>
      </c>
      <c r="Q65" s="152"/>
      <c r="R65" s="162"/>
      <c r="S65" s="162"/>
      <c r="T65" s="162"/>
      <c r="U65" s="162"/>
      <c r="V65" s="163"/>
      <c r="W65" s="163"/>
      <c r="X65" s="163"/>
    </row>
    <row r="66">
      <c r="A66" s="674">
        <v>45705.0</v>
      </c>
      <c r="B66" s="674">
        <v>45783.0</v>
      </c>
      <c r="C66" s="677">
        <v>222903.0</v>
      </c>
      <c r="D66" s="677" t="s">
        <v>62</v>
      </c>
      <c r="E66" s="678">
        <v>45444.0</v>
      </c>
      <c r="F66" s="679">
        <f t="shared" si="1"/>
        <v>11</v>
      </c>
      <c r="G66" s="674">
        <v>45503.0</v>
      </c>
      <c r="H66" s="680">
        <f t="shared" si="2"/>
        <v>9</v>
      </c>
      <c r="I66" s="677" t="s">
        <v>63</v>
      </c>
      <c r="J66" s="677">
        <v>401.0</v>
      </c>
      <c r="K66" s="681">
        <v>6000.0</v>
      </c>
      <c r="L66" s="677" t="s">
        <v>84</v>
      </c>
      <c r="M66" s="674">
        <v>45776.0</v>
      </c>
      <c r="N66" s="677" t="s">
        <v>19</v>
      </c>
      <c r="O66" s="677" t="s">
        <v>1325</v>
      </c>
      <c r="P66" s="685" t="s">
        <v>66</v>
      </c>
      <c r="Q66" s="152"/>
      <c r="R66" s="162"/>
      <c r="S66" s="162"/>
      <c r="T66" s="162"/>
      <c r="U66" s="162"/>
      <c r="V66" s="163"/>
      <c r="W66" s="163"/>
      <c r="X66" s="163"/>
    </row>
    <row r="67">
      <c r="A67" s="674">
        <v>45705.0</v>
      </c>
      <c r="B67" s="674">
        <v>45783.0</v>
      </c>
      <c r="C67" s="677">
        <v>221133.0</v>
      </c>
      <c r="D67" s="677" t="s">
        <v>116</v>
      </c>
      <c r="E67" s="678">
        <v>45323.0</v>
      </c>
      <c r="F67" s="679">
        <f t="shared" si="1"/>
        <v>15</v>
      </c>
      <c r="G67" s="674">
        <v>45484.0</v>
      </c>
      <c r="H67" s="680">
        <f t="shared" si="2"/>
        <v>9</v>
      </c>
      <c r="I67" s="677" t="s">
        <v>49</v>
      </c>
      <c r="J67" s="677">
        <v>535.0</v>
      </c>
      <c r="K67" s="687"/>
      <c r="L67" s="677" t="s">
        <v>68</v>
      </c>
      <c r="M67" s="682">
        <v>45755.0</v>
      </c>
      <c r="N67" s="677" t="s">
        <v>19</v>
      </c>
      <c r="O67" s="677"/>
      <c r="P67" s="684"/>
      <c r="Q67" s="152"/>
      <c r="R67" s="162"/>
      <c r="S67" s="162"/>
      <c r="T67" s="162"/>
      <c r="U67" s="162"/>
      <c r="V67" s="163"/>
      <c r="W67" s="163"/>
      <c r="X67" s="163"/>
    </row>
    <row r="68">
      <c r="A68" s="674">
        <v>45705.0</v>
      </c>
      <c r="B68" s="674">
        <v>45783.0</v>
      </c>
      <c r="C68" s="677">
        <v>211938.0</v>
      </c>
      <c r="D68" s="677" t="s">
        <v>98</v>
      </c>
      <c r="E68" s="678">
        <v>45383.0</v>
      </c>
      <c r="F68" s="679">
        <f t="shared" si="1"/>
        <v>13</v>
      </c>
      <c r="G68" s="674">
        <v>45407.0</v>
      </c>
      <c r="H68" s="680">
        <f t="shared" si="2"/>
        <v>12</v>
      </c>
      <c r="I68" s="677" t="s">
        <v>49</v>
      </c>
      <c r="J68" s="677">
        <v>504.0</v>
      </c>
      <c r="K68" s="681" t="s">
        <v>1326</v>
      </c>
      <c r="L68" s="677" t="s">
        <v>68</v>
      </c>
      <c r="M68" s="682">
        <v>45751.0</v>
      </c>
      <c r="N68" s="677" t="s">
        <v>19</v>
      </c>
      <c r="O68" s="683"/>
      <c r="P68" s="685" t="s">
        <v>66</v>
      </c>
      <c r="Q68" s="152"/>
      <c r="R68" s="162"/>
      <c r="S68" s="162"/>
      <c r="T68" s="162"/>
      <c r="U68" s="162"/>
      <c r="V68" s="163"/>
      <c r="W68" s="163"/>
      <c r="X68" s="163"/>
    </row>
    <row r="69">
      <c r="A69" s="674">
        <v>45705.0</v>
      </c>
      <c r="B69" s="674">
        <v>45779.0</v>
      </c>
      <c r="C69" s="677">
        <v>188033.0</v>
      </c>
      <c r="D69" s="677" t="s">
        <v>118</v>
      </c>
      <c r="E69" s="678">
        <v>45108.0</v>
      </c>
      <c r="F69" s="679">
        <f t="shared" si="1"/>
        <v>22</v>
      </c>
      <c r="G69" s="674">
        <v>45201.0</v>
      </c>
      <c r="H69" s="680">
        <f t="shared" si="2"/>
        <v>19</v>
      </c>
      <c r="I69" s="677" t="s">
        <v>49</v>
      </c>
      <c r="J69" s="677">
        <v>512.0</v>
      </c>
      <c r="K69" s="687"/>
      <c r="L69" s="677" t="s">
        <v>51</v>
      </c>
      <c r="M69" s="682">
        <v>45779.0</v>
      </c>
      <c r="N69" s="677" t="s">
        <v>22</v>
      </c>
      <c r="O69" s="683"/>
      <c r="P69" s="685" t="s">
        <v>66</v>
      </c>
      <c r="Q69" s="152"/>
      <c r="R69" s="162"/>
      <c r="S69" s="162"/>
      <c r="T69" s="162"/>
      <c r="U69" s="162"/>
      <c r="V69" s="163"/>
      <c r="W69" s="163"/>
      <c r="X69" s="163"/>
    </row>
    <row r="70">
      <c r="A70" s="674">
        <v>45705.0</v>
      </c>
      <c r="B70" s="674">
        <v>45783.0</v>
      </c>
      <c r="C70" s="677">
        <v>82106.0</v>
      </c>
      <c r="D70" s="677" t="s">
        <v>48</v>
      </c>
      <c r="E70" s="678">
        <v>44256.0</v>
      </c>
      <c r="F70" s="679">
        <f t="shared" si="1"/>
        <v>50</v>
      </c>
      <c r="G70" s="674">
        <v>44291.0</v>
      </c>
      <c r="H70" s="680">
        <f t="shared" si="2"/>
        <v>49</v>
      </c>
      <c r="I70" s="677" t="s">
        <v>63</v>
      </c>
      <c r="J70" s="677" t="s">
        <v>121</v>
      </c>
      <c r="K70" s="687"/>
      <c r="L70" s="683"/>
      <c r="M70" s="682">
        <v>45748.0</v>
      </c>
      <c r="N70" s="677" t="s">
        <v>19</v>
      </c>
      <c r="O70" s="683"/>
      <c r="P70" s="685" t="s">
        <v>66</v>
      </c>
      <c r="Q70" s="152"/>
      <c r="R70" s="162"/>
      <c r="S70" s="162"/>
      <c r="T70" s="162"/>
      <c r="U70" s="162"/>
      <c r="V70" s="163"/>
      <c r="W70" s="163"/>
      <c r="X70" s="163"/>
    </row>
    <row r="71">
      <c r="A71" s="674">
        <v>45747.0</v>
      </c>
      <c r="B71" s="674">
        <v>45783.0</v>
      </c>
      <c r="C71" s="677">
        <v>244955.0</v>
      </c>
      <c r="D71" s="677" t="s">
        <v>98</v>
      </c>
      <c r="E71" s="678">
        <v>45505.0</v>
      </c>
      <c r="F71" s="679">
        <f t="shared" si="1"/>
        <v>9</v>
      </c>
      <c r="G71" s="674">
        <v>45735.0</v>
      </c>
      <c r="H71" s="680">
        <f t="shared" si="2"/>
        <v>1</v>
      </c>
      <c r="I71" s="677" t="s">
        <v>63</v>
      </c>
      <c r="J71" s="677">
        <v>401.0</v>
      </c>
      <c r="K71" s="681">
        <v>4032.6</v>
      </c>
      <c r="L71" s="693" t="s">
        <v>51</v>
      </c>
      <c r="M71" s="700">
        <v>45764.0</v>
      </c>
      <c r="N71" s="677" t="s">
        <v>19</v>
      </c>
      <c r="O71" s="684"/>
      <c r="P71" s="701"/>
      <c r="Q71" s="152"/>
      <c r="R71" s="162"/>
      <c r="S71" s="162"/>
      <c r="T71" s="162"/>
      <c r="U71" s="162"/>
      <c r="V71" s="163"/>
      <c r="W71" s="163"/>
      <c r="X71" s="163"/>
    </row>
    <row r="72">
      <c r="A72" s="674">
        <v>45747.0</v>
      </c>
      <c r="B72" s="674">
        <v>45779.0</v>
      </c>
      <c r="C72" s="677">
        <v>222343.0</v>
      </c>
      <c r="D72" s="677" t="s">
        <v>89</v>
      </c>
      <c r="E72" s="678">
        <v>45566.0</v>
      </c>
      <c r="F72" s="679">
        <f t="shared" si="1"/>
        <v>7</v>
      </c>
      <c r="G72" s="674">
        <v>45736.0</v>
      </c>
      <c r="H72" s="680">
        <f t="shared" si="2"/>
        <v>1</v>
      </c>
      <c r="I72" s="677" t="s">
        <v>49</v>
      </c>
      <c r="J72" s="677">
        <v>512.0</v>
      </c>
      <c r="K72" s="687"/>
      <c r="L72" s="693" t="s">
        <v>68</v>
      </c>
      <c r="M72" s="682">
        <v>45779.0</v>
      </c>
      <c r="N72" s="677" t="s">
        <v>22</v>
      </c>
      <c r="O72" s="684"/>
      <c r="P72" s="701"/>
      <c r="Q72" s="152"/>
      <c r="R72" s="162"/>
      <c r="S72" s="162"/>
      <c r="T72" s="162"/>
      <c r="U72" s="162"/>
      <c r="V72" s="163"/>
      <c r="W72" s="163"/>
      <c r="X72" s="163"/>
    </row>
    <row r="73">
      <c r="A73" s="702">
        <v>45730.0</v>
      </c>
      <c r="B73" s="674">
        <v>45783.0</v>
      </c>
      <c r="C73" s="703">
        <v>237745.0</v>
      </c>
      <c r="D73" s="693" t="s">
        <v>58</v>
      </c>
      <c r="E73" s="704">
        <v>45505.0</v>
      </c>
      <c r="F73" s="679">
        <f t="shared" si="1"/>
        <v>9</v>
      </c>
      <c r="G73" s="705">
        <v>45651.0</v>
      </c>
      <c r="H73" s="680">
        <f t="shared" si="2"/>
        <v>4</v>
      </c>
      <c r="I73" s="703" t="s">
        <v>49</v>
      </c>
      <c r="J73" s="693" t="s">
        <v>149</v>
      </c>
      <c r="K73" s="706">
        <v>4500.0</v>
      </c>
      <c r="L73" s="693" t="s">
        <v>68</v>
      </c>
      <c r="M73" s="707">
        <v>45756.0</v>
      </c>
      <c r="N73" s="677" t="s">
        <v>19</v>
      </c>
      <c r="O73" s="684" t="s">
        <v>22</v>
      </c>
      <c r="P73" s="701" t="s">
        <v>66</v>
      </c>
      <c r="Q73" s="152"/>
      <c r="R73" s="162"/>
      <c r="S73" s="162"/>
      <c r="T73" s="162"/>
      <c r="U73" s="162"/>
      <c r="V73" s="163"/>
      <c r="W73" s="163"/>
      <c r="X73" s="163"/>
    </row>
    <row r="74">
      <c r="A74" s="702">
        <v>45705.0</v>
      </c>
      <c r="B74" s="674">
        <v>45783.0</v>
      </c>
      <c r="C74" s="703">
        <v>195822.0</v>
      </c>
      <c r="D74" s="703" t="s">
        <v>87</v>
      </c>
      <c r="E74" s="704">
        <v>44593.0</v>
      </c>
      <c r="F74" s="679">
        <f t="shared" si="1"/>
        <v>39</v>
      </c>
      <c r="G74" s="705">
        <v>45273.0</v>
      </c>
      <c r="H74" s="680">
        <f t="shared" si="2"/>
        <v>16</v>
      </c>
      <c r="I74" s="693" t="s">
        <v>59</v>
      </c>
      <c r="J74" s="684">
        <v>101.0</v>
      </c>
      <c r="K74" s="706"/>
      <c r="L74" s="693" t="s">
        <v>51</v>
      </c>
      <c r="M74" s="707">
        <v>45764.0</v>
      </c>
      <c r="N74" s="677" t="s">
        <v>19</v>
      </c>
      <c r="O74" s="684"/>
      <c r="P74" s="701"/>
      <c r="Q74" s="152"/>
      <c r="R74" s="162"/>
      <c r="S74" s="162"/>
      <c r="T74" s="162"/>
      <c r="U74" s="162"/>
      <c r="V74" s="163"/>
      <c r="W74" s="163"/>
      <c r="X74" s="163"/>
    </row>
    <row r="75">
      <c r="A75" s="702">
        <v>45705.0</v>
      </c>
      <c r="B75" s="674">
        <v>45783.0</v>
      </c>
      <c r="C75" s="703">
        <v>171027.0</v>
      </c>
      <c r="D75" s="703" t="s">
        <v>87</v>
      </c>
      <c r="E75" s="704">
        <v>44805.0</v>
      </c>
      <c r="F75" s="679">
        <f t="shared" si="1"/>
        <v>32</v>
      </c>
      <c r="G75" s="702">
        <v>45062.0</v>
      </c>
      <c r="H75" s="680">
        <f t="shared" si="2"/>
        <v>23</v>
      </c>
      <c r="I75" s="703" t="s">
        <v>212</v>
      </c>
      <c r="J75" s="693">
        <v>1.4991092746E10</v>
      </c>
      <c r="K75" s="706"/>
      <c r="L75" s="693" t="s">
        <v>51</v>
      </c>
      <c r="M75" s="700">
        <v>45769.0</v>
      </c>
      <c r="N75" s="677" t="s">
        <v>19</v>
      </c>
      <c r="O75" s="693" t="s">
        <v>1327</v>
      </c>
      <c r="P75" s="701"/>
      <c r="Q75" s="152"/>
      <c r="R75" s="162"/>
      <c r="S75" s="162"/>
      <c r="T75" s="162"/>
      <c r="U75" s="162"/>
      <c r="V75" s="163"/>
      <c r="W75" s="163"/>
      <c r="X75" s="163"/>
    </row>
    <row r="76">
      <c r="A76" s="702">
        <v>45705.0</v>
      </c>
      <c r="B76" s="674">
        <v>45783.0</v>
      </c>
      <c r="C76" s="703">
        <v>204190.0</v>
      </c>
      <c r="D76" s="703" t="s">
        <v>87</v>
      </c>
      <c r="E76" s="704">
        <v>45323.0</v>
      </c>
      <c r="F76" s="679">
        <f t="shared" si="1"/>
        <v>15</v>
      </c>
      <c r="G76" s="702">
        <v>45350.0</v>
      </c>
      <c r="H76" s="680">
        <f t="shared" si="2"/>
        <v>14</v>
      </c>
      <c r="I76" s="703" t="s">
        <v>49</v>
      </c>
      <c r="J76" s="693">
        <v>535.0</v>
      </c>
      <c r="K76" s="706"/>
      <c r="L76" s="693" t="s">
        <v>51</v>
      </c>
      <c r="M76" s="700">
        <v>45764.0</v>
      </c>
      <c r="N76" s="677" t="s">
        <v>19</v>
      </c>
      <c r="O76" s="684"/>
      <c r="P76" s="701"/>
      <c r="Q76" s="152"/>
      <c r="R76" s="162"/>
      <c r="S76" s="162"/>
      <c r="T76" s="162"/>
      <c r="U76" s="162"/>
      <c r="V76" s="163"/>
      <c r="W76" s="163"/>
      <c r="X76" s="163"/>
    </row>
    <row r="77">
      <c r="A77" s="708">
        <v>45705.0</v>
      </c>
      <c r="B77" s="674">
        <v>45783.0</v>
      </c>
      <c r="C77" s="703">
        <v>145997.0</v>
      </c>
      <c r="D77" s="709" t="s">
        <v>116</v>
      </c>
      <c r="E77" s="710">
        <v>44713.0</v>
      </c>
      <c r="F77" s="679">
        <f t="shared" si="1"/>
        <v>35</v>
      </c>
      <c r="G77" s="710">
        <v>44838.0</v>
      </c>
      <c r="H77" s="680">
        <f t="shared" si="2"/>
        <v>31</v>
      </c>
      <c r="I77" s="711" t="s">
        <v>59</v>
      </c>
      <c r="J77" s="712">
        <v>104.0</v>
      </c>
      <c r="K77" s="713">
        <v>5000.0</v>
      </c>
      <c r="L77" s="693" t="s">
        <v>68</v>
      </c>
      <c r="M77" s="700">
        <v>45761.0</v>
      </c>
      <c r="N77" s="677" t="s">
        <v>19</v>
      </c>
      <c r="O77" s="684"/>
      <c r="P77" s="701"/>
      <c r="Q77" s="152"/>
      <c r="R77" s="162"/>
      <c r="S77" s="162"/>
      <c r="T77" s="162"/>
      <c r="U77" s="162"/>
      <c r="V77" s="163"/>
      <c r="W77" s="163"/>
      <c r="X77" s="163"/>
    </row>
    <row r="78">
      <c r="A78" s="674">
        <v>45748.0</v>
      </c>
      <c r="B78" s="674">
        <v>45779.0</v>
      </c>
      <c r="C78" s="703">
        <v>247387.0</v>
      </c>
      <c r="D78" s="714" t="s">
        <v>161</v>
      </c>
      <c r="E78" s="715">
        <v>45444.0</v>
      </c>
      <c r="F78" s="679">
        <f t="shared" si="1"/>
        <v>11</v>
      </c>
      <c r="G78" s="715">
        <v>45741.0</v>
      </c>
      <c r="H78" s="680">
        <f t="shared" si="2"/>
        <v>1</v>
      </c>
      <c r="I78" s="714" t="s">
        <v>49</v>
      </c>
      <c r="J78" s="343" t="s">
        <v>1328</v>
      </c>
      <c r="K78" s="716"/>
      <c r="L78" s="717" t="s">
        <v>68</v>
      </c>
      <c r="M78" s="718">
        <v>45779.0</v>
      </c>
      <c r="N78" s="719" t="s">
        <v>22</v>
      </c>
      <c r="O78" s="685" t="s">
        <v>1329</v>
      </c>
      <c r="P78" s="701"/>
      <c r="Q78" s="152"/>
      <c r="R78" s="162"/>
      <c r="S78" s="162"/>
      <c r="T78" s="162"/>
      <c r="U78" s="162"/>
      <c r="V78" s="163"/>
      <c r="W78" s="163"/>
      <c r="X78" s="163"/>
    </row>
    <row r="79">
      <c r="A79" s="674">
        <v>45748.0</v>
      </c>
      <c r="B79" s="674">
        <v>45783.0</v>
      </c>
      <c r="C79" s="703">
        <v>247394.0</v>
      </c>
      <c r="D79" s="714" t="s">
        <v>161</v>
      </c>
      <c r="E79" s="715">
        <v>45505.0</v>
      </c>
      <c r="F79" s="679">
        <f t="shared" si="1"/>
        <v>9</v>
      </c>
      <c r="G79" s="715">
        <v>45741.0</v>
      </c>
      <c r="H79" s="680">
        <f t="shared" si="2"/>
        <v>1</v>
      </c>
      <c r="I79" s="714" t="s">
        <v>49</v>
      </c>
      <c r="J79" s="711" t="s">
        <v>1319</v>
      </c>
      <c r="K79" s="713">
        <v>7835.71</v>
      </c>
      <c r="L79" s="717" t="s">
        <v>68</v>
      </c>
      <c r="M79" s="718">
        <v>45754.0</v>
      </c>
      <c r="N79" s="677" t="s">
        <v>19</v>
      </c>
      <c r="O79" s="685" t="s">
        <v>1095</v>
      </c>
      <c r="P79" s="701"/>
      <c r="Q79" s="152"/>
      <c r="R79" s="162"/>
      <c r="S79" s="162"/>
      <c r="T79" s="162"/>
      <c r="U79" s="162"/>
      <c r="V79" s="163"/>
      <c r="W79" s="163"/>
      <c r="X79" s="163"/>
    </row>
    <row r="80">
      <c r="A80" s="674">
        <v>45775.0</v>
      </c>
      <c r="B80" s="674">
        <v>45783.0</v>
      </c>
      <c r="C80" s="677">
        <v>208574.0</v>
      </c>
      <c r="D80" s="677" t="s">
        <v>48</v>
      </c>
      <c r="E80" s="678">
        <v>45383.0</v>
      </c>
      <c r="F80" s="679">
        <f t="shared" si="1"/>
        <v>13</v>
      </c>
      <c r="G80" s="674">
        <v>45391.0</v>
      </c>
      <c r="H80" s="680">
        <f t="shared" si="2"/>
        <v>12</v>
      </c>
      <c r="I80" s="677" t="s">
        <v>74</v>
      </c>
      <c r="J80" s="677" t="s">
        <v>840</v>
      </c>
      <c r="K80" s="681">
        <v>9000.0</v>
      </c>
      <c r="L80" s="677" t="s">
        <v>68</v>
      </c>
      <c r="M80" s="682">
        <v>45772.0</v>
      </c>
      <c r="N80" s="677" t="s">
        <v>19</v>
      </c>
      <c r="O80" s="683"/>
      <c r="P80" s="685" t="s">
        <v>66</v>
      </c>
      <c r="Q80" s="152"/>
      <c r="R80" s="162"/>
      <c r="S80" s="162"/>
      <c r="T80" s="162"/>
      <c r="U80" s="162"/>
      <c r="V80" s="163"/>
      <c r="W80" s="163"/>
      <c r="X80" s="163"/>
    </row>
    <row r="81">
      <c r="A81" s="674">
        <v>45705.0</v>
      </c>
      <c r="B81" s="674">
        <v>45783.0</v>
      </c>
      <c r="C81" s="677">
        <v>163160.0</v>
      </c>
      <c r="D81" s="677" t="s">
        <v>71</v>
      </c>
      <c r="E81" s="678">
        <v>44866.0</v>
      </c>
      <c r="F81" s="679">
        <f t="shared" si="1"/>
        <v>30</v>
      </c>
      <c r="G81" s="674">
        <v>44993.0</v>
      </c>
      <c r="H81" s="680">
        <f t="shared" si="2"/>
        <v>25</v>
      </c>
      <c r="I81" s="677" t="s">
        <v>42</v>
      </c>
      <c r="J81" s="677">
        <v>39.0</v>
      </c>
      <c r="K81" s="681">
        <v>10000.0</v>
      </c>
      <c r="L81" s="677" t="s">
        <v>84</v>
      </c>
      <c r="M81" s="682">
        <v>45771.0</v>
      </c>
      <c r="N81" s="677" t="s">
        <v>19</v>
      </c>
      <c r="O81" s="677"/>
      <c r="P81" s="684"/>
      <c r="Q81" s="152"/>
      <c r="R81" s="162"/>
      <c r="S81" s="162"/>
      <c r="T81" s="162"/>
      <c r="U81" s="162"/>
      <c r="V81" s="163"/>
      <c r="W81" s="163"/>
      <c r="X81" s="163"/>
    </row>
    <row r="82">
      <c r="A82" s="674">
        <v>45705.0</v>
      </c>
      <c r="B82" s="674">
        <v>45779.0</v>
      </c>
      <c r="C82" s="677">
        <v>217017.0</v>
      </c>
      <c r="D82" s="677" t="s">
        <v>71</v>
      </c>
      <c r="E82" s="678">
        <v>45323.0</v>
      </c>
      <c r="F82" s="679">
        <f t="shared" si="1"/>
        <v>15</v>
      </c>
      <c r="G82" s="674">
        <v>45448.0</v>
      </c>
      <c r="H82" s="680">
        <f t="shared" si="2"/>
        <v>11</v>
      </c>
      <c r="I82" s="677" t="s">
        <v>42</v>
      </c>
      <c r="J82" s="677">
        <v>1.5974020129E10</v>
      </c>
      <c r="K82" s="681">
        <v>5000.0</v>
      </c>
      <c r="L82" s="677" t="s">
        <v>84</v>
      </c>
      <c r="M82" s="682">
        <v>45771.0</v>
      </c>
      <c r="N82" s="677" t="s">
        <v>23</v>
      </c>
      <c r="O82" s="677" t="s">
        <v>238</v>
      </c>
      <c r="P82" s="684"/>
      <c r="Q82" s="152"/>
      <c r="R82" s="162"/>
      <c r="S82" s="162"/>
      <c r="T82" s="162"/>
      <c r="U82" s="162"/>
      <c r="V82" s="163"/>
      <c r="W82" s="163"/>
      <c r="X82" s="163"/>
    </row>
    <row r="83">
      <c r="A83" s="674">
        <v>45705.0</v>
      </c>
      <c r="B83" s="674">
        <v>45783.0</v>
      </c>
      <c r="C83" s="677">
        <v>221650.0</v>
      </c>
      <c r="D83" s="677" t="s">
        <v>93</v>
      </c>
      <c r="E83" s="678">
        <v>45383.0</v>
      </c>
      <c r="F83" s="679">
        <f t="shared" si="1"/>
        <v>13</v>
      </c>
      <c r="G83" s="674">
        <v>45490.0</v>
      </c>
      <c r="H83" s="680">
        <f t="shared" si="2"/>
        <v>9</v>
      </c>
      <c r="I83" s="677" t="s">
        <v>139</v>
      </c>
      <c r="J83" s="677">
        <v>807.0</v>
      </c>
      <c r="K83" s="681">
        <v>11000.0</v>
      </c>
      <c r="L83" s="677" t="s">
        <v>68</v>
      </c>
      <c r="M83" s="682">
        <v>45776.0</v>
      </c>
      <c r="N83" s="677" t="s">
        <v>19</v>
      </c>
      <c r="O83" s="683"/>
      <c r="P83" s="685" t="s">
        <v>66</v>
      </c>
      <c r="Q83" s="152"/>
      <c r="R83" s="162"/>
      <c r="S83" s="162"/>
      <c r="T83" s="162"/>
      <c r="U83" s="162"/>
      <c r="V83" s="163"/>
      <c r="W83" s="163"/>
      <c r="X83" s="163"/>
    </row>
    <row r="84">
      <c r="A84" s="674">
        <v>45705.0</v>
      </c>
      <c r="B84" s="674">
        <v>45783.0</v>
      </c>
      <c r="C84" s="677">
        <v>188027.0</v>
      </c>
      <c r="D84" s="677" t="s">
        <v>95</v>
      </c>
      <c r="E84" s="678">
        <v>45170.0</v>
      </c>
      <c r="F84" s="679">
        <f t="shared" si="1"/>
        <v>20</v>
      </c>
      <c r="G84" s="674">
        <v>45202.0</v>
      </c>
      <c r="H84" s="680">
        <f t="shared" si="2"/>
        <v>19</v>
      </c>
      <c r="I84" s="677" t="s">
        <v>49</v>
      </c>
      <c r="J84" s="677" t="s">
        <v>131</v>
      </c>
      <c r="K84" s="681">
        <v>11584.8</v>
      </c>
      <c r="L84" s="677" t="s">
        <v>68</v>
      </c>
      <c r="M84" s="682">
        <v>45741.0</v>
      </c>
      <c r="N84" s="677" t="s">
        <v>19</v>
      </c>
      <c r="O84" s="683"/>
      <c r="P84" s="685" t="s">
        <v>66</v>
      </c>
      <c r="Q84" s="152"/>
      <c r="R84" s="162"/>
      <c r="S84" s="162"/>
      <c r="T84" s="162"/>
      <c r="U84" s="162"/>
      <c r="V84" s="163"/>
      <c r="W84" s="163"/>
      <c r="X84" s="163"/>
    </row>
    <row r="85">
      <c r="A85" s="674">
        <v>45730.0</v>
      </c>
      <c r="B85" s="674">
        <v>45783.0</v>
      </c>
      <c r="C85" s="677">
        <v>220687.0</v>
      </c>
      <c r="D85" s="677" t="s">
        <v>133</v>
      </c>
      <c r="E85" s="678">
        <v>45383.0</v>
      </c>
      <c r="F85" s="679">
        <f t="shared" si="1"/>
        <v>13</v>
      </c>
      <c r="G85" s="674">
        <v>45481.0</v>
      </c>
      <c r="H85" s="680">
        <f t="shared" si="2"/>
        <v>9</v>
      </c>
      <c r="I85" s="677" t="s">
        <v>63</v>
      </c>
      <c r="J85" s="677">
        <v>401.0</v>
      </c>
      <c r="K85" s="681">
        <v>12000.0</v>
      </c>
      <c r="L85" s="677" t="s">
        <v>68</v>
      </c>
      <c r="M85" s="682">
        <v>45772.0</v>
      </c>
      <c r="N85" s="677" t="s">
        <v>19</v>
      </c>
      <c r="O85" s="677"/>
      <c r="P85" s="685" t="s">
        <v>66</v>
      </c>
      <c r="Q85" s="152"/>
      <c r="R85" s="162"/>
      <c r="S85" s="162"/>
      <c r="T85" s="162"/>
      <c r="U85" s="162"/>
      <c r="V85" s="163"/>
      <c r="W85" s="163"/>
      <c r="X85" s="163"/>
    </row>
    <row r="86">
      <c r="A86" s="674">
        <v>45705.0</v>
      </c>
      <c r="B86" s="674">
        <v>45783.0</v>
      </c>
      <c r="C86" s="677">
        <v>66435.0</v>
      </c>
      <c r="D86" s="677" t="s">
        <v>70</v>
      </c>
      <c r="E86" s="678">
        <v>44044.0</v>
      </c>
      <c r="F86" s="679">
        <f t="shared" si="1"/>
        <v>57</v>
      </c>
      <c r="G86" s="674">
        <v>44106.0</v>
      </c>
      <c r="H86" s="680">
        <f t="shared" si="2"/>
        <v>55</v>
      </c>
      <c r="I86" s="677" t="s">
        <v>72</v>
      </c>
      <c r="J86" s="677" t="s">
        <v>1330</v>
      </c>
      <c r="K86" s="681">
        <v>3000.0</v>
      </c>
      <c r="L86" s="677" t="s">
        <v>68</v>
      </c>
      <c r="M86" s="682">
        <v>45776.0</v>
      </c>
      <c r="N86" s="677" t="s">
        <v>19</v>
      </c>
      <c r="O86" s="683"/>
      <c r="P86" s="684"/>
      <c r="Q86" s="152"/>
      <c r="R86" s="162"/>
      <c r="S86" s="162"/>
      <c r="T86" s="162"/>
      <c r="U86" s="162"/>
      <c r="V86" s="163"/>
      <c r="W86" s="163"/>
      <c r="X86" s="163"/>
    </row>
    <row r="87">
      <c r="A87" s="674">
        <v>45705.0</v>
      </c>
      <c r="B87" s="674">
        <v>45783.0</v>
      </c>
      <c r="C87" s="677">
        <v>233780.0</v>
      </c>
      <c r="D87" s="677" t="s">
        <v>70</v>
      </c>
      <c r="E87" s="678">
        <v>45536.0</v>
      </c>
      <c r="F87" s="679">
        <f t="shared" si="1"/>
        <v>8</v>
      </c>
      <c r="G87" s="686">
        <v>45610.0</v>
      </c>
      <c r="H87" s="680">
        <f t="shared" si="2"/>
        <v>5</v>
      </c>
      <c r="I87" s="677" t="s">
        <v>49</v>
      </c>
      <c r="J87" s="677" t="s">
        <v>149</v>
      </c>
      <c r="K87" s="681">
        <v>15000.0</v>
      </c>
      <c r="L87" s="677" t="s">
        <v>68</v>
      </c>
      <c r="M87" s="700">
        <v>45772.0</v>
      </c>
      <c r="N87" s="677" t="s">
        <v>19</v>
      </c>
      <c r="O87" s="683"/>
      <c r="P87" s="684"/>
      <c r="Q87" s="152"/>
      <c r="R87" s="162"/>
      <c r="S87" s="162"/>
      <c r="T87" s="162"/>
      <c r="U87" s="162"/>
      <c r="V87" s="163"/>
      <c r="W87" s="163"/>
      <c r="X87" s="163"/>
    </row>
    <row r="88">
      <c r="A88" s="674">
        <v>45705.0</v>
      </c>
      <c r="B88" s="674">
        <v>45779.0</v>
      </c>
      <c r="C88" s="677">
        <v>231310.0</v>
      </c>
      <c r="D88" s="677" t="s">
        <v>77</v>
      </c>
      <c r="E88" s="678">
        <v>45566.0</v>
      </c>
      <c r="F88" s="679">
        <f t="shared" si="1"/>
        <v>7</v>
      </c>
      <c r="G88" s="686">
        <v>45581.0</v>
      </c>
      <c r="H88" s="680">
        <f t="shared" si="2"/>
        <v>6</v>
      </c>
      <c r="I88" s="677" t="s">
        <v>49</v>
      </c>
      <c r="J88" s="677">
        <v>512.0</v>
      </c>
      <c r="K88" s="687"/>
      <c r="L88" s="677" t="s">
        <v>68</v>
      </c>
      <c r="M88" s="682">
        <v>45779.0</v>
      </c>
      <c r="N88" s="677" t="s">
        <v>22</v>
      </c>
      <c r="O88" s="677" t="s">
        <v>1331</v>
      </c>
      <c r="P88" s="684"/>
      <c r="Q88" s="152"/>
      <c r="R88" s="162"/>
      <c r="S88" s="162"/>
      <c r="T88" s="162"/>
      <c r="U88" s="162"/>
      <c r="V88" s="163"/>
      <c r="W88" s="163"/>
      <c r="X88" s="163"/>
    </row>
    <row r="89">
      <c r="A89" s="674">
        <v>45705.0</v>
      </c>
      <c r="B89" s="674">
        <v>45783.0</v>
      </c>
      <c r="C89" s="677">
        <v>229974.0</v>
      </c>
      <c r="D89" s="677" t="s">
        <v>104</v>
      </c>
      <c r="E89" s="678">
        <v>45505.0</v>
      </c>
      <c r="F89" s="679">
        <f t="shared" si="1"/>
        <v>9</v>
      </c>
      <c r="G89" s="674">
        <v>45569.0</v>
      </c>
      <c r="H89" s="680">
        <f t="shared" si="2"/>
        <v>7</v>
      </c>
      <c r="I89" s="677" t="s">
        <v>42</v>
      </c>
      <c r="J89" s="677" t="s">
        <v>1332</v>
      </c>
      <c r="K89" s="681">
        <v>6000.0</v>
      </c>
      <c r="L89" s="677" t="s">
        <v>68</v>
      </c>
      <c r="M89" s="682">
        <v>45775.0</v>
      </c>
      <c r="N89" s="677" t="s">
        <v>19</v>
      </c>
      <c r="O89" s="683"/>
      <c r="P89" s="684"/>
      <c r="Q89" s="152"/>
      <c r="R89" s="162"/>
      <c r="S89" s="162"/>
      <c r="T89" s="162"/>
      <c r="U89" s="162"/>
      <c r="V89" s="163"/>
      <c r="W89" s="163"/>
      <c r="X89" s="163"/>
    </row>
    <row r="90">
      <c r="A90" s="674">
        <v>45705.0</v>
      </c>
      <c r="B90" s="674">
        <v>45783.0</v>
      </c>
      <c r="C90" s="677">
        <v>203878.0</v>
      </c>
      <c r="D90" s="677" t="s">
        <v>58</v>
      </c>
      <c r="E90" s="678">
        <v>45292.0</v>
      </c>
      <c r="F90" s="679">
        <f t="shared" si="1"/>
        <v>16</v>
      </c>
      <c r="G90" s="674">
        <v>45349.0</v>
      </c>
      <c r="H90" s="680">
        <f t="shared" si="2"/>
        <v>14</v>
      </c>
      <c r="I90" s="677" t="s">
        <v>42</v>
      </c>
      <c r="J90" s="677" t="s">
        <v>1333</v>
      </c>
      <c r="K90" s="681">
        <v>1500.0</v>
      </c>
      <c r="L90" s="677" t="s">
        <v>68</v>
      </c>
      <c r="M90" s="682">
        <v>45771.0</v>
      </c>
      <c r="N90" s="677" t="s">
        <v>19</v>
      </c>
      <c r="O90" s="677" t="s">
        <v>1334</v>
      </c>
      <c r="P90" s="685" t="s">
        <v>66</v>
      </c>
      <c r="Q90" s="152"/>
      <c r="R90" s="162"/>
      <c r="S90" s="162"/>
      <c r="T90" s="162"/>
      <c r="U90" s="162"/>
      <c r="V90" s="163"/>
      <c r="W90" s="163"/>
      <c r="X90" s="163"/>
    </row>
    <row r="91">
      <c r="A91" s="674">
        <v>45705.0</v>
      </c>
      <c r="B91" s="674">
        <v>45783.0</v>
      </c>
      <c r="C91" s="677">
        <v>208006.0</v>
      </c>
      <c r="D91" s="677" t="s">
        <v>58</v>
      </c>
      <c r="E91" s="678">
        <v>44531.0</v>
      </c>
      <c r="F91" s="679">
        <f t="shared" si="1"/>
        <v>41</v>
      </c>
      <c r="G91" s="674">
        <v>45378.0</v>
      </c>
      <c r="H91" s="680">
        <f t="shared" si="2"/>
        <v>13</v>
      </c>
      <c r="I91" s="677" t="s">
        <v>205</v>
      </c>
      <c r="J91" s="677">
        <v>909.0</v>
      </c>
      <c r="K91" s="681" t="s">
        <v>1323</v>
      </c>
      <c r="L91" s="677" t="s">
        <v>84</v>
      </c>
      <c r="M91" s="682">
        <v>45783.0</v>
      </c>
      <c r="N91" s="677" t="s">
        <v>18</v>
      </c>
      <c r="O91" s="677" t="s">
        <v>1335</v>
      </c>
      <c r="P91" s="693" t="s">
        <v>66</v>
      </c>
      <c r="Q91" s="152"/>
      <c r="R91" s="162"/>
      <c r="S91" s="162"/>
      <c r="T91" s="162"/>
      <c r="U91" s="162"/>
      <c r="V91" s="163"/>
      <c r="W91" s="163"/>
      <c r="X91" s="163"/>
    </row>
    <row r="92">
      <c r="A92" s="674">
        <v>45705.0</v>
      </c>
      <c r="B92" s="674">
        <v>45779.0</v>
      </c>
      <c r="C92" s="677">
        <v>231639.0</v>
      </c>
      <c r="D92" s="677" t="s">
        <v>58</v>
      </c>
      <c r="E92" s="678">
        <v>45566.0</v>
      </c>
      <c r="F92" s="679">
        <f t="shared" si="1"/>
        <v>7</v>
      </c>
      <c r="G92" s="686">
        <v>45583.0</v>
      </c>
      <c r="H92" s="680">
        <f t="shared" si="2"/>
        <v>6</v>
      </c>
      <c r="I92" s="677" t="s">
        <v>49</v>
      </c>
      <c r="J92" s="677">
        <v>512.0</v>
      </c>
      <c r="K92" s="687"/>
      <c r="L92" s="683"/>
      <c r="M92" s="682">
        <v>45779.0</v>
      </c>
      <c r="N92" s="677" t="s">
        <v>22</v>
      </c>
      <c r="O92" s="683"/>
      <c r="P92" s="684"/>
      <c r="Q92" s="152"/>
      <c r="R92" s="162"/>
      <c r="S92" s="162"/>
      <c r="T92" s="162"/>
      <c r="U92" s="162"/>
      <c r="V92" s="163"/>
      <c r="W92" s="163"/>
      <c r="X92" s="163"/>
    </row>
    <row r="93">
      <c r="A93" s="674">
        <v>45705.0</v>
      </c>
      <c r="B93" s="674">
        <v>45779.0</v>
      </c>
      <c r="C93" s="677">
        <v>231482.0</v>
      </c>
      <c r="D93" s="677" t="s">
        <v>58</v>
      </c>
      <c r="E93" s="678">
        <v>45536.0</v>
      </c>
      <c r="F93" s="679">
        <f t="shared" si="1"/>
        <v>8</v>
      </c>
      <c r="G93" s="686">
        <v>45583.0</v>
      </c>
      <c r="H93" s="680">
        <f t="shared" si="2"/>
        <v>6</v>
      </c>
      <c r="I93" s="677" t="s">
        <v>49</v>
      </c>
      <c r="J93" s="677">
        <v>512.0</v>
      </c>
      <c r="K93" s="687"/>
      <c r="L93" s="683"/>
      <c r="M93" s="682">
        <v>45779.0</v>
      </c>
      <c r="N93" s="677" t="s">
        <v>22</v>
      </c>
      <c r="O93" s="683"/>
      <c r="P93" s="684"/>
      <c r="Q93" s="152"/>
      <c r="R93" s="162"/>
      <c r="S93" s="162"/>
      <c r="T93" s="162"/>
      <c r="U93" s="162"/>
      <c r="V93" s="163"/>
      <c r="W93" s="163"/>
      <c r="X93" s="163"/>
    </row>
    <row r="94">
      <c r="A94" s="674">
        <v>45705.0</v>
      </c>
      <c r="B94" s="674">
        <v>45779.0</v>
      </c>
      <c r="C94" s="677">
        <v>188294.0</v>
      </c>
      <c r="D94" s="677" t="s">
        <v>87</v>
      </c>
      <c r="E94" s="678">
        <v>45170.0</v>
      </c>
      <c r="F94" s="679">
        <f t="shared" si="1"/>
        <v>20</v>
      </c>
      <c r="G94" s="674">
        <v>45204.0</v>
      </c>
      <c r="H94" s="680">
        <f t="shared" si="2"/>
        <v>19</v>
      </c>
      <c r="I94" s="677" t="s">
        <v>42</v>
      </c>
      <c r="J94" s="677" t="s">
        <v>143</v>
      </c>
      <c r="K94" s="681">
        <v>3000.0</v>
      </c>
      <c r="L94" s="677" t="s">
        <v>68</v>
      </c>
      <c r="M94" s="682">
        <v>45775.0</v>
      </c>
      <c r="N94" s="677" t="s">
        <v>23</v>
      </c>
      <c r="O94" s="677" t="s">
        <v>238</v>
      </c>
      <c r="P94" s="684"/>
      <c r="Q94" s="152"/>
      <c r="R94" s="162"/>
      <c r="S94" s="162"/>
      <c r="T94" s="162"/>
      <c r="U94" s="162"/>
      <c r="V94" s="163"/>
      <c r="W94" s="163"/>
      <c r="X94" s="163"/>
    </row>
    <row r="95">
      <c r="A95" s="674">
        <v>45705.0</v>
      </c>
      <c r="B95" s="674">
        <v>45779.0</v>
      </c>
      <c r="C95" s="677">
        <v>212425.0</v>
      </c>
      <c r="D95" s="677" t="s">
        <v>87</v>
      </c>
      <c r="E95" s="678">
        <v>45323.0</v>
      </c>
      <c r="F95" s="679">
        <f t="shared" si="1"/>
        <v>15</v>
      </c>
      <c r="G95" s="674">
        <v>45411.0</v>
      </c>
      <c r="H95" s="680">
        <f t="shared" si="2"/>
        <v>12</v>
      </c>
      <c r="I95" s="677" t="s">
        <v>42</v>
      </c>
      <c r="J95" s="677" t="s">
        <v>1336</v>
      </c>
      <c r="K95" s="681">
        <v>3000.0</v>
      </c>
      <c r="L95" s="677" t="s">
        <v>68</v>
      </c>
      <c r="M95" s="682">
        <v>45775.0</v>
      </c>
      <c r="N95" s="677" t="s">
        <v>23</v>
      </c>
      <c r="O95" s="677" t="s">
        <v>238</v>
      </c>
      <c r="P95" s="684"/>
      <c r="Q95" s="152"/>
      <c r="R95" s="162"/>
      <c r="S95" s="162"/>
      <c r="T95" s="162"/>
      <c r="U95" s="162"/>
      <c r="V95" s="163"/>
      <c r="W95" s="163"/>
      <c r="X95" s="163"/>
    </row>
    <row r="96">
      <c r="A96" s="674">
        <v>45705.0</v>
      </c>
      <c r="B96" s="674">
        <v>45779.0</v>
      </c>
      <c r="C96" s="677">
        <v>223730.0</v>
      </c>
      <c r="D96" s="677" t="s">
        <v>87</v>
      </c>
      <c r="E96" s="678">
        <v>45474.0</v>
      </c>
      <c r="F96" s="679">
        <f t="shared" si="1"/>
        <v>10</v>
      </c>
      <c r="G96" s="674">
        <v>45506.0</v>
      </c>
      <c r="H96" s="680">
        <f t="shared" si="2"/>
        <v>9</v>
      </c>
      <c r="I96" s="677" t="s">
        <v>42</v>
      </c>
      <c r="J96" s="677">
        <v>4.291026708E9</v>
      </c>
      <c r="K96" s="681">
        <v>8500.0</v>
      </c>
      <c r="L96" s="677" t="s">
        <v>68</v>
      </c>
      <c r="M96" s="682">
        <v>45771.0</v>
      </c>
      <c r="N96" s="677" t="s">
        <v>23</v>
      </c>
      <c r="O96" s="677" t="s">
        <v>238</v>
      </c>
      <c r="P96" s="684"/>
      <c r="Q96" s="152"/>
      <c r="R96" s="162"/>
      <c r="S96" s="162"/>
      <c r="T96" s="162"/>
      <c r="U96" s="162"/>
      <c r="V96" s="163"/>
      <c r="W96" s="163"/>
      <c r="X96" s="163"/>
    </row>
    <row r="97">
      <c r="A97" s="674">
        <v>45705.0</v>
      </c>
      <c r="B97" s="674">
        <v>45783.0</v>
      </c>
      <c r="C97" s="677">
        <v>225200.0</v>
      </c>
      <c r="D97" s="677" t="s">
        <v>87</v>
      </c>
      <c r="E97" s="678">
        <v>45474.0</v>
      </c>
      <c r="F97" s="679">
        <f t="shared" si="1"/>
        <v>10</v>
      </c>
      <c r="G97" s="674">
        <v>45520.0</v>
      </c>
      <c r="H97" s="680">
        <f t="shared" si="2"/>
        <v>8</v>
      </c>
      <c r="I97" s="677" t="s">
        <v>49</v>
      </c>
      <c r="J97" s="677">
        <v>501.0</v>
      </c>
      <c r="K97" s="687"/>
      <c r="L97" s="677" t="s">
        <v>68</v>
      </c>
      <c r="M97" s="682">
        <v>45770.0</v>
      </c>
      <c r="N97" s="677" t="s">
        <v>19</v>
      </c>
      <c r="O97" s="683"/>
      <c r="P97" s="684"/>
      <c r="Q97" s="152"/>
      <c r="R97" s="162"/>
      <c r="S97" s="162"/>
      <c r="T97" s="162"/>
      <c r="U97" s="162"/>
      <c r="V97" s="163"/>
      <c r="W97" s="163"/>
      <c r="X97" s="163"/>
    </row>
    <row r="98">
      <c r="A98" s="674">
        <v>45705.0</v>
      </c>
      <c r="B98" s="674">
        <v>45779.0</v>
      </c>
      <c r="C98" s="677">
        <v>232260.0</v>
      </c>
      <c r="D98" s="677" t="s">
        <v>87</v>
      </c>
      <c r="E98" s="678">
        <v>45505.0</v>
      </c>
      <c r="F98" s="679">
        <f t="shared" si="1"/>
        <v>9</v>
      </c>
      <c r="G98" s="686">
        <v>45589.0</v>
      </c>
      <c r="H98" s="680">
        <f t="shared" si="2"/>
        <v>6</v>
      </c>
      <c r="I98" s="677" t="s">
        <v>49</v>
      </c>
      <c r="J98" s="677">
        <v>512.0</v>
      </c>
      <c r="K98" s="681" t="s">
        <v>1337</v>
      </c>
      <c r="L98" s="683"/>
      <c r="M98" s="682">
        <v>45779.0</v>
      </c>
      <c r="N98" s="677" t="s">
        <v>22</v>
      </c>
      <c r="O98" s="677" t="s">
        <v>103</v>
      </c>
      <c r="P98" s="684"/>
      <c r="Q98" s="152"/>
      <c r="R98" s="162"/>
      <c r="S98" s="162"/>
      <c r="T98" s="162"/>
      <c r="U98" s="162"/>
      <c r="V98" s="163"/>
      <c r="W98" s="163"/>
      <c r="X98" s="163"/>
    </row>
    <row r="99">
      <c r="A99" s="674">
        <v>45705.0</v>
      </c>
      <c r="B99" s="674">
        <v>45782.0</v>
      </c>
      <c r="C99" s="677">
        <v>232433.0</v>
      </c>
      <c r="D99" s="677" t="s">
        <v>41</v>
      </c>
      <c r="E99" s="678">
        <v>45505.0</v>
      </c>
      <c r="F99" s="679">
        <f t="shared" si="1"/>
        <v>9</v>
      </c>
      <c r="G99" s="686">
        <v>45590.0</v>
      </c>
      <c r="H99" s="680">
        <f t="shared" si="2"/>
        <v>6</v>
      </c>
      <c r="I99" s="677" t="s">
        <v>49</v>
      </c>
      <c r="J99" s="677">
        <v>512.0</v>
      </c>
      <c r="K99" s="681" t="s">
        <v>1338</v>
      </c>
      <c r="L99" s="677" t="s">
        <v>68</v>
      </c>
      <c r="M99" s="700">
        <v>45780.0</v>
      </c>
      <c r="N99" s="677" t="s">
        <v>22</v>
      </c>
      <c r="O99" s="683"/>
      <c r="P99" s="684"/>
      <c r="Q99" s="152"/>
      <c r="R99" s="162"/>
      <c r="S99" s="162"/>
      <c r="T99" s="162"/>
      <c r="U99" s="162"/>
      <c r="V99" s="163"/>
      <c r="W99" s="163"/>
      <c r="X99" s="163"/>
    </row>
    <row r="100">
      <c r="A100" s="674">
        <v>45705.0</v>
      </c>
      <c r="B100" s="674">
        <v>45782.0</v>
      </c>
      <c r="C100" s="677">
        <v>230388.0</v>
      </c>
      <c r="D100" s="677" t="s">
        <v>89</v>
      </c>
      <c r="E100" s="678">
        <v>45566.0</v>
      </c>
      <c r="F100" s="679">
        <f t="shared" si="1"/>
        <v>7</v>
      </c>
      <c r="G100" s="686">
        <v>45586.0</v>
      </c>
      <c r="H100" s="680">
        <f t="shared" si="2"/>
        <v>6</v>
      </c>
      <c r="I100" s="677" t="s">
        <v>49</v>
      </c>
      <c r="J100" s="677">
        <v>512.0</v>
      </c>
      <c r="K100" s="687"/>
      <c r="L100" s="683"/>
      <c r="M100" s="700">
        <v>45780.0</v>
      </c>
      <c r="N100" s="677" t="s">
        <v>22</v>
      </c>
      <c r="O100" s="683"/>
      <c r="P100" s="684"/>
      <c r="Q100" s="152"/>
      <c r="R100" s="162"/>
      <c r="S100" s="162"/>
      <c r="T100" s="162"/>
      <c r="U100" s="162"/>
      <c r="V100" s="163"/>
      <c r="W100" s="163"/>
      <c r="X100" s="163"/>
    </row>
    <row r="101">
      <c r="A101" s="674">
        <v>45705.0</v>
      </c>
      <c r="B101" s="674">
        <v>45782.0</v>
      </c>
      <c r="C101" s="677">
        <v>230250.0</v>
      </c>
      <c r="D101" s="677" t="s">
        <v>111</v>
      </c>
      <c r="E101" s="678">
        <v>45566.0</v>
      </c>
      <c r="F101" s="679">
        <f t="shared" si="1"/>
        <v>7</v>
      </c>
      <c r="G101" s="686">
        <v>45575.0</v>
      </c>
      <c r="H101" s="680">
        <f t="shared" si="2"/>
        <v>6</v>
      </c>
      <c r="I101" s="677" t="s">
        <v>49</v>
      </c>
      <c r="J101" s="677">
        <v>512.0</v>
      </c>
      <c r="K101" s="687"/>
      <c r="L101" s="683"/>
      <c r="M101" s="700">
        <v>45780.0</v>
      </c>
      <c r="N101" s="677" t="s">
        <v>22</v>
      </c>
      <c r="O101" s="683"/>
      <c r="P101" s="684"/>
      <c r="Q101" s="152"/>
      <c r="R101" s="162"/>
      <c r="S101" s="162"/>
      <c r="T101" s="162"/>
      <c r="U101" s="162"/>
      <c r="V101" s="163"/>
      <c r="W101" s="163"/>
      <c r="X101" s="163"/>
    </row>
    <row r="102">
      <c r="A102" s="674">
        <v>45705.0</v>
      </c>
      <c r="B102" s="674">
        <v>45779.0</v>
      </c>
      <c r="C102" s="677">
        <v>200461.0</v>
      </c>
      <c r="D102" s="677" t="s">
        <v>62</v>
      </c>
      <c r="E102" s="678">
        <v>45292.0</v>
      </c>
      <c r="F102" s="679">
        <f t="shared" si="1"/>
        <v>16</v>
      </c>
      <c r="G102" s="674">
        <v>45320.0</v>
      </c>
      <c r="H102" s="680">
        <f t="shared" si="2"/>
        <v>15</v>
      </c>
      <c r="I102" s="677" t="s">
        <v>73</v>
      </c>
      <c r="J102" s="677" t="s">
        <v>442</v>
      </c>
      <c r="K102" s="681">
        <v>8000.0</v>
      </c>
      <c r="L102" s="677" t="s">
        <v>68</v>
      </c>
      <c r="M102" s="682">
        <v>45779.0</v>
      </c>
      <c r="N102" s="677" t="s">
        <v>22</v>
      </c>
      <c r="O102" s="683"/>
      <c r="P102" s="685" t="s">
        <v>66</v>
      </c>
      <c r="Q102" s="152"/>
      <c r="R102" s="162"/>
      <c r="S102" s="162"/>
      <c r="T102" s="162"/>
      <c r="U102" s="162"/>
      <c r="V102" s="163"/>
      <c r="W102" s="163"/>
      <c r="X102" s="163"/>
    </row>
    <row r="103">
      <c r="A103" s="674">
        <v>45705.0</v>
      </c>
      <c r="B103" s="674">
        <v>45783.0</v>
      </c>
      <c r="C103" s="677">
        <v>218856.0</v>
      </c>
      <c r="D103" s="677" t="s">
        <v>114</v>
      </c>
      <c r="E103" s="678">
        <v>45413.0</v>
      </c>
      <c r="F103" s="679">
        <f t="shared" si="1"/>
        <v>12</v>
      </c>
      <c r="G103" s="674">
        <v>45464.0</v>
      </c>
      <c r="H103" s="680">
        <f t="shared" si="2"/>
        <v>10</v>
      </c>
      <c r="I103" s="677" t="s">
        <v>49</v>
      </c>
      <c r="J103" s="677">
        <v>502.0</v>
      </c>
      <c r="K103" s="681">
        <v>4000.0</v>
      </c>
      <c r="L103" s="677" t="s">
        <v>68</v>
      </c>
      <c r="M103" s="682">
        <v>45770.0</v>
      </c>
      <c r="N103" s="677" t="s">
        <v>19</v>
      </c>
      <c r="O103" s="683"/>
      <c r="P103" s="684"/>
      <c r="Q103" s="152"/>
      <c r="R103" s="162"/>
      <c r="S103" s="162"/>
      <c r="T103" s="162"/>
      <c r="U103" s="162"/>
      <c r="V103" s="163"/>
      <c r="W103" s="163"/>
      <c r="X103" s="163"/>
    </row>
    <row r="104">
      <c r="A104" s="674">
        <v>45705.0</v>
      </c>
      <c r="B104" s="674">
        <v>45779.0</v>
      </c>
      <c r="C104" s="677">
        <v>224877.0</v>
      </c>
      <c r="D104" s="677" t="s">
        <v>55</v>
      </c>
      <c r="E104" s="678">
        <v>45474.0</v>
      </c>
      <c r="F104" s="679">
        <f t="shared" si="1"/>
        <v>10</v>
      </c>
      <c r="G104" s="674">
        <v>45527.0</v>
      </c>
      <c r="H104" s="680">
        <f t="shared" si="2"/>
        <v>8</v>
      </c>
      <c r="I104" s="677" t="s">
        <v>49</v>
      </c>
      <c r="J104" s="677">
        <v>510.0</v>
      </c>
      <c r="K104" s="687"/>
      <c r="L104" s="677" t="s">
        <v>51</v>
      </c>
      <c r="M104" s="682">
        <v>45779.0</v>
      </c>
      <c r="N104" s="677" t="s">
        <v>22</v>
      </c>
      <c r="O104" s="683"/>
      <c r="P104" s="684"/>
      <c r="Q104" s="152"/>
      <c r="R104" s="162"/>
      <c r="S104" s="162"/>
      <c r="T104" s="162"/>
      <c r="U104" s="162"/>
      <c r="V104" s="163"/>
      <c r="W104" s="163"/>
      <c r="X104" s="163"/>
    </row>
    <row r="105">
      <c r="A105" s="674">
        <v>45705.0</v>
      </c>
      <c r="B105" s="674">
        <v>45782.0</v>
      </c>
      <c r="C105" s="677">
        <v>232844.0</v>
      </c>
      <c r="D105" s="677" t="s">
        <v>55</v>
      </c>
      <c r="E105" s="678">
        <v>45413.0</v>
      </c>
      <c r="F105" s="679">
        <f t="shared" si="1"/>
        <v>12</v>
      </c>
      <c r="G105" s="686">
        <v>45595.0</v>
      </c>
      <c r="H105" s="680">
        <f t="shared" si="2"/>
        <v>6</v>
      </c>
      <c r="I105" s="677" t="s">
        <v>49</v>
      </c>
      <c r="J105" s="677">
        <v>512.0</v>
      </c>
      <c r="K105" s="681" t="s">
        <v>239</v>
      </c>
      <c r="L105" s="677" t="s">
        <v>68</v>
      </c>
      <c r="M105" s="700">
        <v>45780.0</v>
      </c>
      <c r="N105" s="677" t="s">
        <v>22</v>
      </c>
      <c r="O105" s="683"/>
      <c r="P105" s="685" t="s">
        <v>66</v>
      </c>
      <c r="Q105" s="152"/>
      <c r="R105" s="162"/>
      <c r="S105" s="162"/>
      <c r="T105" s="162"/>
      <c r="U105" s="162"/>
      <c r="V105" s="163"/>
      <c r="W105" s="163"/>
      <c r="X105" s="163"/>
    </row>
    <row r="106">
      <c r="A106" s="674">
        <v>45705.0</v>
      </c>
      <c r="B106" s="674">
        <v>45779.0</v>
      </c>
      <c r="C106" s="677">
        <v>148642.0</v>
      </c>
      <c r="D106" s="677" t="s">
        <v>96</v>
      </c>
      <c r="E106" s="678">
        <v>44774.0</v>
      </c>
      <c r="F106" s="679">
        <f t="shared" si="1"/>
        <v>33</v>
      </c>
      <c r="G106" s="686">
        <v>44859.0</v>
      </c>
      <c r="H106" s="680">
        <f t="shared" si="2"/>
        <v>30</v>
      </c>
      <c r="I106" s="677" t="s">
        <v>49</v>
      </c>
      <c r="J106" s="677" t="s">
        <v>190</v>
      </c>
      <c r="K106" s="687"/>
      <c r="L106" s="677" t="s">
        <v>68</v>
      </c>
      <c r="M106" s="682">
        <v>45772.0</v>
      </c>
      <c r="N106" s="677" t="s">
        <v>22</v>
      </c>
      <c r="O106" s="677" t="s">
        <v>1095</v>
      </c>
      <c r="P106" s="684"/>
      <c r="Q106" s="152"/>
      <c r="R106" s="162"/>
      <c r="S106" s="162"/>
      <c r="T106" s="162"/>
      <c r="U106" s="162"/>
      <c r="V106" s="163"/>
      <c r="W106" s="163"/>
      <c r="X106" s="163"/>
    </row>
    <row r="107">
      <c r="A107" s="674">
        <v>45705.0</v>
      </c>
      <c r="B107" s="674">
        <v>45782.0</v>
      </c>
      <c r="C107" s="677">
        <v>228650.0</v>
      </c>
      <c r="D107" s="677" t="s">
        <v>62</v>
      </c>
      <c r="E107" s="678">
        <v>45383.0</v>
      </c>
      <c r="F107" s="679">
        <f t="shared" si="1"/>
        <v>13</v>
      </c>
      <c r="G107" s="674">
        <v>45555.0</v>
      </c>
      <c r="H107" s="680">
        <f t="shared" si="2"/>
        <v>7</v>
      </c>
      <c r="I107" s="677" t="s">
        <v>49</v>
      </c>
      <c r="J107" s="677">
        <v>512.0</v>
      </c>
      <c r="K107" s="681">
        <v>8000.0</v>
      </c>
      <c r="L107" s="683"/>
      <c r="M107" s="700">
        <v>45780.0</v>
      </c>
      <c r="N107" s="677" t="s">
        <v>22</v>
      </c>
      <c r="O107" s="683"/>
      <c r="P107" s="684"/>
      <c r="Q107" s="152"/>
      <c r="R107" s="162"/>
      <c r="S107" s="162"/>
      <c r="T107" s="162"/>
      <c r="U107" s="162"/>
      <c r="V107" s="163"/>
      <c r="W107" s="163"/>
      <c r="X107" s="163"/>
    </row>
    <row r="108">
      <c r="A108" s="674">
        <v>45705.0</v>
      </c>
      <c r="B108" s="674">
        <v>45783.0</v>
      </c>
      <c r="C108" s="677">
        <v>215920.0</v>
      </c>
      <c r="D108" s="677" t="s">
        <v>62</v>
      </c>
      <c r="E108" s="678">
        <v>45383.0</v>
      </c>
      <c r="F108" s="679">
        <f t="shared" si="1"/>
        <v>13</v>
      </c>
      <c r="G108" s="674">
        <v>45437.0</v>
      </c>
      <c r="H108" s="680">
        <f t="shared" si="2"/>
        <v>11</v>
      </c>
      <c r="I108" s="677" t="s">
        <v>49</v>
      </c>
      <c r="J108" s="677">
        <v>502.0</v>
      </c>
      <c r="K108" s="687"/>
      <c r="L108" s="677" t="s">
        <v>68</v>
      </c>
      <c r="M108" s="682">
        <v>45770.0</v>
      </c>
      <c r="N108" s="677" t="s">
        <v>19</v>
      </c>
      <c r="O108" s="683"/>
      <c r="P108" s="684"/>
      <c r="Q108" s="152"/>
      <c r="R108" s="162"/>
      <c r="S108" s="162"/>
      <c r="T108" s="162"/>
      <c r="U108" s="162"/>
      <c r="V108" s="163"/>
      <c r="W108" s="163"/>
      <c r="X108" s="163"/>
    </row>
    <row r="109">
      <c r="A109" s="674">
        <v>45705.0</v>
      </c>
      <c r="B109" s="674">
        <v>45783.0</v>
      </c>
      <c r="C109" s="677">
        <v>205445.0</v>
      </c>
      <c r="D109" s="677" t="s">
        <v>116</v>
      </c>
      <c r="E109" s="678">
        <v>45323.0</v>
      </c>
      <c r="F109" s="679">
        <f t="shared" si="1"/>
        <v>15</v>
      </c>
      <c r="G109" s="674">
        <v>45359.0</v>
      </c>
      <c r="H109" s="680">
        <f t="shared" si="2"/>
        <v>13</v>
      </c>
      <c r="I109" s="677" t="s">
        <v>49</v>
      </c>
      <c r="J109" s="677">
        <v>504.0</v>
      </c>
      <c r="K109" s="681" t="s">
        <v>1339</v>
      </c>
      <c r="L109" s="677" t="s">
        <v>51</v>
      </c>
      <c r="M109" s="682">
        <v>45770.0</v>
      </c>
      <c r="N109" s="677" t="s">
        <v>19</v>
      </c>
      <c r="O109" s="683"/>
      <c r="P109" s="684"/>
      <c r="Q109" s="152"/>
      <c r="R109" s="162"/>
      <c r="S109" s="162"/>
      <c r="T109" s="162"/>
      <c r="U109" s="162"/>
      <c r="V109" s="163"/>
      <c r="W109" s="163"/>
      <c r="X109" s="163"/>
    </row>
    <row r="110">
      <c r="A110" s="674">
        <v>45705.0</v>
      </c>
      <c r="B110" s="674">
        <v>45783.0</v>
      </c>
      <c r="C110" s="677">
        <v>210723.0</v>
      </c>
      <c r="D110" s="677" t="s">
        <v>116</v>
      </c>
      <c r="E110" s="678">
        <v>45413.0</v>
      </c>
      <c r="F110" s="679">
        <f t="shared" si="1"/>
        <v>12</v>
      </c>
      <c r="G110" s="674">
        <v>45463.0</v>
      </c>
      <c r="H110" s="680">
        <f t="shared" si="2"/>
        <v>10</v>
      </c>
      <c r="I110" s="677" t="s">
        <v>59</v>
      </c>
      <c r="J110" s="677" t="s">
        <v>203</v>
      </c>
      <c r="K110" s="687"/>
      <c r="L110" s="677" t="s">
        <v>68</v>
      </c>
      <c r="M110" s="682">
        <v>45775.0</v>
      </c>
      <c r="N110" s="677" t="s">
        <v>19</v>
      </c>
      <c r="O110" s="683"/>
      <c r="P110" s="684"/>
      <c r="Q110" s="152"/>
      <c r="R110" s="162"/>
      <c r="S110" s="162"/>
      <c r="T110" s="162"/>
      <c r="U110" s="162"/>
      <c r="V110" s="163"/>
      <c r="W110" s="163"/>
      <c r="X110" s="163"/>
    </row>
    <row r="111">
      <c r="A111" s="674">
        <v>45705.0</v>
      </c>
      <c r="B111" s="674">
        <v>45782.0</v>
      </c>
      <c r="C111" s="677">
        <v>228546.0</v>
      </c>
      <c r="D111" s="677" t="s">
        <v>118</v>
      </c>
      <c r="E111" s="678">
        <v>45474.0</v>
      </c>
      <c r="F111" s="679">
        <f t="shared" si="1"/>
        <v>10</v>
      </c>
      <c r="G111" s="674">
        <v>45555.0</v>
      </c>
      <c r="H111" s="680">
        <f t="shared" si="2"/>
        <v>7</v>
      </c>
      <c r="I111" s="677" t="s">
        <v>49</v>
      </c>
      <c r="J111" s="677">
        <v>512.0</v>
      </c>
      <c r="K111" s="681" t="s">
        <v>1338</v>
      </c>
      <c r="L111" s="677" t="s">
        <v>68</v>
      </c>
      <c r="M111" s="700">
        <v>45780.0</v>
      </c>
      <c r="N111" s="677" t="s">
        <v>22</v>
      </c>
      <c r="O111" s="699" t="s">
        <v>1340</v>
      </c>
      <c r="P111" s="685" t="s">
        <v>66</v>
      </c>
      <c r="Q111" s="152"/>
      <c r="R111" s="162"/>
      <c r="S111" s="162"/>
      <c r="T111" s="162"/>
      <c r="U111" s="162"/>
      <c r="V111" s="163"/>
      <c r="W111" s="163"/>
      <c r="X111" s="163"/>
    </row>
    <row r="112">
      <c r="A112" s="702">
        <v>45705.0</v>
      </c>
      <c r="B112" s="674">
        <v>45779.0</v>
      </c>
      <c r="C112" s="703">
        <v>225371.0</v>
      </c>
      <c r="D112" s="693" t="s">
        <v>58</v>
      </c>
      <c r="E112" s="704">
        <v>45474.0</v>
      </c>
      <c r="F112" s="679">
        <f t="shared" si="1"/>
        <v>10</v>
      </c>
      <c r="G112" s="702">
        <v>45524.0</v>
      </c>
      <c r="H112" s="680">
        <f t="shared" si="2"/>
        <v>8</v>
      </c>
      <c r="I112" s="703" t="s">
        <v>49</v>
      </c>
      <c r="J112" s="684">
        <v>510.0</v>
      </c>
      <c r="K112" s="706" t="s">
        <v>110</v>
      </c>
      <c r="L112" s="693" t="s">
        <v>51</v>
      </c>
      <c r="M112" s="700">
        <v>45779.0</v>
      </c>
      <c r="N112" s="677" t="s">
        <v>22</v>
      </c>
      <c r="O112" s="684"/>
      <c r="P112" s="701" t="s">
        <v>66</v>
      </c>
      <c r="Q112" s="152"/>
      <c r="R112" s="162"/>
      <c r="S112" s="162"/>
      <c r="T112" s="162"/>
      <c r="U112" s="162"/>
      <c r="V112" s="163"/>
      <c r="W112" s="163"/>
      <c r="X112" s="163"/>
    </row>
    <row r="113">
      <c r="A113" s="702">
        <v>45705.0</v>
      </c>
      <c r="B113" s="674">
        <v>45782.0</v>
      </c>
      <c r="C113" s="703">
        <v>223744.0</v>
      </c>
      <c r="D113" s="703" t="s">
        <v>87</v>
      </c>
      <c r="E113" s="704">
        <v>45444.0</v>
      </c>
      <c r="F113" s="679">
        <f t="shared" si="1"/>
        <v>11</v>
      </c>
      <c r="G113" s="702">
        <v>45509.0</v>
      </c>
      <c r="H113" s="680">
        <f t="shared" si="2"/>
        <v>9</v>
      </c>
      <c r="I113" s="703" t="s">
        <v>49</v>
      </c>
      <c r="J113" s="684">
        <v>512.0</v>
      </c>
      <c r="K113" s="706"/>
      <c r="L113" s="684"/>
      <c r="M113" s="700">
        <v>45780.0</v>
      </c>
      <c r="N113" s="677" t="s">
        <v>22</v>
      </c>
      <c r="O113" s="684"/>
      <c r="P113" s="701"/>
      <c r="Q113" s="152"/>
      <c r="R113" s="162"/>
      <c r="S113" s="162"/>
      <c r="T113" s="162"/>
      <c r="U113" s="162"/>
      <c r="V113" s="163"/>
      <c r="W113" s="163"/>
      <c r="X113" s="163"/>
    </row>
    <row r="114">
      <c r="A114" s="702">
        <v>45705.0</v>
      </c>
      <c r="B114" s="674">
        <v>45783.0</v>
      </c>
      <c r="C114" s="703">
        <v>231913.0</v>
      </c>
      <c r="D114" s="703" t="s">
        <v>87</v>
      </c>
      <c r="E114" s="704">
        <v>45536.0</v>
      </c>
      <c r="F114" s="679">
        <f t="shared" si="1"/>
        <v>8</v>
      </c>
      <c r="G114" s="705">
        <v>45587.0</v>
      </c>
      <c r="H114" s="680">
        <f t="shared" si="2"/>
        <v>6</v>
      </c>
      <c r="I114" s="703" t="s">
        <v>49</v>
      </c>
      <c r="J114" s="693" t="s">
        <v>33</v>
      </c>
      <c r="K114" s="706"/>
      <c r="L114" s="684"/>
      <c r="M114" s="700">
        <v>45770.0</v>
      </c>
      <c r="N114" s="677" t="s">
        <v>19</v>
      </c>
      <c r="O114" s="684"/>
      <c r="P114" s="701"/>
      <c r="Q114" s="152"/>
      <c r="R114" s="162"/>
      <c r="S114" s="162"/>
      <c r="T114" s="162"/>
      <c r="U114" s="162"/>
      <c r="V114" s="163"/>
      <c r="W114" s="163"/>
      <c r="X114" s="163"/>
    </row>
    <row r="115">
      <c r="A115" s="105">
        <v>45705.0</v>
      </c>
      <c r="B115" s="674">
        <v>45779.0</v>
      </c>
      <c r="C115" s="106">
        <v>226257.0</v>
      </c>
      <c r="D115" s="106" t="s">
        <v>158</v>
      </c>
      <c r="E115" s="107">
        <v>45505.0</v>
      </c>
      <c r="F115" s="108">
        <f t="shared" si="1"/>
        <v>9</v>
      </c>
      <c r="G115" s="105">
        <v>45531.0</v>
      </c>
      <c r="H115" s="359">
        <f t="shared" si="2"/>
        <v>8</v>
      </c>
      <c r="I115" s="106" t="s">
        <v>42</v>
      </c>
      <c r="J115" s="273">
        <v>47.2</v>
      </c>
      <c r="K115" s="277">
        <v>3000.0</v>
      </c>
      <c r="L115" s="273" t="s">
        <v>68</v>
      </c>
      <c r="M115" s="676">
        <v>45770.0</v>
      </c>
      <c r="N115" s="677" t="s">
        <v>23</v>
      </c>
      <c r="O115" s="273" t="s">
        <v>238</v>
      </c>
      <c r="P115" s="267"/>
      <c r="Q115" s="152"/>
      <c r="R115" s="162"/>
      <c r="S115" s="162"/>
      <c r="T115" s="162"/>
      <c r="U115" s="162"/>
      <c r="V115" s="163"/>
      <c r="W115" s="163"/>
      <c r="X115" s="163"/>
    </row>
    <row r="116">
      <c r="A116" s="674">
        <v>45705.0</v>
      </c>
      <c r="B116" s="674">
        <v>45783.0</v>
      </c>
      <c r="C116" s="677">
        <v>226214.0</v>
      </c>
      <c r="D116" s="677" t="s">
        <v>158</v>
      </c>
      <c r="E116" s="678">
        <v>45505.0</v>
      </c>
      <c r="F116" s="679">
        <f t="shared" si="1"/>
        <v>9</v>
      </c>
      <c r="G116" s="674">
        <v>45532.0</v>
      </c>
      <c r="H116" s="680">
        <f t="shared" si="2"/>
        <v>8</v>
      </c>
      <c r="I116" s="677" t="s">
        <v>49</v>
      </c>
      <c r="J116" s="677" t="s">
        <v>1341</v>
      </c>
      <c r="K116" s="687"/>
      <c r="L116" s="683"/>
      <c r="M116" s="682">
        <v>45770.0</v>
      </c>
      <c r="N116" s="677" t="s">
        <v>19</v>
      </c>
      <c r="O116" s="683"/>
      <c r="P116" s="684"/>
      <c r="Q116" s="152"/>
      <c r="R116" s="162"/>
      <c r="S116" s="162"/>
      <c r="T116" s="162"/>
      <c r="U116" s="162"/>
      <c r="V116" s="163"/>
      <c r="W116" s="163"/>
      <c r="X116" s="163"/>
    </row>
    <row r="117">
      <c r="A117" s="674">
        <v>45705.0</v>
      </c>
      <c r="B117" s="674">
        <v>45783.0</v>
      </c>
      <c r="C117" s="677">
        <v>228784.0</v>
      </c>
      <c r="D117" s="677" t="s">
        <v>116</v>
      </c>
      <c r="E117" s="678">
        <v>45505.0</v>
      </c>
      <c r="F117" s="679">
        <f t="shared" si="1"/>
        <v>9</v>
      </c>
      <c r="G117" s="674">
        <v>45558.0</v>
      </c>
      <c r="H117" s="680">
        <f t="shared" si="2"/>
        <v>7</v>
      </c>
      <c r="I117" s="677" t="s">
        <v>49</v>
      </c>
      <c r="J117" s="677">
        <v>529.0</v>
      </c>
      <c r="K117" s="681">
        <v>9800.0</v>
      </c>
      <c r="L117" s="677" t="s">
        <v>68</v>
      </c>
      <c r="M117" s="682">
        <v>45770.0</v>
      </c>
      <c r="N117" s="677" t="s">
        <v>19</v>
      </c>
      <c r="O117" s="683"/>
      <c r="P117" s="693" t="s">
        <v>66</v>
      </c>
      <c r="Q117" s="152"/>
      <c r="R117" s="162"/>
      <c r="S117" s="162"/>
      <c r="T117" s="162"/>
      <c r="U117" s="162"/>
      <c r="V117" s="163"/>
      <c r="W117" s="163"/>
      <c r="X117" s="163"/>
    </row>
    <row r="118">
      <c r="A118" s="674">
        <v>45705.0</v>
      </c>
      <c r="B118" s="674">
        <v>45783.0</v>
      </c>
      <c r="C118" s="677">
        <v>75499.0</v>
      </c>
      <c r="D118" s="677" t="s">
        <v>87</v>
      </c>
      <c r="E118" s="678">
        <v>43952.0</v>
      </c>
      <c r="F118" s="679">
        <f t="shared" si="1"/>
        <v>60</v>
      </c>
      <c r="G118" s="674">
        <v>44230.0</v>
      </c>
      <c r="H118" s="680">
        <f t="shared" si="2"/>
        <v>51</v>
      </c>
      <c r="I118" s="677" t="s">
        <v>42</v>
      </c>
      <c r="J118" s="677">
        <v>1.499661265E9</v>
      </c>
      <c r="K118" s="681" t="s">
        <v>1314</v>
      </c>
      <c r="L118" s="677" t="s">
        <v>51</v>
      </c>
      <c r="M118" s="682">
        <v>45771.0</v>
      </c>
      <c r="N118" s="677" t="s">
        <v>19</v>
      </c>
      <c r="O118" s="683"/>
      <c r="P118" s="684"/>
      <c r="Q118" s="152"/>
      <c r="R118" s="162"/>
      <c r="S118" s="162"/>
      <c r="T118" s="162"/>
      <c r="U118" s="162"/>
      <c r="V118" s="163"/>
      <c r="W118" s="163"/>
      <c r="X118" s="163"/>
    </row>
    <row r="119">
      <c r="A119" s="674">
        <v>45705.0</v>
      </c>
      <c r="B119" s="674">
        <v>45783.0</v>
      </c>
      <c r="C119" s="677">
        <v>201548.0</v>
      </c>
      <c r="D119" s="677" t="s">
        <v>60</v>
      </c>
      <c r="E119" s="678">
        <v>45292.0</v>
      </c>
      <c r="F119" s="679">
        <f t="shared" si="1"/>
        <v>16</v>
      </c>
      <c r="G119" s="686">
        <v>45312.0</v>
      </c>
      <c r="H119" s="680">
        <f t="shared" si="2"/>
        <v>15</v>
      </c>
      <c r="I119" s="677" t="s">
        <v>74</v>
      </c>
      <c r="J119" s="677">
        <v>302.0</v>
      </c>
      <c r="K119" s="681" t="s">
        <v>239</v>
      </c>
      <c r="L119" s="677" t="s">
        <v>51</v>
      </c>
      <c r="M119" s="682">
        <v>45712.0</v>
      </c>
      <c r="N119" s="677" t="s">
        <v>19</v>
      </c>
      <c r="O119" s="683"/>
      <c r="P119" s="685" t="s">
        <v>66</v>
      </c>
      <c r="Q119" s="152"/>
      <c r="R119" s="162"/>
      <c r="S119" s="162"/>
      <c r="T119" s="162"/>
      <c r="U119" s="162"/>
      <c r="V119" s="163"/>
      <c r="W119" s="163"/>
      <c r="X119" s="163"/>
    </row>
    <row r="120">
      <c r="A120" s="674">
        <v>45705.0</v>
      </c>
      <c r="B120" s="674">
        <v>45783.0</v>
      </c>
      <c r="C120" s="677">
        <v>227449.0</v>
      </c>
      <c r="D120" s="677" t="s">
        <v>48</v>
      </c>
      <c r="E120" s="678">
        <v>45505.0</v>
      </c>
      <c r="F120" s="679">
        <f t="shared" si="1"/>
        <v>9</v>
      </c>
      <c r="G120" s="674">
        <v>45545.0</v>
      </c>
      <c r="H120" s="680">
        <f t="shared" si="2"/>
        <v>7</v>
      </c>
      <c r="I120" s="677" t="s">
        <v>74</v>
      </c>
      <c r="J120" s="677">
        <v>312.0</v>
      </c>
      <c r="K120" s="681" t="s">
        <v>64</v>
      </c>
      <c r="L120" s="677" t="s">
        <v>51</v>
      </c>
      <c r="M120" s="682">
        <v>45729.0</v>
      </c>
      <c r="N120" s="677" t="s">
        <v>19</v>
      </c>
      <c r="O120" s="677" t="s">
        <v>65</v>
      </c>
      <c r="P120" s="684"/>
      <c r="Q120" s="152"/>
      <c r="R120" s="162"/>
      <c r="S120" s="162"/>
      <c r="T120" s="162"/>
      <c r="U120" s="162"/>
      <c r="V120" s="163"/>
      <c r="W120" s="163"/>
      <c r="X120" s="163"/>
    </row>
    <row r="121">
      <c r="A121" s="674">
        <v>45705.0</v>
      </c>
      <c r="B121" s="674">
        <v>45783.0</v>
      </c>
      <c r="C121" s="677">
        <v>224626.0</v>
      </c>
      <c r="D121" s="677" t="s">
        <v>102</v>
      </c>
      <c r="E121" s="678">
        <v>45261.0</v>
      </c>
      <c r="F121" s="679">
        <f t="shared" si="1"/>
        <v>17</v>
      </c>
      <c r="G121" s="674">
        <v>45520.0</v>
      </c>
      <c r="H121" s="680">
        <f t="shared" si="2"/>
        <v>8</v>
      </c>
      <c r="I121" s="677" t="s">
        <v>73</v>
      </c>
      <c r="J121" s="677" t="s">
        <v>33</v>
      </c>
      <c r="K121" s="687"/>
      <c r="L121" s="683"/>
      <c r="M121" s="683"/>
      <c r="N121" s="677" t="s">
        <v>19</v>
      </c>
      <c r="O121" s="683"/>
      <c r="P121" s="684"/>
      <c r="Q121" s="152"/>
      <c r="R121" s="162"/>
      <c r="S121" s="162"/>
      <c r="T121" s="162"/>
      <c r="U121" s="162"/>
      <c r="V121" s="163"/>
      <c r="W121" s="163"/>
      <c r="X121" s="163"/>
    </row>
    <row r="122">
      <c r="A122" s="674">
        <v>45705.0</v>
      </c>
      <c r="B122" s="674">
        <v>45783.0</v>
      </c>
      <c r="C122" s="677">
        <v>182309.0</v>
      </c>
      <c r="D122" s="677" t="s">
        <v>102</v>
      </c>
      <c r="E122" s="678">
        <v>45383.0</v>
      </c>
      <c r="F122" s="679">
        <f t="shared" si="1"/>
        <v>13</v>
      </c>
      <c r="G122" s="674">
        <v>45446.0</v>
      </c>
      <c r="H122" s="680">
        <f t="shared" si="2"/>
        <v>11</v>
      </c>
      <c r="I122" s="677" t="s">
        <v>59</v>
      </c>
      <c r="J122" s="677">
        <v>104.0</v>
      </c>
      <c r="K122" s="681" t="s">
        <v>103</v>
      </c>
      <c r="L122" s="677" t="s">
        <v>68</v>
      </c>
      <c r="M122" s="682">
        <v>45734.0</v>
      </c>
      <c r="N122" s="677" t="s">
        <v>19</v>
      </c>
      <c r="O122" s="683"/>
      <c r="P122" s="685" t="s">
        <v>66</v>
      </c>
      <c r="Q122" s="152"/>
      <c r="R122" s="162"/>
      <c r="S122" s="162"/>
      <c r="T122" s="162"/>
      <c r="U122" s="162"/>
      <c r="V122" s="163"/>
      <c r="W122" s="163"/>
      <c r="X122" s="163"/>
    </row>
    <row r="123">
      <c r="A123" s="674">
        <v>45705.0</v>
      </c>
      <c r="B123" s="674">
        <v>45783.0</v>
      </c>
      <c r="C123" s="677">
        <v>199511.0</v>
      </c>
      <c r="D123" s="677" t="s">
        <v>71</v>
      </c>
      <c r="E123" s="678">
        <v>44682.0</v>
      </c>
      <c r="F123" s="679">
        <f t="shared" si="1"/>
        <v>36</v>
      </c>
      <c r="G123" s="674">
        <v>45315.0</v>
      </c>
      <c r="H123" s="680">
        <f t="shared" si="2"/>
        <v>15</v>
      </c>
      <c r="I123" s="677" t="s">
        <v>63</v>
      </c>
      <c r="J123" s="677">
        <v>401.0</v>
      </c>
      <c r="K123" s="681" t="s">
        <v>239</v>
      </c>
      <c r="L123" s="677" t="s">
        <v>68</v>
      </c>
      <c r="M123" s="682">
        <v>45726.0</v>
      </c>
      <c r="N123" s="677" t="s">
        <v>19</v>
      </c>
      <c r="O123" s="677" t="s">
        <v>1342</v>
      </c>
      <c r="P123" s="685" t="s">
        <v>66</v>
      </c>
      <c r="Q123" s="152"/>
      <c r="R123" s="162"/>
      <c r="S123" s="162"/>
      <c r="T123" s="162"/>
      <c r="U123" s="162"/>
      <c r="V123" s="163"/>
      <c r="W123" s="163"/>
      <c r="X123" s="163"/>
    </row>
    <row r="124">
      <c r="A124" s="674">
        <v>45705.0</v>
      </c>
      <c r="B124" s="674">
        <v>45783.0</v>
      </c>
      <c r="C124" s="677">
        <v>204962.0</v>
      </c>
      <c r="D124" s="677" t="s">
        <v>71</v>
      </c>
      <c r="E124" s="678">
        <v>45047.0</v>
      </c>
      <c r="F124" s="679">
        <f t="shared" si="1"/>
        <v>24</v>
      </c>
      <c r="G124" s="674">
        <v>45356.0</v>
      </c>
      <c r="H124" s="680">
        <f t="shared" si="2"/>
        <v>14</v>
      </c>
      <c r="I124" s="677" t="s">
        <v>73</v>
      </c>
      <c r="J124" s="677" t="s">
        <v>1343</v>
      </c>
      <c r="K124" s="681" t="s">
        <v>239</v>
      </c>
      <c r="L124" s="677" t="s">
        <v>68</v>
      </c>
      <c r="M124" s="682">
        <v>45721.0</v>
      </c>
      <c r="N124" s="677" t="s">
        <v>19</v>
      </c>
      <c r="O124" s="683"/>
      <c r="P124" s="685" t="s">
        <v>66</v>
      </c>
      <c r="Q124" s="152"/>
      <c r="R124" s="162"/>
      <c r="S124" s="162"/>
      <c r="T124" s="162"/>
      <c r="U124" s="162"/>
      <c r="V124" s="163"/>
      <c r="W124" s="163"/>
      <c r="X124" s="163"/>
    </row>
    <row r="125">
      <c r="A125" s="674">
        <v>45705.0</v>
      </c>
      <c r="B125" s="674">
        <v>45783.0</v>
      </c>
      <c r="C125" s="677">
        <v>204252.0</v>
      </c>
      <c r="D125" s="677" t="s">
        <v>71</v>
      </c>
      <c r="E125" s="678">
        <v>45292.0</v>
      </c>
      <c r="F125" s="679">
        <f t="shared" si="1"/>
        <v>16</v>
      </c>
      <c r="G125" s="674">
        <v>45364.0</v>
      </c>
      <c r="H125" s="680">
        <f t="shared" si="2"/>
        <v>13</v>
      </c>
      <c r="I125" s="677" t="s">
        <v>73</v>
      </c>
      <c r="J125" s="677">
        <v>207.0</v>
      </c>
      <c r="K125" s="687"/>
      <c r="L125" s="683"/>
      <c r="M125" s="683"/>
      <c r="N125" s="677" t="s">
        <v>19</v>
      </c>
      <c r="O125" s="683"/>
      <c r="P125" s="684"/>
      <c r="Q125" s="152"/>
      <c r="R125" s="162"/>
      <c r="S125" s="162"/>
      <c r="T125" s="162"/>
      <c r="U125" s="162"/>
      <c r="V125" s="163"/>
      <c r="W125" s="163"/>
      <c r="X125" s="163"/>
    </row>
    <row r="126">
      <c r="A126" s="674">
        <v>45705.0</v>
      </c>
      <c r="B126" s="674">
        <v>45783.0</v>
      </c>
      <c r="C126" s="677">
        <v>221294.0</v>
      </c>
      <c r="D126" s="677" t="s">
        <v>71</v>
      </c>
      <c r="E126" s="678">
        <v>45444.0</v>
      </c>
      <c r="F126" s="679">
        <f t="shared" si="1"/>
        <v>11</v>
      </c>
      <c r="G126" s="674">
        <v>45485.0</v>
      </c>
      <c r="H126" s="680">
        <f t="shared" si="2"/>
        <v>9</v>
      </c>
      <c r="I126" s="677" t="s">
        <v>74</v>
      </c>
      <c r="J126" s="677" t="s">
        <v>488</v>
      </c>
      <c r="K126" s="681" t="s">
        <v>239</v>
      </c>
      <c r="L126" s="677" t="s">
        <v>51</v>
      </c>
      <c r="M126" s="682">
        <v>45714.0</v>
      </c>
      <c r="N126" s="677" t="s">
        <v>19</v>
      </c>
      <c r="O126" s="677" t="s">
        <v>65</v>
      </c>
      <c r="P126" s="684"/>
      <c r="Q126" s="152"/>
      <c r="R126" s="162"/>
      <c r="S126" s="162"/>
      <c r="T126" s="162"/>
      <c r="U126" s="162"/>
      <c r="V126" s="163"/>
      <c r="W126" s="163"/>
      <c r="X126" s="163"/>
    </row>
    <row r="127">
      <c r="A127" s="674">
        <v>45693.0</v>
      </c>
      <c r="B127" s="674">
        <v>45783.0</v>
      </c>
      <c r="C127" s="677">
        <v>234239.0</v>
      </c>
      <c r="D127" s="677" t="s">
        <v>71</v>
      </c>
      <c r="E127" s="678">
        <v>45505.0</v>
      </c>
      <c r="F127" s="679">
        <f t="shared" si="1"/>
        <v>9</v>
      </c>
      <c r="G127" s="686">
        <v>45609.0</v>
      </c>
      <c r="H127" s="680">
        <f t="shared" si="2"/>
        <v>5</v>
      </c>
      <c r="I127" s="677" t="s">
        <v>42</v>
      </c>
      <c r="J127" s="677" t="s">
        <v>1344</v>
      </c>
      <c r="K127" s="681" t="s">
        <v>110</v>
      </c>
      <c r="L127" s="677" t="s">
        <v>68</v>
      </c>
      <c r="M127" s="682">
        <v>45741.0</v>
      </c>
      <c r="N127" s="677" t="s">
        <v>19</v>
      </c>
      <c r="O127" s="677" t="s">
        <v>65</v>
      </c>
      <c r="P127" s="684"/>
      <c r="Q127" s="152"/>
      <c r="R127" s="162"/>
      <c r="S127" s="162"/>
      <c r="T127" s="162"/>
      <c r="U127" s="162"/>
      <c r="V127" s="163"/>
      <c r="W127" s="163"/>
      <c r="X127" s="163"/>
    </row>
    <row r="128">
      <c r="A128" s="674">
        <v>45705.0</v>
      </c>
      <c r="B128" s="674">
        <v>45783.0</v>
      </c>
      <c r="C128" s="677">
        <v>175331.0</v>
      </c>
      <c r="D128" s="677" t="s">
        <v>133</v>
      </c>
      <c r="E128" s="678">
        <v>44927.0</v>
      </c>
      <c r="F128" s="679">
        <f t="shared" si="1"/>
        <v>28</v>
      </c>
      <c r="G128" s="674">
        <v>45100.0</v>
      </c>
      <c r="H128" s="680">
        <f t="shared" si="2"/>
        <v>22</v>
      </c>
      <c r="I128" s="677" t="s">
        <v>59</v>
      </c>
      <c r="J128" s="677" t="s">
        <v>188</v>
      </c>
      <c r="K128" s="681" t="s">
        <v>103</v>
      </c>
      <c r="L128" s="677" t="s">
        <v>68</v>
      </c>
      <c r="M128" s="682">
        <v>45740.0</v>
      </c>
      <c r="N128" s="677" t="s">
        <v>19</v>
      </c>
      <c r="O128" s="683"/>
      <c r="P128" s="684"/>
      <c r="Q128" s="152"/>
      <c r="R128" s="162"/>
      <c r="S128" s="162"/>
      <c r="T128" s="162"/>
      <c r="U128" s="162"/>
      <c r="V128" s="163"/>
      <c r="W128" s="163"/>
      <c r="X128" s="163"/>
    </row>
    <row r="129">
      <c r="A129" s="674">
        <v>45705.0</v>
      </c>
      <c r="B129" s="674">
        <v>45783.0</v>
      </c>
      <c r="C129" s="677">
        <v>222956.0</v>
      </c>
      <c r="D129" s="677" t="s">
        <v>133</v>
      </c>
      <c r="E129" s="678">
        <v>45413.0</v>
      </c>
      <c r="F129" s="679">
        <f t="shared" si="1"/>
        <v>12</v>
      </c>
      <c r="G129" s="674">
        <v>45502.0</v>
      </c>
      <c r="H129" s="680">
        <f t="shared" si="2"/>
        <v>9</v>
      </c>
      <c r="I129" s="677" t="s">
        <v>74</v>
      </c>
      <c r="J129" s="677">
        <v>302.0</v>
      </c>
      <c r="K129" s="681">
        <v>6000.0</v>
      </c>
      <c r="L129" s="677" t="s">
        <v>84</v>
      </c>
      <c r="M129" s="682">
        <v>45714.0</v>
      </c>
      <c r="N129" s="677" t="s">
        <v>19</v>
      </c>
      <c r="O129" s="677" t="s">
        <v>103</v>
      </c>
      <c r="P129" s="685" t="s">
        <v>66</v>
      </c>
      <c r="Q129" s="152"/>
      <c r="R129" s="162"/>
      <c r="S129" s="162"/>
      <c r="T129" s="162"/>
      <c r="U129" s="162"/>
      <c r="V129" s="163"/>
      <c r="W129" s="163"/>
      <c r="X129" s="163"/>
    </row>
    <row r="130">
      <c r="A130" s="674">
        <v>45712.0</v>
      </c>
      <c r="B130" s="674">
        <v>45779.0</v>
      </c>
      <c r="C130" s="677">
        <v>211095.0</v>
      </c>
      <c r="D130" s="677" t="s">
        <v>55</v>
      </c>
      <c r="E130" s="678">
        <v>45352.0</v>
      </c>
      <c r="F130" s="679">
        <f t="shared" si="1"/>
        <v>14</v>
      </c>
      <c r="G130" s="674">
        <v>45406.0</v>
      </c>
      <c r="H130" s="680">
        <f t="shared" si="2"/>
        <v>12</v>
      </c>
      <c r="I130" s="677" t="s">
        <v>74</v>
      </c>
      <c r="J130" s="677">
        <v>308.0</v>
      </c>
      <c r="K130" s="681">
        <v>29500.0</v>
      </c>
      <c r="L130" s="677" t="s">
        <v>68</v>
      </c>
      <c r="M130" s="682">
        <v>45712.0</v>
      </c>
      <c r="N130" s="677" t="s">
        <v>23</v>
      </c>
      <c r="O130" s="677" t="s">
        <v>1345</v>
      </c>
      <c r="P130" s="685" t="s">
        <v>66</v>
      </c>
      <c r="Q130" s="152"/>
      <c r="R130" s="162"/>
      <c r="S130" s="162"/>
      <c r="T130" s="162"/>
      <c r="U130" s="162"/>
      <c r="V130" s="163"/>
      <c r="W130" s="163"/>
      <c r="X130" s="163"/>
    </row>
    <row r="131">
      <c r="A131" s="674">
        <v>45705.0</v>
      </c>
      <c r="B131" s="674">
        <v>45783.0</v>
      </c>
      <c r="C131" s="677">
        <v>210333.0</v>
      </c>
      <c r="D131" s="677" t="s">
        <v>77</v>
      </c>
      <c r="E131" s="678">
        <v>45292.0</v>
      </c>
      <c r="F131" s="679">
        <f t="shared" si="1"/>
        <v>16</v>
      </c>
      <c r="G131" s="674">
        <v>45398.0</v>
      </c>
      <c r="H131" s="680">
        <f t="shared" si="2"/>
        <v>12</v>
      </c>
      <c r="I131" s="677" t="s">
        <v>42</v>
      </c>
      <c r="J131" s="677">
        <v>51.0</v>
      </c>
      <c r="K131" s="687"/>
      <c r="L131" s="683"/>
      <c r="M131" s="683"/>
      <c r="N131" s="677" t="s">
        <v>19</v>
      </c>
      <c r="O131" s="683"/>
      <c r="P131" s="684"/>
      <c r="Q131" s="152"/>
      <c r="R131" s="162"/>
      <c r="S131" s="162"/>
      <c r="T131" s="162"/>
      <c r="U131" s="162"/>
      <c r="V131" s="163"/>
      <c r="W131" s="163"/>
      <c r="X131" s="163"/>
    </row>
    <row r="132">
      <c r="A132" s="674">
        <v>45705.0</v>
      </c>
      <c r="B132" s="674">
        <v>45779.0</v>
      </c>
      <c r="C132" s="677">
        <v>238472.0</v>
      </c>
      <c r="D132" s="677" t="s">
        <v>77</v>
      </c>
      <c r="E132" s="678">
        <v>45536.0</v>
      </c>
      <c r="F132" s="679">
        <f t="shared" si="1"/>
        <v>8</v>
      </c>
      <c r="G132" s="674">
        <v>45665.0</v>
      </c>
      <c r="H132" s="680">
        <f t="shared" si="2"/>
        <v>3</v>
      </c>
      <c r="I132" s="677" t="s">
        <v>74</v>
      </c>
      <c r="J132" s="677">
        <v>302.0</v>
      </c>
      <c r="K132" s="681" t="s">
        <v>239</v>
      </c>
      <c r="L132" s="677" t="s">
        <v>51</v>
      </c>
      <c r="M132" s="682">
        <v>45740.0</v>
      </c>
      <c r="N132" s="677" t="s">
        <v>17</v>
      </c>
      <c r="O132" s="683"/>
      <c r="P132" s="684"/>
      <c r="Q132" s="152"/>
      <c r="R132" s="162"/>
      <c r="S132" s="162"/>
      <c r="T132" s="162"/>
      <c r="U132" s="162"/>
      <c r="V132" s="163"/>
      <c r="W132" s="163"/>
      <c r="X132" s="163"/>
    </row>
    <row r="133">
      <c r="A133" s="674">
        <v>45705.0</v>
      </c>
      <c r="B133" s="674">
        <v>45783.0</v>
      </c>
      <c r="C133" s="677">
        <v>116019.0</v>
      </c>
      <c r="D133" s="677" t="s">
        <v>77</v>
      </c>
      <c r="E133" s="678">
        <v>44593.0</v>
      </c>
      <c r="F133" s="679">
        <f t="shared" si="1"/>
        <v>39</v>
      </c>
      <c r="G133" s="674">
        <v>44607.0</v>
      </c>
      <c r="H133" s="680">
        <f t="shared" si="2"/>
        <v>38</v>
      </c>
      <c r="I133" s="677" t="s">
        <v>42</v>
      </c>
      <c r="J133" s="677">
        <v>42.0</v>
      </c>
      <c r="K133" s="687"/>
      <c r="L133" s="683"/>
      <c r="M133" s="683"/>
      <c r="N133" s="677" t="s">
        <v>19</v>
      </c>
      <c r="O133" s="683"/>
      <c r="P133" s="684"/>
      <c r="Q133" s="152"/>
      <c r="R133" s="162"/>
      <c r="S133" s="162"/>
      <c r="T133" s="162"/>
      <c r="U133" s="162"/>
      <c r="V133" s="163"/>
      <c r="W133" s="163"/>
      <c r="X133" s="163"/>
    </row>
    <row r="134">
      <c r="A134" s="674">
        <v>45705.0</v>
      </c>
      <c r="B134" s="674">
        <v>45783.0</v>
      </c>
      <c r="C134" s="677">
        <v>156726.0</v>
      </c>
      <c r="D134" s="677" t="s">
        <v>77</v>
      </c>
      <c r="E134" s="678">
        <v>45017.0</v>
      </c>
      <c r="F134" s="679">
        <f t="shared" si="1"/>
        <v>25</v>
      </c>
      <c r="G134" s="674">
        <v>45059.0</v>
      </c>
      <c r="H134" s="680">
        <f t="shared" si="2"/>
        <v>23</v>
      </c>
      <c r="I134" s="677" t="s">
        <v>73</v>
      </c>
      <c r="J134" s="677" t="s">
        <v>130</v>
      </c>
      <c r="K134" s="687"/>
      <c r="L134" s="683"/>
      <c r="M134" s="683"/>
      <c r="N134" s="677" t="s">
        <v>19</v>
      </c>
      <c r="O134" s="683"/>
      <c r="P134" s="684"/>
      <c r="Q134" s="152"/>
      <c r="R134" s="162"/>
      <c r="S134" s="162"/>
      <c r="T134" s="162"/>
      <c r="U134" s="162"/>
      <c r="V134" s="163"/>
      <c r="W134" s="163"/>
      <c r="X134" s="163"/>
    </row>
    <row r="135">
      <c r="A135" s="674">
        <v>45705.0</v>
      </c>
      <c r="B135" s="674">
        <v>45783.0</v>
      </c>
      <c r="C135" s="677">
        <v>228466.0</v>
      </c>
      <c r="D135" s="677" t="s">
        <v>70</v>
      </c>
      <c r="E135" s="678">
        <v>45352.0</v>
      </c>
      <c r="F135" s="679">
        <f t="shared" si="1"/>
        <v>14</v>
      </c>
      <c r="G135" s="674">
        <v>45554.0</v>
      </c>
      <c r="H135" s="680">
        <f t="shared" si="2"/>
        <v>7</v>
      </c>
      <c r="I135" s="677" t="s">
        <v>73</v>
      </c>
      <c r="J135" s="677" t="s">
        <v>33</v>
      </c>
      <c r="K135" s="687"/>
      <c r="L135" s="683"/>
      <c r="M135" s="683"/>
      <c r="N135" s="677" t="s">
        <v>19</v>
      </c>
      <c r="O135" s="683"/>
      <c r="P135" s="684"/>
      <c r="Q135" s="152"/>
      <c r="R135" s="162"/>
      <c r="S135" s="162"/>
      <c r="T135" s="162"/>
      <c r="U135" s="162"/>
      <c r="V135" s="163"/>
      <c r="W135" s="163"/>
      <c r="X135" s="163"/>
    </row>
    <row r="136">
      <c r="A136" s="674">
        <v>45723.0</v>
      </c>
      <c r="B136" s="674">
        <v>45783.0</v>
      </c>
      <c r="C136" s="677">
        <v>175337.0</v>
      </c>
      <c r="D136" s="677" t="s">
        <v>70</v>
      </c>
      <c r="E136" s="678">
        <v>45078.0</v>
      </c>
      <c r="F136" s="679">
        <f t="shared" si="1"/>
        <v>23</v>
      </c>
      <c r="G136" s="674">
        <v>45098.0</v>
      </c>
      <c r="H136" s="680">
        <f t="shared" si="2"/>
        <v>22</v>
      </c>
      <c r="I136" s="677" t="s">
        <v>141</v>
      </c>
      <c r="J136" s="677">
        <v>618.0</v>
      </c>
      <c r="K136" s="681">
        <v>17000.0</v>
      </c>
      <c r="L136" s="677" t="s">
        <v>68</v>
      </c>
      <c r="M136" s="720">
        <v>45723.0</v>
      </c>
      <c r="N136" s="677" t="s">
        <v>19</v>
      </c>
      <c r="O136" s="677" t="s">
        <v>65</v>
      </c>
      <c r="P136" s="684"/>
      <c r="Q136" s="152"/>
      <c r="R136" s="162"/>
      <c r="S136" s="162"/>
      <c r="T136" s="162"/>
      <c r="U136" s="162"/>
      <c r="V136" s="163"/>
      <c r="W136" s="163"/>
      <c r="X136" s="163"/>
    </row>
    <row r="137">
      <c r="A137" s="674">
        <v>45705.0</v>
      </c>
      <c r="B137" s="674">
        <v>45783.0</v>
      </c>
      <c r="C137" s="677">
        <v>177710.0</v>
      </c>
      <c r="D137" s="677" t="s">
        <v>70</v>
      </c>
      <c r="E137" s="678">
        <v>44927.0</v>
      </c>
      <c r="F137" s="679">
        <f t="shared" si="1"/>
        <v>28</v>
      </c>
      <c r="G137" s="674">
        <v>45131.0</v>
      </c>
      <c r="H137" s="680">
        <f t="shared" si="2"/>
        <v>21</v>
      </c>
      <c r="I137" s="677" t="s">
        <v>74</v>
      </c>
      <c r="J137" s="677" t="s">
        <v>33</v>
      </c>
      <c r="K137" s="681"/>
      <c r="L137" s="683"/>
      <c r="M137" s="683"/>
      <c r="N137" s="677" t="s">
        <v>19</v>
      </c>
      <c r="O137" s="683"/>
      <c r="P137" s="684"/>
      <c r="Q137" s="152"/>
      <c r="R137" s="162"/>
      <c r="S137" s="162"/>
      <c r="T137" s="162"/>
      <c r="U137" s="162"/>
      <c r="V137" s="163"/>
      <c r="W137" s="163"/>
      <c r="X137" s="163"/>
    </row>
    <row r="138">
      <c r="A138" s="677" t="s">
        <v>1071</v>
      </c>
      <c r="B138" s="674">
        <v>45779.0</v>
      </c>
      <c r="C138" s="677">
        <v>205376.0</v>
      </c>
      <c r="D138" s="677" t="s">
        <v>70</v>
      </c>
      <c r="E138" s="678">
        <v>45323.0</v>
      </c>
      <c r="F138" s="679">
        <f t="shared" si="1"/>
        <v>15</v>
      </c>
      <c r="G138" s="674">
        <v>45358.0</v>
      </c>
      <c r="H138" s="680">
        <f t="shared" si="2"/>
        <v>13</v>
      </c>
      <c r="I138" s="677" t="s">
        <v>73</v>
      </c>
      <c r="J138" s="677" t="s">
        <v>835</v>
      </c>
      <c r="K138" s="681">
        <v>15000.0</v>
      </c>
      <c r="L138" s="677" t="s">
        <v>68</v>
      </c>
      <c r="M138" s="682">
        <v>45743.0</v>
      </c>
      <c r="N138" s="677" t="s">
        <v>23</v>
      </c>
      <c r="O138" s="677" t="s">
        <v>23</v>
      </c>
      <c r="P138" s="684"/>
      <c r="Q138" s="152"/>
      <c r="R138" s="162"/>
      <c r="S138" s="162"/>
      <c r="T138" s="162"/>
      <c r="U138" s="162"/>
      <c r="V138" s="163"/>
      <c r="W138" s="163"/>
      <c r="X138" s="163"/>
    </row>
    <row r="139">
      <c r="A139" s="674">
        <v>45705.0</v>
      </c>
      <c r="B139" s="674">
        <v>45783.0</v>
      </c>
      <c r="C139" s="677">
        <v>235383.0</v>
      </c>
      <c r="D139" s="677" t="s">
        <v>70</v>
      </c>
      <c r="E139" s="678">
        <v>45352.0</v>
      </c>
      <c r="F139" s="679">
        <f t="shared" si="1"/>
        <v>14</v>
      </c>
      <c r="G139" s="686">
        <v>45622.0</v>
      </c>
      <c r="H139" s="680">
        <f t="shared" si="2"/>
        <v>5</v>
      </c>
      <c r="I139" s="677" t="s">
        <v>73</v>
      </c>
      <c r="J139" s="677" t="s">
        <v>33</v>
      </c>
      <c r="K139" s="687"/>
      <c r="L139" s="683"/>
      <c r="M139" s="683"/>
      <c r="N139" s="677" t="s">
        <v>19</v>
      </c>
      <c r="O139" s="683"/>
      <c r="P139" s="684"/>
      <c r="Q139" s="152"/>
      <c r="R139" s="162"/>
      <c r="S139" s="162"/>
      <c r="T139" s="162"/>
      <c r="U139" s="162"/>
      <c r="V139" s="163"/>
      <c r="W139" s="163"/>
      <c r="X139" s="163"/>
    </row>
    <row r="140">
      <c r="A140" s="674">
        <v>45705.0</v>
      </c>
      <c r="B140" s="674">
        <v>45783.0</v>
      </c>
      <c r="C140" s="677">
        <v>226690.0</v>
      </c>
      <c r="D140" s="677" t="s">
        <v>104</v>
      </c>
      <c r="E140" s="678">
        <v>44896.0</v>
      </c>
      <c r="F140" s="679">
        <f t="shared" si="1"/>
        <v>29</v>
      </c>
      <c r="G140" s="674">
        <v>45537.0</v>
      </c>
      <c r="H140" s="680">
        <f t="shared" si="2"/>
        <v>8</v>
      </c>
      <c r="I140" s="677" t="s">
        <v>73</v>
      </c>
      <c r="J140" s="677" t="s">
        <v>379</v>
      </c>
      <c r="K140" s="681" t="s">
        <v>239</v>
      </c>
      <c r="L140" s="677" t="s">
        <v>51</v>
      </c>
      <c r="M140" s="682">
        <v>45741.0</v>
      </c>
      <c r="N140" s="677" t="s">
        <v>19</v>
      </c>
      <c r="O140" s="683"/>
      <c r="P140" s="684"/>
      <c r="Q140" s="152"/>
      <c r="R140" s="162"/>
      <c r="S140" s="162"/>
      <c r="T140" s="162"/>
      <c r="U140" s="162"/>
      <c r="V140" s="163"/>
      <c r="W140" s="163"/>
      <c r="X140" s="163"/>
    </row>
    <row r="141">
      <c r="A141" s="674">
        <v>45705.0</v>
      </c>
      <c r="B141" s="674">
        <v>45783.0</v>
      </c>
      <c r="C141" s="677">
        <v>228533.0</v>
      </c>
      <c r="D141" s="677" t="s">
        <v>104</v>
      </c>
      <c r="E141" s="678">
        <v>45505.0</v>
      </c>
      <c r="F141" s="679">
        <f t="shared" si="1"/>
        <v>9</v>
      </c>
      <c r="G141" s="674">
        <v>45554.0</v>
      </c>
      <c r="H141" s="680">
        <f t="shared" si="2"/>
        <v>7</v>
      </c>
      <c r="I141" s="677" t="s">
        <v>74</v>
      </c>
      <c r="J141" s="677" t="s">
        <v>33</v>
      </c>
      <c r="K141" s="687"/>
      <c r="L141" s="683"/>
      <c r="M141" s="683"/>
      <c r="N141" s="677" t="s">
        <v>19</v>
      </c>
      <c r="O141" s="683"/>
      <c r="P141" s="684"/>
      <c r="Q141" s="152"/>
      <c r="R141" s="162"/>
      <c r="S141" s="162"/>
      <c r="T141" s="162"/>
      <c r="U141" s="162"/>
      <c r="V141" s="163"/>
      <c r="W141" s="163"/>
      <c r="X141" s="163"/>
    </row>
    <row r="142">
      <c r="A142" s="674">
        <v>45705.0</v>
      </c>
      <c r="B142" s="674">
        <v>45783.0</v>
      </c>
      <c r="C142" s="677">
        <v>231478.0</v>
      </c>
      <c r="D142" s="677" t="s">
        <v>83</v>
      </c>
      <c r="E142" s="678">
        <v>45536.0</v>
      </c>
      <c r="F142" s="679">
        <f t="shared" si="1"/>
        <v>8</v>
      </c>
      <c r="G142" s="686">
        <v>45583.0</v>
      </c>
      <c r="H142" s="680">
        <f t="shared" si="2"/>
        <v>6</v>
      </c>
      <c r="I142" s="677" t="s">
        <v>74</v>
      </c>
      <c r="J142" s="677" t="s">
        <v>33</v>
      </c>
      <c r="K142" s="687"/>
      <c r="L142" s="683"/>
      <c r="M142" s="683"/>
      <c r="N142" s="677" t="s">
        <v>19</v>
      </c>
      <c r="O142" s="683"/>
      <c r="P142" s="684"/>
      <c r="Q142" s="152"/>
      <c r="R142" s="162"/>
      <c r="S142" s="162"/>
      <c r="T142" s="162"/>
      <c r="U142" s="162"/>
      <c r="V142" s="163"/>
      <c r="W142" s="163"/>
      <c r="X142" s="163"/>
    </row>
    <row r="143">
      <c r="A143" s="674">
        <v>45705.0</v>
      </c>
      <c r="B143" s="674">
        <v>45783.0</v>
      </c>
      <c r="C143" s="677">
        <v>202248.0</v>
      </c>
      <c r="D143" s="677" t="s">
        <v>83</v>
      </c>
      <c r="E143" s="678">
        <v>45323.0</v>
      </c>
      <c r="F143" s="679">
        <f t="shared" si="1"/>
        <v>15</v>
      </c>
      <c r="G143" s="674">
        <v>45348.0</v>
      </c>
      <c r="H143" s="680">
        <f t="shared" si="2"/>
        <v>14</v>
      </c>
      <c r="I143" s="677" t="s">
        <v>74</v>
      </c>
      <c r="J143" s="677">
        <v>302.0</v>
      </c>
      <c r="K143" s="681">
        <v>18000.0</v>
      </c>
      <c r="L143" s="677" t="s">
        <v>68</v>
      </c>
      <c r="M143" s="682">
        <v>45716.0</v>
      </c>
      <c r="N143" s="677" t="s">
        <v>19</v>
      </c>
      <c r="O143" s="683"/>
      <c r="P143" s="685" t="s">
        <v>66</v>
      </c>
      <c r="Q143" s="152"/>
      <c r="R143" s="162"/>
      <c r="S143" s="162"/>
      <c r="T143" s="162"/>
      <c r="U143" s="162"/>
      <c r="V143" s="163"/>
      <c r="W143" s="163"/>
      <c r="X143" s="163"/>
    </row>
    <row r="144">
      <c r="A144" s="674">
        <v>45721.0</v>
      </c>
      <c r="B144" s="674">
        <v>45783.0</v>
      </c>
      <c r="C144" s="677">
        <v>212306.0</v>
      </c>
      <c r="D144" s="677" t="s">
        <v>83</v>
      </c>
      <c r="E144" s="678">
        <v>45383.0</v>
      </c>
      <c r="F144" s="679">
        <f t="shared" si="1"/>
        <v>13</v>
      </c>
      <c r="G144" s="674">
        <v>45415.0</v>
      </c>
      <c r="H144" s="680">
        <f t="shared" si="2"/>
        <v>12</v>
      </c>
      <c r="I144" s="677" t="s">
        <v>73</v>
      </c>
      <c r="J144" s="158" t="s">
        <v>1346</v>
      </c>
      <c r="K144" s="681">
        <v>15000.0</v>
      </c>
      <c r="L144" s="677" t="s">
        <v>68</v>
      </c>
      <c r="M144" s="682">
        <v>45726.0</v>
      </c>
      <c r="N144" s="677" t="s">
        <v>19</v>
      </c>
      <c r="O144" s="683"/>
      <c r="P144" s="684"/>
      <c r="Q144" s="152"/>
      <c r="R144" s="162"/>
      <c r="S144" s="162"/>
      <c r="T144" s="162"/>
      <c r="U144" s="162"/>
      <c r="V144" s="163"/>
      <c r="W144" s="163"/>
      <c r="X144" s="163"/>
    </row>
    <row r="145">
      <c r="A145" s="674">
        <v>45699.0</v>
      </c>
      <c r="B145" s="674">
        <v>45783.0</v>
      </c>
      <c r="C145" s="677">
        <v>238046.0</v>
      </c>
      <c r="D145" s="677" t="s">
        <v>83</v>
      </c>
      <c r="E145" s="678">
        <v>45536.0</v>
      </c>
      <c r="F145" s="679">
        <f t="shared" si="1"/>
        <v>8</v>
      </c>
      <c r="G145" s="674">
        <v>45661.0</v>
      </c>
      <c r="H145" s="680">
        <f t="shared" si="2"/>
        <v>4</v>
      </c>
      <c r="I145" s="677" t="s">
        <v>74</v>
      </c>
      <c r="J145" s="677">
        <v>310.0</v>
      </c>
      <c r="K145" s="681" t="s">
        <v>64</v>
      </c>
      <c r="L145" s="677" t="s">
        <v>51</v>
      </c>
      <c r="M145" s="682">
        <v>45706.0</v>
      </c>
      <c r="N145" s="677" t="s">
        <v>19</v>
      </c>
      <c r="O145" s="677" t="s">
        <v>65</v>
      </c>
      <c r="P145" s="684"/>
      <c r="Q145" s="152"/>
      <c r="R145" s="162"/>
      <c r="S145" s="162"/>
      <c r="T145" s="162"/>
      <c r="U145" s="162"/>
      <c r="V145" s="163"/>
      <c r="W145" s="163"/>
      <c r="X145" s="163"/>
    </row>
    <row r="146">
      <c r="A146" s="674">
        <v>45705.0</v>
      </c>
      <c r="B146" s="674">
        <v>45783.0</v>
      </c>
      <c r="C146" s="677">
        <v>238609.0</v>
      </c>
      <c r="D146" s="677" t="s">
        <v>83</v>
      </c>
      <c r="E146" s="678">
        <v>45505.0</v>
      </c>
      <c r="F146" s="679">
        <f t="shared" si="1"/>
        <v>9</v>
      </c>
      <c r="G146" s="674">
        <v>45666.0</v>
      </c>
      <c r="H146" s="680">
        <f t="shared" si="2"/>
        <v>3</v>
      </c>
      <c r="I146" s="677" t="s">
        <v>42</v>
      </c>
      <c r="J146" s="677" t="s">
        <v>143</v>
      </c>
      <c r="K146" s="687"/>
      <c r="L146" s="683"/>
      <c r="M146" s="683"/>
      <c r="N146" s="677" t="s">
        <v>19</v>
      </c>
      <c r="O146" s="683"/>
      <c r="P146" s="684"/>
      <c r="Q146" s="152"/>
      <c r="R146" s="162"/>
      <c r="S146" s="162"/>
      <c r="T146" s="162"/>
      <c r="U146" s="162"/>
      <c r="V146" s="163"/>
      <c r="W146" s="163"/>
      <c r="X146" s="163"/>
    </row>
    <row r="147">
      <c r="A147" s="674">
        <v>45705.0</v>
      </c>
      <c r="B147" s="674">
        <v>45783.0</v>
      </c>
      <c r="C147" s="677">
        <v>240973.0</v>
      </c>
      <c r="D147" s="677" t="s">
        <v>83</v>
      </c>
      <c r="E147" s="678">
        <v>45170.0</v>
      </c>
      <c r="F147" s="679">
        <f t="shared" si="1"/>
        <v>20</v>
      </c>
      <c r="G147" s="674">
        <v>45686.0</v>
      </c>
      <c r="H147" s="680">
        <f t="shared" si="2"/>
        <v>3</v>
      </c>
      <c r="I147" s="677" t="s">
        <v>74</v>
      </c>
      <c r="J147" s="677" t="s">
        <v>33</v>
      </c>
      <c r="K147" s="687"/>
      <c r="L147" s="683"/>
      <c r="M147" s="683"/>
      <c r="N147" s="677" t="s">
        <v>19</v>
      </c>
      <c r="O147" s="683"/>
      <c r="P147" s="684"/>
      <c r="Q147" s="152"/>
      <c r="R147" s="162"/>
      <c r="S147" s="162"/>
      <c r="T147" s="162"/>
      <c r="U147" s="162"/>
      <c r="V147" s="163"/>
      <c r="W147" s="163"/>
      <c r="X147" s="163"/>
    </row>
    <row r="148">
      <c r="A148" s="674">
        <v>45705.0</v>
      </c>
      <c r="B148" s="674">
        <v>45783.0</v>
      </c>
      <c r="C148" s="677">
        <v>210442.0</v>
      </c>
      <c r="D148" s="677" t="s">
        <v>58</v>
      </c>
      <c r="E148" s="678">
        <v>45292.0</v>
      </c>
      <c r="F148" s="679">
        <f t="shared" si="1"/>
        <v>16</v>
      </c>
      <c r="G148" s="674">
        <v>45398.0</v>
      </c>
      <c r="H148" s="680">
        <f t="shared" si="2"/>
        <v>12</v>
      </c>
      <c r="I148" s="677" t="s">
        <v>74</v>
      </c>
      <c r="J148" s="677">
        <v>301.0</v>
      </c>
      <c r="K148" s="681" t="s">
        <v>239</v>
      </c>
      <c r="L148" s="683"/>
      <c r="M148" s="688">
        <v>46003.0</v>
      </c>
      <c r="N148" s="677" t="s">
        <v>19</v>
      </c>
      <c r="O148" s="683"/>
      <c r="P148" s="684"/>
      <c r="Q148" s="152"/>
      <c r="R148" s="162"/>
      <c r="S148" s="162"/>
      <c r="T148" s="162"/>
      <c r="U148" s="162"/>
      <c r="V148" s="163"/>
      <c r="W148" s="163"/>
      <c r="X148" s="163"/>
    </row>
    <row r="149">
      <c r="A149" s="674">
        <v>45705.0</v>
      </c>
      <c r="B149" s="674">
        <v>45783.0</v>
      </c>
      <c r="C149" s="677">
        <v>213107.0</v>
      </c>
      <c r="D149" s="677" t="s">
        <v>58</v>
      </c>
      <c r="E149" s="678">
        <v>45323.0</v>
      </c>
      <c r="F149" s="679">
        <f t="shared" si="1"/>
        <v>15</v>
      </c>
      <c r="G149" s="674">
        <v>45418.0</v>
      </c>
      <c r="H149" s="680">
        <f t="shared" si="2"/>
        <v>12</v>
      </c>
      <c r="I149" s="677" t="s">
        <v>134</v>
      </c>
      <c r="J149" s="721" t="s">
        <v>302</v>
      </c>
      <c r="K149" s="687"/>
      <c r="L149" s="683"/>
      <c r="M149" s="683"/>
      <c r="N149" s="677" t="s">
        <v>19</v>
      </c>
      <c r="O149" s="683"/>
      <c r="P149" s="684"/>
      <c r="Q149" s="152"/>
      <c r="R149" s="162"/>
      <c r="S149" s="162"/>
      <c r="T149" s="162"/>
      <c r="U149" s="162"/>
      <c r="V149" s="163"/>
      <c r="W149" s="163"/>
      <c r="X149" s="163"/>
    </row>
    <row r="150">
      <c r="A150" s="674">
        <v>45705.0</v>
      </c>
      <c r="B150" s="674">
        <v>45783.0</v>
      </c>
      <c r="C150" s="677">
        <v>228378.0</v>
      </c>
      <c r="D150" s="677" t="s">
        <v>58</v>
      </c>
      <c r="E150" s="678">
        <v>45323.0</v>
      </c>
      <c r="F150" s="679">
        <f t="shared" si="1"/>
        <v>15</v>
      </c>
      <c r="G150" s="674">
        <v>45553.0</v>
      </c>
      <c r="H150" s="680">
        <f t="shared" si="2"/>
        <v>7</v>
      </c>
      <c r="I150" s="677" t="s">
        <v>73</v>
      </c>
      <c r="J150" s="677" t="s">
        <v>1037</v>
      </c>
      <c r="K150" s="681" t="s">
        <v>50</v>
      </c>
      <c r="L150" s="677" t="s">
        <v>68</v>
      </c>
      <c r="M150" s="682">
        <v>45740.0</v>
      </c>
      <c r="N150" s="677" t="s">
        <v>19</v>
      </c>
      <c r="O150" s="677" t="s">
        <v>1347</v>
      </c>
      <c r="P150" s="684"/>
      <c r="Q150" s="152"/>
      <c r="R150" s="162"/>
      <c r="S150" s="162"/>
      <c r="T150" s="162"/>
      <c r="U150" s="162"/>
      <c r="V150" s="163"/>
      <c r="W150" s="163"/>
      <c r="X150" s="163"/>
    </row>
    <row r="151">
      <c r="A151" s="674">
        <v>45705.0</v>
      </c>
      <c r="B151" s="674">
        <v>45783.0</v>
      </c>
      <c r="C151" s="677">
        <v>90960.0</v>
      </c>
      <c r="D151" s="677" t="s">
        <v>89</v>
      </c>
      <c r="E151" s="678">
        <v>44317.0</v>
      </c>
      <c r="F151" s="679">
        <f t="shared" si="1"/>
        <v>48</v>
      </c>
      <c r="G151" s="674">
        <v>44363.0</v>
      </c>
      <c r="H151" s="680">
        <f t="shared" si="2"/>
        <v>46</v>
      </c>
      <c r="I151" s="677" t="s">
        <v>141</v>
      </c>
      <c r="J151" s="677" t="s">
        <v>1228</v>
      </c>
      <c r="K151" s="681" t="s">
        <v>239</v>
      </c>
      <c r="L151" s="677" t="s">
        <v>51</v>
      </c>
      <c r="M151" s="682">
        <v>45723.0</v>
      </c>
      <c r="N151" s="677" t="s">
        <v>19</v>
      </c>
      <c r="O151" s="683"/>
      <c r="P151" s="685" t="s">
        <v>66</v>
      </c>
      <c r="Q151" s="152"/>
      <c r="R151" s="162"/>
      <c r="S151" s="162"/>
      <c r="T151" s="162"/>
      <c r="U151" s="162"/>
      <c r="V151" s="163"/>
      <c r="W151" s="163"/>
      <c r="X151" s="163"/>
    </row>
    <row r="152">
      <c r="A152" s="674">
        <v>45730.0</v>
      </c>
      <c r="B152" s="674">
        <v>45783.0</v>
      </c>
      <c r="C152" s="677">
        <v>220108.0</v>
      </c>
      <c r="D152" s="677" t="s">
        <v>89</v>
      </c>
      <c r="E152" s="678">
        <v>45383.0</v>
      </c>
      <c r="F152" s="679">
        <f t="shared" si="1"/>
        <v>13</v>
      </c>
      <c r="G152" s="674">
        <v>45488.0</v>
      </c>
      <c r="H152" s="680">
        <f t="shared" si="2"/>
        <v>9</v>
      </c>
      <c r="I152" s="677" t="s">
        <v>74</v>
      </c>
      <c r="J152" s="677">
        <v>302.0</v>
      </c>
      <c r="K152" s="681">
        <v>11300.0</v>
      </c>
      <c r="L152" s="677" t="s">
        <v>68</v>
      </c>
      <c r="M152" s="682">
        <v>45730.0</v>
      </c>
      <c r="N152" s="677" t="s">
        <v>19</v>
      </c>
      <c r="O152" s="683"/>
      <c r="P152" s="685" t="s">
        <v>66</v>
      </c>
      <c r="Q152" s="152"/>
      <c r="R152" s="162"/>
      <c r="S152" s="162"/>
      <c r="T152" s="162"/>
      <c r="U152" s="162"/>
      <c r="V152" s="163"/>
      <c r="W152" s="163"/>
      <c r="X152" s="163"/>
    </row>
    <row r="153">
      <c r="A153" s="674">
        <v>45705.0</v>
      </c>
      <c r="B153" s="674">
        <v>45779.0</v>
      </c>
      <c r="C153" s="677">
        <v>192182.0</v>
      </c>
      <c r="D153" s="677" t="s">
        <v>89</v>
      </c>
      <c r="E153" s="678">
        <v>45200.0</v>
      </c>
      <c r="F153" s="679">
        <f t="shared" si="1"/>
        <v>19</v>
      </c>
      <c r="G153" s="674">
        <v>45239.0</v>
      </c>
      <c r="H153" s="680">
        <f t="shared" si="2"/>
        <v>17</v>
      </c>
      <c r="I153" s="677" t="s">
        <v>74</v>
      </c>
      <c r="J153" s="677" t="s">
        <v>1348</v>
      </c>
      <c r="K153" s="681" t="s">
        <v>239</v>
      </c>
      <c r="L153" s="677" t="s">
        <v>68</v>
      </c>
      <c r="M153" s="682">
        <v>45715.0</v>
      </c>
      <c r="N153" s="677" t="s">
        <v>23</v>
      </c>
      <c r="O153" s="677" t="s">
        <v>238</v>
      </c>
      <c r="P153" s="685" t="s">
        <v>66</v>
      </c>
      <c r="Q153" s="152"/>
      <c r="R153" s="162"/>
      <c r="S153" s="162"/>
      <c r="T153" s="162"/>
      <c r="U153" s="162"/>
      <c r="V153" s="163"/>
      <c r="W153" s="163"/>
      <c r="X153" s="163"/>
    </row>
    <row r="154">
      <c r="A154" s="674">
        <v>45705.0</v>
      </c>
      <c r="B154" s="674">
        <v>45783.0</v>
      </c>
      <c r="C154" s="677">
        <v>212980.0</v>
      </c>
      <c r="D154" s="677" t="s">
        <v>96</v>
      </c>
      <c r="E154" s="678">
        <v>45352.0</v>
      </c>
      <c r="F154" s="679">
        <f t="shared" si="1"/>
        <v>14</v>
      </c>
      <c r="G154" s="674">
        <v>45415.0</v>
      </c>
      <c r="H154" s="680">
        <f t="shared" si="2"/>
        <v>12</v>
      </c>
      <c r="I154" s="677" t="s">
        <v>59</v>
      </c>
      <c r="J154" s="677">
        <v>139.0</v>
      </c>
      <c r="K154" s="681">
        <v>10200.0</v>
      </c>
      <c r="L154" s="677" t="s">
        <v>68</v>
      </c>
      <c r="M154" s="682">
        <v>45733.0</v>
      </c>
      <c r="N154" s="677" t="s">
        <v>19</v>
      </c>
      <c r="O154" s="677" t="s">
        <v>65</v>
      </c>
      <c r="P154" s="684"/>
      <c r="Q154" s="152"/>
      <c r="R154" s="162"/>
      <c r="S154" s="162"/>
      <c r="T154" s="162"/>
      <c r="U154" s="162"/>
      <c r="V154" s="163"/>
      <c r="W154" s="163"/>
      <c r="X154" s="163"/>
    </row>
    <row r="155">
      <c r="A155" s="674">
        <v>45705.0</v>
      </c>
      <c r="B155" s="674">
        <v>45783.0</v>
      </c>
      <c r="C155" s="677">
        <v>236624.0</v>
      </c>
      <c r="D155" s="677" t="s">
        <v>96</v>
      </c>
      <c r="E155" s="678">
        <v>45474.0</v>
      </c>
      <c r="F155" s="679">
        <f t="shared" si="1"/>
        <v>10</v>
      </c>
      <c r="G155" s="674">
        <v>45635.0</v>
      </c>
      <c r="H155" s="680">
        <f t="shared" si="2"/>
        <v>4</v>
      </c>
      <c r="I155" s="677" t="s">
        <v>74</v>
      </c>
      <c r="J155" s="677">
        <v>307.0</v>
      </c>
      <c r="K155" s="681">
        <v>13000.0</v>
      </c>
      <c r="L155" s="677" t="s">
        <v>68</v>
      </c>
      <c r="M155" s="682">
        <v>45737.0</v>
      </c>
      <c r="N155" s="677" t="s">
        <v>19</v>
      </c>
      <c r="O155" s="683"/>
      <c r="P155" s="685" t="s">
        <v>66</v>
      </c>
      <c r="Q155" s="152"/>
      <c r="R155" s="162"/>
      <c r="S155" s="162"/>
      <c r="T155" s="162"/>
      <c r="U155" s="162"/>
      <c r="V155" s="163"/>
      <c r="W155" s="163"/>
      <c r="X155" s="163"/>
    </row>
    <row r="156">
      <c r="A156" s="674">
        <v>45705.0</v>
      </c>
      <c r="B156" s="674">
        <v>45783.0</v>
      </c>
      <c r="C156" s="677">
        <v>187533.0</v>
      </c>
      <c r="D156" s="677" t="s">
        <v>62</v>
      </c>
      <c r="E156" s="678">
        <v>45108.0</v>
      </c>
      <c r="F156" s="679">
        <f t="shared" si="1"/>
        <v>22</v>
      </c>
      <c r="G156" s="674">
        <v>45196.0</v>
      </c>
      <c r="H156" s="680">
        <f t="shared" si="2"/>
        <v>19</v>
      </c>
      <c r="I156" s="677" t="s">
        <v>49</v>
      </c>
      <c r="J156" s="677">
        <v>524.0</v>
      </c>
      <c r="K156" s="681" t="s">
        <v>239</v>
      </c>
      <c r="L156" s="677" t="s">
        <v>51</v>
      </c>
      <c r="M156" s="688">
        <v>45708.0</v>
      </c>
      <c r="N156" s="677" t="s">
        <v>19</v>
      </c>
      <c r="O156" s="677" t="s">
        <v>229</v>
      </c>
      <c r="P156" s="685" t="s">
        <v>66</v>
      </c>
      <c r="Q156" s="152"/>
      <c r="R156" s="162"/>
      <c r="S156" s="162"/>
      <c r="T156" s="162"/>
      <c r="U156" s="162"/>
      <c r="V156" s="163"/>
      <c r="W156" s="163"/>
      <c r="X156" s="163"/>
    </row>
    <row r="157">
      <c r="A157" s="674">
        <v>45705.0</v>
      </c>
      <c r="B157" s="674">
        <v>45783.0</v>
      </c>
      <c r="C157" s="677">
        <v>233681.0</v>
      </c>
      <c r="D157" s="677" t="s">
        <v>62</v>
      </c>
      <c r="E157" s="678">
        <v>45474.0</v>
      </c>
      <c r="F157" s="679">
        <f t="shared" si="1"/>
        <v>10</v>
      </c>
      <c r="G157" s="674">
        <v>45603.0</v>
      </c>
      <c r="H157" s="680">
        <f t="shared" si="2"/>
        <v>5</v>
      </c>
      <c r="I157" s="677" t="s">
        <v>63</v>
      </c>
      <c r="J157" s="677" t="s">
        <v>33</v>
      </c>
      <c r="K157" s="687"/>
      <c r="L157" s="683"/>
      <c r="M157" s="683"/>
      <c r="N157" s="677" t="s">
        <v>19</v>
      </c>
      <c r="O157" s="683"/>
      <c r="P157" s="684"/>
      <c r="Q157" s="152"/>
      <c r="R157" s="162"/>
      <c r="S157" s="162"/>
      <c r="T157" s="162"/>
      <c r="U157" s="162"/>
      <c r="V157" s="163"/>
      <c r="W157" s="163"/>
      <c r="X157" s="163"/>
    </row>
    <row r="158">
      <c r="A158" s="674">
        <v>45705.0</v>
      </c>
      <c r="B158" s="674">
        <v>45779.0</v>
      </c>
      <c r="C158" s="677">
        <v>240876.0</v>
      </c>
      <c r="D158" s="677" t="s">
        <v>62</v>
      </c>
      <c r="E158" s="678">
        <v>45413.0</v>
      </c>
      <c r="F158" s="679">
        <f t="shared" si="1"/>
        <v>12</v>
      </c>
      <c r="G158" s="674">
        <v>45687.0</v>
      </c>
      <c r="H158" s="680">
        <f t="shared" si="2"/>
        <v>3</v>
      </c>
      <c r="I158" s="677" t="s">
        <v>63</v>
      </c>
      <c r="J158" s="677" t="s">
        <v>33</v>
      </c>
      <c r="K158" s="687"/>
      <c r="L158" s="683"/>
      <c r="M158" s="683"/>
      <c r="N158" s="677" t="s">
        <v>25</v>
      </c>
      <c r="O158" s="683"/>
      <c r="P158" s="684"/>
      <c r="Q158" s="152"/>
      <c r="R158" s="162"/>
      <c r="S158" s="162"/>
      <c r="T158" s="162"/>
      <c r="U158" s="162"/>
      <c r="V158" s="163"/>
      <c r="W158" s="163"/>
      <c r="X158" s="163"/>
    </row>
    <row r="159">
      <c r="A159" s="674">
        <v>45722.0</v>
      </c>
      <c r="B159" s="674">
        <v>45783.0</v>
      </c>
      <c r="C159" s="677">
        <v>213208.0</v>
      </c>
      <c r="D159" s="677" t="s">
        <v>99</v>
      </c>
      <c r="E159" s="678">
        <v>45383.0</v>
      </c>
      <c r="F159" s="679">
        <f t="shared" si="1"/>
        <v>13</v>
      </c>
      <c r="G159" s="674">
        <v>45432.0</v>
      </c>
      <c r="H159" s="680">
        <f t="shared" si="2"/>
        <v>11</v>
      </c>
      <c r="I159" s="677" t="s">
        <v>73</v>
      </c>
      <c r="J159" s="158" t="s">
        <v>478</v>
      </c>
      <c r="K159" s="681" t="s">
        <v>1349</v>
      </c>
      <c r="L159" s="677" t="s">
        <v>68</v>
      </c>
      <c r="M159" s="682">
        <v>45734.0</v>
      </c>
      <c r="N159" s="677" t="s">
        <v>20</v>
      </c>
      <c r="O159" s="677"/>
      <c r="P159" s="685" t="s">
        <v>66</v>
      </c>
      <c r="Q159" s="152"/>
      <c r="R159" s="162"/>
      <c r="S159" s="162"/>
      <c r="T159" s="162"/>
      <c r="U159" s="162"/>
      <c r="V159" s="163"/>
      <c r="W159" s="163"/>
      <c r="X159" s="163"/>
    </row>
    <row r="160">
      <c r="A160" s="674">
        <v>45705.0</v>
      </c>
      <c r="B160" s="674">
        <v>45783.0</v>
      </c>
      <c r="C160" s="677">
        <v>35608.0</v>
      </c>
      <c r="D160" s="677" t="s">
        <v>83</v>
      </c>
      <c r="E160" s="678">
        <v>43709.0</v>
      </c>
      <c r="F160" s="679">
        <f t="shared" si="1"/>
        <v>68</v>
      </c>
      <c r="G160" s="686">
        <v>43819.0</v>
      </c>
      <c r="H160" s="680">
        <f t="shared" si="2"/>
        <v>64</v>
      </c>
      <c r="I160" s="677" t="s">
        <v>205</v>
      </c>
      <c r="J160" s="677" t="s">
        <v>145</v>
      </c>
      <c r="K160" s="681" t="s">
        <v>239</v>
      </c>
      <c r="L160" s="683"/>
      <c r="M160" s="682">
        <v>45723.0</v>
      </c>
      <c r="N160" s="677" t="s">
        <v>19</v>
      </c>
      <c r="O160" s="683"/>
      <c r="P160" s="684"/>
      <c r="Q160" s="152"/>
      <c r="R160" s="162"/>
      <c r="S160" s="162"/>
      <c r="T160" s="162"/>
      <c r="U160" s="162"/>
      <c r="V160" s="163"/>
      <c r="W160" s="163"/>
      <c r="X160" s="163"/>
    </row>
    <row r="161">
      <c r="A161" s="674">
        <v>45705.0</v>
      </c>
      <c r="B161" s="674">
        <v>45783.0</v>
      </c>
      <c r="C161" s="677">
        <v>198385.0</v>
      </c>
      <c r="D161" s="677" t="s">
        <v>87</v>
      </c>
      <c r="E161" s="678">
        <v>45292.0</v>
      </c>
      <c r="F161" s="679">
        <f t="shared" si="1"/>
        <v>16</v>
      </c>
      <c r="G161" s="674">
        <v>45303.0</v>
      </c>
      <c r="H161" s="680">
        <f t="shared" si="2"/>
        <v>15</v>
      </c>
      <c r="I161" s="677" t="s">
        <v>74</v>
      </c>
      <c r="J161" s="677" t="s">
        <v>94</v>
      </c>
      <c r="K161" s="681" t="s">
        <v>294</v>
      </c>
      <c r="L161" s="677" t="s">
        <v>51</v>
      </c>
      <c r="M161" s="682">
        <v>45714.0</v>
      </c>
      <c r="N161" s="677" t="s">
        <v>19</v>
      </c>
      <c r="O161" s="677"/>
      <c r="P161" s="685" t="s">
        <v>66</v>
      </c>
      <c r="Q161" s="152"/>
      <c r="R161" s="162"/>
      <c r="S161" s="162"/>
      <c r="T161" s="162"/>
      <c r="U161" s="162"/>
      <c r="V161" s="163"/>
      <c r="W161" s="163"/>
      <c r="X161" s="163"/>
    </row>
    <row r="162">
      <c r="A162" s="674">
        <v>45705.0</v>
      </c>
      <c r="B162" s="674">
        <v>45783.0</v>
      </c>
      <c r="C162" s="677">
        <v>239088.0</v>
      </c>
      <c r="D162" s="677" t="s">
        <v>77</v>
      </c>
      <c r="E162" s="678">
        <v>44197.0</v>
      </c>
      <c r="F162" s="679">
        <f t="shared" si="1"/>
        <v>52</v>
      </c>
      <c r="G162" s="674">
        <v>45670.0</v>
      </c>
      <c r="H162" s="680">
        <f t="shared" si="2"/>
        <v>3</v>
      </c>
      <c r="I162" s="677" t="s">
        <v>73</v>
      </c>
      <c r="J162" s="677" t="s">
        <v>33</v>
      </c>
      <c r="K162" s="687"/>
      <c r="L162" s="683"/>
      <c r="M162" s="683"/>
      <c r="N162" s="677" t="s">
        <v>19</v>
      </c>
      <c r="O162" s="683"/>
      <c r="P162" s="684"/>
      <c r="Q162" s="152"/>
      <c r="R162" s="162"/>
      <c r="S162" s="162"/>
      <c r="T162" s="162"/>
      <c r="U162" s="162"/>
      <c r="V162" s="163"/>
      <c r="W162" s="163"/>
      <c r="X162" s="163"/>
    </row>
    <row r="163">
      <c r="A163" s="674">
        <v>45705.0</v>
      </c>
      <c r="B163" s="674">
        <v>45783.0</v>
      </c>
      <c r="C163" s="677">
        <v>142169.0</v>
      </c>
      <c r="D163" s="677" t="s">
        <v>70</v>
      </c>
      <c r="E163" s="678">
        <v>44682.0</v>
      </c>
      <c r="F163" s="679">
        <f t="shared" si="1"/>
        <v>36</v>
      </c>
      <c r="G163" s="674">
        <v>44807.0</v>
      </c>
      <c r="H163" s="680">
        <f t="shared" si="2"/>
        <v>32</v>
      </c>
      <c r="I163" s="677" t="s">
        <v>73</v>
      </c>
      <c r="J163" s="677" t="s">
        <v>33</v>
      </c>
      <c r="K163" s="687"/>
      <c r="L163" s="683"/>
      <c r="M163" s="683"/>
      <c r="N163" s="677" t="s">
        <v>19</v>
      </c>
      <c r="O163" s="683"/>
      <c r="P163" s="684"/>
      <c r="Q163" s="152"/>
      <c r="R163" s="162"/>
      <c r="S163" s="162"/>
      <c r="T163" s="162"/>
      <c r="U163" s="162"/>
      <c r="V163" s="163"/>
      <c r="W163" s="163"/>
      <c r="X163" s="163"/>
    </row>
    <row r="164">
      <c r="A164" s="674">
        <v>45705.0</v>
      </c>
      <c r="B164" s="674">
        <v>45783.0</v>
      </c>
      <c r="C164" s="677">
        <v>10212.0</v>
      </c>
      <c r="D164" s="677" t="s">
        <v>71</v>
      </c>
      <c r="E164" s="678">
        <v>43509.0</v>
      </c>
      <c r="F164" s="679">
        <f t="shared" si="1"/>
        <v>74</v>
      </c>
      <c r="G164" s="674">
        <v>43536.0</v>
      </c>
      <c r="H164" s="680">
        <f t="shared" si="2"/>
        <v>73</v>
      </c>
      <c r="I164" s="677" t="s">
        <v>144</v>
      </c>
      <c r="J164" s="677" t="s">
        <v>33</v>
      </c>
      <c r="K164" s="687"/>
      <c r="L164" s="683"/>
      <c r="M164" s="683"/>
      <c r="N164" s="677" t="s">
        <v>19</v>
      </c>
      <c r="O164" s="677" t="s">
        <v>1350</v>
      </c>
      <c r="P164" s="684"/>
      <c r="Q164" s="152"/>
      <c r="R164" s="162"/>
      <c r="S164" s="162"/>
      <c r="T164" s="162"/>
      <c r="U164" s="162"/>
      <c r="V164" s="163"/>
      <c r="W164" s="163"/>
      <c r="X164" s="163"/>
    </row>
    <row r="165">
      <c r="A165" s="674">
        <v>45705.0</v>
      </c>
      <c r="B165" s="674">
        <v>45783.0</v>
      </c>
      <c r="C165" s="677">
        <v>2082.0</v>
      </c>
      <c r="D165" s="677" t="s">
        <v>990</v>
      </c>
      <c r="E165" s="678">
        <v>44197.0</v>
      </c>
      <c r="F165" s="679">
        <f t="shared" si="1"/>
        <v>52</v>
      </c>
      <c r="G165" s="674">
        <v>44392.0</v>
      </c>
      <c r="H165" s="680">
        <f t="shared" si="2"/>
        <v>45</v>
      </c>
      <c r="I165" s="677" t="s">
        <v>59</v>
      </c>
      <c r="J165" s="677">
        <v>107.0</v>
      </c>
      <c r="K165" s="687"/>
      <c r="L165" s="683"/>
      <c r="M165" s="683"/>
      <c r="N165" s="677" t="s">
        <v>19</v>
      </c>
      <c r="O165" s="677" t="s">
        <v>1351</v>
      </c>
      <c r="P165" s="684"/>
      <c r="Q165" s="152"/>
      <c r="R165" s="162"/>
      <c r="S165" s="162"/>
      <c r="T165" s="162"/>
      <c r="U165" s="162"/>
      <c r="V165" s="163"/>
      <c r="W165" s="163"/>
      <c r="X165" s="163"/>
    </row>
    <row r="166">
      <c r="A166" s="674">
        <v>45705.0</v>
      </c>
      <c r="B166" s="674">
        <v>45783.0</v>
      </c>
      <c r="C166" s="677">
        <v>221776.0</v>
      </c>
      <c r="D166" s="677" t="s">
        <v>60</v>
      </c>
      <c r="E166" s="678">
        <v>45474.0</v>
      </c>
      <c r="F166" s="679">
        <f t="shared" si="1"/>
        <v>10</v>
      </c>
      <c r="G166" s="674">
        <v>45523.0</v>
      </c>
      <c r="H166" s="680">
        <f t="shared" si="2"/>
        <v>8</v>
      </c>
      <c r="I166" s="677" t="s">
        <v>49</v>
      </c>
      <c r="J166" s="677">
        <v>510.0</v>
      </c>
      <c r="K166" s="681" t="s">
        <v>239</v>
      </c>
      <c r="L166" s="677" t="s">
        <v>68</v>
      </c>
      <c r="M166" s="682">
        <v>45740.0</v>
      </c>
      <c r="N166" s="677" t="s">
        <v>19</v>
      </c>
      <c r="O166" s="683"/>
      <c r="P166" s="685" t="s">
        <v>66</v>
      </c>
      <c r="Q166" s="152"/>
      <c r="R166" s="162"/>
      <c r="S166" s="162"/>
      <c r="T166" s="162"/>
      <c r="U166" s="162"/>
      <c r="V166" s="163"/>
      <c r="W166" s="163"/>
      <c r="X166" s="163"/>
    </row>
    <row r="167">
      <c r="A167" s="674">
        <v>45705.0</v>
      </c>
      <c r="B167" s="674">
        <v>45783.0</v>
      </c>
      <c r="C167" s="677">
        <v>208148.0</v>
      </c>
      <c r="D167" s="677" t="s">
        <v>48</v>
      </c>
      <c r="E167" s="678">
        <v>44562.0</v>
      </c>
      <c r="F167" s="679">
        <f t="shared" si="1"/>
        <v>40</v>
      </c>
      <c r="G167" s="674">
        <v>45379.0</v>
      </c>
      <c r="H167" s="680">
        <f t="shared" si="2"/>
        <v>13</v>
      </c>
      <c r="I167" s="677" t="s">
        <v>49</v>
      </c>
      <c r="J167" s="677">
        <v>516.0</v>
      </c>
      <c r="K167" s="681" t="s">
        <v>239</v>
      </c>
      <c r="L167" s="677" t="s">
        <v>51</v>
      </c>
      <c r="M167" s="682">
        <v>45714.0</v>
      </c>
      <c r="N167" s="677" t="s">
        <v>19</v>
      </c>
      <c r="O167" s="677" t="s">
        <v>1352</v>
      </c>
      <c r="P167" s="685" t="s">
        <v>66</v>
      </c>
      <c r="Q167" s="152"/>
      <c r="R167" s="162"/>
      <c r="S167" s="162"/>
      <c r="T167" s="162"/>
      <c r="U167" s="162"/>
      <c r="V167" s="163"/>
      <c r="W167" s="163"/>
      <c r="X167" s="163"/>
    </row>
    <row r="168">
      <c r="A168" s="674">
        <v>45705.0</v>
      </c>
      <c r="B168" s="674">
        <v>45783.0</v>
      </c>
      <c r="C168" s="677">
        <v>227012.0</v>
      </c>
      <c r="D168" s="677" t="s">
        <v>48</v>
      </c>
      <c r="E168" s="678">
        <v>45536.0</v>
      </c>
      <c r="F168" s="679">
        <f t="shared" si="1"/>
        <v>8</v>
      </c>
      <c r="G168" s="674">
        <v>45572.0</v>
      </c>
      <c r="H168" s="680">
        <f t="shared" si="2"/>
        <v>6</v>
      </c>
      <c r="I168" s="677" t="s">
        <v>73</v>
      </c>
      <c r="J168" s="677" t="s">
        <v>258</v>
      </c>
      <c r="K168" s="681">
        <v>15500.0</v>
      </c>
      <c r="L168" s="677" t="s">
        <v>51</v>
      </c>
      <c r="M168" s="674">
        <v>45743.0</v>
      </c>
      <c r="N168" s="677" t="s">
        <v>19</v>
      </c>
      <c r="O168" s="677" t="s">
        <v>1353</v>
      </c>
      <c r="P168" s="684"/>
      <c r="Q168" s="152"/>
      <c r="R168" s="162"/>
      <c r="S168" s="162"/>
      <c r="T168" s="162"/>
      <c r="U168" s="162"/>
      <c r="V168" s="163"/>
      <c r="W168" s="163"/>
      <c r="X168" s="163"/>
    </row>
    <row r="169">
      <c r="A169" s="674">
        <v>45705.0</v>
      </c>
      <c r="B169" s="674">
        <v>45783.0</v>
      </c>
      <c r="C169" s="677">
        <v>200560.0</v>
      </c>
      <c r="D169" s="677" t="s">
        <v>71</v>
      </c>
      <c r="E169" s="678">
        <v>45231.0</v>
      </c>
      <c r="F169" s="679">
        <f t="shared" si="1"/>
        <v>18</v>
      </c>
      <c r="G169" s="674">
        <v>45321.0</v>
      </c>
      <c r="H169" s="680">
        <f t="shared" si="2"/>
        <v>15</v>
      </c>
      <c r="I169" s="677" t="s">
        <v>59</v>
      </c>
      <c r="J169" s="677">
        <v>139.0</v>
      </c>
      <c r="K169" s="687"/>
      <c r="L169" s="677" t="s">
        <v>51</v>
      </c>
      <c r="M169" s="682">
        <v>45734.0</v>
      </c>
      <c r="N169" s="677" t="s">
        <v>19</v>
      </c>
      <c r="O169" s="683"/>
      <c r="P169" s="685" t="s">
        <v>66</v>
      </c>
      <c r="Q169" s="152"/>
      <c r="R169" s="162"/>
      <c r="S169" s="162"/>
      <c r="T169" s="162"/>
      <c r="U169" s="162"/>
      <c r="V169" s="163"/>
      <c r="W169" s="163"/>
      <c r="X169" s="163"/>
    </row>
    <row r="170">
      <c r="A170" s="674">
        <v>45705.0</v>
      </c>
      <c r="B170" s="674">
        <v>45783.0</v>
      </c>
      <c r="C170" s="677">
        <v>194221.0</v>
      </c>
      <c r="D170" s="677" t="s">
        <v>71</v>
      </c>
      <c r="E170" s="678">
        <v>45170.0</v>
      </c>
      <c r="F170" s="679">
        <f t="shared" si="1"/>
        <v>20</v>
      </c>
      <c r="G170" s="686">
        <v>45258.0</v>
      </c>
      <c r="H170" s="680">
        <f t="shared" si="2"/>
        <v>17</v>
      </c>
      <c r="I170" s="677" t="s">
        <v>49</v>
      </c>
      <c r="J170" s="677">
        <v>535.0</v>
      </c>
      <c r="K170" s="687"/>
      <c r="L170" s="683"/>
      <c r="M170" s="682">
        <v>45742.0</v>
      </c>
      <c r="N170" s="677" t="s">
        <v>19</v>
      </c>
      <c r="O170" s="683"/>
      <c r="P170" s="685" t="s">
        <v>66</v>
      </c>
      <c r="Q170" s="152"/>
      <c r="R170" s="162"/>
      <c r="S170" s="162"/>
      <c r="T170" s="162"/>
      <c r="U170" s="162"/>
      <c r="V170" s="163"/>
      <c r="W170" s="163"/>
      <c r="X170" s="163"/>
    </row>
    <row r="171">
      <c r="A171" s="674">
        <v>45705.0</v>
      </c>
      <c r="B171" s="674">
        <v>45783.0</v>
      </c>
      <c r="C171" s="677">
        <v>173797.0</v>
      </c>
      <c r="D171" s="677" t="s">
        <v>71</v>
      </c>
      <c r="E171" s="678">
        <v>44986.0</v>
      </c>
      <c r="F171" s="679">
        <f t="shared" si="1"/>
        <v>26</v>
      </c>
      <c r="G171" s="674">
        <v>45084.0</v>
      </c>
      <c r="H171" s="680">
        <f t="shared" si="2"/>
        <v>22</v>
      </c>
      <c r="I171" s="677" t="s">
        <v>137</v>
      </c>
      <c r="J171" s="677" t="s">
        <v>556</v>
      </c>
      <c r="K171" s="681" t="s">
        <v>239</v>
      </c>
      <c r="L171" s="677" t="s">
        <v>51</v>
      </c>
      <c r="M171" s="682">
        <v>45723.0</v>
      </c>
      <c r="N171" s="677" t="s">
        <v>19</v>
      </c>
      <c r="O171" s="683"/>
      <c r="P171" s="684"/>
      <c r="Q171" s="152"/>
      <c r="R171" s="162"/>
      <c r="S171" s="162"/>
      <c r="T171" s="162"/>
      <c r="U171" s="162"/>
      <c r="V171" s="163"/>
      <c r="W171" s="163"/>
      <c r="X171" s="163"/>
    </row>
    <row r="172">
      <c r="A172" s="674">
        <v>45736.0</v>
      </c>
      <c r="B172" s="674">
        <v>45783.0</v>
      </c>
      <c r="C172" s="677">
        <v>188505.0</v>
      </c>
      <c r="D172" s="677" t="s">
        <v>71</v>
      </c>
      <c r="E172" s="678">
        <v>45108.0</v>
      </c>
      <c r="F172" s="679">
        <f t="shared" si="1"/>
        <v>22</v>
      </c>
      <c r="G172" s="674">
        <v>45204.0</v>
      </c>
      <c r="H172" s="680">
        <f t="shared" si="2"/>
        <v>19</v>
      </c>
      <c r="I172" s="677" t="s">
        <v>72</v>
      </c>
      <c r="J172" s="677">
        <v>4040.0</v>
      </c>
      <c r="K172" s="681">
        <v>4000.0</v>
      </c>
      <c r="L172" s="677" t="s">
        <v>68</v>
      </c>
      <c r="M172" s="682">
        <v>45736.0</v>
      </c>
      <c r="N172" s="677" t="s">
        <v>19</v>
      </c>
      <c r="O172" s="683"/>
      <c r="P172" s="684"/>
      <c r="Q172" s="152"/>
      <c r="R172" s="162"/>
      <c r="S172" s="162"/>
      <c r="T172" s="162"/>
      <c r="U172" s="162"/>
      <c r="V172" s="163"/>
      <c r="W172" s="163"/>
      <c r="X172" s="163"/>
    </row>
    <row r="173">
      <c r="A173" s="674">
        <v>45705.0</v>
      </c>
      <c r="B173" s="674">
        <v>45783.0</v>
      </c>
      <c r="C173" s="677">
        <v>201162.0</v>
      </c>
      <c r="D173" s="677" t="s">
        <v>71</v>
      </c>
      <c r="E173" s="678">
        <v>45231.0</v>
      </c>
      <c r="F173" s="679">
        <f t="shared" si="1"/>
        <v>18</v>
      </c>
      <c r="G173" s="674">
        <v>45351.0</v>
      </c>
      <c r="H173" s="680">
        <f t="shared" si="2"/>
        <v>14</v>
      </c>
      <c r="I173" s="677" t="s">
        <v>49</v>
      </c>
      <c r="J173" s="677">
        <v>535.0</v>
      </c>
      <c r="K173" s="687"/>
      <c r="L173" s="683"/>
      <c r="M173" s="682">
        <v>45742.0</v>
      </c>
      <c r="N173" s="677" t="s">
        <v>19</v>
      </c>
      <c r="O173" s="683"/>
      <c r="P173" s="685" t="s">
        <v>66</v>
      </c>
      <c r="Q173" s="152"/>
      <c r="R173" s="162"/>
      <c r="S173" s="162"/>
      <c r="T173" s="162"/>
      <c r="U173" s="162"/>
      <c r="V173" s="163"/>
      <c r="W173" s="163"/>
      <c r="X173" s="163"/>
    </row>
    <row r="174">
      <c r="A174" s="674">
        <v>45705.0</v>
      </c>
      <c r="B174" s="674">
        <v>45783.0</v>
      </c>
      <c r="C174" s="677">
        <v>215752.0</v>
      </c>
      <c r="D174" s="677" t="s">
        <v>71</v>
      </c>
      <c r="E174" s="678">
        <v>45352.0</v>
      </c>
      <c r="F174" s="679">
        <f t="shared" si="1"/>
        <v>14</v>
      </c>
      <c r="G174" s="674">
        <v>45436.0</v>
      </c>
      <c r="H174" s="680">
        <f t="shared" si="2"/>
        <v>11</v>
      </c>
      <c r="I174" s="677" t="s">
        <v>59</v>
      </c>
      <c r="J174" s="677">
        <v>139.0</v>
      </c>
      <c r="K174" s="681" t="s">
        <v>239</v>
      </c>
      <c r="L174" s="677" t="s">
        <v>68</v>
      </c>
      <c r="M174" s="682">
        <v>45733.0</v>
      </c>
      <c r="N174" s="677" t="s">
        <v>19</v>
      </c>
      <c r="O174" s="683"/>
      <c r="P174" s="685" t="s">
        <v>66</v>
      </c>
      <c r="Q174" s="152"/>
      <c r="R174" s="162"/>
      <c r="S174" s="162"/>
      <c r="T174" s="162"/>
      <c r="U174" s="162"/>
      <c r="V174" s="163"/>
      <c r="W174" s="163"/>
      <c r="X174" s="163"/>
    </row>
    <row r="175">
      <c r="A175" s="674">
        <v>45705.0</v>
      </c>
      <c r="B175" s="674">
        <v>45783.0</v>
      </c>
      <c r="C175" s="677">
        <v>211164.0</v>
      </c>
      <c r="D175" s="677" t="s">
        <v>71</v>
      </c>
      <c r="E175" s="678">
        <v>44805.0</v>
      </c>
      <c r="F175" s="679">
        <f t="shared" si="1"/>
        <v>32</v>
      </c>
      <c r="G175" s="674">
        <v>45400.0</v>
      </c>
      <c r="H175" s="680">
        <f t="shared" si="2"/>
        <v>12</v>
      </c>
      <c r="I175" s="677" t="s">
        <v>49</v>
      </c>
      <c r="J175" s="677">
        <v>501.0</v>
      </c>
      <c r="K175" s="681" t="s">
        <v>239</v>
      </c>
      <c r="L175" s="677" t="s">
        <v>68</v>
      </c>
      <c r="M175" s="682">
        <v>45737.0</v>
      </c>
      <c r="N175" s="677" t="s">
        <v>19</v>
      </c>
      <c r="O175" s="683"/>
      <c r="P175" s="685" t="s">
        <v>66</v>
      </c>
      <c r="Q175" s="152"/>
      <c r="R175" s="162"/>
      <c r="S175" s="162"/>
      <c r="T175" s="162"/>
      <c r="U175" s="162"/>
      <c r="V175" s="163"/>
      <c r="W175" s="163"/>
      <c r="X175" s="163"/>
    </row>
    <row r="176">
      <c r="A176" s="674">
        <v>45705.0</v>
      </c>
      <c r="B176" s="674">
        <v>45783.0</v>
      </c>
      <c r="C176" s="677">
        <v>229764.0</v>
      </c>
      <c r="D176" s="677" t="s">
        <v>71</v>
      </c>
      <c r="E176" s="678">
        <v>45474.0</v>
      </c>
      <c r="F176" s="679">
        <f t="shared" si="1"/>
        <v>10</v>
      </c>
      <c r="G176" s="686">
        <v>45639.0</v>
      </c>
      <c r="H176" s="680">
        <f t="shared" si="2"/>
        <v>4</v>
      </c>
      <c r="I176" s="677" t="s">
        <v>73</v>
      </c>
      <c r="J176" s="677" t="s">
        <v>68</v>
      </c>
      <c r="K176" s="681">
        <v>15000.0</v>
      </c>
      <c r="L176" s="677" t="s">
        <v>68</v>
      </c>
      <c r="M176" s="682">
        <v>45737.0</v>
      </c>
      <c r="N176" s="677" t="s">
        <v>19</v>
      </c>
      <c r="O176" s="683"/>
      <c r="P176" s="684"/>
      <c r="Q176" s="152"/>
      <c r="R176" s="162"/>
      <c r="S176" s="162"/>
      <c r="T176" s="162"/>
      <c r="U176" s="162"/>
      <c r="V176" s="163"/>
      <c r="W176" s="163"/>
      <c r="X176" s="163"/>
    </row>
    <row r="177">
      <c r="A177" s="674">
        <v>45705.0</v>
      </c>
      <c r="B177" s="674">
        <v>45783.0</v>
      </c>
      <c r="C177" s="677">
        <v>203150.0</v>
      </c>
      <c r="D177" s="677" t="s">
        <v>133</v>
      </c>
      <c r="E177" s="678">
        <v>45231.0</v>
      </c>
      <c r="F177" s="679">
        <f t="shared" si="1"/>
        <v>18</v>
      </c>
      <c r="G177" s="674">
        <v>45345.0</v>
      </c>
      <c r="H177" s="680">
        <f t="shared" si="2"/>
        <v>14</v>
      </c>
      <c r="I177" s="677" t="s">
        <v>59</v>
      </c>
      <c r="J177" s="677" t="s">
        <v>143</v>
      </c>
      <c r="K177" s="687"/>
      <c r="L177" s="683"/>
      <c r="M177" s="683"/>
      <c r="N177" s="677" t="s">
        <v>19</v>
      </c>
      <c r="O177" s="683"/>
      <c r="P177" s="684"/>
      <c r="Q177" s="152"/>
      <c r="R177" s="162"/>
      <c r="S177" s="162"/>
      <c r="T177" s="162"/>
      <c r="U177" s="162"/>
      <c r="V177" s="163"/>
      <c r="W177" s="163"/>
      <c r="X177" s="163"/>
    </row>
    <row r="178">
      <c r="A178" s="674">
        <v>45705.0</v>
      </c>
      <c r="B178" s="674">
        <v>45783.0</v>
      </c>
      <c r="C178" s="677">
        <v>236056.0</v>
      </c>
      <c r="D178" s="677" t="s">
        <v>133</v>
      </c>
      <c r="E178" s="678">
        <v>45566.0</v>
      </c>
      <c r="F178" s="679">
        <f t="shared" si="1"/>
        <v>7</v>
      </c>
      <c r="G178" s="674">
        <v>45630.0</v>
      </c>
      <c r="H178" s="680">
        <f t="shared" si="2"/>
        <v>5</v>
      </c>
      <c r="I178" s="677" t="s">
        <v>74</v>
      </c>
      <c r="J178" s="677" t="s">
        <v>33</v>
      </c>
      <c r="K178" s="687"/>
      <c r="L178" s="683"/>
      <c r="M178" s="683"/>
      <c r="N178" s="677" t="s">
        <v>19</v>
      </c>
      <c r="O178" s="683"/>
      <c r="P178" s="684"/>
      <c r="Q178" s="152"/>
      <c r="R178" s="162"/>
      <c r="S178" s="162"/>
      <c r="T178" s="162"/>
      <c r="U178" s="162"/>
      <c r="V178" s="163"/>
      <c r="W178" s="163"/>
      <c r="X178" s="163"/>
    </row>
    <row r="179">
      <c r="A179" s="674">
        <v>45705.0</v>
      </c>
      <c r="B179" s="674">
        <v>45783.0</v>
      </c>
      <c r="C179" s="677">
        <v>156957.0</v>
      </c>
      <c r="D179" s="677" t="s">
        <v>133</v>
      </c>
      <c r="E179" s="678">
        <v>44896.0</v>
      </c>
      <c r="F179" s="679">
        <f t="shared" si="1"/>
        <v>29</v>
      </c>
      <c r="G179" s="674">
        <v>44942.0</v>
      </c>
      <c r="H179" s="680">
        <f t="shared" si="2"/>
        <v>27</v>
      </c>
      <c r="I179" s="677" t="s">
        <v>59</v>
      </c>
      <c r="J179" s="677" t="s">
        <v>143</v>
      </c>
      <c r="K179" s="687"/>
      <c r="L179" s="683"/>
      <c r="M179" s="683"/>
      <c r="N179" s="677" t="s">
        <v>19</v>
      </c>
      <c r="O179" s="683"/>
      <c r="P179" s="684"/>
      <c r="Q179" s="152"/>
      <c r="R179" s="162"/>
      <c r="S179" s="162"/>
      <c r="T179" s="162"/>
      <c r="U179" s="162"/>
      <c r="V179" s="163"/>
      <c r="W179" s="163"/>
      <c r="X179" s="163"/>
    </row>
    <row r="180">
      <c r="A180" s="674">
        <v>45705.0</v>
      </c>
      <c r="B180" s="674">
        <v>45783.0</v>
      </c>
      <c r="C180" s="677">
        <v>225591.0</v>
      </c>
      <c r="D180" s="677" t="s">
        <v>133</v>
      </c>
      <c r="E180" s="678">
        <v>45474.0</v>
      </c>
      <c r="F180" s="679">
        <f t="shared" si="1"/>
        <v>10</v>
      </c>
      <c r="G180" s="674">
        <v>45527.0</v>
      </c>
      <c r="H180" s="680">
        <f t="shared" si="2"/>
        <v>8</v>
      </c>
      <c r="I180" s="677" t="s">
        <v>73</v>
      </c>
      <c r="J180" s="677" t="s">
        <v>33</v>
      </c>
      <c r="K180" s="687"/>
      <c r="L180" s="683"/>
      <c r="M180" s="683"/>
      <c r="N180" s="677" t="s">
        <v>19</v>
      </c>
      <c r="O180" s="683"/>
      <c r="P180" s="684"/>
      <c r="Q180" s="152"/>
      <c r="R180" s="162"/>
      <c r="S180" s="162"/>
      <c r="T180" s="162"/>
      <c r="U180" s="162"/>
      <c r="V180" s="163"/>
      <c r="W180" s="163"/>
      <c r="X180" s="163"/>
    </row>
    <row r="181">
      <c r="A181" s="674">
        <v>45705.0</v>
      </c>
      <c r="B181" s="674">
        <v>45783.0</v>
      </c>
      <c r="C181" s="677">
        <v>196804.0</v>
      </c>
      <c r="D181" s="677" t="s">
        <v>70</v>
      </c>
      <c r="E181" s="678">
        <v>45231.0</v>
      </c>
      <c r="F181" s="679">
        <f t="shared" si="1"/>
        <v>18</v>
      </c>
      <c r="G181" s="686">
        <v>45288.0</v>
      </c>
      <c r="H181" s="680">
        <f t="shared" si="2"/>
        <v>16</v>
      </c>
      <c r="I181" s="677" t="s">
        <v>49</v>
      </c>
      <c r="J181" s="677">
        <v>535.0</v>
      </c>
      <c r="K181" s="681" t="s">
        <v>239</v>
      </c>
      <c r="L181" s="683"/>
      <c r="M181" s="682">
        <v>45723.0</v>
      </c>
      <c r="N181" s="677" t="s">
        <v>19</v>
      </c>
      <c r="O181" s="683"/>
      <c r="P181" s="684"/>
      <c r="Q181" s="152"/>
      <c r="R181" s="162"/>
      <c r="S181" s="162"/>
      <c r="T181" s="162"/>
      <c r="U181" s="162"/>
      <c r="V181" s="163"/>
      <c r="W181" s="163"/>
      <c r="X181" s="163"/>
    </row>
    <row r="182">
      <c r="A182" s="674">
        <v>45705.0</v>
      </c>
      <c r="B182" s="674">
        <v>45783.0</v>
      </c>
      <c r="C182" s="677">
        <v>209897.0</v>
      </c>
      <c r="D182" s="677" t="s">
        <v>70</v>
      </c>
      <c r="E182" s="678">
        <v>45352.0</v>
      </c>
      <c r="F182" s="679">
        <f t="shared" si="1"/>
        <v>14</v>
      </c>
      <c r="G182" s="674">
        <v>45393.0</v>
      </c>
      <c r="H182" s="680">
        <f t="shared" si="2"/>
        <v>12</v>
      </c>
      <c r="I182" s="677" t="s">
        <v>49</v>
      </c>
      <c r="J182" s="677">
        <v>535.0</v>
      </c>
      <c r="K182" s="687"/>
      <c r="L182" s="683"/>
      <c r="M182" s="682">
        <v>45742.0</v>
      </c>
      <c r="N182" s="677" t="s">
        <v>19</v>
      </c>
      <c r="O182" s="683"/>
      <c r="P182" s="684"/>
      <c r="Q182" s="152"/>
      <c r="R182" s="162"/>
      <c r="S182" s="162"/>
      <c r="T182" s="162"/>
      <c r="U182" s="162"/>
      <c r="V182" s="163"/>
      <c r="W182" s="163"/>
      <c r="X182" s="163"/>
    </row>
    <row r="183">
      <c r="A183" s="674">
        <v>45705.0</v>
      </c>
      <c r="B183" s="674">
        <v>45783.0</v>
      </c>
      <c r="C183" s="677">
        <v>226986.0</v>
      </c>
      <c r="D183" s="677" t="s">
        <v>70</v>
      </c>
      <c r="E183" s="678">
        <v>45505.0</v>
      </c>
      <c r="F183" s="679">
        <f t="shared" si="1"/>
        <v>9</v>
      </c>
      <c r="G183" s="674">
        <v>45552.0</v>
      </c>
      <c r="H183" s="680">
        <f t="shared" si="2"/>
        <v>7</v>
      </c>
      <c r="I183" s="677" t="s">
        <v>49</v>
      </c>
      <c r="J183" s="677" t="s">
        <v>1354</v>
      </c>
      <c r="K183" s="687"/>
      <c r="L183" s="683"/>
      <c r="M183" s="683"/>
      <c r="N183" s="677" t="s">
        <v>19</v>
      </c>
      <c r="O183" s="683"/>
      <c r="P183" s="684"/>
      <c r="Q183" s="152"/>
      <c r="R183" s="162"/>
      <c r="S183" s="162"/>
      <c r="T183" s="162"/>
      <c r="U183" s="162"/>
      <c r="V183" s="163"/>
      <c r="W183" s="163"/>
      <c r="X183" s="163"/>
    </row>
    <row r="184">
      <c r="A184" s="674">
        <v>45705.0</v>
      </c>
      <c r="B184" s="674">
        <v>45783.0</v>
      </c>
      <c r="C184" s="677">
        <v>231134.0</v>
      </c>
      <c r="D184" s="677" t="s">
        <v>70</v>
      </c>
      <c r="E184" s="678">
        <v>44986.0</v>
      </c>
      <c r="F184" s="679">
        <f t="shared" si="1"/>
        <v>26</v>
      </c>
      <c r="G184" s="686">
        <v>45580.0</v>
      </c>
      <c r="H184" s="680">
        <f t="shared" si="2"/>
        <v>6</v>
      </c>
      <c r="I184" s="677" t="s">
        <v>49</v>
      </c>
      <c r="J184" s="677" t="s">
        <v>33</v>
      </c>
      <c r="K184" s="687"/>
      <c r="L184" s="683"/>
      <c r="M184" s="683"/>
      <c r="N184" s="677" t="s">
        <v>19</v>
      </c>
      <c r="O184" s="683"/>
      <c r="P184" s="684"/>
      <c r="Q184" s="152"/>
      <c r="R184" s="162"/>
      <c r="S184" s="162"/>
      <c r="T184" s="162"/>
      <c r="U184" s="162"/>
      <c r="V184" s="163"/>
      <c r="W184" s="163"/>
      <c r="X184" s="163"/>
    </row>
    <row r="185">
      <c r="A185" s="674">
        <v>45705.0</v>
      </c>
      <c r="B185" s="674">
        <v>45782.0</v>
      </c>
      <c r="C185" s="677">
        <v>233617.0</v>
      </c>
      <c r="D185" s="677" t="s">
        <v>70</v>
      </c>
      <c r="E185" s="678">
        <v>45566.0</v>
      </c>
      <c r="F185" s="679">
        <f t="shared" si="1"/>
        <v>7</v>
      </c>
      <c r="G185" s="674">
        <v>45603.0</v>
      </c>
      <c r="H185" s="680">
        <f t="shared" si="2"/>
        <v>5</v>
      </c>
      <c r="I185" s="677" t="s">
        <v>49</v>
      </c>
      <c r="J185" s="677">
        <v>512.0</v>
      </c>
      <c r="K185" s="681">
        <v>5000.0</v>
      </c>
      <c r="L185" s="683"/>
      <c r="M185" s="682">
        <v>45780.0</v>
      </c>
      <c r="N185" s="677" t="s">
        <v>17</v>
      </c>
      <c r="O185" s="683"/>
      <c r="P185" s="684"/>
      <c r="Q185" s="152"/>
      <c r="R185" s="162"/>
      <c r="S185" s="162"/>
      <c r="T185" s="162"/>
      <c r="U185" s="162"/>
      <c r="V185" s="163"/>
      <c r="W185" s="163"/>
      <c r="X185" s="163"/>
    </row>
    <row r="186">
      <c r="A186" s="674">
        <v>45705.0</v>
      </c>
      <c r="B186" s="674">
        <v>45782.0</v>
      </c>
      <c r="C186" s="677">
        <v>237177.0</v>
      </c>
      <c r="D186" s="677" t="s">
        <v>70</v>
      </c>
      <c r="E186" s="678">
        <v>45597.0</v>
      </c>
      <c r="F186" s="679">
        <f t="shared" si="1"/>
        <v>6</v>
      </c>
      <c r="G186" s="686">
        <v>45644.0</v>
      </c>
      <c r="H186" s="680">
        <f t="shared" si="2"/>
        <v>4</v>
      </c>
      <c r="I186" s="677" t="s">
        <v>49</v>
      </c>
      <c r="J186" s="677">
        <v>512.0</v>
      </c>
      <c r="K186" s="687"/>
      <c r="L186" s="683"/>
      <c r="M186" s="682">
        <v>45780.0</v>
      </c>
      <c r="N186" s="677" t="s">
        <v>17</v>
      </c>
      <c r="O186" s="683"/>
      <c r="P186" s="684"/>
      <c r="Q186" s="152"/>
      <c r="R186" s="162"/>
      <c r="S186" s="162"/>
      <c r="T186" s="162"/>
      <c r="U186" s="162"/>
      <c r="V186" s="163"/>
      <c r="W186" s="163"/>
      <c r="X186" s="163"/>
    </row>
    <row r="187">
      <c r="A187" s="674">
        <v>45705.0</v>
      </c>
      <c r="B187" s="674">
        <v>45783.0</v>
      </c>
      <c r="C187" s="677">
        <v>241168.0</v>
      </c>
      <c r="D187" s="677" t="s">
        <v>70</v>
      </c>
      <c r="E187" s="678">
        <v>45597.0</v>
      </c>
      <c r="F187" s="679">
        <f t="shared" si="1"/>
        <v>6</v>
      </c>
      <c r="G187" s="674">
        <v>45689.0</v>
      </c>
      <c r="H187" s="680">
        <f t="shared" si="2"/>
        <v>3</v>
      </c>
      <c r="I187" s="677" t="s">
        <v>74</v>
      </c>
      <c r="J187" s="677">
        <v>312.0</v>
      </c>
      <c r="K187" s="681" t="s">
        <v>239</v>
      </c>
      <c r="L187" s="677" t="s">
        <v>51</v>
      </c>
      <c r="M187" s="682">
        <v>45728.0</v>
      </c>
      <c r="N187" s="677" t="s">
        <v>19</v>
      </c>
      <c r="O187" s="677" t="s">
        <v>65</v>
      </c>
      <c r="P187" s="684"/>
      <c r="Q187" s="152"/>
      <c r="R187" s="162"/>
      <c r="S187" s="162"/>
      <c r="T187" s="162"/>
      <c r="U187" s="162"/>
      <c r="V187" s="163"/>
      <c r="W187" s="163"/>
      <c r="X187" s="163"/>
    </row>
    <row r="188">
      <c r="A188" s="674">
        <v>45705.0</v>
      </c>
      <c r="B188" s="674">
        <v>45783.0</v>
      </c>
      <c r="C188" s="677">
        <v>222116.0</v>
      </c>
      <c r="D188" s="677" t="s">
        <v>70</v>
      </c>
      <c r="E188" s="678">
        <v>45444.0</v>
      </c>
      <c r="F188" s="679">
        <f t="shared" si="1"/>
        <v>11</v>
      </c>
      <c r="G188" s="674">
        <v>45495.0</v>
      </c>
      <c r="H188" s="680">
        <f t="shared" si="2"/>
        <v>9</v>
      </c>
      <c r="I188" s="677" t="s">
        <v>74</v>
      </c>
      <c r="J188" s="677" t="s">
        <v>108</v>
      </c>
      <c r="K188" s="681">
        <v>11840.0</v>
      </c>
      <c r="L188" s="677" t="s">
        <v>68</v>
      </c>
      <c r="M188" s="682">
        <v>45735.0</v>
      </c>
      <c r="N188" s="677" t="s">
        <v>19</v>
      </c>
      <c r="O188" s="677" t="s">
        <v>1095</v>
      </c>
      <c r="P188" s="685" t="s">
        <v>66</v>
      </c>
      <c r="Q188" s="152"/>
      <c r="R188" s="162"/>
      <c r="S188" s="162"/>
      <c r="T188" s="162"/>
      <c r="U188" s="162"/>
      <c r="V188" s="163"/>
      <c r="W188" s="163"/>
      <c r="X188" s="163"/>
    </row>
    <row r="189">
      <c r="A189" s="674">
        <v>45705.0</v>
      </c>
      <c r="B189" s="674">
        <v>45783.0</v>
      </c>
      <c r="C189" s="677">
        <v>224241.0</v>
      </c>
      <c r="D189" s="677" t="s">
        <v>70</v>
      </c>
      <c r="E189" s="678">
        <v>45444.0</v>
      </c>
      <c r="F189" s="679">
        <f t="shared" si="1"/>
        <v>11</v>
      </c>
      <c r="G189" s="674">
        <v>45512.0</v>
      </c>
      <c r="H189" s="680">
        <f t="shared" si="2"/>
        <v>8</v>
      </c>
      <c r="I189" s="677" t="s">
        <v>73</v>
      </c>
      <c r="J189" s="158" t="s">
        <v>1355</v>
      </c>
      <c r="K189" s="681" t="s">
        <v>1356</v>
      </c>
      <c r="L189" s="677" t="s">
        <v>68</v>
      </c>
      <c r="M189" s="682">
        <v>45733.0</v>
      </c>
      <c r="N189" s="677" t="s">
        <v>19</v>
      </c>
      <c r="O189" s="683"/>
      <c r="P189" s="684"/>
      <c r="Q189" s="152"/>
      <c r="R189" s="162"/>
      <c r="S189" s="162"/>
      <c r="T189" s="162"/>
      <c r="U189" s="162"/>
      <c r="V189" s="163"/>
      <c r="W189" s="163"/>
      <c r="X189" s="163"/>
    </row>
    <row r="190">
      <c r="A190" s="674">
        <v>45705.0</v>
      </c>
      <c r="B190" s="674">
        <v>45783.0</v>
      </c>
      <c r="C190" s="677">
        <v>215913.0</v>
      </c>
      <c r="D190" s="677" t="s">
        <v>70</v>
      </c>
      <c r="E190" s="678">
        <v>45352.0</v>
      </c>
      <c r="F190" s="679">
        <f t="shared" si="1"/>
        <v>14</v>
      </c>
      <c r="G190" s="674">
        <v>45441.0</v>
      </c>
      <c r="H190" s="680">
        <f t="shared" si="2"/>
        <v>11</v>
      </c>
      <c r="I190" s="677" t="s">
        <v>73</v>
      </c>
      <c r="J190" s="677" t="s">
        <v>210</v>
      </c>
      <c r="K190" s="687"/>
      <c r="L190" s="683"/>
      <c r="M190" s="683"/>
      <c r="N190" s="677" t="s">
        <v>19</v>
      </c>
      <c r="O190" s="683"/>
      <c r="P190" s="684"/>
      <c r="Q190" s="152"/>
      <c r="R190" s="162"/>
      <c r="S190" s="162"/>
      <c r="T190" s="162"/>
      <c r="U190" s="162"/>
      <c r="V190" s="163"/>
      <c r="W190" s="163"/>
      <c r="X190" s="163"/>
    </row>
    <row r="191">
      <c r="A191" s="674">
        <v>45715.0</v>
      </c>
      <c r="B191" s="674">
        <v>45783.0</v>
      </c>
      <c r="C191" s="677">
        <v>227282.0</v>
      </c>
      <c r="D191" s="677" t="s">
        <v>70</v>
      </c>
      <c r="E191" s="678">
        <v>45505.0</v>
      </c>
      <c r="F191" s="679">
        <f t="shared" si="1"/>
        <v>9</v>
      </c>
      <c r="G191" s="674">
        <v>45541.0</v>
      </c>
      <c r="H191" s="680">
        <f t="shared" si="2"/>
        <v>8</v>
      </c>
      <c r="I191" s="677" t="s">
        <v>74</v>
      </c>
      <c r="J191" s="722" t="s">
        <v>108</v>
      </c>
      <c r="K191" s="681">
        <v>4000.0</v>
      </c>
      <c r="L191" s="677" t="s">
        <v>68</v>
      </c>
      <c r="M191" s="682">
        <v>45715.0</v>
      </c>
      <c r="N191" s="677" t="s">
        <v>19</v>
      </c>
      <c r="O191" s="677" t="s">
        <v>65</v>
      </c>
      <c r="P191" s="684"/>
      <c r="Q191" s="152"/>
      <c r="R191" s="162"/>
      <c r="S191" s="162"/>
      <c r="T191" s="162"/>
      <c r="U191" s="162"/>
      <c r="V191" s="163"/>
      <c r="W191" s="163"/>
      <c r="X191" s="163"/>
    </row>
    <row r="192">
      <c r="A192" s="674">
        <v>45705.0</v>
      </c>
      <c r="B192" s="674">
        <v>45783.0</v>
      </c>
      <c r="C192" s="677">
        <v>226576.0</v>
      </c>
      <c r="D192" s="677" t="s">
        <v>70</v>
      </c>
      <c r="E192" s="678">
        <v>45505.0</v>
      </c>
      <c r="F192" s="679">
        <f t="shared" si="1"/>
        <v>9</v>
      </c>
      <c r="G192" s="674">
        <v>45534.0</v>
      </c>
      <c r="H192" s="680">
        <f t="shared" si="2"/>
        <v>8</v>
      </c>
      <c r="I192" s="677" t="s">
        <v>74</v>
      </c>
      <c r="J192" s="677">
        <v>312.0</v>
      </c>
      <c r="K192" s="681" t="s">
        <v>239</v>
      </c>
      <c r="L192" s="677" t="s">
        <v>51</v>
      </c>
      <c r="M192" s="682">
        <v>45714.0</v>
      </c>
      <c r="N192" s="677" t="s">
        <v>19</v>
      </c>
      <c r="O192" s="683"/>
      <c r="P192" s="685" t="s">
        <v>66</v>
      </c>
      <c r="Q192" s="152"/>
      <c r="R192" s="162"/>
      <c r="S192" s="162"/>
      <c r="T192" s="162"/>
      <c r="U192" s="162"/>
      <c r="V192" s="163"/>
      <c r="W192" s="163"/>
      <c r="X192" s="163"/>
    </row>
    <row r="193">
      <c r="A193" s="674">
        <v>45705.0</v>
      </c>
      <c r="B193" s="674">
        <v>45783.0</v>
      </c>
      <c r="C193" s="677">
        <v>229465.0</v>
      </c>
      <c r="D193" s="677" t="s">
        <v>70</v>
      </c>
      <c r="E193" s="678">
        <v>45505.0</v>
      </c>
      <c r="F193" s="679">
        <f t="shared" si="1"/>
        <v>9</v>
      </c>
      <c r="G193" s="674">
        <v>45565.0</v>
      </c>
      <c r="H193" s="680">
        <f t="shared" si="2"/>
        <v>7</v>
      </c>
      <c r="I193" s="677" t="s">
        <v>59</v>
      </c>
      <c r="J193" s="677" t="s">
        <v>143</v>
      </c>
      <c r="K193" s="687"/>
      <c r="L193" s="683"/>
      <c r="M193" s="683"/>
      <c r="N193" s="677" t="s">
        <v>19</v>
      </c>
      <c r="O193" s="683"/>
      <c r="P193" s="684"/>
      <c r="Q193" s="152"/>
      <c r="R193" s="162"/>
      <c r="S193" s="162"/>
      <c r="T193" s="162"/>
      <c r="U193" s="162"/>
      <c r="V193" s="163"/>
      <c r="W193" s="163"/>
      <c r="X193" s="163"/>
    </row>
    <row r="194">
      <c r="A194" s="674">
        <v>45705.0</v>
      </c>
      <c r="B194" s="674">
        <v>45783.0</v>
      </c>
      <c r="C194" s="677">
        <v>230813.0</v>
      </c>
      <c r="D194" s="677" t="s">
        <v>70</v>
      </c>
      <c r="E194" s="678">
        <v>45536.0</v>
      </c>
      <c r="F194" s="679">
        <f t="shared" si="1"/>
        <v>8</v>
      </c>
      <c r="G194" s="686">
        <v>45576.0</v>
      </c>
      <c r="H194" s="680">
        <f t="shared" si="2"/>
        <v>6</v>
      </c>
      <c r="I194" s="677" t="s">
        <v>59</v>
      </c>
      <c r="J194" s="677" t="s">
        <v>143</v>
      </c>
      <c r="K194" s="687"/>
      <c r="L194" s="683"/>
      <c r="M194" s="683"/>
      <c r="N194" s="677" t="s">
        <v>19</v>
      </c>
      <c r="O194" s="683"/>
      <c r="P194" s="684"/>
      <c r="Q194" s="152"/>
      <c r="R194" s="162"/>
      <c r="S194" s="162"/>
      <c r="T194" s="162"/>
      <c r="U194" s="162"/>
      <c r="V194" s="163"/>
      <c r="W194" s="163"/>
      <c r="X194" s="163"/>
    </row>
    <row r="195">
      <c r="A195" s="674">
        <v>45705.0</v>
      </c>
      <c r="B195" s="674">
        <v>45783.0</v>
      </c>
      <c r="C195" s="677">
        <v>234333.0</v>
      </c>
      <c r="D195" s="677" t="s">
        <v>70</v>
      </c>
      <c r="E195" s="678">
        <v>45566.0</v>
      </c>
      <c r="F195" s="679">
        <f t="shared" si="1"/>
        <v>7</v>
      </c>
      <c r="G195" s="686">
        <v>45610.0</v>
      </c>
      <c r="H195" s="680">
        <f t="shared" si="2"/>
        <v>5</v>
      </c>
      <c r="I195" s="677" t="s">
        <v>74</v>
      </c>
      <c r="J195" s="677">
        <v>316.0</v>
      </c>
      <c r="K195" s="681" t="s">
        <v>239</v>
      </c>
      <c r="L195" s="677" t="s">
        <v>51</v>
      </c>
      <c r="M195" s="682">
        <v>45714.0</v>
      </c>
      <c r="N195" s="677" t="s">
        <v>19</v>
      </c>
      <c r="O195" s="677" t="s">
        <v>65</v>
      </c>
      <c r="P195" s="684"/>
      <c r="Q195" s="152"/>
      <c r="R195" s="162"/>
      <c r="S195" s="162"/>
      <c r="T195" s="162"/>
      <c r="U195" s="162"/>
      <c r="V195" s="163"/>
      <c r="W195" s="163"/>
      <c r="X195" s="163"/>
    </row>
    <row r="196">
      <c r="A196" s="674">
        <v>45705.0</v>
      </c>
      <c r="B196" s="674">
        <v>45783.0</v>
      </c>
      <c r="C196" s="677">
        <v>235725.0</v>
      </c>
      <c r="D196" s="677" t="s">
        <v>70</v>
      </c>
      <c r="E196" s="678">
        <v>45597.0</v>
      </c>
      <c r="F196" s="679">
        <f t="shared" si="1"/>
        <v>6</v>
      </c>
      <c r="G196" s="686">
        <v>45624.0</v>
      </c>
      <c r="H196" s="680">
        <f t="shared" si="2"/>
        <v>5</v>
      </c>
      <c r="I196" s="677" t="s">
        <v>74</v>
      </c>
      <c r="J196" s="677">
        <v>310.0</v>
      </c>
      <c r="K196" s="681" t="s">
        <v>239</v>
      </c>
      <c r="L196" s="677" t="s">
        <v>51</v>
      </c>
      <c r="M196" s="682">
        <v>45714.0</v>
      </c>
      <c r="N196" s="677" t="s">
        <v>19</v>
      </c>
      <c r="O196" s="683"/>
      <c r="P196" s="684"/>
      <c r="Q196" s="152"/>
      <c r="R196" s="162"/>
      <c r="S196" s="162"/>
      <c r="T196" s="162"/>
      <c r="U196" s="162"/>
      <c r="V196" s="163"/>
      <c r="W196" s="163"/>
      <c r="X196" s="163"/>
    </row>
    <row r="197">
      <c r="A197" s="674">
        <v>45705.0</v>
      </c>
      <c r="B197" s="674">
        <v>45783.0</v>
      </c>
      <c r="C197" s="677">
        <v>210859.0</v>
      </c>
      <c r="D197" s="677" t="s">
        <v>77</v>
      </c>
      <c r="E197" s="678">
        <v>45352.0</v>
      </c>
      <c r="F197" s="679">
        <f t="shared" si="1"/>
        <v>14</v>
      </c>
      <c r="G197" s="674">
        <v>45399.0</v>
      </c>
      <c r="H197" s="680">
        <f t="shared" si="2"/>
        <v>12</v>
      </c>
      <c r="I197" s="677" t="s">
        <v>49</v>
      </c>
      <c r="J197" s="677">
        <v>535.0</v>
      </c>
      <c r="K197" s="687"/>
      <c r="L197" s="683"/>
      <c r="M197" s="682">
        <v>45742.0</v>
      </c>
      <c r="N197" s="677" t="s">
        <v>19</v>
      </c>
      <c r="O197" s="683"/>
      <c r="P197" s="684"/>
      <c r="Q197" s="152"/>
      <c r="R197" s="162"/>
      <c r="S197" s="162"/>
      <c r="T197" s="162"/>
      <c r="U197" s="162"/>
      <c r="V197" s="163"/>
      <c r="W197" s="163"/>
      <c r="X197" s="163"/>
    </row>
    <row r="198">
      <c r="A198" s="674">
        <v>45729.0</v>
      </c>
      <c r="B198" s="674">
        <v>45782.0</v>
      </c>
      <c r="C198" s="677">
        <v>213692.0</v>
      </c>
      <c r="D198" s="677" t="s">
        <v>77</v>
      </c>
      <c r="E198" s="678">
        <v>45383.0</v>
      </c>
      <c r="F198" s="679">
        <f t="shared" si="1"/>
        <v>13</v>
      </c>
      <c r="G198" s="674">
        <v>45430.0</v>
      </c>
      <c r="H198" s="680">
        <f t="shared" si="2"/>
        <v>11</v>
      </c>
      <c r="I198" s="677" t="s">
        <v>73</v>
      </c>
      <c r="J198" s="158" t="s">
        <v>442</v>
      </c>
      <c r="K198" s="681">
        <v>17110.0</v>
      </c>
      <c r="L198" s="677" t="s">
        <v>68</v>
      </c>
      <c r="M198" s="682">
        <v>45782.0</v>
      </c>
      <c r="N198" s="677" t="s">
        <v>18</v>
      </c>
      <c r="O198" s="677"/>
      <c r="P198" s="684"/>
      <c r="Q198" s="152"/>
      <c r="R198" s="162"/>
      <c r="S198" s="162"/>
      <c r="T198" s="162"/>
      <c r="U198" s="162"/>
      <c r="V198" s="163"/>
      <c r="W198" s="163"/>
      <c r="X198" s="163"/>
    </row>
    <row r="199">
      <c r="A199" s="674">
        <v>45705.0</v>
      </c>
      <c r="B199" s="674">
        <v>45783.0</v>
      </c>
      <c r="C199" s="677">
        <v>184125.0</v>
      </c>
      <c r="D199" s="677" t="s">
        <v>104</v>
      </c>
      <c r="E199" s="678">
        <v>45139.0</v>
      </c>
      <c r="F199" s="679">
        <f t="shared" si="1"/>
        <v>21</v>
      </c>
      <c r="G199" s="674">
        <v>45167.0</v>
      </c>
      <c r="H199" s="680">
        <f t="shared" si="2"/>
        <v>20</v>
      </c>
      <c r="I199" s="677" t="s">
        <v>59</v>
      </c>
      <c r="J199" s="677">
        <v>105.0</v>
      </c>
      <c r="K199" s="681" t="s">
        <v>239</v>
      </c>
      <c r="L199" s="677" t="s">
        <v>51</v>
      </c>
      <c r="M199" s="682">
        <v>45734.0</v>
      </c>
      <c r="N199" s="677" t="s">
        <v>19</v>
      </c>
      <c r="O199" s="683"/>
      <c r="P199" s="684"/>
      <c r="Q199" s="152"/>
      <c r="R199" s="162"/>
      <c r="S199" s="162"/>
      <c r="T199" s="162"/>
      <c r="U199" s="162"/>
      <c r="V199" s="163"/>
      <c r="W199" s="163"/>
      <c r="X199" s="163"/>
    </row>
    <row r="200">
      <c r="A200" s="674">
        <v>45705.0</v>
      </c>
      <c r="B200" s="674">
        <v>45783.0</v>
      </c>
      <c r="C200" s="677">
        <v>209533.0</v>
      </c>
      <c r="D200" s="677" t="s">
        <v>104</v>
      </c>
      <c r="E200" s="678">
        <v>45323.0</v>
      </c>
      <c r="F200" s="679">
        <f t="shared" si="1"/>
        <v>15</v>
      </c>
      <c r="G200" s="674">
        <v>45390.0</v>
      </c>
      <c r="H200" s="680">
        <f t="shared" si="2"/>
        <v>12</v>
      </c>
      <c r="I200" s="677" t="s">
        <v>59</v>
      </c>
      <c r="J200" s="677">
        <v>139.0</v>
      </c>
      <c r="K200" s="681">
        <v>14000.0</v>
      </c>
      <c r="L200" s="677" t="s">
        <v>51</v>
      </c>
      <c r="M200" s="682">
        <v>45716.0</v>
      </c>
      <c r="N200" s="677" t="s">
        <v>19</v>
      </c>
      <c r="O200" s="677" t="s">
        <v>1352</v>
      </c>
      <c r="P200" s="685" t="s">
        <v>66</v>
      </c>
      <c r="Q200" s="152"/>
      <c r="R200" s="162"/>
      <c r="S200" s="162"/>
      <c r="T200" s="162"/>
      <c r="U200" s="162"/>
      <c r="V200" s="163"/>
      <c r="W200" s="163"/>
      <c r="X200" s="163"/>
    </row>
    <row r="201">
      <c r="A201" s="674">
        <v>45702.0</v>
      </c>
      <c r="B201" s="674">
        <v>45783.0</v>
      </c>
      <c r="C201" s="677">
        <v>225231.0</v>
      </c>
      <c r="D201" s="677" t="s">
        <v>104</v>
      </c>
      <c r="E201" s="678">
        <v>45413.0</v>
      </c>
      <c r="F201" s="679">
        <f t="shared" si="1"/>
        <v>12</v>
      </c>
      <c r="G201" s="674">
        <v>45523.0</v>
      </c>
      <c r="H201" s="680">
        <f t="shared" si="2"/>
        <v>8</v>
      </c>
      <c r="I201" s="677" t="s">
        <v>74</v>
      </c>
      <c r="J201" s="677" t="s">
        <v>94</v>
      </c>
      <c r="K201" s="681">
        <v>10000.0</v>
      </c>
      <c r="L201" s="677" t="s">
        <v>68</v>
      </c>
      <c r="M201" s="720">
        <v>45706.0</v>
      </c>
      <c r="N201" s="677" t="s">
        <v>19</v>
      </c>
      <c r="O201" s="683"/>
      <c r="P201" s="684"/>
      <c r="Q201" s="152"/>
      <c r="R201" s="162"/>
      <c r="S201" s="162"/>
      <c r="T201" s="162"/>
      <c r="U201" s="162"/>
      <c r="V201" s="163"/>
      <c r="W201" s="163"/>
      <c r="X201" s="163"/>
    </row>
    <row r="202">
      <c r="A202" s="674">
        <v>45705.0</v>
      </c>
      <c r="B202" s="674">
        <v>45783.0</v>
      </c>
      <c r="C202" s="677">
        <v>235568.0</v>
      </c>
      <c r="D202" s="677" t="s">
        <v>104</v>
      </c>
      <c r="E202" s="678">
        <v>45566.0</v>
      </c>
      <c r="F202" s="679">
        <f t="shared" si="1"/>
        <v>7</v>
      </c>
      <c r="G202" s="686">
        <v>45623.0</v>
      </c>
      <c r="H202" s="680">
        <f t="shared" si="2"/>
        <v>5</v>
      </c>
      <c r="I202" s="677" t="s">
        <v>42</v>
      </c>
      <c r="J202" s="677" t="s">
        <v>143</v>
      </c>
      <c r="K202" s="687"/>
      <c r="L202" s="683"/>
      <c r="M202" s="683"/>
      <c r="N202" s="677" t="s">
        <v>19</v>
      </c>
      <c r="O202" s="683"/>
      <c r="P202" s="684"/>
      <c r="Q202" s="152"/>
      <c r="R202" s="162"/>
      <c r="S202" s="162"/>
      <c r="T202" s="162"/>
      <c r="U202" s="162"/>
      <c r="V202" s="163"/>
      <c r="W202" s="163"/>
      <c r="X202" s="163"/>
    </row>
    <row r="203">
      <c r="A203" s="674">
        <v>45705.0</v>
      </c>
      <c r="B203" s="674">
        <v>45783.0</v>
      </c>
      <c r="C203" s="677">
        <v>199204.0</v>
      </c>
      <c r="D203" s="677" t="s">
        <v>104</v>
      </c>
      <c r="E203" s="678">
        <v>45323.0</v>
      </c>
      <c r="F203" s="679">
        <f t="shared" si="1"/>
        <v>15</v>
      </c>
      <c r="G203" s="674">
        <v>45344.0</v>
      </c>
      <c r="H203" s="680">
        <f t="shared" si="2"/>
        <v>14</v>
      </c>
      <c r="I203" s="677" t="s">
        <v>49</v>
      </c>
      <c r="J203" s="677">
        <v>535.0</v>
      </c>
      <c r="K203" s="687"/>
      <c r="L203" s="683"/>
      <c r="M203" s="682">
        <v>45742.0</v>
      </c>
      <c r="N203" s="677" t="s">
        <v>19</v>
      </c>
      <c r="O203" s="683"/>
      <c r="P203" s="684"/>
      <c r="Q203" s="152"/>
      <c r="R203" s="162"/>
      <c r="S203" s="162"/>
      <c r="T203" s="162"/>
      <c r="U203" s="162"/>
      <c r="V203" s="163"/>
      <c r="W203" s="163"/>
      <c r="X203" s="163"/>
    </row>
    <row r="204">
      <c r="A204" s="674">
        <v>45705.0</v>
      </c>
      <c r="B204" s="674">
        <v>45783.0</v>
      </c>
      <c r="C204" s="677">
        <v>180034.0</v>
      </c>
      <c r="D204" s="677" t="s">
        <v>104</v>
      </c>
      <c r="E204" s="678">
        <v>45413.0</v>
      </c>
      <c r="F204" s="679">
        <f t="shared" si="1"/>
        <v>12</v>
      </c>
      <c r="G204" s="674">
        <v>45432.0</v>
      </c>
      <c r="H204" s="680">
        <f t="shared" si="2"/>
        <v>11</v>
      </c>
      <c r="I204" s="677" t="s">
        <v>134</v>
      </c>
      <c r="J204" s="721" t="s">
        <v>1357</v>
      </c>
      <c r="K204" s="681">
        <v>5000.0</v>
      </c>
      <c r="L204" s="677" t="s">
        <v>68</v>
      </c>
      <c r="M204" s="682">
        <v>45706.0</v>
      </c>
      <c r="N204" s="677" t="s">
        <v>19</v>
      </c>
      <c r="O204" s="677" t="s">
        <v>65</v>
      </c>
      <c r="P204" s="684"/>
      <c r="Q204" s="152"/>
      <c r="R204" s="162"/>
      <c r="S204" s="162"/>
      <c r="T204" s="162"/>
      <c r="U204" s="162"/>
      <c r="V204" s="163"/>
      <c r="W204" s="163"/>
      <c r="X204" s="163"/>
    </row>
    <row r="205">
      <c r="A205" s="674">
        <v>45705.0</v>
      </c>
      <c r="B205" s="674">
        <v>45783.0</v>
      </c>
      <c r="C205" s="677">
        <v>226283.0</v>
      </c>
      <c r="D205" s="677" t="s">
        <v>104</v>
      </c>
      <c r="E205" s="678">
        <v>45505.0</v>
      </c>
      <c r="F205" s="679">
        <f t="shared" si="1"/>
        <v>9</v>
      </c>
      <c r="G205" s="674">
        <v>45532.0</v>
      </c>
      <c r="H205" s="680">
        <f t="shared" si="2"/>
        <v>8</v>
      </c>
      <c r="I205" s="677" t="s">
        <v>49</v>
      </c>
      <c r="J205" s="677" t="s">
        <v>33</v>
      </c>
      <c r="K205" s="687"/>
      <c r="L205" s="683"/>
      <c r="M205" s="683"/>
      <c r="N205" s="677" t="s">
        <v>19</v>
      </c>
      <c r="O205" s="683"/>
      <c r="P205" s="684"/>
      <c r="Q205" s="152"/>
      <c r="R205" s="162"/>
      <c r="S205" s="162"/>
      <c r="T205" s="162"/>
      <c r="U205" s="162"/>
      <c r="V205" s="163"/>
      <c r="W205" s="163"/>
      <c r="X205" s="163"/>
    </row>
    <row r="206">
      <c r="A206" s="674">
        <v>45705.0</v>
      </c>
      <c r="B206" s="674">
        <v>45783.0</v>
      </c>
      <c r="C206" s="677">
        <v>235034.0</v>
      </c>
      <c r="D206" s="677" t="s">
        <v>104</v>
      </c>
      <c r="E206" s="678">
        <v>45597.0</v>
      </c>
      <c r="F206" s="679">
        <f t="shared" si="1"/>
        <v>6</v>
      </c>
      <c r="G206" s="686">
        <v>45618.0</v>
      </c>
      <c r="H206" s="680">
        <f t="shared" si="2"/>
        <v>5</v>
      </c>
      <c r="I206" s="677" t="s">
        <v>63</v>
      </c>
      <c r="J206" s="677" t="s">
        <v>33</v>
      </c>
      <c r="K206" s="687"/>
      <c r="L206" s="683"/>
      <c r="M206" s="683"/>
      <c r="N206" s="677" t="s">
        <v>19</v>
      </c>
      <c r="O206" s="683"/>
      <c r="P206" s="684"/>
      <c r="Q206" s="152"/>
      <c r="R206" s="162"/>
      <c r="S206" s="162"/>
      <c r="T206" s="162"/>
      <c r="U206" s="162"/>
      <c r="V206" s="163"/>
      <c r="W206" s="163"/>
      <c r="X206" s="163"/>
    </row>
    <row r="207">
      <c r="A207" s="674">
        <v>45705.0</v>
      </c>
      <c r="B207" s="674">
        <v>45783.0</v>
      </c>
      <c r="C207" s="677">
        <v>64879.0</v>
      </c>
      <c r="D207" s="677" t="s">
        <v>83</v>
      </c>
      <c r="E207" s="678">
        <v>43983.0</v>
      </c>
      <c r="F207" s="679">
        <f t="shared" si="1"/>
        <v>59</v>
      </c>
      <c r="G207" s="674">
        <v>44091.0</v>
      </c>
      <c r="H207" s="680">
        <f t="shared" si="2"/>
        <v>55</v>
      </c>
      <c r="I207" s="677" t="s">
        <v>72</v>
      </c>
      <c r="J207" s="721">
        <v>776174.0</v>
      </c>
      <c r="K207" s="687"/>
      <c r="L207" s="683"/>
      <c r="M207" s="683"/>
      <c r="N207" s="677" t="s">
        <v>19</v>
      </c>
      <c r="O207" s="683"/>
      <c r="P207" s="684"/>
      <c r="Q207" s="152"/>
      <c r="R207" s="162"/>
      <c r="S207" s="162"/>
      <c r="T207" s="162"/>
      <c r="U207" s="162"/>
      <c r="V207" s="163"/>
      <c r="W207" s="163"/>
      <c r="X207" s="163"/>
    </row>
    <row r="208">
      <c r="A208" s="674">
        <v>45705.0</v>
      </c>
      <c r="B208" s="674">
        <v>45783.0</v>
      </c>
      <c r="C208" s="677">
        <v>111802.0</v>
      </c>
      <c r="D208" s="677" t="s">
        <v>83</v>
      </c>
      <c r="E208" s="678">
        <v>44440.0</v>
      </c>
      <c r="F208" s="679">
        <f t="shared" si="1"/>
        <v>44</v>
      </c>
      <c r="G208" s="674">
        <v>44573.0</v>
      </c>
      <c r="H208" s="680">
        <f t="shared" si="2"/>
        <v>39</v>
      </c>
      <c r="I208" s="677" t="s">
        <v>72</v>
      </c>
      <c r="J208" s="677" t="s">
        <v>1358</v>
      </c>
      <c r="K208" s="687"/>
      <c r="L208" s="683"/>
      <c r="M208" s="683"/>
      <c r="N208" s="677" t="s">
        <v>19</v>
      </c>
      <c r="O208" s="683"/>
      <c r="P208" s="684"/>
      <c r="Q208" s="152"/>
      <c r="R208" s="162"/>
      <c r="S208" s="162"/>
      <c r="T208" s="162"/>
      <c r="U208" s="162"/>
      <c r="V208" s="163"/>
      <c r="W208" s="163"/>
      <c r="X208" s="163"/>
    </row>
    <row r="209">
      <c r="A209" s="674">
        <v>45705.0</v>
      </c>
      <c r="B209" s="674">
        <v>45782.0</v>
      </c>
      <c r="C209" s="677">
        <v>111514.0</v>
      </c>
      <c r="D209" s="677" t="s">
        <v>83</v>
      </c>
      <c r="E209" s="678">
        <v>44531.0</v>
      </c>
      <c r="F209" s="679">
        <f t="shared" si="1"/>
        <v>41</v>
      </c>
      <c r="G209" s="674">
        <v>44602.0</v>
      </c>
      <c r="H209" s="680">
        <f t="shared" si="2"/>
        <v>38</v>
      </c>
      <c r="I209" s="677" t="s">
        <v>72</v>
      </c>
      <c r="J209" s="677">
        <v>4045.0</v>
      </c>
      <c r="K209" s="681" t="s">
        <v>1359</v>
      </c>
      <c r="L209" s="677" t="s">
        <v>68</v>
      </c>
      <c r="M209" s="682">
        <v>45782.0</v>
      </c>
      <c r="N209" s="677" t="s">
        <v>17</v>
      </c>
      <c r="O209" s="683"/>
      <c r="P209" s="684"/>
      <c r="Q209" s="152"/>
      <c r="R209" s="162"/>
      <c r="S209" s="162"/>
      <c r="T209" s="162"/>
      <c r="U209" s="162"/>
      <c r="V209" s="163"/>
      <c r="W209" s="163"/>
      <c r="X209" s="163"/>
    </row>
    <row r="210">
      <c r="A210" s="674">
        <v>45705.0</v>
      </c>
      <c r="B210" s="674">
        <v>45783.0</v>
      </c>
      <c r="C210" s="677">
        <v>197936.0</v>
      </c>
      <c r="D210" s="677" t="s">
        <v>83</v>
      </c>
      <c r="E210" s="678">
        <v>45200.0</v>
      </c>
      <c r="F210" s="679">
        <f t="shared" si="1"/>
        <v>19</v>
      </c>
      <c r="G210" s="674">
        <v>45301.0</v>
      </c>
      <c r="H210" s="680">
        <f t="shared" si="2"/>
        <v>15</v>
      </c>
      <c r="I210" s="677" t="s">
        <v>72</v>
      </c>
      <c r="J210" s="721">
        <v>771394.0</v>
      </c>
      <c r="K210" s="687"/>
      <c r="L210" s="683"/>
      <c r="M210" s="683"/>
      <c r="N210" s="677" t="s">
        <v>19</v>
      </c>
      <c r="O210" s="683"/>
      <c r="P210" s="684"/>
      <c r="Q210" s="152"/>
      <c r="R210" s="162"/>
      <c r="S210" s="162"/>
      <c r="T210" s="162"/>
      <c r="U210" s="162"/>
      <c r="V210" s="163"/>
      <c r="W210" s="163"/>
      <c r="X210" s="163"/>
    </row>
    <row r="211">
      <c r="A211" s="674">
        <v>45705.0</v>
      </c>
      <c r="B211" s="674">
        <v>45783.0</v>
      </c>
      <c r="C211" s="677">
        <v>164238.0</v>
      </c>
      <c r="D211" s="677" t="s">
        <v>83</v>
      </c>
      <c r="E211" s="678">
        <v>44927.0</v>
      </c>
      <c r="F211" s="679">
        <f t="shared" si="1"/>
        <v>28</v>
      </c>
      <c r="G211" s="674">
        <v>45003.0</v>
      </c>
      <c r="H211" s="680">
        <f t="shared" si="2"/>
        <v>25</v>
      </c>
      <c r="I211" s="677" t="s">
        <v>72</v>
      </c>
      <c r="J211" s="677">
        <v>4033.0</v>
      </c>
      <c r="K211" s="687"/>
      <c r="L211" s="683"/>
      <c r="M211" s="683"/>
      <c r="N211" s="677" t="s">
        <v>19</v>
      </c>
      <c r="O211" s="683"/>
      <c r="P211" s="684"/>
      <c r="Q211" s="152"/>
      <c r="R211" s="162"/>
      <c r="S211" s="162"/>
      <c r="T211" s="162"/>
      <c r="U211" s="162"/>
      <c r="V211" s="163"/>
      <c r="W211" s="163"/>
      <c r="X211" s="163"/>
    </row>
    <row r="212">
      <c r="A212" s="674">
        <v>45721.0</v>
      </c>
      <c r="B212" s="674">
        <v>45783.0</v>
      </c>
      <c r="C212" s="677">
        <v>192738.0</v>
      </c>
      <c r="D212" s="677" t="s">
        <v>83</v>
      </c>
      <c r="E212" s="678">
        <v>45170.0</v>
      </c>
      <c r="F212" s="679">
        <f t="shared" si="1"/>
        <v>20</v>
      </c>
      <c r="G212" s="686">
        <v>45244.0</v>
      </c>
      <c r="H212" s="680">
        <f t="shared" si="2"/>
        <v>17</v>
      </c>
      <c r="I212" s="677" t="s">
        <v>72</v>
      </c>
      <c r="J212" s="677">
        <v>4012.0</v>
      </c>
      <c r="K212" s="681" t="s">
        <v>110</v>
      </c>
      <c r="L212" s="677" t="s">
        <v>68</v>
      </c>
      <c r="M212" s="682">
        <v>45721.0</v>
      </c>
      <c r="N212" s="677" t="s">
        <v>19</v>
      </c>
      <c r="O212" s="683"/>
      <c r="P212" s="684"/>
      <c r="Q212" s="152"/>
      <c r="R212" s="162"/>
      <c r="S212" s="162"/>
      <c r="T212" s="162"/>
      <c r="U212" s="162"/>
      <c r="V212" s="163"/>
      <c r="W212" s="163"/>
      <c r="X212" s="163"/>
    </row>
    <row r="213">
      <c r="A213" s="674">
        <v>45705.0</v>
      </c>
      <c r="B213" s="674">
        <v>45782.0</v>
      </c>
      <c r="C213" s="677">
        <v>236036.0</v>
      </c>
      <c r="D213" s="677" t="s">
        <v>83</v>
      </c>
      <c r="E213" s="678">
        <v>45566.0</v>
      </c>
      <c r="F213" s="679">
        <f t="shared" si="1"/>
        <v>7</v>
      </c>
      <c r="G213" s="674">
        <v>45629.0</v>
      </c>
      <c r="H213" s="680">
        <f t="shared" si="2"/>
        <v>5</v>
      </c>
      <c r="I213" s="677" t="s">
        <v>49</v>
      </c>
      <c r="J213" s="677">
        <v>512.0</v>
      </c>
      <c r="K213" s="687"/>
      <c r="L213" s="683"/>
      <c r="M213" s="682">
        <v>45780.0</v>
      </c>
      <c r="N213" s="677" t="s">
        <v>17</v>
      </c>
      <c r="O213" s="683"/>
      <c r="P213" s="684"/>
      <c r="Q213" s="152"/>
      <c r="R213" s="162"/>
      <c r="S213" s="162"/>
      <c r="T213" s="162"/>
      <c r="U213" s="162"/>
      <c r="V213" s="163"/>
      <c r="W213" s="163"/>
      <c r="X213" s="163"/>
    </row>
    <row r="214">
      <c r="A214" s="674">
        <v>45705.0</v>
      </c>
      <c r="B214" s="674">
        <v>45783.0</v>
      </c>
      <c r="C214" s="677">
        <v>226836.0</v>
      </c>
      <c r="D214" s="677" t="s">
        <v>83</v>
      </c>
      <c r="E214" s="678">
        <v>45444.0</v>
      </c>
      <c r="F214" s="679">
        <f t="shared" si="1"/>
        <v>11</v>
      </c>
      <c r="G214" s="674">
        <v>45539.0</v>
      </c>
      <c r="H214" s="680">
        <f t="shared" si="2"/>
        <v>8</v>
      </c>
      <c r="I214" s="677" t="s">
        <v>49</v>
      </c>
      <c r="J214" s="677" t="s">
        <v>143</v>
      </c>
      <c r="K214" s="687"/>
      <c r="L214" s="683"/>
      <c r="M214" s="683"/>
      <c r="N214" s="677" t="s">
        <v>19</v>
      </c>
      <c r="O214" s="683"/>
      <c r="P214" s="684"/>
      <c r="Q214" s="152"/>
      <c r="R214" s="162"/>
      <c r="S214" s="162"/>
      <c r="T214" s="162"/>
      <c r="U214" s="162"/>
      <c r="V214" s="163"/>
      <c r="W214" s="163"/>
      <c r="X214" s="163"/>
    </row>
    <row r="215">
      <c r="A215" s="674">
        <v>45705.0</v>
      </c>
      <c r="B215" s="674">
        <v>45783.0</v>
      </c>
      <c r="C215" s="677">
        <v>220156.0</v>
      </c>
      <c r="D215" s="677" t="s">
        <v>83</v>
      </c>
      <c r="E215" s="678">
        <v>45413.0</v>
      </c>
      <c r="F215" s="679">
        <f t="shared" si="1"/>
        <v>12</v>
      </c>
      <c r="G215" s="674">
        <v>45476.0</v>
      </c>
      <c r="H215" s="680">
        <f t="shared" si="2"/>
        <v>10</v>
      </c>
      <c r="I215" s="677" t="s">
        <v>49</v>
      </c>
      <c r="J215" s="677">
        <v>501.0</v>
      </c>
      <c r="K215" s="681" t="s">
        <v>239</v>
      </c>
      <c r="L215" s="677" t="s">
        <v>68</v>
      </c>
      <c r="M215" s="682">
        <v>45737.0</v>
      </c>
      <c r="N215" s="677" t="s">
        <v>19</v>
      </c>
      <c r="O215" s="683"/>
      <c r="P215" s="685" t="s">
        <v>66</v>
      </c>
      <c r="Q215" s="152"/>
      <c r="R215" s="162"/>
      <c r="S215" s="162"/>
      <c r="T215" s="162"/>
      <c r="U215" s="162"/>
      <c r="V215" s="163"/>
      <c r="W215" s="163"/>
      <c r="X215" s="163"/>
    </row>
    <row r="216">
      <c r="A216" s="674">
        <v>45705.0</v>
      </c>
      <c r="B216" s="674">
        <v>45783.0</v>
      </c>
      <c r="C216" s="677">
        <v>223105.0</v>
      </c>
      <c r="D216" s="677" t="s">
        <v>83</v>
      </c>
      <c r="E216" s="678">
        <v>45413.0</v>
      </c>
      <c r="F216" s="679">
        <f t="shared" si="1"/>
        <v>12</v>
      </c>
      <c r="G216" s="674">
        <v>45545.0</v>
      </c>
      <c r="H216" s="680">
        <f t="shared" si="2"/>
        <v>7</v>
      </c>
      <c r="I216" s="677" t="s">
        <v>72</v>
      </c>
      <c r="J216" s="677" t="s">
        <v>33</v>
      </c>
      <c r="K216" s="687"/>
      <c r="L216" s="683"/>
      <c r="M216" s="683"/>
      <c r="N216" s="677" t="s">
        <v>19</v>
      </c>
      <c r="O216" s="683"/>
      <c r="P216" s="684"/>
      <c r="Q216" s="152"/>
      <c r="R216" s="162"/>
      <c r="S216" s="162"/>
      <c r="T216" s="162"/>
      <c r="U216" s="162"/>
      <c r="V216" s="163"/>
      <c r="W216" s="163"/>
      <c r="X216" s="163"/>
    </row>
    <row r="217">
      <c r="A217" s="674">
        <v>45705.0</v>
      </c>
      <c r="B217" s="674">
        <v>45783.0</v>
      </c>
      <c r="C217" s="677">
        <v>231440.0</v>
      </c>
      <c r="D217" s="677" t="s">
        <v>83</v>
      </c>
      <c r="E217" s="678">
        <v>44835.0</v>
      </c>
      <c r="F217" s="679">
        <f t="shared" si="1"/>
        <v>31</v>
      </c>
      <c r="G217" s="686">
        <v>45582.0</v>
      </c>
      <c r="H217" s="680">
        <f t="shared" si="2"/>
        <v>6</v>
      </c>
      <c r="I217" s="677" t="s">
        <v>49</v>
      </c>
      <c r="J217" s="677" t="s">
        <v>143</v>
      </c>
      <c r="K217" s="687"/>
      <c r="L217" s="683"/>
      <c r="M217" s="683"/>
      <c r="N217" s="677" t="s">
        <v>19</v>
      </c>
      <c r="O217" s="683"/>
      <c r="P217" s="684"/>
      <c r="Q217" s="152"/>
      <c r="R217" s="162"/>
      <c r="S217" s="162"/>
      <c r="T217" s="162"/>
      <c r="U217" s="162"/>
      <c r="V217" s="163"/>
      <c r="W217" s="163"/>
      <c r="X217" s="163"/>
    </row>
    <row r="218">
      <c r="A218" s="674">
        <v>45705.0</v>
      </c>
      <c r="B218" s="674">
        <v>45782.0</v>
      </c>
      <c r="C218" s="677">
        <v>234096.0</v>
      </c>
      <c r="D218" s="677" t="s">
        <v>83</v>
      </c>
      <c r="E218" s="678">
        <v>45505.0</v>
      </c>
      <c r="F218" s="679">
        <f t="shared" si="1"/>
        <v>9</v>
      </c>
      <c r="G218" s="686">
        <v>45609.0</v>
      </c>
      <c r="H218" s="680">
        <f t="shared" si="2"/>
        <v>5</v>
      </c>
      <c r="I218" s="677" t="s">
        <v>49</v>
      </c>
      <c r="J218" s="677">
        <v>512.0</v>
      </c>
      <c r="K218" s="687"/>
      <c r="L218" s="677" t="s">
        <v>68</v>
      </c>
      <c r="M218" s="682">
        <v>45780.0</v>
      </c>
      <c r="N218" s="677" t="s">
        <v>22</v>
      </c>
      <c r="O218" s="683"/>
      <c r="P218" s="684"/>
      <c r="Q218" s="152"/>
      <c r="R218" s="162"/>
      <c r="S218" s="162"/>
      <c r="T218" s="162"/>
      <c r="U218" s="162"/>
      <c r="V218" s="163"/>
      <c r="W218" s="163"/>
      <c r="X218" s="163"/>
    </row>
    <row r="219">
      <c r="A219" s="674">
        <v>45705.0</v>
      </c>
      <c r="B219" s="674">
        <v>45782.0</v>
      </c>
      <c r="C219" s="677">
        <v>238460.0</v>
      </c>
      <c r="D219" s="677" t="s">
        <v>83</v>
      </c>
      <c r="E219" s="678">
        <v>45566.0</v>
      </c>
      <c r="F219" s="679">
        <f t="shared" si="1"/>
        <v>7</v>
      </c>
      <c r="G219" s="674">
        <v>45666.0</v>
      </c>
      <c r="H219" s="680">
        <f t="shared" si="2"/>
        <v>3</v>
      </c>
      <c r="I219" s="677" t="s">
        <v>49</v>
      </c>
      <c r="J219" s="677">
        <v>512.0</v>
      </c>
      <c r="K219" s="687"/>
      <c r="L219" s="683"/>
      <c r="M219" s="682">
        <v>45780.0</v>
      </c>
      <c r="N219" s="677" t="s">
        <v>22</v>
      </c>
      <c r="O219" s="683"/>
      <c r="P219" s="684"/>
      <c r="Q219" s="152"/>
      <c r="R219" s="162"/>
      <c r="S219" s="162"/>
      <c r="T219" s="162"/>
      <c r="U219" s="162"/>
      <c r="V219" s="163"/>
      <c r="W219" s="163"/>
      <c r="X219" s="163"/>
    </row>
    <row r="220">
      <c r="A220" s="674">
        <v>45705.0</v>
      </c>
      <c r="B220" s="674">
        <v>45782.0</v>
      </c>
      <c r="C220" s="677">
        <v>241862.0</v>
      </c>
      <c r="D220" s="677" t="s">
        <v>83</v>
      </c>
      <c r="E220" s="678">
        <v>45474.0</v>
      </c>
      <c r="F220" s="679">
        <f t="shared" si="1"/>
        <v>10</v>
      </c>
      <c r="G220" s="674">
        <v>45693.0</v>
      </c>
      <c r="H220" s="680">
        <f t="shared" si="2"/>
        <v>3</v>
      </c>
      <c r="I220" s="677" t="s">
        <v>49</v>
      </c>
      <c r="J220" s="677">
        <v>512.0</v>
      </c>
      <c r="K220" s="681" t="s">
        <v>239</v>
      </c>
      <c r="L220" s="677" t="s">
        <v>68</v>
      </c>
      <c r="M220" s="682">
        <v>45780.0</v>
      </c>
      <c r="N220" s="677" t="s">
        <v>22</v>
      </c>
      <c r="O220" s="683"/>
      <c r="P220" s="685" t="s">
        <v>66</v>
      </c>
      <c r="Q220" s="152"/>
      <c r="R220" s="162"/>
      <c r="S220" s="162"/>
      <c r="T220" s="162"/>
      <c r="U220" s="162"/>
      <c r="V220" s="163"/>
      <c r="W220" s="163"/>
      <c r="X220" s="163"/>
    </row>
    <row r="221">
      <c r="A221" s="674">
        <v>45705.0</v>
      </c>
      <c r="B221" s="674">
        <v>45783.0</v>
      </c>
      <c r="C221" s="677">
        <v>73963.0</v>
      </c>
      <c r="D221" s="677" t="s">
        <v>83</v>
      </c>
      <c r="E221" s="678">
        <v>44136.0</v>
      </c>
      <c r="F221" s="679">
        <f t="shared" si="1"/>
        <v>54</v>
      </c>
      <c r="G221" s="674">
        <v>44212.0</v>
      </c>
      <c r="H221" s="680">
        <f t="shared" si="2"/>
        <v>51</v>
      </c>
      <c r="I221" s="677" t="s">
        <v>73</v>
      </c>
      <c r="J221" s="677" t="s">
        <v>276</v>
      </c>
      <c r="K221" s="687"/>
      <c r="L221" s="683"/>
      <c r="M221" s="683"/>
      <c r="N221" s="677" t="s">
        <v>19</v>
      </c>
      <c r="O221" s="683"/>
      <c r="P221" s="684"/>
      <c r="Q221" s="152"/>
      <c r="R221" s="162"/>
      <c r="S221" s="162"/>
      <c r="T221" s="162"/>
      <c r="U221" s="162"/>
      <c r="V221" s="163"/>
      <c r="W221" s="163"/>
      <c r="X221" s="163"/>
    </row>
    <row r="222">
      <c r="A222" s="674">
        <v>45705.0</v>
      </c>
      <c r="B222" s="674">
        <v>45783.0</v>
      </c>
      <c r="C222" s="677">
        <v>193394.0</v>
      </c>
      <c r="D222" s="677" t="s">
        <v>83</v>
      </c>
      <c r="E222" s="678">
        <v>45231.0</v>
      </c>
      <c r="F222" s="679">
        <f t="shared" si="1"/>
        <v>18</v>
      </c>
      <c r="G222" s="686">
        <v>45250.0</v>
      </c>
      <c r="H222" s="680">
        <f t="shared" si="2"/>
        <v>17</v>
      </c>
      <c r="I222" s="677" t="s">
        <v>73</v>
      </c>
      <c r="J222" s="677" t="s">
        <v>442</v>
      </c>
      <c r="K222" s="687"/>
      <c r="L222" s="683"/>
      <c r="M222" s="683"/>
      <c r="N222" s="677" t="s">
        <v>19</v>
      </c>
      <c r="O222" s="683"/>
      <c r="P222" s="684"/>
      <c r="Q222" s="152"/>
      <c r="R222" s="162"/>
      <c r="S222" s="162"/>
      <c r="T222" s="162"/>
      <c r="U222" s="162"/>
      <c r="V222" s="163"/>
      <c r="W222" s="163"/>
      <c r="X222" s="163"/>
    </row>
    <row r="223">
      <c r="A223" s="674">
        <v>45705.0</v>
      </c>
      <c r="B223" s="674">
        <v>45783.0</v>
      </c>
      <c r="C223" s="677">
        <v>222215.0</v>
      </c>
      <c r="D223" s="677" t="s">
        <v>83</v>
      </c>
      <c r="E223" s="678">
        <v>45352.0</v>
      </c>
      <c r="F223" s="679">
        <f t="shared" si="1"/>
        <v>14</v>
      </c>
      <c r="G223" s="674">
        <v>45495.0</v>
      </c>
      <c r="H223" s="680">
        <f t="shared" si="2"/>
        <v>9</v>
      </c>
      <c r="I223" s="677" t="s">
        <v>59</v>
      </c>
      <c r="J223" s="677">
        <v>105.0</v>
      </c>
      <c r="K223" s="681">
        <v>1500.0</v>
      </c>
      <c r="L223" s="677" t="s">
        <v>68</v>
      </c>
      <c r="M223" s="682">
        <v>45730.0</v>
      </c>
      <c r="N223" s="677" t="s">
        <v>19</v>
      </c>
      <c r="O223" s="677" t="s">
        <v>1352</v>
      </c>
      <c r="P223" s="684"/>
      <c r="Q223" s="152"/>
      <c r="R223" s="162"/>
      <c r="S223" s="162"/>
      <c r="T223" s="162"/>
      <c r="U223" s="162"/>
      <c r="V223" s="163"/>
      <c r="W223" s="163"/>
      <c r="X223" s="163"/>
    </row>
    <row r="224">
      <c r="A224" s="674">
        <v>45705.0</v>
      </c>
      <c r="B224" s="674">
        <v>45783.0</v>
      </c>
      <c r="C224" s="677">
        <v>231226.0</v>
      </c>
      <c r="D224" s="677" t="s">
        <v>83</v>
      </c>
      <c r="E224" s="678">
        <v>45505.0</v>
      </c>
      <c r="F224" s="679">
        <f t="shared" si="1"/>
        <v>9</v>
      </c>
      <c r="G224" s="686">
        <v>45581.0</v>
      </c>
      <c r="H224" s="680">
        <f t="shared" si="2"/>
        <v>6</v>
      </c>
      <c r="I224" s="677" t="s">
        <v>73</v>
      </c>
      <c r="J224" s="677" t="s">
        <v>33</v>
      </c>
      <c r="K224" s="687"/>
      <c r="L224" s="683"/>
      <c r="M224" s="683"/>
      <c r="N224" s="677" t="s">
        <v>19</v>
      </c>
      <c r="O224" s="683"/>
      <c r="P224" s="684"/>
      <c r="Q224" s="152"/>
      <c r="R224" s="162"/>
      <c r="S224" s="162"/>
      <c r="T224" s="162"/>
      <c r="U224" s="162"/>
      <c r="V224" s="163"/>
      <c r="W224" s="163"/>
      <c r="X224" s="163"/>
    </row>
    <row r="225">
      <c r="A225" s="674">
        <v>45705.0</v>
      </c>
      <c r="B225" s="674">
        <v>45783.0</v>
      </c>
      <c r="C225" s="677">
        <v>231157.0</v>
      </c>
      <c r="D225" s="677" t="s">
        <v>83</v>
      </c>
      <c r="E225" s="678">
        <v>45536.0</v>
      </c>
      <c r="F225" s="679">
        <f t="shared" si="1"/>
        <v>8</v>
      </c>
      <c r="G225" s="686">
        <v>45580.0</v>
      </c>
      <c r="H225" s="680">
        <f t="shared" si="2"/>
        <v>6</v>
      </c>
      <c r="I225" s="677" t="s">
        <v>59</v>
      </c>
      <c r="J225" s="677" t="s">
        <v>143</v>
      </c>
      <c r="K225" s="687"/>
      <c r="L225" s="683"/>
      <c r="M225" s="683"/>
      <c r="N225" s="677" t="s">
        <v>19</v>
      </c>
      <c r="O225" s="683"/>
      <c r="P225" s="684"/>
      <c r="Q225" s="152"/>
      <c r="R225" s="162"/>
      <c r="S225" s="162"/>
      <c r="T225" s="162"/>
      <c r="U225" s="162"/>
      <c r="V225" s="163"/>
      <c r="W225" s="163"/>
      <c r="X225" s="163"/>
    </row>
    <row r="226">
      <c r="A226" s="674">
        <v>45705.0</v>
      </c>
      <c r="B226" s="674">
        <v>45779.0</v>
      </c>
      <c r="C226" s="677">
        <v>240706.0</v>
      </c>
      <c r="D226" s="677" t="s">
        <v>83</v>
      </c>
      <c r="E226" s="678">
        <v>45566.0</v>
      </c>
      <c r="F226" s="679">
        <f t="shared" si="1"/>
        <v>7</v>
      </c>
      <c r="G226" s="674">
        <v>45684.0</v>
      </c>
      <c r="H226" s="680">
        <f t="shared" si="2"/>
        <v>3</v>
      </c>
      <c r="I226" s="677" t="s">
        <v>73</v>
      </c>
      <c r="J226" s="677" t="s">
        <v>33</v>
      </c>
      <c r="K226" s="687"/>
      <c r="L226" s="683"/>
      <c r="M226" s="683"/>
      <c r="N226" s="677" t="s">
        <v>17</v>
      </c>
      <c r="O226" s="683"/>
      <c r="P226" s="684"/>
      <c r="Q226" s="152"/>
      <c r="R226" s="162"/>
      <c r="S226" s="162"/>
      <c r="T226" s="162"/>
      <c r="U226" s="162"/>
      <c r="V226" s="163"/>
      <c r="W226" s="163"/>
      <c r="X226" s="163"/>
    </row>
    <row r="227">
      <c r="A227" s="674">
        <v>45705.0</v>
      </c>
      <c r="B227" s="674">
        <v>45783.0</v>
      </c>
      <c r="C227" s="677">
        <v>185728.0</v>
      </c>
      <c r="D227" s="677" t="s">
        <v>58</v>
      </c>
      <c r="E227" s="678">
        <v>45139.0</v>
      </c>
      <c r="F227" s="679">
        <f t="shared" si="1"/>
        <v>21</v>
      </c>
      <c r="G227" s="674">
        <v>45182.0</v>
      </c>
      <c r="H227" s="680">
        <f t="shared" si="2"/>
        <v>19</v>
      </c>
      <c r="I227" s="677" t="s">
        <v>73</v>
      </c>
      <c r="J227" s="677">
        <v>213.0</v>
      </c>
      <c r="K227" s="687"/>
      <c r="L227" s="683"/>
      <c r="M227" s="683"/>
      <c r="N227" s="677" t="s">
        <v>19</v>
      </c>
      <c r="O227" s="683"/>
      <c r="P227" s="684"/>
      <c r="Q227" s="152"/>
      <c r="R227" s="162"/>
      <c r="S227" s="162"/>
      <c r="T227" s="162"/>
      <c r="U227" s="162"/>
      <c r="V227" s="163"/>
      <c r="W227" s="163"/>
      <c r="X227" s="163"/>
    </row>
    <row r="228">
      <c r="A228" s="674">
        <v>45705.0</v>
      </c>
      <c r="B228" s="674">
        <v>45783.0</v>
      </c>
      <c r="C228" s="677">
        <v>215265.0</v>
      </c>
      <c r="D228" s="677" t="s">
        <v>58</v>
      </c>
      <c r="E228" s="678">
        <v>44378.0</v>
      </c>
      <c r="F228" s="679">
        <f t="shared" si="1"/>
        <v>46</v>
      </c>
      <c r="G228" s="674">
        <v>45436.0</v>
      </c>
      <c r="H228" s="680">
        <f t="shared" si="2"/>
        <v>11</v>
      </c>
      <c r="I228" s="677" t="s">
        <v>72</v>
      </c>
      <c r="J228" s="677" t="s">
        <v>33</v>
      </c>
      <c r="K228" s="687"/>
      <c r="L228" s="683"/>
      <c r="M228" s="683"/>
      <c r="N228" s="677" t="s">
        <v>19</v>
      </c>
      <c r="O228" s="683"/>
      <c r="P228" s="684"/>
      <c r="Q228" s="152"/>
      <c r="R228" s="162"/>
      <c r="S228" s="162"/>
      <c r="T228" s="162"/>
      <c r="U228" s="162"/>
      <c r="V228" s="163"/>
      <c r="W228" s="163"/>
      <c r="X228" s="163"/>
    </row>
    <row r="229">
      <c r="A229" s="674">
        <v>45705.0</v>
      </c>
      <c r="B229" s="674">
        <v>45783.0</v>
      </c>
      <c r="C229" s="677">
        <v>205900.0</v>
      </c>
      <c r="D229" s="677" t="s">
        <v>58</v>
      </c>
      <c r="E229" s="678">
        <v>45352.0</v>
      </c>
      <c r="F229" s="679">
        <f t="shared" si="1"/>
        <v>14</v>
      </c>
      <c r="G229" s="674">
        <v>45478.0</v>
      </c>
      <c r="H229" s="680">
        <f t="shared" si="2"/>
        <v>10</v>
      </c>
      <c r="I229" s="677" t="s">
        <v>49</v>
      </c>
      <c r="J229" s="677">
        <v>524.0</v>
      </c>
      <c r="K229" s="687"/>
      <c r="L229" s="677" t="s">
        <v>68</v>
      </c>
      <c r="M229" s="682">
        <v>45742.0</v>
      </c>
      <c r="N229" s="677" t="s">
        <v>19</v>
      </c>
      <c r="O229" s="683"/>
      <c r="P229" s="685" t="s">
        <v>66</v>
      </c>
      <c r="Q229" s="152"/>
      <c r="R229" s="162"/>
      <c r="S229" s="162"/>
      <c r="T229" s="162"/>
      <c r="U229" s="162"/>
      <c r="V229" s="163"/>
      <c r="W229" s="163"/>
      <c r="X229" s="163"/>
    </row>
    <row r="230">
      <c r="A230" s="674">
        <v>45705.0</v>
      </c>
      <c r="B230" s="674">
        <v>45783.0</v>
      </c>
      <c r="C230" s="677">
        <v>227448.0</v>
      </c>
      <c r="D230" s="677" t="s">
        <v>58</v>
      </c>
      <c r="E230" s="678">
        <v>45413.0</v>
      </c>
      <c r="F230" s="679">
        <f t="shared" si="1"/>
        <v>12</v>
      </c>
      <c r="G230" s="674">
        <v>45545.0</v>
      </c>
      <c r="H230" s="680">
        <f t="shared" si="2"/>
        <v>7</v>
      </c>
      <c r="I230" s="677" t="s">
        <v>74</v>
      </c>
      <c r="J230" s="677" t="s">
        <v>33</v>
      </c>
      <c r="K230" s="687"/>
      <c r="L230" s="683"/>
      <c r="M230" s="683"/>
      <c r="N230" s="677" t="s">
        <v>19</v>
      </c>
      <c r="O230" s="683"/>
      <c r="P230" s="684"/>
      <c r="Q230" s="152"/>
      <c r="R230" s="162"/>
      <c r="S230" s="162"/>
      <c r="T230" s="162"/>
      <c r="U230" s="162"/>
      <c r="V230" s="163"/>
      <c r="W230" s="163"/>
      <c r="X230" s="163"/>
    </row>
    <row r="231">
      <c r="A231" s="674">
        <v>45728.0</v>
      </c>
      <c r="B231" s="674">
        <v>45783.0</v>
      </c>
      <c r="C231" s="677">
        <v>227874.0</v>
      </c>
      <c r="D231" s="677" t="s">
        <v>58</v>
      </c>
      <c r="E231" s="678">
        <v>45505.0</v>
      </c>
      <c r="F231" s="679">
        <f t="shared" si="1"/>
        <v>9</v>
      </c>
      <c r="G231" s="674">
        <v>45568.0</v>
      </c>
      <c r="H231" s="680">
        <f t="shared" si="2"/>
        <v>7</v>
      </c>
      <c r="I231" s="677" t="s">
        <v>63</v>
      </c>
      <c r="J231" s="677">
        <v>404.0</v>
      </c>
      <c r="K231" s="681" t="s">
        <v>239</v>
      </c>
      <c r="L231" s="677" t="s">
        <v>51</v>
      </c>
      <c r="M231" s="682">
        <v>45729.0</v>
      </c>
      <c r="N231" s="677" t="s">
        <v>19</v>
      </c>
      <c r="O231" s="683"/>
      <c r="P231" s="685" t="s">
        <v>66</v>
      </c>
      <c r="Q231" s="152"/>
      <c r="R231" s="162"/>
      <c r="S231" s="162"/>
      <c r="T231" s="162"/>
      <c r="U231" s="162"/>
      <c r="V231" s="163"/>
      <c r="W231" s="163"/>
      <c r="X231" s="163"/>
    </row>
    <row r="232">
      <c r="A232" s="674">
        <v>45705.0</v>
      </c>
      <c r="B232" s="674">
        <v>45783.0</v>
      </c>
      <c r="C232" s="677">
        <v>233432.0</v>
      </c>
      <c r="D232" s="677" t="s">
        <v>58</v>
      </c>
      <c r="E232" s="678">
        <v>45536.0</v>
      </c>
      <c r="F232" s="679">
        <f t="shared" si="1"/>
        <v>8</v>
      </c>
      <c r="G232" s="686">
        <v>45610.0</v>
      </c>
      <c r="H232" s="680">
        <f t="shared" si="2"/>
        <v>5</v>
      </c>
      <c r="I232" s="677" t="s">
        <v>49</v>
      </c>
      <c r="J232" s="677" t="s">
        <v>33</v>
      </c>
      <c r="K232" s="687"/>
      <c r="L232" s="677" t="s">
        <v>68</v>
      </c>
      <c r="M232" s="682">
        <v>45743.0</v>
      </c>
      <c r="N232" s="677" t="s">
        <v>19</v>
      </c>
      <c r="O232" s="683"/>
      <c r="P232" s="684"/>
      <c r="Q232" s="152"/>
      <c r="R232" s="162"/>
      <c r="S232" s="162"/>
      <c r="T232" s="162"/>
      <c r="U232" s="162"/>
      <c r="V232" s="163"/>
      <c r="W232" s="163"/>
      <c r="X232" s="163"/>
    </row>
    <row r="233">
      <c r="A233" s="674">
        <v>45705.0</v>
      </c>
      <c r="B233" s="674">
        <v>45783.0</v>
      </c>
      <c r="C233" s="677">
        <v>234503.0</v>
      </c>
      <c r="D233" s="677" t="s">
        <v>58</v>
      </c>
      <c r="E233" s="678">
        <v>45597.0</v>
      </c>
      <c r="F233" s="679">
        <f t="shared" si="1"/>
        <v>6</v>
      </c>
      <c r="G233" s="674">
        <v>45630.0</v>
      </c>
      <c r="H233" s="680">
        <f t="shared" si="2"/>
        <v>5</v>
      </c>
      <c r="I233" s="677" t="s">
        <v>74</v>
      </c>
      <c r="J233" s="677" t="s">
        <v>33</v>
      </c>
      <c r="K233" s="687"/>
      <c r="L233" s="683"/>
      <c r="M233" s="683"/>
      <c r="N233" s="677" t="s">
        <v>19</v>
      </c>
      <c r="O233" s="683"/>
      <c r="P233" s="684"/>
      <c r="Q233" s="152"/>
      <c r="R233" s="162"/>
      <c r="S233" s="162"/>
      <c r="T233" s="162"/>
      <c r="U233" s="162"/>
      <c r="V233" s="163"/>
      <c r="W233" s="163"/>
      <c r="X233" s="163"/>
    </row>
    <row r="234">
      <c r="A234" s="674">
        <v>45705.0</v>
      </c>
      <c r="B234" s="674">
        <v>45782.0</v>
      </c>
      <c r="C234" s="677">
        <v>237255.0</v>
      </c>
      <c r="D234" s="677" t="s">
        <v>58</v>
      </c>
      <c r="E234" s="678">
        <v>45597.0</v>
      </c>
      <c r="F234" s="679">
        <f t="shared" si="1"/>
        <v>6</v>
      </c>
      <c r="G234" s="686">
        <v>45642.0</v>
      </c>
      <c r="H234" s="680">
        <f t="shared" si="2"/>
        <v>4</v>
      </c>
      <c r="I234" s="677" t="s">
        <v>49</v>
      </c>
      <c r="J234" s="677">
        <v>512.0</v>
      </c>
      <c r="K234" s="687"/>
      <c r="L234" s="683"/>
      <c r="M234" s="682">
        <v>45780.0</v>
      </c>
      <c r="N234" s="677" t="s">
        <v>22</v>
      </c>
      <c r="O234" s="683"/>
      <c r="P234" s="684"/>
      <c r="Q234" s="152"/>
      <c r="R234" s="162"/>
      <c r="S234" s="162"/>
      <c r="T234" s="162"/>
      <c r="U234" s="162"/>
      <c r="V234" s="163"/>
      <c r="W234" s="163"/>
      <c r="X234" s="163"/>
    </row>
    <row r="235">
      <c r="A235" s="674">
        <v>45705.0</v>
      </c>
      <c r="B235" s="674">
        <v>45782.0</v>
      </c>
      <c r="C235" s="677">
        <v>236965.0</v>
      </c>
      <c r="D235" s="677" t="s">
        <v>58</v>
      </c>
      <c r="E235" s="678">
        <v>45597.0</v>
      </c>
      <c r="F235" s="679">
        <f t="shared" si="1"/>
        <v>6</v>
      </c>
      <c r="G235" s="674">
        <v>45661.0</v>
      </c>
      <c r="H235" s="680">
        <f t="shared" si="2"/>
        <v>4</v>
      </c>
      <c r="I235" s="677" t="s">
        <v>49</v>
      </c>
      <c r="J235" s="677">
        <v>512.0</v>
      </c>
      <c r="K235" s="687"/>
      <c r="L235" s="683"/>
      <c r="M235" s="682">
        <v>45780.0</v>
      </c>
      <c r="N235" s="677" t="s">
        <v>22</v>
      </c>
      <c r="O235" s="683"/>
      <c r="P235" s="684"/>
      <c r="Q235" s="152"/>
      <c r="R235" s="162"/>
      <c r="S235" s="162"/>
      <c r="T235" s="162"/>
      <c r="U235" s="162"/>
      <c r="V235" s="163"/>
      <c r="W235" s="163"/>
      <c r="X235" s="163"/>
    </row>
    <row r="236">
      <c r="A236" s="674">
        <v>45705.0</v>
      </c>
      <c r="B236" s="674">
        <v>45779.0</v>
      </c>
      <c r="C236" s="677">
        <v>239267.0</v>
      </c>
      <c r="D236" s="677" t="s">
        <v>58</v>
      </c>
      <c r="E236" s="678">
        <v>45597.0</v>
      </c>
      <c r="F236" s="679">
        <f t="shared" si="1"/>
        <v>6</v>
      </c>
      <c r="G236" s="674">
        <v>45674.0</v>
      </c>
      <c r="H236" s="680">
        <f t="shared" si="2"/>
        <v>3</v>
      </c>
      <c r="I236" s="677" t="s">
        <v>63</v>
      </c>
      <c r="J236" s="677" t="s">
        <v>33</v>
      </c>
      <c r="K236" s="687"/>
      <c r="L236" s="683"/>
      <c r="M236" s="683"/>
      <c r="N236" s="677" t="s">
        <v>17</v>
      </c>
      <c r="O236" s="683"/>
      <c r="P236" s="684"/>
      <c r="Q236" s="152"/>
      <c r="R236" s="162"/>
      <c r="S236" s="162"/>
      <c r="T236" s="162"/>
      <c r="U236" s="162"/>
      <c r="V236" s="163"/>
      <c r="W236" s="163"/>
      <c r="X236" s="163"/>
    </row>
    <row r="237">
      <c r="A237" s="674">
        <v>45705.0</v>
      </c>
      <c r="B237" s="674">
        <v>45783.0</v>
      </c>
      <c r="C237" s="677">
        <v>55435.0</v>
      </c>
      <c r="D237" s="677" t="s">
        <v>58</v>
      </c>
      <c r="E237" s="678">
        <v>43891.0</v>
      </c>
      <c r="F237" s="679">
        <f t="shared" si="1"/>
        <v>62</v>
      </c>
      <c r="G237" s="674">
        <v>44011.0</v>
      </c>
      <c r="H237" s="680">
        <f t="shared" si="2"/>
        <v>58</v>
      </c>
      <c r="I237" s="677" t="s">
        <v>74</v>
      </c>
      <c r="J237" s="677">
        <v>304.0</v>
      </c>
      <c r="K237" s="687"/>
      <c r="L237" s="683"/>
      <c r="M237" s="683"/>
      <c r="N237" s="677" t="s">
        <v>19</v>
      </c>
      <c r="O237" s="683"/>
      <c r="P237" s="684"/>
      <c r="Q237" s="152"/>
      <c r="R237" s="162"/>
      <c r="S237" s="162"/>
      <c r="T237" s="162"/>
      <c r="U237" s="162"/>
      <c r="V237" s="163"/>
      <c r="W237" s="163"/>
      <c r="X237" s="163"/>
    </row>
    <row r="238">
      <c r="A238" s="674">
        <v>45705.0</v>
      </c>
      <c r="B238" s="674">
        <v>45783.0</v>
      </c>
      <c r="C238" s="677">
        <v>202668.0</v>
      </c>
      <c r="D238" s="677" t="s">
        <v>87</v>
      </c>
      <c r="E238" s="678">
        <v>45261.0</v>
      </c>
      <c r="F238" s="679">
        <f t="shared" si="1"/>
        <v>17</v>
      </c>
      <c r="G238" s="674">
        <v>45338.0</v>
      </c>
      <c r="H238" s="680">
        <f t="shared" si="2"/>
        <v>14</v>
      </c>
      <c r="I238" s="677" t="s">
        <v>63</v>
      </c>
      <c r="J238" s="677">
        <v>401.0</v>
      </c>
      <c r="K238" s="681" t="s">
        <v>294</v>
      </c>
      <c r="L238" s="677" t="s">
        <v>68</v>
      </c>
      <c r="M238" s="682">
        <v>45741.0</v>
      </c>
      <c r="N238" s="677" t="s">
        <v>19</v>
      </c>
      <c r="O238" s="677" t="s">
        <v>103</v>
      </c>
      <c r="P238" s="685" t="s">
        <v>66</v>
      </c>
      <c r="Q238" s="152"/>
      <c r="R238" s="162"/>
      <c r="S238" s="162"/>
      <c r="T238" s="162"/>
      <c r="U238" s="162"/>
      <c r="V238" s="163"/>
      <c r="W238" s="163"/>
      <c r="X238" s="163"/>
    </row>
    <row r="239">
      <c r="A239" s="674">
        <v>45705.0</v>
      </c>
      <c r="B239" s="674">
        <v>45783.0</v>
      </c>
      <c r="C239" s="677">
        <v>107817.0</v>
      </c>
      <c r="D239" s="677" t="s">
        <v>87</v>
      </c>
      <c r="E239" s="678">
        <v>44501.0</v>
      </c>
      <c r="F239" s="679">
        <f t="shared" si="1"/>
        <v>42</v>
      </c>
      <c r="G239" s="686">
        <v>44524.0</v>
      </c>
      <c r="H239" s="680">
        <f t="shared" si="2"/>
        <v>41</v>
      </c>
      <c r="I239" s="677" t="s">
        <v>42</v>
      </c>
      <c r="J239" s="677">
        <v>45.0</v>
      </c>
      <c r="K239" s="687"/>
      <c r="L239" s="683"/>
      <c r="M239" s="683"/>
      <c r="N239" s="677" t="s">
        <v>19</v>
      </c>
      <c r="O239" s="683"/>
      <c r="P239" s="684"/>
      <c r="Q239" s="152"/>
      <c r="R239" s="162"/>
      <c r="S239" s="162"/>
      <c r="T239" s="162"/>
      <c r="U239" s="162"/>
      <c r="V239" s="163"/>
      <c r="W239" s="163"/>
      <c r="X239" s="163"/>
    </row>
    <row r="240">
      <c r="A240" s="674">
        <v>45705.0</v>
      </c>
      <c r="B240" s="674">
        <v>45783.0</v>
      </c>
      <c r="C240" s="677">
        <v>75645.0</v>
      </c>
      <c r="D240" s="677" t="s">
        <v>87</v>
      </c>
      <c r="E240" s="678">
        <v>44197.0</v>
      </c>
      <c r="F240" s="679">
        <f t="shared" si="1"/>
        <v>52</v>
      </c>
      <c r="G240" s="674">
        <v>44231.0</v>
      </c>
      <c r="H240" s="680">
        <f t="shared" si="2"/>
        <v>51</v>
      </c>
      <c r="I240" s="677" t="s">
        <v>59</v>
      </c>
      <c r="J240" s="677">
        <v>107.0</v>
      </c>
      <c r="K240" s="681" t="s">
        <v>239</v>
      </c>
      <c r="L240" s="677" t="s">
        <v>68</v>
      </c>
      <c r="M240" s="682">
        <v>45722.0</v>
      </c>
      <c r="N240" s="677" t="s">
        <v>19</v>
      </c>
      <c r="O240" s="683"/>
      <c r="P240" s="684"/>
      <c r="Q240" s="152"/>
      <c r="R240" s="162"/>
      <c r="S240" s="162"/>
      <c r="T240" s="162"/>
      <c r="U240" s="162"/>
      <c r="V240" s="163"/>
      <c r="W240" s="163"/>
      <c r="X240" s="163"/>
    </row>
    <row r="241">
      <c r="A241" s="674">
        <v>45705.0</v>
      </c>
      <c r="B241" s="674">
        <v>45783.0</v>
      </c>
      <c r="C241" s="677">
        <v>205041.0</v>
      </c>
      <c r="D241" s="677" t="s">
        <v>87</v>
      </c>
      <c r="E241" s="678">
        <v>45292.0</v>
      </c>
      <c r="F241" s="679">
        <f t="shared" si="1"/>
        <v>16</v>
      </c>
      <c r="G241" s="674">
        <v>45356.0</v>
      </c>
      <c r="H241" s="680">
        <f t="shared" si="2"/>
        <v>14</v>
      </c>
      <c r="I241" s="677" t="s">
        <v>49</v>
      </c>
      <c r="J241" s="677" t="s">
        <v>295</v>
      </c>
      <c r="K241" s="687"/>
      <c r="L241" s="683"/>
      <c r="M241" s="683"/>
      <c r="N241" s="677" t="s">
        <v>19</v>
      </c>
      <c r="O241" s="683"/>
      <c r="P241" s="684"/>
      <c r="Q241" s="152"/>
      <c r="R241" s="162"/>
      <c r="S241" s="162"/>
      <c r="T241" s="162"/>
      <c r="U241" s="162"/>
      <c r="V241" s="163"/>
      <c r="W241" s="163"/>
      <c r="X241" s="163"/>
    </row>
    <row r="242">
      <c r="A242" s="674">
        <v>45705.0</v>
      </c>
      <c r="B242" s="674">
        <v>45783.0</v>
      </c>
      <c r="C242" s="677">
        <v>215844.0</v>
      </c>
      <c r="D242" s="677" t="s">
        <v>87</v>
      </c>
      <c r="E242" s="678">
        <v>45352.0</v>
      </c>
      <c r="F242" s="679">
        <f t="shared" si="1"/>
        <v>14</v>
      </c>
      <c r="G242" s="674">
        <v>45436.0</v>
      </c>
      <c r="H242" s="680">
        <f t="shared" si="2"/>
        <v>11</v>
      </c>
      <c r="I242" s="677" t="s">
        <v>49</v>
      </c>
      <c r="J242" s="677">
        <v>504.0</v>
      </c>
      <c r="K242" s="681" t="s">
        <v>239</v>
      </c>
      <c r="L242" s="677" t="s">
        <v>68</v>
      </c>
      <c r="M242" s="682">
        <v>45737.0</v>
      </c>
      <c r="N242" s="677" t="s">
        <v>19</v>
      </c>
      <c r="O242" s="683"/>
      <c r="P242" s="685" t="s">
        <v>66</v>
      </c>
      <c r="Q242" s="152"/>
      <c r="R242" s="162"/>
      <c r="S242" s="162"/>
      <c r="T242" s="162"/>
      <c r="U242" s="162"/>
      <c r="V242" s="163"/>
      <c r="W242" s="163"/>
      <c r="X242" s="163"/>
    </row>
    <row r="243">
      <c r="A243" s="674">
        <v>45705.0</v>
      </c>
      <c r="B243" s="674">
        <v>45782.0</v>
      </c>
      <c r="C243" s="677">
        <v>239754.0</v>
      </c>
      <c r="D243" s="677" t="s">
        <v>87</v>
      </c>
      <c r="E243" s="678">
        <v>45566.0</v>
      </c>
      <c r="F243" s="679">
        <f t="shared" si="1"/>
        <v>7</v>
      </c>
      <c r="G243" s="674">
        <v>45674.0</v>
      </c>
      <c r="H243" s="680">
        <f t="shared" si="2"/>
        <v>3</v>
      </c>
      <c r="I243" s="677" t="s">
        <v>49</v>
      </c>
      <c r="J243" s="677">
        <v>512.0</v>
      </c>
      <c r="K243" s="681" t="s">
        <v>239</v>
      </c>
      <c r="L243" s="683"/>
      <c r="M243" s="682">
        <v>45780.0</v>
      </c>
      <c r="N243" s="677" t="s">
        <v>22</v>
      </c>
      <c r="O243" s="683"/>
      <c r="P243" s="684"/>
      <c r="Q243" s="152"/>
      <c r="R243" s="162"/>
      <c r="S243" s="162"/>
      <c r="T243" s="162"/>
      <c r="U243" s="162"/>
      <c r="V243" s="163"/>
      <c r="W243" s="163"/>
      <c r="X243" s="163"/>
    </row>
    <row r="244">
      <c r="A244" s="674">
        <v>45705.0</v>
      </c>
      <c r="B244" s="674">
        <v>45779.0</v>
      </c>
      <c r="C244" s="677">
        <v>241886.0</v>
      </c>
      <c r="D244" s="677" t="s">
        <v>87</v>
      </c>
      <c r="E244" s="678">
        <v>45566.0</v>
      </c>
      <c r="F244" s="679">
        <f t="shared" si="1"/>
        <v>7</v>
      </c>
      <c r="G244" s="674">
        <v>45692.0</v>
      </c>
      <c r="H244" s="680">
        <f t="shared" si="2"/>
        <v>3</v>
      </c>
      <c r="I244" s="677" t="s">
        <v>42</v>
      </c>
      <c r="J244" s="677" t="s">
        <v>143</v>
      </c>
      <c r="K244" s="687"/>
      <c r="L244" s="683"/>
      <c r="M244" s="683"/>
      <c r="N244" s="677" t="s">
        <v>17</v>
      </c>
      <c r="O244" s="683"/>
      <c r="P244" s="684"/>
      <c r="Q244" s="152"/>
      <c r="R244" s="162"/>
      <c r="S244" s="162"/>
      <c r="T244" s="162"/>
      <c r="U244" s="162"/>
      <c r="V244" s="163"/>
      <c r="W244" s="163"/>
      <c r="X244" s="163"/>
    </row>
    <row r="245">
      <c r="A245" s="674">
        <v>45705.0</v>
      </c>
      <c r="B245" s="674">
        <v>45783.0</v>
      </c>
      <c r="C245" s="677">
        <v>95081.0</v>
      </c>
      <c r="D245" s="677" t="s">
        <v>107</v>
      </c>
      <c r="E245" s="678">
        <v>44228.0</v>
      </c>
      <c r="F245" s="679">
        <f t="shared" si="1"/>
        <v>51</v>
      </c>
      <c r="G245" s="674">
        <v>44398.0</v>
      </c>
      <c r="H245" s="680">
        <f t="shared" si="2"/>
        <v>45</v>
      </c>
      <c r="I245" s="677" t="s">
        <v>59</v>
      </c>
      <c r="J245" s="677">
        <v>107.0</v>
      </c>
      <c r="K245" s="681" t="s">
        <v>239</v>
      </c>
      <c r="L245" s="677" t="s">
        <v>68</v>
      </c>
      <c r="M245" s="682">
        <v>45722.0</v>
      </c>
      <c r="N245" s="677" t="s">
        <v>19</v>
      </c>
      <c r="O245" s="677" t="s">
        <v>1352</v>
      </c>
      <c r="P245" s="684"/>
      <c r="Q245" s="152"/>
      <c r="R245" s="162"/>
      <c r="S245" s="162"/>
      <c r="T245" s="162"/>
      <c r="U245" s="162"/>
      <c r="V245" s="163"/>
      <c r="W245" s="163"/>
      <c r="X245" s="163"/>
    </row>
    <row r="246">
      <c r="A246" s="674">
        <v>45705.0</v>
      </c>
      <c r="B246" s="674">
        <v>45783.0</v>
      </c>
      <c r="C246" s="677">
        <v>232780.0</v>
      </c>
      <c r="D246" s="677" t="s">
        <v>107</v>
      </c>
      <c r="E246" s="678">
        <v>45536.0</v>
      </c>
      <c r="F246" s="679">
        <f t="shared" si="1"/>
        <v>8</v>
      </c>
      <c r="G246" s="686">
        <v>45596.0</v>
      </c>
      <c r="H246" s="680">
        <f t="shared" si="2"/>
        <v>6</v>
      </c>
      <c r="I246" s="677" t="s">
        <v>59</v>
      </c>
      <c r="J246" s="677" t="s">
        <v>33</v>
      </c>
      <c r="K246" s="687"/>
      <c r="L246" s="683"/>
      <c r="M246" s="683"/>
      <c r="N246" s="677" t="s">
        <v>19</v>
      </c>
      <c r="O246" s="683"/>
      <c r="P246" s="684"/>
      <c r="Q246" s="152"/>
      <c r="R246" s="162"/>
      <c r="S246" s="162"/>
      <c r="T246" s="162"/>
      <c r="U246" s="162"/>
      <c r="V246" s="163"/>
      <c r="W246" s="163"/>
      <c r="X246" s="163"/>
    </row>
    <row r="247">
      <c r="A247" s="674">
        <v>45705.0</v>
      </c>
      <c r="B247" s="674">
        <v>45783.0</v>
      </c>
      <c r="C247" s="677">
        <v>128302.0</v>
      </c>
      <c r="D247" s="677" t="s">
        <v>107</v>
      </c>
      <c r="E247" s="678">
        <v>44652.0</v>
      </c>
      <c r="F247" s="679">
        <f t="shared" si="1"/>
        <v>37</v>
      </c>
      <c r="G247" s="674">
        <v>44693.0</v>
      </c>
      <c r="H247" s="680">
        <f t="shared" si="2"/>
        <v>35</v>
      </c>
      <c r="I247" s="677" t="s">
        <v>73</v>
      </c>
      <c r="J247" s="677">
        <v>216.0</v>
      </c>
      <c r="K247" s="687"/>
      <c r="L247" s="683"/>
      <c r="M247" s="683"/>
      <c r="N247" s="677" t="s">
        <v>19</v>
      </c>
      <c r="O247" s="683"/>
      <c r="P247" s="684"/>
      <c r="Q247" s="152"/>
      <c r="R247" s="162"/>
      <c r="S247" s="162"/>
      <c r="T247" s="162"/>
      <c r="U247" s="162"/>
      <c r="V247" s="163"/>
      <c r="W247" s="163"/>
      <c r="X247" s="163"/>
    </row>
    <row r="248">
      <c r="A248" s="674">
        <v>45705.0</v>
      </c>
      <c r="B248" s="674">
        <v>45783.0</v>
      </c>
      <c r="C248" s="677">
        <v>87563.0</v>
      </c>
      <c r="D248" s="677" t="s">
        <v>107</v>
      </c>
      <c r="E248" s="678">
        <v>44287.0</v>
      </c>
      <c r="F248" s="679">
        <f t="shared" si="1"/>
        <v>49</v>
      </c>
      <c r="G248" s="674">
        <v>44333.0</v>
      </c>
      <c r="H248" s="680">
        <f t="shared" si="2"/>
        <v>47</v>
      </c>
      <c r="I248" s="677" t="s">
        <v>59</v>
      </c>
      <c r="J248" s="677">
        <v>107.0</v>
      </c>
      <c r="K248" s="681" t="s">
        <v>239</v>
      </c>
      <c r="L248" s="677" t="s">
        <v>68</v>
      </c>
      <c r="M248" s="682">
        <v>45722.0</v>
      </c>
      <c r="N248" s="677" t="s">
        <v>19</v>
      </c>
      <c r="O248" s="683"/>
      <c r="P248" s="684"/>
      <c r="Q248" s="152"/>
      <c r="R248" s="162"/>
      <c r="S248" s="162"/>
      <c r="T248" s="162"/>
      <c r="U248" s="162"/>
      <c r="V248" s="163"/>
      <c r="W248" s="163"/>
      <c r="X248" s="163"/>
    </row>
    <row r="249">
      <c r="A249" s="674">
        <v>45705.0</v>
      </c>
      <c r="B249" s="674">
        <v>45783.0</v>
      </c>
      <c r="C249" s="677">
        <v>213015.0</v>
      </c>
      <c r="D249" s="677" t="s">
        <v>107</v>
      </c>
      <c r="E249" s="678">
        <v>45383.0</v>
      </c>
      <c r="F249" s="679">
        <f t="shared" si="1"/>
        <v>13</v>
      </c>
      <c r="G249" s="674">
        <v>45415.0</v>
      </c>
      <c r="H249" s="680">
        <f t="shared" si="2"/>
        <v>12</v>
      </c>
      <c r="I249" s="677" t="s">
        <v>73</v>
      </c>
      <c r="J249" s="677" t="s">
        <v>436</v>
      </c>
      <c r="K249" s="687"/>
      <c r="L249" s="683"/>
      <c r="M249" s="683"/>
      <c r="N249" s="677" t="s">
        <v>19</v>
      </c>
      <c r="O249" s="683"/>
      <c r="P249" s="684"/>
      <c r="Q249" s="152"/>
      <c r="R249" s="162"/>
      <c r="S249" s="162"/>
      <c r="T249" s="162"/>
      <c r="U249" s="162"/>
      <c r="V249" s="163"/>
      <c r="W249" s="163"/>
      <c r="X249" s="163"/>
    </row>
    <row r="250">
      <c r="A250" s="674">
        <v>45705.0</v>
      </c>
      <c r="B250" s="674">
        <v>45783.0</v>
      </c>
      <c r="C250" s="677">
        <v>228056.0</v>
      </c>
      <c r="D250" s="677" t="s">
        <v>107</v>
      </c>
      <c r="E250" s="678">
        <v>45444.0</v>
      </c>
      <c r="F250" s="679">
        <f t="shared" si="1"/>
        <v>11</v>
      </c>
      <c r="G250" s="674">
        <v>45551.0</v>
      </c>
      <c r="H250" s="680">
        <f t="shared" si="2"/>
        <v>7</v>
      </c>
      <c r="I250" s="677" t="s">
        <v>59</v>
      </c>
      <c r="J250" s="677" t="s">
        <v>33</v>
      </c>
      <c r="K250" s="687"/>
      <c r="L250" s="683"/>
      <c r="M250" s="683"/>
      <c r="N250" s="677" t="s">
        <v>19</v>
      </c>
      <c r="O250" s="683"/>
      <c r="P250" s="684"/>
      <c r="Q250" s="152"/>
      <c r="R250" s="162"/>
      <c r="S250" s="162"/>
      <c r="T250" s="162"/>
      <c r="U250" s="162"/>
      <c r="V250" s="163"/>
      <c r="W250" s="163"/>
      <c r="X250" s="163"/>
    </row>
    <row r="251">
      <c r="A251" s="674">
        <v>45705.0</v>
      </c>
      <c r="B251" s="674">
        <v>45783.0</v>
      </c>
      <c r="C251" s="677">
        <v>210489.0</v>
      </c>
      <c r="D251" s="677" t="s">
        <v>88</v>
      </c>
      <c r="E251" s="678">
        <v>45323.0</v>
      </c>
      <c r="F251" s="679">
        <f t="shared" si="1"/>
        <v>15</v>
      </c>
      <c r="G251" s="674">
        <v>45477.0</v>
      </c>
      <c r="H251" s="680">
        <f t="shared" si="2"/>
        <v>10</v>
      </c>
      <c r="I251" s="677" t="s">
        <v>49</v>
      </c>
      <c r="J251" s="677">
        <v>535.0</v>
      </c>
      <c r="K251" s="687"/>
      <c r="L251" s="683"/>
      <c r="M251" s="682">
        <v>45742.0</v>
      </c>
      <c r="N251" s="677" t="s">
        <v>19</v>
      </c>
      <c r="O251" s="683"/>
      <c r="P251" s="684"/>
      <c r="Q251" s="152"/>
      <c r="R251" s="162"/>
      <c r="S251" s="162"/>
      <c r="T251" s="162"/>
      <c r="U251" s="162"/>
      <c r="V251" s="163"/>
      <c r="W251" s="163"/>
      <c r="X251" s="163"/>
    </row>
    <row r="252">
      <c r="A252" s="674">
        <v>45705.0</v>
      </c>
      <c r="B252" s="674">
        <v>45783.0</v>
      </c>
      <c r="C252" s="677">
        <v>233369.0</v>
      </c>
      <c r="D252" s="677" t="s">
        <v>41</v>
      </c>
      <c r="E252" s="678">
        <v>45566.0</v>
      </c>
      <c r="F252" s="679">
        <f t="shared" si="1"/>
        <v>7</v>
      </c>
      <c r="G252" s="674">
        <v>45603.0</v>
      </c>
      <c r="H252" s="680">
        <f t="shared" si="2"/>
        <v>5</v>
      </c>
      <c r="I252" s="677" t="s">
        <v>63</v>
      </c>
      <c r="J252" s="677" t="s">
        <v>33</v>
      </c>
      <c r="K252" s="687"/>
      <c r="L252" s="683"/>
      <c r="M252" s="683"/>
      <c r="N252" s="677" t="s">
        <v>19</v>
      </c>
      <c r="O252" s="683"/>
      <c r="P252" s="684"/>
      <c r="Q252" s="152"/>
      <c r="R252" s="162"/>
      <c r="S252" s="162"/>
      <c r="T252" s="162"/>
      <c r="U252" s="162"/>
      <c r="V252" s="163"/>
      <c r="W252" s="163"/>
      <c r="X252" s="163"/>
    </row>
    <row r="253" ht="15.0" customHeight="1">
      <c r="A253" s="674">
        <v>45705.0</v>
      </c>
      <c r="B253" s="674">
        <v>45783.0</v>
      </c>
      <c r="C253" s="677">
        <v>229339.0</v>
      </c>
      <c r="D253" s="677" t="s">
        <v>41</v>
      </c>
      <c r="E253" s="678">
        <v>45474.0</v>
      </c>
      <c r="F253" s="679">
        <f t="shared" si="1"/>
        <v>10</v>
      </c>
      <c r="G253" s="674">
        <v>45562.0</v>
      </c>
      <c r="H253" s="680">
        <f t="shared" si="2"/>
        <v>7</v>
      </c>
      <c r="I253" s="677" t="s">
        <v>59</v>
      </c>
      <c r="J253" s="677" t="s">
        <v>33</v>
      </c>
      <c r="K253" s="687"/>
      <c r="L253" s="683"/>
      <c r="M253" s="683"/>
      <c r="N253" s="677" t="s">
        <v>19</v>
      </c>
      <c r="O253" s="683"/>
      <c r="P253" s="684"/>
      <c r="Q253" s="152"/>
      <c r="R253" s="162"/>
      <c r="S253" s="162"/>
      <c r="T253" s="162"/>
      <c r="U253" s="162"/>
      <c r="V253" s="163"/>
      <c r="W253" s="163"/>
      <c r="X253" s="163"/>
    </row>
    <row r="254">
      <c r="A254" s="674">
        <v>45705.0</v>
      </c>
      <c r="B254" s="674">
        <v>45783.0</v>
      </c>
      <c r="C254" s="677">
        <v>194772.0</v>
      </c>
      <c r="D254" s="677" t="s">
        <v>41</v>
      </c>
      <c r="E254" s="678">
        <v>45231.0</v>
      </c>
      <c r="F254" s="679">
        <f t="shared" si="1"/>
        <v>18</v>
      </c>
      <c r="G254" s="674">
        <v>45265.0</v>
      </c>
      <c r="H254" s="680">
        <f t="shared" si="2"/>
        <v>17</v>
      </c>
      <c r="I254" s="677" t="s">
        <v>49</v>
      </c>
      <c r="J254" s="677">
        <v>535.0</v>
      </c>
      <c r="K254" s="681" t="s">
        <v>239</v>
      </c>
      <c r="L254" s="677" t="s">
        <v>68</v>
      </c>
      <c r="M254" s="682">
        <v>45742.0</v>
      </c>
      <c r="N254" s="677" t="s">
        <v>19</v>
      </c>
      <c r="O254" s="683"/>
      <c r="P254" s="684"/>
      <c r="Q254" s="152"/>
      <c r="R254" s="162"/>
      <c r="S254" s="162"/>
      <c r="T254" s="162"/>
      <c r="U254" s="162"/>
      <c r="V254" s="163"/>
      <c r="W254" s="163"/>
      <c r="X254" s="163"/>
    </row>
    <row r="255">
      <c r="A255" s="674">
        <v>45705.0</v>
      </c>
      <c r="B255" s="674">
        <v>45783.0</v>
      </c>
      <c r="C255" s="677">
        <v>229040.0</v>
      </c>
      <c r="D255" s="677" t="s">
        <v>41</v>
      </c>
      <c r="E255" s="678">
        <v>45536.0</v>
      </c>
      <c r="F255" s="679">
        <f t="shared" si="1"/>
        <v>8</v>
      </c>
      <c r="G255" s="674">
        <v>45569.0</v>
      </c>
      <c r="H255" s="680">
        <f t="shared" si="2"/>
        <v>7</v>
      </c>
      <c r="I255" s="677" t="s">
        <v>49</v>
      </c>
      <c r="J255" s="677" t="s">
        <v>33</v>
      </c>
      <c r="K255" s="687"/>
      <c r="L255" s="683"/>
      <c r="M255" s="683"/>
      <c r="N255" s="677" t="s">
        <v>19</v>
      </c>
      <c r="O255" s="683"/>
      <c r="P255" s="684"/>
      <c r="Q255" s="152"/>
      <c r="R255" s="162"/>
      <c r="S255" s="162"/>
      <c r="T255" s="162"/>
      <c r="U255" s="162"/>
      <c r="V255" s="163"/>
      <c r="W255" s="163"/>
      <c r="X255" s="163"/>
    </row>
    <row r="256">
      <c r="A256" s="674">
        <v>45705.0</v>
      </c>
      <c r="B256" s="674">
        <v>45779.0</v>
      </c>
      <c r="C256" s="677">
        <v>236995.0</v>
      </c>
      <c r="D256" s="677" t="s">
        <v>41</v>
      </c>
      <c r="E256" s="678">
        <v>45597.0</v>
      </c>
      <c r="F256" s="679">
        <f t="shared" si="1"/>
        <v>6</v>
      </c>
      <c r="G256" s="686">
        <v>45644.0</v>
      </c>
      <c r="H256" s="680">
        <f t="shared" si="2"/>
        <v>4</v>
      </c>
      <c r="I256" s="677" t="s">
        <v>59</v>
      </c>
      <c r="J256" s="677" t="s">
        <v>33</v>
      </c>
      <c r="K256" s="687"/>
      <c r="L256" s="683"/>
      <c r="M256" s="683"/>
      <c r="N256" s="677" t="s">
        <v>17</v>
      </c>
      <c r="O256" s="683"/>
      <c r="P256" s="684"/>
      <c r="Q256" s="152"/>
      <c r="R256" s="162"/>
      <c r="S256" s="162"/>
      <c r="T256" s="162"/>
      <c r="U256" s="162"/>
      <c r="V256" s="163"/>
      <c r="W256" s="163"/>
      <c r="X256" s="163"/>
    </row>
    <row r="257">
      <c r="A257" s="674">
        <v>45705.0</v>
      </c>
      <c r="B257" s="674">
        <v>45783.0</v>
      </c>
      <c r="C257" s="677">
        <v>226481.0</v>
      </c>
      <c r="D257" s="677" t="s">
        <v>89</v>
      </c>
      <c r="E257" s="678">
        <v>45505.0</v>
      </c>
      <c r="F257" s="679">
        <f t="shared" si="1"/>
        <v>9</v>
      </c>
      <c r="G257" s="674">
        <v>45534.0</v>
      </c>
      <c r="H257" s="680">
        <f t="shared" si="2"/>
        <v>8</v>
      </c>
      <c r="I257" s="677" t="s">
        <v>49</v>
      </c>
      <c r="J257" s="677" t="s">
        <v>33</v>
      </c>
      <c r="K257" s="687"/>
      <c r="L257" s="683"/>
      <c r="M257" s="683"/>
      <c r="N257" s="677" t="s">
        <v>19</v>
      </c>
      <c r="O257" s="683"/>
      <c r="P257" s="684"/>
      <c r="Q257" s="152"/>
      <c r="R257" s="162"/>
      <c r="S257" s="162"/>
      <c r="T257" s="162"/>
      <c r="U257" s="162"/>
      <c r="V257" s="163"/>
      <c r="W257" s="163"/>
      <c r="X257" s="163"/>
    </row>
    <row r="258">
      <c r="A258" s="674">
        <v>45705.0</v>
      </c>
      <c r="B258" s="674">
        <v>45783.0</v>
      </c>
      <c r="C258" s="677">
        <v>238265.0</v>
      </c>
      <c r="D258" s="677" t="s">
        <v>89</v>
      </c>
      <c r="E258" s="678">
        <v>45566.0</v>
      </c>
      <c r="F258" s="679">
        <f t="shared" si="1"/>
        <v>7</v>
      </c>
      <c r="G258" s="674">
        <v>45663.0</v>
      </c>
      <c r="H258" s="680">
        <f t="shared" si="2"/>
        <v>4</v>
      </c>
      <c r="I258" s="677" t="s">
        <v>74</v>
      </c>
      <c r="J258" s="677" t="s">
        <v>33</v>
      </c>
      <c r="K258" s="687"/>
      <c r="L258" s="683"/>
      <c r="M258" s="683"/>
      <c r="N258" s="677" t="s">
        <v>19</v>
      </c>
      <c r="O258" s="683"/>
      <c r="P258" s="684"/>
      <c r="Q258" s="152"/>
      <c r="R258" s="162"/>
      <c r="S258" s="162"/>
      <c r="T258" s="162"/>
      <c r="U258" s="162"/>
      <c r="V258" s="163"/>
      <c r="W258" s="163"/>
      <c r="X258" s="163"/>
    </row>
    <row r="259">
      <c r="A259" s="674">
        <v>45705.0</v>
      </c>
      <c r="B259" s="674">
        <v>45783.0</v>
      </c>
      <c r="C259" s="677">
        <v>220379.0</v>
      </c>
      <c r="D259" s="677" t="s">
        <v>89</v>
      </c>
      <c r="E259" s="678">
        <v>45383.0</v>
      </c>
      <c r="F259" s="679">
        <f t="shared" si="1"/>
        <v>13</v>
      </c>
      <c r="G259" s="674">
        <v>45478.0</v>
      </c>
      <c r="H259" s="680">
        <f t="shared" si="2"/>
        <v>10</v>
      </c>
      <c r="I259" s="677" t="s">
        <v>59</v>
      </c>
      <c r="J259" s="677">
        <v>106.0</v>
      </c>
      <c r="K259" s="681" t="s">
        <v>239</v>
      </c>
      <c r="L259" s="677" t="s">
        <v>68</v>
      </c>
      <c r="M259" s="682">
        <v>45730.0</v>
      </c>
      <c r="N259" s="677" t="s">
        <v>19</v>
      </c>
      <c r="O259" s="683"/>
      <c r="P259" s="685" t="s">
        <v>66</v>
      </c>
      <c r="Q259" s="152"/>
      <c r="R259" s="162"/>
      <c r="S259" s="162"/>
      <c r="T259" s="162"/>
      <c r="U259" s="162"/>
      <c r="V259" s="163"/>
      <c r="W259" s="163"/>
      <c r="X259" s="163"/>
    </row>
    <row r="260">
      <c r="A260" s="674">
        <v>45705.0</v>
      </c>
      <c r="B260" s="674">
        <v>45783.0</v>
      </c>
      <c r="C260" s="677">
        <v>222612.0</v>
      </c>
      <c r="D260" s="677" t="s">
        <v>89</v>
      </c>
      <c r="E260" s="678">
        <v>45352.0</v>
      </c>
      <c r="F260" s="679">
        <f t="shared" si="1"/>
        <v>14</v>
      </c>
      <c r="G260" s="674">
        <v>45497.0</v>
      </c>
      <c r="H260" s="680">
        <f t="shared" si="2"/>
        <v>9</v>
      </c>
      <c r="I260" s="677" t="s">
        <v>73</v>
      </c>
      <c r="J260" s="677" t="s">
        <v>478</v>
      </c>
      <c r="K260" s="687"/>
      <c r="L260" s="683"/>
      <c r="M260" s="683"/>
      <c r="N260" s="677" t="s">
        <v>19</v>
      </c>
      <c r="O260" s="683"/>
      <c r="P260" s="684"/>
      <c r="Q260" s="152"/>
      <c r="R260" s="162"/>
      <c r="S260" s="162"/>
      <c r="T260" s="162"/>
      <c r="U260" s="162"/>
      <c r="V260" s="163"/>
      <c r="W260" s="163"/>
      <c r="X260" s="163"/>
    </row>
    <row r="261">
      <c r="A261" s="674">
        <v>45705.0</v>
      </c>
      <c r="B261" s="674">
        <v>45783.0</v>
      </c>
      <c r="C261" s="677">
        <v>227585.0</v>
      </c>
      <c r="D261" s="677" t="s">
        <v>89</v>
      </c>
      <c r="E261" s="678">
        <v>45536.0</v>
      </c>
      <c r="F261" s="679">
        <f t="shared" si="1"/>
        <v>8</v>
      </c>
      <c r="G261" s="674">
        <v>45552.0</v>
      </c>
      <c r="H261" s="680">
        <f t="shared" si="2"/>
        <v>7</v>
      </c>
      <c r="I261" s="677" t="s">
        <v>49</v>
      </c>
      <c r="J261" s="677" t="s">
        <v>33</v>
      </c>
      <c r="K261" s="687"/>
      <c r="L261" s="683"/>
      <c r="M261" s="682">
        <v>45743.0</v>
      </c>
      <c r="N261" s="677" t="s">
        <v>19</v>
      </c>
      <c r="O261" s="683"/>
      <c r="P261" s="684"/>
      <c r="Q261" s="152"/>
      <c r="R261" s="162"/>
      <c r="S261" s="162"/>
      <c r="T261" s="162"/>
      <c r="U261" s="162"/>
      <c r="V261" s="163"/>
      <c r="W261" s="163"/>
      <c r="X261" s="163"/>
    </row>
    <row r="262">
      <c r="A262" s="674">
        <v>45705.0</v>
      </c>
      <c r="B262" s="674">
        <v>45783.0</v>
      </c>
      <c r="C262" s="677">
        <v>233641.0</v>
      </c>
      <c r="D262" s="677" t="s">
        <v>111</v>
      </c>
      <c r="E262" s="678">
        <v>45566.0</v>
      </c>
      <c r="F262" s="679">
        <f t="shared" si="1"/>
        <v>7</v>
      </c>
      <c r="G262" s="674">
        <v>45603.0</v>
      </c>
      <c r="H262" s="680">
        <f t="shared" si="2"/>
        <v>5</v>
      </c>
      <c r="I262" s="677" t="s">
        <v>137</v>
      </c>
      <c r="J262" s="677" t="s">
        <v>143</v>
      </c>
      <c r="K262" s="687"/>
      <c r="L262" s="683"/>
      <c r="M262" s="683"/>
      <c r="N262" s="677" t="s">
        <v>19</v>
      </c>
      <c r="O262" s="683"/>
      <c r="P262" s="684"/>
      <c r="Q262" s="152"/>
      <c r="R262" s="162"/>
      <c r="S262" s="162"/>
      <c r="T262" s="162"/>
      <c r="U262" s="162"/>
      <c r="V262" s="163"/>
      <c r="W262" s="163"/>
      <c r="X262" s="163"/>
    </row>
    <row r="263">
      <c r="A263" s="674">
        <v>45705.0</v>
      </c>
      <c r="B263" s="674">
        <v>45783.0</v>
      </c>
      <c r="C263" s="677">
        <v>235066.0</v>
      </c>
      <c r="D263" s="677" t="s">
        <v>111</v>
      </c>
      <c r="E263" s="678">
        <v>45597.0</v>
      </c>
      <c r="F263" s="679">
        <f t="shared" si="1"/>
        <v>6</v>
      </c>
      <c r="G263" s="686">
        <v>45622.0</v>
      </c>
      <c r="H263" s="680">
        <f t="shared" si="2"/>
        <v>5</v>
      </c>
      <c r="I263" s="677" t="s">
        <v>59</v>
      </c>
      <c r="J263" s="677" t="s">
        <v>33</v>
      </c>
      <c r="K263" s="687"/>
      <c r="L263" s="683"/>
      <c r="M263" s="683"/>
      <c r="N263" s="677" t="s">
        <v>19</v>
      </c>
      <c r="O263" s="683"/>
      <c r="P263" s="684"/>
      <c r="Q263" s="152"/>
      <c r="R263" s="162"/>
      <c r="S263" s="162"/>
      <c r="T263" s="162"/>
      <c r="U263" s="162"/>
      <c r="V263" s="163"/>
      <c r="W263" s="163"/>
      <c r="X263" s="163"/>
    </row>
    <row r="264">
      <c r="A264" s="674">
        <v>45705.0</v>
      </c>
      <c r="B264" s="674">
        <v>45783.0</v>
      </c>
      <c r="C264" s="677">
        <v>226638.0</v>
      </c>
      <c r="D264" s="677" t="s">
        <v>111</v>
      </c>
      <c r="E264" s="678">
        <v>45505.0</v>
      </c>
      <c r="F264" s="679">
        <f t="shared" si="1"/>
        <v>9</v>
      </c>
      <c r="G264" s="674">
        <v>45538.0</v>
      </c>
      <c r="H264" s="680">
        <f t="shared" si="2"/>
        <v>8</v>
      </c>
      <c r="I264" s="677" t="s">
        <v>59</v>
      </c>
      <c r="J264" s="677" t="s">
        <v>33</v>
      </c>
      <c r="K264" s="687"/>
      <c r="L264" s="683"/>
      <c r="M264" s="683"/>
      <c r="N264" s="677" t="s">
        <v>19</v>
      </c>
      <c r="O264" s="683"/>
      <c r="P264" s="684"/>
      <c r="Q264" s="152"/>
      <c r="R264" s="162"/>
      <c r="S264" s="162"/>
      <c r="T264" s="162"/>
      <c r="U264" s="162"/>
      <c r="V264" s="163"/>
      <c r="W264" s="163"/>
      <c r="X264" s="163"/>
    </row>
    <row r="265">
      <c r="A265" s="674">
        <v>45705.0</v>
      </c>
      <c r="B265" s="674">
        <v>45783.0</v>
      </c>
      <c r="C265" s="677">
        <v>80407.0</v>
      </c>
      <c r="D265" s="677" t="s">
        <v>179</v>
      </c>
      <c r="E265" s="678">
        <v>44013.0</v>
      </c>
      <c r="F265" s="679">
        <f t="shared" si="1"/>
        <v>58</v>
      </c>
      <c r="G265" s="674">
        <v>44277.0</v>
      </c>
      <c r="H265" s="680">
        <f t="shared" si="2"/>
        <v>49</v>
      </c>
      <c r="I265" s="677" t="s">
        <v>49</v>
      </c>
      <c r="J265" s="677" t="s">
        <v>33</v>
      </c>
      <c r="K265" s="687"/>
      <c r="L265" s="683"/>
      <c r="M265" s="683"/>
      <c r="N265" s="677" t="s">
        <v>19</v>
      </c>
      <c r="O265" s="677" t="s">
        <v>1360</v>
      </c>
      <c r="P265" s="684"/>
      <c r="Q265" s="152"/>
      <c r="R265" s="162"/>
      <c r="S265" s="162"/>
      <c r="T265" s="162"/>
      <c r="U265" s="162"/>
      <c r="V265" s="163"/>
      <c r="W265" s="163"/>
      <c r="X265" s="163"/>
    </row>
    <row r="266">
      <c r="A266" s="674">
        <v>45705.0</v>
      </c>
      <c r="B266" s="674">
        <v>45783.0</v>
      </c>
      <c r="C266" s="677">
        <v>186925.0</v>
      </c>
      <c r="D266" s="677" t="s">
        <v>179</v>
      </c>
      <c r="E266" s="678">
        <v>45108.0</v>
      </c>
      <c r="F266" s="679">
        <f t="shared" si="1"/>
        <v>22</v>
      </c>
      <c r="G266" s="674">
        <v>45190.0</v>
      </c>
      <c r="H266" s="680">
        <f t="shared" si="2"/>
        <v>19</v>
      </c>
      <c r="I266" s="677" t="s">
        <v>72</v>
      </c>
      <c r="J266" s="677">
        <v>4040.0</v>
      </c>
      <c r="K266" s="687"/>
      <c r="L266" s="683"/>
      <c r="M266" s="683"/>
      <c r="N266" s="677" t="s">
        <v>19</v>
      </c>
      <c r="O266" s="683"/>
      <c r="P266" s="684"/>
      <c r="Q266" s="152"/>
      <c r="R266" s="162"/>
      <c r="S266" s="162"/>
      <c r="T266" s="162"/>
      <c r="U266" s="162"/>
      <c r="V266" s="163"/>
      <c r="W266" s="163"/>
      <c r="X266" s="163"/>
    </row>
    <row r="267">
      <c r="A267" s="674">
        <v>45705.0</v>
      </c>
      <c r="B267" s="674">
        <v>45783.0</v>
      </c>
      <c r="C267" s="677">
        <v>233224.0</v>
      </c>
      <c r="D267" s="677" t="s">
        <v>112</v>
      </c>
      <c r="E267" s="678">
        <v>45474.0</v>
      </c>
      <c r="F267" s="679">
        <f t="shared" si="1"/>
        <v>10</v>
      </c>
      <c r="G267" s="674">
        <v>45543.0</v>
      </c>
      <c r="H267" s="680">
        <f t="shared" si="2"/>
        <v>7</v>
      </c>
      <c r="I267" s="677" t="s">
        <v>74</v>
      </c>
      <c r="J267" s="677" t="s">
        <v>33</v>
      </c>
      <c r="K267" s="687"/>
      <c r="L267" s="683"/>
      <c r="M267" s="683"/>
      <c r="N267" s="677" t="s">
        <v>19</v>
      </c>
      <c r="O267" s="683"/>
      <c r="P267" s="684"/>
      <c r="Q267" s="152"/>
      <c r="R267" s="162"/>
      <c r="S267" s="162"/>
      <c r="T267" s="162"/>
      <c r="U267" s="162"/>
      <c r="V267" s="163"/>
      <c r="W267" s="163"/>
      <c r="X267" s="163"/>
    </row>
    <row r="268">
      <c r="A268" s="674">
        <v>45705.0</v>
      </c>
      <c r="B268" s="674">
        <v>45783.0</v>
      </c>
      <c r="C268" s="677">
        <v>200820.0</v>
      </c>
      <c r="D268" s="677" t="s">
        <v>112</v>
      </c>
      <c r="E268" s="678">
        <v>45292.0</v>
      </c>
      <c r="F268" s="679">
        <f t="shared" si="1"/>
        <v>16</v>
      </c>
      <c r="G268" s="674">
        <v>45338.0</v>
      </c>
      <c r="H268" s="680">
        <f t="shared" si="2"/>
        <v>14</v>
      </c>
      <c r="I268" s="677" t="s">
        <v>73</v>
      </c>
      <c r="J268" s="677" t="s">
        <v>210</v>
      </c>
      <c r="K268" s="687"/>
      <c r="L268" s="683"/>
      <c r="M268" s="683"/>
      <c r="N268" s="677" t="s">
        <v>19</v>
      </c>
      <c r="O268" s="683"/>
      <c r="P268" s="684"/>
      <c r="Q268" s="152"/>
      <c r="R268" s="162"/>
      <c r="S268" s="162"/>
      <c r="T268" s="162"/>
      <c r="U268" s="162"/>
      <c r="V268" s="163"/>
      <c r="W268" s="163"/>
      <c r="X268" s="163"/>
    </row>
    <row r="269">
      <c r="A269" s="674">
        <v>45705.0</v>
      </c>
      <c r="B269" s="674">
        <v>45783.0</v>
      </c>
      <c r="C269" s="677">
        <v>234575.0</v>
      </c>
      <c r="D269" s="677" t="s">
        <v>112</v>
      </c>
      <c r="E269" s="678">
        <v>45566.0</v>
      </c>
      <c r="F269" s="679">
        <f t="shared" si="1"/>
        <v>7</v>
      </c>
      <c r="G269" s="686">
        <v>45625.0</v>
      </c>
      <c r="H269" s="680">
        <f t="shared" si="2"/>
        <v>5</v>
      </c>
      <c r="I269" s="677" t="s">
        <v>74</v>
      </c>
      <c r="J269" s="677" t="s">
        <v>94</v>
      </c>
      <c r="K269" s="681" t="s">
        <v>64</v>
      </c>
      <c r="L269" s="683"/>
      <c r="M269" s="682">
        <v>45742.0</v>
      </c>
      <c r="N269" s="677" t="s">
        <v>19</v>
      </c>
      <c r="O269" s="683"/>
      <c r="P269" s="684"/>
      <c r="Q269" s="152"/>
      <c r="R269" s="162"/>
      <c r="S269" s="162"/>
      <c r="T269" s="162"/>
      <c r="U269" s="162"/>
      <c r="V269" s="163"/>
      <c r="W269" s="163"/>
      <c r="X269" s="163"/>
    </row>
    <row r="270">
      <c r="A270" s="674">
        <v>45705.0</v>
      </c>
      <c r="B270" s="674">
        <v>45783.0</v>
      </c>
      <c r="C270" s="677">
        <v>133834.0</v>
      </c>
      <c r="D270" s="677" t="s">
        <v>112</v>
      </c>
      <c r="E270" s="678">
        <v>44652.0</v>
      </c>
      <c r="F270" s="679">
        <f t="shared" si="1"/>
        <v>37</v>
      </c>
      <c r="G270" s="674">
        <v>44782.0</v>
      </c>
      <c r="H270" s="680">
        <f t="shared" si="2"/>
        <v>32</v>
      </c>
      <c r="I270" s="677" t="s">
        <v>140</v>
      </c>
      <c r="J270" s="677" t="s">
        <v>143</v>
      </c>
      <c r="K270" s="687"/>
      <c r="L270" s="683"/>
      <c r="M270" s="683"/>
      <c r="N270" s="677" t="s">
        <v>19</v>
      </c>
      <c r="O270" s="683"/>
      <c r="P270" s="684"/>
      <c r="Q270" s="152"/>
      <c r="R270" s="162"/>
      <c r="S270" s="162"/>
      <c r="T270" s="162"/>
      <c r="U270" s="162"/>
      <c r="V270" s="163"/>
      <c r="W270" s="163"/>
      <c r="X270" s="163"/>
    </row>
    <row r="271">
      <c r="A271" s="674">
        <v>45705.0</v>
      </c>
      <c r="B271" s="674">
        <v>45783.0</v>
      </c>
      <c r="C271" s="677">
        <v>224528.0</v>
      </c>
      <c r="D271" s="677" t="s">
        <v>112</v>
      </c>
      <c r="E271" s="678">
        <v>45474.0</v>
      </c>
      <c r="F271" s="679">
        <f t="shared" si="1"/>
        <v>10</v>
      </c>
      <c r="G271" s="674">
        <v>45517.0</v>
      </c>
      <c r="H271" s="680">
        <f t="shared" si="2"/>
        <v>8</v>
      </c>
      <c r="I271" s="677" t="s">
        <v>49</v>
      </c>
      <c r="J271" s="677">
        <v>510.0</v>
      </c>
      <c r="K271" s="687"/>
      <c r="L271" s="677" t="s">
        <v>68</v>
      </c>
      <c r="M271" s="682">
        <v>45742.0</v>
      </c>
      <c r="N271" s="677" t="s">
        <v>19</v>
      </c>
      <c r="O271" s="677" t="s">
        <v>1361</v>
      </c>
      <c r="P271" s="685" t="s">
        <v>66</v>
      </c>
      <c r="Q271" s="152"/>
      <c r="R271" s="162"/>
      <c r="S271" s="162"/>
      <c r="T271" s="162"/>
      <c r="U271" s="162"/>
      <c r="V271" s="163"/>
      <c r="W271" s="163"/>
      <c r="X271" s="163"/>
    </row>
    <row r="272">
      <c r="A272" s="674">
        <v>45705.0</v>
      </c>
      <c r="B272" s="674">
        <v>45783.0</v>
      </c>
      <c r="C272" s="677">
        <v>216174.0</v>
      </c>
      <c r="D272" s="677" t="s">
        <v>114</v>
      </c>
      <c r="E272" s="678">
        <v>45413.0</v>
      </c>
      <c r="F272" s="679">
        <f t="shared" si="1"/>
        <v>12</v>
      </c>
      <c r="G272" s="674">
        <v>45447.0</v>
      </c>
      <c r="H272" s="680">
        <f t="shared" si="2"/>
        <v>11</v>
      </c>
      <c r="I272" s="677" t="s">
        <v>49</v>
      </c>
      <c r="J272" s="677" t="s">
        <v>131</v>
      </c>
      <c r="K272" s="687"/>
      <c r="L272" s="683"/>
      <c r="M272" s="683"/>
      <c r="N272" s="677" t="s">
        <v>19</v>
      </c>
      <c r="O272" s="683"/>
      <c r="P272" s="684"/>
      <c r="Q272" s="152"/>
      <c r="R272" s="162"/>
      <c r="S272" s="162"/>
      <c r="T272" s="162"/>
      <c r="U272" s="162"/>
      <c r="V272" s="163"/>
      <c r="W272" s="163"/>
      <c r="X272" s="163"/>
    </row>
    <row r="273">
      <c r="A273" s="674">
        <v>45705.0</v>
      </c>
      <c r="B273" s="674">
        <v>45783.0</v>
      </c>
      <c r="C273" s="677">
        <v>225881.0</v>
      </c>
      <c r="D273" s="677" t="s">
        <v>93</v>
      </c>
      <c r="E273" s="678">
        <v>45505.0</v>
      </c>
      <c r="F273" s="679">
        <f t="shared" si="1"/>
        <v>9</v>
      </c>
      <c r="G273" s="674">
        <v>45527.0</v>
      </c>
      <c r="H273" s="680">
        <f t="shared" si="2"/>
        <v>8</v>
      </c>
      <c r="I273" s="677" t="s">
        <v>59</v>
      </c>
      <c r="J273" s="677" t="s">
        <v>33</v>
      </c>
      <c r="K273" s="687"/>
      <c r="L273" s="683"/>
      <c r="M273" s="683"/>
      <c r="N273" s="677" t="s">
        <v>19</v>
      </c>
      <c r="O273" s="683"/>
      <c r="P273" s="684"/>
      <c r="Q273" s="152"/>
      <c r="R273" s="162"/>
      <c r="S273" s="162"/>
      <c r="T273" s="162"/>
      <c r="U273" s="162"/>
      <c r="V273" s="163"/>
      <c r="W273" s="163"/>
      <c r="X273" s="163"/>
    </row>
    <row r="274">
      <c r="A274" s="674">
        <v>45705.0</v>
      </c>
      <c r="B274" s="674">
        <v>45783.0</v>
      </c>
      <c r="C274" s="677">
        <v>232309.0</v>
      </c>
      <c r="D274" s="677" t="s">
        <v>93</v>
      </c>
      <c r="E274" s="678">
        <v>45474.0</v>
      </c>
      <c r="F274" s="679">
        <f t="shared" si="1"/>
        <v>10</v>
      </c>
      <c r="G274" s="686">
        <v>45589.0</v>
      </c>
      <c r="H274" s="680">
        <f t="shared" si="2"/>
        <v>6</v>
      </c>
      <c r="I274" s="677" t="s">
        <v>59</v>
      </c>
      <c r="J274" s="677" t="s">
        <v>33</v>
      </c>
      <c r="K274" s="687"/>
      <c r="L274" s="683"/>
      <c r="M274" s="683"/>
      <c r="N274" s="677" t="s">
        <v>19</v>
      </c>
      <c r="O274" s="683"/>
      <c r="P274" s="684"/>
      <c r="Q274" s="152"/>
      <c r="R274" s="162"/>
      <c r="S274" s="162"/>
      <c r="T274" s="162"/>
      <c r="U274" s="162"/>
      <c r="V274" s="163"/>
      <c r="W274" s="163"/>
      <c r="X274" s="163"/>
    </row>
    <row r="275">
      <c r="A275" s="674">
        <v>45705.0</v>
      </c>
      <c r="B275" s="674">
        <v>45782.0</v>
      </c>
      <c r="C275" s="677">
        <v>238681.0</v>
      </c>
      <c r="D275" s="677" t="s">
        <v>93</v>
      </c>
      <c r="E275" s="678">
        <v>45536.0</v>
      </c>
      <c r="F275" s="679">
        <f t="shared" si="1"/>
        <v>8</v>
      </c>
      <c r="G275" s="674">
        <v>45665.0</v>
      </c>
      <c r="H275" s="680">
        <f t="shared" si="2"/>
        <v>3</v>
      </c>
      <c r="I275" s="677" t="s">
        <v>49</v>
      </c>
      <c r="J275" s="677">
        <v>512.0</v>
      </c>
      <c r="K275" s="687"/>
      <c r="L275" s="683"/>
      <c r="M275" s="682">
        <v>45780.0</v>
      </c>
      <c r="N275" s="677" t="s">
        <v>22</v>
      </c>
      <c r="O275" s="683"/>
      <c r="P275" s="684"/>
      <c r="Q275" s="152"/>
      <c r="R275" s="162"/>
      <c r="S275" s="162"/>
      <c r="T275" s="162"/>
      <c r="U275" s="162"/>
      <c r="V275" s="163"/>
      <c r="W275" s="163"/>
      <c r="X275" s="163"/>
    </row>
    <row r="276">
      <c r="A276" s="674">
        <v>45705.0</v>
      </c>
      <c r="B276" s="674">
        <v>45779.0</v>
      </c>
      <c r="C276" s="677">
        <v>235657.0</v>
      </c>
      <c r="D276" s="677" t="s">
        <v>93</v>
      </c>
      <c r="E276" s="678">
        <v>45597.0</v>
      </c>
      <c r="F276" s="679">
        <f t="shared" si="1"/>
        <v>6</v>
      </c>
      <c r="G276" s="686">
        <v>45624.0</v>
      </c>
      <c r="H276" s="680">
        <f t="shared" si="2"/>
        <v>5</v>
      </c>
      <c r="I276" s="677" t="s">
        <v>73</v>
      </c>
      <c r="J276" s="677" t="s">
        <v>33</v>
      </c>
      <c r="K276" s="687"/>
      <c r="L276" s="683"/>
      <c r="M276" s="683"/>
      <c r="N276" s="677" t="s">
        <v>17</v>
      </c>
      <c r="O276" s="683"/>
      <c r="P276" s="684"/>
      <c r="Q276" s="152"/>
      <c r="R276" s="162"/>
      <c r="S276" s="162"/>
      <c r="T276" s="162"/>
      <c r="U276" s="162"/>
      <c r="V276" s="163"/>
      <c r="W276" s="163"/>
      <c r="X276" s="163"/>
    </row>
    <row r="277">
      <c r="A277" s="674">
        <v>45705.0</v>
      </c>
      <c r="B277" s="674">
        <v>45779.0</v>
      </c>
      <c r="C277" s="677">
        <v>237777.0</v>
      </c>
      <c r="D277" s="677" t="s">
        <v>93</v>
      </c>
      <c r="E277" s="678">
        <v>45597.0</v>
      </c>
      <c r="F277" s="679">
        <f t="shared" si="1"/>
        <v>6</v>
      </c>
      <c r="G277" s="686">
        <v>45653.0</v>
      </c>
      <c r="H277" s="680">
        <f t="shared" si="2"/>
        <v>4</v>
      </c>
      <c r="I277" s="677" t="s">
        <v>74</v>
      </c>
      <c r="J277" s="677" t="s">
        <v>33</v>
      </c>
      <c r="K277" s="687"/>
      <c r="L277" s="683"/>
      <c r="M277" s="683"/>
      <c r="N277" s="677" t="s">
        <v>17</v>
      </c>
      <c r="O277" s="677" t="s">
        <v>1362</v>
      </c>
      <c r="P277" s="684"/>
      <c r="Q277" s="152"/>
      <c r="R277" s="162"/>
      <c r="S277" s="162"/>
      <c r="T277" s="162"/>
      <c r="U277" s="162"/>
      <c r="V277" s="163"/>
      <c r="W277" s="163"/>
      <c r="X277" s="163"/>
    </row>
    <row r="278">
      <c r="A278" s="674">
        <v>45705.0</v>
      </c>
      <c r="B278" s="674">
        <v>45783.0</v>
      </c>
      <c r="C278" s="677">
        <v>85181.0</v>
      </c>
      <c r="D278" s="677" t="s">
        <v>55</v>
      </c>
      <c r="E278" s="678">
        <v>44197.0</v>
      </c>
      <c r="F278" s="679">
        <f t="shared" si="1"/>
        <v>52</v>
      </c>
      <c r="G278" s="674">
        <v>44313.0</v>
      </c>
      <c r="H278" s="680">
        <f t="shared" si="2"/>
        <v>48</v>
      </c>
      <c r="I278" s="677" t="s">
        <v>59</v>
      </c>
      <c r="J278" s="677">
        <v>107.0</v>
      </c>
      <c r="K278" s="681" t="s">
        <v>239</v>
      </c>
      <c r="L278" s="677" t="s">
        <v>68</v>
      </c>
      <c r="M278" s="682">
        <v>45722.0</v>
      </c>
      <c r="N278" s="677" t="s">
        <v>19</v>
      </c>
      <c r="O278" s="683"/>
      <c r="P278" s="684"/>
      <c r="Q278" s="152"/>
      <c r="R278" s="162"/>
      <c r="S278" s="162"/>
      <c r="T278" s="162"/>
      <c r="U278" s="162"/>
      <c r="V278" s="163"/>
      <c r="W278" s="163"/>
      <c r="X278" s="163"/>
    </row>
    <row r="279">
      <c r="A279" s="674">
        <v>45705.0</v>
      </c>
      <c r="B279" s="674">
        <v>45783.0</v>
      </c>
      <c r="C279" s="677">
        <v>152139.0</v>
      </c>
      <c r="D279" s="677" t="s">
        <v>55</v>
      </c>
      <c r="E279" s="678">
        <v>44835.0</v>
      </c>
      <c r="F279" s="679">
        <f t="shared" si="1"/>
        <v>31</v>
      </c>
      <c r="G279" s="686">
        <v>44893.0</v>
      </c>
      <c r="H279" s="680">
        <f t="shared" si="2"/>
        <v>29</v>
      </c>
      <c r="I279" s="677" t="s">
        <v>59</v>
      </c>
      <c r="J279" s="677" t="s">
        <v>143</v>
      </c>
      <c r="K279" s="687"/>
      <c r="L279" s="683"/>
      <c r="M279" s="683"/>
      <c r="N279" s="677" t="s">
        <v>19</v>
      </c>
      <c r="O279" s="683"/>
      <c r="P279" s="684"/>
      <c r="Q279" s="152"/>
      <c r="R279" s="162"/>
      <c r="S279" s="162"/>
      <c r="T279" s="162"/>
      <c r="U279" s="162"/>
      <c r="V279" s="163"/>
      <c r="W279" s="163"/>
      <c r="X279" s="163"/>
    </row>
    <row r="280">
      <c r="A280" s="674">
        <v>45705.0</v>
      </c>
      <c r="B280" s="674">
        <v>45783.0</v>
      </c>
      <c r="C280" s="677">
        <v>206258.0</v>
      </c>
      <c r="D280" s="677" t="s">
        <v>55</v>
      </c>
      <c r="E280" s="678">
        <v>45108.0</v>
      </c>
      <c r="F280" s="679">
        <f t="shared" si="1"/>
        <v>22</v>
      </c>
      <c r="G280" s="674">
        <v>45385.0</v>
      </c>
      <c r="H280" s="680">
        <f t="shared" si="2"/>
        <v>13</v>
      </c>
      <c r="I280" s="677" t="s">
        <v>59</v>
      </c>
      <c r="J280" s="677" t="s">
        <v>143</v>
      </c>
      <c r="K280" s="687"/>
      <c r="L280" s="683"/>
      <c r="M280" s="683"/>
      <c r="N280" s="677" t="s">
        <v>19</v>
      </c>
      <c r="O280" s="683"/>
      <c r="P280" s="684"/>
      <c r="Q280" s="152"/>
      <c r="R280" s="162"/>
      <c r="S280" s="162"/>
      <c r="T280" s="162"/>
      <c r="U280" s="162"/>
      <c r="V280" s="163"/>
      <c r="W280" s="163"/>
      <c r="X280" s="163"/>
    </row>
    <row r="281">
      <c r="A281" s="674">
        <v>45705.0</v>
      </c>
      <c r="B281" s="674">
        <v>45783.0</v>
      </c>
      <c r="C281" s="677">
        <v>175888.0</v>
      </c>
      <c r="D281" s="677" t="s">
        <v>55</v>
      </c>
      <c r="E281" s="678">
        <v>42278.0</v>
      </c>
      <c r="F281" s="679">
        <f t="shared" si="1"/>
        <v>115</v>
      </c>
      <c r="G281" s="674">
        <v>45100.0</v>
      </c>
      <c r="H281" s="680">
        <f t="shared" si="2"/>
        <v>22</v>
      </c>
      <c r="I281" s="677" t="s">
        <v>59</v>
      </c>
      <c r="J281" s="677">
        <v>107.0</v>
      </c>
      <c r="K281" s="681" t="s">
        <v>239</v>
      </c>
      <c r="L281" s="677" t="s">
        <v>68</v>
      </c>
      <c r="M281" s="682">
        <v>45722.0</v>
      </c>
      <c r="N281" s="677" t="s">
        <v>19</v>
      </c>
      <c r="O281" s="683"/>
      <c r="P281" s="684"/>
      <c r="Q281" s="152"/>
      <c r="R281" s="162"/>
      <c r="S281" s="162"/>
      <c r="T281" s="162"/>
      <c r="U281" s="162"/>
      <c r="V281" s="163"/>
      <c r="W281" s="163"/>
      <c r="X281" s="163"/>
    </row>
    <row r="282">
      <c r="A282" s="674">
        <v>45705.0</v>
      </c>
      <c r="B282" s="674">
        <v>45783.0</v>
      </c>
      <c r="C282" s="677">
        <v>191016.0</v>
      </c>
      <c r="D282" s="677" t="s">
        <v>55</v>
      </c>
      <c r="E282" s="678">
        <v>45170.0</v>
      </c>
      <c r="F282" s="679">
        <f t="shared" si="1"/>
        <v>20</v>
      </c>
      <c r="G282" s="674">
        <v>45231.0</v>
      </c>
      <c r="H282" s="680">
        <f t="shared" si="2"/>
        <v>18</v>
      </c>
      <c r="I282" s="677" t="s">
        <v>49</v>
      </c>
      <c r="J282" s="677">
        <v>535.0</v>
      </c>
      <c r="K282" s="687"/>
      <c r="L282" s="683"/>
      <c r="M282" s="682">
        <v>45742.0</v>
      </c>
      <c r="N282" s="677" t="s">
        <v>19</v>
      </c>
      <c r="O282" s="683"/>
      <c r="P282" s="685" t="s">
        <v>66</v>
      </c>
      <c r="Q282" s="152"/>
      <c r="R282" s="162"/>
      <c r="S282" s="162"/>
      <c r="T282" s="162"/>
      <c r="U282" s="162"/>
      <c r="V282" s="163"/>
      <c r="W282" s="163"/>
      <c r="X282" s="163"/>
    </row>
    <row r="283">
      <c r="A283" s="674">
        <v>45705.0</v>
      </c>
      <c r="B283" s="674">
        <v>45779.0</v>
      </c>
      <c r="C283" s="677">
        <v>235127.0</v>
      </c>
      <c r="D283" s="677" t="s">
        <v>55</v>
      </c>
      <c r="E283" s="678">
        <v>45597.0</v>
      </c>
      <c r="F283" s="679">
        <f t="shared" si="1"/>
        <v>6</v>
      </c>
      <c r="G283" s="674">
        <v>45630.0</v>
      </c>
      <c r="H283" s="680">
        <f t="shared" si="2"/>
        <v>5</v>
      </c>
      <c r="I283" s="677" t="s">
        <v>59</v>
      </c>
      <c r="J283" s="677" t="s">
        <v>143</v>
      </c>
      <c r="K283" s="687"/>
      <c r="L283" s="683"/>
      <c r="M283" s="683"/>
      <c r="N283" s="677" t="s">
        <v>17</v>
      </c>
      <c r="O283" s="683"/>
      <c r="P283" s="684"/>
      <c r="Q283" s="152"/>
      <c r="R283" s="162"/>
      <c r="S283" s="162"/>
      <c r="T283" s="162"/>
      <c r="U283" s="162"/>
      <c r="V283" s="163"/>
      <c r="W283" s="163"/>
      <c r="X283" s="163"/>
    </row>
    <row r="284">
      <c r="A284" s="674">
        <v>45705.0</v>
      </c>
      <c r="B284" s="674">
        <v>45783.0</v>
      </c>
      <c r="C284" s="677">
        <v>125151.0</v>
      </c>
      <c r="D284" s="677" t="s">
        <v>95</v>
      </c>
      <c r="E284" s="678">
        <v>44593.0</v>
      </c>
      <c r="F284" s="679">
        <f t="shared" si="1"/>
        <v>39</v>
      </c>
      <c r="G284" s="674">
        <v>44671.0</v>
      </c>
      <c r="H284" s="680">
        <f t="shared" si="2"/>
        <v>36</v>
      </c>
      <c r="I284" s="677" t="s">
        <v>59</v>
      </c>
      <c r="J284" s="677" t="s">
        <v>143</v>
      </c>
      <c r="K284" s="687"/>
      <c r="L284" s="683"/>
      <c r="M284" s="683"/>
      <c r="N284" s="677" t="s">
        <v>19</v>
      </c>
      <c r="O284" s="677" t="s">
        <v>1363</v>
      </c>
      <c r="P284" s="684"/>
      <c r="Q284" s="152"/>
      <c r="R284" s="162"/>
      <c r="S284" s="162"/>
      <c r="T284" s="162"/>
      <c r="U284" s="162"/>
      <c r="V284" s="163"/>
      <c r="W284" s="163"/>
      <c r="X284" s="163"/>
    </row>
    <row r="285">
      <c r="A285" s="674">
        <v>45705.0</v>
      </c>
      <c r="B285" s="674">
        <v>45783.0</v>
      </c>
      <c r="C285" s="677">
        <v>72692.0</v>
      </c>
      <c r="D285" s="677" t="s">
        <v>95</v>
      </c>
      <c r="E285" s="678">
        <v>44136.0</v>
      </c>
      <c r="F285" s="679">
        <f t="shared" si="1"/>
        <v>54</v>
      </c>
      <c r="G285" s="686">
        <v>44184.0</v>
      </c>
      <c r="H285" s="680">
        <f t="shared" si="2"/>
        <v>52</v>
      </c>
      <c r="I285" s="677" t="s">
        <v>59</v>
      </c>
      <c r="J285" s="677" t="s">
        <v>143</v>
      </c>
      <c r="K285" s="687"/>
      <c r="L285" s="683"/>
      <c r="M285" s="683"/>
      <c r="N285" s="677" t="s">
        <v>19</v>
      </c>
      <c r="O285" s="683"/>
      <c r="P285" s="684"/>
      <c r="Q285" s="152"/>
      <c r="R285" s="162"/>
      <c r="S285" s="162"/>
      <c r="T285" s="162"/>
      <c r="U285" s="162"/>
      <c r="V285" s="163"/>
      <c r="W285" s="163"/>
      <c r="X285" s="163"/>
    </row>
    <row r="286">
      <c r="A286" s="674">
        <v>45728.0</v>
      </c>
      <c r="B286" s="674">
        <v>45783.0</v>
      </c>
      <c r="C286" s="677">
        <v>236996.0</v>
      </c>
      <c r="D286" s="677" t="s">
        <v>95</v>
      </c>
      <c r="E286" s="678">
        <v>45566.0</v>
      </c>
      <c r="F286" s="679">
        <f t="shared" si="1"/>
        <v>7</v>
      </c>
      <c r="G286" s="686">
        <v>45639.0</v>
      </c>
      <c r="H286" s="680">
        <f t="shared" si="2"/>
        <v>4</v>
      </c>
      <c r="I286" s="677" t="s">
        <v>74</v>
      </c>
      <c r="J286" s="677">
        <v>312.0</v>
      </c>
      <c r="K286" s="681" t="s">
        <v>64</v>
      </c>
      <c r="L286" s="677" t="s">
        <v>68</v>
      </c>
      <c r="M286" s="682">
        <v>45729.0</v>
      </c>
      <c r="N286" s="677" t="s">
        <v>19</v>
      </c>
      <c r="O286" s="683"/>
      <c r="P286" s="684"/>
      <c r="Q286" s="152"/>
      <c r="R286" s="162"/>
      <c r="S286" s="162"/>
      <c r="T286" s="162"/>
      <c r="U286" s="162"/>
      <c r="V286" s="163"/>
      <c r="W286" s="163"/>
      <c r="X286" s="163"/>
    </row>
    <row r="287">
      <c r="A287" s="674">
        <v>45705.0</v>
      </c>
      <c r="B287" s="674">
        <v>45783.0</v>
      </c>
      <c r="C287" s="677">
        <v>42145.0</v>
      </c>
      <c r="D287" s="677" t="s">
        <v>95</v>
      </c>
      <c r="E287" s="678">
        <v>43862.0</v>
      </c>
      <c r="F287" s="679">
        <f t="shared" si="1"/>
        <v>63</v>
      </c>
      <c r="G287" s="674">
        <v>43899.0</v>
      </c>
      <c r="H287" s="680">
        <f t="shared" si="2"/>
        <v>61</v>
      </c>
      <c r="I287" s="677" t="s">
        <v>49</v>
      </c>
      <c r="J287" s="677">
        <v>505.0</v>
      </c>
      <c r="K287" s="681" t="s">
        <v>239</v>
      </c>
      <c r="L287" s="677" t="s">
        <v>51</v>
      </c>
      <c r="M287" s="682">
        <v>45727.0</v>
      </c>
      <c r="N287" s="677" t="s">
        <v>19</v>
      </c>
      <c r="O287" s="677" t="s">
        <v>1364</v>
      </c>
      <c r="P287" s="684"/>
      <c r="Q287" s="152"/>
      <c r="R287" s="162"/>
      <c r="S287" s="162"/>
      <c r="T287" s="162"/>
      <c r="U287" s="162"/>
      <c r="V287" s="163"/>
      <c r="W287" s="163"/>
      <c r="X287" s="163"/>
    </row>
    <row r="288">
      <c r="A288" s="674">
        <v>45705.0</v>
      </c>
      <c r="B288" s="674">
        <v>45782.0</v>
      </c>
      <c r="C288" s="677">
        <v>235512.0</v>
      </c>
      <c r="D288" s="677" t="s">
        <v>95</v>
      </c>
      <c r="E288" s="678">
        <v>45597.0</v>
      </c>
      <c r="F288" s="679">
        <f t="shared" si="1"/>
        <v>6</v>
      </c>
      <c r="G288" s="674">
        <v>45632.0</v>
      </c>
      <c r="H288" s="680">
        <f t="shared" si="2"/>
        <v>5</v>
      </c>
      <c r="I288" s="677" t="s">
        <v>49</v>
      </c>
      <c r="J288" s="677">
        <v>512.0</v>
      </c>
      <c r="K288" s="687"/>
      <c r="L288" s="683"/>
      <c r="M288" s="682">
        <v>45780.0</v>
      </c>
      <c r="N288" s="677" t="s">
        <v>17</v>
      </c>
      <c r="O288" s="683"/>
      <c r="P288" s="684"/>
      <c r="Q288" s="152"/>
      <c r="R288" s="162"/>
      <c r="S288" s="162"/>
      <c r="T288" s="162"/>
      <c r="U288" s="162"/>
      <c r="V288" s="163"/>
      <c r="W288" s="163"/>
      <c r="X288" s="163"/>
    </row>
    <row r="289">
      <c r="A289" s="674">
        <v>45705.0</v>
      </c>
      <c r="B289" s="674">
        <v>45783.0</v>
      </c>
      <c r="C289" s="677">
        <v>171411.0</v>
      </c>
      <c r="D289" s="677" t="s">
        <v>95</v>
      </c>
      <c r="E289" s="678">
        <v>45017.0</v>
      </c>
      <c r="F289" s="679">
        <f t="shared" si="1"/>
        <v>25</v>
      </c>
      <c r="G289" s="674">
        <v>45104.0</v>
      </c>
      <c r="H289" s="680">
        <f t="shared" si="2"/>
        <v>22</v>
      </c>
      <c r="I289" s="677" t="s">
        <v>49</v>
      </c>
      <c r="J289" s="677" t="s">
        <v>33</v>
      </c>
      <c r="K289" s="687"/>
      <c r="L289" s="683"/>
      <c r="M289" s="683"/>
      <c r="N289" s="677" t="s">
        <v>19</v>
      </c>
      <c r="O289" s="683"/>
      <c r="P289" s="684"/>
      <c r="Q289" s="152"/>
      <c r="R289" s="162"/>
      <c r="S289" s="162"/>
      <c r="T289" s="162"/>
      <c r="U289" s="162"/>
      <c r="V289" s="163"/>
      <c r="W289" s="163"/>
      <c r="X289" s="163"/>
    </row>
    <row r="290">
      <c r="A290" s="674">
        <v>45705.0</v>
      </c>
      <c r="B290" s="674">
        <v>45783.0</v>
      </c>
      <c r="C290" s="677">
        <v>209382.0</v>
      </c>
      <c r="D290" s="677" t="s">
        <v>95</v>
      </c>
      <c r="E290" s="678">
        <v>45352.0</v>
      </c>
      <c r="F290" s="679">
        <f t="shared" si="1"/>
        <v>14</v>
      </c>
      <c r="G290" s="674">
        <v>45387.0</v>
      </c>
      <c r="H290" s="680">
        <f t="shared" si="2"/>
        <v>13</v>
      </c>
      <c r="I290" s="677" t="s">
        <v>49</v>
      </c>
      <c r="J290" s="677" t="s">
        <v>143</v>
      </c>
      <c r="K290" s="687"/>
      <c r="L290" s="683"/>
      <c r="M290" s="683"/>
      <c r="N290" s="677" t="s">
        <v>19</v>
      </c>
      <c r="O290" s="683"/>
      <c r="P290" s="684"/>
      <c r="Q290" s="152"/>
      <c r="R290" s="162"/>
      <c r="S290" s="162"/>
      <c r="T290" s="162"/>
      <c r="U290" s="162"/>
      <c r="V290" s="163"/>
      <c r="W290" s="163"/>
      <c r="X290" s="163"/>
    </row>
    <row r="291">
      <c r="A291" s="674">
        <v>45705.0</v>
      </c>
      <c r="B291" s="674">
        <v>45783.0</v>
      </c>
      <c r="C291" s="677">
        <v>226183.0</v>
      </c>
      <c r="D291" s="677" t="s">
        <v>95</v>
      </c>
      <c r="E291" s="678">
        <v>45413.0</v>
      </c>
      <c r="F291" s="679">
        <f t="shared" si="1"/>
        <v>12</v>
      </c>
      <c r="G291" s="674">
        <v>45531.0</v>
      </c>
      <c r="H291" s="680">
        <f t="shared" si="2"/>
        <v>8</v>
      </c>
      <c r="I291" s="677" t="s">
        <v>49</v>
      </c>
      <c r="J291" s="677" t="s">
        <v>947</v>
      </c>
      <c r="K291" s="681">
        <v>8000.0</v>
      </c>
      <c r="L291" s="677" t="s">
        <v>68</v>
      </c>
      <c r="M291" s="682">
        <v>45729.0</v>
      </c>
      <c r="N291" s="677" t="s">
        <v>19</v>
      </c>
      <c r="O291" s="677" t="s">
        <v>554</v>
      </c>
      <c r="P291" s="685" t="s">
        <v>66</v>
      </c>
      <c r="Q291" s="152"/>
      <c r="R291" s="162"/>
      <c r="S291" s="162"/>
      <c r="T291" s="162"/>
      <c r="U291" s="162"/>
      <c r="V291" s="163"/>
      <c r="W291" s="163"/>
      <c r="X291" s="163"/>
    </row>
    <row r="292">
      <c r="A292" s="674">
        <v>45705.0</v>
      </c>
      <c r="B292" s="674">
        <v>45782.0</v>
      </c>
      <c r="C292" s="677">
        <v>234494.0</v>
      </c>
      <c r="D292" s="677" t="s">
        <v>95</v>
      </c>
      <c r="E292" s="678">
        <v>45597.0</v>
      </c>
      <c r="F292" s="679">
        <f t="shared" si="1"/>
        <v>6</v>
      </c>
      <c r="G292" s="686">
        <v>45614.0</v>
      </c>
      <c r="H292" s="680">
        <f t="shared" si="2"/>
        <v>5</v>
      </c>
      <c r="I292" s="677" t="s">
        <v>49</v>
      </c>
      <c r="J292" s="677">
        <v>512.0</v>
      </c>
      <c r="K292" s="681" t="s">
        <v>239</v>
      </c>
      <c r="L292" s="683"/>
      <c r="M292" s="682">
        <v>45780.0</v>
      </c>
      <c r="N292" s="677" t="s">
        <v>17</v>
      </c>
      <c r="O292" s="683"/>
      <c r="P292" s="684"/>
      <c r="Q292" s="152"/>
      <c r="R292" s="162"/>
      <c r="S292" s="162"/>
      <c r="T292" s="162"/>
      <c r="U292" s="162"/>
      <c r="V292" s="163"/>
      <c r="W292" s="163"/>
      <c r="X292" s="163"/>
    </row>
    <row r="293">
      <c r="A293" s="674">
        <v>45705.0</v>
      </c>
      <c r="B293" s="674">
        <v>45779.0</v>
      </c>
      <c r="C293" s="677">
        <v>238376.0</v>
      </c>
      <c r="D293" s="677" t="s">
        <v>95</v>
      </c>
      <c r="E293" s="678">
        <v>45323.0</v>
      </c>
      <c r="F293" s="679">
        <f t="shared" si="1"/>
        <v>15</v>
      </c>
      <c r="G293" s="674">
        <v>45664.0</v>
      </c>
      <c r="H293" s="680">
        <f t="shared" si="2"/>
        <v>3</v>
      </c>
      <c r="I293" s="677" t="s">
        <v>49</v>
      </c>
      <c r="J293" s="677">
        <v>512.0</v>
      </c>
      <c r="K293" s="681" t="s">
        <v>239</v>
      </c>
      <c r="L293" s="677" t="s">
        <v>68</v>
      </c>
      <c r="M293" s="682">
        <v>45727.0</v>
      </c>
      <c r="N293" s="677" t="s">
        <v>25</v>
      </c>
      <c r="O293" s="683"/>
      <c r="P293" s="685" t="s">
        <v>66</v>
      </c>
      <c r="Q293" s="152"/>
      <c r="R293" s="162"/>
      <c r="S293" s="162"/>
      <c r="T293" s="162"/>
      <c r="U293" s="162"/>
      <c r="V293" s="163"/>
      <c r="W293" s="163"/>
      <c r="X293" s="163"/>
    </row>
    <row r="294">
      <c r="A294" s="674">
        <v>45728.0</v>
      </c>
      <c r="B294" s="674">
        <v>45783.0</v>
      </c>
      <c r="C294" s="677">
        <v>92669.0</v>
      </c>
      <c r="D294" s="677" t="s">
        <v>96</v>
      </c>
      <c r="E294" s="678">
        <v>44378.0</v>
      </c>
      <c r="F294" s="679">
        <f t="shared" si="1"/>
        <v>46</v>
      </c>
      <c r="G294" s="674">
        <v>44390.0</v>
      </c>
      <c r="H294" s="680">
        <f t="shared" si="2"/>
        <v>45</v>
      </c>
      <c r="I294" s="677" t="s">
        <v>73</v>
      </c>
      <c r="J294" s="677">
        <v>209.0</v>
      </c>
      <c r="K294" s="681" t="s">
        <v>239</v>
      </c>
      <c r="L294" s="677" t="s">
        <v>68</v>
      </c>
      <c r="M294" s="682">
        <v>45733.0</v>
      </c>
      <c r="N294" s="677" t="s">
        <v>19</v>
      </c>
      <c r="O294" s="683"/>
      <c r="P294" s="684"/>
      <c r="Q294" s="152"/>
      <c r="R294" s="162"/>
      <c r="S294" s="162"/>
      <c r="T294" s="162"/>
      <c r="U294" s="162"/>
      <c r="V294" s="163"/>
      <c r="W294" s="163"/>
      <c r="X294" s="163"/>
    </row>
    <row r="295">
      <c r="A295" s="674">
        <v>45705.0</v>
      </c>
      <c r="B295" s="674">
        <v>45783.0</v>
      </c>
      <c r="C295" s="677">
        <v>186319.0</v>
      </c>
      <c r="D295" s="677" t="s">
        <v>96</v>
      </c>
      <c r="E295" s="678">
        <v>45200.0</v>
      </c>
      <c r="F295" s="679">
        <f t="shared" si="1"/>
        <v>19</v>
      </c>
      <c r="G295" s="674">
        <v>45267.0</v>
      </c>
      <c r="H295" s="680">
        <f t="shared" si="2"/>
        <v>16</v>
      </c>
      <c r="I295" s="677" t="s">
        <v>49</v>
      </c>
      <c r="J295" s="677">
        <v>535.0</v>
      </c>
      <c r="K295" s="687"/>
      <c r="L295" s="683"/>
      <c r="M295" s="682">
        <v>45742.0</v>
      </c>
      <c r="N295" s="677" t="s">
        <v>19</v>
      </c>
      <c r="O295" s="683"/>
      <c r="P295" s="684"/>
      <c r="Q295" s="152"/>
      <c r="R295" s="162"/>
      <c r="S295" s="162"/>
      <c r="T295" s="162"/>
      <c r="U295" s="162"/>
      <c r="V295" s="163"/>
      <c r="W295" s="163"/>
      <c r="X295" s="163"/>
    </row>
    <row r="296">
      <c r="A296" s="674">
        <v>45705.0</v>
      </c>
      <c r="B296" s="674">
        <v>45782.0</v>
      </c>
      <c r="C296" s="677">
        <v>207352.0</v>
      </c>
      <c r="D296" s="677" t="s">
        <v>96</v>
      </c>
      <c r="E296" s="678">
        <v>45383.0</v>
      </c>
      <c r="F296" s="679">
        <f t="shared" si="1"/>
        <v>13</v>
      </c>
      <c r="G296" s="674">
        <v>45391.0</v>
      </c>
      <c r="H296" s="680">
        <f t="shared" si="2"/>
        <v>12</v>
      </c>
      <c r="I296" s="677" t="s">
        <v>42</v>
      </c>
      <c r="J296" s="677">
        <v>60.0</v>
      </c>
      <c r="K296" s="681" t="s">
        <v>1365</v>
      </c>
      <c r="L296" s="677" t="s">
        <v>84</v>
      </c>
      <c r="M296" s="682">
        <v>45782.0</v>
      </c>
      <c r="N296" s="677" t="s">
        <v>22</v>
      </c>
      <c r="O296" s="677" t="s">
        <v>1366</v>
      </c>
      <c r="P296" s="685" t="s">
        <v>66</v>
      </c>
      <c r="Q296" s="152"/>
      <c r="R296" s="162"/>
      <c r="S296" s="162"/>
      <c r="T296" s="162"/>
      <c r="U296" s="162"/>
      <c r="V296" s="163"/>
      <c r="W296" s="163"/>
      <c r="X296" s="163"/>
    </row>
    <row r="297">
      <c r="A297" s="674">
        <v>45705.0</v>
      </c>
      <c r="B297" s="674">
        <v>45783.0</v>
      </c>
      <c r="C297" s="677">
        <v>232182.0</v>
      </c>
      <c r="D297" s="677" t="s">
        <v>96</v>
      </c>
      <c r="E297" s="678">
        <v>45566.0</v>
      </c>
      <c r="F297" s="679">
        <f t="shared" si="1"/>
        <v>7</v>
      </c>
      <c r="G297" s="686">
        <v>45589.0</v>
      </c>
      <c r="H297" s="680">
        <f t="shared" si="2"/>
        <v>6</v>
      </c>
      <c r="I297" s="677" t="s">
        <v>74</v>
      </c>
      <c r="J297" s="677" t="s">
        <v>33</v>
      </c>
      <c r="K297" s="687"/>
      <c r="L297" s="683"/>
      <c r="M297" s="683"/>
      <c r="N297" s="677" t="s">
        <v>19</v>
      </c>
      <c r="O297" s="683"/>
      <c r="P297" s="684"/>
      <c r="Q297" s="152"/>
      <c r="R297" s="162"/>
      <c r="S297" s="162"/>
      <c r="T297" s="162"/>
      <c r="U297" s="162"/>
      <c r="V297" s="163"/>
      <c r="W297" s="163"/>
      <c r="X297" s="163"/>
    </row>
    <row r="298">
      <c r="A298" s="674">
        <v>45705.0</v>
      </c>
      <c r="B298" s="674">
        <v>45783.0</v>
      </c>
      <c r="C298" s="677">
        <v>227846.0</v>
      </c>
      <c r="D298" s="677" t="s">
        <v>96</v>
      </c>
      <c r="E298" s="678">
        <v>45474.0</v>
      </c>
      <c r="F298" s="679">
        <f t="shared" si="1"/>
        <v>10</v>
      </c>
      <c r="G298" s="674">
        <v>45601.0</v>
      </c>
      <c r="H298" s="680">
        <f t="shared" si="2"/>
        <v>6</v>
      </c>
      <c r="I298" s="677" t="s">
        <v>73</v>
      </c>
      <c r="J298" s="677" t="s">
        <v>33</v>
      </c>
      <c r="K298" s="687"/>
      <c r="L298" s="683"/>
      <c r="M298" s="683"/>
      <c r="N298" s="677" t="s">
        <v>19</v>
      </c>
      <c r="O298" s="683"/>
      <c r="P298" s="684"/>
      <c r="Q298" s="152"/>
      <c r="R298" s="162"/>
      <c r="S298" s="162"/>
      <c r="T298" s="162"/>
      <c r="U298" s="162"/>
      <c r="V298" s="163"/>
      <c r="W298" s="163"/>
      <c r="X298" s="163"/>
    </row>
    <row r="299">
      <c r="A299" s="674">
        <v>45705.0</v>
      </c>
      <c r="B299" s="674">
        <v>45782.0</v>
      </c>
      <c r="C299" s="677">
        <v>241039.0</v>
      </c>
      <c r="D299" s="677" t="s">
        <v>96</v>
      </c>
      <c r="E299" s="678">
        <v>45597.0</v>
      </c>
      <c r="F299" s="679">
        <f t="shared" si="1"/>
        <v>6</v>
      </c>
      <c r="G299" s="674">
        <v>45685.0</v>
      </c>
      <c r="H299" s="680">
        <f t="shared" si="2"/>
        <v>3</v>
      </c>
      <c r="I299" s="677" t="s">
        <v>49</v>
      </c>
      <c r="J299" s="677">
        <v>512.0</v>
      </c>
      <c r="K299" s="681" t="s">
        <v>239</v>
      </c>
      <c r="L299" s="683"/>
      <c r="M299" s="682">
        <v>45780.0</v>
      </c>
      <c r="N299" s="677" t="s">
        <v>22</v>
      </c>
      <c r="O299" s="683"/>
      <c r="P299" s="684"/>
      <c r="Q299" s="152"/>
      <c r="R299" s="162"/>
      <c r="S299" s="162"/>
      <c r="T299" s="162"/>
      <c r="U299" s="162"/>
      <c r="V299" s="163"/>
      <c r="W299" s="163"/>
      <c r="X299" s="163"/>
    </row>
    <row r="300">
      <c r="A300" s="674">
        <v>45705.0</v>
      </c>
      <c r="B300" s="674">
        <v>45783.0</v>
      </c>
      <c r="C300" s="677">
        <v>113190.0</v>
      </c>
      <c r="D300" s="677" t="s">
        <v>62</v>
      </c>
      <c r="E300" s="678">
        <v>44470.0</v>
      </c>
      <c r="F300" s="679">
        <f t="shared" si="1"/>
        <v>43</v>
      </c>
      <c r="G300" s="674">
        <v>44585.0</v>
      </c>
      <c r="H300" s="680">
        <f t="shared" si="2"/>
        <v>39</v>
      </c>
      <c r="I300" s="677" t="s">
        <v>73</v>
      </c>
      <c r="J300" s="677" t="s">
        <v>186</v>
      </c>
      <c r="K300" s="687"/>
      <c r="L300" s="683"/>
      <c r="M300" s="683"/>
      <c r="N300" s="677" t="s">
        <v>19</v>
      </c>
      <c r="O300" s="683"/>
      <c r="P300" s="684"/>
      <c r="Q300" s="152"/>
      <c r="R300" s="162"/>
      <c r="S300" s="162"/>
      <c r="T300" s="162"/>
      <c r="U300" s="162"/>
      <c r="V300" s="163"/>
      <c r="W300" s="163"/>
      <c r="X300" s="163"/>
    </row>
    <row r="301">
      <c r="A301" s="674">
        <v>45705.0</v>
      </c>
      <c r="B301" s="674">
        <v>45783.0</v>
      </c>
      <c r="C301" s="677">
        <v>189658.0</v>
      </c>
      <c r="D301" s="677" t="s">
        <v>62</v>
      </c>
      <c r="E301" s="678">
        <v>44927.0</v>
      </c>
      <c r="F301" s="679">
        <f t="shared" si="1"/>
        <v>28</v>
      </c>
      <c r="G301" s="686">
        <v>45216.0</v>
      </c>
      <c r="H301" s="680">
        <f t="shared" si="2"/>
        <v>18</v>
      </c>
      <c r="I301" s="677" t="s">
        <v>74</v>
      </c>
      <c r="J301" s="677" t="s">
        <v>33</v>
      </c>
      <c r="K301" s="687"/>
      <c r="L301" s="683"/>
      <c r="M301" s="683"/>
      <c r="N301" s="677" t="s">
        <v>19</v>
      </c>
      <c r="O301" s="683"/>
      <c r="P301" s="684"/>
      <c r="Q301" s="152"/>
      <c r="R301" s="162"/>
      <c r="S301" s="162"/>
      <c r="T301" s="162"/>
      <c r="U301" s="162"/>
      <c r="V301" s="163"/>
      <c r="W301" s="163"/>
      <c r="X301" s="163"/>
    </row>
    <row r="302">
      <c r="A302" s="674">
        <v>45726.0</v>
      </c>
      <c r="B302" s="674">
        <v>45783.0</v>
      </c>
      <c r="C302" s="677">
        <v>217937.0</v>
      </c>
      <c r="D302" s="677" t="s">
        <v>62</v>
      </c>
      <c r="E302" s="678">
        <v>45383.0</v>
      </c>
      <c r="F302" s="679">
        <f t="shared" si="1"/>
        <v>13</v>
      </c>
      <c r="G302" s="674">
        <v>45456.0</v>
      </c>
      <c r="H302" s="680">
        <f t="shared" si="2"/>
        <v>10</v>
      </c>
      <c r="I302" s="677" t="s">
        <v>74</v>
      </c>
      <c r="J302" s="677">
        <v>360.0</v>
      </c>
      <c r="K302" s="687"/>
      <c r="L302" s="677" t="s">
        <v>68</v>
      </c>
      <c r="M302" s="682">
        <v>45727.0</v>
      </c>
      <c r="N302" s="677" t="s">
        <v>19</v>
      </c>
      <c r="O302" s="683"/>
      <c r="P302" s="684"/>
      <c r="Q302" s="152"/>
      <c r="R302" s="162"/>
      <c r="S302" s="162"/>
      <c r="T302" s="162"/>
      <c r="U302" s="162"/>
      <c r="V302" s="163"/>
      <c r="W302" s="163"/>
      <c r="X302" s="163"/>
    </row>
    <row r="303">
      <c r="A303" s="674">
        <v>45705.0</v>
      </c>
      <c r="B303" s="674">
        <v>45783.0</v>
      </c>
      <c r="C303" s="677">
        <v>230487.0</v>
      </c>
      <c r="D303" s="677" t="s">
        <v>62</v>
      </c>
      <c r="E303" s="678">
        <v>45566.0</v>
      </c>
      <c r="F303" s="679">
        <f t="shared" si="1"/>
        <v>7</v>
      </c>
      <c r="G303" s="674">
        <v>45574.0</v>
      </c>
      <c r="H303" s="680">
        <f t="shared" si="2"/>
        <v>6</v>
      </c>
      <c r="I303" s="677" t="s">
        <v>59</v>
      </c>
      <c r="J303" s="677">
        <v>101.0</v>
      </c>
      <c r="K303" s="681" t="s">
        <v>64</v>
      </c>
      <c r="L303" s="683"/>
      <c r="M303" s="682">
        <v>45735.0</v>
      </c>
      <c r="N303" s="677" t="s">
        <v>19</v>
      </c>
      <c r="O303" s="683"/>
      <c r="P303" s="684"/>
      <c r="Q303" s="152"/>
      <c r="R303" s="162"/>
      <c r="S303" s="162"/>
      <c r="T303" s="162"/>
      <c r="U303" s="162"/>
      <c r="V303" s="163"/>
      <c r="W303" s="163"/>
      <c r="X303" s="163"/>
    </row>
    <row r="304">
      <c r="A304" s="674">
        <v>45705.0</v>
      </c>
      <c r="B304" s="674">
        <v>45783.0</v>
      </c>
      <c r="C304" s="677">
        <v>60077.0</v>
      </c>
      <c r="D304" s="677" t="s">
        <v>62</v>
      </c>
      <c r="E304" s="678">
        <v>43922.0</v>
      </c>
      <c r="F304" s="679">
        <f t="shared" si="1"/>
        <v>61</v>
      </c>
      <c r="G304" s="674">
        <v>44049.0</v>
      </c>
      <c r="H304" s="680">
        <f t="shared" si="2"/>
        <v>57</v>
      </c>
      <c r="I304" s="677" t="s">
        <v>49</v>
      </c>
      <c r="J304" s="677">
        <v>505.0</v>
      </c>
      <c r="K304" s="681">
        <v>3900.0</v>
      </c>
      <c r="L304" s="677" t="s">
        <v>68</v>
      </c>
      <c r="M304" s="682">
        <v>45709.0</v>
      </c>
      <c r="N304" s="677" t="s">
        <v>19</v>
      </c>
      <c r="O304" s="683"/>
      <c r="P304" s="684"/>
      <c r="Q304" s="152"/>
      <c r="R304" s="162"/>
      <c r="S304" s="162"/>
      <c r="T304" s="162"/>
      <c r="U304" s="162"/>
      <c r="V304" s="163"/>
      <c r="W304" s="163"/>
      <c r="X304" s="163"/>
    </row>
    <row r="305">
      <c r="A305" s="674">
        <v>45688.0</v>
      </c>
      <c r="B305" s="674">
        <v>45783.0</v>
      </c>
      <c r="C305" s="677">
        <v>183919.0</v>
      </c>
      <c r="D305" s="677" t="s">
        <v>62</v>
      </c>
      <c r="E305" s="678">
        <v>45108.0</v>
      </c>
      <c r="F305" s="679">
        <f t="shared" si="1"/>
        <v>22</v>
      </c>
      <c r="G305" s="674">
        <v>45166.0</v>
      </c>
      <c r="H305" s="680">
        <f t="shared" si="2"/>
        <v>20</v>
      </c>
      <c r="I305" s="677" t="s">
        <v>72</v>
      </c>
      <c r="J305" s="721">
        <v>778730.0</v>
      </c>
      <c r="K305" s="681" t="s">
        <v>64</v>
      </c>
      <c r="L305" s="683"/>
      <c r="M305" s="682">
        <v>45707.0</v>
      </c>
      <c r="N305" s="677" t="s">
        <v>19</v>
      </c>
      <c r="O305" s="677" t="s">
        <v>181</v>
      </c>
      <c r="P305" s="684"/>
      <c r="Q305" s="152"/>
      <c r="R305" s="162"/>
      <c r="S305" s="162"/>
      <c r="T305" s="162"/>
      <c r="U305" s="162"/>
      <c r="V305" s="163"/>
      <c r="W305" s="163"/>
      <c r="X305" s="163"/>
    </row>
    <row r="306">
      <c r="A306" s="674">
        <v>45705.0</v>
      </c>
      <c r="B306" s="674">
        <v>45783.0</v>
      </c>
      <c r="C306" s="677">
        <v>197841.0</v>
      </c>
      <c r="D306" s="677" t="s">
        <v>62</v>
      </c>
      <c r="E306" s="678">
        <v>45139.0</v>
      </c>
      <c r="F306" s="679">
        <f t="shared" si="1"/>
        <v>21</v>
      </c>
      <c r="G306" s="674">
        <v>45300.0</v>
      </c>
      <c r="H306" s="680">
        <f t="shared" si="2"/>
        <v>15</v>
      </c>
      <c r="I306" s="677" t="s">
        <v>49</v>
      </c>
      <c r="J306" s="677">
        <v>535.0</v>
      </c>
      <c r="K306" s="687"/>
      <c r="L306" s="683"/>
      <c r="M306" s="682">
        <v>45742.0</v>
      </c>
      <c r="N306" s="677" t="s">
        <v>19</v>
      </c>
      <c r="O306" s="683"/>
      <c r="P306" s="684"/>
      <c r="Q306" s="152"/>
      <c r="R306" s="162"/>
      <c r="S306" s="162"/>
      <c r="T306" s="162"/>
      <c r="U306" s="162"/>
      <c r="V306" s="163"/>
      <c r="W306" s="163"/>
      <c r="X306" s="163"/>
    </row>
    <row r="307">
      <c r="A307" s="674">
        <v>45705.0</v>
      </c>
      <c r="B307" s="674">
        <v>45783.0</v>
      </c>
      <c r="C307" s="677">
        <v>107012.0</v>
      </c>
      <c r="D307" s="677" t="s">
        <v>116</v>
      </c>
      <c r="E307" s="678">
        <v>44501.0</v>
      </c>
      <c r="F307" s="679">
        <f t="shared" si="1"/>
        <v>42</v>
      </c>
      <c r="G307" s="686">
        <v>44519.0</v>
      </c>
      <c r="H307" s="680">
        <f t="shared" si="2"/>
        <v>41</v>
      </c>
      <c r="I307" s="677" t="s">
        <v>59</v>
      </c>
      <c r="J307" s="677" t="s">
        <v>1367</v>
      </c>
      <c r="K307" s="681" t="s">
        <v>64</v>
      </c>
      <c r="L307" s="677" t="s">
        <v>51</v>
      </c>
      <c r="M307" s="683"/>
      <c r="N307" s="677" t="s">
        <v>19</v>
      </c>
      <c r="O307" s="683"/>
      <c r="P307" s="684"/>
      <c r="Q307" s="152"/>
      <c r="R307" s="162"/>
      <c r="S307" s="162"/>
      <c r="T307" s="162"/>
      <c r="U307" s="162"/>
      <c r="V307" s="163"/>
      <c r="W307" s="163"/>
      <c r="X307" s="163"/>
    </row>
    <row r="308">
      <c r="A308" s="674">
        <v>45705.0</v>
      </c>
      <c r="B308" s="674">
        <v>45783.0</v>
      </c>
      <c r="C308" s="677">
        <v>152141.0</v>
      </c>
      <c r="D308" s="677" t="s">
        <v>116</v>
      </c>
      <c r="E308" s="678">
        <v>44743.0</v>
      </c>
      <c r="F308" s="679">
        <f t="shared" si="1"/>
        <v>34</v>
      </c>
      <c r="G308" s="686">
        <v>44890.0</v>
      </c>
      <c r="H308" s="680">
        <f t="shared" si="2"/>
        <v>29</v>
      </c>
      <c r="I308" s="677" t="s">
        <v>49</v>
      </c>
      <c r="J308" s="677" t="s">
        <v>33</v>
      </c>
      <c r="K308" s="687"/>
      <c r="L308" s="683"/>
      <c r="M308" s="683"/>
      <c r="N308" s="677" t="s">
        <v>19</v>
      </c>
      <c r="O308" s="683"/>
      <c r="P308" s="684"/>
      <c r="Q308" s="152"/>
      <c r="R308" s="162"/>
      <c r="S308" s="162"/>
      <c r="T308" s="162"/>
      <c r="U308" s="162"/>
      <c r="V308" s="163"/>
      <c r="W308" s="163"/>
      <c r="X308" s="163"/>
    </row>
    <row r="309">
      <c r="A309" s="674">
        <v>45705.0</v>
      </c>
      <c r="B309" s="674">
        <v>45783.0</v>
      </c>
      <c r="C309" s="677">
        <v>187501.0</v>
      </c>
      <c r="D309" s="677" t="s">
        <v>116</v>
      </c>
      <c r="E309" s="678">
        <v>45170.0</v>
      </c>
      <c r="F309" s="679">
        <f t="shared" si="1"/>
        <v>20</v>
      </c>
      <c r="G309" s="674">
        <v>45196.0</v>
      </c>
      <c r="H309" s="680">
        <f t="shared" si="2"/>
        <v>19</v>
      </c>
      <c r="I309" s="677" t="s">
        <v>137</v>
      </c>
      <c r="J309" s="677">
        <v>999.0</v>
      </c>
      <c r="K309" s="681" t="s">
        <v>239</v>
      </c>
      <c r="L309" s="677" t="s">
        <v>51</v>
      </c>
      <c r="M309" s="682">
        <v>45723.0</v>
      </c>
      <c r="N309" s="677" t="s">
        <v>19</v>
      </c>
      <c r="O309" s="677" t="s">
        <v>1368</v>
      </c>
      <c r="P309" s="684"/>
      <c r="Q309" s="152"/>
      <c r="R309" s="162"/>
      <c r="S309" s="162"/>
      <c r="T309" s="162"/>
      <c r="U309" s="162"/>
      <c r="V309" s="163"/>
      <c r="W309" s="163"/>
      <c r="X309" s="163"/>
    </row>
    <row r="310">
      <c r="A310" s="674">
        <v>45705.0</v>
      </c>
      <c r="B310" s="674">
        <v>45783.0</v>
      </c>
      <c r="C310" s="677">
        <v>208087.0</v>
      </c>
      <c r="D310" s="677" t="s">
        <v>116</v>
      </c>
      <c r="E310" s="678">
        <v>45352.0</v>
      </c>
      <c r="F310" s="679">
        <f t="shared" si="1"/>
        <v>14</v>
      </c>
      <c r="G310" s="674">
        <v>45378.0</v>
      </c>
      <c r="H310" s="680">
        <f t="shared" si="2"/>
        <v>13</v>
      </c>
      <c r="I310" s="677" t="s">
        <v>73</v>
      </c>
      <c r="J310" s="677" t="s">
        <v>254</v>
      </c>
      <c r="K310" s="681" t="s">
        <v>239</v>
      </c>
      <c r="L310" s="677" t="s">
        <v>68</v>
      </c>
      <c r="M310" s="682">
        <v>45712.0</v>
      </c>
      <c r="N310" s="677" t="s">
        <v>19</v>
      </c>
      <c r="O310" s="677"/>
      <c r="P310" s="684"/>
      <c r="Q310" s="152"/>
      <c r="R310" s="162"/>
      <c r="S310" s="162"/>
      <c r="T310" s="162"/>
      <c r="U310" s="162"/>
      <c r="V310" s="163"/>
      <c r="W310" s="163"/>
      <c r="X310" s="163"/>
    </row>
    <row r="311">
      <c r="A311" s="674">
        <v>45705.0</v>
      </c>
      <c r="B311" s="674">
        <v>45783.0</v>
      </c>
      <c r="C311" s="677">
        <v>136147.0</v>
      </c>
      <c r="D311" s="677" t="s">
        <v>98</v>
      </c>
      <c r="E311" s="678">
        <v>44682.0</v>
      </c>
      <c r="F311" s="679">
        <f t="shared" si="1"/>
        <v>36</v>
      </c>
      <c r="G311" s="674">
        <v>44749.0</v>
      </c>
      <c r="H311" s="680">
        <f t="shared" si="2"/>
        <v>33</v>
      </c>
      <c r="I311" s="677" t="s">
        <v>72</v>
      </c>
      <c r="J311" s="677">
        <v>4040.0</v>
      </c>
      <c r="K311" s="687"/>
      <c r="L311" s="683"/>
      <c r="M311" s="683"/>
      <c r="N311" s="677" t="s">
        <v>19</v>
      </c>
      <c r="O311" s="683"/>
      <c r="P311" s="684"/>
      <c r="Q311" s="152"/>
      <c r="R311" s="162"/>
      <c r="S311" s="162"/>
      <c r="T311" s="162"/>
      <c r="U311" s="162"/>
      <c r="V311" s="163"/>
      <c r="W311" s="163"/>
      <c r="X311" s="163"/>
    </row>
    <row r="312">
      <c r="A312" s="674">
        <v>45705.0</v>
      </c>
      <c r="B312" s="674">
        <v>45783.0</v>
      </c>
      <c r="C312" s="677">
        <v>192196.0</v>
      </c>
      <c r="D312" s="677" t="s">
        <v>98</v>
      </c>
      <c r="E312" s="678">
        <v>45231.0</v>
      </c>
      <c r="F312" s="679">
        <f t="shared" si="1"/>
        <v>18</v>
      </c>
      <c r="G312" s="674">
        <v>45238.0</v>
      </c>
      <c r="H312" s="680">
        <f t="shared" si="2"/>
        <v>17</v>
      </c>
      <c r="I312" s="677" t="s">
        <v>49</v>
      </c>
      <c r="J312" s="677">
        <v>524.0</v>
      </c>
      <c r="K312" s="687"/>
      <c r="L312" s="677" t="s">
        <v>68</v>
      </c>
      <c r="M312" s="682">
        <v>45742.0</v>
      </c>
      <c r="N312" s="677" t="s">
        <v>19</v>
      </c>
      <c r="O312" s="683"/>
      <c r="P312" s="685" t="s">
        <v>66</v>
      </c>
      <c r="Q312" s="152"/>
      <c r="R312" s="162"/>
      <c r="S312" s="162"/>
      <c r="T312" s="162"/>
      <c r="U312" s="162"/>
      <c r="V312" s="163"/>
      <c r="W312" s="163"/>
      <c r="X312" s="163"/>
    </row>
    <row r="313">
      <c r="A313" s="674">
        <v>45705.0</v>
      </c>
      <c r="B313" s="674">
        <v>45783.0</v>
      </c>
      <c r="C313" s="677">
        <v>203663.0</v>
      </c>
      <c r="D313" s="677" t="s">
        <v>98</v>
      </c>
      <c r="E313" s="678">
        <v>45323.0</v>
      </c>
      <c r="F313" s="679">
        <f t="shared" si="1"/>
        <v>15</v>
      </c>
      <c r="G313" s="674">
        <v>45348.0</v>
      </c>
      <c r="H313" s="680">
        <f t="shared" si="2"/>
        <v>14</v>
      </c>
      <c r="I313" s="677" t="s">
        <v>49</v>
      </c>
      <c r="J313" s="677" t="s">
        <v>1369</v>
      </c>
      <c r="K313" s="687"/>
      <c r="L313" s="683"/>
      <c r="M313" s="683"/>
      <c r="N313" s="677" t="s">
        <v>19</v>
      </c>
      <c r="O313" s="683"/>
      <c r="P313" s="684"/>
      <c r="Q313" s="152"/>
      <c r="R313" s="162"/>
      <c r="S313" s="162"/>
      <c r="T313" s="162"/>
      <c r="U313" s="162"/>
      <c r="V313" s="163"/>
      <c r="W313" s="163"/>
      <c r="X313" s="163"/>
    </row>
    <row r="314">
      <c r="A314" s="674">
        <v>45705.0</v>
      </c>
      <c r="B314" s="674">
        <v>45783.0</v>
      </c>
      <c r="C314" s="677">
        <v>221643.0</v>
      </c>
      <c r="D314" s="677" t="s">
        <v>98</v>
      </c>
      <c r="E314" s="678">
        <v>43922.0</v>
      </c>
      <c r="F314" s="679">
        <f t="shared" si="1"/>
        <v>61</v>
      </c>
      <c r="G314" s="674">
        <v>45400.0</v>
      </c>
      <c r="H314" s="680">
        <f t="shared" si="2"/>
        <v>12</v>
      </c>
      <c r="I314" s="677" t="s">
        <v>49</v>
      </c>
      <c r="J314" s="677">
        <v>505.0</v>
      </c>
      <c r="K314" s="681" t="s">
        <v>64</v>
      </c>
      <c r="L314" s="677" t="s">
        <v>68</v>
      </c>
      <c r="M314" s="682">
        <v>45747.0</v>
      </c>
      <c r="N314" s="677" t="s">
        <v>19</v>
      </c>
      <c r="O314" s="683"/>
      <c r="P314" s="684"/>
      <c r="Q314" s="152"/>
      <c r="R314" s="162"/>
      <c r="S314" s="162"/>
      <c r="T314" s="162"/>
      <c r="U314" s="162"/>
      <c r="V314" s="163"/>
      <c r="W314" s="163"/>
      <c r="X314" s="163"/>
    </row>
    <row r="315">
      <c r="A315" s="674">
        <v>45705.0</v>
      </c>
      <c r="B315" s="674">
        <v>45783.0</v>
      </c>
      <c r="C315" s="677">
        <v>233663.0</v>
      </c>
      <c r="D315" s="677" t="s">
        <v>98</v>
      </c>
      <c r="E315" s="678">
        <v>44927.0</v>
      </c>
      <c r="F315" s="679">
        <f t="shared" si="1"/>
        <v>28</v>
      </c>
      <c r="G315" s="674">
        <v>45543.0</v>
      </c>
      <c r="H315" s="680">
        <f t="shared" si="2"/>
        <v>7</v>
      </c>
      <c r="I315" s="677" t="s">
        <v>72</v>
      </c>
      <c r="J315" s="677" t="s">
        <v>33</v>
      </c>
      <c r="K315" s="687"/>
      <c r="L315" s="683"/>
      <c r="M315" s="683"/>
      <c r="N315" s="677" t="s">
        <v>19</v>
      </c>
      <c r="O315" s="683"/>
      <c r="P315" s="684"/>
      <c r="Q315" s="152"/>
      <c r="R315" s="162"/>
      <c r="S315" s="162"/>
      <c r="T315" s="162"/>
      <c r="U315" s="162"/>
      <c r="V315" s="163"/>
      <c r="W315" s="163"/>
      <c r="X315" s="163"/>
    </row>
    <row r="316">
      <c r="A316" s="674">
        <v>45705.0</v>
      </c>
      <c r="B316" s="674">
        <v>45783.0</v>
      </c>
      <c r="C316" s="677">
        <v>242332.0</v>
      </c>
      <c r="D316" s="677" t="s">
        <v>98</v>
      </c>
      <c r="E316" s="678">
        <v>44470.0</v>
      </c>
      <c r="F316" s="679">
        <f t="shared" si="1"/>
        <v>43</v>
      </c>
      <c r="G316" s="674">
        <v>45695.0</v>
      </c>
      <c r="H316" s="680">
        <f t="shared" si="2"/>
        <v>2</v>
      </c>
      <c r="I316" s="677" t="s">
        <v>63</v>
      </c>
      <c r="J316" s="677" t="s">
        <v>33</v>
      </c>
      <c r="K316" s="687"/>
      <c r="L316" s="683"/>
      <c r="M316" s="683"/>
      <c r="N316" s="677" t="s">
        <v>19</v>
      </c>
      <c r="O316" s="683"/>
      <c r="P316" s="684"/>
      <c r="Q316" s="152"/>
      <c r="R316" s="162"/>
      <c r="S316" s="162"/>
      <c r="T316" s="162"/>
      <c r="U316" s="162"/>
      <c r="V316" s="163"/>
      <c r="W316" s="163"/>
      <c r="X316" s="163"/>
    </row>
    <row r="317">
      <c r="A317" s="674">
        <v>45705.0</v>
      </c>
      <c r="B317" s="674">
        <v>45783.0</v>
      </c>
      <c r="C317" s="677">
        <v>226875.0</v>
      </c>
      <c r="D317" s="677" t="s">
        <v>118</v>
      </c>
      <c r="E317" s="678">
        <v>45444.0</v>
      </c>
      <c r="F317" s="679">
        <f t="shared" si="1"/>
        <v>11</v>
      </c>
      <c r="G317" s="674">
        <v>45538.0</v>
      </c>
      <c r="H317" s="680">
        <f t="shared" si="2"/>
        <v>8</v>
      </c>
      <c r="I317" s="677" t="s">
        <v>59</v>
      </c>
      <c r="J317" s="677" t="s">
        <v>143</v>
      </c>
      <c r="K317" s="687"/>
      <c r="L317" s="683"/>
      <c r="M317" s="683"/>
      <c r="N317" s="677" t="s">
        <v>19</v>
      </c>
      <c r="O317" s="683"/>
      <c r="P317" s="684"/>
      <c r="Q317" s="152"/>
      <c r="R317" s="162"/>
      <c r="S317" s="162"/>
      <c r="T317" s="162"/>
      <c r="U317" s="162"/>
      <c r="V317" s="163"/>
      <c r="W317" s="163"/>
      <c r="X317" s="163"/>
    </row>
    <row r="318">
      <c r="A318" s="674">
        <v>45705.0</v>
      </c>
      <c r="B318" s="674">
        <v>45783.0</v>
      </c>
      <c r="C318" s="677">
        <v>183619.0</v>
      </c>
      <c r="D318" s="677" t="s">
        <v>118</v>
      </c>
      <c r="E318" s="678">
        <v>44958.0</v>
      </c>
      <c r="F318" s="679">
        <f t="shared" si="1"/>
        <v>27</v>
      </c>
      <c r="G318" s="674">
        <v>45164.0</v>
      </c>
      <c r="H318" s="680">
        <f t="shared" si="2"/>
        <v>20</v>
      </c>
      <c r="I318" s="677" t="s">
        <v>49</v>
      </c>
      <c r="J318" s="677" t="s">
        <v>1367</v>
      </c>
      <c r="K318" s="687"/>
      <c r="L318" s="683"/>
      <c r="M318" s="683"/>
      <c r="N318" s="677" t="s">
        <v>19</v>
      </c>
      <c r="O318" s="683"/>
      <c r="P318" s="684"/>
      <c r="Q318" s="152"/>
      <c r="R318" s="162"/>
      <c r="S318" s="162"/>
      <c r="T318" s="162"/>
      <c r="U318" s="162"/>
      <c r="V318" s="163"/>
      <c r="W318" s="163"/>
      <c r="X318" s="163"/>
    </row>
    <row r="319">
      <c r="A319" s="674">
        <v>45705.0</v>
      </c>
      <c r="B319" s="674">
        <v>45779.0</v>
      </c>
      <c r="C319" s="677">
        <v>238091.0</v>
      </c>
      <c r="D319" s="677" t="s">
        <v>118</v>
      </c>
      <c r="E319" s="678">
        <v>45627.0</v>
      </c>
      <c r="F319" s="679">
        <f t="shared" si="1"/>
        <v>5</v>
      </c>
      <c r="G319" s="674">
        <v>45661.0</v>
      </c>
      <c r="H319" s="680">
        <f t="shared" si="2"/>
        <v>4</v>
      </c>
      <c r="I319" s="677" t="s">
        <v>74</v>
      </c>
      <c r="J319" s="723" t="s">
        <v>94</v>
      </c>
      <c r="K319" s="681">
        <v>10000.0</v>
      </c>
      <c r="L319" s="677" t="s">
        <v>68</v>
      </c>
      <c r="M319" s="682">
        <v>45737.0</v>
      </c>
      <c r="N319" s="677" t="s">
        <v>17</v>
      </c>
      <c r="O319" s="677" t="s">
        <v>1370</v>
      </c>
      <c r="P319" s="684"/>
      <c r="Q319" s="152"/>
      <c r="R319" s="162"/>
      <c r="S319" s="162"/>
      <c r="T319" s="162"/>
      <c r="U319" s="162"/>
      <c r="V319" s="163"/>
      <c r="W319" s="163"/>
      <c r="X319" s="163"/>
    </row>
    <row r="320">
      <c r="A320" s="674">
        <v>45705.0</v>
      </c>
      <c r="B320" s="674">
        <v>45783.0</v>
      </c>
      <c r="C320" s="677">
        <v>242534.0</v>
      </c>
      <c r="D320" s="677" t="s">
        <v>118</v>
      </c>
      <c r="E320" s="678">
        <v>45597.0</v>
      </c>
      <c r="F320" s="679">
        <f t="shared" si="1"/>
        <v>6</v>
      </c>
      <c r="G320" s="674">
        <v>45698.0</v>
      </c>
      <c r="H320" s="680">
        <f t="shared" si="2"/>
        <v>2</v>
      </c>
      <c r="I320" s="677" t="s">
        <v>74</v>
      </c>
      <c r="J320" s="677" t="s">
        <v>33</v>
      </c>
      <c r="K320" s="687"/>
      <c r="L320" s="683"/>
      <c r="M320" s="683"/>
      <c r="N320" s="677" t="s">
        <v>19</v>
      </c>
      <c r="O320" s="683"/>
      <c r="P320" s="684"/>
      <c r="Q320" s="152"/>
      <c r="R320" s="162"/>
      <c r="S320" s="162"/>
      <c r="T320" s="162"/>
      <c r="U320" s="162"/>
      <c r="V320" s="163"/>
      <c r="W320" s="163"/>
      <c r="X320" s="163"/>
    </row>
    <row r="321">
      <c r="A321" s="674">
        <v>45705.0</v>
      </c>
      <c r="B321" s="674">
        <v>45783.0</v>
      </c>
      <c r="C321" s="677">
        <v>195107.0</v>
      </c>
      <c r="D321" s="677" t="s">
        <v>99</v>
      </c>
      <c r="E321" s="678">
        <v>45170.0</v>
      </c>
      <c r="F321" s="679">
        <f t="shared" si="1"/>
        <v>20</v>
      </c>
      <c r="G321" s="674">
        <v>45268.0</v>
      </c>
      <c r="H321" s="680">
        <f t="shared" si="2"/>
        <v>16</v>
      </c>
      <c r="I321" s="677" t="s">
        <v>49</v>
      </c>
      <c r="J321" s="677" t="s">
        <v>33</v>
      </c>
      <c r="K321" s="687"/>
      <c r="L321" s="683"/>
      <c r="M321" s="683"/>
      <c r="N321" s="677" t="s">
        <v>19</v>
      </c>
      <c r="O321" s="683"/>
      <c r="P321" s="684"/>
      <c r="Q321" s="152"/>
      <c r="R321" s="162"/>
      <c r="S321" s="162"/>
      <c r="T321" s="162"/>
      <c r="U321" s="162"/>
      <c r="V321" s="163"/>
      <c r="W321" s="163"/>
      <c r="X321" s="163"/>
    </row>
    <row r="322">
      <c r="A322" s="674">
        <v>45705.0</v>
      </c>
      <c r="B322" s="674">
        <v>45783.0</v>
      </c>
      <c r="C322" s="677">
        <v>210600.0</v>
      </c>
      <c r="D322" s="677" t="s">
        <v>99</v>
      </c>
      <c r="E322" s="678">
        <v>45323.0</v>
      </c>
      <c r="F322" s="679">
        <f t="shared" si="1"/>
        <v>15</v>
      </c>
      <c r="G322" s="674">
        <v>45398.0</v>
      </c>
      <c r="H322" s="680">
        <f t="shared" si="2"/>
        <v>12</v>
      </c>
      <c r="I322" s="677" t="s">
        <v>49</v>
      </c>
      <c r="J322" s="677">
        <v>510.0</v>
      </c>
      <c r="K322" s="681" t="s">
        <v>239</v>
      </c>
      <c r="L322" s="677" t="s">
        <v>68</v>
      </c>
      <c r="M322" s="682">
        <v>45743.0</v>
      </c>
      <c r="N322" s="677" t="s">
        <v>19</v>
      </c>
      <c r="O322" s="683"/>
      <c r="P322" s="685" t="s">
        <v>66</v>
      </c>
      <c r="Q322" s="152"/>
      <c r="R322" s="162"/>
      <c r="S322" s="162"/>
      <c r="T322" s="162"/>
      <c r="U322" s="162"/>
      <c r="V322" s="163"/>
      <c r="W322" s="163"/>
      <c r="X322" s="163"/>
    </row>
    <row r="323">
      <c r="A323" s="674">
        <v>45705.0</v>
      </c>
      <c r="B323" s="674">
        <v>45783.0</v>
      </c>
      <c r="C323" s="677">
        <v>226906.0</v>
      </c>
      <c r="D323" s="677" t="s">
        <v>99</v>
      </c>
      <c r="E323" s="678">
        <v>45505.0</v>
      </c>
      <c r="F323" s="679">
        <f t="shared" si="1"/>
        <v>9</v>
      </c>
      <c r="G323" s="674">
        <v>45539.0</v>
      </c>
      <c r="H323" s="680">
        <f t="shared" si="2"/>
        <v>8</v>
      </c>
      <c r="I323" s="677" t="s">
        <v>63</v>
      </c>
      <c r="J323" s="677">
        <v>402.0</v>
      </c>
      <c r="K323" s="681" t="s">
        <v>239</v>
      </c>
      <c r="L323" s="683"/>
      <c r="M323" s="682">
        <v>45741.0</v>
      </c>
      <c r="N323" s="677" t="s">
        <v>19</v>
      </c>
      <c r="O323" s="683"/>
      <c r="P323" s="684"/>
      <c r="Q323" s="152"/>
      <c r="R323" s="162"/>
      <c r="S323" s="162"/>
      <c r="T323" s="162"/>
      <c r="U323" s="162"/>
      <c r="V323" s="163"/>
      <c r="W323" s="163"/>
      <c r="X323" s="163"/>
    </row>
    <row r="324">
      <c r="A324" s="674">
        <v>45705.0</v>
      </c>
      <c r="B324" s="674">
        <v>45783.0</v>
      </c>
      <c r="C324" s="677">
        <v>232349.0</v>
      </c>
      <c r="D324" s="677" t="s">
        <v>99</v>
      </c>
      <c r="E324" s="678">
        <v>45536.0</v>
      </c>
      <c r="F324" s="679">
        <f t="shared" si="1"/>
        <v>8</v>
      </c>
      <c r="G324" s="686">
        <v>45590.0</v>
      </c>
      <c r="H324" s="680">
        <f t="shared" si="2"/>
        <v>6</v>
      </c>
      <c r="I324" s="677" t="s">
        <v>59</v>
      </c>
      <c r="J324" s="677" t="s">
        <v>143</v>
      </c>
      <c r="K324" s="687"/>
      <c r="L324" s="683"/>
      <c r="M324" s="683"/>
      <c r="N324" s="677" t="s">
        <v>19</v>
      </c>
      <c r="O324" s="683"/>
      <c r="P324" s="684"/>
      <c r="Q324" s="152"/>
      <c r="R324" s="162"/>
      <c r="S324" s="162"/>
      <c r="T324" s="162"/>
      <c r="U324" s="162"/>
      <c r="V324" s="163"/>
      <c r="W324" s="163"/>
      <c r="X324" s="163"/>
    </row>
    <row r="325">
      <c r="A325" s="674">
        <v>45705.0</v>
      </c>
      <c r="B325" s="674">
        <v>45782.0</v>
      </c>
      <c r="C325" s="677">
        <v>235544.0</v>
      </c>
      <c r="D325" s="677" t="s">
        <v>99</v>
      </c>
      <c r="E325" s="678">
        <v>45536.0</v>
      </c>
      <c r="F325" s="679">
        <f t="shared" si="1"/>
        <v>8</v>
      </c>
      <c r="G325" s="686">
        <v>45624.0</v>
      </c>
      <c r="H325" s="680">
        <f t="shared" si="2"/>
        <v>5</v>
      </c>
      <c r="I325" s="677" t="s">
        <v>49</v>
      </c>
      <c r="J325" s="677">
        <v>512.0</v>
      </c>
      <c r="K325" s="681" t="s">
        <v>239</v>
      </c>
      <c r="L325" s="677"/>
      <c r="M325" s="682">
        <v>45780.0</v>
      </c>
      <c r="N325" s="677" t="s">
        <v>22</v>
      </c>
      <c r="O325" s="683"/>
      <c r="P325" s="684"/>
      <c r="Q325" s="152"/>
      <c r="R325" s="162"/>
      <c r="S325" s="162"/>
      <c r="T325" s="162"/>
      <c r="U325" s="162"/>
      <c r="V325" s="163"/>
      <c r="W325" s="163"/>
      <c r="X325" s="163"/>
    </row>
    <row r="326">
      <c r="A326" s="674">
        <v>45726.0</v>
      </c>
      <c r="B326" s="674">
        <v>45779.0</v>
      </c>
      <c r="C326" s="677">
        <v>238599.0</v>
      </c>
      <c r="D326" s="677" t="s">
        <v>99</v>
      </c>
      <c r="E326" s="678">
        <v>45597.0</v>
      </c>
      <c r="F326" s="679">
        <f t="shared" si="1"/>
        <v>6</v>
      </c>
      <c r="G326" s="674">
        <v>45665.0</v>
      </c>
      <c r="H326" s="680">
        <f t="shared" si="2"/>
        <v>3</v>
      </c>
      <c r="I326" s="677" t="s">
        <v>59</v>
      </c>
      <c r="J326" s="677">
        <v>108.0</v>
      </c>
      <c r="K326" s="681" t="s">
        <v>239</v>
      </c>
      <c r="L326" s="677" t="s">
        <v>68</v>
      </c>
      <c r="M326" s="682">
        <v>45728.0</v>
      </c>
      <c r="N326" s="677" t="s">
        <v>17</v>
      </c>
      <c r="O326" s="683"/>
      <c r="P326" s="684"/>
      <c r="Q326" s="152"/>
      <c r="R326" s="162"/>
      <c r="S326" s="162"/>
      <c r="T326" s="162"/>
      <c r="U326" s="162"/>
      <c r="V326" s="163"/>
      <c r="W326" s="163"/>
      <c r="X326" s="163"/>
    </row>
    <row r="327">
      <c r="A327" s="674">
        <v>45705.0</v>
      </c>
      <c r="B327" s="674">
        <v>45783.0</v>
      </c>
      <c r="C327" s="677">
        <v>3131.0</v>
      </c>
      <c r="D327" s="677" t="s">
        <v>96</v>
      </c>
      <c r="E327" s="678">
        <v>43101.0</v>
      </c>
      <c r="F327" s="679">
        <f t="shared" si="1"/>
        <v>88</v>
      </c>
      <c r="G327" s="674">
        <v>43230.0</v>
      </c>
      <c r="H327" s="680">
        <f t="shared" si="2"/>
        <v>83</v>
      </c>
      <c r="I327" s="677" t="s">
        <v>141</v>
      </c>
      <c r="J327" s="677"/>
      <c r="K327" s="681"/>
      <c r="L327" s="683"/>
      <c r="M327" s="677"/>
      <c r="N327" s="677" t="s">
        <v>19</v>
      </c>
      <c r="O327" s="677" t="s">
        <v>169</v>
      </c>
      <c r="P327" s="684"/>
      <c r="Q327" s="152"/>
      <c r="R327" s="162"/>
      <c r="S327" s="162"/>
      <c r="T327" s="162"/>
      <c r="U327" s="162"/>
      <c r="V327" s="163"/>
      <c r="W327" s="163"/>
      <c r="X327" s="163"/>
    </row>
    <row r="328">
      <c r="A328" s="674">
        <v>45705.0</v>
      </c>
      <c r="B328" s="674">
        <v>45783.0</v>
      </c>
      <c r="C328" s="677">
        <v>8430.0</v>
      </c>
      <c r="D328" s="677" t="s">
        <v>96</v>
      </c>
      <c r="E328" s="678">
        <v>43374.0</v>
      </c>
      <c r="F328" s="679">
        <f t="shared" si="1"/>
        <v>79</v>
      </c>
      <c r="G328" s="674">
        <v>43475.0</v>
      </c>
      <c r="H328" s="680">
        <f t="shared" si="2"/>
        <v>75</v>
      </c>
      <c r="I328" s="677" t="s">
        <v>137</v>
      </c>
      <c r="J328" s="683"/>
      <c r="K328" s="687"/>
      <c r="L328" s="683"/>
      <c r="M328" s="683"/>
      <c r="N328" s="677" t="s">
        <v>19</v>
      </c>
      <c r="O328" s="677" t="s">
        <v>169</v>
      </c>
      <c r="P328" s="684"/>
      <c r="Q328" s="152"/>
      <c r="R328" s="162"/>
      <c r="S328" s="162"/>
      <c r="T328" s="162"/>
      <c r="U328" s="162"/>
      <c r="V328" s="163"/>
      <c r="W328" s="163"/>
      <c r="X328" s="163"/>
    </row>
    <row r="329">
      <c r="A329" s="674">
        <v>45705.0</v>
      </c>
      <c r="B329" s="674">
        <v>45783.0</v>
      </c>
      <c r="C329" s="677">
        <v>11567.0</v>
      </c>
      <c r="D329" s="677" t="s">
        <v>96</v>
      </c>
      <c r="E329" s="678">
        <v>43814.0</v>
      </c>
      <c r="F329" s="679">
        <f t="shared" si="1"/>
        <v>64</v>
      </c>
      <c r="G329" s="674">
        <v>43580.0</v>
      </c>
      <c r="H329" s="680">
        <f t="shared" si="2"/>
        <v>72</v>
      </c>
      <c r="I329" s="677" t="s">
        <v>59</v>
      </c>
      <c r="J329" s="677" t="s">
        <v>143</v>
      </c>
      <c r="K329" s="687"/>
      <c r="L329" s="683"/>
      <c r="M329" s="677" t="s">
        <v>1371</v>
      </c>
      <c r="N329" s="677" t="s">
        <v>19</v>
      </c>
      <c r="O329" s="677" t="s">
        <v>1351</v>
      </c>
      <c r="P329" s="684"/>
      <c r="Q329" s="152"/>
      <c r="R329" s="162"/>
      <c r="S329" s="162"/>
      <c r="T329" s="162"/>
      <c r="U329" s="162"/>
      <c r="V329" s="163"/>
      <c r="W329" s="163"/>
      <c r="X329" s="163"/>
    </row>
    <row r="330">
      <c r="A330" s="674">
        <v>45705.0</v>
      </c>
      <c r="B330" s="674">
        <v>45783.0</v>
      </c>
      <c r="C330" s="677">
        <v>5567.0</v>
      </c>
      <c r="D330" s="677" t="s">
        <v>71</v>
      </c>
      <c r="E330" s="678">
        <v>43090.0</v>
      </c>
      <c r="F330" s="679">
        <f t="shared" si="1"/>
        <v>88</v>
      </c>
      <c r="G330" s="674">
        <v>43438.0</v>
      </c>
      <c r="H330" s="680">
        <f t="shared" si="2"/>
        <v>77</v>
      </c>
      <c r="I330" s="677" t="s">
        <v>1372</v>
      </c>
      <c r="J330" s="677" t="s">
        <v>143</v>
      </c>
      <c r="K330" s="687"/>
      <c r="L330" s="683"/>
      <c r="M330" s="677" t="s">
        <v>1350</v>
      </c>
      <c r="N330" s="677" t="s">
        <v>19</v>
      </c>
      <c r="O330" s="677" t="s">
        <v>1373</v>
      </c>
      <c r="P330" s="684"/>
      <c r="Q330" s="152"/>
      <c r="R330" s="162"/>
      <c r="S330" s="162"/>
      <c r="T330" s="162"/>
      <c r="U330" s="162"/>
      <c r="V330" s="163"/>
      <c r="W330" s="163"/>
      <c r="X330" s="163"/>
    </row>
    <row r="331">
      <c r="A331" s="674">
        <v>45705.0</v>
      </c>
      <c r="B331" s="674">
        <v>45783.0</v>
      </c>
      <c r="C331" s="677">
        <v>13454.0</v>
      </c>
      <c r="D331" s="677" t="s">
        <v>41</v>
      </c>
      <c r="E331" s="678">
        <v>43586.0</v>
      </c>
      <c r="F331" s="679">
        <f t="shared" si="1"/>
        <v>72</v>
      </c>
      <c r="G331" s="674">
        <v>43616.0</v>
      </c>
      <c r="H331" s="680">
        <f t="shared" si="2"/>
        <v>71</v>
      </c>
      <c r="I331" s="677" t="s">
        <v>42</v>
      </c>
      <c r="J331" s="677" t="s">
        <v>143</v>
      </c>
      <c r="K331" s="687"/>
      <c r="L331" s="683"/>
      <c r="M331" s="677" t="s">
        <v>169</v>
      </c>
      <c r="N331" s="677" t="s">
        <v>19</v>
      </c>
      <c r="O331" s="677" t="s">
        <v>1373</v>
      </c>
      <c r="P331" s="684"/>
      <c r="Q331" s="152"/>
      <c r="R331" s="162"/>
      <c r="S331" s="162"/>
      <c r="T331" s="162"/>
      <c r="U331" s="162"/>
      <c r="V331" s="163"/>
      <c r="W331" s="163"/>
      <c r="X331" s="163"/>
    </row>
    <row r="332">
      <c r="A332" s="674">
        <v>45705.0</v>
      </c>
      <c r="B332" s="674">
        <v>45783.0</v>
      </c>
      <c r="C332" s="677">
        <v>4111.0</v>
      </c>
      <c r="D332" s="677" t="s">
        <v>58</v>
      </c>
      <c r="E332" s="678">
        <v>43264.0</v>
      </c>
      <c r="F332" s="679">
        <f t="shared" si="1"/>
        <v>82</v>
      </c>
      <c r="G332" s="674">
        <v>43264.0</v>
      </c>
      <c r="H332" s="680">
        <f t="shared" si="2"/>
        <v>82</v>
      </c>
      <c r="I332" s="677" t="s">
        <v>1374</v>
      </c>
      <c r="J332" s="683"/>
      <c r="K332" s="687"/>
      <c r="L332" s="683"/>
      <c r="M332" s="677" t="s">
        <v>1371</v>
      </c>
      <c r="N332" s="677" t="s">
        <v>19</v>
      </c>
      <c r="O332" s="677" t="s">
        <v>1373</v>
      </c>
      <c r="P332" s="684"/>
      <c r="Q332" s="152"/>
      <c r="R332" s="162"/>
      <c r="S332" s="162"/>
      <c r="T332" s="162"/>
      <c r="U332" s="162"/>
      <c r="V332" s="163"/>
      <c r="W332" s="163"/>
      <c r="X332" s="163"/>
    </row>
    <row r="333">
      <c r="A333" s="674">
        <v>45705.0</v>
      </c>
      <c r="B333" s="674">
        <v>45783.0</v>
      </c>
      <c r="C333" s="677">
        <v>9965.0</v>
      </c>
      <c r="D333" s="677" t="s">
        <v>58</v>
      </c>
      <c r="E333" s="678">
        <v>43522.0</v>
      </c>
      <c r="F333" s="679">
        <f t="shared" si="1"/>
        <v>74</v>
      </c>
      <c r="G333" s="674">
        <v>43525.0</v>
      </c>
      <c r="H333" s="680">
        <f t="shared" si="2"/>
        <v>74</v>
      </c>
      <c r="I333" s="677" t="s">
        <v>1372</v>
      </c>
      <c r="J333" s="677" t="s">
        <v>143</v>
      </c>
      <c r="K333" s="687"/>
      <c r="L333" s="683"/>
      <c r="M333" s="677" t="s">
        <v>1350</v>
      </c>
      <c r="N333" s="677" t="s">
        <v>19</v>
      </c>
      <c r="O333" s="677" t="s">
        <v>1373</v>
      </c>
      <c r="P333" s="684"/>
      <c r="Q333" s="152"/>
      <c r="R333" s="162"/>
      <c r="S333" s="162"/>
      <c r="T333" s="162"/>
      <c r="U333" s="162"/>
      <c r="V333" s="163"/>
      <c r="W333" s="163"/>
      <c r="X333" s="163"/>
    </row>
    <row r="334">
      <c r="A334" s="674">
        <v>45705.0</v>
      </c>
      <c r="B334" s="674">
        <v>45783.0</v>
      </c>
      <c r="C334" s="677">
        <v>9902.0</v>
      </c>
      <c r="D334" s="677" t="s">
        <v>89</v>
      </c>
      <c r="E334" s="678">
        <v>43383.0</v>
      </c>
      <c r="F334" s="679">
        <f t="shared" si="1"/>
        <v>78</v>
      </c>
      <c r="G334" s="674">
        <v>43622.0</v>
      </c>
      <c r="H334" s="680">
        <f t="shared" si="2"/>
        <v>71</v>
      </c>
      <c r="I334" s="677" t="s">
        <v>263</v>
      </c>
      <c r="J334" s="683"/>
      <c r="K334" s="687"/>
      <c r="L334" s="683"/>
      <c r="M334" s="683"/>
      <c r="N334" s="677" t="s">
        <v>19</v>
      </c>
      <c r="O334" s="683"/>
      <c r="P334" s="684"/>
      <c r="Q334" s="152"/>
      <c r="R334" s="162"/>
      <c r="S334" s="162"/>
      <c r="T334" s="162"/>
      <c r="U334" s="162"/>
      <c r="V334" s="163"/>
      <c r="W334" s="163"/>
      <c r="X334" s="163"/>
    </row>
    <row r="335">
      <c r="A335" s="674">
        <v>45705.0</v>
      </c>
      <c r="B335" s="674">
        <v>45783.0</v>
      </c>
      <c r="C335" s="677">
        <v>7215.0</v>
      </c>
      <c r="D335" s="677" t="s">
        <v>62</v>
      </c>
      <c r="E335" s="678">
        <v>41852.0</v>
      </c>
      <c r="F335" s="679">
        <f t="shared" si="1"/>
        <v>129</v>
      </c>
      <c r="G335" s="674">
        <v>43435.0</v>
      </c>
      <c r="H335" s="680">
        <f t="shared" si="2"/>
        <v>77</v>
      </c>
      <c r="I335" s="677" t="s">
        <v>1375</v>
      </c>
      <c r="J335" s="677" t="s">
        <v>143</v>
      </c>
      <c r="K335" s="687"/>
      <c r="L335" s="683"/>
      <c r="M335" s="677" t="s">
        <v>1350</v>
      </c>
      <c r="N335" s="677" t="s">
        <v>19</v>
      </c>
      <c r="O335" s="677" t="s">
        <v>1373</v>
      </c>
      <c r="P335" s="684"/>
      <c r="Q335" s="152"/>
      <c r="R335" s="162"/>
      <c r="S335" s="162"/>
      <c r="T335" s="162"/>
      <c r="U335" s="162"/>
      <c r="V335" s="163"/>
      <c r="W335" s="163"/>
      <c r="X335" s="163"/>
    </row>
    <row r="336">
      <c r="A336" s="674">
        <v>45705.0</v>
      </c>
      <c r="B336" s="674">
        <v>45783.0</v>
      </c>
      <c r="C336" s="677">
        <v>8702.0</v>
      </c>
      <c r="D336" s="677" t="s">
        <v>96</v>
      </c>
      <c r="E336" s="678">
        <v>43313.0</v>
      </c>
      <c r="F336" s="679">
        <f t="shared" si="1"/>
        <v>81</v>
      </c>
      <c r="G336" s="674">
        <v>43118.0</v>
      </c>
      <c r="H336" s="680">
        <f t="shared" si="2"/>
        <v>87</v>
      </c>
      <c r="I336" s="677" t="s">
        <v>261</v>
      </c>
      <c r="J336" s="677" t="s">
        <v>143</v>
      </c>
      <c r="K336" s="687"/>
      <c r="L336" s="683"/>
      <c r="M336" s="677" t="s">
        <v>1350</v>
      </c>
      <c r="N336" s="677" t="s">
        <v>19</v>
      </c>
      <c r="O336" s="677" t="s">
        <v>1373</v>
      </c>
      <c r="P336" s="684"/>
      <c r="Q336" s="152"/>
      <c r="R336" s="162"/>
      <c r="S336" s="162"/>
      <c r="T336" s="162"/>
      <c r="U336" s="162"/>
      <c r="V336" s="163"/>
      <c r="W336" s="163"/>
      <c r="X336" s="163"/>
    </row>
    <row r="337">
      <c r="A337" s="674">
        <v>45705.0</v>
      </c>
      <c r="B337" s="674">
        <v>45783.0</v>
      </c>
      <c r="C337" s="677">
        <v>35226.0</v>
      </c>
      <c r="D337" s="677" t="s">
        <v>211</v>
      </c>
      <c r="E337" s="678">
        <v>43770.0</v>
      </c>
      <c r="F337" s="679">
        <f t="shared" si="1"/>
        <v>66</v>
      </c>
      <c r="G337" s="686">
        <v>43812.0</v>
      </c>
      <c r="H337" s="680">
        <f t="shared" si="2"/>
        <v>64</v>
      </c>
      <c r="I337" s="677" t="s">
        <v>73</v>
      </c>
      <c r="J337" s="677" t="s">
        <v>33</v>
      </c>
      <c r="K337" s="687"/>
      <c r="L337" s="683"/>
      <c r="M337" s="683"/>
      <c r="N337" s="677" t="s">
        <v>19</v>
      </c>
      <c r="O337" s="683"/>
      <c r="P337" s="684"/>
      <c r="Q337" s="152"/>
      <c r="R337" s="162"/>
      <c r="S337" s="162"/>
      <c r="T337" s="162"/>
      <c r="U337" s="162"/>
      <c r="V337" s="163"/>
      <c r="W337" s="163"/>
      <c r="X337" s="163"/>
    </row>
    <row r="338">
      <c r="A338" s="674">
        <v>45705.0</v>
      </c>
      <c r="B338" s="674">
        <v>45779.0</v>
      </c>
      <c r="C338" s="677">
        <v>238659.0</v>
      </c>
      <c r="D338" s="677" t="s">
        <v>77</v>
      </c>
      <c r="E338" s="678">
        <v>45597.0</v>
      </c>
      <c r="F338" s="679">
        <f t="shared" si="1"/>
        <v>6</v>
      </c>
      <c r="G338" s="674">
        <v>45666.0</v>
      </c>
      <c r="H338" s="680">
        <f t="shared" si="2"/>
        <v>3</v>
      </c>
      <c r="I338" s="677" t="s">
        <v>74</v>
      </c>
      <c r="J338" s="677" t="s">
        <v>33</v>
      </c>
      <c r="K338" s="687"/>
      <c r="L338" s="683"/>
      <c r="M338" s="683"/>
      <c r="N338" s="677" t="s">
        <v>17</v>
      </c>
      <c r="O338" s="677" t="s">
        <v>1362</v>
      </c>
      <c r="P338" s="684"/>
      <c r="Q338" s="152"/>
      <c r="R338" s="162"/>
      <c r="S338" s="162"/>
      <c r="T338" s="162"/>
      <c r="U338" s="162"/>
      <c r="V338" s="163"/>
      <c r="W338" s="163"/>
      <c r="X338" s="163"/>
    </row>
    <row r="339">
      <c r="A339" s="674">
        <v>45705.0</v>
      </c>
      <c r="B339" s="674">
        <v>45783.0</v>
      </c>
      <c r="C339" s="677">
        <v>177182.0</v>
      </c>
      <c r="D339" s="677" t="s">
        <v>41</v>
      </c>
      <c r="E339" s="678">
        <v>45078.0</v>
      </c>
      <c r="F339" s="679">
        <f t="shared" si="1"/>
        <v>23</v>
      </c>
      <c r="G339" s="674">
        <v>45114.0</v>
      </c>
      <c r="H339" s="680">
        <f t="shared" si="2"/>
        <v>21</v>
      </c>
      <c r="I339" s="677" t="s">
        <v>73</v>
      </c>
      <c r="J339" s="677" t="s">
        <v>33</v>
      </c>
      <c r="K339" s="687"/>
      <c r="L339" s="683"/>
      <c r="M339" s="683"/>
      <c r="N339" s="677" t="s">
        <v>19</v>
      </c>
      <c r="O339" s="683"/>
      <c r="P339" s="684"/>
      <c r="Q339" s="152"/>
      <c r="R339" s="162"/>
      <c r="S339" s="162"/>
      <c r="T339" s="162"/>
      <c r="U339" s="162"/>
      <c r="V339" s="163"/>
      <c r="W339" s="163"/>
      <c r="X339" s="163"/>
    </row>
    <row r="340">
      <c r="A340" s="674">
        <v>45705.0</v>
      </c>
      <c r="B340" s="674">
        <v>45783.0</v>
      </c>
      <c r="C340" s="677">
        <v>67893.0</v>
      </c>
      <c r="D340" s="677" t="s">
        <v>179</v>
      </c>
      <c r="E340" s="678">
        <v>44044.0</v>
      </c>
      <c r="F340" s="679">
        <f t="shared" si="1"/>
        <v>57</v>
      </c>
      <c r="G340" s="686">
        <v>44124.0</v>
      </c>
      <c r="H340" s="680">
        <f t="shared" si="2"/>
        <v>54</v>
      </c>
      <c r="I340" s="677" t="s">
        <v>73</v>
      </c>
      <c r="J340" s="677" t="s">
        <v>33</v>
      </c>
      <c r="K340" s="687"/>
      <c r="L340" s="677" t="s">
        <v>68</v>
      </c>
      <c r="M340" s="682">
        <v>45743.0</v>
      </c>
      <c r="N340" s="677" t="s">
        <v>19</v>
      </c>
      <c r="O340" s="683"/>
      <c r="P340" s="684"/>
      <c r="Q340" s="152"/>
      <c r="R340" s="162"/>
      <c r="S340" s="162"/>
      <c r="T340" s="162"/>
      <c r="U340" s="162"/>
      <c r="V340" s="163"/>
      <c r="W340" s="163"/>
      <c r="X340" s="163"/>
    </row>
    <row r="341">
      <c r="A341" s="674">
        <v>45705.0</v>
      </c>
      <c r="B341" s="674">
        <v>45783.0</v>
      </c>
      <c r="C341" s="677">
        <v>173339.0</v>
      </c>
      <c r="D341" s="677" t="s">
        <v>116</v>
      </c>
      <c r="E341" s="678">
        <v>45078.0</v>
      </c>
      <c r="F341" s="679">
        <f t="shared" si="1"/>
        <v>23</v>
      </c>
      <c r="G341" s="674">
        <v>45080.0</v>
      </c>
      <c r="H341" s="680">
        <f t="shared" si="2"/>
        <v>23</v>
      </c>
      <c r="I341" s="677" t="s">
        <v>74</v>
      </c>
      <c r="J341" s="677" t="s">
        <v>33</v>
      </c>
      <c r="K341" s="687"/>
      <c r="L341" s="683"/>
      <c r="M341" s="683"/>
      <c r="N341" s="677" t="s">
        <v>19</v>
      </c>
      <c r="O341" s="683"/>
      <c r="P341" s="684"/>
      <c r="Q341" s="152"/>
      <c r="R341" s="162"/>
      <c r="S341" s="162"/>
      <c r="T341" s="162"/>
      <c r="U341" s="162"/>
      <c r="V341" s="163"/>
      <c r="W341" s="163"/>
      <c r="X341" s="163"/>
    </row>
    <row r="342">
      <c r="A342" s="674">
        <v>45705.0</v>
      </c>
      <c r="B342" s="674">
        <v>45783.0</v>
      </c>
      <c r="C342" s="677">
        <v>71751.0</v>
      </c>
      <c r="D342" s="677" t="s">
        <v>95</v>
      </c>
      <c r="E342" s="678">
        <v>44075.0</v>
      </c>
      <c r="F342" s="679">
        <f t="shared" si="1"/>
        <v>56</v>
      </c>
      <c r="G342" s="674">
        <v>44169.0</v>
      </c>
      <c r="H342" s="680">
        <f t="shared" si="2"/>
        <v>53</v>
      </c>
      <c r="I342" s="677" t="s">
        <v>59</v>
      </c>
      <c r="J342" s="677" t="s">
        <v>143</v>
      </c>
      <c r="K342" s="687"/>
      <c r="L342" s="683"/>
      <c r="M342" s="683"/>
      <c r="N342" s="677" t="s">
        <v>19</v>
      </c>
      <c r="O342" s="683"/>
      <c r="P342" s="684"/>
      <c r="Q342" s="152"/>
      <c r="R342" s="162"/>
      <c r="S342" s="162"/>
      <c r="T342" s="162"/>
      <c r="U342" s="162"/>
      <c r="V342" s="163"/>
      <c r="W342" s="163"/>
      <c r="X342" s="163"/>
    </row>
    <row r="343">
      <c r="A343" s="674">
        <v>45705.0</v>
      </c>
      <c r="B343" s="674">
        <v>45783.0</v>
      </c>
      <c r="C343" s="677">
        <v>220868.0</v>
      </c>
      <c r="D343" s="677" t="s">
        <v>58</v>
      </c>
      <c r="E343" s="678">
        <v>45413.0</v>
      </c>
      <c r="F343" s="679">
        <f t="shared" si="1"/>
        <v>12</v>
      </c>
      <c r="G343" s="674">
        <v>45482.0</v>
      </c>
      <c r="H343" s="680">
        <f t="shared" si="2"/>
        <v>9</v>
      </c>
      <c r="I343" s="677" t="s">
        <v>63</v>
      </c>
      <c r="J343" s="677">
        <v>436.0</v>
      </c>
      <c r="K343" s="681" t="s">
        <v>239</v>
      </c>
      <c r="L343" s="677" t="s">
        <v>68</v>
      </c>
      <c r="M343" s="682">
        <v>45741.0</v>
      </c>
      <c r="N343" s="677" t="s">
        <v>19</v>
      </c>
      <c r="O343" s="683"/>
      <c r="P343" s="685" t="s">
        <v>66</v>
      </c>
      <c r="Q343" s="152"/>
      <c r="R343" s="162"/>
      <c r="S343" s="162"/>
      <c r="T343" s="162"/>
      <c r="U343" s="162"/>
      <c r="V343" s="163"/>
      <c r="W343" s="163"/>
      <c r="X343" s="163"/>
    </row>
    <row r="344">
      <c r="A344" s="674">
        <v>45705.0</v>
      </c>
      <c r="B344" s="674">
        <v>45783.0</v>
      </c>
      <c r="C344" s="677">
        <v>159097.0</v>
      </c>
      <c r="D344" s="677" t="s">
        <v>133</v>
      </c>
      <c r="E344" s="678">
        <v>44927.0</v>
      </c>
      <c r="F344" s="679">
        <f t="shared" si="1"/>
        <v>28</v>
      </c>
      <c r="G344" s="674">
        <v>44959.0</v>
      </c>
      <c r="H344" s="680">
        <f t="shared" si="2"/>
        <v>27</v>
      </c>
      <c r="I344" s="677" t="s">
        <v>74</v>
      </c>
      <c r="J344" s="677" t="s">
        <v>33</v>
      </c>
      <c r="K344" s="687"/>
      <c r="L344" s="683"/>
      <c r="M344" s="683"/>
      <c r="N344" s="677" t="s">
        <v>19</v>
      </c>
      <c r="O344" s="683"/>
      <c r="P344" s="684"/>
      <c r="Q344" s="152"/>
      <c r="R344" s="162"/>
      <c r="S344" s="162"/>
      <c r="T344" s="162"/>
      <c r="U344" s="162"/>
      <c r="V344" s="163"/>
      <c r="W344" s="163"/>
      <c r="X344" s="163"/>
    </row>
    <row r="345">
      <c r="A345" s="674">
        <v>45705.0</v>
      </c>
      <c r="B345" s="674">
        <v>45783.0</v>
      </c>
      <c r="C345" s="677">
        <v>81202.0</v>
      </c>
      <c r="D345" s="677" t="s">
        <v>83</v>
      </c>
      <c r="E345" s="678">
        <v>44197.0</v>
      </c>
      <c r="F345" s="679">
        <f t="shared" si="1"/>
        <v>52</v>
      </c>
      <c r="G345" s="674">
        <v>44282.0</v>
      </c>
      <c r="H345" s="680">
        <f t="shared" si="2"/>
        <v>49</v>
      </c>
      <c r="I345" s="677" t="s">
        <v>74</v>
      </c>
      <c r="J345" s="677" t="s">
        <v>180</v>
      </c>
      <c r="K345" s="687"/>
      <c r="L345" s="683"/>
      <c r="M345" s="683"/>
      <c r="N345" s="677" t="s">
        <v>19</v>
      </c>
      <c r="O345" s="683"/>
      <c r="P345" s="684"/>
      <c r="Q345" s="152"/>
      <c r="R345" s="162"/>
      <c r="S345" s="162"/>
      <c r="T345" s="162"/>
      <c r="U345" s="162"/>
      <c r="V345" s="163"/>
      <c r="W345" s="163"/>
      <c r="X345" s="163"/>
    </row>
    <row r="346">
      <c r="A346" s="674">
        <v>45705.0</v>
      </c>
      <c r="B346" s="674">
        <v>45783.0</v>
      </c>
      <c r="C346" s="677">
        <v>139615.0</v>
      </c>
      <c r="D346" s="677" t="s">
        <v>41</v>
      </c>
      <c r="E346" s="678">
        <v>44378.0</v>
      </c>
      <c r="F346" s="679">
        <f t="shared" si="1"/>
        <v>46</v>
      </c>
      <c r="G346" s="674">
        <v>44781.0</v>
      </c>
      <c r="H346" s="680">
        <f t="shared" si="2"/>
        <v>32</v>
      </c>
      <c r="I346" s="677" t="s">
        <v>73</v>
      </c>
      <c r="J346" s="677" t="s">
        <v>143</v>
      </c>
      <c r="K346" s="687"/>
      <c r="L346" s="677" t="s">
        <v>68</v>
      </c>
      <c r="M346" s="682">
        <v>45743.0</v>
      </c>
      <c r="N346" s="677" t="s">
        <v>19</v>
      </c>
      <c r="O346" s="683"/>
      <c r="P346" s="684"/>
      <c r="Q346" s="152"/>
      <c r="R346" s="162"/>
      <c r="S346" s="162"/>
      <c r="T346" s="162"/>
      <c r="U346" s="162"/>
      <c r="V346" s="163"/>
      <c r="W346" s="163"/>
      <c r="X346" s="163"/>
    </row>
    <row r="347">
      <c r="A347" s="674">
        <v>45705.0</v>
      </c>
      <c r="B347" s="674">
        <v>45783.0</v>
      </c>
      <c r="C347" s="677">
        <v>24295.0</v>
      </c>
      <c r="D347" s="677" t="s">
        <v>158</v>
      </c>
      <c r="E347" s="678">
        <v>43647.0</v>
      </c>
      <c r="F347" s="679">
        <f t="shared" si="1"/>
        <v>70</v>
      </c>
      <c r="G347" s="674">
        <v>43693.0</v>
      </c>
      <c r="H347" s="680">
        <f t="shared" si="2"/>
        <v>68</v>
      </c>
      <c r="I347" s="677" t="s">
        <v>73</v>
      </c>
      <c r="J347" s="677" t="s">
        <v>143</v>
      </c>
      <c r="K347" s="687"/>
      <c r="L347" s="683"/>
      <c r="M347" s="683"/>
      <c r="N347" s="677" t="s">
        <v>19</v>
      </c>
      <c r="O347" s="683"/>
      <c r="P347" s="684"/>
      <c r="Q347" s="152"/>
      <c r="R347" s="162"/>
      <c r="S347" s="162"/>
      <c r="T347" s="162"/>
      <c r="U347" s="162"/>
      <c r="V347" s="163"/>
      <c r="W347" s="163"/>
      <c r="X347" s="163"/>
    </row>
    <row r="348">
      <c r="A348" s="674">
        <v>45705.0</v>
      </c>
      <c r="B348" s="674">
        <v>45783.0</v>
      </c>
      <c r="C348" s="677">
        <v>67061.0</v>
      </c>
      <c r="D348" s="677" t="s">
        <v>95</v>
      </c>
      <c r="E348" s="678">
        <v>44075.0</v>
      </c>
      <c r="F348" s="679">
        <f t="shared" si="1"/>
        <v>56</v>
      </c>
      <c r="G348" s="674">
        <v>44113.0</v>
      </c>
      <c r="H348" s="680">
        <f t="shared" si="2"/>
        <v>54</v>
      </c>
      <c r="I348" s="677" t="s">
        <v>73</v>
      </c>
      <c r="J348" s="677" t="s">
        <v>143</v>
      </c>
      <c r="K348" s="687"/>
      <c r="L348" s="683"/>
      <c r="M348" s="683"/>
      <c r="N348" s="677" t="s">
        <v>19</v>
      </c>
      <c r="O348" s="683"/>
      <c r="P348" s="684"/>
      <c r="Q348" s="152"/>
      <c r="R348" s="162"/>
      <c r="S348" s="162"/>
      <c r="T348" s="162"/>
      <c r="U348" s="162"/>
      <c r="V348" s="163"/>
      <c r="W348" s="163"/>
      <c r="X348" s="163"/>
    </row>
    <row r="349">
      <c r="A349" s="674">
        <v>45705.0</v>
      </c>
      <c r="B349" s="674">
        <v>45783.0</v>
      </c>
      <c r="C349" s="677">
        <v>67637.0</v>
      </c>
      <c r="D349" s="677" t="s">
        <v>70</v>
      </c>
      <c r="E349" s="678">
        <v>44013.0</v>
      </c>
      <c r="F349" s="679">
        <f t="shared" si="1"/>
        <v>58</v>
      </c>
      <c r="G349" s="686">
        <v>44120.0</v>
      </c>
      <c r="H349" s="680">
        <f t="shared" si="2"/>
        <v>54</v>
      </c>
      <c r="I349" s="677" t="s">
        <v>73</v>
      </c>
      <c r="J349" s="677" t="s">
        <v>143</v>
      </c>
      <c r="K349" s="687"/>
      <c r="L349" s="683"/>
      <c r="M349" s="683"/>
      <c r="N349" s="677" t="s">
        <v>19</v>
      </c>
      <c r="O349" s="683"/>
      <c r="P349" s="684"/>
      <c r="Q349" s="152"/>
      <c r="R349" s="162"/>
      <c r="S349" s="162"/>
      <c r="T349" s="162"/>
      <c r="U349" s="162"/>
      <c r="V349" s="163"/>
      <c r="W349" s="163"/>
      <c r="X349" s="163"/>
    </row>
    <row r="350">
      <c r="A350" s="674">
        <v>45705.0</v>
      </c>
      <c r="B350" s="674">
        <v>45783.0</v>
      </c>
      <c r="C350" s="677">
        <v>165690.0</v>
      </c>
      <c r="D350" s="677" t="s">
        <v>1376</v>
      </c>
      <c r="E350" s="678">
        <v>44743.0</v>
      </c>
      <c r="F350" s="679">
        <f t="shared" si="1"/>
        <v>34</v>
      </c>
      <c r="G350" s="674">
        <v>45013.0</v>
      </c>
      <c r="H350" s="680">
        <f t="shared" si="2"/>
        <v>25</v>
      </c>
      <c r="I350" s="677" t="s">
        <v>73</v>
      </c>
      <c r="J350" s="677" t="s">
        <v>143</v>
      </c>
      <c r="K350" s="687"/>
      <c r="L350" s="677" t="s">
        <v>68</v>
      </c>
      <c r="M350" s="682">
        <v>45743.0</v>
      </c>
      <c r="N350" s="677" t="s">
        <v>19</v>
      </c>
      <c r="O350" s="683"/>
      <c r="P350" s="684"/>
      <c r="Q350" s="152"/>
      <c r="R350" s="162"/>
      <c r="S350" s="162"/>
      <c r="T350" s="162"/>
      <c r="U350" s="162"/>
      <c r="V350" s="163"/>
      <c r="W350" s="163"/>
      <c r="X350" s="163"/>
    </row>
    <row r="351">
      <c r="A351" s="674">
        <v>45705.0</v>
      </c>
      <c r="B351" s="674">
        <v>45783.0</v>
      </c>
      <c r="C351" s="677">
        <v>143132.0</v>
      </c>
      <c r="D351" s="677" t="s">
        <v>71</v>
      </c>
      <c r="E351" s="678">
        <v>44774.0</v>
      </c>
      <c r="F351" s="679">
        <f t="shared" si="1"/>
        <v>33</v>
      </c>
      <c r="G351" s="674">
        <v>44809.0</v>
      </c>
      <c r="H351" s="680">
        <f t="shared" si="2"/>
        <v>32</v>
      </c>
      <c r="I351" s="677" t="s">
        <v>74</v>
      </c>
      <c r="J351" s="677" t="s">
        <v>180</v>
      </c>
      <c r="K351" s="687"/>
      <c r="L351" s="683"/>
      <c r="M351" s="683"/>
      <c r="N351" s="677" t="s">
        <v>19</v>
      </c>
      <c r="O351" s="683"/>
      <c r="P351" s="684"/>
      <c r="Q351" s="152"/>
      <c r="R351" s="162"/>
      <c r="S351" s="162"/>
      <c r="T351" s="162"/>
      <c r="U351" s="162"/>
      <c r="V351" s="163"/>
      <c r="W351" s="163"/>
      <c r="X351" s="163"/>
    </row>
    <row r="352">
      <c r="A352" s="674">
        <v>45705.0</v>
      </c>
      <c r="B352" s="674">
        <v>45783.0</v>
      </c>
      <c r="C352" s="677">
        <v>170134.0</v>
      </c>
      <c r="D352" s="677" t="s">
        <v>179</v>
      </c>
      <c r="E352" s="678">
        <v>44958.0</v>
      </c>
      <c r="F352" s="679">
        <f t="shared" si="1"/>
        <v>27</v>
      </c>
      <c r="G352" s="674">
        <v>45057.0</v>
      </c>
      <c r="H352" s="680">
        <f t="shared" si="2"/>
        <v>23</v>
      </c>
      <c r="I352" s="677" t="s">
        <v>73</v>
      </c>
      <c r="J352" s="677" t="s">
        <v>143</v>
      </c>
      <c r="K352" s="687"/>
      <c r="L352" s="683"/>
      <c r="M352" s="683"/>
      <c r="N352" s="677" t="s">
        <v>19</v>
      </c>
      <c r="O352" s="683"/>
      <c r="P352" s="684"/>
      <c r="Q352" s="152"/>
      <c r="R352" s="162"/>
      <c r="S352" s="162"/>
      <c r="T352" s="162"/>
      <c r="U352" s="162"/>
      <c r="V352" s="163"/>
      <c r="W352" s="163"/>
      <c r="X352" s="163"/>
    </row>
    <row r="353">
      <c r="A353" s="674">
        <v>45705.0</v>
      </c>
      <c r="B353" s="674">
        <v>45782.0</v>
      </c>
      <c r="C353" s="677">
        <v>158842.0</v>
      </c>
      <c r="D353" s="677" t="s">
        <v>96</v>
      </c>
      <c r="E353" s="678">
        <v>44805.0</v>
      </c>
      <c r="F353" s="679">
        <f t="shared" si="1"/>
        <v>32</v>
      </c>
      <c r="G353" s="674">
        <v>44957.0</v>
      </c>
      <c r="H353" s="680">
        <f t="shared" si="2"/>
        <v>27</v>
      </c>
      <c r="I353" s="677" t="s">
        <v>73</v>
      </c>
      <c r="J353" s="677" t="s">
        <v>1377</v>
      </c>
      <c r="K353" s="687"/>
      <c r="L353" s="677" t="s">
        <v>68</v>
      </c>
      <c r="M353" s="682">
        <v>45782.0</v>
      </c>
      <c r="N353" s="677" t="s">
        <v>17</v>
      </c>
      <c r="O353" s="683"/>
      <c r="P353" s="684"/>
      <c r="Q353" s="152"/>
      <c r="R353" s="162"/>
      <c r="S353" s="162"/>
      <c r="T353" s="162"/>
      <c r="U353" s="162"/>
      <c r="V353" s="163"/>
      <c r="W353" s="163"/>
      <c r="X353" s="163"/>
    </row>
    <row r="354">
      <c r="A354" s="674">
        <v>45705.0</v>
      </c>
      <c r="B354" s="674">
        <v>45783.0</v>
      </c>
      <c r="C354" s="677">
        <v>187487.0</v>
      </c>
      <c r="D354" s="677" t="s">
        <v>116</v>
      </c>
      <c r="E354" s="678">
        <v>45170.0</v>
      </c>
      <c r="F354" s="679">
        <f t="shared" si="1"/>
        <v>20</v>
      </c>
      <c r="G354" s="674">
        <v>45197.0</v>
      </c>
      <c r="H354" s="680">
        <f t="shared" si="2"/>
        <v>19</v>
      </c>
      <c r="I354" s="677" t="s">
        <v>74</v>
      </c>
      <c r="J354" s="677" t="s">
        <v>180</v>
      </c>
      <c r="K354" s="687"/>
      <c r="L354" s="683"/>
      <c r="M354" s="683"/>
      <c r="N354" s="677" t="s">
        <v>19</v>
      </c>
      <c r="O354" s="683"/>
      <c r="P354" s="684"/>
      <c r="Q354" s="152"/>
      <c r="R354" s="162"/>
      <c r="S354" s="162"/>
      <c r="T354" s="162"/>
      <c r="U354" s="162"/>
      <c r="V354" s="163"/>
      <c r="W354" s="163"/>
      <c r="X354" s="163"/>
    </row>
    <row r="355">
      <c r="A355" s="674">
        <v>45705.0</v>
      </c>
      <c r="B355" s="674">
        <v>45782.0</v>
      </c>
      <c r="C355" s="677">
        <v>86768.0</v>
      </c>
      <c r="D355" s="677" t="s">
        <v>58</v>
      </c>
      <c r="E355" s="678">
        <v>44044.0</v>
      </c>
      <c r="F355" s="679">
        <f t="shared" si="1"/>
        <v>57</v>
      </c>
      <c r="G355" s="674">
        <v>44330.0</v>
      </c>
      <c r="H355" s="680">
        <f t="shared" si="2"/>
        <v>47</v>
      </c>
      <c r="I355" s="677" t="s">
        <v>73</v>
      </c>
      <c r="J355" s="677" t="s">
        <v>1377</v>
      </c>
      <c r="K355" s="681" t="s">
        <v>1378</v>
      </c>
      <c r="L355" s="677" t="s">
        <v>68</v>
      </c>
      <c r="M355" s="682">
        <v>45782.0</v>
      </c>
      <c r="N355" s="677" t="s">
        <v>23</v>
      </c>
      <c r="O355" s="677" t="s">
        <v>714</v>
      </c>
      <c r="P355" s="684"/>
      <c r="Q355" s="152"/>
      <c r="R355" s="162"/>
      <c r="S355" s="162"/>
      <c r="T355" s="162"/>
      <c r="U355" s="162"/>
      <c r="V355" s="163"/>
      <c r="W355" s="163"/>
      <c r="X355" s="163"/>
    </row>
    <row r="356">
      <c r="A356" s="674">
        <v>45715.0</v>
      </c>
      <c r="B356" s="674">
        <v>45783.0</v>
      </c>
      <c r="C356" s="677">
        <v>186580.0</v>
      </c>
      <c r="D356" s="677" t="s">
        <v>99</v>
      </c>
      <c r="E356" s="678">
        <v>45078.0</v>
      </c>
      <c r="F356" s="679">
        <f t="shared" si="1"/>
        <v>23</v>
      </c>
      <c r="G356" s="674">
        <v>45188.0</v>
      </c>
      <c r="H356" s="680">
        <f t="shared" si="2"/>
        <v>19</v>
      </c>
      <c r="I356" s="677" t="s">
        <v>49</v>
      </c>
      <c r="J356" s="677">
        <v>535.0</v>
      </c>
      <c r="K356" s="681">
        <v>3000.0</v>
      </c>
      <c r="L356" s="677" t="s">
        <v>68</v>
      </c>
      <c r="M356" s="682">
        <v>45719.0</v>
      </c>
      <c r="N356" s="677" t="s">
        <v>19</v>
      </c>
      <c r="O356" s="683"/>
      <c r="P356" s="684"/>
      <c r="Q356" s="152"/>
      <c r="R356" s="162"/>
      <c r="S356" s="162"/>
      <c r="T356" s="162"/>
      <c r="U356" s="162"/>
      <c r="V356" s="163"/>
      <c r="W356" s="163"/>
      <c r="X356" s="163"/>
    </row>
    <row r="357">
      <c r="A357" s="674">
        <v>45705.0</v>
      </c>
      <c r="B357" s="674">
        <v>45783.0</v>
      </c>
      <c r="C357" s="677">
        <v>200262.0</v>
      </c>
      <c r="D357" s="677" t="s">
        <v>83</v>
      </c>
      <c r="E357" s="678">
        <v>45231.0</v>
      </c>
      <c r="F357" s="679">
        <f t="shared" si="1"/>
        <v>18</v>
      </c>
      <c r="G357" s="674">
        <v>45324.0</v>
      </c>
      <c r="H357" s="680">
        <f t="shared" si="2"/>
        <v>15</v>
      </c>
      <c r="I357" s="677" t="s">
        <v>72</v>
      </c>
      <c r="J357" s="677">
        <v>4012.0</v>
      </c>
      <c r="K357" s="687"/>
      <c r="L357" s="683"/>
      <c r="M357" s="683"/>
      <c r="N357" s="677" t="s">
        <v>19</v>
      </c>
      <c r="O357" s="683"/>
      <c r="P357" s="684"/>
      <c r="Q357" s="152"/>
      <c r="R357" s="162"/>
      <c r="S357" s="162"/>
      <c r="T357" s="162"/>
      <c r="U357" s="162"/>
      <c r="V357" s="163"/>
      <c r="W357" s="163"/>
      <c r="X357" s="163"/>
    </row>
    <row r="358">
      <c r="A358" s="674">
        <v>45747.0</v>
      </c>
      <c r="B358" s="674">
        <v>45783.0</v>
      </c>
      <c r="C358" s="677">
        <v>245037.0</v>
      </c>
      <c r="D358" s="677" t="s">
        <v>133</v>
      </c>
      <c r="E358" s="678">
        <v>45597.0</v>
      </c>
      <c r="F358" s="679">
        <f t="shared" si="1"/>
        <v>6</v>
      </c>
      <c r="G358" s="674">
        <v>45735.0</v>
      </c>
      <c r="H358" s="680">
        <f t="shared" si="2"/>
        <v>1</v>
      </c>
      <c r="I358" s="677" t="s">
        <v>74</v>
      </c>
      <c r="J358" s="677" t="s">
        <v>33</v>
      </c>
      <c r="K358" s="687"/>
      <c r="L358" s="684"/>
      <c r="M358" s="684"/>
      <c r="N358" s="724" t="s">
        <v>19</v>
      </c>
      <c r="O358" s="684"/>
      <c r="P358" s="701"/>
      <c r="Q358" s="152"/>
      <c r="R358" s="162"/>
      <c r="S358" s="162"/>
      <c r="T358" s="162"/>
      <c r="U358" s="162"/>
      <c r="V358" s="163"/>
      <c r="W358" s="163"/>
      <c r="X358" s="163"/>
    </row>
    <row r="359">
      <c r="A359" s="674">
        <v>45747.0</v>
      </c>
      <c r="B359" s="674">
        <v>45783.0</v>
      </c>
      <c r="C359" s="677">
        <v>246745.0</v>
      </c>
      <c r="D359" s="677" t="s">
        <v>77</v>
      </c>
      <c r="E359" s="678">
        <v>45323.0</v>
      </c>
      <c r="F359" s="679">
        <f t="shared" si="1"/>
        <v>15</v>
      </c>
      <c r="G359" s="674">
        <v>45736.0</v>
      </c>
      <c r="H359" s="680">
        <f t="shared" si="2"/>
        <v>1</v>
      </c>
      <c r="I359" s="677" t="s">
        <v>42</v>
      </c>
      <c r="J359" s="677" t="s">
        <v>143</v>
      </c>
      <c r="K359" s="687"/>
      <c r="L359" s="684"/>
      <c r="M359" s="684"/>
      <c r="N359" s="724" t="s">
        <v>19</v>
      </c>
      <c r="O359" s="684"/>
      <c r="P359" s="701"/>
      <c r="Q359" s="152"/>
      <c r="R359" s="162"/>
      <c r="S359" s="162"/>
      <c r="T359" s="162"/>
      <c r="U359" s="162"/>
      <c r="V359" s="163"/>
      <c r="W359" s="163"/>
      <c r="X359" s="163"/>
    </row>
    <row r="360">
      <c r="A360" s="674">
        <v>45747.0</v>
      </c>
      <c r="B360" s="674">
        <v>45783.0</v>
      </c>
      <c r="C360" s="677">
        <v>246766.0</v>
      </c>
      <c r="D360" s="677" t="s">
        <v>133</v>
      </c>
      <c r="E360" s="678">
        <v>44927.0</v>
      </c>
      <c r="F360" s="679">
        <f t="shared" si="1"/>
        <v>28</v>
      </c>
      <c r="G360" s="674">
        <v>45736.0</v>
      </c>
      <c r="H360" s="680">
        <f t="shared" si="2"/>
        <v>1</v>
      </c>
      <c r="I360" s="677" t="s">
        <v>59</v>
      </c>
      <c r="J360" s="677" t="s">
        <v>143</v>
      </c>
      <c r="K360" s="687"/>
      <c r="L360" s="684"/>
      <c r="M360" s="684"/>
      <c r="N360" s="724" t="s">
        <v>19</v>
      </c>
      <c r="O360" s="684"/>
      <c r="P360" s="701"/>
      <c r="Q360" s="152"/>
      <c r="R360" s="162"/>
      <c r="S360" s="162"/>
      <c r="T360" s="162"/>
      <c r="U360" s="162"/>
      <c r="V360" s="163"/>
      <c r="W360" s="163"/>
      <c r="X360" s="163"/>
    </row>
    <row r="361">
      <c r="A361" s="702">
        <v>45705.0</v>
      </c>
      <c r="B361" s="674">
        <v>45779.0</v>
      </c>
      <c r="C361" s="703">
        <v>236068.0</v>
      </c>
      <c r="D361" s="693" t="s">
        <v>58</v>
      </c>
      <c r="E361" s="704">
        <v>45597.0</v>
      </c>
      <c r="F361" s="679">
        <f t="shared" si="1"/>
        <v>6</v>
      </c>
      <c r="G361" s="702">
        <v>45630.0</v>
      </c>
      <c r="H361" s="680">
        <f t="shared" si="2"/>
        <v>5</v>
      </c>
      <c r="I361" s="703" t="s">
        <v>74</v>
      </c>
      <c r="J361" s="693" t="s">
        <v>33</v>
      </c>
      <c r="K361" s="706"/>
      <c r="L361" s="684"/>
      <c r="M361" s="684"/>
      <c r="N361" s="719" t="s">
        <v>17</v>
      </c>
      <c r="O361" s="677" t="s">
        <v>1362</v>
      </c>
      <c r="P361" s="701"/>
      <c r="Q361" s="152"/>
      <c r="R361" s="162"/>
      <c r="S361" s="162"/>
      <c r="T361" s="162"/>
      <c r="U361" s="162"/>
      <c r="V361" s="163"/>
      <c r="W361" s="163"/>
      <c r="X361" s="163"/>
    </row>
    <row r="362">
      <c r="A362" s="702">
        <v>45705.0</v>
      </c>
      <c r="B362" s="674">
        <v>45779.0</v>
      </c>
      <c r="C362" s="703">
        <v>241434.0</v>
      </c>
      <c r="D362" s="693" t="s">
        <v>58</v>
      </c>
      <c r="E362" s="704">
        <v>45474.0</v>
      </c>
      <c r="F362" s="679">
        <f t="shared" si="1"/>
        <v>10</v>
      </c>
      <c r="G362" s="702">
        <v>45688.0</v>
      </c>
      <c r="H362" s="680">
        <f t="shared" si="2"/>
        <v>3</v>
      </c>
      <c r="I362" s="703" t="s">
        <v>49</v>
      </c>
      <c r="J362" s="677">
        <v>512.0</v>
      </c>
      <c r="K362" s="706"/>
      <c r="L362" s="684"/>
      <c r="M362" s="684"/>
      <c r="N362" s="719" t="s">
        <v>22</v>
      </c>
      <c r="O362" s="684"/>
      <c r="P362" s="701"/>
      <c r="Q362" s="152"/>
      <c r="R362" s="162"/>
      <c r="S362" s="162"/>
      <c r="T362" s="162"/>
      <c r="U362" s="162"/>
      <c r="V362" s="163"/>
      <c r="W362" s="163"/>
      <c r="X362" s="163"/>
    </row>
    <row r="363">
      <c r="A363" s="702">
        <v>45705.0</v>
      </c>
      <c r="B363" s="674">
        <v>45783.0</v>
      </c>
      <c r="C363" s="703">
        <v>242395.0</v>
      </c>
      <c r="D363" s="693" t="s">
        <v>58</v>
      </c>
      <c r="E363" s="704">
        <v>45536.0</v>
      </c>
      <c r="F363" s="679">
        <f t="shared" si="1"/>
        <v>8</v>
      </c>
      <c r="G363" s="702">
        <v>45698.0</v>
      </c>
      <c r="H363" s="680">
        <f t="shared" si="2"/>
        <v>2</v>
      </c>
      <c r="I363" s="693" t="s">
        <v>59</v>
      </c>
      <c r="J363" s="677" t="s">
        <v>143</v>
      </c>
      <c r="K363" s="706"/>
      <c r="L363" s="684"/>
      <c r="M363" s="684"/>
      <c r="N363" s="724" t="s">
        <v>19</v>
      </c>
      <c r="O363" s="684"/>
      <c r="P363" s="701"/>
      <c r="Q363" s="152"/>
      <c r="R363" s="162"/>
      <c r="S363" s="162"/>
      <c r="T363" s="162"/>
      <c r="U363" s="162"/>
      <c r="V363" s="163"/>
      <c r="W363" s="163"/>
      <c r="X363" s="163"/>
    </row>
    <row r="364">
      <c r="A364" s="702">
        <v>45705.0</v>
      </c>
      <c r="B364" s="674">
        <v>45783.0</v>
      </c>
      <c r="C364" s="703">
        <v>209419.0</v>
      </c>
      <c r="D364" s="693" t="s">
        <v>58</v>
      </c>
      <c r="E364" s="704">
        <v>45231.0</v>
      </c>
      <c r="F364" s="679">
        <f t="shared" si="1"/>
        <v>18</v>
      </c>
      <c r="G364" s="702">
        <v>45390.0</v>
      </c>
      <c r="H364" s="680">
        <f t="shared" si="2"/>
        <v>12</v>
      </c>
      <c r="I364" s="693" t="s">
        <v>73</v>
      </c>
      <c r="J364" s="684" t="s">
        <v>1379</v>
      </c>
      <c r="K364" s="706"/>
      <c r="L364" s="684"/>
      <c r="M364" s="684"/>
      <c r="N364" s="724" t="s">
        <v>19</v>
      </c>
      <c r="O364" s="684"/>
      <c r="P364" s="701"/>
      <c r="Q364" s="152"/>
      <c r="R364" s="162"/>
      <c r="S364" s="162"/>
      <c r="T364" s="162"/>
      <c r="U364" s="162"/>
      <c r="V364" s="163"/>
      <c r="W364" s="163"/>
      <c r="X364" s="163"/>
    </row>
    <row r="365">
      <c r="A365" s="702">
        <v>45705.0</v>
      </c>
      <c r="B365" s="674">
        <v>45783.0</v>
      </c>
      <c r="C365" s="703">
        <v>233748.0</v>
      </c>
      <c r="D365" s="693" t="s">
        <v>58</v>
      </c>
      <c r="E365" s="704">
        <v>45597.0</v>
      </c>
      <c r="F365" s="679">
        <f t="shared" si="1"/>
        <v>6</v>
      </c>
      <c r="G365" s="705">
        <v>45607.0</v>
      </c>
      <c r="H365" s="680">
        <f t="shared" si="2"/>
        <v>5</v>
      </c>
      <c r="I365" s="693" t="s">
        <v>59</v>
      </c>
      <c r="J365" s="677" t="s">
        <v>143</v>
      </c>
      <c r="K365" s="706"/>
      <c r="L365" s="684"/>
      <c r="M365" s="684"/>
      <c r="N365" s="724" t="s">
        <v>19</v>
      </c>
      <c r="O365" s="684"/>
      <c r="P365" s="701"/>
      <c r="Q365" s="152"/>
      <c r="R365" s="162"/>
      <c r="S365" s="162"/>
      <c r="T365" s="162"/>
      <c r="U365" s="162"/>
      <c r="V365" s="163"/>
      <c r="W365" s="163"/>
      <c r="X365" s="163"/>
    </row>
    <row r="366">
      <c r="A366" s="702">
        <v>45705.0</v>
      </c>
      <c r="B366" s="674">
        <v>45783.0</v>
      </c>
      <c r="C366" s="703">
        <v>193890.0</v>
      </c>
      <c r="D366" s="703" t="s">
        <v>87</v>
      </c>
      <c r="E366" s="704">
        <v>44743.0</v>
      </c>
      <c r="F366" s="679">
        <f t="shared" si="1"/>
        <v>34</v>
      </c>
      <c r="G366" s="705">
        <v>45254.0</v>
      </c>
      <c r="H366" s="680">
        <f t="shared" si="2"/>
        <v>17</v>
      </c>
      <c r="I366" s="693" t="s">
        <v>59</v>
      </c>
      <c r="J366" s="693" t="s">
        <v>1367</v>
      </c>
      <c r="K366" s="706"/>
      <c r="L366" s="684"/>
      <c r="M366" s="684"/>
      <c r="N366" s="724" t="s">
        <v>19</v>
      </c>
      <c r="O366" s="684"/>
      <c r="P366" s="701"/>
      <c r="Q366" s="152"/>
      <c r="R366" s="162"/>
      <c r="S366" s="162"/>
      <c r="T366" s="162"/>
      <c r="U366" s="162"/>
      <c r="V366" s="163"/>
      <c r="W366" s="163"/>
      <c r="X366" s="163"/>
    </row>
    <row r="367">
      <c r="A367" s="702">
        <v>45705.0</v>
      </c>
      <c r="B367" s="674">
        <v>45783.0</v>
      </c>
      <c r="C367" s="703">
        <v>227194.0</v>
      </c>
      <c r="D367" s="703" t="s">
        <v>87</v>
      </c>
      <c r="E367" s="704">
        <v>45444.0</v>
      </c>
      <c r="F367" s="679">
        <f t="shared" si="1"/>
        <v>11</v>
      </c>
      <c r="G367" s="702">
        <v>45541.0</v>
      </c>
      <c r="H367" s="680">
        <f t="shared" si="2"/>
        <v>8</v>
      </c>
      <c r="I367" s="693" t="s">
        <v>73</v>
      </c>
      <c r="J367" s="684" t="s">
        <v>275</v>
      </c>
      <c r="K367" s="706"/>
      <c r="L367" s="684"/>
      <c r="M367" s="684"/>
      <c r="N367" s="724" t="s">
        <v>19</v>
      </c>
      <c r="O367" s="684"/>
      <c r="P367" s="701"/>
      <c r="Q367" s="152"/>
      <c r="R367" s="162"/>
      <c r="S367" s="162"/>
      <c r="T367" s="162"/>
      <c r="U367" s="162"/>
      <c r="V367" s="163"/>
      <c r="W367" s="163"/>
      <c r="X367" s="163"/>
    </row>
    <row r="368">
      <c r="A368" s="702">
        <v>45705.0</v>
      </c>
      <c r="B368" s="674">
        <v>45783.0</v>
      </c>
      <c r="C368" s="703">
        <v>229378.0</v>
      </c>
      <c r="D368" s="703" t="s">
        <v>87</v>
      </c>
      <c r="E368" s="704">
        <v>45536.0</v>
      </c>
      <c r="F368" s="679">
        <f t="shared" si="1"/>
        <v>8</v>
      </c>
      <c r="G368" s="702">
        <v>45562.0</v>
      </c>
      <c r="H368" s="680">
        <f t="shared" si="2"/>
        <v>7</v>
      </c>
      <c r="I368" s="693" t="s">
        <v>73</v>
      </c>
      <c r="J368" s="684" t="s">
        <v>275</v>
      </c>
      <c r="K368" s="706"/>
      <c r="L368" s="684"/>
      <c r="M368" s="684"/>
      <c r="N368" s="724" t="s">
        <v>19</v>
      </c>
      <c r="O368" s="684"/>
      <c r="P368" s="701"/>
      <c r="Q368" s="152"/>
      <c r="R368" s="162"/>
      <c r="S368" s="162"/>
      <c r="T368" s="162"/>
      <c r="U368" s="162"/>
      <c r="V368" s="163"/>
      <c r="W368" s="163"/>
      <c r="X368" s="163"/>
    </row>
    <row r="369">
      <c r="A369" s="702">
        <v>45705.0</v>
      </c>
      <c r="B369" s="674">
        <v>45779.0</v>
      </c>
      <c r="C369" s="703">
        <v>240297.0</v>
      </c>
      <c r="D369" s="703" t="s">
        <v>87</v>
      </c>
      <c r="E369" s="704">
        <v>45597.0</v>
      </c>
      <c r="F369" s="679">
        <f t="shared" si="1"/>
        <v>6</v>
      </c>
      <c r="G369" s="702">
        <v>45679.0</v>
      </c>
      <c r="H369" s="680">
        <f t="shared" si="2"/>
        <v>3</v>
      </c>
      <c r="I369" s="703" t="s">
        <v>63</v>
      </c>
      <c r="J369" s="684">
        <v>402.0</v>
      </c>
      <c r="K369" s="706"/>
      <c r="L369" s="684"/>
      <c r="M369" s="684"/>
      <c r="N369" s="719" t="s">
        <v>17</v>
      </c>
      <c r="O369" s="684"/>
      <c r="P369" s="701"/>
      <c r="Q369" s="152"/>
      <c r="R369" s="162"/>
      <c r="S369" s="162"/>
      <c r="T369" s="162"/>
      <c r="U369" s="162"/>
      <c r="V369" s="163"/>
      <c r="W369" s="163"/>
      <c r="X369" s="163"/>
    </row>
    <row r="370">
      <c r="A370" s="702">
        <v>45729.0</v>
      </c>
      <c r="B370" s="674">
        <v>45783.0</v>
      </c>
      <c r="C370" s="703">
        <v>215341.0</v>
      </c>
      <c r="D370" s="703" t="s">
        <v>87</v>
      </c>
      <c r="E370" s="704">
        <v>45383.0</v>
      </c>
      <c r="F370" s="679">
        <f t="shared" si="1"/>
        <v>13</v>
      </c>
      <c r="G370" s="702">
        <v>45433.0</v>
      </c>
      <c r="H370" s="680">
        <f t="shared" si="2"/>
        <v>11</v>
      </c>
      <c r="I370" s="703" t="s">
        <v>49</v>
      </c>
      <c r="J370" s="684">
        <v>504.0</v>
      </c>
      <c r="K370" s="706" t="s">
        <v>110</v>
      </c>
      <c r="L370" s="684"/>
      <c r="M370" s="702">
        <v>45730.0</v>
      </c>
      <c r="N370" s="677" t="s">
        <v>19</v>
      </c>
      <c r="O370" s="684" t="s">
        <v>1380</v>
      </c>
      <c r="P370" s="701" t="s">
        <v>66</v>
      </c>
      <c r="Q370" s="152"/>
      <c r="R370" s="162"/>
      <c r="S370" s="162"/>
      <c r="T370" s="162"/>
      <c r="U370" s="162"/>
      <c r="V370" s="163"/>
      <c r="W370" s="163"/>
      <c r="X370" s="163"/>
    </row>
    <row r="371">
      <c r="A371" s="702">
        <v>45705.0</v>
      </c>
      <c r="B371" s="674">
        <v>45779.0</v>
      </c>
      <c r="C371" s="703">
        <v>239760.0</v>
      </c>
      <c r="D371" s="703" t="s">
        <v>87</v>
      </c>
      <c r="E371" s="704">
        <v>45597.0</v>
      </c>
      <c r="F371" s="679">
        <f t="shared" si="1"/>
        <v>6</v>
      </c>
      <c r="G371" s="702">
        <v>45674.0</v>
      </c>
      <c r="H371" s="680">
        <f t="shared" si="2"/>
        <v>3</v>
      </c>
      <c r="I371" s="693" t="s">
        <v>73</v>
      </c>
      <c r="J371" s="684" t="s">
        <v>33</v>
      </c>
      <c r="K371" s="706"/>
      <c r="L371" s="684"/>
      <c r="M371" s="684"/>
      <c r="N371" s="719" t="s">
        <v>17</v>
      </c>
      <c r="O371" s="684"/>
      <c r="P371" s="701"/>
      <c r="Q371" s="152"/>
      <c r="R371" s="162"/>
      <c r="S371" s="162"/>
      <c r="T371" s="162"/>
      <c r="U371" s="162"/>
      <c r="V371" s="163"/>
      <c r="W371" s="163"/>
      <c r="X371" s="163"/>
    </row>
    <row r="372">
      <c r="A372" s="702">
        <v>45705.0</v>
      </c>
      <c r="B372" s="674">
        <v>45782.0</v>
      </c>
      <c r="C372" s="703">
        <v>240923.0</v>
      </c>
      <c r="D372" s="693" t="s">
        <v>48</v>
      </c>
      <c r="E372" s="704">
        <v>45474.0</v>
      </c>
      <c r="F372" s="679">
        <f t="shared" si="1"/>
        <v>10</v>
      </c>
      <c r="G372" s="702">
        <v>45689.0</v>
      </c>
      <c r="H372" s="680">
        <f t="shared" si="2"/>
        <v>3</v>
      </c>
      <c r="I372" s="693" t="s">
        <v>73</v>
      </c>
      <c r="J372" s="684">
        <v>208.0</v>
      </c>
      <c r="K372" s="725">
        <v>7000.0</v>
      </c>
      <c r="L372" s="693" t="s">
        <v>68</v>
      </c>
      <c r="M372" s="700">
        <v>45782.0</v>
      </c>
      <c r="N372" s="677" t="s">
        <v>18</v>
      </c>
      <c r="O372" s="684"/>
      <c r="P372" s="701"/>
      <c r="Q372" s="152"/>
      <c r="R372" s="162"/>
      <c r="S372" s="162"/>
      <c r="T372" s="162"/>
      <c r="U372" s="162"/>
      <c r="V372" s="163"/>
      <c r="W372" s="163"/>
      <c r="X372" s="163"/>
    </row>
    <row r="373">
      <c r="A373" s="702">
        <v>45705.0</v>
      </c>
      <c r="B373" s="674">
        <v>45782.0</v>
      </c>
      <c r="C373" s="703">
        <v>225784.0</v>
      </c>
      <c r="D373" s="693" t="s">
        <v>104</v>
      </c>
      <c r="E373" s="704">
        <v>45505.0</v>
      </c>
      <c r="F373" s="679">
        <f t="shared" si="1"/>
        <v>9</v>
      </c>
      <c r="G373" s="702">
        <v>45565.0</v>
      </c>
      <c r="H373" s="680">
        <f t="shared" si="2"/>
        <v>7</v>
      </c>
      <c r="I373" s="693" t="s">
        <v>73</v>
      </c>
      <c r="J373" s="367" t="s">
        <v>275</v>
      </c>
      <c r="K373" s="706">
        <v>3628.0</v>
      </c>
      <c r="L373" s="684"/>
      <c r="M373" s="700">
        <v>45782.0</v>
      </c>
      <c r="N373" s="719" t="s">
        <v>17</v>
      </c>
      <c r="O373" s="684"/>
      <c r="P373" s="701"/>
      <c r="Q373" s="152"/>
      <c r="R373" s="162"/>
      <c r="S373" s="162"/>
      <c r="T373" s="162"/>
      <c r="U373" s="162"/>
      <c r="V373" s="163"/>
      <c r="W373" s="163"/>
      <c r="X373" s="163"/>
    </row>
    <row r="374">
      <c r="A374" s="708">
        <v>45705.0</v>
      </c>
      <c r="B374" s="674">
        <v>45783.0</v>
      </c>
      <c r="C374" s="703">
        <v>198806.0</v>
      </c>
      <c r="D374" s="709" t="s">
        <v>62</v>
      </c>
      <c r="E374" s="710">
        <v>45231.0</v>
      </c>
      <c r="F374" s="679">
        <f t="shared" si="1"/>
        <v>18</v>
      </c>
      <c r="G374" s="710">
        <v>45307.0</v>
      </c>
      <c r="H374" s="680">
        <f t="shared" si="2"/>
        <v>15</v>
      </c>
      <c r="I374" s="726" t="s">
        <v>72</v>
      </c>
      <c r="J374" s="709">
        <v>4012.0</v>
      </c>
      <c r="K374" s="727" t="s">
        <v>175</v>
      </c>
      <c r="L374" s="684"/>
      <c r="M374" s="684"/>
      <c r="N374" s="724" t="s">
        <v>19</v>
      </c>
      <c r="O374" s="684"/>
      <c r="P374" s="701"/>
      <c r="Q374" s="152"/>
      <c r="R374" s="162"/>
      <c r="S374" s="162"/>
      <c r="T374" s="162"/>
      <c r="U374" s="162"/>
      <c r="V374" s="163"/>
      <c r="W374" s="163"/>
      <c r="X374" s="163"/>
    </row>
    <row r="375">
      <c r="A375" s="708">
        <v>45705.0</v>
      </c>
      <c r="B375" s="674">
        <v>45783.0</v>
      </c>
      <c r="C375" s="703">
        <v>228783.0</v>
      </c>
      <c r="D375" s="709" t="s">
        <v>62</v>
      </c>
      <c r="E375" s="710">
        <v>45505.0</v>
      </c>
      <c r="F375" s="679">
        <f t="shared" si="1"/>
        <v>9</v>
      </c>
      <c r="G375" s="710">
        <v>45558.0</v>
      </c>
      <c r="H375" s="680">
        <f t="shared" si="2"/>
        <v>7</v>
      </c>
      <c r="I375" s="726" t="s">
        <v>63</v>
      </c>
      <c r="J375" s="728" t="s">
        <v>176</v>
      </c>
      <c r="K375" s="727" t="s">
        <v>175</v>
      </c>
      <c r="L375" s="684"/>
      <c r="M375" s="684"/>
      <c r="N375" s="724" t="s">
        <v>19</v>
      </c>
      <c r="O375" s="684"/>
      <c r="P375" s="701"/>
      <c r="Q375" s="152"/>
      <c r="R375" s="162"/>
      <c r="S375" s="162"/>
      <c r="T375" s="162"/>
      <c r="U375" s="162"/>
      <c r="V375" s="163"/>
      <c r="W375" s="163"/>
      <c r="X375" s="163"/>
    </row>
    <row r="376">
      <c r="A376" s="708">
        <v>45705.0</v>
      </c>
      <c r="B376" s="674">
        <v>45782.0</v>
      </c>
      <c r="C376" s="703">
        <v>85150.0</v>
      </c>
      <c r="D376" s="709" t="s">
        <v>116</v>
      </c>
      <c r="E376" s="710">
        <v>44287.0</v>
      </c>
      <c r="F376" s="679">
        <f t="shared" si="1"/>
        <v>49</v>
      </c>
      <c r="G376" s="710">
        <v>44329.0</v>
      </c>
      <c r="H376" s="680">
        <f t="shared" si="2"/>
        <v>47</v>
      </c>
      <c r="I376" s="711" t="s">
        <v>73</v>
      </c>
      <c r="J376" s="685" t="s">
        <v>1381</v>
      </c>
      <c r="K376" s="725">
        <v>3500.0</v>
      </c>
      <c r="L376" s="693" t="s">
        <v>68</v>
      </c>
      <c r="M376" s="700">
        <v>45782.0</v>
      </c>
      <c r="N376" s="719" t="s">
        <v>18</v>
      </c>
      <c r="O376" s="693" t="s">
        <v>1382</v>
      </c>
      <c r="P376" s="701"/>
      <c r="Q376" s="152"/>
      <c r="R376" s="162"/>
      <c r="S376" s="162"/>
      <c r="T376" s="162"/>
      <c r="U376" s="162"/>
      <c r="V376" s="163"/>
      <c r="W376" s="163"/>
      <c r="X376" s="163"/>
    </row>
    <row r="377">
      <c r="A377" s="708">
        <v>45705.0</v>
      </c>
      <c r="B377" s="674">
        <v>45783.0</v>
      </c>
      <c r="C377" s="703">
        <v>161585.0</v>
      </c>
      <c r="D377" s="709" t="s">
        <v>98</v>
      </c>
      <c r="E377" s="710">
        <v>44958.0</v>
      </c>
      <c r="F377" s="679">
        <f t="shared" si="1"/>
        <v>27</v>
      </c>
      <c r="G377" s="710">
        <v>44980.0</v>
      </c>
      <c r="H377" s="680">
        <f t="shared" si="2"/>
        <v>26</v>
      </c>
      <c r="I377" s="711" t="s">
        <v>73</v>
      </c>
      <c r="J377" s="712" t="s">
        <v>254</v>
      </c>
      <c r="K377" s="727" t="s">
        <v>175</v>
      </c>
      <c r="L377" s="684"/>
      <c r="M377" s="684"/>
      <c r="N377" s="724" t="s">
        <v>19</v>
      </c>
      <c r="O377" s="684"/>
      <c r="P377" s="701"/>
      <c r="Q377" s="152"/>
      <c r="R377" s="162"/>
      <c r="S377" s="162"/>
      <c r="T377" s="162"/>
      <c r="U377" s="162"/>
      <c r="V377" s="163"/>
      <c r="W377" s="163"/>
      <c r="X377" s="163"/>
    </row>
    <row r="378">
      <c r="A378" s="708">
        <v>45705.0</v>
      </c>
      <c r="B378" s="674">
        <v>45783.0</v>
      </c>
      <c r="C378" s="703">
        <v>232854.0</v>
      </c>
      <c r="D378" s="709" t="s">
        <v>98</v>
      </c>
      <c r="E378" s="710">
        <v>45444.0</v>
      </c>
      <c r="F378" s="679">
        <f t="shared" si="1"/>
        <v>11</v>
      </c>
      <c r="G378" s="710">
        <v>45597.0</v>
      </c>
      <c r="H378" s="680">
        <f t="shared" si="2"/>
        <v>6</v>
      </c>
      <c r="I378" s="726" t="s">
        <v>63</v>
      </c>
      <c r="J378" s="729" t="s">
        <v>176</v>
      </c>
      <c r="K378" s="727" t="s">
        <v>175</v>
      </c>
      <c r="L378" s="684"/>
      <c r="M378" s="684"/>
      <c r="N378" s="724" t="s">
        <v>19</v>
      </c>
      <c r="O378" s="703"/>
      <c r="P378" s="730"/>
      <c r="Q378" s="152"/>
      <c r="R378" s="162"/>
      <c r="S378" s="162"/>
      <c r="T378" s="162"/>
      <c r="U378" s="162"/>
      <c r="V378" s="163"/>
      <c r="W378" s="163"/>
      <c r="X378" s="163"/>
    </row>
    <row r="379">
      <c r="A379" s="708">
        <v>45705.0</v>
      </c>
      <c r="B379" s="674">
        <v>45783.0</v>
      </c>
      <c r="C379" s="703">
        <v>204009.0</v>
      </c>
      <c r="D379" s="709" t="s">
        <v>98</v>
      </c>
      <c r="E379" s="710">
        <v>45323.0</v>
      </c>
      <c r="F379" s="679">
        <f t="shared" si="1"/>
        <v>15</v>
      </c>
      <c r="G379" s="710">
        <v>45349.0</v>
      </c>
      <c r="H379" s="680">
        <f t="shared" si="2"/>
        <v>14</v>
      </c>
      <c r="I379" s="726" t="s">
        <v>72</v>
      </c>
      <c r="J379" s="731">
        <v>772156.0</v>
      </c>
      <c r="K379" s="727" t="s">
        <v>175</v>
      </c>
      <c r="L379" s="684"/>
      <c r="M379" s="684"/>
      <c r="N379" s="724" t="s">
        <v>19</v>
      </c>
      <c r="O379" s="684"/>
      <c r="P379" s="701"/>
      <c r="Q379" s="152"/>
      <c r="R379" s="162"/>
      <c r="S379" s="162"/>
      <c r="T379" s="162"/>
      <c r="U379" s="162"/>
      <c r="V379" s="163"/>
      <c r="W379" s="163"/>
      <c r="X379" s="163"/>
    </row>
    <row r="380">
      <c r="A380" s="708">
        <v>45705.0</v>
      </c>
      <c r="B380" s="674">
        <v>45783.0</v>
      </c>
      <c r="C380" s="703">
        <v>233892.0</v>
      </c>
      <c r="D380" s="709" t="s">
        <v>98</v>
      </c>
      <c r="E380" s="710">
        <v>45536.0</v>
      </c>
      <c r="F380" s="679">
        <f t="shared" si="1"/>
        <v>8</v>
      </c>
      <c r="G380" s="710">
        <v>45609.0</v>
      </c>
      <c r="H380" s="680">
        <f t="shared" si="2"/>
        <v>5</v>
      </c>
      <c r="I380" s="711" t="s">
        <v>59</v>
      </c>
      <c r="J380" s="728" t="s">
        <v>176</v>
      </c>
      <c r="K380" s="727" t="s">
        <v>175</v>
      </c>
      <c r="L380" s="684"/>
      <c r="M380" s="684"/>
      <c r="N380" s="724" t="s">
        <v>19</v>
      </c>
      <c r="O380" s="684"/>
      <c r="P380" s="684"/>
      <c r="Q380" s="152"/>
      <c r="R380" s="162"/>
      <c r="S380" s="162"/>
      <c r="T380" s="162"/>
      <c r="U380" s="162"/>
      <c r="V380" s="163"/>
      <c r="W380" s="163"/>
      <c r="X380" s="163"/>
    </row>
    <row r="381">
      <c r="A381" s="708">
        <v>45705.0</v>
      </c>
      <c r="B381" s="674">
        <v>45783.0</v>
      </c>
      <c r="C381" s="703">
        <v>225697.0</v>
      </c>
      <c r="D381" s="709" t="s">
        <v>118</v>
      </c>
      <c r="E381" s="710">
        <v>45047.0</v>
      </c>
      <c r="F381" s="679">
        <f t="shared" si="1"/>
        <v>24</v>
      </c>
      <c r="G381" s="710">
        <v>45526.0</v>
      </c>
      <c r="H381" s="680">
        <f t="shared" si="2"/>
        <v>8</v>
      </c>
      <c r="I381" s="726" t="s">
        <v>74</v>
      </c>
      <c r="J381" s="726" t="s">
        <v>33</v>
      </c>
      <c r="K381" s="716" t="s">
        <v>175</v>
      </c>
      <c r="L381" s="354"/>
      <c r="M381" s="732" t="s">
        <v>1235</v>
      </c>
      <c r="N381" s="724" t="s">
        <v>19</v>
      </c>
      <c r="O381" s="712" t="s">
        <v>1383</v>
      </c>
      <c r="P381" s="701"/>
      <c r="Q381" s="152"/>
      <c r="R381" s="162"/>
      <c r="S381" s="162"/>
      <c r="T381" s="162"/>
      <c r="U381" s="162"/>
      <c r="V381" s="163"/>
      <c r="W381" s="163"/>
      <c r="X381" s="163"/>
    </row>
    <row r="382">
      <c r="A382" s="674">
        <v>45748.0</v>
      </c>
      <c r="B382" s="674">
        <v>45783.0</v>
      </c>
      <c r="C382" s="703">
        <v>247324.0</v>
      </c>
      <c r="D382" s="714" t="s">
        <v>161</v>
      </c>
      <c r="E382" s="715">
        <v>45536.0</v>
      </c>
      <c r="F382" s="679">
        <f t="shared" si="1"/>
        <v>8</v>
      </c>
      <c r="G382" s="715">
        <v>45741.0</v>
      </c>
      <c r="H382" s="680">
        <f t="shared" si="2"/>
        <v>1</v>
      </c>
      <c r="I382" s="714" t="s">
        <v>74</v>
      </c>
      <c r="J382" s="726" t="s">
        <v>33</v>
      </c>
      <c r="K382" s="716"/>
      <c r="L382" s="354"/>
      <c r="M382" s="732"/>
      <c r="N382" s="724" t="s">
        <v>19</v>
      </c>
      <c r="O382" s="712"/>
      <c r="P382" s="701"/>
      <c r="Q382" s="152"/>
      <c r="R382" s="162"/>
      <c r="S382" s="162"/>
      <c r="T382" s="162"/>
      <c r="U382" s="162"/>
      <c r="V382" s="163"/>
      <c r="W382" s="163"/>
      <c r="X382" s="163"/>
    </row>
    <row r="383">
      <c r="A383" s="674">
        <v>45748.0</v>
      </c>
      <c r="B383" s="674">
        <v>45783.0</v>
      </c>
      <c r="C383" s="703">
        <v>247326.0</v>
      </c>
      <c r="D383" s="714" t="s">
        <v>161</v>
      </c>
      <c r="E383" s="715">
        <v>45536.0</v>
      </c>
      <c r="F383" s="679">
        <f t="shared" si="1"/>
        <v>8</v>
      </c>
      <c r="G383" s="715">
        <v>45741.0</v>
      </c>
      <c r="H383" s="680">
        <f t="shared" si="2"/>
        <v>1</v>
      </c>
      <c r="I383" s="714" t="s">
        <v>59</v>
      </c>
      <c r="J383" s="684" t="s">
        <v>33</v>
      </c>
      <c r="K383" s="716"/>
      <c r="L383" s="354"/>
      <c r="M383" s="732"/>
      <c r="N383" s="724" t="s">
        <v>19</v>
      </c>
      <c r="O383" s="712"/>
      <c r="P383" s="701"/>
      <c r="Q383" s="152"/>
      <c r="R383" s="162"/>
      <c r="S383" s="162"/>
      <c r="T383" s="162"/>
      <c r="U383" s="162"/>
      <c r="V383" s="163"/>
      <c r="W383" s="163"/>
      <c r="X383" s="163"/>
    </row>
    <row r="384">
      <c r="A384" s="674">
        <v>45748.0</v>
      </c>
      <c r="B384" s="674">
        <v>45783.0</v>
      </c>
      <c r="C384" s="703">
        <v>247360.0</v>
      </c>
      <c r="D384" s="714" t="s">
        <v>161</v>
      </c>
      <c r="E384" s="715">
        <v>45474.0</v>
      </c>
      <c r="F384" s="679">
        <f t="shared" si="1"/>
        <v>10</v>
      </c>
      <c r="G384" s="715">
        <v>45741.0</v>
      </c>
      <c r="H384" s="680">
        <f t="shared" si="2"/>
        <v>1</v>
      </c>
      <c r="I384" s="714" t="s">
        <v>73</v>
      </c>
      <c r="J384" s="684" t="s">
        <v>33</v>
      </c>
      <c r="K384" s="716"/>
      <c r="L384" s="354"/>
      <c r="M384" s="732"/>
      <c r="N384" s="724" t="s">
        <v>19</v>
      </c>
      <c r="O384" s="712"/>
      <c r="P384" s="701"/>
      <c r="Q384" s="152"/>
      <c r="R384" s="162"/>
      <c r="S384" s="162"/>
      <c r="T384" s="162"/>
      <c r="U384" s="162"/>
      <c r="V384" s="163"/>
      <c r="W384" s="163"/>
      <c r="X384" s="163"/>
    </row>
    <row r="385">
      <c r="A385" s="674">
        <v>45748.0</v>
      </c>
      <c r="B385" s="674">
        <v>45783.0</v>
      </c>
      <c r="C385" s="703">
        <v>247259.0</v>
      </c>
      <c r="D385" s="714" t="s">
        <v>161</v>
      </c>
      <c r="E385" s="715">
        <v>45017.0</v>
      </c>
      <c r="F385" s="679">
        <f t="shared" si="1"/>
        <v>25</v>
      </c>
      <c r="G385" s="715">
        <v>45742.0</v>
      </c>
      <c r="H385" s="680">
        <f t="shared" si="2"/>
        <v>1</v>
      </c>
      <c r="I385" s="714" t="s">
        <v>59</v>
      </c>
      <c r="J385" s="684" t="s">
        <v>33</v>
      </c>
      <c r="K385" s="716"/>
      <c r="L385" s="354"/>
      <c r="M385" s="732"/>
      <c r="N385" s="724" t="s">
        <v>19</v>
      </c>
      <c r="O385" s="712"/>
      <c r="P385" s="701"/>
      <c r="Q385" s="152"/>
      <c r="R385" s="162"/>
      <c r="S385" s="162"/>
      <c r="T385" s="162"/>
      <c r="U385" s="162"/>
      <c r="V385" s="163"/>
      <c r="W385" s="163"/>
      <c r="X385" s="163"/>
    </row>
    <row r="386">
      <c r="A386" s="674">
        <v>45748.0</v>
      </c>
      <c r="B386" s="674">
        <v>45783.0</v>
      </c>
      <c r="C386" s="703">
        <v>247329.0</v>
      </c>
      <c r="D386" s="714" t="s">
        <v>161</v>
      </c>
      <c r="E386" s="715">
        <v>45444.0</v>
      </c>
      <c r="F386" s="679">
        <f t="shared" si="1"/>
        <v>11</v>
      </c>
      <c r="G386" s="715">
        <v>45742.0</v>
      </c>
      <c r="H386" s="680">
        <f t="shared" si="2"/>
        <v>1</v>
      </c>
      <c r="I386" s="714" t="s">
        <v>74</v>
      </c>
      <c r="J386" s="726" t="s">
        <v>33</v>
      </c>
      <c r="K386" s="716"/>
      <c r="L386" s="354"/>
      <c r="M386" s="732"/>
      <c r="N386" s="724" t="s">
        <v>19</v>
      </c>
      <c r="O386" s="712"/>
      <c r="P386" s="701"/>
      <c r="Q386" s="152"/>
      <c r="R386" s="162"/>
      <c r="S386" s="162"/>
      <c r="T386" s="162"/>
      <c r="U386" s="162"/>
      <c r="V386" s="163"/>
      <c r="W386" s="163"/>
      <c r="X386" s="163"/>
    </row>
    <row r="387">
      <c r="A387" s="674">
        <v>45748.0</v>
      </c>
      <c r="B387" s="674">
        <v>45783.0</v>
      </c>
      <c r="C387" s="703">
        <v>247385.0</v>
      </c>
      <c r="D387" s="714" t="s">
        <v>161</v>
      </c>
      <c r="E387" s="715">
        <v>45566.0</v>
      </c>
      <c r="F387" s="679">
        <f t="shared" si="1"/>
        <v>7</v>
      </c>
      <c r="G387" s="715">
        <v>45742.0</v>
      </c>
      <c r="H387" s="680">
        <f t="shared" si="2"/>
        <v>1</v>
      </c>
      <c r="I387" s="714" t="s">
        <v>74</v>
      </c>
      <c r="J387" s="726" t="s">
        <v>33</v>
      </c>
      <c r="K387" s="716"/>
      <c r="L387" s="354"/>
      <c r="M387" s="732"/>
      <c r="N387" s="724" t="s">
        <v>19</v>
      </c>
      <c r="O387" s="712"/>
      <c r="P387" s="701"/>
      <c r="Q387" s="152"/>
      <c r="R387" s="162"/>
      <c r="S387" s="162"/>
      <c r="T387" s="162"/>
      <c r="U387" s="162"/>
      <c r="V387" s="163"/>
      <c r="W387" s="163"/>
      <c r="X387" s="163"/>
    </row>
    <row r="388">
      <c r="A388" s="105">
        <v>45705.0</v>
      </c>
      <c r="B388" s="674">
        <v>45783.0</v>
      </c>
      <c r="C388" s="106">
        <v>210418.0</v>
      </c>
      <c r="D388" s="106" t="s">
        <v>48</v>
      </c>
      <c r="E388" s="107">
        <v>45292.0</v>
      </c>
      <c r="F388" s="108">
        <f t="shared" si="1"/>
        <v>16</v>
      </c>
      <c r="G388" s="105">
        <v>45395.0</v>
      </c>
      <c r="H388" s="358">
        <f t="shared" si="2"/>
        <v>12</v>
      </c>
      <c r="I388" s="106" t="s">
        <v>72</v>
      </c>
      <c r="J388" s="106">
        <v>4005.0</v>
      </c>
      <c r="K388" s="265"/>
      <c r="L388" s="267"/>
      <c r="M388" s="267"/>
      <c r="N388" s="131" t="s">
        <v>19</v>
      </c>
      <c r="O388" s="267"/>
      <c r="P388" s="267"/>
      <c r="Q388" s="152"/>
      <c r="R388" s="162"/>
      <c r="S388" s="162"/>
      <c r="T388" s="162"/>
      <c r="U388" s="162"/>
      <c r="V388" s="163"/>
      <c r="W388" s="163"/>
      <c r="X388" s="163"/>
    </row>
    <row r="389">
      <c r="A389" s="105">
        <v>45705.0</v>
      </c>
      <c r="B389" s="674">
        <v>45783.0</v>
      </c>
      <c r="C389" s="106">
        <v>144027.0</v>
      </c>
      <c r="D389" s="106" t="s">
        <v>48</v>
      </c>
      <c r="E389" s="107">
        <v>44805.0</v>
      </c>
      <c r="F389" s="108">
        <f t="shared" si="1"/>
        <v>32</v>
      </c>
      <c r="G389" s="105">
        <v>44842.0</v>
      </c>
      <c r="H389" s="118">
        <f t="shared" si="2"/>
        <v>30</v>
      </c>
      <c r="I389" s="106" t="s">
        <v>72</v>
      </c>
      <c r="J389" s="106">
        <v>4005.0</v>
      </c>
      <c r="K389" s="265"/>
      <c r="L389" s="267"/>
      <c r="M389" s="267"/>
      <c r="N389" s="131" t="s">
        <v>19</v>
      </c>
      <c r="O389" s="267"/>
      <c r="P389" s="267"/>
      <c r="Q389" s="152"/>
      <c r="R389" s="162"/>
      <c r="S389" s="162"/>
      <c r="T389" s="162"/>
      <c r="U389" s="162"/>
      <c r="V389" s="163"/>
      <c r="W389" s="163"/>
      <c r="X389" s="163"/>
    </row>
    <row r="390">
      <c r="A390" s="105">
        <v>45705.0</v>
      </c>
      <c r="B390" s="674">
        <v>45783.0</v>
      </c>
      <c r="C390" s="106">
        <v>227862.0</v>
      </c>
      <c r="D390" s="106" t="s">
        <v>48</v>
      </c>
      <c r="E390" s="107">
        <v>45474.0</v>
      </c>
      <c r="F390" s="108">
        <f t="shared" si="1"/>
        <v>10</v>
      </c>
      <c r="G390" s="105">
        <v>45560.0</v>
      </c>
      <c r="H390" s="113">
        <f t="shared" si="2"/>
        <v>7</v>
      </c>
      <c r="I390" s="106" t="s">
        <v>63</v>
      </c>
      <c r="J390" s="106" t="s">
        <v>33</v>
      </c>
      <c r="K390" s="265"/>
      <c r="L390" s="267"/>
      <c r="M390" s="267"/>
      <c r="N390" s="131" t="s">
        <v>19</v>
      </c>
      <c r="O390" s="267"/>
      <c r="P390" s="267"/>
      <c r="Q390" s="152"/>
      <c r="R390" s="162"/>
      <c r="S390" s="162"/>
      <c r="T390" s="162"/>
      <c r="U390" s="162"/>
      <c r="V390" s="163"/>
      <c r="W390" s="163"/>
      <c r="X390" s="163"/>
    </row>
    <row r="391">
      <c r="A391" s="105">
        <v>45705.0</v>
      </c>
      <c r="B391" s="674">
        <v>45783.0</v>
      </c>
      <c r="C391" s="106">
        <v>59075.0</v>
      </c>
      <c r="D391" s="106" t="s">
        <v>133</v>
      </c>
      <c r="E391" s="107">
        <v>43891.0</v>
      </c>
      <c r="F391" s="108">
        <f t="shared" si="1"/>
        <v>62</v>
      </c>
      <c r="G391" s="105">
        <v>44041.0</v>
      </c>
      <c r="H391" s="118">
        <f t="shared" si="2"/>
        <v>57</v>
      </c>
      <c r="I391" s="106" t="s">
        <v>59</v>
      </c>
      <c r="J391" s="266"/>
      <c r="K391" s="265"/>
      <c r="L391" s="267"/>
      <c r="M391" s="267"/>
      <c r="N391" s="131" t="s">
        <v>19</v>
      </c>
      <c r="O391" s="267"/>
      <c r="P391" s="267"/>
      <c r="Q391" s="152"/>
      <c r="R391" s="162"/>
      <c r="S391" s="162"/>
      <c r="T391" s="162"/>
      <c r="U391" s="162"/>
      <c r="V391" s="163"/>
      <c r="W391" s="163"/>
      <c r="X391" s="163"/>
    </row>
    <row r="392">
      <c r="A392" s="105">
        <v>45705.0</v>
      </c>
      <c r="B392" s="674">
        <v>45783.0</v>
      </c>
      <c r="C392" s="106">
        <v>228354.0</v>
      </c>
      <c r="D392" s="106" t="s">
        <v>133</v>
      </c>
      <c r="E392" s="107">
        <v>45505.0</v>
      </c>
      <c r="F392" s="108">
        <f t="shared" si="1"/>
        <v>9</v>
      </c>
      <c r="G392" s="105">
        <v>45559.0</v>
      </c>
      <c r="H392" s="113">
        <f t="shared" si="2"/>
        <v>7</v>
      </c>
      <c r="I392" s="106" t="s">
        <v>59</v>
      </c>
      <c r="J392" s="106" t="s">
        <v>259</v>
      </c>
      <c r="K392" s="265"/>
      <c r="L392" s="267"/>
      <c r="M392" s="267"/>
      <c r="N392" s="131" t="s">
        <v>19</v>
      </c>
      <c r="O392" s="267"/>
      <c r="P392" s="267"/>
      <c r="Q392" s="152"/>
      <c r="R392" s="162"/>
      <c r="S392" s="162"/>
      <c r="T392" s="162"/>
      <c r="U392" s="162"/>
      <c r="V392" s="163"/>
      <c r="W392" s="163"/>
      <c r="X392" s="163"/>
    </row>
    <row r="393">
      <c r="A393" s="105">
        <v>45705.0</v>
      </c>
      <c r="B393" s="674">
        <v>45783.0</v>
      </c>
      <c r="C393" s="106">
        <v>220971.0</v>
      </c>
      <c r="D393" s="106" t="s">
        <v>133</v>
      </c>
      <c r="E393" s="107">
        <v>45444.0</v>
      </c>
      <c r="F393" s="108">
        <f t="shared" si="1"/>
        <v>11</v>
      </c>
      <c r="G393" s="105">
        <v>45488.0</v>
      </c>
      <c r="H393" s="140">
        <f t="shared" si="2"/>
        <v>9</v>
      </c>
      <c r="I393" s="106" t="s">
        <v>74</v>
      </c>
      <c r="J393" s="266"/>
      <c r="K393" s="265"/>
      <c r="L393" s="267"/>
      <c r="M393" s="267"/>
      <c r="N393" s="131" t="s">
        <v>19</v>
      </c>
      <c r="O393" s="267"/>
      <c r="P393" s="267"/>
      <c r="Q393" s="152"/>
      <c r="R393" s="162"/>
      <c r="S393" s="162"/>
      <c r="T393" s="162"/>
      <c r="U393" s="162"/>
      <c r="V393" s="163"/>
      <c r="W393" s="163"/>
      <c r="X393" s="163"/>
    </row>
    <row r="394">
      <c r="A394" s="105">
        <v>45705.0</v>
      </c>
      <c r="B394" s="674">
        <v>45779.0</v>
      </c>
      <c r="C394" s="106">
        <v>237609.0</v>
      </c>
      <c r="D394" s="106" t="s">
        <v>89</v>
      </c>
      <c r="E394" s="107">
        <v>45536.0</v>
      </c>
      <c r="F394" s="108">
        <f t="shared" si="1"/>
        <v>8</v>
      </c>
      <c r="G394" s="112">
        <v>45651.0</v>
      </c>
      <c r="H394" s="109">
        <f t="shared" si="2"/>
        <v>4</v>
      </c>
      <c r="I394" s="106" t="s">
        <v>59</v>
      </c>
      <c r="J394" s="106" t="s">
        <v>259</v>
      </c>
      <c r="K394" s="265"/>
      <c r="L394" s="267"/>
      <c r="M394" s="267"/>
      <c r="N394" s="396" t="s">
        <v>17</v>
      </c>
      <c r="O394" s="267"/>
      <c r="P394" s="267"/>
      <c r="Q394" s="152"/>
      <c r="R394" s="162"/>
      <c r="S394" s="162"/>
      <c r="T394" s="162"/>
      <c r="U394" s="162"/>
      <c r="V394" s="163"/>
      <c r="W394" s="163"/>
      <c r="X394" s="163"/>
    </row>
    <row r="395">
      <c r="A395" s="105">
        <v>45705.0</v>
      </c>
      <c r="B395" s="674">
        <v>45783.0</v>
      </c>
      <c r="C395" s="106">
        <v>81430.0</v>
      </c>
      <c r="D395" s="106" t="s">
        <v>158</v>
      </c>
      <c r="E395" s="107">
        <v>44256.0</v>
      </c>
      <c r="F395" s="108">
        <f t="shared" si="1"/>
        <v>50</v>
      </c>
      <c r="G395" s="105">
        <v>44284.0</v>
      </c>
      <c r="H395" s="118">
        <f t="shared" si="2"/>
        <v>49</v>
      </c>
      <c r="I395" s="106" t="s">
        <v>59</v>
      </c>
      <c r="J395" s="266"/>
      <c r="K395" s="265"/>
      <c r="L395" s="267"/>
      <c r="M395" s="267"/>
      <c r="N395" s="131" t="s">
        <v>19</v>
      </c>
      <c r="O395" s="267"/>
      <c r="P395" s="267"/>
      <c r="Q395" s="152"/>
      <c r="R395" s="162"/>
      <c r="S395" s="162"/>
      <c r="T395" s="162"/>
      <c r="U395" s="162"/>
      <c r="V395" s="163"/>
      <c r="W395" s="163"/>
      <c r="X395" s="163"/>
    </row>
    <row r="396">
      <c r="A396" s="105">
        <v>45705.0</v>
      </c>
      <c r="B396" s="674">
        <v>45783.0</v>
      </c>
      <c r="C396" s="106">
        <v>202763.0</v>
      </c>
      <c r="D396" s="106" t="s">
        <v>158</v>
      </c>
      <c r="E396" s="107">
        <v>45200.0</v>
      </c>
      <c r="F396" s="108">
        <f t="shared" si="1"/>
        <v>19</v>
      </c>
      <c r="G396" s="105">
        <v>45338.0</v>
      </c>
      <c r="H396" s="142">
        <f t="shared" si="2"/>
        <v>14</v>
      </c>
      <c r="I396" s="106" t="s">
        <v>73</v>
      </c>
      <c r="J396" s="266"/>
      <c r="K396" s="265"/>
      <c r="L396" s="267"/>
      <c r="M396" s="267"/>
      <c r="N396" s="131" t="s">
        <v>19</v>
      </c>
      <c r="O396" s="267"/>
      <c r="P396" s="267"/>
      <c r="Q396" s="152"/>
      <c r="R396" s="162"/>
      <c r="S396" s="162"/>
      <c r="T396" s="162"/>
      <c r="U396" s="162"/>
      <c r="V396" s="163"/>
      <c r="W396" s="163"/>
      <c r="X396" s="163"/>
    </row>
    <row r="397">
      <c r="A397" s="105">
        <v>45705.0</v>
      </c>
      <c r="B397" s="674">
        <v>45779.0</v>
      </c>
      <c r="C397" s="106">
        <v>239617.0</v>
      </c>
      <c r="D397" s="106" t="s">
        <v>158</v>
      </c>
      <c r="E397" s="107">
        <v>45597.0</v>
      </c>
      <c r="F397" s="108">
        <f t="shared" si="1"/>
        <v>6</v>
      </c>
      <c r="G397" s="105">
        <v>45673.0</v>
      </c>
      <c r="H397" s="360">
        <f t="shared" si="2"/>
        <v>3</v>
      </c>
      <c r="I397" s="106" t="s">
        <v>42</v>
      </c>
      <c r="J397" s="677" t="s">
        <v>143</v>
      </c>
      <c r="K397" s="265"/>
      <c r="L397" s="267"/>
      <c r="M397" s="267"/>
      <c r="N397" s="396" t="s">
        <v>17</v>
      </c>
      <c r="O397" s="267"/>
      <c r="P397" s="267"/>
      <c r="Q397" s="152"/>
      <c r="R397" s="162"/>
      <c r="S397" s="162"/>
      <c r="T397" s="162"/>
      <c r="U397" s="162"/>
      <c r="V397" s="163"/>
      <c r="W397" s="163"/>
      <c r="X397" s="163"/>
    </row>
    <row r="398">
      <c r="A398" s="105">
        <v>45705.0</v>
      </c>
      <c r="B398" s="674">
        <v>45783.0</v>
      </c>
      <c r="C398" s="106">
        <v>231466.0</v>
      </c>
      <c r="D398" s="106" t="s">
        <v>158</v>
      </c>
      <c r="E398" s="107">
        <v>45505.0</v>
      </c>
      <c r="F398" s="108">
        <f t="shared" si="1"/>
        <v>9</v>
      </c>
      <c r="G398" s="112">
        <v>45583.0</v>
      </c>
      <c r="H398" s="338">
        <f t="shared" si="2"/>
        <v>6</v>
      </c>
      <c r="I398" s="106" t="s">
        <v>49</v>
      </c>
      <c r="J398" s="106" t="s">
        <v>33</v>
      </c>
      <c r="K398" s="265"/>
      <c r="L398" s="267"/>
      <c r="M398" s="267"/>
      <c r="N398" s="131" t="s">
        <v>19</v>
      </c>
      <c r="O398" s="267"/>
      <c r="P398" s="267"/>
      <c r="Q398" s="152"/>
      <c r="R398" s="162"/>
      <c r="S398" s="162"/>
      <c r="T398" s="162"/>
      <c r="U398" s="162"/>
      <c r="V398" s="163"/>
      <c r="W398" s="163"/>
      <c r="X398" s="163"/>
    </row>
    <row r="399">
      <c r="A399" s="105">
        <v>45705.0</v>
      </c>
      <c r="B399" s="674">
        <v>45779.0</v>
      </c>
      <c r="C399" s="106">
        <v>239316.0</v>
      </c>
      <c r="D399" s="106" t="s">
        <v>158</v>
      </c>
      <c r="E399" s="107">
        <v>45536.0</v>
      </c>
      <c r="F399" s="108">
        <f t="shared" si="1"/>
        <v>8</v>
      </c>
      <c r="G399" s="105">
        <v>45686.0</v>
      </c>
      <c r="H399" s="360">
        <f t="shared" si="2"/>
        <v>3</v>
      </c>
      <c r="I399" s="106" t="s">
        <v>59</v>
      </c>
      <c r="J399" s="106" t="s">
        <v>259</v>
      </c>
      <c r="K399" s="265"/>
      <c r="L399" s="267"/>
      <c r="M399" s="267"/>
      <c r="N399" s="396" t="s">
        <v>17</v>
      </c>
      <c r="O399" s="267"/>
      <c r="P399" s="267"/>
      <c r="Q399" s="152"/>
      <c r="R399" s="162"/>
      <c r="S399" s="162"/>
      <c r="T399" s="162"/>
      <c r="U399" s="162"/>
      <c r="V399" s="163"/>
      <c r="W399" s="163"/>
      <c r="X399" s="163"/>
    </row>
    <row r="400">
      <c r="A400" s="105">
        <v>45719.0</v>
      </c>
      <c r="B400" s="674">
        <v>45783.0</v>
      </c>
      <c r="C400" s="106">
        <v>244651.0</v>
      </c>
      <c r="D400" s="106" t="s">
        <v>95</v>
      </c>
      <c r="E400" s="107">
        <v>45536.0</v>
      </c>
      <c r="F400" s="108">
        <f t="shared" si="1"/>
        <v>8</v>
      </c>
      <c r="G400" s="105">
        <v>45716.0</v>
      </c>
      <c r="H400" s="147">
        <f t="shared" si="2"/>
        <v>2</v>
      </c>
      <c r="I400" s="106" t="s">
        <v>42</v>
      </c>
      <c r="J400" s="677" t="s">
        <v>143</v>
      </c>
      <c r="K400" s="265"/>
      <c r="L400" s="267"/>
      <c r="M400" s="267"/>
      <c r="N400" s="131" t="s">
        <v>19</v>
      </c>
      <c r="O400" s="267"/>
      <c r="P400" s="267"/>
      <c r="Q400" s="152"/>
      <c r="R400" s="162"/>
      <c r="S400" s="162"/>
      <c r="T400" s="162"/>
      <c r="U400" s="162"/>
      <c r="V400" s="163"/>
      <c r="W400" s="163"/>
      <c r="X400" s="163"/>
    </row>
    <row r="401">
      <c r="A401" s="105">
        <v>45747.0</v>
      </c>
      <c r="B401" s="674">
        <v>45783.0</v>
      </c>
      <c r="C401" s="106">
        <v>247750.0</v>
      </c>
      <c r="D401" s="274" t="s">
        <v>116</v>
      </c>
      <c r="E401" s="107">
        <v>45200.0</v>
      </c>
      <c r="F401" s="108">
        <f t="shared" si="1"/>
        <v>19</v>
      </c>
      <c r="G401" s="105">
        <v>45744.0</v>
      </c>
      <c r="H401" s="275">
        <f t="shared" si="2"/>
        <v>1</v>
      </c>
      <c r="I401" s="274" t="s">
        <v>74</v>
      </c>
      <c r="J401" s="266"/>
      <c r="K401" s="265"/>
      <c r="L401" s="267"/>
      <c r="M401" s="267"/>
      <c r="N401" s="131" t="s">
        <v>19</v>
      </c>
      <c r="O401" s="267"/>
      <c r="P401" s="267"/>
      <c r="Q401" s="152"/>
      <c r="R401" s="162"/>
      <c r="S401" s="162"/>
      <c r="T401" s="162"/>
      <c r="U401" s="162"/>
      <c r="V401" s="163"/>
      <c r="W401" s="163"/>
      <c r="X401" s="163"/>
    </row>
    <row r="402">
      <c r="A402" s="674">
        <v>45777.0</v>
      </c>
      <c r="B402" s="674">
        <v>45783.0</v>
      </c>
      <c r="C402" s="677">
        <v>217911.0</v>
      </c>
      <c r="D402" s="677" t="s">
        <v>116</v>
      </c>
      <c r="E402" s="678">
        <v>45413.0</v>
      </c>
      <c r="F402" s="679">
        <f t="shared" si="1"/>
        <v>12</v>
      </c>
      <c r="G402" s="674">
        <v>45457.0</v>
      </c>
      <c r="H402" s="680">
        <f t="shared" si="2"/>
        <v>10</v>
      </c>
      <c r="I402" s="677" t="s">
        <v>49</v>
      </c>
      <c r="J402" s="677" t="s">
        <v>1319</v>
      </c>
      <c r="K402" s="681">
        <v>9000.0</v>
      </c>
      <c r="L402" s="677" t="s">
        <v>68</v>
      </c>
      <c r="M402" s="682">
        <v>45761.0</v>
      </c>
      <c r="N402" s="677" t="s">
        <v>20</v>
      </c>
      <c r="O402" s="683"/>
      <c r="P402" s="685" t="s">
        <v>66</v>
      </c>
      <c r="Q402" s="152"/>
      <c r="R402" s="162"/>
      <c r="S402" s="162"/>
      <c r="T402" s="162"/>
      <c r="U402" s="162"/>
      <c r="V402" s="163"/>
      <c r="W402" s="163"/>
      <c r="X402" s="163"/>
    </row>
    <row r="403">
      <c r="A403" s="674">
        <v>45705.0</v>
      </c>
      <c r="B403" s="674">
        <v>45782.0</v>
      </c>
      <c r="C403" s="677">
        <v>191696.0</v>
      </c>
      <c r="D403" s="677" t="s">
        <v>58</v>
      </c>
      <c r="E403" s="678">
        <v>45170.0</v>
      </c>
      <c r="F403" s="679">
        <f t="shared" si="1"/>
        <v>20</v>
      </c>
      <c r="G403" s="686">
        <v>45279.0</v>
      </c>
      <c r="H403" s="680">
        <f t="shared" si="2"/>
        <v>16</v>
      </c>
      <c r="I403" s="677" t="s">
        <v>141</v>
      </c>
      <c r="J403" s="677">
        <v>602.0</v>
      </c>
      <c r="K403" s="681">
        <v>13000.0</v>
      </c>
      <c r="L403" s="677" t="s">
        <v>51</v>
      </c>
      <c r="M403" s="682">
        <v>45782.0</v>
      </c>
      <c r="N403" s="677" t="s">
        <v>17</v>
      </c>
      <c r="O403" s="683"/>
      <c r="P403" s="684"/>
      <c r="Q403" s="152"/>
      <c r="R403" s="162"/>
      <c r="S403" s="162"/>
      <c r="T403" s="162"/>
      <c r="U403" s="162"/>
      <c r="V403" s="163"/>
      <c r="W403" s="163"/>
      <c r="X403" s="163"/>
    </row>
    <row r="404">
      <c r="A404" s="674">
        <v>45705.0</v>
      </c>
      <c r="B404" s="674">
        <v>45783.0</v>
      </c>
      <c r="C404" s="677">
        <v>235124.0</v>
      </c>
      <c r="D404" s="677" t="s">
        <v>70</v>
      </c>
      <c r="E404" s="678">
        <v>45597.0</v>
      </c>
      <c r="F404" s="679">
        <f t="shared" si="1"/>
        <v>6</v>
      </c>
      <c r="G404" s="686">
        <v>45618.0</v>
      </c>
      <c r="H404" s="680">
        <f t="shared" si="2"/>
        <v>5</v>
      </c>
      <c r="I404" s="677" t="s">
        <v>74</v>
      </c>
      <c r="J404" s="677" t="s">
        <v>1384</v>
      </c>
      <c r="K404" s="681">
        <v>4300.0</v>
      </c>
      <c r="L404" s="677" t="s">
        <v>51</v>
      </c>
      <c r="M404" s="682">
        <v>45714.0</v>
      </c>
      <c r="N404" s="677" t="s">
        <v>20</v>
      </c>
      <c r="O404" s="677" t="s">
        <v>65</v>
      </c>
      <c r="P404" s="684"/>
      <c r="Q404" s="152"/>
      <c r="R404" s="162"/>
      <c r="S404" s="162"/>
      <c r="T404" s="162"/>
      <c r="U404" s="162"/>
      <c r="V404" s="163"/>
      <c r="W404" s="163"/>
      <c r="X404" s="163"/>
    </row>
    <row r="405">
      <c r="A405" s="674">
        <v>45705.0</v>
      </c>
      <c r="B405" s="674">
        <v>45782.0</v>
      </c>
      <c r="C405" s="677">
        <v>227573.0</v>
      </c>
      <c r="D405" s="677" t="s">
        <v>77</v>
      </c>
      <c r="E405" s="678">
        <v>45505.0</v>
      </c>
      <c r="F405" s="679">
        <f t="shared" si="1"/>
        <v>9</v>
      </c>
      <c r="G405" s="674">
        <v>45545.0</v>
      </c>
      <c r="H405" s="680">
        <f t="shared" si="2"/>
        <v>7</v>
      </c>
      <c r="I405" s="677" t="s">
        <v>49</v>
      </c>
      <c r="J405" s="677">
        <v>510.0</v>
      </c>
      <c r="K405" s="681">
        <v>9000.0</v>
      </c>
      <c r="L405" s="677" t="s">
        <v>68</v>
      </c>
      <c r="M405" s="682">
        <v>45782.0</v>
      </c>
      <c r="N405" s="677" t="s">
        <v>22</v>
      </c>
      <c r="O405" s="683"/>
      <c r="P405" s="684"/>
      <c r="Q405" s="152"/>
      <c r="R405" s="162"/>
      <c r="S405" s="162"/>
      <c r="T405" s="162"/>
      <c r="U405" s="162"/>
      <c r="V405" s="163"/>
      <c r="W405" s="163"/>
      <c r="X405" s="163"/>
    </row>
    <row r="406">
      <c r="A406" s="674">
        <v>45719.0</v>
      </c>
      <c r="B406" s="674">
        <v>45782.0</v>
      </c>
      <c r="C406" s="677">
        <v>219295.0</v>
      </c>
      <c r="D406" s="677" t="s">
        <v>83</v>
      </c>
      <c r="E406" s="678">
        <v>45597.0</v>
      </c>
      <c r="F406" s="679">
        <f t="shared" si="1"/>
        <v>6</v>
      </c>
      <c r="G406" s="686">
        <v>45647.0</v>
      </c>
      <c r="H406" s="680">
        <f t="shared" si="2"/>
        <v>4</v>
      </c>
      <c r="I406" s="677" t="s">
        <v>59</v>
      </c>
      <c r="J406" s="677">
        <v>120.0</v>
      </c>
      <c r="K406" s="681">
        <v>5100.0</v>
      </c>
      <c r="L406" s="677" t="s">
        <v>68</v>
      </c>
      <c r="M406" s="682">
        <v>45779.0</v>
      </c>
      <c r="N406" s="677" t="s">
        <v>17</v>
      </c>
      <c r="O406" s="683"/>
      <c r="P406" s="684"/>
      <c r="Q406" s="152"/>
      <c r="R406" s="162"/>
      <c r="S406" s="162"/>
      <c r="T406" s="162"/>
      <c r="U406" s="162"/>
      <c r="V406" s="163"/>
      <c r="W406" s="163"/>
      <c r="X406" s="163"/>
    </row>
    <row r="407">
      <c r="A407" s="674">
        <v>45705.0</v>
      </c>
      <c r="B407" s="674">
        <v>45779.0</v>
      </c>
      <c r="C407" s="677">
        <v>236488.0</v>
      </c>
      <c r="D407" s="677" t="s">
        <v>89</v>
      </c>
      <c r="E407" s="678">
        <v>45597.0</v>
      </c>
      <c r="F407" s="679">
        <f t="shared" si="1"/>
        <v>6</v>
      </c>
      <c r="G407" s="674">
        <v>45635.0</v>
      </c>
      <c r="H407" s="680">
        <f t="shared" si="2"/>
        <v>4</v>
      </c>
      <c r="I407" s="677" t="s">
        <v>49</v>
      </c>
      <c r="J407" s="677">
        <v>512.0</v>
      </c>
      <c r="K407" s="681">
        <v>8000.0</v>
      </c>
      <c r="L407" s="683"/>
      <c r="M407" s="682">
        <v>45779.0</v>
      </c>
      <c r="N407" s="677" t="s">
        <v>22</v>
      </c>
      <c r="O407" s="683"/>
      <c r="P407" s="684"/>
      <c r="Q407" s="152"/>
      <c r="R407" s="162"/>
      <c r="S407" s="162"/>
      <c r="T407" s="162"/>
      <c r="U407" s="162"/>
      <c r="V407" s="163"/>
      <c r="W407" s="163"/>
      <c r="X407" s="163"/>
    </row>
    <row r="408">
      <c r="A408" s="674">
        <v>45705.0</v>
      </c>
      <c r="B408" s="674">
        <v>45782.0</v>
      </c>
      <c r="C408" s="677">
        <v>235571.0</v>
      </c>
      <c r="D408" s="677" t="s">
        <v>89</v>
      </c>
      <c r="E408" s="678">
        <v>45597.0</v>
      </c>
      <c r="F408" s="679">
        <f t="shared" si="1"/>
        <v>6</v>
      </c>
      <c r="G408" s="686">
        <v>45623.0</v>
      </c>
      <c r="H408" s="680">
        <f t="shared" si="2"/>
        <v>5</v>
      </c>
      <c r="I408" s="677" t="s">
        <v>74</v>
      </c>
      <c r="J408" s="677">
        <v>313.0</v>
      </c>
      <c r="K408" s="681">
        <v>4400.0</v>
      </c>
      <c r="L408" s="683"/>
      <c r="M408" s="682">
        <v>45782.0</v>
      </c>
      <c r="N408" s="677" t="s">
        <v>17</v>
      </c>
      <c r="O408" s="683"/>
      <c r="P408" s="684"/>
      <c r="Q408" s="152"/>
      <c r="R408" s="162"/>
      <c r="S408" s="162"/>
      <c r="T408" s="162"/>
      <c r="U408" s="162"/>
      <c r="V408" s="163"/>
      <c r="W408" s="163"/>
      <c r="X408" s="163"/>
    </row>
    <row r="409">
      <c r="A409" s="674">
        <v>45705.0</v>
      </c>
      <c r="B409" s="674">
        <v>45783.0</v>
      </c>
      <c r="C409" s="677">
        <v>233637.0</v>
      </c>
      <c r="D409" s="677" t="s">
        <v>116</v>
      </c>
      <c r="E409" s="678">
        <v>45597.0</v>
      </c>
      <c r="F409" s="679">
        <f t="shared" si="1"/>
        <v>6</v>
      </c>
      <c r="G409" s="674">
        <v>45603.0</v>
      </c>
      <c r="H409" s="680">
        <f t="shared" si="2"/>
        <v>5</v>
      </c>
      <c r="I409" s="677" t="s">
        <v>74</v>
      </c>
      <c r="J409" s="677">
        <v>316.0</v>
      </c>
      <c r="K409" s="681">
        <v>11000.0</v>
      </c>
      <c r="L409" s="683"/>
      <c r="M409" s="682">
        <v>45741.0</v>
      </c>
      <c r="N409" s="677" t="s">
        <v>20</v>
      </c>
      <c r="O409" s="683"/>
      <c r="P409" s="684"/>
      <c r="Q409" s="152"/>
      <c r="R409" s="162"/>
      <c r="S409" s="162"/>
      <c r="T409" s="162"/>
      <c r="U409" s="162"/>
      <c r="V409" s="163"/>
      <c r="W409" s="163"/>
      <c r="X409" s="163"/>
    </row>
    <row r="410">
      <c r="A410" s="674">
        <v>45705.0</v>
      </c>
      <c r="B410" s="674">
        <v>45779.0</v>
      </c>
      <c r="C410" s="677">
        <v>200961.0</v>
      </c>
      <c r="D410" s="677" t="s">
        <v>96</v>
      </c>
      <c r="E410" s="678">
        <v>45231.0</v>
      </c>
      <c r="F410" s="679">
        <f t="shared" si="1"/>
        <v>18</v>
      </c>
      <c r="G410" s="674">
        <v>45327.0</v>
      </c>
      <c r="H410" s="680">
        <f t="shared" si="2"/>
        <v>15</v>
      </c>
      <c r="I410" s="677" t="s">
        <v>42</v>
      </c>
      <c r="J410" s="677">
        <v>58.0</v>
      </c>
      <c r="K410" s="681" t="s">
        <v>1347</v>
      </c>
      <c r="L410" s="677" t="s">
        <v>68</v>
      </c>
      <c r="M410" s="682">
        <v>45779.0</v>
      </c>
      <c r="N410" s="677" t="s">
        <v>17</v>
      </c>
      <c r="O410" s="677" t="s">
        <v>1047</v>
      </c>
      <c r="P410" s="684"/>
      <c r="Q410" s="152"/>
      <c r="R410" s="162"/>
      <c r="S410" s="162"/>
      <c r="T410" s="162"/>
      <c r="U410" s="162"/>
      <c r="V410" s="163"/>
      <c r="W410" s="163"/>
      <c r="X410" s="163"/>
    </row>
    <row r="411">
      <c r="A411" s="674">
        <v>45705.0</v>
      </c>
      <c r="B411" s="674">
        <v>45779.0</v>
      </c>
      <c r="C411" s="677">
        <v>231735.0</v>
      </c>
      <c r="D411" s="677" t="s">
        <v>58</v>
      </c>
      <c r="E411" s="678">
        <v>45566.0</v>
      </c>
      <c r="F411" s="679">
        <f t="shared" si="1"/>
        <v>7</v>
      </c>
      <c r="G411" s="674">
        <v>45603.0</v>
      </c>
      <c r="H411" s="680">
        <f t="shared" si="2"/>
        <v>5</v>
      </c>
      <c r="I411" s="677" t="s">
        <v>63</v>
      </c>
      <c r="J411" s="733" t="s">
        <v>124</v>
      </c>
      <c r="K411" s="681">
        <v>25000.0</v>
      </c>
      <c r="L411" s="677"/>
      <c r="M411" s="682">
        <v>45779.0</v>
      </c>
      <c r="N411" s="677" t="s">
        <v>17</v>
      </c>
      <c r="O411" s="683"/>
      <c r="P411" s="684"/>
      <c r="Q411" s="152"/>
      <c r="R411" s="162"/>
      <c r="S411" s="162"/>
      <c r="T411" s="162"/>
      <c r="U411" s="162"/>
      <c r="V411" s="163"/>
      <c r="W411" s="163"/>
      <c r="X411" s="163"/>
    </row>
    <row r="412">
      <c r="A412" s="674">
        <v>45705.0</v>
      </c>
      <c r="B412" s="674">
        <v>45779.0</v>
      </c>
      <c r="C412" s="677">
        <v>27863.0</v>
      </c>
      <c r="D412" s="677" t="s">
        <v>116</v>
      </c>
      <c r="E412" s="678">
        <v>45200.0</v>
      </c>
      <c r="F412" s="679">
        <f t="shared" si="1"/>
        <v>19</v>
      </c>
      <c r="G412" s="674">
        <v>45332.0</v>
      </c>
      <c r="H412" s="680">
        <f t="shared" si="2"/>
        <v>14</v>
      </c>
      <c r="I412" s="677" t="s">
        <v>59</v>
      </c>
      <c r="J412" s="677">
        <v>104.0</v>
      </c>
      <c r="K412" s="681">
        <v>3500.0</v>
      </c>
      <c r="L412" s="677" t="s">
        <v>68</v>
      </c>
      <c r="M412" s="682">
        <v>45779.0</v>
      </c>
      <c r="N412" s="677" t="s">
        <v>17</v>
      </c>
      <c r="O412" s="683"/>
      <c r="P412" s="685" t="s">
        <v>66</v>
      </c>
      <c r="Q412" s="152"/>
      <c r="R412" s="162"/>
      <c r="S412" s="162"/>
      <c r="T412" s="162"/>
      <c r="U412" s="162"/>
      <c r="V412" s="163"/>
      <c r="W412" s="163"/>
      <c r="X412" s="163"/>
    </row>
    <row r="413">
      <c r="A413" s="674">
        <v>45728.0</v>
      </c>
      <c r="B413" s="674">
        <v>45783.0</v>
      </c>
      <c r="C413" s="677">
        <v>228565.0</v>
      </c>
      <c r="D413" s="677" t="s">
        <v>48</v>
      </c>
      <c r="E413" s="678">
        <v>45444.0</v>
      </c>
      <c r="F413" s="679">
        <f t="shared" si="1"/>
        <v>11</v>
      </c>
      <c r="G413" s="674">
        <v>45555.0</v>
      </c>
      <c r="H413" s="680">
        <f t="shared" si="2"/>
        <v>7</v>
      </c>
      <c r="I413" s="677" t="s">
        <v>134</v>
      </c>
      <c r="J413" s="677">
        <v>1012.0</v>
      </c>
      <c r="K413" s="681">
        <v>8000.0</v>
      </c>
      <c r="L413" s="677" t="s">
        <v>68</v>
      </c>
      <c r="M413" s="682">
        <v>45776.0</v>
      </c>
      <c r="N413" s="677" t="s">
        <v>19</v>
      </c>
      <c r="O413" s="683"/>
      <c r="P413" s="684"/>
      <c r="Q413" s="152"/>
      <c r="R413" s="162"/>
      <c r="S413" s="162"/>
      <c r="T413" s="162"/>
      <c r="U413" s="162"/>
      <c r="V413" s="163"/>
      <c r="W413" s="163"/>
      <c r="X413" s="163"/>
    </row>
    <row r="414">
      <c r="A414" s="674">
        <v>45674.0</v>
      </c>
      <c r="B414" s="674">
        <v>45783.0</v>
      </c>
      <c r="C414" s="677">
        <v>233256.0</v>
      </c>
      <c r="D414" s="677" t="s">
        <v>48</v>
      </c>
      <c r="E414" s="678">
        <v>45536.0</v>
      </c>
      <c r="F414" s="679">
        <f t="shared" si="1"/>
        <v>8</v>
      </c>
      <c r="G414" s="674">
        <v>45600.0</v>
      </c>
      <c r="H414" s="680">
        <f t="shared" si="2"/>
        <v>6</v>
      </c>
      <c r="I414" s="677" t="s">
        <v>74</v>
      </c>
      <c r="J414" s="677" t="s">
        <v>730</v>
      </c>
      <c r="K414" s="681">
        <v>20000.0</v>
      </c>
      <c r="L414" s="677" t="s">
        <v>68</v>
      </c>
      <c r="M414" s="682">
        <v>45772.0</v>
      </c>
      <c r="N414" s="677" t="s">
        <v>19</v>
      </c>
      <c r="O414" s="683"/>
      <c r="P414" s="684"/>
      <c r="Q414" s="152"/>
      <c r="R414" s="162"/>
      <c r="S414" s="162"/>
      <c r="T414" s="162"/>
      <c r="U414" s="162"/>
      <c r="V414" s="163"/>
      <c r="W414" s="163"/>
      <c r="X414" s="163"/>
    </row>
    <row r="415">
      <c r="A415" s="674">
        <v>45705.0</v>
      </c>
      <c r="B415" s="674">
        <v>45783.0</v>
      </c>
      <c r="C415" s="677">
        <v>234296.0</v>
      </c>
      <c r="D415" s="677" t="s">
        <v>71</v>
      </c>
      <c r="E415" s="678">
        <v>45536.0</v>
      </c>
      <c r="F415" s="679">
        <f t="shared" si="1"/>
        <v>8</v>
      </c>
      <c r="G415" s="686">
        <v>45610.0</v>
      </c>
      <c r="H415" s="680">
        <f t="shared" si="2"/>
        <v>5</v>
      </c>
      <c r="I415" s="677" t="s">
        <v>74</v>
      </c>
      <c r="J415" s="677">
        <v>309.0</v>
      </c>
      <c r="K415" s="681">
        <v>6000.0</v>
      </c>
      <c r="L415" s="677" t="s">
        <v>68</v>
      </c>
      <c r="M415" s="682">
        <v>45770.0</v>
      </c>
      <c r="N415" s="677" t="s">
        <v>19</v>
      </c>
      <c r="O415" s="683"/>
      <c r="P415" s="684"/>
      <c r="Q415" s="152"/>
      <c r="R415" s="162"/>
      <c r="S415" s="162"/>
      <c r="T415" s="162"/>
      <c r="U415" s="162"/>
      <c r="V415" s="163"/>
      <c r="W415" s="163"/>
      <c r="X415" s="163"/>
    </row>
    <row r="416">
      <c r="A416" s="674">
        <v>45705.0</v>
      </c>
      <c r="B416" s="674">
        <v>45783.0</v>
      </c>
      <c r="C416" s="677">
        <v>208816.0</v>
      </c>
      <c r="D416" s="677" t="s">
        <v>83</v>
      </c>
      <c r="E416" s="678">
        <v>45352.0</v>
      </c>
      <c r="F416" s="679">
        <f t="shared" si="1"/>
        <v>14</v>
      </c>
      <c r="G416" s="674">
        <v>45448.0</v>
      </c>
      <c r="H416" s="680">
        <f t="shared" si="2"/>
        <v>11</v>
      </c>
      <c r="I416" s="677" t="s">
        <v>74</v>
      </c>
      <c r="J416" s="677">
        <v>316.0</v>
      </c>
      <c r="K416" s="681" t="s">
        <v>239</v>
      </c>
      <c r="L416" s="677" t="s">
        <v>68</v>
      </c>
      <c r="M416" s="682">
        <v>45770.0</v>
      </c>
      <c r="N416" s="677" t="s">
        <v>19</v>
      </c>
      <c r="O416" s="677" t="s">
        <v>65</v>
      </c>
      <c r="P416" s="684"/>
      <c r="Q416" s="152"/>
      <c r="R416" s="162"/>
      <c r="S416" s="162"/>
      <c r="T416" s="162"/>
      <c r="U416" s="162"/>
      <c r="V416" s="163"/>
      <c r="W416" s="163"/>
      <c r="X416" s="163"/>
    </row>
    <row r="417">
      <c r="A417" s="674">
        <v>45705.0</v>
      </c>
      <c r="B417" s="674">
        <v>45783.0</v>
      </c>
      <c r="C417" s="677">
        <v>219017.0</v>
      </c>
      <c r="D417" s="677" t="s">
        <v>83</v>
      </c>
      <c r="E417" s="678">
        <v>45383.0</v>
      </c>
      <c r="F417" s="679">
        <f t="shared" si="1"/>
        <v>13</v>
      </c>
      <c r="G417" s="674">
        <v>45471.0</v>
      </c>
      <c r="H417" s="680">
        <f t="shared" si="2"/>
        <v>10</v>
      </c>
      <c r="I417" s="677" t="s">
        <v>59</v>
      </c>
      <c r="J417" s="677">
        <v>141.0</v>
      </c>
      <c r="K417" s="681">
        <v>4000.0</v>
      </c>
      <c r="L417" s="677" t="s">
        <v>68</v>
      </c>
      <c r="M417" s="682">
        <v>45775.0</v>
      </c>
      <c r="N417" s="677" t="s">
        <v>19</v>
      </c>
      <c r="O417" s="677"/>
      <c r="P417" s="684"/>
      <c r="Q417" s="152"/>
      <c r="R417" s="162"/>
      <c r="S417" s="162"/>
      <c r="T417" s="162"/>
      <c r="U417" s="162"/>
      <c r="V417" s="163"/>
      <c r="W417" s="163"/>
      <c r="X417" s="163"/>
    </row>
    <row r="418">
      <c r="A418" s="674">
        <v>45705.0</v>
      </c>
      <c r="B418" s="674">
        <v>45782.0</v>
      </c>
      <c r="C418" s="677">
        <v>233320.0</v>
      </c>
      <c r="D418" s="677" t="s">
        <v>107</v>
      </c>
      <c r="E418" s="678">
        <v>45383.0</v>
      </c>
      <c r="F418" s="679">
        <f t="shared" si="1"/>
        <v>13</v>
      </c>
      <c r="G418" s="674">
        <v>45601.0</v>
      </c>
      <c r="H418" s="680">
        <f t="shared" si="2"/>
        <v>6</v>
      </c>
      <c r="I418" s="677" t="s">
        <v>49</v>
      </c>
      <c r="J418" s="677">
        <v>512.0</v>
      </c>
      <c r="K418" s="687"/>
      <c r="L418" s="683"/>
      <c r="M418" s="682">
        <v>45780.0</v>
      </c>
      <c r="N418" s="677" t="s">
        <v>22</v>
      </c>
      <c r="O418" s="683"/>
      <c r="P418" s="684"/>
      <c r="Q418" s="152"/>
      <c r="R418" s="162"/>
      <c r="S418" s="162"/>
      <c r="T418" s="162"/>
      <c r="U418" s="162"/>
      <c r="V418" s="163"/>
      <c r="W418" s="163"/>
      <c r="X418" s="163"/>
    </row>
    <row r="419">
      <c r="A419" s="674">
        <v>45705.0</v>
      </c>
      <c r="B419" s="674">
        <v>45782.0</v>
      </c>
      <c r="C419" s="677">
        <v>233994.0</v>
      </c>
      <c r="D419" s="677" t="s">
        <v>107</v>
      </c>
      <c r="E419" s="678">
        <v>45566.0</v>
      </c>
      <c r="F419" s="679">
        <f t="shared" si="1"/>
        <v>7</v>
      </c>
      <c r="G419" s="686">
        <v>45608.0</v>
      </c>
      <c r="H419" s="680">
        <f t="shared" si="2"/>
        <v>5</v>
      </c>
      <c r="I419" s="677" t="s">
        <v>49</v>
      </c>
      <c r="J419" s="677">
        <v>512.0</v>
      </c>
      <c r="K419" s="687"/>
      <c r="L419" s="683"/>
      <c r="M419" s="682">
        <v>45780.0</v>
      </c>
      <c r="N419" s="677" t="s">
        <v>22</v>
      </c>
      <c r="O419" s="683"/>
      <c r="P419" s="684"/>
      <c r="Q419" s="152"/>
      <c r="R419" s="162"/>
      <c r="S419" s="162"/>
      <c r="T419" s="162"/>
      <c r="U419" s="162"/>
      <c r="V419" s="163"/>
      <c r="W419" s="163"/>
      <c r="X419" s="163"/>
    </row>
    <row r="420">
      <c r="A420" s="674">
        <v>45705.0</v>
      </c>
      <c r="B420" s="674">
        <v>45783.0</v>
      </c>
      <c r="C420" s="677">
        <v>49726.0</v>
      </c>
      <c r="D420" s="677" t="s">
        <v>41</v>
      </c>
      <c r="E420" s="678">
        <v>43831.0</v>
      </c>
      <c r="F420" s="679">
        <f t="shared" si="1"/>
        <v>64</v>
      </c>
      <c r="G420" s="674">
        <v>43966.0</v>
      </c>
      <c r="H420" s="680">
        <f t="shared" si="2"/>
        <v>59</v>
      </c>
      <c r="I420" s="677" t="s">
        <v>42</v>
      </c>
      <c r="J420" s="677" t="s">
        <v>242</v>
      </c>
      <c r="K420" s="687"/>
      <c r="L420" s="677" t="s">
        <v>68</v>
      </c>
      <c r="M420" s="682">
        <v>45771.0</v>
      </c>
      <c r="N420" s="677" t="s">
        <v>19</v>
      </c>
      <c r="O420" s="683"/>
      <c r="P420" s="684"/>
      <c r="Q420" s="152"/>
      <c r="R420" s="162"/>
      <c r="S420" s="162"/>
      <c r="T420" s="162"/>
      <c r="U420" s="162"/>
      <c r="V420" s="163"/>
      <c r="W420" s="163"/>
      <c r="X420" s="163"/>
    </row>
    <row r="421">
      <c r="A421" s="702">
        <v>45726.0</v>
      </c>
      <c r="B421" s="674">
        <v>45783.0</v>
      </c>
      <c r="C421" s="703">
        <v>188780.0</v>
      </c>
      <c r="D421" s="703" t="s">
        <v>87</v>
      </c>
      <c r="E421" s="704">
        <v>45170.0</v>
      </c>
      <c r="F421" s="679">
        <f t="shared" si="1"/>
        <v>20</v>
      </c>
      <c r="G421" s="702">
        <v>45208.0</v>
      </c>
      <c r="H421" s="680">
        <f t="shared" si="2"/>
        <v>18</v>
      </c>
      <c r="I421" s="703" t="s">
        <v>49</v>
      </c>
      <c r="J421" s="684">
        <v>535.0</v>
      </c>
      <c r="K421" s="706">
        <v>10000.0</v>
      </c>
      <c r="L421" s="684"/>
      <c r="M421" s="700">
        <v>45776.0</v>
      </c>
      <c r="N421" s="677" t="s">
        <v>19</v>
      </c>
      <c r="O421" s="684"/>
      <c r="P421" s="701"/>
      <c r="Q421" s="152"/>
      <c r="R421" s="162"/>
      <c r="S421" s="162"/>
      <c r="T421" s="162"/>
      <c r="U421" s="162"/>
      <c r="V421" s="163"/>
      <c r="W421" s="163"/>
      <c r="X421" s="163"/>
    </row>
    <row r="422">
      <c r="A422" s="702">
        <v>45705.0</v>
      </c>
      <c r="B422" s="674">
        <v>45782.0</v>
      </c>
      <c r="C422" s="703">
        <v>222111.0</v>
      </c>
      <c r="D422" s="693" t="s">
        <v>161</v>
      </c>
      <c r="E422" s="704">
        <v>45383.0</v>
      </c>
      <c r="F422" s="679">
        <f t="shared" si="1"/>
        <v>13</v>
      </c>
      <c r="G422" s="705">
        <v>45583.0</v>
      </c>
      <c r="H422" s="680">
        <f t="shared" si="2"/>
        <v>6</v>
      </c>
      <c r="I422" s="703" t="s">
        <v>49</v>
      </c>
      <c r="J422" s="684">
        <v>512.0</v>
      </c>
      <c r="K422" s="706">
        <v>7000.0</v>
      </c>
      <c r="L422" s="684" t="s">
        <v>51</v>
      </c>
      <c r="M422" s="682">
        <v>45780.0</v>
      </c>
      <c r="N422" s="677" t="s">
        <v>22</v>
      </c>
      <c r="O422" s="684" t="s">
        <v>1385</v>
      </c>
      <c r="P422" s="701" t="s">
        <v>66</v>
      </c>
      <c r="Q422" s="152"/>
      <c r="R422" s="162"/>
      <c r="S422" s="162"/>
      <c r="T422" s="162"/>
      <c r="U422" s="162"/>
      <c r="V422" s="163"/>
      <c r="W422" s="163"/>
      <c r="X422" s="163"/>
    </row>
    <row r="423">
      <c r="A423" s="674">
        <v>45705.0</v>
      </c>
      <c r="B423" s="674">
        <v>45783.0</v>
      </c>
      <c r="C423" s="677">
        <v>233734.0</v>
      </c>
      <c r="D423" s="677" t="s">
        <v>88</v>
      </c>
      <c r="E423" s="678">
        <v>45597.0</v>
      </c>
      <c r="F423" s="679">
        <f t="shared" si="1"/>
        <v>6</v>
      </c>
      <c r="G423" s="674">
        <v>45543.0</v>
      </c>
      <c r="H423" s="680">
        <f t="shared" si="2"/>
        <v>7</v>
      </c>
      <c r="I423" s="677" t="s">
        <v>59</v>
      </c>
      <c r="J423" s="677">
        <v>102.0</v>
      </c>
      <c r="K423" s="681">
        <v>15000.0</v>
      </c>
      <c r="L423" s="683"/>
      <c r="M423" s="682">
        <v>45770.0</v>
      </c>
      <c r="N423" s="677" t="s">
        <v>19</v>
      </c>
      <c r="O423" s="683"/>
      <c r="P423" s="684"/>
      <c r="Q423" s="152"/>
      <c r="R423" s="162"/>
      <c r="S423" s="162"/>
      <c r="T423" s="162"/>
      <c r="U423" s="162"/>
      <c r="V423" s="163"/>
      <c r="W423" s="163"/>
      <c r="X423" s="163"/>
    </row>
    <row r="424">
      <c r="A424" s="702">
        <v>45705.0</v>
      </c>
      <c r="B424" s="674">
        <v>45782.0</v>
      </c>
      <c r="C424" s="703">
        <v>231511.0</v>
      </c>
      <c r="D424" s="703" t="s">
        <v>95</v>
      </c>
      <c r="E424" s="704">
        <v>45200.0</v>
      </c>
      <c r="F424" s="679">
        <f t="shared" si="1"/>
        <v>19</v>
      </c>
      <c r="G424" s="702">
        <v>45583.0</v>
      </c>
      <c r="H424" s="680">
        <f t="shared" si="2"/>
        <v>6</v>
      </c>
      <c r="I424" s="703" t="s">
        <v>74</v>
      </c>
      <c r="J424" s="684">
        <v>307.0</v>
      </c>
      <c r="K424" s="725">
        <v>17000.0</v>
      </c>
      <c r="L424" s="684"/>
      <c r="M424" s="684" t="s">
        <v>163</v>
      </c>
      <c r="N424" s="677" t="s">
        <v>17</v>
      </c>
      <c r="O424" s="684" t="s">
        <v>1386</v>
      </c>
      <c r="P424" s="701"/>
      <c r="Q424" s="152"/>
      <c r="R424" s="162"/>
      <c r="S424" s="162"/>
      <c r="T424" s="162"/>
      <c r="U424" s="162"/>
      <c r="V424" s="163"/>
      <c r="W424" s="163"/>
      <c r="X424" s="163"/>
    </row>
    <row r="425">
      <c r="A425" s="674">
        <v>45705.0</v>
      </c>
      <c r="B425" s="674">
        <v>45783.0</v>
      </c>
      <c r="C425" s="677">
        <v>228964.0</v>
      </c>
      <c r="D425" s="677" t="s">
        <v>48</v>
      </c>
      <c r="E425" s="678">
        <v>45536.0</v>
      </c>
      <c r="F425" s="679">
        <f t="shared" si="1"/>
        <v>8</v>
      </c>
      <c r="G425" s="674">
        <v>45568.0</v>
      </c>
      <c r="H425" s="680">
        <f t="shared" si="2"/>
        <v>7</v>
      </c>
      <c r="I425" s="677" t="s">
        <v>74</v>
      </c>
      <c r="J425" s="343" t="s">
        <v>730</v>
      </c>
      <c r="K425" s="681">
        <v>10000.0</v>
      </c>
      <c r="L425" s="683"/>
      <c r="M425" s="682">
        <v>45756.0</v>
      </c>
      <c r="N425" s="677" t="s">
        <v>19</v>
      </c>
      <c r="O425" s="683"/>
      <c r="P425" s="684"/>
      <c r="Q425" s="152"/>
      <c r="R425" s="162"/>
      <c r="S425" s="162"/>
      <c r="T425" s="162"/>
      <c r="U425" s="162"/>
      <c r="V425" s="163"/>
      <c r="W425" s="163"/>
      <c r="X425" s="163"/>
    </row>
    <row r="426">
      <c r="A426" s="674">
        <v>45705.0</v>
      </c>
      <c r="B426" s="674">
        <v>45783.0</v>
      </c>
      <c r="C426" s="677">
        <v>225094.0</v>
      </c>
      <c r="D426" s="677" t="s">
        <v>71</v>
      </c>
      <c r="E426" s="678">
        <v>45505.0</v>
      </c>
      <c r="F426" s="679">
        <f t="shared" si="1"/>
        <v>9</v>
      </c>
      <c r="G426" s="674">
        <v>45520.0</v>
      </c>
      <c r="H426" s="680">
        <f t="shared" si="2"/>
        <v>8</v>
      </c>
      <c r="I426" s="677" t="s">
        <v>74</v>
      </c>
      <c r="J426" s="677" t="s">
        <v>108</v>
      </c>
      <c r="K426" s="681">
        <v>20000.0</v>
      </c>
      <c r="L426" s="677" t="s">
        <v>84</v>
      </c>
      <c r="M426" s="682">
        <v>45762.0</v>
      </c>
      <c r="N426" s="677" t="s">
        <v>19</v>
      </c>
      <c r="O426" s="677" t="s">
        <v>1387</v>
      </c>
      <c r="P426" s="684"/>
      <c r="Q426" s="152"/>
      <c r="R426" s="162"/>
      <c r="S426" s="162"/>
      <c r="T426" s="162"/>
      <c r="U426" s="162"/>
      <c r="V426" s="163"/>
      <c r="W426" s="163"/>
      <c r="X426" s="163"/>
    </row>
    <row r="427">
      <c r="A427" s="674">
        <v>45705.0</v>
      </c>
      <c r="B427" s="674">
        <v>45783.0</v>
      </c>
      <c r="C427" s="677">
        <v>207027.0</v>
      </c>
      <c r="D427" s="677" t="s">
        <v>77</v>
      </c>
      <c r="E427" s="678">
        <v>45352.0</v>
      </c>
      <c r="F427" s="679">
        <f t="shared" si="1"/>
        <v>14</v>
      </c>
      <c r="G427" s="674">
        <v>45371.0</v>
      </c>
      <c r="H427" s="680">
        <f t="shared" si="2"/>
        <v>13</v>
      </c>
      <c r="I427" s="677" t="s">
        <v>59</v>
      </c>
      <c r="J427" s="677">
        <v>105.0</v>
      </c>
      <c r="K427" s="681">
        <v>11000.0</v>
      </c>
      <c r="L427" s="677" t="s">
        <v>68</v>
      </c>
      <c r="M427" s="682">
        <v>45755.0</v>
      </c>
      <c r="N427" s="677" t="s">
        <v>19</v>
      </c>
      <c r="O427" s="677"/>
      <c r="P427" s="685" t="s">
        <v>66</v>
      </c>
      <c r="Q427" s="152"/>
      <c r="R427" s="162"/>
      <c r="S427" s="162"/>
      <c r="T427" s="162"/>
      <c r="U427" s="162"/>
      <c r="V427" s="163"/>
      <c r="W427" s="163"/>
      <c r="X427" s="163"/>
    </row>
    <row r="428">
      <c r="A428" s="674">
        <v>45705.0</v>
      </c>
      <c r="B428" s="674">
        <v>45783.0</v>
      </c>
      <c r="C428" s="677">
        <v>223101.0</v>
      </c>
      <c r="D428" s="677" t="s">
        <v>77</v>
      </c>
      <c r="E428" s="678">
        <v>45444.0</v>
      </c>
      <c r="F428" s="679">
        <f t="shared" si="1"/>
        <v>11</v>
      </c>
      <c r="G428" s="674">
        <v>45502.0</v>
      </c>
      <c r="H428" s="680">
        <f t="shared" si="2"/>
        <v>9</v>
      </c>
      <c r="I428" s="677" t="s">
        <v>49</v>
      </c>
      <c r="J428" s="677">
        <v>524.0</v>
      </c>
      <c r="K428" s="681">
        <v>16000.0</v>
      </c>
      <c r="L428" s="677" t="s">
        <v>51</v>
      </c>
      <c r="M428" s="682">
        <v>45750.0</v>
      </c>
      <c r="N428" s="677" t="s">
        <v>19</v>
      </c>
      <c r="O428" s="683"/>
      <c r="P428" s="685" t="s">
        <v>66</v>
      </c>
      <c r="Q428" s="152"/>
      <c r="R428" s="162"/>
      <c r="S428" s="162"/>
      <c r="T428" s="162"/>
      <c r="U428" s="162"/>
      <c r="V428" s="163"/>
      <c r="W428" s="163"/>
      <c r="X428" s="163"/>
    </row>
    <row r="429">
      <c r="A429" s="674">
        <v>45705.0</v>
      </c>
      <c r="B429" s="674">
        <v>45779.0</v>
      </c>
      <c r="C429" s="677">
        <v>218130.0</v>
      </c>
      <c r="D429" s="677" t="s">
        <v>77</v>
      </c>
      <c r="E429" s="678">
        <v>45413.0</v>
      </c>
      <c r="F429" s="679">
        <f t="shared" si="1"/>
        <v>12</v>
      </c>
      <c r="G429" s="674">
        <v>45457.0</v>
      </c>
      <c r="H429" s="680">
        <f t="shared" si="2"/>
        <v>10</v>
      </c>
      <c r="I429" s="677" t="s">
        <v>59</v>
      </c>
      <c r="J429" s="677">
        <v>120.0</v>
      </c>
      <c r="K429" s="681">
        <v>14000.0</v>
      </c>
      <c r="L429" s="677" t="s">
        <v>68</v>
      </c>
      <c r="M429" s="682">
        <v>45779.0</v>
      </c>
      <c r="N429" s="677" t="s">
        <v>17</v>
      </c>
      <c r="O429" s="677"/>
      <c r="P429" s="684"/>
      <c r="Q429" s="152"/>
      <c r="R429" s="162"/>
      <c r="S429" s="162"/>
      <c r="T429" s="162"/>
      <c r="U429" s="162"/>
      <c r="V429" s="163"/>
      <c r="W429" s="163"/>
      <c r="X429" s="163"/>
    </row>
    <row r="430">
      <c r="A430" s="674">
        <v>45705.0</v>
      </c>
      <c r="B430" s="674">
        <v>45783.0</v>
      </c>
      <c r="C430" s="677">
        <v>192242.0</v>
      </c>
      <c r="D430" s="677" t="s">
        <v>104</v>
      </c>
      <c r="E430" s="678">
        <v>45231.0</v>
      </c>
      <c r="F430" s="679">
        <f t="shared" si="1"/>
        <v>18</v>
      </c>
      <c r="G430" s="686">
        <v>45243.0</v>
      </c>
      <c r="H430" s="680">
        <f t="shared" si="2"/>
        <v>17</v>
      </c>
      <c r="I430" s="677" t="s">
        <v>73</v>
      </c>
      <c r="J430" s="677">
        <v>218.0</v>
      </c>
      <c r="K430" s="681">
        <v>15000.0</v>
      </c>
      <c r="L430" s="677" t="s">
        <v>68</v>
      </c>
      <c r="M430" s="682">
        <v>45756.0</v>
      </c>
      <c r="N430" s="677" t="s">
        <v>19</v>
      </c>
      <c r="O430" s="677"/>
      <c r="P430" s="685" t="s">
        <v>66</v>
      </c>
      <c r="Q430" s="152"/>
      <c r="R430" s="162"/>
      <c r="S430" s="162"/>
      <c r="T430" s="162"/>
      <c r="U430" s="162"/>
      <c r="V430" s="163"/>
      <c r="W430" s="163"/>
      <c r="X430" s="163"/>
    </row>
    <row r="431">
      <c r="A431" s="674">
        <v>45705.0</v>
      </c>
      <c r="B431" s="674">
        <v>45783.0</v>
      </c>
      <c r="C431" s="677">
        <v>199047.0</v>
      </c>
      <c r="D431" s="677" t="s">
        <v>83</v>
      </c>
      <c r="E431" s="678">
        <v>45292.0</v>
      </c>
      <c r="F431" s="679">
        <f t="shared" si="1"/>
        <v>16</v>
      </c>
      <c r="G431" s="674">
        <v>45313.0</v>
      </c>
      <c r="H431" s="680">
        <f t="shared" si="2"/>
        <v>15</v>
      </c>
      <c r="I431" s="677" t="s">
        <v>73</v>
      </c>
      <c r="J431" s="677">
        <v>212.0</v>
      </c>
      <c r="K431" s="681">
        <v>18000.0</v>
      </c>
      <c r="L431" s="677" t="s">
        <v>68</v>
      </c>
      <c r="M431" s="682">
        <v>45764.0</v>
      </c>
      <c r="N431" s="677" t="s">
        <v>19</v>
      </c>
      <c r="O431" s="677"/>
      <c r="P431" s="684"/>
      <c r="Q431" s="152"/>
      <c r="R431" s="162"/>
      <c r="S431" s="162"/>
      <c r="T431" s="162"/>
      <c r="U431" s="162"/>
      <c r="V431" s="163"/>
      <c r="W431" s="163"/>
      <c r="X431" s="163"/>
    </row>
    <row r="432">
      <c r="A432" s="674">
        <v>45705.0</v>
      </c>
      <c r="B432" s="674">
        <v>45783.0</v>
      </c>
      <c r="C432" s="677">
        <v>221306.0</v>
      </c>
      <c r="D432" s="677" t="s">
        <v>83</v>
      </c>
      <c r="E432" s="678">
        <v>45413.0</v>
      </c>
      <c r="F432" s="679">
        <f t="shared" si="1"/>
        <v>12</v>
      </c>
      <c r="G432" s="674">
        <v>45490.0</v>
      </c>
      <c r="H432" s="680">
        <f t="shared" si="2"/>
        <v>9</v>
      </c>
      <c r="I432" s="677" t="s">
        <v>42</v>
      </c>
      <c r="J432" s="677">
        <v>4.130317995E9</v>
      </c>
      <c r="K432" s="681">
        <v>1500.0</v>
      </c>
      <c r="L432" s="677" t="s">
        <v>68</v>
      </c>
      <c r="M432" s="682">
        <v>45748.0</v>
      </c>
      <c r="N432" s="677" t="s">
        <v>19</v>
      </c>
      <c r="O432" s="683"/>
      <c r="P432" s="684"/>
      <c r="Q432" s="152"/>
      <c r="R432" s="162"/>
      <c r="S432" s="162"/>
      <c r="T432" s="162"/>
      <c r="U432" s="162"/>
      <c r="V432" s="163"/>
      <c r="W432" s="163"/>
      <c r="X432" s="163"/>
    </row>
    <row r="433">
      <c r="A433" s="674">
        <v>45705.0</v>
      </c>
      <c r="B433" s="674">
        <v>45783.0</v>
      </c>
      <c r="C433" s="677">
        <v>216852.0</v>
      </c>
      <c r="D433" s="677" t="s">
        <v>83</v>
      </c>
      <c r="E433" s="678">
        <v>45383.0</v>
      </c>
      <c r="F433" s="679">
        <f t="shared" si="1"/>
        <v>13</v>
      </c>
      <c r="G433" s="674">
        <v>45447.0</v>
      </c>
      <c r="H433" s="680">
        <f t="shared" si="2"/>
        <v>11</v>
      </c>
      <c r="I433" s="677" t="s">
        <v>63</v>
      </c>
      <c r="J433" s="677" t="s">
        <v>281</v>
      </c>
      <c r="K433" s="681" t="s">
        <v>110</v>
      </c>
      <c r="L433" s="677" t="s">
        <v>68</v>
      </c>
      <c r="M433" s="682">
        <v>45761.0</v>
      </c>
      <c r="N433" s="677" t="s">
        <v>19</v>
      </c>
      <c r="O433" s="683"/>
      <c r="P433" s="684"/>
      <c r="Q433" s="152"/>
      <c r="R433" s="162"/>
      <c r="S433" s="162"/>
      <c r="T433" s="162"/>
      <c r="U433" s="162"/>
      <c r="V433" s="163"/>
      <c r="W433" s="163"/>
      <c r="X433" s="163"/>
    </row>
    <row r="434">
      <c r="A434" s="674">
        <v>45705.0</v>
      </c>
      <c r="B434" s="674">
        <v>45783.0</v>
      </c>
      <c r="C434" s="677">
        <v>230757.0</v>
      </c>
      <c r="D434" s="677" t="s">
        <v>83</v>
      </c>
      <c r="E434" s="678">
        <v>45474.0</v>
      </c>
      <c r="F434" s="679">
        <f t="shared" si="1"/>
        <v>10</v>
      </c>
      <c r="G434" s="686">
        <v>45579.0</v>
      </c>
      <c r="H434" s="680">
        <f t="shared" si="2"/>
        <v>6</v>
      </c>
      <c r="I434" s="677" t="s">
        <v>59</v>
      </c>
      <c r="J434" s="677">
        <v>106.0</v>
      </c>
      <c r="K434" s="681">
        <v>14000.0</v>
      </c>
      <c r="L434" s="677" t="s">
        <v>68</v>
      </c>
      <c r="M434" s="682">
        <v>45749.0</v>
      </c>
      <c r="N434" s="677" t="s">
        <v>19</v>
      </c>
      <c r="O434" s="677"/>
      <c r="P434" s="684"/>
      <c r="Q434" s="152"/>
      <c r="R434" s="162"/>
      <c r="S434" s="162"/>
      <c r="T434" s="162"/>
      <c r="U434" s="162"/>
      <c r="V434" s="163"/>
      <c r="W434" s="163"/>
      <c r="X434" s="163"/>
    </row>
    <row r="435">
      <c r="A435" s="674">
        <v>45705.0</v>
      </c>
      <c r="B435" s="674">
        <v>45783.0</v>
      </c>
      <c r="C435" s="677">
        <v>168417.0</v>
      </c>
      <c r="D435" s="677" t="s">
        <v>58</v>
      </c>
      <c r="E435" s="678">
        <v>44927.0</v>
      </c>
      <c r="F435" s="679">
        <f t="shared" si="1"/>
        <v>28</v>
      </c>
      <c r="G435" s="674">
        <v>45037.0</v>
      </c>
      <c r="H435" s="680">
        <f t="shared" si="2"/>
        <v>24</v>
      </c>
      <c r="I435" s="677" t="s">
        <v>73</v>
      </c>
      <c r="J435" s="677" t="s">
        <v>374</v>
      </c>
      <c r="K435" s="681">
        <v>13068.8</v>
      </c>
      <c r="L435" s="677" t="s">
        <v>68</v>
      </c>
      <c r="M435" s="682">
        <v>45754.0</v>
      </c>
      <c r="N435" s="677" t="s">
        <v>19</v>
      </c>
      <c r="O435" s="683"/>
      <c r="P435" s="684"/>
      <c r="Q435" s="152"/>
      <c r="R435" s="162"/>
      <c r="S435" s="162"/>
      <c r="T435" s="162"/>
      <c r="U435" s="162"/>
      <c r="V435" s="163"/>
      <c r="W435" s="163"/>
      <c r="X435" s="163"/>
    </row>
    <row r="436">
      <c r="A436" s="674">
        <v>45705.0</v>
      </c>
      <c r="B436" s="674">
        <v>45783.0</v>
      </c>
      <c r="C436" s="677">
        <v>205393.0</v>
      </c>
      <c r="D436" s="677" t="s">
        <v>58</v>
      </c>
      <c r="E436" s="678">
        <v>45352.0</v>
      </c>
      <c r="F436" s="679">
        <f t="shared" si="1"/>
        <v>14</v>
      </c>
      <c r="G436" s="674">
        <v>45358.0</v>
      </c>
      <c r="H436" s="680">
        <f t="shared" si="2"/>
        <v>13</v>
      </c>
      <c r="I436" s="677" t="s">
        <v>73</v>
      </c>
      <c r="J436" s="158" t="s">
        <v>399</v>
      </c>
      <c r="K436" s="681">
        <v>7000.0</v>
      </c>
      <c r="L436" s="677" t="s">
        <v>68</v>
      </c>
      <c r="M436" s="682">
        <v>45750.0</v>
      </c>
      <c r="N436" s="677" t="s">
        <v>19</v>
      </c>
      <c r="O436" s="683"/>
      <c r="P436" s="684"/>
      <c r="Q436" s="152"/>
      <c r="R436" s="162"/>
      <c r="S436" s="162"/>
      <c r="T436" s="162"/>
      <c r="U436" s="162"/>
      <c r="V436" s="163"/>
      <c r="W436" s="163"/>
      <c r="X436" s="163"/>
    </row>
    <row r="437">
      <c r="A437" s="674">
        <v>45705.0</v>
      </c>
      <c r="B437" s="674">
        <v>45783.0</v>
      </c>
      <c r="C437" s="677">
        <v>215374.0</v>
      </c>
      <c r="D437" s="677" t="s">
        <v>87</v>
      </c>
      <c r="E437" s="678">
        <v>45261.0</v>
      </c>
      <c r="F437" s="679">
        <f t="shared" si="1"/>
        <v>17</v>
      </c>
      <c r="G437" s="674">
        <v>45469.0</v>
      </c>
      <c r="H437" s="680">
        <f t="shared" si="2"/>
        <v>10</v>
      </c>
      <c r="I437" s="677" t="s">
        <v>73</v>
      </c>
      <c r="J437" s="677" t="s">
        <v>1388</v>
      </c>
      <c r="K437" s="681">
        <v>8000.0</v>
      </c>
      <c r="L437" s="677" t="s">
        <v>68</v>
      </c>
      <c r="M437" s="682">
        <v>45762.0</v>
      </c>
      <c r="N437" s="677" t="s">
        <v>19</v>
      </c>
      <c r="O437" s="683"/>
      <c r="P437" s="684"/>
      <c r="Q437" s="152"/>
      <c r="R437" s="162"/>
      <c r="S437" s="162"/>
      <c r="T437" s="162"/>
      <c r="U437" s="162"/>
      <c r="V437" s="163"/>
      <c r="W437" s="163"/>
      <c r="X437" s="163"/>
    </row>
    <row r="438">
      <c r="A438" s="674">
        <v>45705.0</v>
      </c>
      <c r="B438" s="674">
        <v>45783.0</v>
      </c>
      <c r="C438" s="677">
        <v>206086.0</v>
      </c>
      <c r="D438" s="677" t="s">
        <v>55</v>
      </c>
      <c r="E438" s="678">
        <v>45139.0</v>
      </c>
      <c r="F438" s="679">
        <f t="shared" si="1"/>
        <v>21</v>
      </c>
      <c r="G438" s="674">
        <v>45364.0</v>
      </c>
      <c r="H438" s="680">
        <f t="shared" si="2"/>
        <v>13</v>
      </c>
      <c r="I438" s="677" t="s">
        <v>42</v>
      </c>
      <c r="J438" s="677">
        <v>44.0</v>
      </c>
      <c r="K438" s="681">
        <v>1000.0</v>
      </c>
      <c r="L438" s="677" t="s">
        <v>84</v>
      </c>
      <c r="M438" s="682">
        <v>45743.0</v>
      </c>
      <c r="N438" s="677" t="s">
        <v>19</v>
      </c>
      <c r="O438" s="677" t="s">
        <v>1389</v>
      </c>
      <c r="P438" s="684"/>
      <c r="Q438" s="152"/>
      <c r="R438" s="162"/>
      <c r="S438" s="162"/>
      <c r="T438" s="162"/>
      <c r="U438" s="162"/>
      <c r="V438" s="163"/>
      <c r="W438" s="163"/>
      <c r="X438" s="163"/>
    </row>
    <row r="439">
      <c r="A439" s="674">
        <v>45705.0</v>
      </c>
      <c r="B439" s="674">
        <v>45783.0</v>
      </c>
      <c r="C439" s="677">
        <v>234337.0</v>
      </c>
      <c r="D439" s="677" t="s">
        <v>116</v>
      </c>
      <c r="E439" s="678">
        <v>45444.0</v>
      </c>
      <c r="F439" s="679">
        <f t="shared" si="1"/>
        <v>11</v>
      </c>
      <c r="G439" s="686">
        <v>45610.0</v>
      </c>
      <c r="H439" s="680">
        <f t="shared" si="2"/>
        <v>5</v>
      </c>
      <c r="I439" s="677" t="s">
        <v>42</v>
      </c>
      <c r="J439" s="677" t="s">
        <v>1390</v>
      </c>
      <c r="K439" s="681">
        <v>8000.0</v>
      </c>
      <c r="L439" s="677" t="s">
        <v>84</v>
      </c>
      <c r="M439" s="682">
        <v>45748.0</v>
      </c>
      <c r="N439" s="677" t="s">
        <v>19</v>
      </c>
      <c r="O439" s="677" t="s">
        <v>1391</v>
      </c>
      <c r="P439" s="684"/>
      <c r="Q439" s="152"/>
      <c r="R439" s="162"/>
      <c r="S439" s="162"/>
      <c r="T439" s="162"/>
      <c r="U439" s="162"/>
      <c r="V439" s="163"/>
      <c r="W439" s="163"/>
      <c r="X439" s="163"/>
    </row>
    <row r="440">
      <c r="A440" s="674">
        <v>45705.0</v>
      </c>
      <c r="B440" s="674">
        <v>45783.0</v>
      </c>
      <c r="C440" s="677">
        <v>209845.0</v>
      </c>
      <c r="D440" s="677" t="s">
        <v>99</v>
      </c>
      <c r="E440" s="678">
        <v>45323.0</v>
      </c>
      <c r="F440" s="679">
        <f t="shared" si="1"/>
        <v>15</v>
      </c>
      <c r="G440" s="674">
        <v>45392.0</v>
      </c>
      <c r="H440" s="680">
        <f t="shared" si="2"/>
        <v>12</v>
      </c>
      <c r="I440" s="677" t="s">
        <v>74</v>
      </c>
      <c r="J440" s="677">
        <v>316.0</v>
      </c>
      <c r="K440" s="681">
        <v>18000.0</v>
      </c>
      <c r="L440" s="677" t="s">
        <v>51</v>
      </c>
      <c r="M440" s="682">
        <v>45730.0</v>
      </c>
      <c r="N440" s="677" t="s">
        <v>19</v>
      </c>
      <c r="O440" s="677"/>
      <c r="P440" s="684"/>
      <c r="Q440" s="152"/>
      <c r="R440" s="162"/>
      <c r="S440" s="162"/>
      <c r="T440" s="162"/>
      <c r="U440" s="162"/>
      <c r="V440" s="163"/>
      <c r="W440" s="163"/>
      <c r="X440" s="163"/>
    </row>
    <row r="441">
      <c r="A441" s="674">
        <v>45705.0</v>
      </c>
      <c r="B441" s="674">
        <v>45782.0</v>
      </c>
      <c r="C441" s="677">
        <v>237969.0</v>
      </c>
      <c r="D441" s="677" t="s">
        <v>60</v>
      </c>
      <c r="E441" s="678">
        <v>45566.0</v>
      </c>
      <c r="F441" s="679">
        <f t="shared" si="1"/>
        <v>7</v>
      </c>
      <c r="G441" s="674">
        <v>45663.0</v>
      </c>
      <c r="H441" s="680">
        <f t="shared" si="2"/>
        <v>4</v>
      </c>
      <c r="I441" s="677" t="s">
        <v>49</v>
      </c>
      <c r="J441" s="677">
        <v>512.0</v>
      </c>
      <c r="K441" s="687"/>
      <c r="L441" s="683"/>
      <c r="M441" s="682">
        <v>45780.0</v>
      </c>
      <c r="N441" s="677" t="s">
        <v>22</v>
      </c>
      <c r="O441" s="683"/>
      <c r="P441" s="684"/>
      <c r="Q441" s="152"/>
      <c r="R441" s="162"/>
      <c r="S441" s="162"/>
      <c r="T441" s="162"/>
      <c r="U441" s="162"/>
      <c r="V441" s="163"/>
      <c r="W441" s="163"/>
      <c r="X441" s="163"/>
    </row>
    <row r="442">
      <c r="A442" s="674">
        <v>45705.0</v>
      </c>
      <c r="B442" s="674">
        <v>45782.0</v>
      </c>
      <c r="C442" s="677">
        <v>235843.0</v>
      </c>
      <c r="D442" s="677" t="s">
        <v>48</v>
      </c>
      <c r="E442" s="678">
        <v>45597.0</v>
      </c>
      <c r="F442" s="679">
        <f t="shared" si="1"/>
        <v>6</v>
      </c>
      <c r="G442" s="674">
        <v>45632.0</v>
      </c>
      <c r="H442" s="680">
        <f t="shared" si="2"/>
        <v>5</v>
      </c>
      <c r="I442" s="677" t="s">
        <v>49</v>
      </c>
      <c r="J442" s="677">
        <v>512.0</v>
      </c>
      <c r="K442" s="681" t="s">
        <v>239</v>
      </c>
      <c r="L442" s="683"/>
      <c r="M442" s="682">
        <v>45780.0</v>
      </c>
      <c r="N442" s="677" t="s">
        <v>17</v>
      </c>
      <c r="O442" s="683"/>
      <c r="P442" s="684"/>
      <c r="Q442" s="152"/>
      <c r="R442" s="162"/>
      <c r="S442" s="162"/>
      <c r="T442" s="162"/>
      <c r="U442" s="162"/>
      <c r="V442" s="163"/>
      <c r="W442" s="163"/>
      <c r="X442" s="163"/>
    </row>
    <row r="443">
      <c r="A443" s="674">
        <v>45755.0</v>
      </c>
      <c r="B443" s="674">
        <v>45783.0</v>
      </c>
      <c r="C443" s="677">
        <v>204142.0</v>
      </c>
      <c r="D443" s="677" t="s">
        <v>102</v>
      </c>
      <c r="E443" s="678">
        <v>45323.0</v>
      </c>
      <c r="F443" s="679">
        <f t="shared" si="1"/>
        <v>15</v>
      </c>
      <c r="G443" s="674">
        <v>45352.0</v>
      </c>
      <c r="H443" s="680">
        <f t="shared" si="2"/>
        <v>14</v>
      </c>
      <c r="I443" s="677" t="s">
        <v>59</v>
      </c>
      <c r="J443" s="677">
        <v>139.0</v>
      </c>
      <c r="K443" s="681">
        <v>20000.0</v>
      </c>
      <c r="L443" s="677" t="s">
        <v>68</v>
      </c>
      <c r="M443" s="682">
        <v>45776.0</v>
      </c>
      <c r="N443" s="677" t="s">
        <v>19</v>
      </c>
      <c r="O443" s="683"/>
      <c r="P443" s="684"/>
      <c r="Q443" s="248"/>
      <c r="R443" s="162"/>
      <c r="S443" s="162"/>
      <c r="T443" s="162"/>
      <c r="U443" s="162"/>
      <c r="V443" s="163"/>
      <c r="W443" s="163"/>
      <c r="X443" s="163"/>
    </row>
    <row r="444">
      <c r="A444" s="674">
        <v>45705.0</v>
      </c>
      <c r="B444" s="674">
        <v>45782.0</v>
      </c>
      <c r="C444" s="677">
        <v>226209.0</v>
      </c>
      <c r="D444" s="677" t="s">
        <v>102</v>
      </c>
      <c r="E444" s="678">
        <v>45413.0</v>
      </c>
      <c r="F444" s="679">
        <f t="shared" si="1"/>
        <v>12</v>
      </c>
      <c r="G444" s="674">
        <v>45533.0</v>
      </c>
      <c r="H444" s="680">
        <f t="shared" si="2"/>
        <v>8</v>
      </c>
      <c r="I444" s="677" t="s">
        <v>49</v>
      </c>
      <c r="J444" s="677">
        <v>512.0</v>
      </c>
      <c r="K444" s="681" t="s">
        <v>239</v>
      </c>
      <c r="L444" s="683"/>
      <c r="M444" s="682">
        <v>45780.0</v>
      </c>
      <c r="N444" s="677" t="s">
        <v>22</v>
      </c>
      <c r="O444" s="683"/>
      <c r="P444" s="684"/>
      <c r="Q444" s="248"/>
      <c r="R444" s="162"/>
      <c r="S444" s="162"/>
      <c r="T444" s="162"/>
      <c r="U444" s="162"/>
      <c r="V444" s="163"/>
      <c r="W444" s="163"/>
      <c r="X444" s="163"/>
    </row>
    <row r="445">
      <c r="A445" s="674">
        <v>45705.0</v>
      </c>
      <c r="B445" s="674">
        <v>45779.0</v>
      </c>
      <c r="C445" s="677">
        <v>241479.0</v>
      </c>
      <c r="D445" s="677" t="s">
        <v>71</v>
      </c>
      <c r="E445" s="678">
        <v>45658.0</v>
      </c>
      <c r="F445" s="679">
        <f t="shared" si="1"/>
        <v>4</v>
      </c>
      <c r="G445" s="674">
        <v>45688.0</v>
      </c>
      <c r="H445" s="680">
        <f t="shared" si="2"/>
        <v>3</v>
      </c>
      <c r="I445" s="677" t="s">
        <v>49</v>
      </c>
      <c r="J445" s="677">
        <v>512.0</v>
      </c>
      <c r="K445" s="687"/>
      <c r="L445" s="683"/>
      <c r="M445" s="682">
        <v>45761.0</v>
      </c>
      <c r="N445" s="677" t="s">
        <v>25</v>
      </c>
      <c r="O445" s="683"/>
      <c r="P445" s="684"/>
      <c r="Q445" s="248"/>
      <c r="R445" s="162"/>
      <c r="S445" s="162"/>
      <c r="T445" s="162"/>
      <c r="U445" s="162"/>
      <c r="V445" s="163"/>
      <c r="W445" s="163"/>
      <c r="X445" s="163"/>
    </row>
    <row r="446">
      <c r="A446" s="674">
        <v>45705.0</v>
      </c>
      <c r="B446" s="674">
        <v>45779.0</v>
      </c>
      <c r="C446" s="677">
        <v>238273.0</v>
      </c>
      <c r="D446" s="677" t="s">
        <v>71</v>
      </c>
      <c r="E446" s="678">
        <v>45627.0</v>
      </c>
      <c r="F446" s="679">
        <f t="shared" si="1"/>
        <v>5</v>
      </c>
      <c r="G446" s="674">
        <v>45681.0</v>
      </c>
      <c r="H446" s="680">
        <f t="shared" si="2"/>
        <v>3</v>
      </c>
      <c r="I446" s="677" t="s">
        <v>73</v>
      </c>
      <c r="J446" s="677" t="s">
        <v>33</v>
      </c>
      <c r="K446" s="687"/>
      <c r="L446" s="683"/>
      <c r="M446" s="674">
        <v>45751.0</v>
      </c>
      <c r="N446" s="677" t="s">
        <v>25</v>
      </c>
      <c r="O446" s="677" t="s">
        <v>197</v>
      </c>
      <c r="P446" s="684"/>
      <c r="Q446" s="248"/>
      <c r="R446" s="162"/>
      <c r="S446" s="162"/>
      <c r="T446" s="162"/>
      <c r="U446" s="162"/>
      <c r="V446" s="163"/>
      <c r="W446" s="163"/>
      <c r="X446" s="163"/>
    </row>
    <row r="447">
      <c r="A447" s="674">
        <v>45705.0</v>
      </c>
      <c r="B447" s="674">
        <v>45779.0</v>
      </c>
      <c r="C447" s="677">
        <v>242260.0</v>
      </c>
      <c r="D447" s="677" t="s">
        <v>71</v>
      </c>
      <c r="E447" s="678">
        <v>45658.0</v>
      </c>
      <c r="F447" s="679">
        <f t="shared" si="1"/>
        <v>4</v>
      </c>
      <c r="G447" s="674">
        <v>45695.0</v>
      </c>
      <c r="H447" s="680">
        <f t="shared" si="2"/>
        <v>2</v>
      </c>
      <c r="I447" s="677" t="s">
        <v>59</v>
      </c>
      <c r="J447" s="677" t="s">
        <v>143</v>
      </c>
      <c r="K447" s="681" t="s">
        <v>110</v>
      </c>
      <c r="L447" s="683"/>
      <c r="M447" s="674">
        <v>45761.0</v>
      </c>
      <c r="N447" s="677" t="s">
        <v>17</v>
      </c>
      <c r="O447" s="677" t="s">
        <v>198</v>
      </c>
      <c r="P447" s="684"/>
      <c r="Q447" s="248"/>
      <c r="R447" s="162"/>
      <c r="S447" s="162"/>
      <c r="T447" s="162"/>
      <c r="U447" s="162"/>
      <c r="V447" s="163"/>
      <c r="W447" s="163"/>
      <c r="X447" s="163"/>
    </row>
    <row r="448">
      <c r="A448" s="674">
        <v>45705.0</v>
      </c>
      <c r="B448" s="674">
        <v>45782.0</v>
      </c>
      <c r="C448" s="677">
        <v>235816.0</v>
      </c>
      <c r="D448" s="677" t="s">
        <v>133</v>
      </c>
      <c r="E448" s="678">
        <v>45566.0</v>
      </c>
      <c r="F448" s="679">
        <f t="shared" si="1"/>
        <v>7</v>
      </c>
      <c r="G448" s="674">
        <v>45628.0</v>
      </c>
      <c r="H448" s="680">
        <f t="shared" si="2"/>
        <v>5</v>
      </c>
      <c r="I448" s="677" t="s">
        <v>1392</v>
      </c>
      <c r="J448" s="677">
        <v>512.0</v>
      </c>
      <c r="K448" s="681" t="s">
        <v>239</v>
      </c>
      <c r="L448" s="677" t="s">
        <v>51</v>
      </c>
      <c r="M448" s="682">
        <v>45780.0</v>
      </c>
      <c r="N448" s="677" t="s">
        <v>17</v>
      </c>
      <c r="O448" s="677"/>
      <c r="P448" s="685" t="s">
        <v>66</v>
      </c>
      <c r="Q448" s="269"/>
      <c r="R448" s="269"/>
      <c r="S448" s="269"/>
      <c r="T448" s="269"/>
      <c r="U448" s="269"/>
      <c r="V448" s="268"/>
      <c r="W448" s="268"/>
      <c r="X448" s="268"/>
    </row>
    <row r="449">
      <c r="A449" s="674">
        <v>45705.0</v>
      </c>
      <c r="B449" s="674">
        <v>45779.0</v>
      </c>
      <c r="C449" s="677">
        <v>241160.0</v>
      </c>
      <c r="D449" s="677" t="s">
        <v>70</v>
      </c>
      <c r="E449" s="678">
        <v>45658.0</v>
      </c>
      <c r="F449" s="679">
        <f t="shared" si="1"/>
        <v>4</v>
      </c>
      <c r="G449" s="674">
        <v>45686.0</v>
      </c>
      <c r="H449" s="680">
        <f t="shared" si="2"/>
        <v>3</v>
      </c>
      <c r="I449" s="677" t="s">
        <v>59</v>
      </c>
      <c r="J449" s="677" t="s">
        <v>143</v>
      </c>
      <c r="K449" s="687"/>
      <c r="L449" s="683"/>
      <c r="M449" s="674">
        <v>45751.0</v>
      </c>
      <c r="N449" s="677" t="s">
        <v>17</v>
      </c>
      <c r="O449" s="677" t="s">
        <v>198</v>
      </c>
      <c r="P449" s="684"/>
      <c r="Q449" s="269"/>
      <c r="R449" s="269"/>
      <c r="S449" s="269"/>
      <c r="T449" s="269"/>
      <c r="U449" s="269"/>
      <c r="V449" s="268"/>
      <c r="W449" s="268"/>
      <c r="X449" s="268"/>
    </row>
    <row r="450">
      <c r="A450" s="674">
        <v>45705.0</v>
      </c>
      <c r="B450" s="674">
        <v>45783.0</v>
      </c>
      <c r="C450" s="677">
        <v>234922.0</v>
      </c>
      <c r="D450" s="677" t="s">
        <v>70</v>
      </c>
      <c r="E450" s="678">
        <v>45597.0</v>
      </c>
      <c r="F450" s="679">
        <f t="shared" si="1"/>
        <v>6</v>
      </c>
      <c r="G450" s="686">
        <v>45617.0</v>
      </c>
      <c r="H450" s="680">
        <f t="shared" si="2"/>
        <v>5</v>
      </c>
      <c r="I450" s="677" t="s">
        <v>59</v>
      </c>
      <c r="J450" s="677">
        <v>102.0</v>
      </c>
      <c r="K450" s="681" t="s">
        <v>1393</v>
      </c>
      <c r="L450" s="677" t="s">
        <v>68</v>
      </c>
      <c r="M450" s="682">
        <v>45749.0</v>
      </c>
      <c r="N450" s="677" t="s">
        <v>19</v>
      </c>
      <c r="O450" s="683"/>
      <c r="P450" s="684"/>
      <c r="Q450" s="269"/>
      <c r="R450" s="269"/>
      <c r="S450" s="269"/>
      <c r="T450" s="269"/>
      <c r="U450" s="269"/>
      <c r="V450" s="268"/>
      <c r="W450" s="268"/>
      <c r="X450" s="268"/>
    </row>
    <row r="451">
      <c r="A451" s="674">
        <v>45705.0</v>
      </c>
      <c r="B451" s="674">
        <v>45779.0</v>
      </c>
      <c r="C451" s="677">
        <v>239154.0</v>
      </c>
      <c r="D451" s="677" t="s">
        <v>70</v>
      </c>
      <c r="E451" s="678">
        <v>45627.0</v>
      </c>
      <c r="F451" s="679">
        <f t="shared" si="1"/>
        <v>5</v>
      </c>
      <c r="G451" s="674">
        <v>45670.0</v>
      </c>
      <c r="H451" s="680">
        <f t="shared" si="2"/>
        <v>3</v>
      </c>
      <c r="I451" s="677" t="s">
        <v>59</v>
      </c>
      <c r="J451" s="677" t="s">
        <v>143</v>
      </c>
      <c r="K451" s="687"/>
      <c r="L451" s="683"/>
      <c r="M451" s="674">
        <v>45751.0</v>
      </c>
      <c r="N451" s="677" t="s">
        <v>17</v>
      </c>
      <c r="O451" s="677" t="s">
        <v>197</v>
      </c>
      <c r="P451" s="684"/>
      <c r="Q451" s="269"/>
      <c r="R451" s="269"/>
      <c r="S451" s="269"/>
      <c r="T451" s="269"/>
      <c r="U451" s="269"/>
      <c r="V451" s="268"/>
      <c r="W451" s="268"/>
      <c r="X451" s="268"/>
    </row>
    <row r="452">
      <c r="A452" s="674">
        <v>45705.0</v>
      </c>
      <c r="B452" s="674">
        <v>45779.0</v>
      </c>
      <c r="C452" s="677">
        <v>240661.0</v>
      </c>
      <c r="D452" s="677" t="s">
        <v>70</v>
      </c>
      <c r="E452" s="678">
        <v>45658.0</v>
      </c>
      <c r="F452" s="679">
        <f t="shared" si="1"/>
        <v>4</v>
      </c>
      <c r="G452" s="674">
        <v>45682.0</v>
      </c>
      <c r="H452" s="680">
        <f t="shared" si="2"/>
        <v>3</v>
      </c>
      <c r="I452" s="677" t="s">
        <v>59</v>
      </c>
      <c r="J452" s="677" t="s">
        <v>143</v>
      </c>
      <c r="K452" s="687"/>
      <c r="L452" s="683"/>
      <c r="M452" s="674">
        <v>45751.0</v>
      </c>
      <c r="N452" s="677" t="s">
        <v>17</v>
      </c>
      <c r="O452" s="677" t="s">
        <v>198</v>
      </c>
      <c r="P452" s="684"/>
      <c r="Q452" s="269"/>
      <c r="R452" s="269"/>
      <c r="S452" s="269"/>
      <c r="T452" s="269"/>
      <c r="U452" s="269"/>
      <c r="V452" s="268"/>
      <c r="W452" s="268"/>
      <c r="X452" s="268"/>
    </row>
    <row r="453">
      <c r="A453" s="674">
        <v>45705.0</v>
      </c>
      <c r="B453" s="674">
        <v>45779.0</v>
      </c>
      <c r="C453" s="677">
        <v>241915.0</v>
      </c>
      <c r="D453" s="677" t="s">
        <v>77</v>
      </c>
      <c r="E453" s="678">
        <v>45658.0</v>
      </c>
      <c r="F453" s="679">
        <f t="shared" si="1"/>
        <v>4</v>
      </c>
      <c r="G453" s="674">
        <v>45693.0</v>
      </c>
      <c r="H453" s="680">
        <f t="shared" si="2"/>
        <v>3</v>
      </c>
      <c r="I453" s="677" t="s">
        <v>49</v>
      </c>
      <c r="J453" s="677">
        <v>512.0</v>
      </c>
      <c r="K453" s="681" t="s">
        <v>239</v>
      </c>
      <c r="L453" s="677" t="s">
        <v>68</v>
      </c>
      <c r="M453" s="674">
        <v>45751.0</v>
      </c>
      <c r="N453" s="677" t="s">
        <v>17</v>
      </c>
      <c r="O453" s="677" t="s">
        <v>198</v>
      </c>
      <c r="P453" s="684"/>
      <c r="Q453" s="269"/>
      <c r="R453" s="269"/>
      <c r="S453" s="269"/>
      <c r="T453" s="269"/>
      <c r="U453" s="269"/>
      <c r="V453" s="268"/>
      <c r="W453" s="268"/>
      <c r="X453" s="268"/>
    </row>
    <row r="454">
      <c r="A454" s="674">
        <v>45705.0</v>
      </c>
      <c r="B454" s="674">
        <v>45779.0</v>
      </c>
      <c r="C454" s="677">
        <v>238528.0</v>
      </c>
      <c r="D454" s="677" t="s">
        <v>104</v>
      </c>
      <c r="E454" s="678">
        <v>45627.0</v>
      </c>
      <c r="F454" s="679">
        <f t="shared" si="1"/>
        <v>5</v>
      </c>
      <c r="G454" s="674">
        <v>45666.0</v>
      </c>
      <c r="H454" s="680">
        <f t="shared" si="2"/>
        <v>3</v>
      </c>
      <c r="I454" s="677" t="s">
        <v>73</v>
      </c>
      <c r="J454" s="677" t="s">
        <v>33</v>
      </c>
      <c r="K454" s="687"/>
      <c r="L454" s="683"/>
      <c r="M454" s="674">
        <v>45751.0</v>
      </c>
      <c r="N454" s="677" t="s">
        <v>17</v>
      </c>
      <c r="O454" s="677" t="s">
        <v>197</v>
      </c>
      <c r="P454" s="684"/>
      <c r="Q454" s="269"/>
      <c r="R454" s="269"/>
      <c r="S454" s="269"/>
      <c r="T454" s="269"/>
      <c r="U454" s="269"/>
      <c r="V454" s="268"/>
      <c r="W454" s="268"/>
      <c r="X454" s="268"/>
    </row>
    <row r="455">
      <c r="A455" s="674">
        <v>45705.0</v>
      </c>
      <c r="B455" s="674">
        <v>45779.0</v>
      </c>
      <c r="C455" s="677">
        <v>239102.0</v>
      </c>
      <c r="D455" s="677" t="s">
        <v>104</v>
      </c>
      <c r="E455" s="678">
        <v>45658.0</v>
      </c>
      <c r="F455" s="679">
        <f t="shared" si="1"/>
        <v>4</v>
      </c>
      <c r="G455" s="674">
        <v>45670.0</v>
      </c>
      <c r="H455" s="680">
        <f t="shared" si="2"/>
        <v>3</v>
      </c>
      <c r="I455" s="677" t="s">
        <v>59</v>
      </c>
      <c r="J455" s="677" t="s">
        <v>143</v>
      </c>
      <c r="K455" s="687"/>
      <c r="L455" s="683"/>
      <c r="M455" s="674">
        <v>45751.0</v>
      </c>
      <c r="N455" s="677" t="s">
        <v>17</v>
      </c>
      <c r="O455" s="677" t="s">
        <v>198</v>
      </c>
      <c r="P455" s="684"/>
      <c r="Q455" s="269"/>
      <c r="R455" s="269"/>
      <c r="S455" s="269"/>
      <c r="T455" s="269"/>
      <c r="U455" s="269"/>
      <c r="V455" s="268"/>
      <c r="W455" s="268"/>
      <c r="X455" s="268"/>
    </row>
    <row r="456">
      <c r="A456" s="674">
        <v>45705.0</v>
      </c>
      <c r="B456" s="674">
        <v>45779.0</v>
      </c>
      <c r="C456" s="677">
        <v>240699.0</v>
      </c>
      <c r="D456" s="677" t="s">
        <v>104</v>
      </c>
      <c r="E456" s="678">
        <v>45658.0</v>
      </c>
      <c r="F456" s="679">
        <f t="shared" si="1"/>
        <v>4</v>
      </c>
      <c r="G456" s="674">
        <v>45684.0</v>
      </c>
      <c r="H456" s="680">
        <f t="shared" si="2"/>
        <v>3</v>
      </c>
      <c r="I456" s="677" t="s">
        <v>74</v>
      </c>
      <c r="J456" s="677" t="s">
        <v>33</v>
      </c>
      <c r="K456" s="687"/>
      <c r="L456" s="683"/>
      <c r="M456" s="674">
        <v>45751.0</v>
      </c>
      <c r="N456" s="677" t="s">
        <v>17</v>
      </c>
      <c r="O456" s="677" t="s">
        <v>198</v>
      </c>
      <c r="P456" s="684"/>
      <c r="Q456" s="269"/>
      <c r="R456" s="269"/>
      <c r="S456" s="269"/>
      <c r="T456" s="269"/>
      <c r="U456" s="269"/>
      <c r="V456" s="268"/>
      <c r="W456" s="268"/>
      <c r="X456" s="268"/>
    </row>
    <row r="457">
      <c r="A457" s="674">
        <v>45727.0</v>
      </c>
      <c r="B457" s="674">
        <v>45783.0</v>
      </c>
      <c r="C457" s="677">
        <v>230085.0</v>
      </c>
      <c r="D457" s="677" t="s">
        <v>104</v>
      </c>
      <c r="E457" s="678">
        <v>45383.0</v>
      </c>
      <c r="F457" s="679">
        <f t="shared" si="1"/>
        <v>13</v>
      </c>
      <c r="G457" s="674">
        <v>45574.0</v>
      </c>
      <c r="H457" s="680">
        <f t="shared" si="2"/>
        <v>6</v>
      </c>
      <c r="I457" s="677" t="s">
        <v>73</v>
      </c>
      <c r="J457" s="367" t="s">
        <v>136</v>
      </c>
      <c r="K457" s="681">
        <v>1121.6</v>
      </c>
      <c r="L457" s="677" t="s">
        <v>68</v>
      </c>
      <c r="M457" s="682">
        <v>45763.0</v>
      </c>
      <c r="N457" s="677" t="s">
        <v>19</v>
      </c>
      <c r="O457" s="677" t="s">
        <v>1394</v>
      </c>
      <c r="P457" s="684"/>
      <c r="Q457" s="269"/>
      <c r="R457" s="269"/>
      <c r="S457" s="269"/>
      <c r="T457" s="269"/>
      <c r="U457" s="269"/>
      <c r="V457" s="268"/>
      <c r="W457" s="268"/>
      <c r="X457" s="268"/>
    </row>
    <row r="458">
      <c r="A458" s="674">
        <v>45705.0</v>
      </c>
      <c r="B458" s="674">
        <v>45783.0</v>
      </c>
      <c r="C458" s="677">
        <v>204106.0</v>
      </c>
      <c r="D458" s="677" t="s">
        <v>83</v>
      </c>
      <c r="E458" s="678">
        <v>45323.0</v>
      </c>
      <c r="F458" s="679">
        <f t="shared" si="1"/>
        <v>15</v>
      </c>
      <c r="G458" s="674">
        <v>45352.0</v>
      </c>
      <c r="H458" s="680">
        <f t="shared" si="2"/>
        <v>14</v>
      </c>
      <c r="I458" s="677" t="s">
        <v>49</v>
      </c>
      <c r="J458" s="677" t="s">
        <v>1395</v>
      </c>
      <c r="K458" s="681">
        <v>20000.0</v>
      </c>
      <c r="L458" s="677" t="s">
        <v>68</v>
      </c>
      <c r="M458" s="682">
        <v>45775.0</v>
      </c>
      <c r="N458" s="677" t="s">
        <v>19</v>
      </c>
      <c r="O458" s="683"/>
      <c r="P458" s="684"/>
      <c r="Q458" s="269"/>
      <c r="R458" s="269"/>
      <c r="S458" s="269"/>
      <c r="T458" s="269"/>
      <c r="U458" s="269"/>
      <c r="V458" s="268"/>
      <c r="W458" s="268"/>
      <c r="X458" s="268"/>
    </row>
    <row r="459">
      <c r="A459" s="674">
        <v>45705.0</v>
      </c>
      <c r="B459" s="674">
        <v>45779.0</v>
      </c>
      <c r="C459" s="677">
        <v>242040.0</v>
      </c>
      <c r="D459" s="677" t="s">
        <v>83</v>
      </c>
      <c r="E459" s="678">
        <v>45658.0</v>
      </c>
      <c r="F459" s="679">
        <f t="shared" si="1"/>
        <v>4</v>
      </c>
      <c r="G459" s="674">
        <v>45695.0</v>
      </c>
      <c r="H459" s="680">
        <f t="shared" si="2"/>
        <v>2</v>
      </c>
      <c r="I459" s="677" t="s">
        <v>49</v>
      </c>
      <c r="J459" s="677">
        <v>512.0</v>
      </c>
      <c r="K459" s="681" t="s">
        <v>239</v>
      </c>
      <c r="L459" s="683"/>
      <c r="M459" s="674">
        <v>45751.0</v>
      </c>
      <c r="N459" s="677" t="s">
        <v>17</v>
      </c>
      <c r="O459" s="677" t="s">
        <v>198</v>
      </c>
      <c r="P459" s="684"/>
      <c r="Q459" s="269"/>
      <c r="R459" s="269"/>
      <c r="S459" s="269"/>
      <c r="T459" s="269"/>
      <c r="U459" s="269"/>
      <c r="V459" s="268"/>
      <c r="W459" s="268"/>
      <c r="X459" s="268"/>
    </row>
    <row r="460">
      <c r="A460" s="674">
        <v>45705.0</v>
      </c>
      <c r="B460" s="674">
        <v>45782.0</v>
      </c>
      <c r="C460" s="677">
        <v>233112.0</v>
      </c>
      <c r="D460" s="677" t="s">
        <v>83</v>
      </c>
      <c r="E460" s="678">
        <v>45566.0</v>
      </c>
      <c r="F460" s="679">
        <f t="shared" si="1"/>
        <v>7</v>
      </c>
      <c r="G460" s="674">
        <v>45602.0</v>
      </c>
      <c r="H460" s="680">
        <f t="shared" si="2"/>
        <v>6</v>
      </c>
      <c r="I460" s="677" t="s">
        <v>49</v>
      </c>
      <c r="J460" s="677">
        <v>512.0</v>
      </c>
      <c r="K460" s="687"/>
      <c r="L460" s="677" t="s">
        <v>68</v>
      </c>
      <c r="M460" s="682">
        <v>45780.0</v>
      </c>
      <c r="N460" s="677" t="s">
        <v>22</v>
      </c>
      <c r="O460" s="683"/>
      <c r="P460" s="684"/>
      <c r="Q460" s="269"/>
      <c r="R460" s="269"/>
      <c r="S460" s="269"/>
      <c r="T460" s="269"/>
      <c r="U460" s="269"/>
      <c r="V460" s="268"/>
      <c r="W460" s="268"/>
      <c r="X460" s="268"/>
    </row>
    <row r="461">
      <c r="A461" s="674">
        <v>45705.0</v>
      </c>
      <c r="B461" s="674">
        <v>45779.0</v>
      </c>
      <c r="C461" s="677">
        <v>236070.0</v>
      </c>
      <c r="D461" s="677" t="s">
        <v>83</v>
      </c>
      <c r="E461" s="678">
        <v>45627.0</v>
      </c>
      <c r="F461" s="679">
        <f t="shared" si="1"/>
        <v>5</v>
      </c>
      <c r="G461" s="686">
        <v>45637.0</v>
      </c>
      <c r="H461" s="680">
        <f t="shared" si="2"/>
        <v>4</v>
      </c>
      <c r="I461" s="677" t="s">
        <v>63</v>
      </c>
      <c r="J461" s="677" t="s">
        <v>33</v>
      </c>
      <c r="K461" s="687"/>
      <c r="L461" s="683"/>
      <c r="M461" s="674">
        <v>45751.0</v>
      </c>
      <c r="N461" s="677" t="s">
        <v>17</v>
      </c>
      <c r="O461" s="677" t="s">
        <v>197</v>
      </c>
      <c r="P461" s="684"/>
      <c r="Q461" s="269"/>
      <c r="R461" s="269"/>
      <c r="S461" s="269"/>
      <c r="T461" s="269"/>
      <c r="U461" s="269"/>
      <c r="V461" s="268"/>
      <c r="W461" s="268"/>
      <c r="X461" s="268"/>
    </row>
    <row r="462">
      <c r="A462" s="674">
        <v>45705.0</v>
      </c>
      <c r="B462" s="674">
        <v>45779.0</v>
      </c>
      <c r="C462" s="677">
        <v>239707.0</v>
      </c>
      <c r="D462" s="677" t="s">
        <v>83</v>
      </c>
      <c r="E462" s="678">
        <v>45658.0</v>
      </c>
      <c r="F462" s="679">
        <f t="shared" si="1"/>
        <v>4</v>
      </c>
      <c r="G462" s="674">
        <v>45680.0</v>
      </c>
      <c r="H462" s="680">
        <f t="shared" si="2"/>
        <v>3</v>
      </c>
      <c r="I462" s="677" t="s">
        <v>49</v>
      </c>
      <c r="J462" s="677">
        <v>512.0</v>
      </c>
      <c r="K462" s="681" t="s">
        <v>239</v>
      </c>
      <c r="L462" s="683"/>
      <c r="M462" s="674">
        <v>45751.0</v>
      </c>
      <c r="N462" s="677" t="s">
        <v>17</v>
      </c>
      <c r="O462" s="677" t="s">
        <v>198</v>
      </c>
      <c r="P462" s="684"/>
      <c r="Q462" s="269"/>
      <c r="R462" s="269"/>
      <c r="S462" s="269"/>
      <c r="T462" s="269"/>
      <c r="U462" s="269"/>
      <c r="V462" s="268"/>
      <c r="W462" s="268"/>
      <c r="X462" s="268"/>
    </row>
    <row r="463">
      <c r="A463" s="674">
        <v>45705.0</v>
      </c>
      <c r="B463" s="674">
        <v>45779.0</v>
      </c>
      <c r="C463" s="677">
        <v>241462.0</v>
      </c>
      <c r="D463" s="677" t="s">
        <v>83</v>
      </c>
      <c r="E463" s="678">
        <v>45658.0</v>
      </c>
      <c r="F463" s="679">
        <f t="shared" si="1"/>
        <v>4</v>
      </c>
      <c r="G463" s="674">
        <v>45688.0</v>
      </c>
      <c r="H463" s="680">
        <f t="shared" si="2"/>
        <v>3</v>
      </c>
      <c r="I463" s="677" t="s">
        <v>73</v>
      </c>
      <c r="J463" s="677" t="s">
        <v>33</v>
      </c>
      <c r="K463" s="687"/>
      <c r="L463" s="683"/>
      <c r="M463" s="674">
        <v>45751.0</v>
      </c>
      <c r="N463" s="677" t="s">
        <v>17</v>
      </c>
      <c r="O463" s="677" t="s">
        <v>198</v>
      </c>
      <c r="P463" s="684"/>
      <c r="Q463" s="269"/>
      <c r="R463" s="269"/>
      <c r="S463" s="269"/>
      <c r="T463" s="269"/>
      <c r="U463" s="269"/>
      <c r="V463" s="268"/>
      <c r="W463" s="268"/>
      <c r="X463" s="268"/>
    </row>
    <row r="464">
      <c r="A464" s="674">
        <v>45705.0</v>
      </c>
      <c r="B464" s="674">
        <v>45779.0</v>
      </c>
      <c r="C464" s="677">
        <v>242292.0</v>
      </c>
      <c r="D464" s="677" t="s">
        <v>83</v>
      </c>
      <c r="E464" s="678">
        <v>45658.0</v>
      </c>
      <c r="F464" s="679">
        <f t="shared" si="1"/>
        <v>4</v>
      </c>
      <c r="G464" s="674">
        <v>45698.0</v>
      </c>
      <c r="H464" s="680">
        <f t="shared" si="2"/>
        <v>2</v>
      </c>
      <c r="I464" s="677" t="s">
        <v>59</v>
      </c>
      <c r="J464" s="677" t="s">
        <v>143</v>
      </c>
      <c r="K464" s="687"/>
      <c r="L464" s="683"/>
      <c r="M464" s="674">
        <v>45751.0</v>
      </c>
      <c r="N464" s="677" t="s">
        <v>17</v>
      </c>
      <c r="O464" s="677" t="s">
        <v>198</v>
      </c>
      <c r="P464" s="684"/>
      <c r="Q464" s="269"/>
      <c r="R464" s="269"/>
      <c r="S464" s="269"/>
      <c r="T464" s="269"/>
      <c r="U464" s="269"/>
      <c r="V464" s="268"/>
      <c r="W464" s="268"/>
      <c r="X464" s="268"/>
    </row>
    <row r="465">
      <c r="A465" s="674">
        <v>45705.0</v>
      </c>
      <c r="B465" s="674">
        <v>45783.0</v>
      </c>
      <c r="C465" s="734">
        <v>236648.0</v>
      </c>
      <c r="D465" s="677" t="s">
        <v>83</v>
      </c>
      <c r="E465" s="678">
        <v>45536.0</v>
      </c>
      <c r="F465" s="679">
        <f t="shared" si="1"/>
        <v>8</v>
      </c>
      <c r="G465" s="686">
        <v>45576.0</v>
      </c>
      <c r="H465" s="680">
        <f t="shared" si="2"/>
        <v>6</v>
      </c>
      <c r="I465" s="677" t="s">
        <v>63</v>
      </c>
      <c r="J465" s="677">
        <v>402.0</v>
      </c>
      <c r="K465" s="681" t="s">
        <v>64</v>
      </c>
      <c r="L465" s="677" t="s">
        <v>68</v>
      </c>
      <c r="M465" s="682">
        <v>45764.0</v>
      </c>
      <c r="N465" s="677" t="s">
        <v>19</v>
      </c>
      <c r="O465" s="683"/>
      <c r="P465" s="684"/>
      <c r="Q465" s="269"/>
      <c r="R465" s="269"/>
      <c r="S465" s="269"/>
      <c r="T465" s="269"/>
      <c r="U465" s="269"/>
      <c r="V465" s="268"/>
      <c r="W465" s="268"/>
      <c r="X465" s="268"/>
    </row>
    <row r="466">
      <c r="A466" s="674">
        <v>45705.0</v>
      </c>
      <c r="B466" s="674">
        <v>45783.0</v>
      </c>
      <c r="C466" s="677">
        <v>230877.0</v>
      </c>
      <c r="D466" s="677" t="s">
        <v>83</v>
      </c>
      <c r="E466" s="678">
        <v>45536.0</v>
      </c>
      <c r="F466" s="679">
        <f t="shared" si="1"/>
        <v>8</v>
      </c>
      <c r="G466" s="686">
        <v>45576.0</v>
      </c>
      <c r="H466" s="680">
        <f t="shared" si="2"/>
        <v>6</v>
      </c>
      <c r="I466" s="677" t="s">
        <v>59</v>
      </c>
      <c r="J466" s="722" t="s">
        <v>899</v>
      </c>
      <c r="K466" s="681">
        <v>6000.0</v>
      </c>
      <c r="L466" s="677" t="s">
        <v>68</v>
      </c>
      <c r="M466" s="682">
        <v>45769.0</v>
      </c>
      <c r="N466" s="677" t="s">
        <v>19</v>
      </c>
      <c r="O466" s="683"/>
      <c r="P466" s="684"/>
      <c r="Q466" s="269"/>
      <c r="R466" s="269"/>
      <c r="S466" s="269"/>
      <c r="T466" s="269"/>
      <c r="U466" s="269"/>
      <c r="V466" s="268"/>
      <c r="W466" s="268"/>
      <c r="X466" s="268"/>
    </row>
    <row r="467">
      <c r="A467" s="674">
        <v>45705.0</v>
      </c>
      <c r="B467" s="674">
        <v>45783.0</v>
      </c>
      <c r="C467" s="677">
        <v>197079.0</v>
      </c>
      <c r="D467" s="677" t="s">
        <v>58</v>
      </c>
      <c r="E467" s="678">
        <v>45200.0</v>
      </c>
      <c r="F467" s="679">
        <f t="shared" si="1"/>
        <v>19</v>
      </c>
      <c r="G467" s="674">
        <v>45295.0</v>
      </c>
      <c r="H467" s="680">
        <f t="shared" si="2"/>
        <v>16</v>
      </c>
      <c r="I467" s="677" t="s">
        <v>59</v>
      </c>
      <c r="J467" s="677">
        <v>141.0</v>
      </c>
      <c r="K467" s="687"/>
      <c r="L467" s="683"/>
      <c r="M467" s="682">
        <v>45763.0</v>
      </c>
      <c r="N467" s="677" t="s">
        <v>19</v>
      </c>
      <c r="O467" s="683"/>
      <c r="P467" s="684"/>
      <c r="Q467" s="269"/>
      <c r="R467" s="269"/>
      <c r="S467" s="269"/>
      <c r="T467" s="269"/>
      <c r="U467" s="269"/>
      <c r="V467" s="268"/>
      <c r="W467" s="268"/>
      <c r="X467" s="268"/>
    </row>
    <row r="468">
      <c r="A468" s="674">
        <v>45705.0</v>
      </c>
      <c r="B468" s="674">
        <v>45779.0</v>
      </c>
      <c r="C468" s="677">
        <v>239724.0</v>
      </c>
      <c r="D468" s="677" t="s">
        <v>58</v>
      </c>
      <c r="E468" s="678">
        <v>45627.0</v>
      </c>
      <c r="F468" s="679">
        <f t="shared" si="1"/>
        <v>5</v>
      </c>
      <c r="G468" s="674">
        <v>45674.0</v>
      </c>
      <c r="H468" s="680">
        <f t="shared" si="2"/>
        <v>3</v>
      </c>
      <c r="I468" s="677" t="s">
        <v>59</v>
      </c>
      <c r="J468" s="677" t="s">
        <v>143</v>
      </c>
      <c r="K468" s="687"/>
      <c r="L468" s="683"/>
      <c r="M468" s="674">
        <v>45751.0</v>
      </c>
      <c r="N468" s="677" t="s">
        <v>17</v>
      </c>
      <c r="O468" s="677" t="s">
        <v>197</v>
      </c>
      <c r="P468" s="684"/>
      <c r="Q468" s="269"/>
      <c r="R468" s="269"/>
      <c r="S468" s="269"/>
      <c r="T468" s="269"/>
      <c r="U468" s="269"/>
      <c r="V468" s="268"/>
      <c r="W468" s="268"/>
      <c r="X468" s="268"/>
    </row>
    <row r="469">
      <c r="A469" s="674">
        <v>45705.0</v>
      </c>
      <c r="B469" s="674">
        <v>45779.0</v>
      </c>
      <c r="C469" s="677">
        <v>241123.0</v>
      </c>
      <c r="D469" s="677" t="s">
        <v>58</v>
      </c>
      <c r="E469" s="678">
        <v>45658.0</v>
      </c>
      <c r="F469" s="679">
        <f t="shared" si="1"/>
        <v>4</v>
      </c>
      <c r="G469" s="674">
        <v>45687.0</v>
      </c>
      <c r="H469" s="680">
        <f t="shared" si="2"/>
        <v>3</v>
      </c>
      <c r="I469" s="677" t="s">
        <v>49</v>
      </c>
      <c r="J469" s="677">
        <v>512.0</v>
      </c>
      <c r="K469" s="681" t="s">
        <v>239</v>
      </c>
      <c r="L469" s="683"/>
      <c r="M469" s="674">
        <v>45751.0</v>
      </c>
      <c r="N469" s="677" t="s">
        <v>17</v>
      </c>
      <c r="O469" s="677" t="s">
        <v>198</v>
      </c>
      <c r="P469" s="684"/>
      <c r="Q469" s="269"/>
      <c r="R469" s="269"/>
      <c r="S469" s="269"/>
      <c r="T469" s="269"/>
      <c r="U469" s="269"/>
      <c r="V469" s="268"/>
      <c r="W469" s="268"/>
      <c r="X469" s="268"/>
    </row>
    <row r="470">
      <c r="A470" s="674">
        <v>45705.0</v>
      </c>
      <c r="B470" s="674">
        <v>45783.0</v>
      </c>
      <c r="C470" s="677">
        <v>222735.0</v>
      </c>
      <c r="D470" s="677" t="s">
        <v>58</v>
      </c>
      <c r="E470" s="678">
        <v>45658.0</v>
      </c>
      <c r="F470" s="679">
        <f t="shared" si="1"/>
        <v>4</v>
      </c>
      <c r="G470" s="674">
        <v>45688.0</v>
      </c>
      <c r="H470" s="680">
        <f t="shared" si="2"/>
        <v>3</v>
      </c>
      <c r="I470" s="677" t="s">
        <v>74</v>
      </c>
      <c r="J470" s="677" t="s">
        <v>33</v>
      </c>
      <c r="K470" s="687"/>
      <c r="L470" s="683"/>
      <c r="M470" s="674">
        <v>45751.0</v>
      </c>
      <c r="N470" s="677" t="s">
        <v>19</v>
      </c>
      <c r="O470" s="677" t="s">
        <v>198</v>
      </c>
      <c r="P470" s="684"/>
      <c r="Q470" s="269"/>
      <c r="R470" s="269"/>
      <c r="S470" s="269"/>
      <c r="T470" s="269"/>
      <c r="U470" s="269"/>
      <c r="V470" s="268"/>
      <c r="W470" s="268"/>
      <c r="X470" s="268"/>
    </row>
    <row r="471">
      <c r="A471" s="674">
        <v>45705.0</v>
      </c>
      <c r="B471" s="674">
        <v>45779.0</v>
      </c>
      <c r="C471" s="677">
        <v>242485.0</v>
      </c>
      <c r="D471" s="677" t="s">
        <v>58</v>
      </c>
      <c r="E471" s="678">
        <v>45597.0</v>
      </c>
      <c r="F471" s="679">
        <f t="shared" si="1"/>
        <v>6</v>
      </c>
      <c r="G471" s="674">
        <v>45698.0</v>
      </c>
      <c r="H471" s="680">
        <f t="shared" si="2"/>
        <v>2</v>
      </c>
      <c r="I471" s="677" t="s">
        <v>59</v>
      </c>
      <c r="J471" s="677" t="s">
        <v>143</v>
      </c>
      <c r="K471" s="681">
        <v>7000.0</v>
      </c>
      <c r="L471" s="683"/>
      <c r="M471" s="682">
        <v>45761.0</v>
      </c>
      <c r="N471" s="677" t="s">
        <v>17</v>
      </c>
      <c r="O471" s="677" t="s">
        <v>208</v>
      </c>
      <c r="P471" s="684"/>
      <c r="Q471" s="269"/>
      <c r="R471" s="269"/>
      <c r="S471" s="269"/>
      <c r="T471" s="269"/>
      <c r="U471" s="269"/>
      <c r="V471" s="268"/>
      <c r="W471" s="268"/>
      <c r="X471" s="268"/>
    </row>
    <row r="472">
      <c r="A472" s="674">
        <v>45705.0</v>
      </c>
      <c r="B472" s="674">
        <v>45779.0</v>
      </c>
      <c r="C472" s="677">
        <v>240893.0</v>
      </c>
      <c r="D472" s="677" t="s">
        <v>87</v>
      </c>
      <c r="E472" s="678">
        <v>45566.0</v>
      </c>
      <c r="F472" s="679">
        <f t="shared" si="1"/>
        <v>7</v>
      </c>
      <c r="G472" s="674">
        <v>45685.0</v>
      </c>
      <c r="H472" s="680">
        <f t="shared" si="2"/>
        <v>3</v>
      </c>
      <c r="I472" s="677" t="s">
        <v>59</v>
      </c>
      <c r="J472" s="677" t="s">
        <v>33</v>
      </c>
      <c r="K472" s="687"/>
      <c r="L472" s="683"/>
      <c r="M472" s="683"/>
      <c r="N472" s="677" t="s">
        <v>17</v>
      </c>
      <c r="O472" s="683"/>
      <c r="P472" s="684"/>
      <c r="Q472" s="269"/>
      <c r="R472" s="269"/>
      <c r="S472" s="269"/>
      <c r="T472" s="269"/>
      <c r="U472" s="269"/>
      <c r="V472" s="268"/>
      <c r="W472" s="268"/>
      <c r="X472" s="268"/>
    </row>
    <row r="473">
      <c r="A473" s="674">
        <v>45705.0</v>
      </c>
      <c r="B473" s="674">
        <v>45779.0</v>
      </c>
      <c r="C473" s="677">
        <v>238165.0</v>
      </c>
      <c r="D473" s="677" t="s">
        <v>87</v>
      </c>
      <c r="E473" s="678">
        <v>45627.0</v>
      </c>
      <c r="F473" s="679">
        <f t="shared" si="1"/>
        <v>5</v>
      </c>
      <c r="G473" s="674">
        <v>45661.0</v>
      </c>
      <c r="H473" s="680">
        <f t="shared" si="2"/>
        <v>4</v>
      </c>
      <c r="I473" s="677" t="s">
        <v>59</v>
      </c>
      <c r="J473" s="677" t="s">
        <v>33</v>
      </c>
      <c r="K473" s="687"/>
      <c r="L473" s="683"/>
      <c r="M473" s="674">
        <v>45751.0</v>
      </c>
      <c r="N473" s="677" t="s">
        <v>17</v>
      </c>
      <c r="O473" s="677" t="s">
        <v>197</v>
      </c>
      <c r="P473" s="684"/>
      <c r="Q473" s="269"/>
      <c r="R473" s="269"/>
      <c r="S473" s="269"/>
      <c r="T473" s="269"/>
      <c r="U473" s="269"/>
      <c r="V473" s="268"/>
      <c r="W473" s="268"/>
      <c r="X473" s="268"/>
    </row>
    <row r="474">
      <c r="A474" s="674">
        <v>45721.0</v>
      </c>
      <c r="B474" s="674">
        <v>45783.0</v>
      </c>
      <c r="C474" s="677">
        <v>234279.0</v>
      </c>
      <c r="D474" s="677" t="s">
        <v>107</v>
      </c>
      <c r="E474" s="678">
        <v>45597.0</v>
      </c>
      <c r="F474" s="679">
        <f t="shared" si="1"/>
        <v>6</v>
      </c>
      <c r="G474" s="686">
        <v>45610.0</v>
      </c>
      <c r="H474" s="680">
        <f t="shared" si="2"/>
        <v>5</v>
      </c>
      <c r="I474" s="677" t="s">
        <v>59</v>
      </c>
      <c r="J474" s="677" t="s">
        <v>1396</v>
      </c>
      <c r="K474" s="681">
        <v>17000.0</v>
      </c>
      <c r="L474" s="683"/>
      <c r="M474" s="682">
        <v>45751.0</v>
      </c>
      <c r="N474" s="677" t="s">
        <v>19</v>
      </c>
      <c r="O474" s="677" t="s">
        <v>65</v>
      </c>
      <c r="P474" s="684"/>
      <c r="Q474" s="269"/>
      <c r="R474" s="269"/>
      <c r="S474" s="269"/>
      <c r="T474" s="269"/>
      <c r="U474" s="269"/>
      <c r="V474" s="268"/>
      <c r="W474" s="268"/>
      <c r="X474" s="268"/>
    </row>
    <row r="475">
      <c r="A475" s="674">
        <v>45705.0</v>
      </c>
      <c r="B475" s="674">
        <v>45779.0</v>
      </c>
      <c r="C475" s="677">
        <v>237197.0</v>
      </c>
      <c r="D475" s="677" t="s">
        <v>107</v>
      </c>
      <c r="E475" s="678">
        <v>45597.0</v>
      </c>
      <c r="F475" s="679">
        <f t="shared" si="1"/>
        <v>6</v>
      </c>
      <c r="G475" s="686">
        <v>45642.0</v>
      </c>
      <c r="H475" s="680">
        <f t="shared" si="2"/>
        <v>4</v>
      </c>
      <c r="I475" s="677" t="s">
        <v>59</v>
      </c>
      <c r="J475" s="677" t="s">
        <v>33</v>
      </c>
      <c r="K475" s="681">
        <v>7000.0</v>
      </c>
      <c r="L475" s="683"/>
      <c r="M475" s="682">
        <v>45762.0</v>
      </c>
      <c r="N475" s="677" t="s">
        <v>17</v>
      </c>
      <c r="O475" s="677" t="s">
        <v>1362</v>
      </c>
      <c r="P475" s="684"/>
      <c r="Q475" s="269"/>
      <c r="R475" s="269"/>
      <c r="S475" s="269"/>
      <c r="T475" s="269"/>
      <c r="U475" s="269"/>
      <c r="V475" s="268"/>
      <c r="W475" s="268"/>
      <c r="X475" s="268"/>
    </row>
    <row r="476">
      <c r="A476" s="674">
        <v>45705.0</v>
      </c>
      <c r="B476" s="674">
        <v>45779.0</v>
      </c>
      <c r="C476" s="677">
        <v>240518.0</v>
      </c>
      <c r="D476" s="677" t="s">
        <v>107</v>
      </c>
      <c r="E476" s="678">
        <v>45627.0</v>
      </c>
      <c r="F476" s="679">
        <f t="shared" si="1"/>
        <v>5</v>
      </c>
      <c r="G476" s="674">
        <v>45684.0</v>
      </c>
      <c r="H476" s="680">
        <f t="shared" si="2"/>
        <v>3</v>
      </c>
      <c r="I476" s="677" t="s">
        <v>59</v>
      </c>
      <c r="J476" s="677" t="s">
        <v>33</v>
      </c>
      <c r="K476" s="687"/>
      <c r="L476" s="683"/>
      <c r="M476" s="674">
        <v>45751.0</v>
      </c>
      <c r="N476" s="677" t="s">
        <v>17</v>
      </c>
      <c r="O476" s="677" t="s">
        <v>197</v>
      </c>
      <c r="P476" s="684"/>
      <c r="Q476" s="269"/>
      <c r="R476" s="269"/>
      <c r="S476" s="269"/>
      <c r="T476" s="269"/>
      <c r="U476" s="269"/>
      <c r="V476" s="268"/>
      <c r="W476" s="268"/>
      <c r="X476" s="268"/>
    </row>
    <row r="477">
      <c r="A477" s="674">
        <v>45705.0</v>
      </c>
      <c r="B477" s="674">
        <v>45779.0</v>
      </c>
      <c r="C477" s="677">
        <v>234273.0</v>
      </c>
      <c r="D477" s="677" t="s">
        <v>107</v>
      </c>
      <c r="E477" s="678">
        <v>45627.0</v>
      </c>
      <c r="F477" s="679">
        <f t="shared" si="1"/>
        <v>5</v>
      </c>
      <c r="G477" s="674">
        <v>45693.0</v>
      </c>
      <c r="H477" s="680">
        <f t="shared" si="2"/>
        <v>3</v>
      </c>
      <c r="I477" s="677" t="s">
        <v>59</v>
      </c>
      <c r="J477" s="677" t="s">
        <v>33</v>
      </c>
      <c r="K477" s="687"/>
      <c r="L477" s="683"/>
      <c r="M477" s="674">
        <v>45751.0</v>
      </c>
      <c r="N477" s="677" t="s">
        <v>17</v>
      </c>
      <c r="O477" s="677" t="s">
        <v>1370</v>
      </c>
      <c r="P477" s="684"/>
      <c r="Q477" s="115"/>
      <c r="R477" s="165"/>
      <c r="S477" s="165"/>
      <c r="T477" s="165"/>
      <c r="U477" s="165"/>
      <c r="V477" s="166"/>
      <c r="W477" s="166"/>
      <c r="X477" s="166"/>
    </row>
    <row r="478">
      <c r="A478" s="674">
        <v>45764.0</v>
      </c>
      <c r="B478" s="674">
        <v>45783.0</v>
      </c>
      <c r="C478" s="677">
        <v>194674.0</v>
      </c>
      <c r="D478" s="677" t="s">
        <v>89</v>
      </c>
      <c r="E478" s="678">
        <v>45231.0</v>
      </c>
      <c r="F478" s="679">
        <f t="shared" si="1"/>
        <v>18</v>
      </c>
      <c r="G478" s="674">
        <v>45261.0</v>
      </c>
      <c r="H478" s="680">
        <f t="shared" si="2"/>
        <v>17</v>
      </c>
      <c r="I478" s="677" t="s">
        <v>49</v>
      </c>
      <c r="J478" s="677">
        <v>535.0</v>
      </c>
      <c r="K478" s="681">
        <v>15000.0</v>
      </c>
      <c r="L478" s="683"/>
      <c r="M478" s="682">
        <v>45769.0</v>
      </c>
      <c r="N478" s="677" t="s">
        <v>19</v>
      </c>
      <c r="O478" s="683"/>
      <c r="P478" s="684"/>
      <c r="Q478" s="115"/>
      <c r="R478" s="165"/>
      <c r="S478" s="165"/>
      <c r="T478" s="165"/>
      <c r="U478" s="165"/>
      <c r="V478" s="166"/>
      <c r="W478" s="166"/>
      <c r="X478" s="166"/>
    </row>
    <row r="479">
      <c r="A479" s="674">
        <v>45705.0</v>
      </c>
      <c r="B479" s="674">
        <v>45779.0</v>
      </c>
      <c r="C479" s="677">
        <v>240589.0</v>
      </c>
      <c r="D479" s="677" t="s">
        <v>89</v>
      </c>
      <c r="E479" s="678">
        <v>45658.0</v>
      </c>
      <c r="F479" s="679">
        <f t="shared" si="1"/>
        <v>4</v>
      </c>
      <c r="G479" s="674">
        <v>45688.0</v>
      </c>
      <c r="H479" s="680">
        <f t="shared" si="2"/>
        <v>3</v>
      </c>
      <c r="I479" s="677" t="s">
        <v>59</v>
      </c>
      <c r="J479" s="677" t="s">
        <v>33</v>
      </c>
      <c r="K479" s="687"/>
      <c r="L479" s="683"/>
      <c r="M479" s="674">
        <v>45751.0</v>
      </c>
      <c r="N479" s="677" t="s">
        <v>17</v>
      </c>
      <c r="O479" s="677" t="s">
        <v>198</v>
      </c>
      <c r="P479" s="684"/>
      <c r="Q479" s="115"/>
      <c r="R479" s="165"/>
      <c r="S479" s="165"/>
      <c r="T479" s="165"/>
      <c r="U479" s="165"/>
      <c r="V479" s="166"/>
      <c r="W479" s="166"/>
      <c r="X479" s="166"/>
    </row>
    <row r="480">
      <c r="A480" s="674">
        <v>45705.0</v>
      </c>
      <c r="B480" s="674">
        <v>45779.0</v>
      </c>
      <c r="C480" s="677">
        <v>240160.0</v>
      </c>
      <c r="D480" s="677" t="s">
        <v>89</v>
      </c>
      <c r="E480" s="678">
        <v>45658.0</v>
      </c>
      <c r="F480" s="679">
        <f t="shared" si="1"/>
        <v>4</v>
      </c>
      <c r="G480" s="674">
        <v>45680.0</v>
      </c>
      <c r="H480" s="680">
        <f t="shared" si="2"/>
        <v>3</v>
      </c>
      <c r="I480" s="677" t="s">
        <v>59</v>
      </c>
      <c r="J480" s="677" t="s">
        <v>33</v>
      </c>
      <c r="K480" s="687"/>
      <c r="L480" s="683"/>
      <c r="M480" s="674">
        <v>45751.0</v>
      </c>
      <c r="N480" s="677" t="s">
        <v>17</v>
      </c>
      <c r="O480" s="677" t="s">
        <v>198</v>
      </c>
      <c r="P480" s="684"/>
      <c r="Q480" s="115"/>
      <c r="R480" s="165"/>
      <c r="S480" s="165"/>
      <c r="T480" s="165"/>
      <c r="U480" s="165"/>
      <c r="V480" s="166"/>
      <c r="W480" s="166"/>
      <c r="X480" s="166"/>
    </row>
    <row r="481">
      <c r="A481" s="674">
        <v>45705.0</v>
      </c>
      <c r="B481" s="674">
        <v>45779.0</v>
      </c>
      <c r="C481" s="677">
        <v>241661.0</v>
      </c>
      <c r="D481" s="677" t="s">
        <v>89</v>
      </c>
      <c r="E481" s="678">
        <v>45658.0</v>
      </c>
      <c r="F481" s="679">
        <f t="shared" si="1"/>
        <v>4</v>
      </c>
      <c r="G481" s="674">
        <v>45694.0</v>
      </c>
      <c r="H481" s="680">
        <f t="shared" si="2"/>
        <v>3</v>
      </c>
      <c r="I481" s="677" t="s">
        <v>73</v>
      </c>
      <c r="J481" s="677" t="s">
        <v>33</v>
      </c>
      <c r="K481" s="687"/>
      <c r="L481" s="683"/>
      <c r="M481" s="674">
        <v>45751.0</v>
      </c>
      <c r="N481" s="677" t="s">
        <v>17</v>
      </c>
      <c r="O481" s="677" t="s">
        <v>198</v>
      </c>
      <c r="P481" s="684"/>
      <c r="Q481" s="115"/>
      <c r="R481" s="165"/>
      <c r="S481" s="165"/>
      <c r="T481" s="165"/>
      <c r="U481" s="165"/>
      <c r="V481" s="166"/>
      <c r="W481" s="166"/>
      <c r="X481" s="166"/>
    </row>
    <row r="482">
      <c r="A482" s="674">
        <v>45705.0</v>
      </c>
      <c r="B482" s="674">
        <v>45779.0</v>
      </c>
      <c r="C482" s="677">
        <v>237881.0</v>
      </c>
      <c r="D482" s="677" t="s">
        <v>158</v>
      </c>
      <c r="E482" s="678">
        <v>45627.0</v>
      </c>
      <c r="F482" s="679">
        <f t="shared" si="1"/>
        <v>5</v>
      </c>
      <c r="G482" s="686">
        <v>45654.0</v>
      </c>
      <c r="H482" s="680">
        <f t="shared" si="2"/>
        <v>4</v>
      </c>
      <c r="I482" s="677" t="s">
        <v>59</v>
      </c>
      <c r="J482" s="677">
        <v>102.0</v>
      </c>
      <c r="K482" s="687"/>
      <c r="L482" s="677" t="s">
        <v>51</v>
      </c>
      <c r="M482" s="682">
        <v>45749.0</v>
      </c>
      <c r="N482" s="677" t="s">
        <v>17</v>
      </c>
      <c r="O482" s="677" t="s">
        <v>1370</v>
      </c>
      <c r="P482" s="684"/>
      <c r="Q482" s="115"/>
      <c r="R482" s="165"/>
      <c r="S482" s="165"/>
      <c r="T482" s="165"/>
      <c r="U482" s="165"/>
      <c r="V482" s="166"/>
      <c r="W482" s="166"/>
      <c r="X482" s="166"/>
    </row>
    <row r="483">
      <c r="A483" s="674">
        <v>45705.0</v>
      </c>
      <c r="B483" s="674">
        <v>45779.0</v>
      </c>
      <c r="C483" s="677">
        <v>242231.0</v>
      </c>
      <c r="D483" s="677" t="s">
        <v>158</v>
      </c>
      <c r="E483" s="678">
        <v>45658.0</v>
      </c>
      <c r="F483" s="679">
        <f t="shared" si="1"/>
        <v>4</v>
      </c>
      <c r="G483" s="674">
        <v>45695.0</v>
      </c>
      <c r="H483" s="680">
        <f t="shared" si="2"/>
        <v>2</v>
      </c>
      <c r="I483" s="677" t="s">
        <v>59</v>
      </c>
      <c r="J483" s="677" t="s">
        <v>33</v>
      </c>
      <c r="K483" s="687"/>
      <c r="L483" s="683"/>
      <c r="M483" s="674">
        <v>45751.0</v>
      </c>
      <c r="N483" s="677" t="s">
        <v>17</v>
      </c>
      <c r="O483" s="677" t="s">
        <v>198</v>
      </c>
      <c r="P483" s="684"/>
      <c r="Q483" s="115"/>
      <c r="R483" s="165"/>
      <c r="S483" s="165"/>
      <c r="T483" s="165"/>
      <c r="U483" s="165"/>
      <c r="V483" s="166"/>
      <c r="W483" s="166"/>
      <c r="X483" s="166"/>
    </row>
    <row r="484">
      <c r="A484" s="674">
        <v>45705.0</v>
      </c>
      <c r="B484" s="674">
        <v>45779.0</v>
      </c>
      <c r="C484" s="677">
        <v>241406.0</v>
      </c>
      <c r="D484" s="677" t="s">
        <v>111</v>
      </c>
      <c r="E484" s="678">
        <v>45627.0</v>
      </c>
      <c r="F484" s="679">
        <f t="shared" si="1"/>
        <v>5</v>
      </c>
      <c r="G484" s="674">
        <v>45688.0</v>
      </c>
      <c r="H484" s="680">
        <f t="shared" si="2"/>
        <v>3</v>
      </c>
      <c r="I484" s="677" t="s">
        <v>49</v>
      </c>
      <c r="J484" s="677">
        <v>512.0</v>
      </c>
      <c r="K484" s="681" t="s">
        <v>239</v>
      </c>
      <c r="L484" s="683"/>
      <c r="M484" s="674">
        <v>45751.0</v>
      </c>
      <c r="N484" s="677" t="s">
        <v>17</v>
      </c>
      <c r="O484" s="677" t="s">
        <v>197</v>
      </c>
      <c r="P484" s="684"/>
      <c r="Q484" s="115"/>
      <c r="R484" s="165"/>
      <c r="S484" s="165"/>
      <c r="T484" s="165"/>
      <c r="U484" s="165"/>
      <c r="V484" s="166"/>
      <c r="W484" s="166"/>
      <c r="X484" s="166"/>
    </row>
    <row r="485">
      <c r="A485" s="674">
        <v>45705.0</v>
      </c>
      <c r="B485" s="674">
        <v>45779.0</v>
      </c>
      <c r="C485" s="677">
        <v>238170.0</v>
      </c>
      <c r="D485" s="677" t="s">
        <v>111</v>
      </c>
      <c r="E485" s="678">
        <v>45627.0</v>
      </c>
      <c r="F485" s="679">
        <f t="shared" si="1"/>
        <v>5</v>
      </c>
      <c r="G485" s="674">
        <v>45664.0</v>
      </c>
      <c r="H485" s="680">
        <f t="shared" si="2"/>
        <v>3</v>
      </c>
      <c r="I485" s="677" t="s">
        <v>63</v>
      </c>
      <c r="J485" s="677" t="s">
        <v>33</v>
      </c>
      <c r="K485" s="687"/>
      <c r="L485" s="683"/>
      <c r="M485" s="674">
        <v>45769.0</v>
      </c>
      <c r="N485" s="677" t="s">
        <v>17</v>
      </c>
      <c r="O485" s="677" t="s">
        <v>1370</v>
      </c>
      <c r="P485" s="684"/>
      <c r="Q485" s="115"/>
      <c r="R485" s="165"/>
      <c r="S485" s="165"/>
      <c r="T485" s="165"/>
      <c r="U485" s="165"/>
      <c r="V485" s="166"/>
      <c r="W485" s="166"/>
      <c r="X485" s="166"/>
    </row>
    <row r="486">
      <c r="A486" s="674">
        <v>45705.0</v>
      </c>
      <c r="B486" s="674">
        <v>45783.0</v>
      </c>
      <c r="C486" s="677">
        <v>216022.0</v>
      </c>
      <c r="D486" s="677" t="s">
        <v>112</v>
      </c>
      <c r="E486" s="678">
        <v>45627.0</v>
      </c>
      <c r="F486" s="679">
        <f t="shared" si="1"/>
        <v>5</v>
      </c>
      <c r="G486" s="686">
        <v>45651.0</v>
      </c>
      <c r="H486" s="680">
        <f t="shared" si="2"/>
        <v>4</v>
      </c>
      <c r="I486" s="677" t="s">
        <v>59</v>
      </c>
      <c r="J486" s="677" t="s">
        <v>33</v>
      </c>
      <c r="K486" s="687"/>
      <c r="L486" s="683"/>
      <c r="M486" s="674">
        <v>45751.0</v>
      </c>
      <c r="N486" s="677" t="s">
        <v>19</v>
      </c>
      <c r="O486" s="677" t="s">
        <v>197</v>
      </c>
      <c r="P486" s="684"/>
      <c r="Q486" s="115"/>
      <c r="R486" s="165"/>
      <c r="S486" s="165"/>
      <c r="T486" s="165"/>
      <c r="U486" s="165"/>
      <c r="V486" s="166"/>
      <c r="W486" s="166"/>
      <c r="X486" s="166"/>
    </row>
    <row r="487">
      <c r="A487" s="674">
        <v>45705.0</v>
      </c>
      <c r="B487" s="674">
        <v>45779.0</v>
      </c>
      <c r="C487" s="677">
        <v>240534.0</v>
      </c>
      <c r="D487" s="677" t="s">
        <v>112</v>
      </c>
      <c r="E487" s="678">
        <v>45658.0</v>
      </c>
      <c r="F487" s="679">
        <f t="shared" si="1"/>
        <v>4</v>
      </c>
      <c r="G487" s="674">
        <v>45691.0</v>
      </c>
      <c r="H487" s="680">
        <f t="shared" si="2"/>
        <v>3</v>
      </c>
      <c r="I487" s="677" t="s">
        <v>49</v>
      </c>
      <c r="J487" s="677">
        <v>512.0</v>
      </c>
      <c r="K487" s="681" t="s">
        <v>239</v>
      </c>
      <c r="L487" s="683"/>
      <c r="M487" s="674">
        <v>45751.0</v>
      </c>
      <c r="N487" s="677" t="s">
        <v>17</v>
      </c>
      <c r="O487" s="677" t="s">
        <v>198</v>
      </c>
      <c r="P487" s="684"/>
      <c r="Q487" s="115"/>
      <c r="R487" s="165"/>
      <c r="S487" s="165"/>
      <c r="T487" s="165"/>
      <c r="U487" s="165"/>
      <c r="V487" s="166"/>
      <c r="W487" s="166"/>
      <c r="X487" s="166"/>
    </row>
    <row r="488">
      <c r="A488" s="674">
        <v>45705.0</v>
      </c>
      <c r="B488" s="674">
        <v>45779.0</v>
      </c>
      <c r="C488" s="677">
        <v>242117.0</v>
      </c>
      <c r="D488" s="677" t="s">
        <v>93</v>
      </c>
      <c r="E488" s="678">
        <v>45627.0</v>
      </c>
      <c r="F488" s="679">
        <f t="shared" si="1"/>
        <v>5</v>
      </c>
      <c r="G488" s="674">
        <v>45694.0</v>
      </c>
      <c r="H488" s="680">
        <f t="shared" si="2"/>
        <v>3</v>
      </c>
      <c r="I488" s="677" t="s">
        <v>59</v>
      </c>
      <c r="J488" s="677" t="s">
        <v>33</v>
      </c>
      <c r="K488" s="687"/>
      <c r="L488" s="683"/>
      <c r="M488" s="674">
        <v>45751.0</v>
      </c>
      <c r="N488" s="677" t="s">
        <v>17</v>
      </c>
      <c r="O488" s="677" t="s">
        <v>197</v>
      </c>
      <c r="P488" s="684"/>
      <c r="Q488" s="115"/>
      <c r="R488" s="165"/>
      <c r="S488" s="165"/>
      <c r="T488" s="165"/>
      <c r="U488" s="165"/>
      <c r="V488" s="166"/>
      <c r="W488" s="166"/>
      <c r="X488" s="166"/>
    </row>
    <row r="489">
      <c r="A489" s="674">
        <v>45705.0</v>
      </c>
      <c r="B489" s="674">
        <v>45783.0</v>
      </c>
      <c r="C489" s="677">
        <v>199339.0</v>
      </c>
      <c r="D489" s="677" t="s">
        <v>95</v>
      </c>
      <c r="E489" s="678">
        <v>45292.0</v>
      </c>
      <c r="F489" s="679">
        <f t="shared" si="1"/>
        <v>16</v>
      </c>
      <c r="G489" s="674">
        <v>45311.0</v>
      </c>
      <c r="H489" s="680">
        <f t="shared" si="2"/>
        <v>15</v>
      </c>
      <c r="I489" s="677" t="s">
        <v>49</v>
      </c>
      <c r="J489" s="677">
        <v>535.0</v>
      </c>
      <c r="K489" s="681">
        <v>4000.0</v>
      </c>
      <c r="L489" s="677" t="s">
        <v>68</v>
      </c>
      <c r="M489" s="682">
        <v>45761.0</v>
      </c>
      <c r="N489" s="677" t="s">
        <v>19</v>
      </c>
      <c r="O489" s="683"/>
      <c r="P489" s="684"/>
      <c r="Q489" s="115"/>
      <c r="R489" s="165"/>
      <c r="S489" s="165"/>
      <c r="T489" s="165"/>
      <c r="U489" s="165"/>
      <c r="V489" s="166"/>
      <c r="W489" s="166"/>
      <c r="X489" s="166"/>
    </row>
    <row r="490">
      <c r="A490" s="674">
        <v>45705.0</v>
      </c>
      <c r="B490" s="674">
        <v>45779.0</v>
      </c>
      <c r="C490" s="677">
        <v>242532.0</v>
      </c>
      <c r="D490" s="677" t="s">
        <v>95</v>
      </c>
      <c r="E490" s="678">
        <v>45658.0</v>
      </c>
      <c r="F490" s="679">
        <f t="shared" si="1"/>
        <v>4</v>
      </c>
      <c r="G490" s="674">
        <v>45333.0</v>
      </c>
      <c r="H490" s="680">
        <f t="shared" si="2"/>
        <v>14</v>
      </c>
      <c r="I490" s="677" t="s">
        <v>63</v>
      </c>
      <c r="J490" s="677" t="s">
        <v>33</v>
      </c>
      <c r="K490" s="687"/>
      <c r="L490" s="683"/>
      <c r="M490" s="674">
        <v>45764.0</v>
      </c>
      <c r="N490" s="677" t="s">
        <v>17</v>
      </c>
      <c r="O490" s="677" t="s">
        <v>198</v>
      </c>
      <c r="P490" s="684"/>
      <c r="Q490" s="115"/>
      <c r="R490" s="165"/>
      <c r="S490" s="165"/>
      <c r="T490" s="165"/>
      <c r="U490" s="165"/>
      <c r="V490" s="166"/>
      <c r="W490" s="166"/>
      <c r="X490" s="166"/>
    </row>
    <row r="491">
      <c r="A491" s="674">
        <v>45763.0</v>
      </c>
      <c r="B491" s="674">
        <v>45783.0</v>
      </c>
      <c r="C491" s="677">
        <v>235166.0</v>
      </c>
      <c r="D491" s="677" t="s">
        <v>96</v>
      </c>
      <c r="E491" s="678">
        <v>45597.0</v>
      </c>
      <c r="F491" s="679">
        <f t="shared" si="1"/>
        <v>6</v>
      </c>
      <c r="G491" s="686">
        <v>45621.0</v>
      </c>
      <c r="H491" s="680">
        <f t="shared" si="2"/>
        <v>5</v>
      </c>
      <c r="I491" s="677" t="s">
        <v>73</v>
      </c>
      <c r="J491" s="735">
        <v>232.0</v>
      </c>
      <c r="K491" s="681">
        <v>15000.0</v>
      </c>
      <c r="L491" s="683"/>
      <c r="M491" s="682">
        <v>45763.0</v>
      </c>
      <c r="N491" s="677" t="s">
        <v>20</v>
      </c>
      <c r="O491" s="683"/>
      <c r="P491" s="684"/>
      <c r="Q491" s="115"/>
      <c r="R491" s="165"/>
      <c r="S491" s="165"/>
      <c r="T491" s="165"/>
      <c r="U491" s="165"/>
      <c r="V491" s="166"/>
      <c r="W491" s="166"/>
      <c r="X491" s="166"/>
    </row>
    <row r="492">
      <c r="A492" s="674">
        <v>45705.0</v>
      </c>
      <c r="B492" s="674">
        <v>45783.0</v>
      </c>
      <c r="C492" s="677">
        <v>146861.0</v>
      </c>
      <c r="D492" s="677" t="s">
        <v>96</v>
      </c>
      <c r="E492" s="678">
        <v>44986.0</v>
      </c>
      <c r="F492" s="679">
        <f t="shared" si="1"/>
        <v>26</v>
      </c>
      <c r="G492" s="686">
        <v>45259.0</v>
      </c>
      <c r="H492" s="680">
        <f t="shared" si="2"/>
        <v>17</v>
      </c>
      <c r="I492" s="677" t="s">
        <v>73</v>
      </c>
      <c r="J492" s="677">
        <v>214.0</v>
      </c>
      <c r="K492" s="681">
        <v>5000.0</v>
      </c>
      <c r="L492" s="677" t="s">
        <v>68</v>
      </c>
      <c r="M492" s="674">
        <v>45748.0</v>
      </c>
      <c r="N492" s="677" t="s">
        <v>19</v>
      </c>
      <c r="O492" s="683"/>
      <c r="P492" s="684"/>
      <c r="Q492" s="115"/>
      <c r="R492" s="165"/>
      <c r="S492" s="165"/>
      <c r="T492" s="165"/>
      <c r="U492" s="165"/>
      <c r="V492" s="166"/>
      <c r="W492" s="166"/>
      <c r="X492" s="166"/>
    </row>
    <row r="493">
      <c r="A493" s="674">
        <v>45705.0</v>
      </c>
      <c r="B493" s="674">
        <v>45779.0</v>
      </c>
      <c r="C493" s="677">
        <v>239076.0</v>
      </c>
      <c r="D493" s="677" t="s">
        <v>96</v>
      </c>
      <c r="E493" s="678">
        <v>45627.0</v>
      </c>
      <c r="F493" s="679">
        <f t="shared" si="1"/>
        <v>5</v>
      </c>
      <c r="G493" s="674">
        <v>45667.0</v>
      </c>
      <c r="H493" s="680">
        <f t="shared" si="2"/>
        <v>3</v>
      </c>
      <c r="I493" s="677" t="s">
        <v>49</v>
      </c>
      <c r="J493" s="677">
        <v>512.0</v>
      </c>
      <c r="K493" s="681" t="s">
        <v>239</v>
      </c>
      <c r="L493" s="677" t="s">
        <v>68</v>
      </c>
      <c r="M493" s="674">
        <v>45751.0</v>
      </c>
      <c r="N493" s="677" t="s">
        <v>25</v>
      </c>
      <c r="O493" s="677" t="s">
        <v>197</v>
      </c>
      <c r="P493" s="684"/>
      <c r="Q493" s="115"/>
      <c r="R493" s="165"/>
      <c r="S493" s="165"/>
      <c r="T493" s="165"/>
      <c r="U493" s="165"/>
      <c r="V493" s="166"/>
      <c r="W493" s="166"/>
      <c r="X493" s="166"/>
    </row>
    <row r="494">
      <c r="A494" s="674">
        <v>45705.0</v>
      </c>
      <c r="B494" s="674">
        <v>45779.0</v>
      </c>
      <c r="C494" s="677">
        <v>242700.0</v>
      </c>
      <c r="D494" s="677" t="s">
        <v>96</v>
      </c>
      <c r="E494" s="678">
        <v>45658.0</v>
      </c>
      <c r="F494" s="679">
        <f t="shared" si="1"/>
        <v>4</v>
      </c>
      <c r="G494" s="674">
        <v>45333.0</v>
      </c>
      <c r="H494" s="680">
        <f t="shared" si="2"/>
        <v>14</v>
      </c>
      <c r="I494" s="677" t="s">
        <v>49</v>
      </c>
      <c r="J494" s="677">
        <v>512.0</v>
      </c>
      <c r="K494" s="681" t="s">
        <v>239</v>
      </c>
      <c r="L494" s="683"/>
      <c r="M494" s="674">
        <v>45751.0</v>
      </c>
      <c r="N494" s="677" t="s">
        <v>17</v>
      </c>
      <c r="O494" s="677" t="s">
        <v>198</v>
      </c>
      <c r="P494" s="684"/>
      <c r="Q494" s="115"/>
      <c r="R494" s="165"/>
      <c r="S494" s="165"/>
      <c r="T494" s="165"/>
      <c r="U494" s="165"/>
      <c r="V494" s="166"/>
      <c r="W494" s="166"/>
      <c r="X494" s="166"/>
    </row>
    <row r="495">
      <c r="A495" s="674">
        <v>45705.0</v>
      </c>
      <c r="B495" s="674">
        <v>45783.0</v>
      </c>
      <c r="C495" s="677">
        <v>235098.0</v>
      </c>
      <c r="D495" s="677" t="s">
        <v>62</v>
      </c>
      <c r="E495" s="678">
        <v>45597.0</v>
      </c>
      <c r="F495" s="679">
        <f t="shared" si="1"/>
        <v>6</v>
      </c>
      <c r="G495" s="686">
        <v>45625.0</v>
      </c>
      <c r="H495" s="680">
        <f t="shared" si="2"/>
        <v>5</v>
      </c>
      <c r="I495" s="677" t="s">
        <v>74</v>
      </c>
      <c r="J495" s="677">
        <v>313.0</v>
      </c>
      <c r="K495" s="681" t="s">
        <v>64</v>
      </c>
      <c r="L495" s="677" t="s">
        <v>68</v>
      </c>
      <c r="M495" s="682">
        <v>45756.0</v>
      </c>
      <c r="N495" s="677" t="s">
        <v>19</v>
      </c>
      <c r="O495" s="683"/>
      <c r="P495" s="684"/>
      <c r="Q495" s="115"/>
      <c r="R495" s="165"/>
      <c r="S495" s="165"/>
      <c r="T495" s="165"/>
      <c r="U495" s="165"/>
      <c r="V495" s="166"/>
      <c r="W495" s="166"/>
      <c r="X495" s="166"/>
    </row>
    <row r="496">
      <c r="A496" s="674">
        <v>45705.0</v>
      </c>
      <c r="B496" s="674">
        <v>45779.0</v>
      </c>
      <c r="C496" s="677">
        <v>241188.0</v>
      </c>
      <c r="D496" s="677" t="s">
        <v>62</v>
      </c>
      <c r="E496" s="678">
        <v>45627.0</v>
      </c>
      <c r="F496" s="679">
        <f t="shared" si="1"/>
        <v>5</v>
      </c>
      <c r="G496" s="674">
        <v>45687.0</v>
      </c>
      <c r="H496" s="680">
        <f t="shared" si="2"/>
        <v>3</v>
      </c>
      <c r="I496" s="677" t="s">
        <v>49</v>
      </c>
      <c r="J496" s="677">
        <v>512.0</v>
      </c>
      <c r="K496" s="681" t="s">
        <v>239</v>
      </c>
      <c r="L496" s="683"/>
      <c r="M496" s="674">
        <v>45751.0</v>
      </c>
      <c r="N496" s="677" t="s">
        <v>17</v>
      </c>
      <c r="O496" s="677" t="s">
        <v>197</v>
      </c>
      <c r="P496" s="684"/>
      <c r="Q496" s="115"/>
      <c r="R496" s="165"/>
      <c r="S496" s="165"/>
      <c r="T496" s="165"/>
      <c r="U496" s="165"/>
      <c r="V496" s="166"/>
      <c r="W496" s="166"/>
      <c r="X496" s="166"/>
    </row>
    <row r="497">
      <c r="A497" s="674">
        <v>45705.0</v>
      </c>
      <c r="B497" s="674">
        <v>45779.0</v>
      </c>
      <c r="C497" s="677">
        <v>240639.0</v>
      </c>
      <c r="D497" s="677" t="s">
        <v>116</v>
      </c>
      <c r="E497" s="678">
        <v>45658.0</v>
      </c>
      <c r="F497" s="679">
        <f t="shared" si="1"/>
        <v>4</v>
      </c>
      <c r="G497" s="674">
        <v>45681.0</v>
      </c>
      <c r="H497" s="680">
        <f t="shared" si="2"/>
        <v>3</v>
      </c>
      <c r="I497" s="677" t="s">
        <v>59</v>
      </c>
      <c r="J497" s="677" t="s">
        <v>143</v>
      </c>
      <c r="K497" s="687"/>
      <c r="L497" s="683"/>
      <c r="M497" s="674">
        <v>45751.0</v>
      </c>
      <c r="N497" s="677" t="s">
        <v>17</v>
      </c>
      <c r="O497" s="677" t="s">
        <v>198</v>
      </c>
      <c r="P497" s="684"/>
      <c r="Q497" s="115"/>
      <c r="R497" s="165"/>
      <c r="S497" s="165"/>
      <c r="T497" s="165"/>
      <c r="U497" s="165"/>
      <c r="V497" s="166"/>
      <c r="W497" s="166"/>
      <c r="X497" s="166"/>
    </row>
    <row r="498">
      <c r="A498" s="674">
        <v>45705.0</v>
      </c>
      <c r="B498" s="674">
        <v>45783.0</v>
      </c>
      <c r="C498" s="677">
        <v>224949.0</v>
      </c>
      <c r="D498" s="677" t="s">
        <v>116</v>
      </c>
      <c r="E498" s="678">
        <v>45505.0</v>
      </c>
      <c r="F498" s="679">
        <f t="shared" si="1"/>
        <v>9</v>
      </c>
      <c r="G498" s="674">
        <v>45518.0</v>
      </c>
      <c r="H498" s="680">
        <f t="shared" si="2"/>
        <v>8</v>
      </c>
      <c r="I498" s="677" t="s">
        <v>59</v>
      </c>
      <c r="J498" s="677">
        <v>101.0</v>
      </c>
      <c r="K498" s="681">
        <v>4000.0</v>
      </c>
      <c r="L498" s="677" t="s">
        <v>84</v>
      </c>
      <c r="M498" s="682">
        <v>45777.0</v>
      </c>
      <c r="N498" s="677" t="s">
        <v>19</v>
      </c>
      <c r="O498" s="683"/>
      <c r="P498" s="684"/>
      <c r="Q498" s="115"/>
      <c r="R498" s="165"/>
      <c r="S498" s="165"/>
      <c r="T498" s="165"/>
      <c r="U498" s="165"/>
      <c r="V498" s="166"/>
      <c r="W498" s="166"/>
      <c r="X498" s="166"/>
    </row>
    <row r="499">
      <c r="A499" s="674">
        <v>45705.0</v>
      </c>
      <c r="B499" s="674">
        <v>45783.0</v>
      </c>
      <c r="C499" s="677">
        <v>237265.0</v>
      </c>
      <c r="D499" s="677" t="s">
        <v>116</v>
      </c>
      <c r="E499" s="678">
        <v>45597.0</v>
      </c>
      <c r="F499" s="679">
        <f t="shared" si="1"/>
        <v>6</v>
      </c>
      <c r="G499" s="686">
        <v>45642.0</v>
      </c>
      <c r="H499" s="680">
        <f t="shared" si="2"/>
        <v>4</v>
      </c>
      <c r="I499" s="677" t="s">
        <v>49</v>
      </c>
      <c r="J499" s="677">
        <v>512.0</v>
      </c>
      <c r="K499" s="681">
        <v>4000.0</v>
      </c>
      <c r="L499" s="683"/>
      <c r="M499" s="682">
        <v>45761.0</v>
      </c>
      <c r="N499" s="677" t="s">
        <v>19</v>
      </c>
      <c r="O499" s="683"/>
      <c r="P499" s="684"/>
      <c r="Q499" s="115"/>
      <c r="R499" s="165"/>
      <c r="S499" s="165"/>
      <c r="T499" s="165"/>
      <c r="U499" s="165"/>
      <c r="V499" s="166"/>
      <c r="W499" s="166"/>
      <c r="X499" s="166"/>
    </row>
    <row r="500">
      <c r="A500" s="674">
        <v>45705.0</v>
      </c>
      <c r="B500" s="674">
        <v>45779.0</v>
      </c>
      <c r="C500" s="677">
        <v>239936.0</v>
      </c>
      <c r="D500" s="677" t="s">
        <v>116</v>
      </c>
      <c r="E500" s="678">
        <v>45627.0</v>
      </c>
      <c r="F500" s="679">
        <f t="shared" si="1"/>
        <v>5</v>
      </c>
      <c r="G500" s="674">
        <v>45677.0</v>
      </c>
      <c r="H500" s="680">
        <f t="shared" si="2"/>
        <v>3</v>
      </c>
      <c r="I500" s="677" t="s">
        <v>74</v>
      </c>
      <c r="J500" s="677" t="s">
        <v>33</v>
      </c>
      <c r="K500" s="687"/>
      <c r="L500" s="683"/>
      <c r="M500" s="674">
        <v>45751.0</v>
      </c>
      <c r="N500" s="677" t="s">
        <v>17</v>
      </c>
      <c r="O500" s="677" t="s">
        <v>197</v>
      </c>
      <c r="P500" s="684"/>
      <c r="Q500" s="115"/>
      <c r="R500" s="165"/>
      <c r="S500" s="165"/>
      <c r="T500" s="165"/>
      <c r="U500" s="165"/>
      <c r="V500" s="166"/>
      <c r="W500" s="166"/>
      <c r="X500" s="166"/>
    </row>
    <row r="501">
      <c r="A501" s="674">
        <v>45705.0</v>
      </c>
      <c r="B501" s="674">
        <v>45779.0</v>
      </c>
      <c r="C501" s="677">
        <v>241450.0</v>
      </c>
      <c r="D501" s="677" t="s">
        <v>116</v>
      </c>
      <c r="E501" s="678">
        <v>45658.0</v>
      </c>
      <c r="F501" s="679">
        <f t="shared" si="1"/>
        <v>4</v>
      </c>
      <c r="G501" s="674">
        <v>45688.0</v>
      </c>
      <c r="H501" s="680">
        <f t="shared" si="2"/>
        <v>3</v>
      </c>
      <c r="I501" s="677" t="s">
        <v>49</v>
      </c>
      <c r="J501" s="677">
        <v>512.0</v>
      </c>
      <c r="K501" s="681">
        <v>6000.0</v>
      </c>
      <c r="L501" s="683"/>
      <c r="M501" s="682">
        <v>45748.0</v>
      </c>
      <c r="N501" s="677" t="s">
        <v>17</v>
      </c>
      <c r="O501" s="677" t="s">
        <v>197</v>
      </c>
      <c r="P501" s="684"/>
      <c r="Q501" s="115"/>
      <c r="R501" s="165"/>
      <c r="S501" s="165"/>
      <c r="T501" s="165"/>
      <c r="U501" s="165"/>
      <c r="V501" s="166"/>
      <c r="W501" s="166"/>
      <c r="X501" s="166"/>
    </row>
    <row r="502">
      <c r="A502" s="674">
        <v>45705.0</v>
      </c>
      <c r="B502" s="674">
        <v>45783.0</v>
      </c>
      <c r="C502" s="677">
        <v>228106.0</v>
      </c>
      <c r="D502" s="677" t="s">
        <v>98</v>
      </c>
      <c r="E502" s="678">
        <v>45505.0</v>
      </c>
      <c r="F502" s="679">
        <f t="shared" si="1"/>
        <v>9</v>
      </c>
      <c r="G502" s="674">
        <v>45551.0</v>
      </c>
      <c r="H502" s="680">
        <f t="shared" si="2"/>
        <v>7</v>
      </c>
      <c r="I502" s="677" t="s">
        <v>73</v>
      </c>
      <c r="J502" s="677">
        <v>212.0</v>
      </c>
      <c r="K502" s="681">
        <v>9500.0</v>
      </c>
      <c r="L502" s="677" t="s">
        <v>68</v>
      </c>
      <c r="M502" s="682">
        <v>45754.0</v>
      </c>
      <c r="N502" s="677" t="s">
        <v>19</v>
      </c>
      <c r="O502" s="677" t="s">
        <v>1386</v>
      </c>
      <c r="P502" s="684"/>
      <c r="Q502" s="115"/>
      <c r="R502" s="165"/>
      <c r="S502" s="165"/>
      <c r="T502" s="165"/>
      <c r="U502" s="165"/>
      <c r="V502" s="166"/>
      <c r="W502" s="166"/>
      <c r="X502" s="166"/>
    </row>
    <row r="503">
      <c r="A503" s="674">
        <v>45754.0</v>
      </c>
      <c r="B503" s="674">
        <v>45779.0</v>
      </c>
      <c r="C503" s="677">
        <v>239158.0</v>
      </c>
      <c r="D503" s="677" t="s">
        <v>98</v>
      </c>
      <c r="E503" s="678">
        <v>45597.0</v>
      </c>
      <c r="F503" s="679">
        <f t="shared" si="1"/>
        <v>6</v>
      </c>
      <c r="G503" s="674">
        <v>45670.0</v>
      </c>
      <c r="H503" s="680">
        <f t="shared" si="2"/>
        <v>3</v>
      </c>
      <c r="I503" s="677" t="s">
        <v>74</v>
      </c>
      <c r="J503" s="677">
        <v>302.0</v>
      </c>
      <c r="K503" s="681">
        <v>6000.0</v>
      </c>
      <c r="L503" s="683"/>
      <c r="M503" s="682">
        <v>45754.0</v>
      </c>
      <c r="N503" s="677" t="s">
        <v>17</v>
      </c>
      <c r="O503" s="683"/>
      <c r="P503" s="684"/>
      <c r="Q503" s="115"/>
      <c r="R503" s="165"/>
      <c r="S503" s="165"/>
      <c r="T503" s="165"/>
      <c r="U503" s="165"/>
      <c r="V503" s="166"/>
      <c r="W503" s="166"/>
      <c r="X503" s="166"/>
    </row>
    <row r="504">
      <c r="A504" s="674">
        <v>45705.0</v>
      </c>
      <c r="B504" s="674">
        <v>45783.0</v>
      </c>
      <c r="C504" s="677">
        <v>230684.0</v>
      </c>
      <c r="D504" s="677" t="s">
        <v>99</v>
      </c>
      <c r="E504" s="678">
        <v>45505.0</v>
      </c>
      <c r="F504" s="679">
        <f t="shared" si="1"/>
        <v>9</v>
      </c>
      <c r="G504" s="686">
        <v>45575.0</v>
      </c>
      <c r="H504" s="680">
        <f t="shared" si="2"/>
        <v>6</v>
      </c>
      <c r="I504" s="677" t="s">
        <v>73</v>
      </c>
      <c r="J504" s="158" t="s">
        <v>130</v>
      </c>
      <c r="K504" s="681">
        <v>20000.0</v>
      </c>
      <c r="L504" s="677" t="s">
        <v>68</v>
      </c>
      <c r="M504" s="682">
        <v>45750.0</v>
      </c>
      <c r="N504" s="677" t="s">
        <v>19</v>
      </c>
      <c r="O504" s="677"/>
      <c r="P504" s="684"/>
      <c r="Q504" s="115"/>
      <c r="R504" s="165"/>
      <c r="S504" s="165"/>
      <c r="T504" s="165"/>
      <c r="U504" s="165"/>
      <c r="V504" s="166"/>
      <c r="W504" s="166"/>
      <c r="X504" s="166"/>
    </row>
    <row r="505">
      <c r="A505" s="674">
        <v>45705.0</v>
      </c>
      <c r="B505" s="674">
        <v>45783.0</v>
      </c>
      <c r="C505" s="677">
        <v>218906.0</v>
      </c>
      <c r="D505" s="677" t="s">
        <v>99</v>
      </c>
      <c r="E505" s="678">
        <v>45444.0</v>
      </c>
      <c r="F505" s="679">
        <f t="shared" si="1"/>
        <v>11</v>
      </c>
      <c r="G505" s="674">
        <v>45464.0</v>
      </c>
      <c r="H505" s="680">
        <f t="shared" si="2"/>
        <v>10</v>
      </c>
      <c r="I505" s="677" t="s">
        <v>59</v>
      </c>
      <c r="J505" s="677">
        <v>120.0</v>
      </c>
      <c r="K505" s="681" t="s">
        <v>239</v>
      </c>
      <c r="L505" s="677" t="s">
        <v>51</v>
      </c>
      <c r="M505" s="682">
        <v>45749.0</v>
      </c>
      <c r="N505" s="677" t="s">
        <v>19</v>
      </c>
      <c r="O505" s="683"/>
      <c r="P505" s="684"/>
      <c r="Q505" s="115"/>
      <c r="R505" s="165"/>
      <c r="S505" s="165"/>
      <c r="T505" s="165"/>
      <c r="U505" s="165"/>
      <c r="V505" s="166"/>
      <c r="W505" s="166"/>
      <c r="X505" s="166"/>
    </row>
    <row r="506">
      <c r="A506" s="674">
        <v>45705.0</v>
      </c>
      <c r="B506" s="674">
        <v>45779.0</v>
      </c>
      <c r="C506" s="677">
        <v>13551.0</v>
      </c>
      <c r="D506" s="677" t="s">
        <v>196</v>
      </c>
      <c r="E506" s="678">
        <v>43529.0</v>
      </c>
      <c r="F506" s="679">
        <f t="shared" si="1"/>
        <v>74</v>
      </c>
      <c r="G506" s="674">
        <v>43621.0</v>
      </c>
      <c r="H506" s="680">
        <f t="shared" si="2"/>
        <v>71</v>
      </c>
      <c r="I506" s="677" t="s">
        <v>49</v>
      </c>
      <c r="J506" s="683"/>
      <c r="K506" s="687"/>
      <c r="L506" s="683"/>
      <c r="M506" s="677" t="s">
        <v>1350</v>
      </c>
      <c r="N506" s="677" t="s">
        <v>17</v>
      </c>
      <c r="O506" s="677" t="s">
        <v>1373</v>
      </c>
      <c r="P506" s="684"/>
      <c r="Q506" s="115"/>
      <c r="R506" s="165"/>
      <c r="S506" s="165"/>
      <c r="T506" s="165"/>
      <c r="U506" s="165"/>
      <c r="V506" s="166"/>
      <c r="W506" s="166"/>
      <c r="X506" s="166"/>
    </row>
    <row r="507">
      <c r="A507" s="674">
        <v>45747.0</v>
      </c>
      <c r="B507" s="674">
        <v>45779.0</v>
      </c>
      <c r="C507" s="677">
        <v>246119.0</v>
      </c>
      <c r="D507" s="677" t="s">
        <v>58</v>
      </c>
      <c r="E507" s="678">
        <v>45717.0</v>
      </c>
      <c r="F507" s="679">
        <f t="shared" si="1"/>
        <v>2</v>
      </c>
      <c r="G507" s="674">
        <v>45735.0</v>
      </c>
      <c r="H507" s="680">
        <f t="shared" si="2"/>
        <v>1</v>
      </c>
      <c r="I507" s="677" t="s">
        <v>59</v>
      </c>
      <c r="J507" s="677" t="s">
        <v>143</v>
      </c>
      <c r="K507" s="687"/>
      <c r="L507" s="684"/>
      <c r="M507" s="707">
        <v>45720.0</v>
      </c>
      <c r="N507" s="677" t="s">
        <v>17</v>
      </c>
      <c r="O507" s="693" t="s">
        <v>209</v>
      </c>
      <c r="P507" s="701"/>
      <c r="Q507" s="115"/>
      <c r="R507" s="165"/>
      <c r="S507" s="165"/>
      <c r="T507" s="165"/>
      <c r="U507" s="165"/>
      <c r="V507" s="166"/>
      <c r="W507" s="166"/>
      <c r="X507" s="166"/>
    </row>
    <row r="508">
      <c r="A508" s="674">
        <v>45747.0</v>
      </c>
      <c r="B508" s="674">
        <v>45779.0</v>
      </c>
      <c r="C508" s="677">
        <v>246075.0</v>
      </c>
      <c r="D508" s="677" t="s">
        <v>112</v>
      </c>
      <c r="E508" s="678">
        <v>45717.0</v>
      </c>
      <c r="F508" s="679">
        <f t="shared" si="1"/>
        <v>2</v>
      </c>
      <c r="G508" s="674">
        <v>45735.0</v>
      </c>
      <c r="H508" s="680">
        <f t="shared" si="2"/>
        <v>1</v>
      </c>
      <c r="I508" s="677" t="s">
        <v>63</v>
      </c>
      <c r="J508" s="677" t="s">
        <v>143</v>
      </c>
      <c r="K508" s="687"/>
      <c r="L508" s="684"/>
      <c r="M508" s="707">
        <v>45721.0</v>
      </c>
      <c r="N508" s="677" t="s">
        <v>17</v>
      </c>
      <c r="O508" s="693" t="s">
        <v>209</v>
      </c>
      <c r="P508" s="701"/>
      <c r="Q508" s="115"/>
      <c r="R508" s="165"/>
      <c r="S508" s="165"/>
      <c r="T508" s="165"/>
      <c r="U508" s="165"/>
      <c r="V508" s="166"/>
      <c r="W508" s="166"/>
      <c r="X508" s="166"/>
    </row>
    <row r="509">
      <c r="A509" s="674">
        <v>45747.0</v>
      </c>
      <c r="B509" s="674">
        <v>45779.0</v>
      </c>
      <c r="C509" s="677">
        <v>246071.0</v>
      </c>
      <c r="D509" s="677" t="s">
        <v>133</v>
      </c>
      <c r="E509" s="678">
        <v>45689.0</v>
      </c>
      <c r="F509" s="679">
        <f t="shared" si="1"/>
        <v>3</v>
      </c>
      <c r="G509" s="674">
        <v>45735.0</v>
      </c>
      <c r="H509" s="680">
        <f t="shared" si="2"/>
        <v>1</v>
      </c>
      <c r="I509" s="677" t="s">
        <v>63</v>
      </c>
      <c r="J509" s="677" t="s">
        <v>143</v>
      </c>
      <c r="K509" s="687"/>
      <c r="L509" s="684"/>
      <c r="M509" s="707">
        <v>45386.0</v>
      </c>
      <c r="N509" s="677" t="s">
        <v>25</v>
      </c>
      <c r="O509" s="693" t="s">
        <v>208</v>
      </c>
      <c r="P509" s="701"/>
      <c r="Q509" s="115"/>
      <c r="R509" s="165"/>
      <c r="S509" s="165"/>
      <c r="T509" s="165"/>
      <c r="U509" s="165"/>
      <c r="V509" s="166"/>
      <c r="W509" s="166"/>
      <c r="X509" s="166"/>
    </row>
    <row r="510">
      <c r="A510" s="674">
        <v>45747.0</v>
      </c>
      <c r="B510" s="674">
        <v>45779.0</v>
      </c>
      <c r="C510" s="677">
        <v>246061.0</v>
      </c>
      <c r="D510" s="677" t="s">
        <v>58</v>
      </c>
      <c r="E510" s="678">
        <v>45689.0</v>
      </c>
      <c r="F510" s="679">
        <f t="shared" si="1"/>
        <v>3</v>
      </c>
      <c r="G510" s="674">
        <v>45735.0</v>
      </c>
      <c r="H510" s="680">
        <f t="shared" si="2"/>
        <v>1</v>
      </c>
      <c r="I510" s="677" t="s">
        <v>59</v>
      </c>
      <c r="J510" s="677" t="s">
        <v>143</v>
      </c>
      <c r="K510" s="687"/>
      <c r="L510" s="684"/>
      <c r="M510" s="707">
        <v>45386.0</v>
      </c>
      <c r="N510" s="677" t="s">
        <v>17</v>
      </c>
      <c r="O510" s="693" t="s">
        <v>208</v>
      </c>
      <c r="P510" s="701"/>
      <c r="Q510" s="115"/>
      <c r="R510" s="165"/>
      <c r="S510" s="165"/>
      <c r="T510" s="165"/>
      <c r="U510" s="165"/>
      <c r="V510" s="166"/>
      <c r="W510" s="166"/>
      <c r="X510" s="166"/>
    </row>
    <row r="511">
      <c r="A511" s="674">
        <v>45747.0</v>
      </c>
      <c r="B511" s="674">
        <v>45779.0</v>
      </c>
      <c r="C511" s="677">
        <v>245841.0</v>
      </c>
      <c r="D511" s="677" t="s">
        <v>89</v>
      </c>
      <c r="E511" s="678">
        <v>45717.0</v>
      </c>
      <c r="F511" s="679">
        <f t="shared" si="1"/>
        <v>2</v>
      </c>
      <c r="G511" s="674">
        <v>45735.0</v>
      </c>
      <c r="H511" s="680">
        <f t="shared" si="2"/>
        <v>1</v>
      </c>
      <c r="I511" s="677" t="s">
        <v>49</v>
      </c>
      <c r="J511" s="683"/>
      <c r="K511" s="687"/>
      <c r="L511" s="684"/>
      <c r="M511" s="707">
        <v>45722.0</v>
      </c>
      <c r="N511" s="677" t="s">
        <v>17</v>
      </c>
      <c r="O511" s="693" t="s">
        <v>209</v>
      </c>
      <c r="P511" s="701"/>
      <c r="Q511" s="115"/>
      <c r="R511" s="165"/>
      <c r="S511" s="165"/>
      <c r="T511" s="165"/>
      <c r="U511" s="165"/>
      <c r="V511" s="166"/>
      <c r="W511" s="166"/>
      <c r="X511" s="166"/>
    </row>
    <row r="512">
      <c r="A512" s="674">
        <v>45747.0</v>
      </c>
      <c r="B512" s="674">
        <v>45779.0</v>
      </c>
      <c r="C512" s="677">
        <v>243566.0</v>
      </c>
      <c r="D512" s="677" t="s">
        <v>104</v>
      </c>
      <c r="E512" s="678">
        <v>45689.0</v>
      </c>
      <c r="F512" s="679">
        <f t="shared" si="1"/>
        <v>3</v>
      </c>
      <c r="G512" s="674">
        <v>45735.0</v>
      </c>
      <c r="H512" s="680">
        <f t="shared" si="2"/>
        <v>1</v>
      </c>
      <c r="I512" s="677" t="s">
        <v>42</v>
      </c>
      <c r="J512" s="677" t="s">
        <v>143</v>
      </c>
      <c r="K512" s="687"/>
      <c r="L512" s="684"/>
      <c r="M512" s="707">
        <v>45386.0</v>
      </c>
      <c r="N512" s="677" t="s">
        <v>17</v>
      </c>
      <c r="O512" s="693" t="s">
        <v>208</v>
      </c>
      <c r="P512" s="701"/>
      <c r="Q512" s="115"/>
      <c r="R512" s="165"/>
      <c r="S512" s="165"/>
      <c r="T512" s="165"/>
      <c r="U512" s="165"/>
      <c r="V512" s="166"/>
      <c r="W512" s="166"/>
      <c r="X512" s="166"/>
    </row>
    <row r="513">
      <c r="A513" s="674">
        <v>45747.0</v>
      </c>
      <c r="B513" s="674">
        <v>45779.0</v>
      </c>
      <c r="C513" s="677">
        <v>219559.0</v>
      </c>
      <c r="D513" s="677" t="s">
        <v>58</v>
      </c>
      <c r="E513" s="678">
        <v>45717.0</v>
      </c>
      <c r="F513" s="679">
        <f t="shared" si="1"/>
        <v>2</v>
      </c>
      <c r="G513" s="674">
        <v>45736.0</v>
      </c>
      <c r="H513" s="680">
        <f t="shared" si="2"/>
        <v>1</v>
      </c>
      <c r="I513" s="677" t="s">
        <v>49</v>
      </c>
      <c r="J513" s="683"/>
      <c r="K513" s="687"/>
      <c r="L513" s="684"/>
      <c r="M513" s="707">
        <v>45723.0</v>
      </c>
      <c r="N513" s="677" t="s">
        <v>17</v>
      </c>
      <c r="O513" s="693" t="s">
        <v>209</v>
      </c>
      <c r="P513" s="701"/>
      <c r="Q513" s="115"/>
      <c r="R513" s="165"/>
      <c r="S513" s="165"/>
      <c r="T513" s="165"/>
      <c r="U513" s="165"/>
      <c r="V513" s="166"/>
      <c r="W513" s="166"/>
      <c r="X513" s="166"/>
    </row>
    <row r="514">
      <c r="A514" s="674">
        <v>45747.0</v>
      </c>
      <c r="B514" s="674">
        <v>45779.0</v>
      </c>
      <c r="C514" s="677">
        <v>238385.0</v>
      </c>
      <c r="D514" s="677" t="s">
        <v>116</v>
      </c>
      <c r="E514" s="678">
        <v>45658.0</v>
      </c>
      <c r="F514" s="679">
        <f t="shared" si="1"/>
        <v>4</v>
      </c>
      <c r="G514" s="674">
        <v>45736.0</v>
      </c>
      <c r="H514" s="680">
        <f t="shared" si="2"/>
        <v>1</v>
      </c>
      <c r="I514" s="677" t="s">
        <v>49</v>
      </c>
      <c r="J514" s="683"/>
      <c r="K514" s="687"/>
      <c r="L514" s="684"/>
      <c r="M514" s="674">
        <v>45751.0</v>
      </c>
      <c r="N514" s="677" t="s">
        <v>17</v>
      </c>
      <c r="O514" s="677" t="s">
        <v>198</v>
      </c>
      <c r="P514" s="701"/>
      <c r="Q514" s="115"/>
      <c r="R514" s="165"/>
      <c r="S514" s="165"/>
      <c r="T514" s="165"/>
      <c r="U514" s="165"/>
      <c r="V514" s="166"/>
      <c r="W514" s="166"/>
      <c r="X514" s="166"/>
    </row>
    <row r="515">
      <c r="A515" s="674">
        <v>45747.0</v>
      </c>
      <c r="B515" s="674">
        <v>45779.0</v>
      </c>
      <c r="C515" s="677">
        <v>241148.0</v>
      </c>
      <c r="D515" s="677" t="s">
        <v>107</v>
      </c>
      <c r="E515" s="678">
        <v>45689.0</v>
      </c>
      <c r="F515" s="679">
        <f t="shared" si="1"/>
        <v>3</v>
      </c>
      <c r="G515" s="674">
        <v>45736.0</v>
      </c>
      <c r="H515" s="680">
        <f t="shared" si="2"/>
        <v>1</v>
      </c>
      <c r="I515" s="677" t="s">
        <v>59</v>
      </c>
      <c r="J515" s="677" t="s">
        <v>143</v>
      </c>
      <c r="K515" s="687"/>
      <c r="L515" s="684"/>
      <c r="M515" s="707">
        <v>45386.0</v>
      </c>
      <c r="N515" s="677" t="s">
        <v>17</v>
      </c>
      <c r="O515" s="693" t="s">
        <v>208</v>
      </c>
      <c r="P515" s="701"/>
      <c r="Q515" s="115"/>
      <c r="R515" s="165"/>
      <c r="S515" s="165"/>
      <c r="T515" s="165"/>
      <c r="U515" s="165"/>
      <c r="V515" s="166"/>
      <c r="W515" s="166"/>
      <c r="X515" s="166"/>
    </row>
    <row r="516">
      <c r="A516" s="674">
        <v>45747.0</v>
      </c>
      <c r="B516" s="674">
        <v>45779.0</v>
      </c>
      <c r="C516" s="677">
        <v>241954.0</v>
      </c>
      <c r="D516" s="677" t="s">
        <v>107</v>
      </c>
      <c r="E516" s="678">
        <v>45717.0</v>
      </c>
      <c r="F516" s="679">
        <f t="shared" si="1"/>
        <v>2</v>
      </c>
      <c r="G516" s="674">
        <v>45736.0</v>
      </c>
      <c r="H516" s="680">
        <f t="shared" si="2"/>
        <v>1</v>
      </c>
      <c r="I516" s="677" t="s">
        <v>73</v>
      </c>
      <c r="J516" s="677" t="s">
        <v>143</v>
      </c>
      <c r="K516" s="687"/>
      <c r="L516" s="684"/>
      <c r="M516" s="707">
        <v>45724.0</v>
      </c>
      <c r="N516" s="677" t="s">
        <v>25</v>
      </c>
      <c r="O516" s="693" t="s">
        <v>209</v>
      </c>
      <c r="P516" s="701"/>
      <c r="Q516" s="115"/>
      <c r="R516" s="165"/>
      <c r="S516" s="165"/>
      <c r="T516" s="165"/>
      <c r="U516" s="165"/>
      <c r="V516" s="166"/>
      <c r="W516" s="166"/>
      <c r="X516" s="166"/>
    </row>
    <row r="517">
      <c r="A517" s="674">
        <v>45747.0</v>
      </c>
      <c r="B517" s="674">
        <v>45779.0</v>
      </c>
      <c r="C517" s="677">
        <v>242013.0</v>
      </c>
      <c r="D517" s="677" t="s">
        <v>89</v>
      </c>
      <c r="E517" s="678">
        <v>45689.0</v>
      </c>
      <c r="F517" s="679">
        <f t="shared" si="1"/>
        <v>3</v>
      </c>
      <c r="G517" s="674">
        <v>45736.0</v>
      </c>
      <c r="H517" s="680">
        <f t="shared" si="2"/>
        <v>1</v>
      </c>
      <c r="I517" s="677" t="s">
        <v>49</v>
      </c>
      <c r="J517" s="683"/>
      <c r="K517" s="687"/>
      <c r="L517" s="684"/>
      <c r="M517" s="707">
        <v>45386.0</v>
      </c>
      <c r="N517" s="677" t="s">
        <v>25</v>
      </c>
      <c r="O517" s="693" t="s">
        <v>208</v>
      </c>
      <c r="P517" s="701"/>
      <c r="Q517" s="115"/>
      <c r="R517" s="165"/>
      <c r="S517" s="165"/>
      <c r="T517" s="165"/>
      <c r="U517" s="165"/>
      <c r="V517" s="166"/>
      <c r="W517" s="166"/>
      <c r="X517" s="166"/>
    </row>
    <row r="518">
      <c r="A518" s="674">
        <v>45747.0</v>
      </c>
      <c r="B518" s="674">
        <v>45779.0</v>
      </c>
      <c r="C518" s="677">
        <v>246059.0</v>
      </c>
      <c r="D518" s="677" t="s">
        <v>89</v>
      </c>
      <c r="E518" s="678">
        <v>45689.0</v>
      </c>
      <c r="F518" s="679">
        <f t="shared" si="1"/>
        <v>3</v>
      </c>
      <c r="G518" s="674">
        <v>45736.0</v>
      </c>
      <c r="H518" s="680">
        <f t="shared" si="2"/>
        <v>1</v>
      </c>
      <c r="I518" s="677" t="s">
        <v>59</v>
      </c>
      <c r="J518" s="677" t="s">
        <v>143</v>
      </c>
      <c r="K518" s="687"/>
      <c r="L518" s="684"/>
      <c r="M518" s="707">
        <v>45386.0</v>
      </c>
      <c r="N518" s="677" t="s">
        <v>25</v>
      </c>
      <c r="O518" s="693" t="s">
        <v>208</v>
      </c>
      <c r="P518" s="701"/>
      <c r="Q518" s="115"/>
      <c r="R518" s="165"/>
      <c r="S518" s="165"/>
      <c r="T518" s="165"/>
      <c r="U518" s="165"/>
      <c r="V518" s="166"/>
      <c r="W518" s="166"/>
      <c r="X518" s="166"/>
    </row>
    <row r="519">
      <c r="A519" s="674">
        <v>45747.0</v>
      </c>
      <c r="B519" s="674">
        <v>45779.0</v>
      </c>
      <c r="C519" s="677">
        <v>246184.0</v>
      </c>
      <c r="D519" s="677" t="s">
        <v>62</v>
      </c>
      <c r="E519" s="678">
        <v>45627.0</v>
      </c>
      <c r="F519" s="679">
        <f t="shared" si="1"/>
        <v>5</v>
      </c>
      <c r="G519" s="674">
        <v>45736.0</v>
      </c>
      <c r="H519" s="680">
        <f t="shared" si="2"/>
        <v>1</v>
      </c>
      <c r="I519" s="677" t="s">
        <v>59</v>
      </c>
      <c r="J519" s="677" t="s">
        <v>143</v>
      </c>
      <c r="K519" s="687"/>
      <c r="L519" s="684"/>
      <c r="M519" s="674">
        <v>45751.0</v>
      </c>
      <c r="N519" s="677" t="s">
        <v>17</v>
      </c>
      <c r="O519" s="677" t="s">
        <v>197</v>
      </c>
      <c r="P519" s="701"/>
      <c r="Q519" s="115"/>
      <c r="R519" s="165"/>
      <c r="S519" s="165"/>
      <c r="T519" s="165"/>
      <c r="U519" s="165"/>
      <c r="V519" s="166"/>
      <c r="W519" s="166"/>
      <c r="X519" s="166"/>
    </row>
    <row r="520">
      <c r="A520" s="674">
        <v>45747.0</v>
      </c>
      <c r="B520" s="674">
        <v>45779.0</v>
      </c>
      <c r="C520" s="677">
        <v>246309.0</v>
      </c>
      <c r="D520" s="677" t="s">
        <v>70</v>
      </c>
      <c r="E520" s="678">
        <v>45689.0</v>
      </c>
      <c r="F520" s="679">
        <f t="shared" si="1"/>
        <v>3</v>
      </c>
      <c r="G520" s="674">
        <v>45736.0</v>
      </c>
      <c r="H520" s="680">
        <f t="shared" si="2"/>
        <v>1</v>
      </c>
      <c r="I520" s="677" t="s">
        <v>49</v>
      </c>
      <c r="J520" s="683"/>
      <c r="K520" s="687"/>
      <c r="L520" s="684"/>
      <c r="M520" s="707">
        <v>45386.0</v>
      </c>
      <c r="N520" s="677" t="s">
        <v>17</v>
      </c>
      <c r="O520" s="693" t="s">
        <v>208</v>
      </c>
      <c r="P520" s="701"/>
      <c r="Q520" s="115"/>
      <c r="R520" s="165"/>
      <c r="S520" s="165"/>
      <c r="T520" s="165"/>
      <c r="U520" s="165"/>
      <c r="V520" s="166"/>
      <c r="W520" s="166"/>
      <c r="X520" s="166"/>
    </row>
    <row r="521">
      <c r="A521" s="674">
        <v>45747.0</v>
      </c>
      <c r="B521" s="674">
        <v>45779.0</v>
      </c>
      <c r="C521" s="677">
        <v>246414.0</v>
      </c>
      <c r="D521" s="677" t="s">
        <v>48</v>
      </c>
      <c r="E521" s="678">
        <v>45658.0</v>
      </c>
      <c r="F521" s="679">
        <f t="shared" si="1"/>
        <v>4</v>
      </c>
      <c r="G521" s="674">
        <v>45736.0</v>
      </c>
      <c r="H521" s="680">
        <f t="shared" si="2"/>
        <v>1</v>
      </c>
      <c r="I521" s="677" t="s">
        <v>74</v>
      </c>
      <c r="J521" s="683"/>
      <c r="K521" s="687"/>
      <c r="L521" s="684"/>
      <c r="M521" s="674">
        <v>45751.0</v>
      </c>
      <c r="N521" s="677" t="s">
        <v>17</v>
      </c>
      <c r="O521" s="677" t="s">
        <v>198</v>
      </c>
      <c r="P521" s="701"/>
      <c r="Q521" s="115"/>
      <c r="R521" s="165"/>
      <c r="S521" s="165"/>
      <c r="T521" s="165"/>
      <c r="U521" s="165"/>
      <c r="V521" s="166"/>
      <c r="W521" s="166"/>
      <c r="X521" s="166"/>
    </row>
    <row r="522">
      <c r="A522" s="674">
        <v>45747.0</v>
      </c>
      <c r="B522" s="674">
        <v>45779.0</v>
      </c>
      <c r="C522" s="677">
        <v>246454.0</v>
      </c>
      <c r="D522" s="677" t="s">
        <v>104</v>
      </c>
      <c r="E522" s="678">
        <v>45658.0</v>
      </c>
      <c r="F522" s="679">
        <f t="shared" si="1"/>
        <v>4</v>
      </c>
      <c r="G522" s="674">
        <v>45736.0</v>
      </c>
      <c r="H522" s="680">
        <f t="shared" si="2"/>
        <v>1</v>
      </c>
      <c r="I522" s="677" t="s">
        <v>63</v>
      </c>
      <c r="J522" s="677" t="s">
        <v>143</v>
      </c>
      <c r="K522" s="687"/>
      <c r="L522" s="684"/>
      <c r="M522" s="674">
        <v>45751.0</v>
      </c>
      <c r="N522" s="677" t="s">
        <v>17</v>
      </c>
      <c r="O522" s="677" t="s">
        <v>198</v>
      </c>
      <c r="P522" s="701"/>
      <c r="Q522" s="115"/>
      <c r="R522" s="152"/>
      <c r="S522" s="152"/>
      <c r="T522" s="152"/>
      <c r="U522" s="152"/>
      <c r="V522" s="115"/>
      <c r="W522" s="115"/>
      <c r="X522" s="115"/>
    </row>
    <row r="523">
      <c r="A523" s="674">
        <v>45747.0</v>
      </c>
      <c r="B523" s="674">
        <v>45779.0</v>
      </c>
      <c r="C523" s="677">
        <v>246652.0</v>
      </c>
      <c r="D523" s="677" t="s">
        <v>133</v>
      </c>
      <c r="E523" s="678">
        <v>45627.0</v>
      </c>
      <c r="F523" s="679">
        <f t="shared" si="1"/>
        <v>5</v>
      </c>
      <c r="G523" s="674">
        <v>45736.0</v>
      </c>
      <c r="H523" s="680">
        <f t="shared" si="2"/>
        <v>1</v>
      </c>
      <c r="I523" s="677" t="s">
        <v>59</v>
      </c>
      <c r="J523" s="677" t="s">
        <v>143</v>
      </c>
      <c r="K523" s="687"/>
      <c r="L523" s="684"/>
      <c r="M523" s="674">
        <v>45751.0</v>
      </c>
      <c r="N523" s="677" t="s">
        <v>17</v>
      </c>
      <c r="O523" s="677" t="s">
        <v>197</v>
      </c>
      <c r="P523" s="701"/>
      <c r="Q523" s="115"/>
      <c r="R523" s="152"/>
      <c r="S523" s="152"/>
      <c r="T523" s="152"/>
      <c r="U523" s="152"/>
      <c r="V523" s="115"/>
      <c r="W523" s="115"/>
      <c r="X523" s="115"/>
    </row>
    <row r="524">
      <c r="A524" s="674">
        <v>45747.0</v>
      </c>
      <c r="B524" s="674">
        <v>45779.0</v>
      </c>
      <c r="C524" s="677">
        <v>246730.0</v>
      </c>
      <c r="D524" s="677" t="s">
        <v>41</v>
      </c>
      <c r="E524" s="678">
        <v>45717.0</v>
      </c>
      <c r="F524" s="679">
        <f t="shared" si="1"/>
        <v>2</v>
      </c>
      <c r="G524" s="674">
        <v>45736.0</v>
      </c>
      <c r="H524" s="680">
        <f t="shared" si="2"/>
        <v>1</v>
      </c>
      <c r="I524" s="677" t="s">
        <v>59</v>
      </c>
      <c r="J524" s="677" t="s">
        <v>143</v>
      </c>
      <c r="K524" s="687"/>
      <c r="L524" s="684"/>
      <c r="M524" s="707">
        <v>45725.0</v>
      </c>
      <c r="N524" s="677" t="s">
        <v>17</v>
      </c>
      <c r="O524" s="693" t="s">
        <v>209</v>
      </c>
      <c r="P524" s="701"/>
      <c r="Q524" s="115"/>
      <c r="R524" s="152"/>
      <c r="S524" s="152"/>
      <c r="T524" s="152"/>
      <c r="U524" s="152"/>
      <c r="V524" s="115"/>
      <c r="W524" s="115"/>
      <c r="X524" s="115"/>
    </row>
    <row r="525">
      <c r="A525" s="674">
        <v>45747.0</v>
      </c>
      <c r="B525" s="674">
        <v>45779.0</v>
      </c>
      <c r="C525" s="677">
        <v>246744.0</v>
      </c>
      <c r="D525" s="677" t="s">
        <v>62</v>
      </c>
      <c r="E525" s="678">
        <v>45689.0</v>
      </c>
      <c r="F525" s="679">
        <f t="shared" si="1"/>
        <v>3</v>
      </c>
      <c r="G525" s="674">
        <v>45736.0</v>
      </c>
      <c r="H525" s="680">
        <f t="shared" si="2"/>
        <v>1</v>
      </c>
      <c r="I525" s="677" t="s">
        <v>282</v>
      </c>
      <c r="J525" s="677" t="s">
        <v>33</v>
      </c>
      <c r="K525" s="687"/>
      <c r="L525" s="684"/>
      <c r="M525" s="707">
        <v>45386.0</v>
      </c>
      <c r="N525" s="677" t="s">
        <v>17</v>
      </c>
      <c r="O525" s="693" t="s">
        <v>208</v>
      </c>
      <c r="P525" s="701"/>
      <c r="Q525" s="115"/>
      <c r="R525" s="152"/>
      <c r="S525" s="152"/>
      <c r="T525" s="152"/>
      <c r="U525" s="152"/>
      <c r="V525" s="115"/>
      <c r="W525" s="115"/>
      <c r="X525" s="115"/>
    </row>
    <row r="526">
      <c r="A526" s="674">
        <v>45747.0</v>
      </c>
      <c r="B526" s="674">
        <v>45779.0</v>
      </c>
      <c r="C526" s="677">
        <v>246751.0</v>
      </c>
      <c r="D526" s="677" t="s">
        <v>62</v>
      </c>
      <c r="E526" s="678">
        <v>45689.0</v>
      </c>
      <c r="F526" s="679">
        <f t="shared" si="1"/>
        <v>3</v>
      </c>
      <c r="G526" s="674">
        <v>45736.0</v>
      </c>
      <c r="H526" s="680">
        <f t="shared" si="2"/>
        <v>1</v>
      </c>
      <c r="I526" s="677" t="s">
        <v>49</v>
      </c>
      <c r="J526" s="683"/>
      <c r="K526" s="687"/>
      <c r="L526" s="684"/>
      <c r="M526" s="707">
        <v>45386.0</v>
      </c>
      <c r="N526" s="677" t="s">
        <v>17</v>
      </c>
      <c r="O526" s="693" t="s">
        <v>208</v>
      </c>
      <c r="P526" s="701"/>
      <c r="Q526" s="115"/>
      <c r="R526" s="152"/>
      <c r="S526" s="152"/>
      <c r="T526" s="152"/>
      <c r="U526" s="152"/>
      <c r="V526" s="115"/>
      <c r="W526" s="115"/>
      <c r="X526" s="115"/>
    </row>
    <row r="527">
      <c r="A527" s="674">
        <v>45747.0</v>
      </c>
      <c r="B527" s="674">
        <v>45779.0</v>
      </c>
      <c r="C527" s="677">
        <v>246759.0</v>
      </c>
      <c r="D527" s="677" t="s">
        <v>62</v>
      </c>
      <c r="E527" s="678">
        <v>45689.0</v>
      </c>
      <c r="F527" s="679">
        <f t="shared" si="1"/>
        <v>3</v>
      </c>
      <c r="G527" s="674">
        <v>45736.0</v>
      </c>
      <c r="H527" s="680">
        <f t="shared" si="2"/>
        <v>1</v>
      </c>
      <c r="I527" s="677" t="s">
        <v>59</v>
      </c>
      <c r="J527" s="677" t="s">
        <v>143</v>
      </c>
      <c r="K527" s="687"/>
      <c r="L527" s="684"/>
      <c r="M527" s="707">
        <v>45386.0</v>
      </c>
      <c r="N527" s="677" t="s">
        <v>17</v>
      </c>
      <c r="O527" s="693" t="s">
        <v>208</v>
      </c>
      <c r="P527" s="701"/>
      <c r="Q527" s="115"/>
      <c r="R527" s="152"/>
      <c r="S527" s="152"/>
      <c r="T527" s="152"/>
      <c r="U527" s="152"/>
      <c r="V527" s="115"/>
      <c r="W527" s="115"/>
      <c r="X527" s="115"/>
    </row>
    <row r="528">
      <c r="A528" s="674">
        <v>45747.0</v>
      </c>
      <c r="B528" s="674">
        <v>45779.0</v>
      </c>
      <c r="C528" s="677">
        <v>246764.0</v>
      </c>
      <c r="D528" s="677" t="s">
        <v>104</v>
      </c>
      <c r="E528" s="678">
        <v>45717.0</v>
      </c>
      <c r="F528" s="679">
        <f t="shared" si="1"/>
        <v>2</v>
      </c>
      <c r="G528" s="674">
        <v>45736.0</v>
      </c>
      <c r="H528" s="680">
        <f t="shared" si="2"/>
        <v>1</v>
      </c>
      <c r="I528" s="677" t="s">
        <v>49</v>
      </c>
      <c r="J528" s="683"/>
      <c r="K528" s="687"/>
      <c r="L528" s="684"/>
      <c r="M528" s="707">
        <v>45726.0</v>
      </c>
      <c r="N528" s="677" t="s">
        <v>25</v>
      </c>
      <c r="O528" s="693" t="s">
        <v>209</v>
      </c>
      <c r="P528" s="701"/>
      <c r="Q528" s="115"/>
      <c r="R528" s="152"/>
      <c r="S528" s="152"/>
      <c r="T528" s="152"/>
      <c r="U528" s="152"/>
      <c r="V528" s="115"/>
      <c r="W528" s="115"/>
      <c r="X528" s="115"/>
    </row>
    <row r="529">
      <c r="A529" s="674">
        <v>45747.0</v>
      </c>
      <c r="B529" s="674">
        <v>45779.0</v>
      </c>
      <c r="C529" s="677">
        <v>246771.0</v>
      </c>
      <c r="D529" s="677" t="s">
        <v>158</v>
      </c>
      <c r="E529" s="678">
        <v>45627.0</v>
      </c>
      <c r="F529" s="679">
        <f t="shared" si="1"/>
        <v>5</v>
      </c>
      <c r="G529" s="674">
        <v>45736.0</v>
      </c>
      <c r="H529" s="680">
        <f t="shared" si="2"/>
        <v>1</v>
      </c>
      <c r="I529" s="677" t="s">
        <v>42</v>
      </c>
      <c r="J529" s="677" t="s">
        <v>143</v>
      </c>
      <c r="K529" s="687"/>
      <c r="L529" s="684"/>
      <c r="M529" s="674">
        <v>45751.0</v>
      </c>
      <c r="N529" s="677" t="s">
        <v>24</v>
      </c>
      <c r="O529" s="677" t="s">
        <v>197</v>
      </c>
      <c r="P529" s="701"/>
      <c r="Q529" s="115"/>
      <c r="R529" s="152"/>
      <c r="S529" s="152"/>
      <c r="T529" s="152"/>
      <c r="U529" s="152"/>
      <c r="V529" s="115"/>
      <c r="W529" s="115"/>
      <c r="X529" s="115"/>
    </row>
    <row r="530">
      <c r="A530" s="674">
        <v>45747.0</v>
      </c>
      <c r="B530" s="674">
        <v>45779.0</v>
      </c>
      <c r="C530" s="677">
        <v>246775.0</v>
      </c>
      <c r="D530" s="677" t="s">
        <v>96</v>
      </c>
      <c r="E530" s="678">
        <v>45658.0</v>
      </c>
      <c r="F530" s="679">
        <f t="shared" si="1"/>
        <v>4</v>
      </c>
      <c r="G530" s="674">
        <v>45736.0</v>
      </c>
      <c r="H530" s="680">
        <f t="shared" si="2"/>
        <v>1</v>
      </c>
      <c r="I530" s="677" t="s">
        <v>74</v>
      </c>
      <c r="J530" s="683"/>
      <c r="K530" s="687"/>
      <c r="L530" s="684"/>
      <c r="M530" s="674">
        <v>45751.0</v>
      </c>
      <c r="N530" s="677" t="s">
        <v>17</v>
      </c>
      <c r="O530" s="677" t="s">
        <v>198</v>
      </c>
      <c r="P530" s="701"/>
      <c r="Q530" s="115"/>
      <c r="R530" s="152"/>
      <c r="S530" s="152"/>
      <c r="T530" s="152"/>
      <c r="U530" s="152"/>
      <c r="V530" s="115"/>
      <c r="W530" s="115"/>
      <c r="X530" s="115"/>
    </row>
    <row r="531">
      <c r="A531" s="674">
        <v>45747.0</v>
      </c>
      <c r="B531" s="674">
        <v>45779.0</v>
      </c>
      <c r="C531" s="677">
        <v>246787.0</v>
      </c>
      <c r="D531" s="677" t="s">
        <v>58</v>
      </c>
      <c r="E531" s="678">
        <v>45689.0</v>
      </c>
      <c r="F531" s="679">
        <f t="shared" si="1"/>
        <v>3</v>
      </c>
      <c r="G531" s="674">
        <v>45736.0</v>
      </c>
      <c r="H531" s="680">
        <f t="shared" si="2"/>
        <v>1</v>
      </c>
      <c r="I531" s="677" t="s">
        <v>49</v>
      </c>
      <c r="J531" s="683"/>
      <c r="K531" s="687"/>
      <c r="L531" s="684"/>
      <c r="M531" s="707">
        <v>45386.0</v>
      </c>
      <c r="N531" s="677" t="s">
        <v>25</v>
      </c>
      <c r="O531" s="693" t="s">
        <v>208</v>
      </c>
      <c r="P531" s="701"/>
      <c r="Q531" s="115"/>
      <c r="R531" s="152"/>
      <c r="S531" s="152"/>
      <c r="T531" s="152"/>
      <c r="U531" s="152"/>
      <c r="V531" s="115"/>
      <c r="W531" s="115"/>
      <c r="X531" s="115"/>
    </row>
    <row r="532">
      <c r="A532" s="674">
        <v>45747.0</v>
      </c>
      <c r="B532" s="674">
        <v>45779.0</v>
      </c>
      <c r="C532" s="677">
        <v>246791.0</v>
      </c>
      <c r="D532" s="677" t="s">
        <v>89</v>
      </c>
      <c r="E532" s="678">
        <v>45658.0</v>
      </c>
      <c r="F532" s="679">
        <f t="shared" si="1"/>
        <v>4</v>
      </c>
      <c r="G532" s="674">
        <v>45736.0</v>
      </c>
      <c r="H532" s="680">
        <f t="shared" si="2"/>
        <v>1</v>
      </c>
      <c r="I532" s="677" t="s">
        <v>49</v>
      </c>
      <c r="J532" s="683"/>
      <c r="K532" s="687"/>
      <c r="L532" s="684"/>
      <c r="M532" s="674">
        <v>45751.0</v>
      </c>
      <c r="N532" s="677" t="s">
        <v>25</v>
      </c>
      <c r="O532" s="677" t="s">
        <v>198</v>
      </c>
      <c r="P532" s="701"/>
      <c r="Q532" s="115"/>
      <c r="R532" s="152"/>
      <c r="S532" s="152"/>
      <c r="T532" s="152"/>
      <c r="U532" s="152"/>
      <c r="V532" s="115"/>
      <c r="W532" s="115"/>
      <c r="X532" s="115"/>
    </row>
    <row r="533">
      <c r="A533" s="674">
        <v>45747.0</v>
      </c>
      <c r="B533" s="674">
        <v>45779.0</v>
      </c>
      <c r="C533" s="677">
        <v>246794.0</v>
      </c>
      <c r="D533" s="677" t="s">
        <v>96</v>
      </c>
      <c r="E533" s="678">
        <v>45689.0</v>
      </c>
      <c r="F533" s="679">
        <f t="shared" si="1"/>
        <v>3</v>
      </c>
      <c r="G533" s="674">
        <v>45736.0</v>
      </c>
      <c r="H533" s="680">
        <f t="shared" si="2"/>
        <v>1</v>
      </c>
      <c r="I533" s="677" t="s">
        <v>49</v>
      </c>
      <c r="J533" s="683"/>
      <c r="K533" s="687"/>
      <c r="L533" s="684"/>
      <c r="M533" s="707">
        <v>45386.0</v>
      </c>
      <c r="N533" s="677" t="s">
        <v>25</v>
      </c>
      <c r="O533" s="693" t="s">
        <v>208</v>
      </c>
      <c r="P533" s="701"/>
      <c r="Q533" s="115"/>
      <c r="R533" s="152"/>
      <c r="S533" s="152"/>
      <c r="T533" s="152"/>
      <c r="U533" s="152"/>
      <c r="V533" s="115"/>
      <c r="W533" s="115"/>
      <c r="X533" s="115"/>
    </row>
    <row r="534">
      <c r="A534" s="674">
        <v>45747.0</v>
      </c>
      <c r="B534" s="674">
        <v>45779.0</v>
      </c>
      <c r="C534" s="677">
        <v>246797.0</v>
      </c>
      <c r="D534" s="677" t="s">
        <v>87</v>
      </c>
      <c r="E534" s="678">
        <v>45689.0</v>
      </c>
      <c r="F534" s="679">
        <f t="shared" si="1"/>
        <v>3</v>
      </c>
      <c r="G534" s="674">
        <v>45736.0</v>
      </c>
      <c r="H534" s="680">
        <f t="shared" si="2"/>
        <v>1</v>
      </c>
      <c r="I534" s="677" t="s">
        <v>74</v>
      </c>
      <c r="J534" s="683"/>
      <c r="K534" s="687"/>
      <c r="L534" s="684"/>
      <c r="M534" s="707">
        <v>45386.0</v>
      </c>
      <c r="N534" s="677" t="s">
        <v>25</v>
      </c>
      <c r="O534" s="693" t="s">
        <v>208</v>
      </c>
      <c r="P534" s="701"/>
      <c r="Q534" s="115"/>
      <c r="R534" s="152"/>
      <c r="S534" s="152"/>
      <c r="T534" s="152"/>
      <c r="U534" s="152"/>
      <c r="V534" s="115"/>
      <c r="W534" s="115"/>
      <c r="X534" s="115"/>
    </row>
    <row r="535">
      <c r="A535" s="674">
        <v>45747.0</v>
      </c>
      <c r="B535" s="674">
        <v>45779.0</v>
      </c>
      <c r="C535" s="677">
        <v>246818.0</v>
      </c>
      <c r="D535" s="677" t="s">
        <v>96</v>
      </c>
      <c r="E535" s="678">
        <v>45717.0</v>
      </c>
      <c r="F535" s="679">
        <f t="shared" si="1"/>
        <v>2</v>
      </c>
      <c r="G535" s="674">
        <v>45736.0</v>
      </c>
      <c r="H535" s="680">
        <f t="shared" si="2"/>
        <v>1</v>
      </c>
      <c r="I535" s="677" t="s">
        <v>74</v>
      </c>
      <c r="J535" s="683"/>
      <c r="K535" s="687"/>
      <c r="L535" s="684"/>
      <c r="M535" s="707">
        <v>45726.0</v>
      </c>
      <c r="N535" s="677" t="s">
        <v>17</v>
      </c>
      <c r="O535" s="693" t="s">
        <v>209</v>
      </c>
      <c r="P535" s="701"/>
      <c r="Q535" s="115"/>
      <c r="R535" s="152"/>
      <c r="S535" s="152"/>
      <c r="T535" s="152"/>
      <c r="U535" s="152"/>
      <c r="V535" s="115"/>
      <c r="W535" s="115"/>
      <c r="X535" s="115"/>
    </row>
    <row r="536">
      <c r="A536" s="674">
        <v>45747.0</v>
      </c>
      <c r="B536" s="674">
        <v>45783.0</v>
      </c>
      <c r="C536" s="677">
        <v>246831.0</v>
      </c>
      <c r="D536" s="677" t="s">
        <v>96</v>
      </c>
      <c r="E536" s="678">
        <v>45597.0</v>
      </c>
      <c r="F536" s="679">
        <f t="shared" si="1"/>
        <v>6</v>
      </c>
      <c r="G536" s="674">
        <v>45736.0</v>
      </c>
      <c r="H536" s="680">
        <f t="shared" si="2"/>
        <v>1</v>
      </c>
      <c r="I536" s="677" t="s">
        <v>49</v>
      </c>
      <c r="J536" s="677">
        <v>512.0</v>
      </c>
      <c r="K536" s="687"/>
      <c r="L536" s="684"/>
      <c r="M536" s="700">
        <v>45751.0</v>
      </c>
      <c r="N536" s="677" t="s">
        <v>19</v>
      </c>
      <c r="O536" s="684"/>
      <c r="P536" s="701"/>
      <c r="Q536" s="115"/>
      <c r="R536" s="152"/>
      <c r="S536" s="152"/>
      <c r="T536" s="152"/>
      <c r="U536" s="152"/>
      <c r="V536" s="115"/>
      <c r="W536" s="115"/>
      <c r="X536" s="115"/>
    </row>
    <row r="537">
      <c r="A537" s="674">
        <v>45747.0</v>
      </c>
      <c r="B537" s="674">
        <v>45779.0</v>
      </c>
      <c r="C537" s="677">
        <v>246833.0</v>
      </c>
      <c r="D537" s="677" t="s">
        <v>93</v>
      </c>
      <c r="E537" s="678">
        <v>45717.0</v>
      </c>
      <c r="F537" s="679">
        <f t="shared" si="1"/>
        <v>2</v>
      </c>
      <c r="G537" s="674">
        <v>45736.0</v>
      </c>
      <c r="H537" s="680">
        <f t="shared" si="2"/>
        <v>1</v>
      </c>
      <c r="I537" s="677" t="s">
        <v>63</v>
      </c>
      <c r="J537" s="677" t="s">
        <v>143</v>
      </c>
      <c r="K537" s="687"/>
      <c r="L537" s="684"/>
      <c r="M537" s="707">
        <v>45726.0</v>
      </c>
      <c r="N537" s="677" t="s">
        <v>17</v>
      </c>
      <c r="O537" s="693" t="s">
        <v>208</v>
      </c>
      <c r="P537" s="701"/>
      <c r="Q537" s="115"/>
      <c r="R537" s="152"/>
      <c r="S537" s="152"/>
      <c r="T537" s="152"/>
      <c r="U537" s="152"/>
      <c r="V537" s="115"/>
      <c r="W537" s="115"/>
      <c r="X537" s="115"/>
    </row>
    <row r="538">
      <c r="A538" s="674">
        <v>45747.0</v>
      </c>
      <c r="B538" s="674">
        <v>45779.0</v>
      </c>
      <c r="C538" s="677">
        <v>246843.0</v>
      </c>
      <c r="D538" s="677" t="s">
        <v>96</v>
      </c>
      <c r="E538" s="678">
        <v>45627.0</v>
      </c>
      <c r="F538" s="679">
        <f t="shared" si="1"/>
        <v>5</v>
      </c>
      <c r="G538" s="674">
        <v>45736.0</v>
      </c>
      <c r="H538" s="680">
        <f t="shared" si="2"/>
        <v>1</v>
      </c>
      <c r="I538" s="677" t="s">
        <v>74</v>
      </c>
      <c r="J538" s="683"/>
      <c r="K538" s="687"/>
      <c r="L538" s="684"/>
      <c r="M538" s="674">
        <v>45751.0</v>
      </c>
      <c r="N538" s="677" t="s">
        <v>17</v>
      </c>
      <c r="O538" s="677" t="s">
        <v>197</v>
      </c>
      <c r="P538" s="701"/>
      <c r="Q538" s="115"/>
      <c r="R538" s="152"/>
      <c r="S538" s="152"/>
      <c r="T538" s="152"/>
      <c r="U538" s="152"/>
      <c r="V538" s="115"/>
      <c r="W538" s="115"/>
      <c r="X538" s="115"/>
    </row>
    <row r="539">
      <c r="A539" s="674">
        <v>45747.0</v>
      </c>
      <c r="B539" s="674">
        <v>45779.0</v>
      </c>
      <c r="C539" s="677">
        <v>246860.0</v>
      </c>
      <c r="D539" s="677" t="s">
        <v>71</v>
      </c>
      <c r="E539" s="678">
        <v>45536.0</v>
      </c>
      <c r="F539" s="679">
        <f t="shared" si="1"/>
        <v>8</v>
      </c>
      <c r="G539" s="674">
        <v>45736.0</v>
      </c>
      <c r="H539" s="680">
        <f t="shared" si="2"/>
        <v>1</v>
      </c>
      <c r="I539" s="677" t="s">
        <v>74</v>
      </c>
      <c r="J539" s="677">
        <v>316.0</v>
      </c>
      <c r="K539" s="681" t="s">
        <v>239</v>
      </c>
      <c r="L539" s="693" t="s">
        <v>68</v>
      </c>
      <c r="M539" s="700">
        <v>45751.0</v>
      </c>
      <c r="N539" s="677" t="s">
        <v>25</v>
      </c>
      <c r="O539" s="684"/>
      <c r="P539" s="701"/>
      <c r="Q539" s="115"/>
      <c r="R539" s="152"/>
      <c r="S539" s="152"/>
      <c r="T539" s="152"/>
      <c r="U539" s="152"/>
      <c r="V539" s="115"/>
      <c r="W539" s="115"/>
      <c r="X539" s="115"/>
    </row>
    <row r="540">
      <c r="A540" s="702">
        <v>45705.0</v>
      </c>
      <c r="B540" s="674">
        <v>45779.0</v>
      </c>
      <c r="C540" s="703">
        <v>238690.0</v>
      </c>
      <c r="D540" s="693" t="s">
        <v>58</v>
      </c>
      <c r="E540" s="704">
        <v>45658.0</v>
      </c>
      <c r="F540" s="679">
        <f t="shared" si="1"/>
        <v>4</v>
      </c>
      <c r="G540" s="702">
        <v>45666.0</v>
      </c>
      <c r="H540" s="680">
        <f t="shared" si="2"/>
        <v>3</v>
      </c>
      <c r="I540" s="703" t="s">
        <v>63</v>
      </c>
      <c r="J540" s="677" t="s">
        <v>143</v>
      </c>
      <c r="K540" s="706"/>
      <c r="L540" s="684"/>
      <c r="M540" s="674">
        <v>45764.0</v>
      </c>
      <c r="N540" s="677" t="s">
        <v>17</v>
      </c>
      <c r="O540" s="677" t="s">
        <v>198</v>
      </c>
      <c r="P540" s="701"/>
      <c r="Q540" s="115"/>
      <c r="R540" s="152"/>
      <c r="S540" s="152"/>
      <c r="T540" s="152"/>
      <c r="U540" s="152"/>
      <c r="V540" s="115"/>
      <c r="W540" s="115"/>
      <c r="X540" s="115"/>
    </row>
    <row r="541">
      <c r="A541" s="702">
        <v>45705.0</v>
      </c>
      <c r="B541" s="674">
        <v>45779.0</v>
      </c>
      <c r="C541" s="703">
        <v>239880.0</v>
      </c>
      <c r="D541" s="693" t="s">
        <v>58</v>
      </c>
      <c r="E541" s="704">
        <v>45627.0</v>
      </c>
      <c r="F541" s="679">
        <f t="shared" si="1"/>
        <v>5</v>
      </c>
      <c r="G541" s="702">
        <v>45674.0</v>
      </c>
      <c r="H541" s="680">
        <f t="shared" si="2"/>
        <v>3</v>
      </c>
      <c r="I541" s="703" t="s">
        <v>134</v>
      </c>
      <c r="J541" s="677">
        <v>1012.0</v>
      </c>
      <c r="K541" s="725">
        <v>21500.0</v>
      </c>
      <c r="L541" s="684"/>
      <c r="M541" s="700">
        <v>45749.0</v>
      </c>
      <c r="N541" s="677" t="s">
        <v>17</v>
      </c>
      <c r="O541" s="677" t="s">
        <v>1370</v>
      </c>
      <c r="P541" s="701"/>
      <c r="Q541" s="115"/>
      <c r="R541" s="152"/>
      <c r="S541" s="152"/>
      <c r="T541" s="152"/>
      <c r="U541" s="152"/>
      <c r="V541" s="115"/>
      <c r="W541" s="115"/>
      <c r="X541" s="115"/>
    </row>
    <row r="542">
      <c r="A542" s="702">
        <v>45705.0</v>
      </c>
      <c r="B542" s="674">
        <v>45783.0</v>
      </c>
      <c r="C542" s="703">
        <v>153386.0</v>
      </c>
      <c r="D542" s="693" t="s">
        <v>58</v>
      </c>
      <c r="E542" s="704">
        <v>45566.0</v>
      </c>
      <c r="F542" s="679">
        <f t="shared" si="1"/>
        <v>7</v>
      </c>
      <c r="G542" s="705">
        <v>45618.0</v>
      </c>
      <c r="H542" s="680">
        <f t="shared" si="2"/>
        <v>5</v>
      </c>
      <c r="I542" s="703" t="s">
        <v>49</v>
      </c>
      <c r="J542" s="684" t="s">
        <v>1397</v>
      </c>
      <c r="K542" s="706"/>
      <c r="L542" s="684"/>
      <c r="M542" s="700">
        <v>45769.0</v>
      </c>
      <c r="N542" s="677" t="s">
        <v>19</v>
      </c>
      <c r="O542" s="684"/>
      <c r="P542" s="701"/>
      <c r="Q542" s="115"/>
      <c r="R542" s="152"/>
      <c r="S542" s="152"/>
      <c r="T542" s="152"/>
      <c r="U542" s="152"/>
      <c r="V542" s="115"/>
      <c r="W542" s="115"/>
      <c r="X542" s="115"/>
    </row>
    <row r="543">
      <c r="A543" s="702">
        <v>45705.0</v>
      </c>
      <c r="B543" s="674">
        <v>45783.0</v>
      </c>
      <c r="C543" s="703">
        <v>203526.0</v>
      </c>
      <c r="D543" s="703" t="s">
        <v>87</v>
      </c>
      <c r="E543" s="704">
        <v>45292.0</v>
      </c>
      <c r="F543" s="679">
        <f t="shared" si="1"/>
        <v>16</v>
      </c>
      <c r="G543" s="702">
        <v>45344.0</v>
      </c>
      <c r="H543" s="680">
        <f t="shared" si="2"/>
        <v>14</v>
      </c>
      <c r="I543" s="693" t="s">
        <v>59</v>
      </c>
      <c r="J543" s="684">
        <v>102.0</v>
      </c>
      <c r="K543" s="706"/>
      <c r="L543" s="684"/>
      <c r="M543" s="684"/>
      <c r="N543" s="677" t="s">
        <v>19</v>
      </c>
      <c r="O543" s="684"/>
      <c r="P543" s="701"/>
      <c r="Q543" s="115"/>
      <c r="R543" s="152"/>
      <c r="S543" s="152"/>
      <c r="T543" s="152"/>
      <c r="U543" s="152"/>
      <c r="V543" s="115"/>
      <c r="W543" s="115"/>
      <c r="X543" s="115"/>
    </row>
    <row r="544">
      <c r="A544" s="702">
        <v>45705.0</v>
      </c>
      <c r="B544" s="674">
        <v>45779.0</v>
      </c>
      <c r="C544" s="703">
        <v>238172.0</v>
      </c>
      <c r="D544" s="703" t="s">
        <v>87</v>
      </c>
      <c r="E544" s="704">
        <v>45658.0</v>
      </c>
      <c r="F544" s="679">
        <f t="shared" si="1"/>
        <v>4</v>
      </c>
      <c r="G544" s="702">
        <v>45661.0</v>
      </c>
      <c r="H544" s="680">
        <f t="shared" si="2"/>
        <v>4</v>
      </c>
      <c r="I544" s="693" t="s">
        <v>74</v>
      </c>
      <c r="J544" s="684">
        <v>337.0</v>
      </c>
      <c r="K544" s="706"/>
      <c r="L544" s="684"/>
      <c r="M544" s="674">
        <v>45751.0</v>
      </c>
      <c r="N544" s="677" t="s">
        <v>17</v>
      </c>
      <c r="O544" s="677" t="s">
        <v>198</v>
      </c>
      <c r="P544" s="701"/>
      <c r="Q544" s="115"/>
      <c r="R544" s="152"/>
      <c r="S544" s="152"/>
      <c r="T544" s="152"/>
      <c r="U544" s="152"/>
      <c r="V544" s="115"/>
      <c r="W544" s="115"/>
      <c r="X544" s="115"/>
    </row>
    <row r="545">
      <c r="A545" s="702">
        <v>45719.0</v>
      </c>
      <c r="B545" s="674">
        <v>45779.0</v>
      </c>
      <c r="C545" s="703">
        <v>239503.0</v>
      </c>
      <c r="D545" s="693" t="s">
        <v>98</v>
      </c>
      <c r="E545" s="704">
        <v>45658.0</v>
      </c>
      <c r="F545" s="679">
        <f t="shared" si="1"/>
        <v>4</v>
      </c>
      <c r="G545" s="702">
        <v>45693.0</v>
      </c>
      <c r="H545" s="680">
        <f t="shared" si="2"/>
        <v>3</v>
      </c>
      <c r="I545" s="693" t="s">
        <v>74</v>
      </c>
      <c r="J545" s="684"/>
      <c r="K545" s="706"/>
      <c r="L545" s="684"/>
      <c r="M545" s="674">
        <v>45751.0</v>
      </c>
      <c r="N545" s="677" t="s">
        <v>17</v>
      </c>
      <c r="O545" s="677" t="s">
        <v>198</v>
      </c>
      <c r="P545" s="701"/>
      <c r="Q545" s="115"/>
      <c r="R545" s="152"/>
      <c r="S545" s="152"/>
      <c r="T545" s="152"/>
      <c r="U545" s="152"/>
      <c r="V545" s="115"/>
      <c r="W545" s="115"/>
      <c r="X545" s="115"/>
    </row>
    <row r="546">
      <c r="A546" s="708">
        <v>45705.0</v>
      </c>
      <c r="B546" s="674">
        <v>45779.0</v>
      </c>
      <c r="C546" s="703">
        <v>238411.0</v>
      </c>
      <c r="D546" s="709" t="s">
        <v>116</v>
      </c>
      <c r="E546" s="710">
        <v>45627.0</v>
      </c>
      <c r="F546" s="679">
        <f t="shared" si="1"/>
        <v>5</v>
      </c>
      <c r="G546" s="710">
        <v>45664.0</v>
      </c>
      <c r="H546" s="680">
        <f t="shared" si="2"/>
        <v>3</v>
      </c>
      <c r="I546" s="711" t="s">
        <v>59</v>
      </c>
      <c r="J546" s="728" t="s">
        <v>176</v>
      </c>
      <c r="K546" s="727" t="s">
        <v>175</v>
      </c>
      <c r="L546" s="684"/>
      <c r="M546" s="674">
        <v>45751.0</v>
      </c>
      <c r="N546" s="677" t="s">
        <v>17</v>
      </c>
      <c r="O546" s="677" t="s">
        <v>197</v>
      </c>
      <c r="P546" s="701"/>
      <c r="Q546" s="115"/>
      <c r="R546" s="152"/>
      <c r="S546" s="152"/>
      <c r="T546" s="152"/>
      <c r="U546" s="152"/>
      <c r="V546" s="115"/>
      <c r="W546" s="115"/>
      <c r="X546" s="115"/>
    </row>
    <row r="547">
      <c r="A547" s="708">
        <v>45705.0</v>
      </c>
      <c r="B547" s="674">
        <v>45779.0</v>
      </c>
      <c r="C547" s="703">
        <v>241690.0</v>
      </c>
      <c r="D547" s="709" t="s">
        <v>116</v>
      </c>
      <c r="E547" s="710">
        <v>45689.0</v>
      </c>
      <c r="F547" s="679">
        <f t="shared" si="1"/>
        <v>3</v>
      </c>
      <c r="G547" s="710">
        <v>45691.0</v>
      </c>
      <c r="H547" s="680">
        <f t="shared" si="2"/>
        <v>3</v>
      </c>
      <c r="I547" s="726" t="s">
        <v>49</v>
      </c>
      <c r="J547" s="729" t="s">
        <v>176</v>
      </c>
      <c r="K547" s="727" t="s">
        <v>175</v>
      </c>
      <c r="L547" s="684"/>
      <c r="M547" s="707">
        <v>45386.0</v>
      </c>
      <c r="N547" s="677" t="s">
        <v>17</v>
      </c>
      <c r="O547" s="693" t="s">
        <v>208</v>
      </c>
      <c r="P547" s="730"/>
      <c r="Q547" s="115"/>
      <c r="R547" s="152"/>
      <c r="S547" s="152"/>
      <c r="T547" s="152"/>
      <c r="U547" s="152"/>
      <c r="V547" s="115"/>
      <c r="W547" s="115"/>
      <c r="X547" s="115"/>
    </row>
    <row r="548">
      <c r="A548" s="674">
        <v>45748.0</v>
      </c>
      <c r="B548" s="674">
        <v>45783.0</v>
      </c>
      <c r="C548" s="703">
        <v>247304.0</v>
      </c>
      <c r="D548" s="714" t="s">
        <v>161</v>
      </c>
      <c r="E548" s="715">
        <v>45261.0</v>
      </c>
      <c r="F548" s="679">
        <f t="shared" si="1"/>
        <v>17</v>
      </c>
      <c r="G548" s="715">
        <v>45741.0</v>
      </c>
      <c r="H548" s="680">
        <f t="shared" si="2"/>
        <v>1</v>
      </c>
      <c r="I548" s="714" t="s">
        <v>49</v>
      </c>
      <c r="J548" s="711">
        <v>504.0</v>
      </c>
      <c r="K548" s="713">
        <v>2500.0</v>
      </c>
      <c r="L548" s="717" t="s">
        <v>51</v>
      </c>
      <c r="M548" s="718">
        <v>45755.0</v>
      </c>
      <c r="N548" s="677" t="s">
        <v>19</v>
      </c>
      <c r="O548" s="685" t="s">
        <v>1314</v>
      </c>
      <c r="P548" s="701"/>
      <c r="Q548" s="115"/>
      <c r="R548" s="152"/>
      <c r="S548" s="152"/>
      <c r="T548" s="152"/>
      <c r="U548" s="152"/>
      <c r="V548" s="115"/>
      <c r="W548" s="115"/>
      <c r="X548" s="115"/>
    </row>
    <row r="549">
      <c r="A549" s="674">
        <v>45748.0</v>
      </c>
      <c r="B549" s="674">
        <v>45783.0</v>
      </c>
      <c r="C549" s="703">
        <v>247422.0</v>
      </c>
      <c r="D549" s="714" t="s">
        <v>161</v>
      </c>
      <c r="E549" s="715">
        <v>45505.0</v>
      </c>
      <c r="F549" s="679">
        <f t="shared" si="1"/>
        <v>9</v>
      </c>
      <c r="G549" s="715">
        <v>45741.0</v>
      </c>
      <c r="H549" s="680">
        <f t="shared" si="2"/>
        <v>1</v>
      </c>
      <c r="I549" s="714" t="s">
        <v>59</v>
      </c>
      <c r="J549" s="684" t="s">
        <v>33</v>
      </c>
      <c r="K549" s="716"/>
      <c r="L549" s="354"/>
      <c r="M549" s="732"/>
      <c r="N549" s="677" t="s">
        <v>19</v>
      </c>
      <c r="O549" s="712"/>
      <c r="P549" s="701"/>
      <c r="Q549" s="115"/>
      <c r="R549" s="152"/>
      <c r="S549" s="152"/>
      <c r="T549" s="152"/>
      <c r="U549" s="152"/>
      <c r="V549" s="115"/>
      <c r="W549" s="115"/>
      <c r="X549" s="115"/>
    </row>
    <row r="550">
      <c r="A550" s="674">
        <v>45748.0</v>
      </c>
      <c r="B550" s="674">
        <v>45779.0</v>
      </c>
      <c r="C550" s="703">
        <v>245644.0</v>
      </c>
      <c r="D550" s="714" t="s">
        <v>83</v>
      </c>
      <c r="E550" s="715">
        <v>45627.0</v>
      </c>
      <c r="F550" s="679">
        <f t="shared" si="1"/>
        <v>5</v>
      </c>
      <c r="G550" s="715">
        <v>45742.0</v>
      </c>
      <c r="H550" s="680">
        <f t="shared" si="2"/>
        <v>1</v>
      </c>
      <c r="I550" s="714" t="s">
        <v>63</v>
      </c>
      <c r="J550" s="677" t="s">
        <v>143</v>
      </c>
      <c r="K550" s="716"/>
      <c r="L550" s="354"/>
      <c r="M550" s="674">
        <v>45751.0</v>
      </c>
      <c r="N550" s="677" t="s">
        <v>17</v>
      </c>
      <c r="O550" s="677" t="s">
        <v>197</v>
      </c>
      <c r="P550" s="701"/>
      <c r="Q550" s="115"/>
      <c r="R550" s="152"/>
      <c r="S550" s="152"/>
      <c r="T550" s="152"/>
      <c r="U550" s="152"/>
      <c r="V550" s="115"/>
      <c r="W550" s="115"/>
      <c r="X550" s="115"/>
    </row>
    <row r="551">
      <c r="A551" s="674">
        <v>45748.0</v>
      </c>
      <c r="B551" s="674">
        <v>45779.0</v>
      </c>
      <c r="C551" s="703">
        <v>247185.0</v>
      </c>
      <c r="D551" s="714" t="s">
        <v>83</v>
      </c>
      <c r="E551" s="715">
        <v>45717.0</v>
      </c>
      <c r="F551" s="679">
        <f t="shared" si="1"/>
        <v>2</v>
      </c>
      <c r="G551" s="715">
        <v>45742.0</v>
      </c>
      <c r="H551" s="680">
        <f t="shared" si="2"/>
        <v>1</v>
      </c>
      <c r="I551" s="714" t="s">
        <v>74</v>
      </c>
      <c r="J551" s="726"/>
      <c r="K551" s="716"/>
      <c r="L551" s="354"/>
      <c r="M551" s="707">
        <v>45726.0</v>
      </c>
      <c r="N551" s="677" t="s">
        <v>17</v>
      </c>
      <c r="O551" s="693" t="s">
        <v>209</v>
      </c>
      <c r="P551" s="701"/>
      <c r="Q551" s="115"/>
      <c r="R551" s="152"/>
      <c r="S551" s="152"/>
      <c r="T551" s="152"/>
      <c r="U551" s="152"/>
      <c r="V551" s="115"/>
      <c r="W551" s="115"/>
      <c r="X551" s="115"/>
    </row>
    <row r="552">
      <c r="A552" s="674">
        <v>45748.0</v>
      </c>
      <c r="B552" s="674">
        <v>45779.0</v>
      </c>
      <c r="C552" s="703">
        <v>247247.0</v>
      </c>
      <c r="D552" s="714" t="s">
        <v>161</v>
      </c>
      <c r="E552" s="715">
        <v>45689.0</v>
      </c>
      <c r="F552" s="679">
        <f t="shared" si="1"/>
        <v>3</v>
      </c>
      <c r="G552" s="715">
        <v>45742.0</v>
      </c>
      <c r="H552" s="680">
        <f t="shared" si="2"/>
        <v>1</v>
      </c>
      <c r="I552" s="714" t="s">
        <v>74</v>
      </c>
      <c r="J552" s="726"/>
      <c r="K552" s="716"/>
      <c r="L552" s="354"/>
      <c r="M552" s="707">
        <v>45386.0</v>
      </c>
      <c r="N552" s="677" t="s">
        <v>17</v>
      </c>
      <c r="O552" s="693" t="s">
        <v>208</v>
      </c>
      <c r="P552" s="701"/>
      <c r="Q552" s="115"/>
      <c r="R552" s="152"/>
      <c r="S552" s="152"/>
      <c r="T552" s="152"/>
      <c r="U552" s="152"/>
      <c r="V552" s="115"/>
      <c r="W552" s="115"/>
      <c r="X552" s="115"/>
    </row>
    <row r="553">
      <c r="A553" s="674">
        <v>45748.0</v>
      </c>
      <c r="B553" s="674">
        <v>45783.0</v>
      </c>
      <c r="C553" s="703">
        <v>247384.0</v>
      </c>
      <c r="D553" s="714" t="s">
        <v>161</v>
      </c>
      <c r="E553" s="715">
        <v>45566.0</v>
      </c>
      <c r="F553" s="679">
        <f t="shared" si="1"/>
        <v>7</v>
      </c>
      <c r="G553" s="715">
        <v>45742.0</v>
      </c>
      <c r="H553" s="680">
        <f t="shared" si="2"/>
        <v>1</v>
      </c>
      <c r="I553" s="714" t="s">
        <v>59</v>
      </c>
      <c r="J553" s="684" t="s">
        <v>33</v>
      </c>
      <c r="K553" s="716"/>
      <c r="L553" s="354"/>
      <c r="M553" s="732"/>
      <c r="N553" s="677" t="s">
        <v>19</v>
      </c>
      <c r="O553" s="712"/>
      <c r="P553" s="701"/>
      <c r="Q553" s="115"/>
      <c r="R553" s="152"/>
      <c r="S553" s="152"/>
      <c r="T553" s="152"/>
      <c r="U553" s="152"/>
      <c r="V553" s="115"/>
      <c r="W553" s="115"/>
      <c r="X553" s="115"/>
    </row>
    <row r="554">
      <c r="A554" s="105">
        <v>45705.0</v>
      </c>
      <c r="B554" s="674">
        <v>45779.0</v>
      </c>
      <c r="C554" s="106">
        <v>237157.0</v>
      </c>
      <c r="D554" s="106" t="s">
        <v>71</v>
      </c>
      <c r="E554" s="107">
        <v>45627.0</v>
      </c>
      <c r="F554" s="108">
        <f t="shared" si="1"/>
        <v>5</v>
      </c>
      <c r="G554" s="112">
        <v>45639.0</v>
      </c>
      <c r="H554" s="340">
        <f t="shared" si="2"/>
        <v>4</v>
      </c>
      <c r="I554" s="106" t="s">
        <v>59</v>
      </c>
      <c r="J554" s="106">
        <v>120.0</v>
      </c>
      <c r="K554" s="135">
        <v>6000.0</v>
      </c>
      <c r="L554" s="273" t="s">
        <v>51</v>
      </c>
      <c r="M554" s="676">
        <v>45770.0</v>
      </c>
      <c r="N554" s="677" t="s">
        <v>17</v>
      </c>
      <c r="O554" s="134" t="s">
        <v>214</v>
      </c>
      <c r="P554" s="134" t="s">
        <v>61</v>
      </c>
      <c r="Q554" s="115"/>
      <c r="R554" s="115"/>
      <c r="S554" s="115"/>
      <c r="T554" s="115"/>
      <c r="U554" s="115"/>
      <c r="V554" s="115"/>
      <c r="W554" s="115"/>
      <c r="X554" s="115"/>
    </row>
    <row r="555">
      <c r="A555" s="105">
        <v>45705.0</v>
      </c>
      <c r="B555" s="674">
        <v>45779.0</v>
      </c>
      <c r="C555" s="106">
        <v>238475.0</v>
      </c>
      <c r="D555" s="106" t="s">
        <v>71</v>
      </c>
      <c r="E555" s="107">
        <v>45627.0</v>
      </c>
      <c r="F555" s="108">
        <f t="shared" si="1"/>
        <v>5</v>
      </c>
      <c r="G555" s="105">
        <v>45664.0</v>
      </c>
      <c r="H555" s="109">
        <f t="shared" si="2"/>
        <v>3</v>
      </c>
      <c r="I555" s="106" t="s">
        <v>73</v>
      </c>
      <c r="J555" s="266"/>
      <c r="K555" s="277">
        <v>20700.0</v>
      </c>
      <c r="L555" s="267"/>
      <c r="M555" s="676">
        <v>45763.0</v>
      </c>
      <c r="N555" s="677" t="s">
        <v>17</v>
      </c>
      <c r="O555" s="134" t="s">
        <v>214</v>
      </c>
      <c r="P555" s="267"/>
      <c r="Q555" s="115"/>
      <c r="R555" s="152"/>
      <c r="S555" s="152"/>
      <c r="T555" s="152"/>
      <c r="U555" s="152"/>
      <c r="V555" s="115"/>
      <c r="W555" s="115"/>
      <c r="X555" s="115"/>
    </row>
    <row r="556">
      <c r="A556" s="105">
        <v>45705.0</v>
      </c>
      <c r="B556" s="674">
        <v>45779.0</v>
      </c>
      <c r="C556" s="106">
        <v>242264.0</v>
      </c>
      <c r="D556" s="106" t="s">
        <v>71</v>
      </c>
      <c r="E556" s="107">
        <v>45597.0</v>
      </c>
      <c r="F556" s="108">
        <f t="shared" si="1"/>
        <v>6</v>
      </c>
      <c r="G556" s="105">
        <v>45695.0</v>
      </c>
      <c r="H556" s="360">
        <f t="shared" si="2"/>
        <v>2</v>
      </c>
      <c r="I556" s="106" t="s">
        <v>59</v>
      </c>
      <c r="J556" s="89">
        <v>102.0</v>
      </c>
      <c r="K556" s="277" t="s">
        <v>1398</v>
      </c>
      <c r="L556" s="273" t="s">
        <v>84</v>
      </c>
      <c r="M556" s="676">
        <v>45762.0</v>
      </c>
      <c r="N556" s="677" t="s">
        <v>17</v>
      </c>
      <c r="O556" s="267"/>
      <c r="P556" s="267"/>
      <c r="Q556" s="115"/>
      <c r="R556" s="152"/>
      <c r="S556" s="152"/>
      <c r="T556" s="152"/>
      <c r="U556" s="152"/>
      <c r="V556" s="115"/>
      <c r="W556" s="115"/>
      <c r="X556" s="115"/>
    </row>
    <row r="557">
      <c r="A557" s="105">
        <v>45705.0</v>
      </c>
      <c r="B557" s="674">
        <v>45779.0</v>
      </c>
      <c r="C557" s="106">
        <v>235531.0</v>
      </c>
      <c r="D557" s="106" t="s">
        <v>89</v>
      </c>
      <c r="E557" s="107">
        <v>45566.0</v>
      </c>
      <c r="F557" s="108">
        <f t="shared" si="1"/>
        <v>7</v>
      </c>
      <c r="G557" s="112">
        <v>45624.0</v>
      </c>
      <c r="H557" s="340">
        <f t="shared" si="2"/>
        <v>5</v>
      </c>
      <c r="I557" s="106" t="s">
        <v>59</v>
      </c>
      <c r="J557" s="106" t="s">
        <v>259</v>
      </c>
      <c r="K557" s="265"/>
      <c r="L557" s="267"/>
      <c r="M557" s="267"/>
      <c r="N557" s="677" t="s">
        <v>17</v>
      </c>
      <c r="O557" s="267"/>
      <c r="P557" s="267"/>
      <c r="Q557" s="115"/>
      <c r="R557" s="152"/>
      <c r="S557" s="152"/>
      <c r="T557" s="152"/>
      <c r="U557" s="152"/>
      <c r="V557" s="115"/>
      <c r="W557" s="115"/>
      <c r="X557" s="115"/>
    </row>
    <row r="558">
      <c r="A558" s="105">
        <v>45705.0</v>
      </c>
      <c r="B558" s="674">
        <v>45779.0</v>
      </c>
      <c r="C558" s="106">
        <v>232572.0</v>
      </c>
      <c r="D558" s="106" t="s">
        <v>89</v>
      </c>
      <c r="E558" s="107">
        <v>45658.0</v>
      </c>
      <c r="F558" s="108">
        <f t="shared" si="1"/>
        <v>4</v>
      </c>
      <c r="G558" s="105">
        <v>45677.0</v>
      </c>
      <c r="H558" s="360">
        <f t="shared" si="2"/>
        <v>3</v>
      </c>
      <c r="I558" s="106" t="s">
        <v>59</v>
      </c>
      <c r="J558" s="266"/>
      <c r="K558" s="265"/>
      <c r="L558" s="267"/>
      <c r="M558" s="267"/>
      <c r="N558" s="677" t="s">
        <v>17</v>
      </c>
      <c r="O558" s="134" t="s">
        <v>215</v>
      </c>
      <c r="P558" s="267"/>
      <c r="Q558" s="115"/>
      <c r="R558" s="152"/>
      <c r="S558" s="152"/>
      <c r="T558" s="152"/>
      <c r="U558" s="152"/>
      <c r="V558" s="115"/>
      <c r="W558" s="115"/>
      <c r="X558" s="115"/>
    </row>
    <row r="559">
      <c r="A559" s="364">
        <v>45705.0</v>
      </c>
      <c r="B559" s="674">
        <v>45779.0</v>
      </c>
      <c r="C559" s="144">
        <v>240659.0</v>
      </c>
      <c r="D559" s="144" t="s">
        <v>60</v>
      </c>
      <c r="E559" s="424">
        <v>45658.0</v>
      </c>
      <c r="F559" s="298">
        <f t="shared" si="1"/>
        <v>4</v>
      </c>
      <c r="G559" s="364">
        <v>45681.0</v>
      </c>
      <c r="H559" s="736">
        <f t="shared" si="2"/>
        <v>3</v>
      </c>
      <c r="I559" s="144" t="s">
        <v>63</v>
      </c>
      <c r="J559" s="144" t="s">
        <v>259</v>
      </c>
      <c r="K559" s="737"/>
      <c r="L559" s="738"/>
      <c r="M559" s="739">
        <v>45764.0</v>
      </c>
      <c r="N559" s="677" t="s">
        <v>17</v>
      </c>
      <c r="O559" s="284" t="s">
        <v>215</v>
      </c>
      <c r="P559" s="738"/>
      <c r="Q559" s="115"/>
      <c r="R559" s="152"/>
      <c r="S559" s="152"/>
      <c r="T559" s="152"/>
      <c r="U559" s="152"/>
      <c r="V559" s="115"/>
      <c r="W559" s="115"/>
      <c r="X559" s="115"/>
    </row>
    <row r="560">
      <c r="A560" s="105">
        <v>45705.0</v>
      </c>
      <c r="B560" s="674">
        <v>45779.0</v>
      </c>
      <c r="C560" s="106">
        <v>237887.0</v>
      </c>
      <c r="D560" s="106" t="s">
        <v>158</v>
      </c>
      <c r="E560" s="107">
        <v>45627.0</v>
      </c>
      <c r="F560" s="108">
        <f t="shared" si="1"/>
        <v>5</v>
      </c>
      <c r="G560" s="112">
        <v>45654.0</v>
      </c>
      <c r="H560" s="109">
        <f t="shared" si="2"/>
        <v>4</v>
      </c>
      <c r="I560" s="106" t="s">
        <v>63</v>
      </c>
      <c r="J560" s="273" t="s">
        <v>143</v>
      </c>
      <c r="K560" s="265"/>
      <c r="L560" s="267"/>
      <c r="M560" s="676">
        <v>45764.0</v>
      </c>
      <c r="N560" s="677" t="s">
        <v>17</v>
      </c>
      <c r="O560" s="134" t="s">
        <v>214</v>
      </c>
      <c r="P560" s="267"/>
      <c r="Q560" s="115"/>
      <c r="R560" s="152"/>
      <c r="S560" s="152"/>
      <c r="T560" s="152"/>
      <c r="U560" s="152"/>
      <c r="V560" s="115"/>
      <c r="W560" s="115"/>
      <c r="X560" s="115"/>
    </row>
    <row r="561">
      <c r="A561" s="105">
        <v>45705.0</v>
      </c>
      <c r="B561" s="674">
        <v>45779.0</v>
      </c>
      <c r="C561" s="106">
        <v>238614.0</v>
      </c>
      <c r="D561" s="106" t="s">
        <v>158</v>
      </c>
      <c r="E561" s="107">
        <v>45658.0</v>
      </c>
      <c r="F561" s="108">
        <f t="shared" si="1"/>
        <v>4</v>
      </c>
      <c r="G561" s="105">
        <v>45694.0</v>
      </c>
      <c r="H561" s="360">
        <f t="shared" si="2"/>
        <v>3</v>
      </c>
      <c r="I561" s="106" t="s">
        <v>74</v>
      </c>
      <c r="J561" s="106" t="s">
        <v>33</v>
      </c>
      <c r="K561" s="265"/>
      <c r="L561" s="267"/>
      <c r="M561" s="267"/>
      <c r="N561" s="677" t="s">
        <v>17</v>
      </c>
      <c r="O561" s="134" t="s">
        <v>215</v>
      </c>
      <c r="P561" s="267"/>
      <c r="Q561" s="115"/>
      <c r="R561" s="152"/>
      <c r="S561" s="152"/>
      <c r="T561" s="152"/>
      <c r="U561" s="152"/>
      <c r="V561" s="115"/>
      <c r="W561" s="115"/>
      <c r="X561" s="115"/>
    </row>
    <row r="562">
      <c r="A562" s="105">
        <v>45705.0</v>
      </c>
      <c r="B562" s="674">
        <v>45779.0</v>
      </c>
      <c r="C562" s="106">
        <v>234976.0</v>
      </c>
      <c r="D562" s="106" t="s">
        <v>111</v>
      </c>
      <c r="E562" s="107">
        <v>45597.0</v>
      </c>
      <c r="F562" s="108">
        <f t="shared" si="1"/>
        <v>6</v>
      </c>
      <c r="G562" s="112">
        <v>45621.0</v>
      </c>
      <c r="H562" s="340">
        <f t="shared" si="2"/>
        <v>5</v>
      </c>
      <c r="I562" s="106" t="s">
        <v>59</v>
      </c>
      <c r="J562" s="106" t="s">
        <v>259</v>
      </c>
      <c r="K562" s="265"/>
      <c r="L562" s="267"/>
      <c r="M562" s="267"/>
      <c r="N562" s="677" t="s">
        <v>17</v>
      </c>
      <c r="O562" s="267"/>
      <c r="P562" s="267"/>
      <c r="Q562" s="115"/>
      <c r="R562" s="152"/>
      <c r="S562" s="152"/>
      <c r="T562" s="152"/>
      <c r="U562" s="152"/>
      <c r="V562" s="115"/>
      <c r="W562" s="115"/>
      <c r="X562" s="115"/>
    </row>
    <row r="563">
      <c r="A563" s="105">
        <v>45705.0</v>
      </c>
      <c r="B563" s="674">
        <v>45779.0</v>
      </c>
      <c r="C563" s="106">
        <v>239871.0</v>
      </c>
      <c r="D563" s="106" t="s">
        <v>111</v>
      </c>
      <c r="E563" s="107">
        <v>45627.0</v>
      </c>
      <c r="F563" s="108">
        <f t="shared" si="1"/>
        <v>5</v>
      </c>
      <c r="G563" s="105">
        <v>45679.0</v>
      </c>
      <c r="H563" s="360">
        <f t="shared" si="2"/>
        <v>3</v>
      </c>
      <c r="I563" s="106" t="s">
        <v>59</v>
      </c>
      <c r="J563" s="266"/>
      <c r="K563" s="265"/>
      <c r="L563" s="267"/>
      <c r="M563" s="267"/>
      <c r="N563" s="677" t="s">
        <v>17</v>
      </c>
      <c r="O563" s="134" t="s">
        <v>214</v>
      </c>
      <c r="P563" s="267"/>
      <c r="Q563" s="115"/>
      <c r="R563" s="152"/>
      <c r="S563" s="152"/>
      <c r="T563" s="152"/>
      <c r="U563" s="152"/>
      <c r="V563" s="115"/>
      <c r="W563" s="115"/>
      <c r="X563" s="115"/>
    </row>
    <row r="564">
      <c r="A564" s="105">
        <v>45719.0</v>
      </c>
      <c r="B564" s="674">
        <v>45779.0</v>
      </c>
      <c r="C564" s="106">
        <v>244638.0</v>
      </c>
      <c r="D564" s="106" t="s">
        <v>96</v>
      </c>
      <c r="E564" s="107">
        <v>45689.0</v>
      </c>
      <c r="F564" s="108">
        <f t="shared" si="1"/>
        <v>3</v>
      </c>
      <c r="G564" s="105">
        <v>45716.0</v>
      </c>
      <c r="H564" s="147">
        <f t="shared" si="2"/>
        <v>2</v>
      </c>
      <c r="I564" s="106" t="s">
        <v>74</v>
      </c>
      <c r="J564" s="266"/>
      <c r="K564" s="265"/>
      <c r="L564" s="267"/>
      <c r="M564" s="267"/>
      <c r="N564" s="677" t="s">
        <v>17</v>
      </c>
      <c r="O564" s="134" t="s">
        <v>568</v>
      </c>
      <c r="P564" s="267"/>
      <c r="Q564" s="115"/>
      <c r="R564" s="152"/>
      <c r="S564" s="152"/>
      <c r="T564" s="152"/>
      <c r="U564" s="152"/>
      <c r="V564" s="115"/>
      <c r="W564" s="115"/>
      <c r="X564" s="115"/>
    </row>
    <row r="565">
      <c r="A565" s="105">
        <v>45719.0</v>
      </c>
      <c r="B565" s="674">
        <v>45779.0</v>
      </c>
      <c r="C565" s="106">
        <v>244646.0</v>
      </c>
      <c r="D565" s="106" t="s">
        <v>89</v>
      </c>
      <c r="E565" s="107">
        <v>45689.0</v>
      </c>
      <c r="F565" s="108">
        <f t="shared" si="1"/>
        <v>3</v>
      </c>
      <c r="G565" s="105">
        <v>45716.0</v>
      </c>
      <c r="H565" s="147">
        <f t="shared" si="2"/>
        <v>2</v>
      </c>
      <c r="I565" s="106" t="s">
        <v>49</v>
      </c>
      <c r="J565" s="266"/>
      <c r="K565" s="265"/>
      <c r="L565" s="267"/>
      <c r="M565" s="267"/>
      <c r="N565" s="677" t="s">
        <v>17</v>
      </c>
      <c r="O565" s="134" t="s">
        <v>568</v>
      </c>
      <c r="P565" s="267"/>
      <c r="Q565" s="115"/>
      <c r="R565" s="152"/>
      <c r="S565" s="152"/>
      <c r="T565" s="152"/>
      <c r="U565" s="152"/>
      <c r="V565" s="115"/>
      <c r="W565" s="115"/>
      <c r="X565" s="115"/>
    </row>
    <row r="566">
      <c r="A566" s="105">
        <v>45719.0</v>
      </c>
      <c r="B566" s="674">
        <v>45779.0</v>
      </c>
      <c r="C566" s="106">
        <v>244668.0</v>
      </c>
      <c r="D566" s="106" t="s">
        <v>158</v>
      </c>
      <c r="E566" s="107">
        <v>45627.0</v>
      </c>
      <c r="F566" s="108">
        <f t="shared" si="1"/>
        <v>5</v>
      </c>
      <c r="G566" s="105">
        <v>45716.0</v>
      </c>
      <c r="H566" s="147">
        <f t="shared" si="2"/>
        <v>2</v>
      </c>
      <c r="I566" s="106" t="s">
        <v>49</v>
      </c>
      <c r="J566" s="266"/>
      <c r="K566" s="265"/>
      <c r="L566" s="267"/>
      <c r="M566" s="267"/>
      <c r="N566" s="677" t="s">
        <v>17</v>
      </c>
      <c r="O566" s="134" t="s">
        <v>214</v>
      </c>
      <c r="P566" s="267"/>
      <c r="Q566" s="115"/>
      <c r="R566" s="152"/>
      <c r="S566" s="152"/>
      <c r="T566" s="152"/>
      <c r="U566" s="152"/>
      <c r="V566" s="115"/>
      <c r="W566" s="115"/>
      <c r="X566" s="115"/>
    </row>
    <row r="567">
      <c r="A567" s="105">
        <v>45719.0</v>
      </c>
      <c r="B567" s="674">
        <v>45779.0</v>
      </c>
      <c r="C567" s="106">
        <v>244674.0</v>
      </c>
      <c r="D567" s="106" t="s">
        <v>158</v>
      </c>
      <c r="E567" s="107">
        <v>45689.0</v>
      </c>
      <c r="F567" s="108">
        <f t="shared" si="1"/>
        <v>3</v>
      </c>
      <c r="G567" s="105">
        <v>45716.0</v>
      </c>
      <c r="H567" s="147">
        <f t="shared" si="2"/>
        <v>2</v>
      </c>
      <c r="I567" s="106" t="s">
        <v>49</v>
      </c>
      <c r="J567" s="266"/>
      <c r="K567" s="265"/>
      <c r="L567" s="267"/>
      <c r="M567" s="267"/>
      <c r="N567" s="677" t="s">
        <v>17</v>
      </c>
      <c r="O567" s="134" t="s">
        <v>568</v>
      </c>
      <c r="P567" s="267"/>
      <c r="Q567" s="115"/>
      <c r="R567" s="152"/>
      <c r="S567" s="152"/>
      <c r="T567" s="152"/>
      <c r="U567" s="152"/>
      <c r="V567" s="115"/>
      <c r="W567" s="115"/>
      <c r="X567" s="115"/>
    </row>
    <row r="568">
      <c r="A568" s="105">
        <v>45747.0</v>
      </c>
      <c r="B568" s="674">
        <v>45779.0</v>
      </c>
      <c r="C568" s="106">
        <v>247060.0</v>
      </c>
      <c r="D568" s="274" t="s">
        <v>104</v>
      </c>
      <c r="E568" s="107">
        <v>45717.0</v>
      </c>
      <c r="F568" s="108">
        <f t="shared" si="1"/>
        <v>2</v>
      </c>
      <c r="G568" s="105">
        <v>45737.0</v>
      </c>
      <c r="H568" s="275">
        <f t="shared" si="2"/>
        <v>1</v>
      </c>
      <c r="I568" s="274" t="s">
        <v>59</v>
      </c>
      <c r="J568" s="266"/>
      <c r="K568" s="265"/>
      <c r="L568" s="267"/>
      <c r="M568" s="267"/>
      <c r="N568" s="677" t="s">
        <v>17</v>
      </c>
      <c r="O568" s="134" t="s">
        <v>866</v>
      </c>
      <c r="P568" s="267"/>
      <c r="Q568" s="115"/>
      <c r="R568" s="152"/>
      <c r="S568" s="152"/>
      <c r="T568" s="152"/>
      <c r="U568" s="152"/>
      <c r="V568" s="115"/>
      <c r="W568" s="115"/>
      <c r="X568" s="115"/>
    </row>
    <row r="569">
      <c r="A569" s="105">
        <v>45747.0</v>
      </c>
      <c r="B569" s="674">
        <v>45779.0</v>
      </c>
      <c r="C569" s="106">
        <v>245112.0</v>
      </c>
      <c r="D569" s="274" t="s">
        <v>89</v>
      </c>
      <c r="E569" s="107">
        <v>45689.0</v>
      </c>
      <c r="F569" s="108">
        <f t="shared" si="1"/>
        <v>3</v>
      </c>
      <c r="G569" s="105">
        <v>45744.0</v>
      </c>
      <c r="H569" s="275">
        <f t="shared" si="2"/>
        <v>1</v>
      </c>
      <c r="I569" s="274" t="s">
        <v>49</v>
      </c>
      <c r="J569" s="266"/>
      <c r="K569" s="265"/>
      <c r="L569" s="267"/>
      <c r="M569" s="267"/>
      <c r="N569" s="677" t="s">
        <v>17</v>
      </c>
      <c r="O569" s="134" t="s">
        <v>568</v>
      </c>
      <c r="P569" s="267"/>
      <c r="Q569" s="115"/>
      <c r="R569" s="152"/>
      <c r="S569" s="152"/>
      <c r="T569" s="152"/>
      <c r="U569" s="152"/>
      <c r="V569" s="115"/>
      <c r="W569" s="115"/>
      <c r="X569" s="115"/>
    </row>
    <row r="570">
      <c r="A570" s="105">
        <v>45747.0</v>
      </c>
      <c r="B570" s="674">
        <v>45779.0</v>
      </c>
      <c r="C570" s="106">
        <v>245455.0</v>
      </c>
      <c r="D570" s="274" t="s">
        <v>104</v>
      </c>
      <c r="E570" s="107">
        <v>45689.0</v>
      </c>
      <c r="F570" s="108">
        <f t="shared" si="1"/>
        <v>3</v>
      </c>
      <c r="G570" s="105">
        <v>45744.0</v>
      </c>
      <c r="H570" s="275">
        <f t="shared" si="2"/>
        <v>1</v>
      </c>
      <c r="I570" s="274" t="s">
        <v>73</v>
      </c>
      <c r="J570" s="266"/>
      <c r="K570" s="265"/>
      <c r="L570" s="267"/>
      <c r="M570" s="267"/>
      <c r="N570" s="677" t="s">
        <v>17</v>
      </c>
      <c r="O570" s="134" t="s">
        <v>568</v>
      </c>
      <c r="P570" s="267"/>
      <c r="Q570" s="115"/>
      <c r="R570" s="152"/>
      <c r="S570" s="152"/>
      <c r="T570" s="152"/>
      <c r="U570" s="152"/>
      <c r="V570" s="115"/>
      <c r="W570" s="115"/>
      <c r="X570" s="115"/>
    </row>
    <row r="571">
      <c r="A571" s="105">
        <v>45747.0</v>
      </c>
      <c r="B571" s="674">
        <v>45779.0</v>
      </c>
      <c r="C571" s="106">
        <v>245714.0</v>
      </c>
      <c r="D571" s="274" t="s">
        <v>62</v>
      </c>
      <c r="E571" s="107">
        <v>45717.0</v>
      </c>
      <c r="F571" s="108">
        <f t="shared" si="1"/>
        <v>2</v>
      </c>
      <c r="G571" s="105">
        <v>45744.0</v>
      </c>
      <c r="H571" s="275">
        <f t="shared" si="2"/>
        <v>1</v>
      </c>
      <c r="I571" s="274" t="s">
        <v>49</v>
      </c>
      <c r="J571" s="266"/>
      <c r="K571" s="265"/>
      <c r="L571" s="267"/>
      <c r="M571" s="267"/>
      <c r="N571" s="677" t="s">
        <v>17</v>
      </c>
      <c r="O571" s="134" t="s">
        <v>866</v>
      </c>
      <c r="P571" s="267"/>
      <c r="Q571" s="115"/>
      <c r="R571" s="152"/>
      <c r="S571" s="152"/>
      <c r="T571" s="152"/>
      <c r="U571" s="152"/>
      <c r="V571" s="115"/>
      <c r="W571" s="115"/>
      <c r="X571" s="115"/>
    </row>
    <row r="572">
      <c r="A572" s="105">
        <v>45747.0</v>
      </c>
      <c r="B572" s="674">
        <v>45779.0</v>
      </c>
      <c r="C572" s="106">
        <v>246552.0</v>
      </c>
      <c r="D572" s="274" t="s">
        <v>48</v>
      </c>
      <c r="E572" s="107">
        <v>45717.0</v>
      </c>
      <c r="F572" s="108">
        <f t="shared" si="1"/>
        <v>2</v>
      </c>
      <c r="G572" s="105">
        <v>45744.0</v>
      </c>
      <c r="H572" s="275">
        <f t="shared" si="2"/>
        <v>1</v>
      </c>
      <c r="I572" s="274" t="s">
        <v>49</v>
      </c>
      <c r="J572" s="266"/>
      <c r="K572" s="265"/>
      <c r="L572" s="267"/>
      <c r="M572" s="267"/>
      <c r="N572" s="677" t="s">
        <v>17</v>
      </c>
      <c r="O572" s="134" t="s">
        <v>866</v>
      </c>
      <c r="P572" s="267"/>
      <c r="Q572" s="115"/>
      <c r="R572" s="152"/>
      <c r="S572" s="152"/>
      <c r="T572" s="152"/>
      <c r="U572" s="152"/>
      <c r="V572" s="115"/>
      <c r="W572" s="115"/>
      <c r="X572" s="115"/>
    </row>
    <row r="573">
      <c r="A573" s="105">
        <v>45747.0</v>
      </c>
      <c r="B573" s="674">
        <v>45779.0</v>
      </c>
      <c r="C573" s="106">
        <v>246956.0</v>
      </c>
      <c r="D573" s="274" t="s">
        <v>158</v>
      </c>
      <c r="E573" s="107">
        <v>45717.0</v>
      </c>
      <c r="F573" s="108">
        <f t="shared" si="1"/>
        <v>2</v>
      </c>
      <c r="G573" s="105">
        <v>45744.0</v>
      </c>
      <c r="H573" s="275">
        <f t="shared" si="2"/>
        <v>1</v>
      </c>
      <c r="I573" s="274" t="s">
        <v>59</v>
      </c>
      <c r="J573" s="266"/>
      <c r="K573" s="265"/>
      <c r="L573" s="267"/>
      <c r="M573" s="267"/>
      <c r="N573" s="677" t="s">
        <v>17</v>
      </c>
      <c r="O573" s="134" t="s">
        <v>866</v>
      </c>
      <c r="P573" s="267"/>
      <c r="Q573" s="115"/>
      <c r="R573" s="152"/>
      <c r="S573" s="152"/>
      <c r="T573" s="152"/>
      <c r="U573" s="152"/>
      <c r="V573" s="115"/>
      <c r="W573" s="115"/>
      <c r="X573" s="115"/>
    </row>
    <row r="574">
      <c r="A574" s="105">
        <v>45747.0</v>
      </c>
      <c r="B574" s="674">
        <v>45779.0</v>
      </c>
      <c r="C574" s="106">
        <v>247032.0</v>
      </c>
      <c r="D574" s="274" t="s">
        <v>83</v>
      </c>
      <c r="E574" s="107">
        <v>45689.0</v>
      </c>
      <c r="F574" s="108">
        <f t="shared" si="1"/>
        <v>3</v>
      </c>
      <c r="G574" s="105">
        <v>45744.0</v>
      </c>
      <c r="H574" s="275">
        <f t="shared" si="2"/>
        <v>1</v>
      </c>
      <c r="I574" s="274" t="s">
        <v>59</v>
      </c>
      <c r="J574" s="266"/>
      <c r="K574" s="265"/>
      <c r="L574" s="267"/>
      <c r="M574" s="267"/>
      <c r="N574" s="677" t="s">
        <v>17</v>
      </c>
      <c r="O574" s="134" t="s">
        <v>568</v>
      </c>
      <c r="P574" s="267"/>
      <c r="Q574" s="115"/>
      <c r="R574" s="152"/>
      <c r="S574" s="152"/>
      <c r="T574" s="152"/>
      <c r="U574" s="152"/>
      <c r="V574" s="115"/>
      <c r="W574" s="115"/>
      <c r="X574" s="115"/>
    </row>
    <row r="575">
      <c r="A575" s="105">
        <v>45747.0</v>
      </c>
      <c r="B575" s="674">
        <v>45779.0</v>
      </c>
      <c r="C575" s="106">
        <v>247033.0</v>
      </c>
      <c r="D575" s="274" t="s">
        <v>83</v>
      </c>
      <c r="E575" s="107">
        <v>45717.0</v>
      </c>
      <c r="F575" s="108">
        <f t="shared" si="1"/>
        <v>2</v>
      </c>
      <c r="G575" s="105">
        <v>45744.0</v>
      </c>
      <c r="H575" s="275">
        <f t="shared" si="2"/>
        <v>1</v>
      </c>
      <c r="I575" s="274" t="s">
        <v>59</v>
      </c>
      <c r="J575" s="266"/>
      <c r="K575" s="265"/>
      <c r="L575" s="267"/>
      <c r="M575" s="267"/>
      <c r="N575" s="677" t="s">
        <v>17</v>
      </c>
      <c r="O575" s="134" t="s">
        <v>866</v>
      </c>
      <c r="P575" s="267"/>
      <c r="Q575" s="115"/>
      <c r="R575" s="152"/>
      <c r="S575" s="152"/>
      <c r="T575" s="152"/>
      <c r="U575" s="152"/>
      <c r="V575" s="115"/>
      <c r="W575" s="115"/>
      <c r="X575" s="115"/>
    </row>
    <row r="576">
      <c r="A576" s="105">
        <v>45747.0</v>
      </c>
      <c r="B576" s="674">
        <v>45779.0</v>
      </c>
      <c r="C576" s="106">
        <v>247035.0</v>
      </c>
      <c r="D576" s="274" t="s">
        <v>83</v>
      </c>
      <c r="E576" s="107">
        <v>45717.0</v>
      </c>
      <c r="F576" s="108">
        <f t="shared" si="1"/>
        <v>2</v>
      </c>
      <c r="G576" s="105">
        <v>45744.0</v>
      </c>
      <c r="H576" s="275">
        <f t="shared" si="2"/>
        <v>1</v>
      </c>
      <c r="I576" s="274" t="s">
        <v>74</v>
      </c>
      <c r="J576" s="266"/>
      <c r="K576" s="265"/>
      <c r="L576" s="267"/>
      <c r="M576" s="267"/>
      <c r="N576" s="677" t="s">
        <v>17</v>
      </c>
      <c r="O576" s="134" t="s">
        <v>866</v>
      </c>
      <c r="P576" s="267"/>
      <c r="Q576" s="115"/>
      <c r="R576" s="152"/>
      <c r="S576" s="152"/>
      <c r="T576" s="152"/>
      <c r="U576" s="152"/>
      <c r="V576" s="115"/>
      <c r="W576" s="115"/>
      <c r="X576" s="115"/>
    </row>
    <row r="577">
      <c r="A577" s="105">
        <v>45747.0</v>
      </c>
      <c r="B577" s="674">
        <v>45779.0</v>
      </c>
      <c r="C577" s="106">
        <v>247036.0</v>
      </c>
      <c r="D577" s="274" t="s">
        <v>83</v>
      </c>
      <c r="E577" s="107">
        <v>45717.0</v>
      </c>
      <c r="F577" s="108">
        <f t="shared" si="1"/>
        <v>2</v>
      </c>
      <c r="G577" s="105">
        <v>45744.0</v>
      </c>
      <c r="H577" s="275">
        <f t="shared" si="2"/>
        <v>1</v>
      </c>
      <c r="I577" s="274" t="s">
        <v>73</v>
      </c>
      <c r="J577" s="266"/>
      <c r="K577" s="265"/>
      <c r="L577" s="267"/>
      <c r="M577" s="267"/>
      <c r="N577" s="677" t="s">
        <v>17</v>
      </c>
      <c r="O577" s="134" t="s">
        <v>866</v>
      </c>
      <c r="P577" s="267"/>
      <c r="Q577" s="115"/>
      <c r="R577" s="152"/>
      <c r="S577" s="152"/>
      <c r="T577" s="152"/>
      <c r="U577" s="152"/>
      <c r="V577" s="115"/>
      <c r="W577" s="115"/>
      <c r="X577" s="115"/>
    </row>
    <row r="578">
      <c r="A578" s="105">
        <v>45747.0</v>
      </c>
      <c r="B578" s="674">
        <v>45779.0</v>
      </c>
      <c r="C578" s="106">
        <v>247083.0</v>
      </c>
      <c r="D578" s="274" t="s">
        <v>111</v>
      </c>
      <c r="E578" s="107">
        <v>45689.0</v>
      </c>
      <c r="F578" s="108">
        <f t="shared" si="1"/>
        <v>3</v>
      </c>
      <c r="G578" s="105">
        <v>45744.0</v>
      </c>
      <c r="H578" s="275">
        <f t="shared" si="2"/>
        <v>1</v>
      </c>
      <c r="I578" s="274" t="s">
        <v>49</v>
      </c>
      <c r="J578" s="266"/>
      <c r="K578" s="265"/>
      <c r="L578" s="267"/>
      <c r="M578" s="267"/>
      <c r="N578" s="677" t="s">
        <v>25</v>
      </c>
      <c r="O578" s="134" t="s">
        <v>568</v>
      </c>
      <c r="P578" s="267"/>
      <c r="Q578" s="115"/>
      <c r="R578" s="152"/>
      <c r="S578" s="152"/>
      <c r="T578" s="152"/>
      <c r="U578" s="152"/>
      <c r="V578" s="115"/>
      <c r="W578" s="115"/>
      <c r="X578" s="115"/>
    </row>
    <row r="579">
      <c r="A579" s="105">
        <v>45747.0</v>
      </c>
      <c r="B579" s="674">
        <v>45779.0</v>
      </c>
      <c r="C579" s="106">
        <v>247206.0</v>
      </c>
      <c r="D579" s="274" t="s">
        <v>179</v>
      </c>
      <c r="E579" s="107">
        <v>45689.0</v>
      </c>
      <c r="F579" s="108">
        <f t="shared" si="1"/>
        <v>3</v>
      </c>
      <c r="G579" s="105">
        <v>45744.0</v>
      </c>
      <c r="H579" s="275">
        <f t="shared" si="2"/>
        <v>1</v>
      </c>
      <c r="I579" s="274" t="s">
        <v>74</v>
      </c>
      <c r="J579" s="266"/>
      <c r="K579" s="265"/>
      <c r="L579" s="267"/>
      <c r="M579" s="267"/>
      <c r="N579" s="677" t="s">
        <v>17</v>
      </c>
      <c r="O579" s="134" t="s">
        <v>568</v>
      </c>
      <c r="P579" s="267"/>
      <c r="Q579" s="115"/>
      <c r="R579" s="152"/>
      <c r="S579" s="152"/>
      <c r="T579" s="152"/>
      <c r="U579" s="152"/>
      <c r="V579" s="115"/>
      <c r="W579" s="115"/>
      <c r="X579" s="115"/>
    </row>
    <row r="580">
      <c r="A580" s="105">
        <v>45747.0</v>
      </c>
      <c r="B580" s="674">
        <v>45779.0</v>
      </c>
      <c r="C580" s="106">
        <v>247273.0</v>
      </c>
      <c r="D580" s="274" t="s">
        <v>158</v>
      </c>
      <c r="E580" s="107">
        <v>45717.0</v>
      </c>
      <c r="F580" s="108">
        <f t="shared" si="1"/>
        <v>2</v>
      </c>
      <c r="G580" s="105">
        <v>45744.0</v>
      </c>
      <c r="H580" s="275">
        <f t="shared" si="2"/>
        <v>1</v>
      </c>
      <c r="I580" s="274" t="s">
        <v>59</v>
      </c>
      <c r="J580" s="266"/>
      <c r="K580" s="265"/>
      <c r="L580" s="267"/>
      <c r="M580" s="267"/>
      <c r="N580" s="677" t="s">
        <v>17</v>
      </c>
      <c r="O580" s="89" t="s">
        <v>1399</v>
      </c>
      <c r="P580" s="267"/>
      <c r="Q580" s="115"/>
      <c r="R580" s="152"/>
      <c r="S580" s="152"/>
      <c r="T580" s="152"/>
      <c r="U580" s="152"/>
      <c r="V580" s="115"/>
      <c r="W580" s="115"/>
      <c r="X580" s="115"/>
    </row>
    <row r="581">
      <c r="A581" s="105">
        <v>45747.0</v>
      </c>
      <c r="B581" s="674">
        <v>45779.0</v>
      </c>
      <c r="C581" s="106">
        <v>247363.0</v>
      </c>
      <c r="D581" s="274" t="s">
        <v>70</v>
      </c>
      <c r="E581" s="107">
        <v>45717.0</v>
      </c>
      <c r="F581" s="108">
        <f t="shared" si="1"/>
        <v>2</v>
      </c>
      <c r="G581" s="105">
        <v>45744.0</v>
      </c>
      <c r="H581" s="275">
        <f t="shared" si="2"/>
        <v>1</v>
      </c>
      <c r="I581" s="274" t="s">
        <v>59</v>
      </c>
      <c r="J581" s="266"/>
      <c r="K581" s="265"/>
      <c r="L581" s="267"/>
      <c r="M581" s="267"/>
      <c r="N581" s="677" t="s">
        <v>17</v>
      </c>
      <c r="O581" s="134" t="s">
        <v>866</v>
      </c>
      <c r="P581" s="267"/>
      <c r="Q581" s="115"/>
      <c r="R581" s="152"/>
      <c r="S581" s="152"/>
      <c r="T581" s="152"/>
      <c r="U581" s="152"/>
      <c r="V581" s="115"/>
      <c r="W581" s="115"/>
      <c r="X581" s="115"/>
    </row>
    <row r="582">
      <c r="A582" s="105">
        <v>45747.0</v>
      </c>
      <c r="B582" s="674">
        <v>45779.0</v>
      </c>
      <c r="C582" s="106">
        <v>247456.0</v>
      </c>
      <c r="D582" s="274" t="s">
        <v>62</v>
      </c>
      <c r="E582" s="107">
        <v>45627.0</v>
      </c>
      <c r="F582" s="108">
        <f t="shared" si="1"/>
        <v>5</v>
      </c>
      <c r="G582" s="105">
        <v>45744.0</v>
      </c>
      <c r="H582" s="275">
        <f t="shared" si="2"/>
        <v>1</v>
      </c>
      <c r="I582" s="274" t="s">
        <v>49</v>
      </c>
      <c r="J582" s="266"/>
      <c r="K582" s="265"/>
      <c r="L582" s="267"/>
      <c r="M582" s="267"/>
      <c r="N582" s="677" t="s">
        <v>17</v>
      </c>
      <c r="O582" s="134" t="s">
        <v>214</v>
      </c>
      <c r="P582" s="267"/>
      <c r="Q582" s="115"/>
      <c r="R582" s="152"/>
      <c r="S582" s="152"/>
      <c r="T582" s="152"/>
      <c r="U582" s="152"/>
      <c r="V582" s="115"/>
      <c r="W582" s="115"/>
      <c r="X582" s="115"/>
    </row>
    <row r="583">
      <c r="A583" s="105">
        <v>45747.0</v>
      </c>
      <c r="B583" s="674">
        <v>45779.0</v>
      </c>
      <c r="C583" s="106">
        <v>247462.0</v>
      </c>
      <c r="D583" s="274" t="s">
        <v>62</v>
      </c>
      <c r="E583" s="107">
        <v>45717.0</v>
      </c>
      <c r="F583" s="108">
        <f t="shared" si="1"/>
        <v>2</v>
      </c>
      <c r="G583" s="105">
        <v>45744.0</v>
      </c>
      <c r="H583" s="275">
        <f t="shared" si="2"/>
        <v>1</v>
      </c>
      <c r="I583" s="274" t="s">
        <v>73</v>
      </c>
      <c r="J583" s="266"/>
      <c r="K583" s="265"/>
      <c r="L583" s="267"/>
      <c r="M583" s="267"/>
      <c r="N583" s="677" t="s">
        <v>17</v>
      </c>
      <c r="O583" s="134" t="s">
        <v>866</v>
      </c>
      <c r="P583" s="267"/>
      <c r="Q583" s="115"/>
      <c r="R583" s="152"/>
      <c r="S583" s="152"/>
      <c r="T583" s="152"/>
      <c r="U583" s="152"/>
      <c r="V583" s="115"/>
      <c r="W583" s="115"/>
      <c r="X583" s="115"/>
    </row>
    <row r="584">
      <c r="A584" s="105">
        <v>45747.0</v>
      </c>
      <c r="B584" s="674">
        <v>45779.0</v>
      </c>
      <c r="C584" s="106">
        <v>247744.0</v>
      </c>
      <c r="D584" s="274" t="s">
        <v>48</v>
      </c>
      <c r="E584" s="107">
        <v>45658.0</v>
      </c>
      <c r="F584" s="108">
        <f t="shared" si="1"/>
        <v>4</v>
      </c>
      <c r="G584" s="105">
        <v>45744.0</v>
      </c>
      <c r="H584" s="275">
        <f t="shared" si="2"/>
        <v>1</v>
      </c>
      <c r="I584" s="274" t="s">
        <v>49</v>
      </c>
      <c r="J584" s="266"/>
      <c r="K584" s="265"/>
      <c r="L584" s="267"/>
      <c r="M584" s="267"/>
      <c r="N584" s="677" t="s">
        <v>17</v>
      </c>
      <c r="O584" s="134" t="s">
        <v>215</v>
      </c>
      <c r="P584" s="267"/>
      <c r="Q584" s="115"/>
      <c r="R584" s="152"/>
      <c r="S584" s="152"/>
      <c r="T584" s="152"/>
      <c r="U584" s="152"/>
      <c r="V584" s="115"/>
      <c r="W584" s="115"/>
      <c r="X584" s="115"/>
    </row>
    <row r="585">
      <c r="A585" s="105">
        <v>45747.0</v>
      </c>
      <c r="B585" s="674">
        <v>45779.0</v>
      </c>
      <c r="C585" s="106">
        <v>247769.0</v>
      </c>
      <c r="D585" s="274" t="s">
        <v>98</v>
      </c>
      <c r="E585" s="107">
        <v>45597.0</v>
      </c>
      <c r="F585" s="108">
        <f t="shared" si="1"/>
        <v>6</v>
      </c>
      <c r="G585" s="105">
        <v>45744.0</v>
      </c>
      <c r="H585" s="275">
        <f t="shared" si="2"/>
        <v>1</v>
      </c>
      <c r="I585" s="274" t="s">
        <v>63</v>
      </c>
      <c r="J585" s="677" t="s">
        <v>33</v>
      </c>
      <c r="K585" s="265"/>
      <c r="L585" s="267"/>
      <c r="M585" s="676">
        <v>45764.0</v>
      </c>
      <c r="N585" s="677" t="s">
        <v>17</v>
      </c>
      <c r="O585" s="273" t="s">
        <v>1400</v>
      </c>
      <c r="P585" s="267"/>
      <c r="Q585" s="115"/>
      <c r="R585" s="152"/>
      <c r="S585" s="152"/>
      <c r="T585" s="152"/>
      <c r="U585" s="152"/>
      <c r="V585" s="115"/>
      <c r="W585" s="115"/>
      <c r="X585" s="115"/>
    </row>
    <row r="586">
      <c r="A586" s="105">
        <v>45747.0</v>
      </c>
      <c r="B586" s="674">
        <v>45779.0</v>
      </c>
      <c r="C586" s="106">
        <v>247779.0</v>
      </c>
      <c r="D586" s="274" t="s">
        <v>62</v>
      </c>
      <c r="E586" s="107">
        <v>45627.0</v>
      </c>
      <c r="F586" s="108">
        <f t="shared" si="1"/>
        <v>5</v>
      </c>
      <c r="G586" s="105">
        <v>45744.0</v>
      </c>
      <c r="H586" s="275">
        <f t="shared" si="2"/>
        <v>1</v>
      </c>
      <c r="I586" s="274" t="s">
        <v>63</v>
      </c>
      <c r="J586" s="266"/>
      <c r="K586" s="265"/>
      <c r="L586" s="267"/>
      <c r="M586" s="267"/>
      <c r="N586" s="677" t="s">
        <v>17</v>
      </c>
      <c r="O586" s="134" t="s">
        <v>214</v>
      </c>
      <c r="P586" s="267"/>
      <c r="Q586" s="115"/>
      <c r="R586" s="152"/>
      <c r="S586" s="152"/>
      <c r="T586" s="152"/>
      <c r="U586" s="152"/>
      <c r="V586" s="115"/>
      <c r="W586" s="115"/>
      <c r="X586" s="115"/>
    </row>
    <row r="587">
      <c r="A587" s="278">
        <v>45775.0</v>
      </c>
      <c r="B587" s="674">
        <v>45783.0</v>
      </c>
      <c r="C587" s="279">
        <v>250749.0</v>
      </c>
      <c r="D587" s="134" t="s">
        <v>89</v>
      </c>
      <c r="E587" s="740">
        <v>45748.0</v>
      </c>
      <c r="F587" s="108">
        <f t="shared" si="1"/>
        <v>1</v>
      </c>
      <c r="G587" s="105">
        <v>45744.0</v>
      </c>
      <c r="H587" s="275">
        <f t="shared" si="2"/>
        <v>1</v>
      </c>
      <c r="I587" s="281" t="s">
        <v>59</v>
      </c>
      <c r="J587" s="282"/>
      <c r="K587" s="282"/>
      <c r="L587" s="282"/>
      <c r="M587" s="282"/>
      <c r="N587" s="677" t="s">
        <v>19</v>
      </c>
      <c r="O587" s="282"/>
      <c r="P587" s="282"/>
      <c r="Q587" s="115"/>
      <c r="R587" s="152"/>
      <c r="S587" s="152"/>
      <c r="T587" s="152"/>
      <c r="U587" s="152"/>
      <c r="V587" s="115"/>
      <c r="W587" s="115"/>
      <c r="X587" s="115"/>
    </row>
    <row r="588">
      <c r="A588" s="278">
        <v>45775.0</v>
      </c>
      <c r="B588" s="674">
        <v>45783.0</v>
      </c>
      <c r="C588" s="279">
        <v>250750.0</v>
      </c>
      <c r="D588" s="134" t="s">
        <v>107</v>
      </c>
      <c r="E588" s="740">
        <v>45689.0</v>
      </c>
      <c r="F588" s="108">
        <f t="shared" si="1"/>
        <v>3</v>
      </c>
      <c r="G588" s="105">
        <v>45744.0</v>
      </c>
      <c r="H588" s="275">
        <f t="shared" si="2"/>
        <v>1</v>
      </c>
      <c r="I588" s="281" t="s">
        <v>73</v>
      </c>
      <c r="J588" s="282"/>
      <c r="K588" s="282"/>
      <c r="L588" s="282"/>
      <c r="M588" s="282"/>
      <c r="N588" s="677" t="s">
        <v>19</v>
      </c>
      <c r="O588" s="282"/>
      <c r="P588" s="282"/>
      <c r="Q588" s="115"/>
      <c r="R588" s="152"/>
      <c r="S588" s="152"/>
      <c r="T588" s="152"/>
      <c r="U588" s="152"/>
      <c r="V588" s="115"/>
      <c r="W588" s="115"/>
      <c r="X588" s="115"/>
    </row>
    <row r="589">
      <c r="A589" s="278">
        <v>45775.0</v>
      </c>
      <c r="B589" s="674">
        <v>45783.0</v>
      </c>
      <c r="C589" s="279">
        <v>250757.0</v>
      </c>
      <c r="D589" s="134" t="s">
        <v>89</v>
      </c>
      <c r="E589" s="107">
        <v>45717.0</v>
      </c>
      <c r="F589" s="108">
        <f t="shared" si="1"/>
        <v>2</v>
      </c>
      <c r="G589" s="105">
        <v>45744.0</v>
      </c>
      <c r="H589" s="275">
        <f t="shared" si="2"/>
        <v>1</v>
      </c>
      <c r="I589" s="281" t="s">
        <v>63</v>
      </c>
      <c r="J589" s="282"/>
      <c r="K589" s="282"/>
      <c r="L589" s="282"/>
      <c r="M589" s="282"/>
      <c r="N589" s="677" t="s">
        <v>19</v>
      </c>
      <c r="O589" s="282"/>
      <c r="P589" s="282"/>
      <c r="Q589" s="115"/>
      <c r="R589" s="152"/>
      <c r="S589" s="152"/>
      <c r="T589" s="152"/>
      <c r="U589" s="152"/>
      <c r="V589" s="115"/>
      <c r="W589" s="115"/>
      <c r="X589" s="115"/>
    </row>
    <row r="590">
      <c r="A590" s="278">
        <v>45775.0</v>
      </c>
      <c r="B590" s="674">
        <v>45783.0</v>
      </c>
      <c r="C590" s="279">
        <v>250758.0</v>
      </c>
      <c r="D590" s="134" t="s">
        <v>83</v>
      </c>
      <c r="E590" s="740">
        <v>45778.0</v>
      </c>
      <c r="F590" s="108">
        <f t="shared" si="1"/>
        <v>0</v>
      </c>
      <c r="G590" s="105">
        <v>45744.0</v>
      </c>
      <c r="H590" s="275">
        <f t="shared" si="2"/>
        <v>1</v>
      </c>
      <c r="I590" s="281" t="s">
        <v>49</v>
      </c>
      <c r="J590" s="282"/>
      <c r="K590" s="282"/>
      <c r="L590" s="282"/>
      <c r="M590" s="282"/>
      <c r="N590" s="677" t="s">
        <v>19</v>
      </c>
      <c r="O590" s="282"/>
      <c r="P590" s="282"/>
      <c r="Q590" s="115"/>
      <c r="R590" s="152"/>
      <c r="S590" s="152"/>
      <c r="T590" s="152"/>
      <c r="U590" s="152"/>
      <c r="V590" s="115"/>
      <c r="W590" s="115"/>
      <c r="X590" s="115"/>
    </row>
    <row r="591">
      <c r="A591" s="278">
        <v>45775.0</v>
      </c>
      <c r="B591" s="674">
        <v>45783.0</v>
      </c>
      <c r="C591" s="279">
        <v>250763.0</v>
      </c>
      <c r="D591" s="286" t="s">
        <v>161</v>
      </c>
      <c r="E591" s="740">
        <v>45566.0</v>
      </c>
      <c r="F591" s="108">
        <f t="shared" si="1"/>
        <v>7</v>
      </c>
      <c r="G591" s="105">
        <v>45744.0</v>
      </c>
      <c r="H591" s="275">
        <f t="shared" si="2"/>
        <v>1</v>
      </c>
      <c r="I591" s="281" t="s">
        <v>49</v>
      </c>
      <c r="J591" s="282"/>
      <c r="K591" s="282"/>
      <c r="L591" s="282"/>
      <c r="M591" s="282"/>
      <c r="N591" s="677" t="s">
        <v>19</v>
      </c>
      <c r="O591" s="282"/>
      <c r="P591" s="282"/>
      <c r="Q591" s="115"/>
      <c r="R591" s="152"/>
      <c r="S591" s="152"/>
      <c r="T591" s="152"/>
      <c r="U591" s="152"/>
      <c r="V591" s="115"/>
      <c r="W591" s="115"/>
      <c r="X591" s="115"/>
    </row>
    <row r="592">
      <c r="A592" s="278">
        <v>45775.0</v>
      </c>
      <c r="B592" s="674">
        <v>45783.0</v>
      </c>
      <c r="C592" s="279">
        <v>250771.0</v>
      </c>
      <c r="D592" s="134" t="s">
        <v>58</v>
      </c>
      <c r="E592" s="740">
        <v>45627.0</v>
      </c>
      <c r="F592" s="108">
        <f t="shared" si="1"/>
        <v>5</v>
      </c>
      <c r="G592" s="105">
        <v>45744.0</v>
      </c>
      <c r="H592" s="275">
        <f t="shared" si="2"/>
        <v>1</v>
      </c>
      <c r="I592" s="281" t="s">
        <v>73</v>
      </c>
      <c r="J592" s="282"/>
      <c r="K592" s="282"/>
      <c r="L592" s="282"/>
      <c r="M592" s="282"/>
      <c r="N592" s="677" t="s">
        <v>19</v>
      </c>
      <c r="O592" s="282"/>
      <c r="P592" s="282"/>
      <c r="Q592" s="115"/>
      <c r="R592" s="152"/>
      <c r="S592" s="152"/>
      <c r="T592" s="152"/>
      <c r="U592" s="152"/>
      <c r="V592" s="115"/>
      <c r="W592" s="115"/>
      <c r="X592" s="115"/>
    </row>
    <row r="593">
      <c r="A593" s="278">
        <v>45775.0</v>
      </c>
      <c r="B593" s="674">
        <v>45783.0</v>
      </c>
      <c r="C593" s="279">
        <v>250774.0</v>
      </c>
      <c r="D593" s="134" t="s">
        <v>112</v>
      </c>
      <c r="E593" s="740">
        <v>45658.0</v>
      </c>
      <c r="F593" s="108">
        <f t="shared" si="1"/>
        <v>4</v>
      </c>
      <c r="G593" s="105">
        <v>45744.0</v>
      </c>
      <c r="H593" s="275">
        <f t="shared" si="2"/>
        <v>1</v>
      </c>
      <c r="I593" s="281" t="s">
        <v>49</v>
      </c>
      <c r="J593" s="282"/>
      <c r="K593" s="282"/>
      <c r="L593" s="282"/>
      <c r="M593" s="282"/>
      <c r="N593" s="677" t="s">
        <v>19</v>
      </c>
      <c r="O593" s="282"/>
      <c r="P593" s="282"/>
      <c r="Q593" s="115"/>
      <c r="R593" s="152"/>
      <c r="S593" s="152"/>
      <c r="T593" s="152"/>
      <c r="U593" s="152"/>
      <c r="V593" s="115"/>
      <c r="W593" s="115"/>
      <c r="X593" s="115"/>
    </row>
    <row r="594">
      <c r="A594" s="278">
        <v>45775.0</v>
      </c>
      <c r="B594" s="674">
        <v>45783.0</v>
      </c>
      <c r="C594" s="279">
        <v>250780.0</v>
      </c>
      <c r="D594" s="134" t="s">
        <v>58</v>
      </c>
      <c r="E594" s="740">
        <v>45658.0</v>
      </c>
      <c r="F594" s="108">
        <f t="shared" si="1"/>
        <v>4</v>
      </c>
      <c r="G594" s="105">
        <v>45744.0</v>
      </c>
      <c r="H594" s="275">
        <f t="shared" si="2"/>
        <v>1</v>
      </c>
      <c r="I594" s="281" t="s">
        <v>73</v>
      </c>
      <c r="J594" s="282"/>
      <c r="K594" s="282"/>
      <c r="L594" s="282"/>
      <c r="M594" s="282"/>
      <c r="N594" s="677" t="s">
        <v>19</v>
      </c>
      <c r="O594" s="282"/>
      <c r="P594" s="282"/>
      <c r="Q594" s="115"/>
      <c r="R594" s="152"/>
      <c r="S594" s="152"/>
      <c r="T594" s="152"/>
      <c r="U594" s="152"/>
      <c r="V594" s="115"/>
      <c r="W594" s="115"/>
      <c r="X594" s="115"/>
    </row>
    <row r="595">
      <c r="A595" s="278">
        <v>45775.0</v>
      </c>
      <c r="B595" s="674">
        <v>45783.0</v>
      </c>
      <c r="C595" s="279">
        <v>250793.0</v>
      </c>
      <c r="D595" s="284" t="s">
        <v>88</v>
      </c>
      <c r="E595" s="740">
        <v>45658.0</v>
      </c>
      <c r="F595" s="108">
        <f t="shared" si="1"/>
        <v>4</v>
      </c>
      <c r="G595" s="105">
        <v>45744.0</v>
      </c>
      <c r="H595" s="275">
        <f t="shared" si="2"/>
        <v>1</v>
      </c>
      <c r="I595" s="281" t="s">
        <v>59</v>
      </c>
      <c r="J595" s="282"/>
      <c r="K595" s="282"/>
      <c r="L595" s="282"/>
      <c r="M595" s="282"/>
      <c r="N595" s="677" t="s">
        <v>19</v>
      </c>
      <c r="O595" s="282"/>
      <c r="P595" s="282"/>
      <c r="Q595" s="115"/>
      <c r="R595" s="152"/>
      <c r="S595" s="152"/>
      <c r="T595" s="152"/>
      <c r="U595" s="152"/>
      <c r="V595" s="115"/>
      <c r="W595" s="115"/>
      <c r="X595" s="115"/>
    </row>
    <row r="596">
      <c r="A596" s="278">
        <v>45775.0</v>
      </c>
      <c r="B596" s="674">
        <v>45783.0</v>
      </c>
      <c r="C596" s="279">
        <v>250817.0</v>
      </c>
      <c r="D596" s="134" t="s">
        <v>71</v>
      </c>
      <c r="E596" s="740">
        <v>45689.0</v>
      </c>
      <c r="F596" s="108">
        <f t="shared" si="1"/>
        <v>3</v>
      </c>
      <c r="G596" s="105">
        <v>45744.0</v>
      </c>
      <c r="H596" s="275">
        <f t="shared" si="2"/>
        <v>1</v>
      </c>
      <c r="I596" s="281" t="s">
        <v>134</v>
      </c>
      <c r="J596" s="282"/>
      <c r="K596" s="282"/>
      <c r="L596" s="282"/>
      <c r="M596" s="282"/>
      <c r="N596" s="677" t="s">
        <v>19</v>
      </c>
      <c r="O596" s="282"/>
      <c r="P596" s="282"/>
      <c r="Q596" s="115"/>
      <c r="R596" s="152"/>
      <c r="S596" s="152"/>
      <c r="T596" s="152"/>
      <c r="U596" s="152"/>
      <c r="V596" s="115"/>
      <c r="W596" s="115"/>
      <c r="X596" s="115"/>
    </row>
    <row r="597">
      <c r="A597" s="278">
        <v>45775.0</v>
      </c>
      <c r="B597" s="674">
        <v>45783.0</v>
      </c>
      <c r="C597" s="279">
        <v>250819.0</v>
      </c>
      <c r="D597" s="134" t="s">
        <v>48</v>
      </c>
      <c r="E597" s="740">
        <v>45689.0</v>
      </c>
      <c r="F597" s="108">
        <f t="shared" si="1"/>
        <v>3</v>
      </c>
      <c r="G597" s="105">
        <v>45744.0</v>
      </c>
      <c r="H597" s="275">
        <f t="shared" si="2"/>
        <v>1</v>
      </c>
      <c r="I597" s="281" t="s">
        <v>49</v>
      </c>
      <c r="J597" s="282"/>
      <c r="K597" s="282"/>
      <c r="L597" s="282"/>
      <c r="M597" s="282"/>
      <c r="N597" s="677" t="s">
        <v>19</v>
      </c>
      <c r="O597" s="282"/>
      <c r="P597" s="282"/>
      <c r="Q597" s="115"/>
      <c r="R597" s="152"/>
      <c r="S597" s="152"/>
      <c r="T597" s="152"/>
      <c r="U597" s="152"/>
      <c r="V597" s="115"/>
      <c r="W597" s="115"/>
      <c r="X597" s="115"/>
    </row>
    <row r="598">
      <c r="A598" s="278">
        <v>45775.0</v>
      </c>
      <c r="B598" s="674">
        <v>45783.0</v>
      </c>
      <c r="C598" s="279">
        <v>250820.0</v>
      </c>
      <c r="D598" s="286" t="s">
        <v>161</v>
      </c>
      <c r="E598" s="740">
        <v>45658.0</v>
      </c>
      <c r="F598" s="108">
        <f t="shared" si="1"/>
        <v>4</v>
      </c>
      <c r="G598" s="105">
        <v>45744.0</v>
      </c>
      <c r="H598" s="275">
        <f t="shared" si="2"/>
        <v>1</v>
      </c>
      <c r="I598" s="281" t="s">
        <v>59</v>
      </c>
      <c r="J598" s="282"/>
      <c r="K598" s="282"/>
      <c r="L598" s="282"/>
      <c r="M598" s="282"/>
      <c r="N598" s="677" t="s">
        <v>19</v>
      </c>
      <c r="O598" s="282"/>
      <c r="P598" s="282"/>
      <c r="Q598" s="115"/>
      <c r="R598" s="152"/>
      <c r="S598" s="152"/>
      <c r="T598" s="152"/>
      <c r="U598" s="152"/>
      <c r="V598" s="115"/>
      <c r="W598" s="115"/>
      <c r="X598" s="115"/>
    </row>
    <row r="599">
      <c r="A599" s="278">
        <v>45775.0</v>
      </c>
      <c r="B599" s="674">
        <v>45783.0</v>
      </c>
      <c r="C599" s="279">
        <v>250822.0</v>
      </c>
      <c r="D599" s="134" t="s">
        <v>83</v>
      </c>
      <c r="E599" s="740">
        <v>45748.0</v>
      </c>
      <c r="F599" s="108">
        <f t="shared" si="1"/>
        <v>1</v>
      </c>
      <c r="G599" s="105">
        <v>45744.0</v>
      </c>
      <c r="H599" s="275">
        <f t="shared" si="2"/>
        <v>1</v>
      </c>
      <c r="I599" s="281" t="s">
        <v>49</v>
      </c>
      <c r="J599" s="282"/>
      <c r="K599" s="282"/>
      <c r="L599" s="282"/>
      <c r="M599" s="282"/>
      <c r="N599" s="677" t="s">
        <v>19</v>
      </c>
      <c r="O599" s="282"/>
      <c r="P599" s="282"/>
      <c r="Q599" s="115"/>
      <c r="R599" s="152"/>
      <c r="S599" s="152"/>
      <c r="T599" s="152"/>
      <c r="U599" s="152"/>
      <c r="V599" s="115"/>
      <c r="W599" s="115"/>
      <c r="X599" s="115"/>
    </row>
    <row r="600">
      <c r="A600" s="278">
        <v>45775.0</v>
      </c>
      <c r="B600" s="674">
        <v>45783.0</v>
      </c>
      <c r="C600" s="279">
        <v>250829.0</v>
      </c>
      <c r="D600" s="286" t="s">
        <v>161</v>
      </c>
      <c r="E600" s="740">
        <v>45566.0</v>
      </c>
      <c r="F600" s="108">
        <f t="shared" si="1"/>
        <v>7</v>
      </c>
      <c r="G600" s="105">
        <v>45744.0</v>
      </c>
      <c r="H600" s="275">
        <f t="shared" si="2"/>
        <v>1</v>
      </c>
      <c r="I600" s="281" t="s">
        <v>49</v>
      </c>
      <c r="J600" s="282"/>
      <c r="K600" s="282"/>
      <c r="L600" s="282"/>
      <c r="M600" s="282"/>
      <c r="N600" s="677" t="s">
        <v>19</v>
      </c>
      <c r="O600" s="282"/>
      <c r="P600" s="282"/>
      <c r="Q600" s="115"/>
      <c r="R600" s="152"/>
      <c r="S600" s="152"/>
      <c r="T600" s="152"/>
      <c r="U600" s="152"/>
      <c r="V600" s="115"/>
      <c r="W600" s="115"/>
      <c r="X600" s="115"/>
    </row>
    <row r="601">
      <c r="A601" s="278">
        <v>45775.0</v>
      </c>
      <c r="B601" s="674">
        <v>45783.0</v>
      </c>
      <c r="C601" s="279">
        <v>250843.0</v>
      </c>
      <c r="D601" s="286" t="s">
        <v>161</v>
      </c>
      <c r="E601" s="740">
        <v>45474.0</v>
      </c>
      <c r="F601" s="108">
        <f t="shared" si="1"/>
        <v>10</v>
      </c>
      <c r="G601" s="105">
        <v>45744.0</v>
      </c>
      <c r="H601" s="275">
        <f t="shared" si="2"/>
        <v>1</v>
      </c>
      <c r="I601" s="134" t="s">
        <v>74</v>
      </c>
      <c r="J601" s="282"/>
      <c r="K601" s="282"/>
      <c r="L601" s="282"/>
      <c r="M601" s="282"/>
      <c r="N601" s="677" t="s">
        <v>19</v>
      </c>
      <c r="O601" s="282"/>
      <c r="P601" s="282"/>
      <c r="Q601" s="115"/>
      <c r="R601" s="152"/>
      <c r="S601" s="152"/>
      <c r="T601" s="152"/>
      <c r="U601" s="152"/>
      <c r="V601" s="115"/>
      <c r="W601" s="115"/>
      <c r="X601" s="115"/>
    </row>
  </sheetData>
  <mergeCells count="5">
    <mergeCell ref="S2:T2"/>
    <mergeCell ref="V2:W2"/>
    <mergeCell ref="U3:U12"/>
    <mergeCell ref="R14:T14"/>
    <mergeCell ref="V14:W14"/>
  </mergeCells>
  <conditionalFormatting sqref="H2:H601">
    <cfRule type="colorScale" priority="1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2:N601">
    <cfRule type="cellIs" dxfId="9" priority="2" operator="equal">
      <formula>"PENDENTE"</formula>
    </cfRule>
  </conditionalFormatting>
  <conditionalFormatting sqref="N2:N601">
    <cfRule type="cellIs" dxfId="8" priority="3" operator="equal">
      <formula>"PRIORIDADE"</formula>
    </cfRule>
  </conditionalFormatting>
  <conditionalFormatting sqref="N2:N601">
    <cfRule type="cellIs" dxfId="7" priority="4" operator="equal">
      <formula>"PRIORIDADE TOTAL"</formula>
    </cfRule>
  </conditionalFormatting>
  <conditionalFormatting sqref="N2:N601">
    <cfRule type="containsText" dxfId="6" priority="5" operator="containsText" text="ANÁLISE">
      <formula>NOT(ISERROR(SEARCH(("ANÁLISE"),(N2))))</formula>
    </cfRule>
  </conditionalFormatting>
  <conditionalFormatting sqref="N2:N601">
    <cfRule type="containsText" dxfId="5" priority="6" operator="containsText" text="VERIFICADO">
      <formula>NOT(ISERROR(SEARCH(("VERIFICADO"),(N2))))</formula>
    </cfRule>
  </conditionalFormatting>
  <conditionalFormatting sqref="N2:N601">
    <cfRule type="containsText" dxfId="4" priority="7" operator="containsText" text="APREENDIDO">
      <formula>NOT(ISERROR(SEARCH(("APREENDIDO"),(N2))))</formula>
    </cfRule>
  </conditionalFormatting>
  <conditionalFormatting sqref="N2:N601">
    <cfRule type="containsText" dxfId="3" priority="8" operator="containsText" text="APROVADO">
      <formula>NOT(ISERROR(SEARCH(("APROVADO"),(N2))))</formula>
    </cfRule>
  </conditionalFormatting>
  <conditionalFormatting sqref="N2:N601">
    <cfRule type="containsText" dxfId="2" priority="9" operator="containsText" text="QUITADO">
      <formula>NOT(ISERROR(SEARCH(("QUITADO"),(N2))))</formula>
    </cfRule>
  </conditionalFormatting>
  <conditionalFormatting sqref="N2:N601">
    <cfRule type="containsText" dxfId="1" priority="10" operator="containsText" text="OUTROS ACORDOS">
      <formula>NOT(ISERROR(SEARCH(("OUTROS ACORDOS"),(N2))))</formula>
    </cfRule>
  </conditionalFormatting>
  <conditionalFormatting sqref="N2:N601">
    <cfRule type="containsText" dxfId="0" priority="11" operator="containsText" text="CANCELADO">
      <formula>NOT(ISERROR(SEARCH(("CANCELADO"),(N2))))</formula>
    </cfRule>
  </conditionalFormatting>
  <conditionalFormatting sqref="O34">
    <cfRule type="notContainsBlanks" dxfId="17" priority="12">
      <formula>LEN(TRIM(O34))&gt;0</formula>
    </cfRule>
  </conditionalFormatting>
  <dataValidations>
    <dataValidation type="list" allowBlank="1" showErrorMessage="1" sqref="N2:N601">
      <formula1>"PENDENTE,PRIORIDADE,PRIORIDADE TOTAL,VERIFICADO,ANÁLISE,APROVADO,QUITADO,APREENDIDO,CANCELADO,OUTROS ACORDOS"</formula1>
    </dataValidation>
    <dataValidation type="list" allowBlank="1" showErrorMessage="1" sqref="D595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SANTANA,REVERSÃO,CENTRAL DE RESGATE"</formula1>
    </dataValidation>
    <dataValidation type="list" allowBlank="1" showErrorMessage="1" sqref="D592 D594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GRANDE,REVERSÃO,NOVO HAMBURGO,FORTALEZA,MANAUS,VARZEA GRANDE,ITAJAI,POA,ALVORADA,CAXIAS DO SUL,FLORIANOPOLIS,CAMPINA GRANDE,JARAGUA DO SUL,JOINVILLE,NATAL,MOSSORÓ,LAJEADO,PASSO FUNDO,PALHOÇA,RECIFE,SÃO JOSE,SANTA MAR"&amp;"IA,SJC,SÃO LUIS,TRAMANDAI,RIO DO SUL,TUBARÃO,SETE"</formula1>
    </dataValidation>
    <dataValidation type="list" allowBlank="1" showErrorMessage="1" sqref="I4:I114 I116:I387 I402:I553">
      <formula1>"BRADESCO,BV FINANCEIRA,CREDITAS,GMAC,HYUNDAI,ITAÚ,OMNI,PANAMERICANO,PSA,RCI,RENNER,SAFRA,SANTANA,SANTANDER,TOYOTA,VOLKSWAGEN"</formula1>
    </dataValidation>
    <dataValidation type="list" allowBlank="1" showErrorMessage="1" sqref="T16:T56 T554">
      <formula1>"PAGO,NÃO PAGO,AGUARDANDO"</formula1>
    </dataValidation>
    <dataValidation type="list" allowBlank="1" showErrorMessage="1" sqref="I587:I600">
      <formula1>"BRADESCO,BV FINANCEIRA,CREDITAS,GMAC,HYUNDAI,ITAÚ,PANAMERICANO,PSA,RCI,RENNER,SAFRA,SANTANA,SANTANDER,TOYOTA,VOLKSWAGEN,OMNI,C6 BANK,GMAC"</formula1>
    </dataValidation>
    <dataValidation type="list" allowBlank="1" showErrorMessage="1" sqref="D2:D3 D115 D388:D401 D554:D586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SANTANA,REVERSÃO,APUCARANA"</formula1>
    </dataValidation>
    <dataValidation type="list" allowBlank="1" showErrorMessage="1" sqref="D587:D590 D593 D596:D597 D599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SANTANA,APUCARANA,MARINGA ZONA 7,GOIAS,LAURO FREITAS,REVERS"&amp;"ÃO"</formula1>
    </dataValidation>
    <dataValidation type="list" allowBlank="1" showErrorMessage="1" sqref="P2:P586">
      <formula1>"SIM,NÃO"</formula1>
    </dataValidation>
    <dataValidation type="list" allowBlank="1" showErrorMessage="1" sqref="I2:I3 I115 I388:I401 I554:I586">
      <formula1>"BRADESCO,BV FINANCEIRA,CREDITAS,GMAC,HYUNDAI,ITAÚ,OMNI ,PANAMERICANO,PSA,RCI,RENNER,SAFRA,SANTANA,SANTANDER,TOYOTA,VOLKSWAGEN,AYMORÉ,C6 BANK,HONDA,SINOSSERRA FINANCEIRA,DAYCOVAL,YAMAHA,MONEY PLUS,SICREDI"</formula1>
    </dataValidation>
    <dataValidation type="list" allowBlank="1" showErrorMessage="1" sqref="I601">
      <formula1>"BRADESCO,BV FINANCEIRA,CREDITAS,GMAC,HYUNDAI,ITAÚ,OMNI,PANAMERICANO,PSA,RCI,RENNER,SAFRA,SANTANA,SANTANDER,TOYOTA,VOLKSWAGEN,C6 BANK,DAYCOVAL,GERU"</formula1>
    </dataValidation>
    <dataValidation type="list" allowBlank="1" showErrorMessage="1" sqref="L2:L586">
      <formula1>"LIGAÇÃO,WPP,SEM SUCESSO"</formula1>
    </dataValidation>
    <dataValidation type="list" allowBlank="1" showErrorMessage="1" sqref="D71:D76 D112:D114 D130 D358:D373 D421:D422 D424 D509:D545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PAULO,SOROCABA,UBERLANDIA,FRANCA,ARARAQUARA,REVERSÃO,PIRACICABA"</formula1>
    </dataValidation>
    <dataValidation type="list" allowBlank="1" showErrorMessage="1" sqref="D4:D70 D77:D111 D116:D129 D131:D357 D374:D387 D402:D420 D423 D425:D508 D546:D553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PAULO,SOROCABA,UBERLANDIA,FRANCA,ARARAQUARA,REVERSÃO,APUCARANA"</formula1>
    </dataValidation>
    <dataValidation type="list" allowBlank="1" showErrorMessage="1" sqref="D591 D598 D600:D601">
      <formula1>"BELO HORIZONTE,BLUMENAU,BRUSQUE,CAMPO GRANDE,CASCÁVEL,CHAPECÓ,CRICIUMA,CURITIBA,FLORIANOPOLIS,GUARAPUAVA,ITAJAI,JARAGUA DO SUL,JOINVILLE,LONDRINA,MARINGÁ,PALHOÇA,PATO BRANCO,PONTA GROSSA,RIO DO SUL,SANTA LUZIA,SÃO JOSE,SISTEMA ANTIGO,CRICIÚMA,CAMPINAS,RIB"&amp;"EIRÃO PRETO,BAURU,ARARAQUARA,FORTALEZA,JOÃO PESSOA,MACEIO,LIMEIRA,CARUARU,OSASCO,MIRASSOL,PIRACICABA,PAU DE LIMA,SALVADOR,SJRP,SÃO PAULO,SOROCABA,UBERLANDIA,UBERABA,OLINDA,PALMAS,LAURO DE FREITAS,REVERSÃO,SÃO JOSÉ DOS CAMPOS,ARACAJU,FRANCA,TERESINA"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11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5.0"/>
    <col customWidth="1" min="16" max="18" width="18.0"/>
    <col customWidth="1" min="19" max="19" width="14.63"/>
    <col customWidth="1" min="20" max="20" width="14.5"/>
    <col customWidth="1" min="21" max="21" width="8.63"/>
    <col customWidth="1" min="22" max="22" width="16.63"/>
    <col customWidth="1" min="23" max="24" width="10.13"/>
  </cols>
  <sheetData>
    <row r="1" ht="24.0" customHeight="1">
      <c r="A1" s="170" t="s">
        <v>78</v>
      </c>
      <c r="B1" s="671" t="s">
        <v>27</v>
      </c>
      <c r="C1" s="170" t="s">
        <v>28</v>
      </c>
      <c r="D1" s="171" t="s">
        <v>29</v>
      </c>
      <c r="E1" s="172" t="s">
        <v>30</v>
      </c>
      <c r="F1" s="173" t="s">
        <v>31</v>
      </c>
      <c r="G1" s="173" t="s">
        <v>32</v>
      </c>
      <c r="H1" s="173" t="s">
        <v>31</v>
      </c>
      <c r="I1" s="171" t="s">
        <v>33</v>
      </c>
      <c r="J1" s="173" t="s">
        <v>34</v>
      </c>
      <c r="K1" s="174" t="s">
        <v>35</v>
      </c>
      <c r="L1" s="173" t="s">
        <v>36</v>
      </c>
      <c r="M1" s="171" t="s">
        <v>37</v>
      </c>
      <c r="N1" s="173" t="s">
        <v>38</v>
      </c>
      <c r="O1" s="173" t="s">
        <v>39</v>
      </c>
      <c r="P1" s="741" t="s">
        <v>40</v>
      </c>
      <c r="Q1" s="176"/>
      <c r="R1" s="177"/>
      <c r="S1" s="177"/>
      <c r="T1" s="177"/>
      <c r="U1" s="177"/>
      <c r="V1" s="177"/>
      <c r="W1" s="177"/>
      <c r="X1" s="177"/>
    </row>
    <row r="2" ht="15.75" customHeight="1">
      <c r="A2" s="674">
        <v>45705.0</v>
      </c>
      <c r="B2" s="60">
        <v>45783.0</v>
      </c>
      <c r="C2" s="742">
        <v>231417.0</v>
      </c>
      <c r="D2" s="677" t="s">
        <v>99</v>
      </c>
      <c r="E2" s="674">
        <v>45505.0</v>
      </c>
      <c r="F2" s="679">
        <f t="shared" ref="F2:F4" si="1">DATEDIF(E2,TODAY(),"M")</f>
        <v>9</v>
      </c>
      <c r="G2" s="686">
        <v>45582.0</v>
      </c>
      <c r="H2" s="680">
        <f t="shared" ref="H2:H331" si="2">DATEDIF(G2,TODAY(),"M")</f>
        <v>6</v>
      </c>
      <c r="I2" s="677" t="s">
        <v>59</v>
      </c>
      <c r="J2" s="677">
        <v>101.0</v>
      </c>
      <c r="K2" s="681">
        <v>3800.0</v>
      </c>
      <c r="L2" s="677" t="s">
        <v>68</v>
      </c>
      <c r="M2" s="683"/>
      <c r="N2" s="677" t="s">
        <v>17</v>
      </c>
      <c r="O2" s="677" t="s">
        <v>1401</v>
      </c>
      <c r="P2" s="743"/>
      <c r="Q2" s="152"/>
      <c r="R2" s="193"/>
      <c r="S2" s="179" t="s">
        <v>46</v>
      </c>
      <c r="T2" s="180"/>
      <c r="U2" s="181">
        <f>TODAY()</f>
        <v>45783</v>
      </c>
      <c r="V2" s="182" t="s">
        <v>47</v>
      </c>
      <c r="W2" s="180"/>
      <c r="X2" s="183"/>
    </row>
    <row r="3" ht="15.75" customHeight="1">
      <c r="A3" s="53">
        <v>45705.0</v>
      </c>
      <c r="B3" s="53">
        <v>45761.0</v>
      </c>
      <c r="C3" s="54">
        <v>212568.0</v>
      </c>
      <c r="D3" s="54" t="s">
        <v>58</v>
      </c>
      <c r="E3" s="55">
        <v>45200.0</v>
      </c>
      <c r="F3" s="56">
        <f t="shared" si="1"/>
        <v>19</v>
      </c>
      <c r="G3" s="53">
        <v>45421.0</v>
      </c>
      <c r="H3" s="56">
        <f t="shared" si="2"/>
        <v>11</v>
      </c>
      <c r="I3" s="54" t="s">
        <v>59</v>
      </c>
      <c r="J3" s="54" t="s">
        <v>156</v>
      </c>
      <c r="K3" s="57" t="s">
        <v>50</v>
      </c>
      <c r="L3" s="54" t="s">
        <v>68</v>
      </c>
      <c r="M3" s="53">
        <v>45761.0</v>
      </c>
      <c r="N3" s="54" t="s">
        <v>19</v>
      </c>
      <c r="O3" s="683"/>
      <c r="P3" s="683"/>
      <c r="Q3" s="152"/>
      <c r="R3" s="193"/>
      <c r="S3" s="187" t="s">
        <v>17</v>
      </c>
      <c r="T3" s="188">
        <f>COUNTIFS(N:N,"VERIFICADO",B:B,U2)</f>
        <v>2</v>
      </c>
      <c r="U3" s="189"/>
      <c r="V3" s="187" t="s">
        <v>17</v>
      </c>
      <c r="W3" s="188">
        <f>COUNTIFS(N:N,"VERIFICADO")</f>
        <v>15</v>
      </c>
      <c r="X3" s="190"/>
    </row>
    <row r="4" ht="15.75" customHeight="1">
      <c r="A4" s="674">
        <v>45705.0</v>
      </c>
      <c r="B4" s="60">
        <v>45779.0</v>
      </c>
      <c r="C4" s="742">
        <v>233516.0</v>
      </c>
      <c r="D4" s="677" t="s">
        <v>60</v>
      </c>
      <c r="E4" s="674">
        <v>45474.0</v>
      </c>
      <c r="F4" s="679">
        <f t="shared" si="1"/>
        <v>10</v>
      </c>
      <c r="G4" s="674">
        <v>45603.0</v>
      </c>
      <c r="H4" s="680">
        <f t="shared" si="2"/>
        <v>5</v>
      </c>
      <c r="I4" s="677" t="s">
        <v>59</v>
      </c>
      <c r="J4" s="677">
        <v>106.0</v>
      </c>
      <c r="K4" s="681">
        <v>13000.0</v>
      </c>
      <c r="L4" s="677" t="s">
        <v>68</v>
      </c>
      <c r="M4" s="674">
        <v>45749.0</v>
      </c>
      <c r="N4" s="677" t="s">
        <v>17</v>
      </c>
      <c r="O4" s="677" t="s">
        <v>65</v>
      </c>
      <c r="P4" s="743"/>
      <c r="Q4" s="152"/>
      <c r="R4" s="193"/>
      <c r="S4" s="187" t="s">
        <v>18</v>
      </c>
      <c r="T4" s="188">
        <f>COUNTIFS(N:N,"análise",B:B,U2)</f>
        <v>2</v>
      </c>
      <c r="V4" s="187" t="s">
        <v>18</v>
      </c>
      <c r="W4" s="188">
        <f>COUNTIFS(N:N,"ANÁLISE")</f>
        <v>4</v>
      </c>
      <c r="X4" s="190"/>
    </row>
    <row r="5" ht="15.75" customHeight="1">
      <c r="A5" s="744">
        <v>45705.0</v>
      </c>
      <c r="B5" s="60">
        <v>45782.0</v>
      </c>
      <c r="C5" s="745">
        <v>207493.0</v>
      </c>
      <c r="D5" s="746" t="s">
        <v>58</v>
      </c>
      <c r="E5" s="744">
        <v>45323.0</v>
      </c>
      <c r="F5" s="747">
        <v>12.0</v>
      </c>
      <c r="G5" s="744">
        <v>45376.0</v>
      </c>
      <c r="H5" s="680">
        <f t="shared" si="2"/>
        <v>13</v>
      </c>
      <c r="I5" s="745" t="s">
        <v>49</v>
      </c>
      <c r="J5" s="677">
        <v>502.0</v>
      </c>
      <c r="K5" s="681">
        <v>2900.0</v>
      </c>
      <c r="L5" s="746" t="s">
        <v>68</v>
      </c>
      <c r="M5" s="60">
        <v>45750.0</v>
      </c>
      <c r="N5" s="748" t="s">
        <v>22</v>
      </c>
      <c r="O5" s="677" t="s">
        <v>1402</v>
      </c>
      <c r="P5" s="743"/>
      <c r="Q5" s="152"/>
      <c r="R5" s="193"/>
      <c r="S5" s="187" t="s">
        <v>19</v>
      </c>
      <c r="T5" s="188">
        <f>COUNTIFS(N:N,"pendente",B:B,U2)</f>
        <v>553</v>
      </c>
      <c r="V5" s="187" t="s">
        <v>19</v>
      </c>
      <c r="W5" s="188">
        <f>COUNTIFS(N:N,"PENDENTE")</f>
        <v>554</v>
      </c>
      <c r="X5" s="190"/>
    </row>
    <row r="6" ht="15.75" customHeight="1">
      <c r="A6" s="744">
        <v>45705.0</v>
      </c>
      <c r="B6" s="60">
        <v>45782.0</v>
      </c>
      <c r="C6" s="749">
        <v>241942.0</v>
      </c>
      <c r="D6" s="745" t="s">
        <v>96</v>
      </c>
      <c r="E6" s="744">
        <v>45413.0</v>
      </c>
      <c r="F6" s="747">
        <v>9.0</v>
      </c>
      <c r="G6" s="744">
        <v>45694.0</v>
      </c>
      <c r="H6" s="680">
        <f t="shared" si="2"/>
        <v>3</v>
      </c>
      <c r="I6" s="745" t="s">
        <v>49</v>
      </c>
      <c r="J6" s="677">
        <v>501.0</v>
      </c>
      <c r="K6" s="681">
        <v>13000.0</v>
      </c>
      <c r="L6" s="746" t="s">
        <v>68</v>
      </c>
      <c r="M6" s="60">
        <v>45750.0</v>
      </c>
      <c r="N6" s="748" t="s">
        <v>22</v>
      </c>
      <c r="O6" s="677" t="s">
        <v>1403</v>
      </c>
      <c r="P6" s="743"/>
      <c r="Q6" s="152"/>
      <c r="R6" s="193"/>
      <c r="S6" s="187" t="s">
        <v>20</v>
      </c>
      <c r="T6" s="188">
        <f>COUNTIFS(N:N,"prioridade",B:B,U2)</f>
        <v>1</v>
      </c>
      <c r="V6" s="187" t="s">
        <v>20</v>
      </c>
      <c r="W6" s="188">
        <f>COUNTIFS(N:N,"PRIORIDADE")</f>
        <v>1</v>
      </c>
      <c r="X6" s="190"/>
    </row>
    <row r="7" ht="15.75" customHeight="1">
      <c r="A7" s="744">
        <v>45705.0</v>
      </c>
      <c r="B7" s="60">
        <v>45782.0</v>
      </c>
      <c r="C7" s="749">
        <v>232610.0</v>
      </c>
      <c r="D7" s="745" t="s">
        <v>62</v>
      </c>
      <c r="E7" s="744">
        <v>44927.0</v>
      </c>
      <c r="F7" s="747">
        <v>25.0</v>
      </c>
      <c r="G7" s="750">
        <v>45593.0</v>
      </c>
      <c r="H7" s="680">
        <f t="shared" si="2"/>
        <v>6</v>
      </c>
      <c r="I7" s="746" t="s">
        <v>59</v>
      </c>
      <c r="J7" s="677">
        <v>106.0</v>
      </c>
      <c r="K7" s="681">
        <v>0.0</v>
      </c>
      <c r="L7" s="746" t="s">
        <v>51</v>
      </c>
      <c r="M7" s="743"/>
      <c r="N7" s="748" t="s">
        <v>22</v>
      </c>
      <c r="O7" s="683"/>
      <c r="P7" s="743"/>
      <c r="Q7" s="152"/>
      <c r="R7" s="193"/>
      <c r="S7" s="187" t="s">
        <v>21</v>
      </c>
      <c r="T7" s="188">
        <f>COUNTIFS(N:N,"prioridade total",B:B,U2)</f>
        <v>1</v>
      </c>
      <c r="V7" s="187" t="s">
        <v>21</v>
      </c>
      <c r="W7" s="188">
        <f>COUNTIFS(N:N,"PRIORIDADE TOTAL")</f>
        <v>1</v>
      </c>
      <c r="X7" s="190"/>
    </row>
    <row r="8" ht="15.75" customHeight="1">
      <c r="A8" s="744">
        <v>45705.0</v>
      </c>
      <c r="B8" s="60">
        <v>45783.0</v>
      </c>
      <c r="C8" s="745">
        <v>221584.0</v>
      </c>
      <c r="D8" s="746" t="s">
        <v>83</v>
      </c>
      <c r="E8" s="744">
        <v>45474.0</v>
      </c>
      <c r="F8" s="747">
        <v>7.0</v>
      </c>
      <c r="G8" s="744">
        <v>45489.0</v>
      </c>
      <c r="H8" s="680">
        <f t="shared" si="2"/>
        <v>9</v>
      </c>
      <c r="I8" s="746" t="s">
        <v>59</v>
      </c>
      <c r="J8" s="677">
        <v>106.0</v>
      </c>
      <c r="K8" s="681">
        <v>0.0</v>
      </c>
      <c r="L8" s="746" t="s">
        <v>51</v>
      </c>
      <c r="M8" s="60">
        <v>45748.0</v>
      </c>
      <c r="N8" s="748" t="s">
        <v>22</v>
      </c>
      <c r="O8" s="677" t="s">
        <v>1404</v>
      </c>
      <c r="P8" s="743"/>
      <c r="Q8" s="152"/>
      <c r="R8" s="193"/>
      <c r="S8" s="187" t="s">
        <v>22</v>
      </c>
      <c r="T8" s="188">
        <f>COUNTIFS(N:N,"aprovado",B:B,U2)</f>
        <v>4</v>
      </c>
      <c r="V8" s="187" t="s">
        <v>22</v>
      </c>
      <c r="W8" s="188">
        <f>COUNTIFS(N:N,"APROVADO")</f>
        <v>20</v>
      </c>
      <c r="X8" s="190"/>
    </row>
    <row r="9" ht="15.75" customHeight="1">
      <c r="A9" s="744">
        <v>45705.0</v>
      </c>
      <c r="B9" s="60">
        <v>45783.0</v>
      </c>
      <c r="C9" s="745">
        <v>204946.0</v>
      </c>
      <c r="D9" s="746" t="s">
        <v>58</v>
      </c>
      <c r="E9" s="744">
        <v>45261.0</v>
      </c>
      <c r="F9" s="747">
        <v>14.0</v>
      </c>
      <c r="G9" s="744">
        <v>45357.0</v>
      </c>
      <c r="H9" s="680">
        <f t="shared" si="2"/>
        <v>14</v>
      </c>
      <c r="I9" s="745" t="s">
        <v>49</v>
      </c>
      <c r="J9" s="677">
        <v>504.0</v>
      </c>
      <c r="K9" s="687"/>
      <c r="L9" s="743"/>
      <c r="M9" s="60">
        <v>45749.0</v>
      </c>
      <c r="N9" s="748" t="s">
        <v>19</v>
      </c>
      <c r="O9" s="677" t="s">
        <v>1405</v>
      </c>
      <c r="P9" s="743"/>
      <c r="Q9" s="152"/>
      <c r="R9" s="193"/>
      <c r="S9" s="194" t="s">
        <v>23</v>
      </c>
      <c r="T9" s="188">
        <f>COUNTIFS(N:N,"quitado",B:B,U2)</f>
        <v>0</v>
      </c>
      <c r="V9" s="194" t="s">
        <v>23</v>
      </c>
      <c r="W9" s="188">
        <f>COUNTIFS(N:N,"QUITADO")</f>
        <v>0</v>
      </c>
      <c r="X9" s="190"/>
    </row>
    <row r="10" ht="15.75" customHeight="1">
      <c r="A10" s="744">
        <v>45705.0</v>
      </c>
      <c r="B10" s="60">
        <v>45783.0</v>
      </c>
      <c r="C10" s="745">
        <v>215094.0</v>
      </c>
      <c r="D10" s="746" t="s">
        <v>58</v>
      </c>
      <c r="E10" s="744">
        <v>45352.0</v>
      </c>
      <c r="F10" s="747">
        <v>11.0</v>
      </c>
      <c r="G10" s="744">
        <v>45432.0</v>
      </c>
      <c r="H10" s="680">
        <f t="shared" si="2"/>
        <v>11</v>
      </c>
      <c r="I10" s="745" t="s">
        <v>49</v>
      </c>
      <c r="J10" s="677">
        <v>532.0</v>
      </c>
      <c r="K10" s="681">
        <v>0.0</v>
      </c>
      <c r="L10" s="746" t="s">
        <v>68</v>
      </c>
      <c r="M10" s="60">
        <v>45749.0</v>
      </c>
      <c r="N10" s="748" t="s">
        <v>19</v>
      </c>
      <c r="O10" s="677" t="s">
        <v>1406</v>
      </c>
      <c r="P10" s="743"/>
      <c r="Q10" s="152"/>
      <c r="R10" s="193"/>
      <c r="S10" s="187" t="s">
        <v>24</v>
      </c>
      <c r="T10" s="188">
        <f>COUNTIFS(N:N,"apreendido",B:B,U2)</f>
        <v>0</v>
      </c>
      <c r="V10" s="187" t="s">
        <v>24</v>
      </c>
      <c r="W10" s="188">
        <f>COUNTIFS(N:N,"APREENDIDO")</f>
        <v>0</v>
      </c>
      <c r="X10" s="190"/>
    </row>
    <row r="11" ht="15.75" customHeight="1">
      <c r="A11" s="744">
        <v>45705.0</v>
      </c>
      <c r="B11" s="60">
        <v>45783.0</v>
      </c>
      <c r="C11" s="749">
        <v>235213.0</v>
      </c>
      <c r="D11" s="745" t="s">
        <v>112</v>
      </c>
      <c r="E11" s="744">
        <v>45536.0</v>
      </c>
      <c r="F11" s="747">
        <v>5.0</v>
      </c>
      <c r="G11" s="744">
        <v>45632.0</v>
      </c>
      <c r="H11" s="680">
        <f t="shared" si="2"/>
        <v>5</v>
      </c>
      <c r="I11" s="745" t="s">
        <v>49</v>
      </c>
      <c r="J11" s="677">
        <v>512.0</v>
      </c>
      <c r="K11" s="681">
        <v>0.0</v>
      </c>
      <c r="L11" s="746" t="s">
        <v>68</v>
      </c>
      <c r="M11" s="60">
        <v>45748.0</v>
      </c>
      <c r="N11" s="748" t="s">
        <v>22</v>
      </c>
      <c r="O11" s="746" t="s">
        <v>1407</v>
      </c>
      <c r="P11" s="746" t="s">
        <v>66</v>
      </c>
      <c r="Q11" s="152"/>
      <c r="R11" s="193"/>
      <c r="S11" s="187" t="s">
        <v>25</v>
      </c>
      <c r="T11" s="188">
        <f>COUNTIFS(N:N,"cancelado",B:B,U2)</f>
        <v>0</v>
      </c>
      <c r="V11" s="187" t="s">
        <v>25</v>
      </c>
      <c r="W11" s="188">
        <f>COUNTIFS(N:N,"CANCELADO")</f>
        <v>3</v>
      </c>
      <c r="X11" s="190"/>
    </row>
    <row r="12" ht="15.75" customHeight="1">
      <c r="A12" s="744">
        <v>45705.0</v>
      </c>
      <c r="B12" s="60">
        <v>45783.0</v>
      </c>
      <c r="C12" s="745">
        <v>215982.0</v>
      </c>
      <c r="D12" s="745" t="s">
        <v>114</v>
      </c>
      <c r="E12" s="744">
        <v>45383.0</v>
      </c>
      <c r="F12" s="747">
        <v>10.0</v>
      </c>
      <c r="G12" s="744">
        <v>45439.0</v>
      </c>
      <c r="H12" s="680">
        <f t="shared" si="2"/>
        <v>11</v>
      </c>
      <c r="I12" s="745" t="s">
        <v>49</v>
      </c>
      <c r="J12" s="677">
        <v>504.0</v>
      </c>
      <c r="K12" s="687" t="s">
        <v>110</v>
      </c>
      <c r="L12" s="743"/>
      <c r="M12" s="60">
        <v>45749.0</v>
      </c>
      <c r="N12" s="748" t="s">
        <v>19</v>
      </c>
      <c r="O12" s="746" t="s">
        <v>1408</v>
      </c>
      <c r="P12" s="743"/>
      <c r="Q12" s="152"/>
      <c r="R12" s="193"/>
      <c r="S12" s="195" t="s">
        <v>16</v>
      </c>
      <c r="T12" s="196">
        <f>SUM(T3,T4,T8)</f>
        <v>8</v>
      </c>
      <c r="U12" s="19"/>
      <c r="V12" s="195" t="s">
        <v>16</v>
      </c>
      <c r="W12" s="196">
        <f>SUM(W3:W11)</f>
        <v>598</v>
      </c>
      <c r="X12" s="197"/>
    </row>
    <row r="13">
      <c r="A13" s="744">
        <v>45705.0</v>
      </c>
      <c r="B13" s="60">
        <v>45783.0</v>
      </c>
      <c r="C13" s="745">
        <v>225899.0</v>
      </c>
      <c r="D13" s="745" t="s">
        <v>114</v>
      </c>
      <c r="E13" s="744">
        <v>45474.0</v>
      </c>
      <c r="F13" s="747">
        <v>7.0</v>
      </c>
      <c r="G13" s="744">
        <v>45540.0</v>
      </c>
      <c r="H13" s="680">
        <f t="shared" si="2"/>
        <v>8</v>
      </c>
      <c r="I13" s="745" t="s">
        <v>49</v>
      </c>
      <c r="J13" s="677">
        <v>504.0</v>
      </c>
      <c r="K13" s="681">
        <v>7000.0</v>
      </c>
      <c r="L13" s="746" t="s">
        <v>68</v>
      </c>
      <c r="M13" s="60">
        <v>45748.0</v>
      </c>
      <c r="N13" s="748" t="s">
        <v>19</v>
      </c>
      <c r="O13" s="746" t="s">
        <v>1409</v>
      </c>
      <c r="P13" s="746" t="s">
        <v>66</v>
      </c>
      <c r="Q13" s="152"/>
      <c r="R13" s="199"/>
      <c r="S13" s="200"/>
      <c r="T13" s="200"/>
      <c r="U13" s="201"/>
      <c r="V13" s="200"/>
      <c r="W13" s="200"/>
      <c r="X13" s="202"/>
    </row>
    <row r="14">
      <c r="A14" s="744">
        <v>45705.0</v>
      </c>
      <c r="B14" s="60">
        <v>45783.0</v>
      </c>
      <c r="C14" s="745">
        <v>216748.0</v>
      </c>
      <c r="D14" s="745" t="s">
        <v>93</v>
      </c>
      <c r="E14" s="744">
        <v>45413.0</v>
      </c>
      <c r="F14" s="747">
        <v>9.0</v>
      </c>
      <c r="G14" s="744">
        <v>45446.0</v>
      </c>
      <c r="H14" s="680">
        <f t="shared" si="2"/>
        <v>11</v>
      </c>
      <c r="I14" s="745" t="s">
        <v>49</v>
      </c>
      <c r="J14" s="677">
        <v>501.0</v>
      </c>
      <c r="K14" s="681">
        <v>4000.0</v>
      </c>
      <c r="L14" s="746" t="s">
        <v>68</v>
      </c>
      <c r="M14" s="744"/>
      <c r="N14" s="748" t="s">
        <v>19</v>
      </c>
      <c r="O14" s="746" t="s">
        <v>1410</v>
      </c>
      <c r="P14" s="743"/>
      <c r="Q14" s="152"/>
      <c r="R14" s="204" t="s">
        <v>75</v>
      </c>
      <c r="S14" s="205"/>
      <c r="T14" s="180"/>
      <c r="U14" s="206"/>
      <c r="V14" s="292" t="s">
        <v>76</v>
      </c>
      <c r="W14" s="180"/>
      <c r="X14" s="209"/>
    </row>
    <row r="15">
      <c r="A15" s="744">
        <v>45705.0</v>
      </c>
      <c r="B15" s="60">
        <v>45783.0</v>
      </c>
      <c r="C15" s="749">
        <v>232995.0</v>
      </c>
      <c r="D15" s="745" t="s">
        <v>93</v>
      </c>
      <c r="E15" s="744">
        <v>45505.0</v>
      </c>
      <c r="F15" s="747">
        <v>6.0</v>
      </c>
      <c r="G15" s="744">
        <v>45597.0</v>
      </c>
      <c r="H15" s="680">
        <f t="shared" si="2"/>
        <v>6</v>
      </c>
      <c r="I15" s="745" t="s">
        <v>49</v>
      </c>
      <c r="J15" s="677" t="s">
        <v>106</v>
      </c>
      <c r="K15" s="681">
        <v>6000.0</v>
      </c>
      <c r="L15" s="746" t="s">
        <v>68</v>
      </c>
      <c r="M15" s="60">
        <v>45749.0</v>
      </c>
      <c r="N15" s="748" t="s">
        <v>19</v>
      </c>
      <c r="O15" s="746" t="s">
        <v>1411</v>
      </c>
      <c r="P15" s="743"/>
      <c r="Q15" s="152"/>
      <c r="R15" s="209" t="s">
        <v>78</v>
      </c>
      <c r="S15" s="209" t="s">
        <v>79</v>
      </c>
      <c r="T15" s="209" t="s">
        <v>38</v>
      </c>
      <c r="U15" s="206"/>
      <c r="V15" s="293"/>
      <c r="W15" s="294"/>
      <c r="X15" s="72" t="str">
        <f t="shared" ref="X15:X20" si="3">100% -(W15/V15)</f>
        <v>#DIV/0!</v>
      </c>
    </row>
    <row r="16">
      <c r="A16" s="744">
        <v>45705.0</v>
      </c>
      <c r="B16" s="60">
        <v>45783.0</v>
      </c>
      <c r="C16" s="745">
        <v>80200.0</v>
      </c>
      <c r="D16" s="745" t="s">
        <v>55</v>
      </c>
      <c r="E16" s="744">
        <v>44166.0</v>
      </c>
      <c r="F16" s="747">
        <v>50.0</v>
      </c>
      <c r="G16" s="744">
        <v>44274.0</v>
      </c>
      <c r="H16" s="680">
        <f t="shared" si="2"/>
        <v>49</v>
      </c>
      <c r="I16" s="746" t="s">
        <v>59</v>
      </c>
      <c r="J16" s="677">
        <v>107.0</v>
      </c>
      <c r="K16" s="681">
        <v>0.0</v>
      </c>
      <c r="L16" s="746" t="s">
        <v>51</v>
      </c>
      <c r="M16" s="60">
        <v>45748.0</v>
      </c>
      <c r="N16" s="748" t="s">
        <v>19</v>
      </c>
      <c r="O16" s="743"/>
      <c r="P16" s="743"/>
      <c r="Q16" s="152"/>
      <c r="R16" s="297"/>
      <c r="S16" s="297"/>
      <c r="T16" s="297"/>
      <c r="U16" s="206"/>
      <c r="V16" s="293"/>
      <c r="W16" s="294"/>
      <c r="X16" s="72" t="str">
        <f t="shared" si="3"/>
        <v>#DIV/0!</v>
      </c>
    </row>
    <row r="17">
      <c r="A17" s="744">
        <v>45705.0</v>
      </c>
      <c r="B17" s="60">
        <v>45783.0</v>
      </c>
      <c r="C17" s="745">
        <v>137838.0</v>
      </c>
      <c r="D17" s="745" t="s">
        <v>55</v>
      </c>
      <c r="E17" s="744">
        <v>44652.0</v>
      </c>
      <c r="F17" s="747">
        <v>34.0</v>
      </c>
      <c r="G17" s="744">
        <v>44763.0</v>
      </c>
      <c r="H17" s="680">
        <f t="shared" si="2"/>
        <v>33</v>
      </c>
      <c r="I17" s="746" t="s">
        <v>59</v>
      </c>
      <c r="J17" s="677">
        <v>107.0</v>
      </c>
      <c r="K17" s="681">
        <v>0.0</v>
      </c>
      <c r="L17" s="746" t="s">
        <v>51</v>
      </c>
      <c r="M17" s="60">
        <v>45748.0</v>
      </c>
      <c r="N17" s="748" t="s">
        <v>19</v>
      </c>
      <c r="O17" s="745"/>
      <c r="P17" s="743"/>
      <c r="Q17" s="152"/>
      <c r="R17" s="297"/>
      <c r="S17" s="297"/>
      <c r="T17" s="297"/>
      <c r="U17" s="206"/>
      <c r="V17" s="294"/>
      <c r="W17" s="294"/>
      <c r="X17" s="72" t="str">
        <f t="shared" si="3"/>
        <v>#DIV/0!</v>
      </c>
    </row>
    <row r="18">
      <c r="A18" s="744">
        <v>45705.0</v>
      </c>
      <c r="B18" s="60">
        <v>45783.0</v>
      </c>
      <c r="C18" s="745">
        <v>215366.0</v>
      </c>
      <c r="D18" s="746" t="s">
        <v>158</v>
      </c>
      <c r="E18" s="744">
        <v>45383.0</v>
      </c>
      <c r="F18" s="747">
        <f t="shared" ref="F18:F52" si="4">DATEDIF(E18,TODAY(),"M")</f>
        <v>13</v>
      </c>
      <c r="G18" s="744">
        <v>45433.0</v>
      </c>
      <c r="H18" s="680">
        <f t="shared" si="2"/>
        <v>11</v>
      </c>
      <c r="I18" s="745" t="s">
        <v>72</v>
      </c>
      <c r="J18" s="677">
        <v>4019.0</v>
      </c>
      <c r="K18" s="681"/>
      <c r="L18" s="746" t="s">
        <v>68</v>
      </c>
      <c r="M18" s="743"/>
      <c r="N18" s="748" t="s">
        <v>19</v>
      </c>
      <c r="O18" s="745"/>
      <c r="P18" s="743"/>
      <c r="Q18" s="152"/>
      <c r="R18" s="297"/>
      <c r="S18" s="297"/>
      <c r="T18" s="297"/>
      <c r="U18" s="206"/>
      <c r="V18" s="373"/>
      <c r="W18" s="294"/>
      <c r="X18" s="72" t="str">
        <f t="shared" si="3"/>
        <v>#DIV/0!</v>
      </c>
    </row>
    <row r="19">
      <c r="A19" s="744">
        <v>45705.0</v>
      </c>
      <c r="B19" s="60">
        <v>45783.0</v>
      </c>
      <c r="C19" s="749">
        <v>233261.0</v>
      </c>
      <c r="D19" s="746" t="s">
        <v>158</v>
      </c>
      <c r="E19" s="744">
        <v>45597.0</v>
      </c>
      <c r="F19" s="747">
        <f t="shared" si="4"/>
        <v>6</v>
      </c>
      <c r="G19" s="744">
        <v>45600.0</v>
      </c>
      <c r="H19" s="680">
        <f t="shared" si="2"/>
        <v>6</v>
      </c>
      <c r="I19" s="745" t="s">
        <v>49</v>
      </c>
      <c r="J19" s="677">
        <v>502.0</v>
      </c>
      <c r="K19" s="681">
        <v>4100.0</v>
      </c>
      <c r="L19" s="746" t="s">
        <v>68</v>
      </c>
      <c r="M19" s="60">
        <v>45750.0</v>
      </c>
      <c r="N19" s="748" t="s">
        <v>19</v>
      </c>
      <c r="O19" s="746" t="s">
        <v>1412</v>
      </c>
      <c r="P19" s="743"/>
      <c r="Q19" s="152"/>
      <c r="R19" s="297"/>
      <c r="S19" s="297"/>
      <c r="T19" s="297"/>
      <c r="U19" s="206"/>
      <c r="V19" s="373"/>
      <c r="W19" s="294"/>
      <c r="X19" s="72" t="str">
        <f t="shared" si="3"/>
        <v>#DIV/0!</v>
      </c>
    </row>
    <row r="20">
      <c r="A20" s="744">
        <v>45705.0</v>
      </c>
      <c r="B20" s="60">
        <v>45783.0</v>
      </c>
      <c r="C20" s="745">
        <v>215980.0</v>
      </c>
      <c r="D20" s="746" t="s">
        <v>83</v>
      </c>
      <c r="E20" s="744">
        <v>45413.0</v>
      </c>
      <c r="F20" s="747">
        <f t="shared" si="4"/>
        <v>12</v>
      </c>
      <c r="G20" s="744">
        <v>45440.0</v>
      </c>
      <c r="H20" s="680">
        <f t="shared" si="2"/>
        <v>11</v>
      </c>
      <c r="I20" s="745" t="s">
        <v>72</v>
      </c>
      <c r="J20" s="677">
        <v>4019.0</v>
      </c>
      <c r="K20" s="681">
        <v>0.0</v>
      </c>
      <c r="L20" s="743"/>
      <c r="M20" s="743"/>
      <c r="N20" s="748" t="s">
        <v>19</v>
      </c>
      <c r="O20" s="743"/>
      <c r="P20" s="743"/>
      <c r="Q20" s="152"/>
      <c r="R20" s="297"/>
      <c r="S20" s="297"/>
      <c r="T20" s="297"/>
      <c r="U20" s="206"/>
      <c r="V20" s="417"/>
      <c r="W20" s="294"/>
      <c r="X20" s="72" t="str">
        <f t="shared" si="3"/>
        <v>#DIV/0!</v>
      </c>
    </row>
    <row r="21">
      <c r="A21" s="744">
        <v>45705.0</v>
      </c>
      <c r="B21" s="60">
        <v>45783.0</v>
      </c>
      <c r="C21" s="745">
        <v>203886.0</v>
      </c>
      <c r="D21" s="746" t="s">
        <v>83</v>
      </c>
      <c r="E21" s="744">
        <v>45323.0</v>
      </c>
      <c r="F21" s="747">
        <f t="shared" si="4"/>
        <v>15</v>
      </c>
      <c r="G21" s="744">
        <v>45349.0</v>
      </c>
      <c r="H21" s="680">
        <f t="shared" si="2"/>
        <v>14</v>
      </c>
      <c r="I21" s="745" t="s">
        <v>49</v>
      </c>
      <c r="J21" s="677">
        <v>504.0</v>
      </c>
      <c r="K21" s="687"/>
      <c r="L21" s="743"/>
      <c r="M21" s="60">
        <v>45749.0</v>
      </c>
      <c r="N21" s="748" t="s">
        <v>19</v>
      </c>
      <c r="O21" s="746" t="s">
        <v>1413</v>
      </c>
      <c r="P21" s="743"/>
      <c r="Q21" s="152"/>
      <c r="R21" s="297"/>
      <c r="S21" s="297"/>
      <c r="T21" s="297"/>
      <c r="U21" s="163"/>
      <c r="V21" s="163"/>
      <c r="W21" s="163"/>
      <c r="X21" s="221"/>
    </row>
    <row r="22">
      <c r="A22" s="744">
        <v>45705.0</v>
      </c>
      <c r="B22" s="60">
        <v>45783.0</v>
      </c>
      <c r="C22" s="745">
        <v>215227.0</v>
      </c>
      <c r="D22" s="746" t="s">
        <v>83</v>
      </c>
      <c r="E22" s="744">
        <v>45383.0</v>
      </c>
      <c r="F22" s="747">
        <f t="shared" si="4"/>
        <v>13</v>
      </c>
      <c r="G22" s="744">
        <v>45434.0</v>
      </c>
      <c r="H22" s="680">
        <f t="shared" si="2"/>
        <v>11</v>
      </c>
      <c r="I22" s="745" t="s">
        <v>49</v>
      </c>
      <c r="J22" s="677" t="s">
        <v>1319</v>
      </c>
      <c r="K22" s="681">
        <v>0.0</v>
      </c>
      <c r="L22" s="746" t="s">
        <v>68</v>
      </c>
      <c r="M22" s="60">
        <v>45750.0</v>
      </c>
      <c r="N22" s="748" t="s">
        <v>19</v>
      </c>
      <c r="O22" s="746" t="s">
        <v>1414</v>
      </c>
      <c r="P22" s="743"/>
      <c r="Q22" s="152"/>
      <c r="R22" s="297"/>
      <c r="S22" s="297"/>
      <c r="T22" s="297"/>
      <c r="U22" s="163"/>
      <c r="V22" s="163"/>
      <c r="W22" s="163"/>
      <c r="X22" s="163"/>
    </row>
    <row r="23">
      <c r="A23" s="744">
        <v>45705.0</v>
      </c>
      <c r="B23" s="60">
        <v>45783.0</v>
      </c>
      <c r="C23" s="745">
        <v>218818.0</v>
      </c>
      <c r="D23" s="746" t="s">
        <v>83</v>
      </c>
      <c r="E23" s="744">
        <v>45413.0</v>
      </c>
      <c r="F23" s="747">
        <f t="shared" si="4"/>
        <v>12</v>
      </c>
      <c r="G23" s="744">
        <v>45470.0</v>
      </c>
      <c r="H23" s="680">
        <f t="shared" si="2"/>
        <v>10</v>
      </c>
      <c r="I23" s="745" t="s">
        <v>49</v>
      </c>
      <c r="J23" s="677">
        <v>510.0</v>
      </c>
      <c r="K23" s="681" t="s">
        <v>1415</v>
      </c>
      <c r="L23" s="743"/>
      <c r="M23" s="746"/>
      <c r="N23" s="748" t="s">
        <v>19</v>
      </c>
      <c r="O23" s="746" t="s">
        <v>122</v>
      </c>
      <c r="P23" s="746" t="s">
        <v>66</v>
      </c>
      <c r="Q23" s="152"/>
      <c r="R23" s="297"/>
      <c r="S23" s="297"/>
      <c r="T23" s="297"/>
      <c r="U23" s="163"/>
      <c r="V23" s="163"/>
      <c r="W23" s="163"/>
      <c r="X23" s="163"/>
    </row>
    <row r="24">
      <c r="A24" s="744">
        <v>45705.0</v>
      </c>
      <c r="B24" s="60">
        <v>45783.0</v>
      </c>
      <c r="C24" s="745">
        <v>222397.0</v>
      </c>
      <c r="D24" s="746" t="s">
        <v>83</v>
      </c>
      <c r="E24" s="744">
        <v>45413.0</v>
      </c>
      <c r="F24" s="747">
        <f t="shared" si="4"/>
        <v>12</v>
      </c>
      <c r="G24" s="744">
        <v>45497.0</v>
      </c>
      <c r="H24" s="680">
        <f t="shared" si="2"/>
        <v>9</v>
      </c>
      <c r="I24" s="745" t="s">
        <v>49</v>
      </c>
      <c r="J24" s="677">
        <v>532.0</v>
      </c>
      <c r="K24" s="681">
        <v>0.0</v>
      </c>
      <c r="L24" s="743"/>
      <c r="M24" s="60">
        <v>45749.0</v>
      </c>
      <c r="N24" s="748" t="s">
        <v>19</v>
      </c>
      <c r="O24" s="746" t="s">
        <v>1416</v>
      </c>
      <c r="P24" s="743"/>
      <c r="Q24" s="152"/>
      <c r="R24" s="297"/>
      <c r="S24" s="297"/>
      <c r="T24" s="297"/>
      <c r="U24" s="163"/>
      <c r="V24" s="163"/>
      <c r="W24" s="163"/>
      <c r="X24" s="163"/>
    </row>
    <row r="25">
      <c r="A25" s="744">
        <v>45705.0</v>
      </c>
      <c r="B25" s="60">
        <v>45783.0</v>
      </c>
      <c r="C25" s="745">
        <v>225851.0</v>
      </c>
      <c r="D25" s="746" t="s">
        <v>83</v>
      </c>
      <c r="E25" s="744">
        <v>45505.0</v>
      </c>
      <c r="F25" s="747">
        <f t="shared" si="4"/>
        <v>9</v>
      </c>
      <c r="G25" s="744">
        <v>45530.0</v>
      </c>
      <c r="H25" s="680">
        <f t="shared" si="2"/>
        <v>8</v>
      </c>
      <c r="I25" s="745" t="s">
        <v>49</v>
      </c>
      <c r="J25" s="677" t="s">
        <v>106</v>
      </c>
      <c r="K25" s="681">
        <v>0.0</v>
      </c>
      <c r="L25" s="746" t="s">
        <v>51</v>
      </c>
      <c r="M25" s="746" t="s">
        <v>714</v>
      </c>
      <c r="N25" s="748" t="s">
        <v>575</v>
      </c>
      <c r="O25" s="746" t="s">
        <v>1417</v>
      </c>
      <c r="P25" s="743"/>
      <c r="Q25" s="152"/>
      <c r="R25" s="297"/>
      <c r="S25" s="297"/>
      <c r="T25" s="297"/>
      <c r="U25" s="163"/>
      <c r="V25" s="163"/>
      <c r="W25" s="163"/>
      <c r="X25" s="163"/>
    </row>
    <row r="26">
      <c r="A26" s="744">
        <v>45705.0</v>
      </c>
      <c r="B26" s="60">
        <v>45783.0</v>
      </c>
      <c r="C26" s="749">
        <v>230928.0</v>
      </c>
      <c r="D26" s="746" t="s">
        <v>83</v>
      </c>
      <c r="E26" s="744">
        <v>45536.0</v>
      </c>
      <c r="F26" s="747">
        <f t="shared" si="4"/>
        <v>8</v>
      </c>
      <c r="G26" s="750">
        <v>45580.0</v>
      </c>
      <c r="H26" s="680">
        <f t="shared" si="2"/>
        <v>6</v>
      </c>
      <c r="I26" s="745" t="s">
        <v>49</v>
      </c>
      <c r="J26" s="677">
        <v>504.0</v>
      </c>
      <c r="K26" s="687"/>
      <c r="L26" s="743"/>
      <c r="M26" s="60">
        <v>45749.0</v>
      </c>
      <c r="N26" s="748" t="s">
        <v>19</v>
      </c>
      <c r="O26" s="746" t="s">
        <v>1418</v>
      </c>
      <c r="P26" s="743"/>
      <c r="Q26" s="152"/>
      <c r="R26" s="297"/>
      <c r="S26" s="297"/>
      <c r="T26" s="297"/>
      <c r="U26" s="163"/>
      <c r="V26" s="163"/>
      <c r="W26" s="163"/>
      <c r="X26" s="163"/>
    </row>
    <row r="27">
      <c r="A27" s="744">
        <v>45705.0</v>
      </c>
      <c r="B27" s="60">
        <v>45783.0</v>
      </c>
      <c r="C27" s="749">
        <v>232878.0</v>
      </c>
      <c r="D27" s="746" t="s">
        <v>83</v>
      </c>
      <c r="E27" s="744">
        <v>45566.0</v>
      </c>
      <c r="F27" s="747">
        <f t="shared" si="4"/>
        <v>7</v>
      </c>
      <c r="G27" s="750">
        <v>45596.0</v>
      </c>
      <c r="H27" s="680">
        <f t="shared" si="2"/>
        <v>6</v>
      </c>
      <c r="I27" s="745" t="s">
        <v>49</v>
      </c>
      <c r="J27" s="677">
        <v>502.0</v>
      </c>
      <c r="K27" s="681">
        <v>0.0</v>
      </c>
      <c r="L27" s="746" t="s">
        <v>68</v>
      </c>
      <c r="M27" s="60">
        <v>45750.0</v>
      </c>
      <c r="N27" s="748" t="s">
        <v>19</v>
      </c>
      <c r="O27" s="746" t="s">
        <v>1419</v>
      </c>
      <c r="P27" s="743"/>
      <c r="Q27" s="152"/>
      <c r="R27" s="297"/>
      <c r="S27" s="297"/>
      <c r="T27" s="297"/>
      <c r="U27" s="163"/>
      <c r="V27" s="163"/>
      <c r="W27" s="163"/>
      <c r="X27" s="163"/>
    </row>
    <row r="28">
      <c r="A28" s="674">
        <v>45709.0</v>
      </c>
      <c r="B28" s="60">
        <v>45783.0</v>
      </c>
      <c r="C28" s="677">
        <v>178187.0</v>
      </c>
      <c r="D28" s="677" t="s">
        <v>96</v>
      </c>
      <c r="E28" s="674">
        <v>45323.0</v>
      </c>
      <c r="F28" s="679">
        <f t="shared" si="4"/>
        <v>15</v>
      </c>
      <c r="G28" s="674">
        <v>45367.0</v>
      </c>
      <c r="H28" s="680">
        <f t="shared" si="2"/>
        <v>13</v>
      </c>
      <c r="I28" s="677" t="s">
        <v>49</v>
      </c>
      <c r="J28" s="677">
        <v>535.0</v>
      </c>
      <c r="K28" s="681">
        <v>5000.0</v>
      </c>
      <c r="L28" s="683"/>
      <c r="M28" s="674">
        <v>45709.0</v>
      </c>
      <c r="N28" s="748" t="s">
        <v>19</v>
      </c>
      <c r="O28" s="677" t="s">
        <v>1420</v>
      </c>
      <c r="P28" s="683"/>
      <c r="Q28" s="152"/>
      <c r="R28" s="297"/>
      <c r="S28" s="297"/>
      <c r="T28" s="297"/>
      <c r="U28" s="163"/>
      <c r="V28" s="163"/>
      <c r="W28" s="163"/>
      <c r="X28" s="163"/>
    </row>
    <row r="29">
      <c r="A29" s="674">
        <v>45705.0</v>
      </c>
      <c r="B29" s="60">
        <v>45783.0</v>
      </c>
      <c r="C29" s="677">
        <v>151058.0</v>
      </c>
      <c r="D29" s="677" t="s">
        <v>96</v>
      </c>
      <c r="E29" s="674">
        <v>44378.0</v>
      </c>
      <c r="F29" s="679">
        <f t="shared" si="4"/>
        <v>46</v>
      </c>
      <c r="G29" s="686">
        <v>44881.0</v>
      </c>
      <c r="H29" s="680">
        <f t="shared" si="2"/>
        <v>29</v>
      </c>
      <c r="I29" s="677" t="s">
        <v>74</v>
      </c>
      <c r="J29" s="677">
        <v>304.0</v>
      </c>
      <c r="K29" s="687"/>
      <c r="L29" s="683"/>
      <c r="M29" s="674">
        <v>45549.0</v>
      </c>
      <c r="N29" s="748" t="s">
        <v>19</v>
      </c>
      <c r="O29" s="677" t="s">
        <v>1421</v>
      </c>
      <c r="P29" s="683"/>
      <c r="Q29" s="152"/>
      <c r="R29" s="297"/>
      <c r="S29" s="297"/>
      <c r="T29" s="297"/>
      <c r="U29" s="163"/>
      <c r="V29" s="163"/>
      <c r="W29" s="163"/>
      <c r="X29" s="163"/>
    </row>
    <row r="30">
      <c r="A30" s="674">
        <v>45705.0</v>
      </c>
      <c r="B30" s="60">
        <v>45783.0</v>
      </c>
      <c r="C30" s="677">
        <v>188705.0</v>
      </c>
      <c r="D30" s="677" t="s">
        <v>96</v>
      </c>
      <c r="E30" s="674">
        <v>45200.0</v>
      </c>
      <c r="F30" s="679">
        <f t="shared" si="4"/>
        <v>19</v>
      </c>
      <c r="G30" s="686">
        <v>45210.0</v>
      </c>
      <c r="H30" s="680">
        <f t="shared" si="2"/>
        <v>18</v>
      </c>
      <c r="I30" s="677" t="s">
        <v>72</v>
      </c>
      <c r="J30" s="677">
        <v>4012.0</v>
      </c>
      <c r="K30" s="681">
        <v>8000.0</v>
      </c>
      <c r="L30" s="677" t="s">
        <v>51</v>
      </c>
      <c r="M30" s="683"/>
      <c r="N30" s="748" t="s">
        <v>19</v>
      </c>
      <c r="O30" s="683"/>
      <c r="P30" s="683"/>
      <c r="Q30" s="152"/>
      <c r="R30" s="297"/>
      <c r="S30" s="297"/>
      <c r="T30" s="297"/>
      <c r="U30" s="163"/>
      <c r="V30" s="163"/>
      <c r="W30" s="163"/>
      <c r="X30" s="163"/>
    </row>
    <row r="31">
      <c r="A31" s="674">
        <v>45705.0</v>
      </c>
      <c r="B31" s="60">
        <v>45783.0</v>
      </c>
      <c r="C31" s="677">
        <v>201142.0</v>
      </c>
      <c r="D31" s="677" t="s">
        <v>62</v>
      </c>
      <c r="E31" s="674">
        <v>45292.0</v>
      </c>
      <c r="F31" s="679">
        <f t="shared" si="4"/>
        <v>16</v>
      </c>
      <c r="G31" s="674">
        <v>45327.0</v>
      </c>
      <c r="H31" s="680">
        <f t="shared" si="2"/>
        <v>15</v>
      </c>
      <c r="I31" s="677" t="s">
        <v>63</v>
      </c>
      <c r="J31" s="677">
        <v>404.0</v>
      </c>
      <c r="K31" s="687"/>
      <c r="L31" s="677" t="s">
        <v>51</v>
      </c>
      <c r="M31" s="674">
        <v>45750.0</v>
      </c>
      <c r="N31" s="748" t="s">
        <v>19</v>
      </c>
      <c r="O31" s="677" t="s">
        <v>1404</v>
      </c>
      <c r="P31" s="683"/>
      <c r="Q31" s="152"/>
      <c r="R31" s="297"/>
      <c r="S31" s="297"/>
      <c r="T31" s="297"/>
      <c r="U31" s="163"/>
      <c r="V31" s="163"/>
      <c r="W31" s="163"/>
      <c r="X31" s="163"/>
    </row>
    <row r="32">
      <c r="A32" s="674">
        <v>45705.0</v>
      </c>
      <c r="B32" s="60">
        <v>45783.0</v>
      </c>
      <c r="C32" s="677">
        <v>200675.0</v>
      </c>
      <c r="D32" s="677" t="s">
        <v>116</v>
      </c>
      <c r="E32" s="674">
        <v>45231.0</v>
      </c>
      <c r="F32" s="679">
        <f t="shared" si="4"/>
        <v>18</v>
      </c>
      <c r="G32" s="674">
        <v>45344.0</v>
      </c>
      <c r="H32" s="680">
        <f t="shared" si="2"/>
        <v>14</v>
      </c>
      <c r="I32" s="677" t="s">
        <v>49</v>
      </c>
      <c r="J32" s="677">
        <v>535.0</v>
      </c>
      <c r="K32" s="681">
        <v>6000.0</v>
      </c>
      <c r="L32" s="683"/>
      <c r="M32" s="674">
        <v>45632.0</v>
      </c>
      <c r="N32" s="748" t="s">
        <v>19</v>
      </c>
      <c r="O32" s="699" t="s">
        <v>1422</v>
      </c>
      <c r="P32" s="683"/>
      <c r="Q32" s="152"/>
      <c r="R32" s="297"/>
      <c r="S32" s="297"/>
      <c r="T32" s="297"/>
      <c r="U32" s="163"/>
      <c r="V32" s="163"/>
      <c r="W32" s="163"/>
      <c r="X32" s="163"/>
    </row>
    <row r="33">
      <c r="A33" s="674">
        <v>45705.0</v>
      </c>
      <c r="B33" s="60">
        <v>45783.0</v>
      </c>
      <c r="C33" s="742">
        <v>239059.0</v>
      </c>
      <c r="D33" s="677" t="s">
        <v>118</v>
      </c>
      <c r="E33" s="674">
        <v>45597.0</v>
      </c>
      <c r="F33" s="679">
        <f t="shared" si="4"/>
        <v>6</v>
      </c>
      <c r="G33" s="674">
        <v>45667.0</v>
      </c>
      <c r="H33" s="680">
        <f t="shared" si="2"/>
        <v>3</v>
      </c>
      <c r="I33" s="677" t="s">
        <v>74</v>
      </c>
      <c r="J33" s="677" t="s">
        <v>488</v>
      </c>
      <c r="K33" s="681">
        <v>0.0</v>
      </c>
      <c r="L33" s="677" t="s">
        <v>68</v>
      </c>
      <c r="M33" s="683"/>
      <c r="N33" s="748" t="s">
        <v>19</v>
      </c>
      <c r="O33" s="677" t="s">
        <v>1423</v>
      </c>
      <c r="P33" s="683"/>
      <c r="Q33" s="152"/>
      <c r="R33" s="297"/>
      <c r="S33" s="297"/>
      <c r="T33" s="297"/>
      <c r="U33" s="163"/>
      <c r="V33" s="163"/>
      <c r="W33" s="163"/>
      <c r="X33" s="163"/>
    </row>
    <row r="34">
      <c r="A34" s="674">
        <v>45705.0</v>
      </c>
      <c r="B34" s="60">
        <v>45783.0</v>
      </c>
      <c r="C34" s="677">
        <v>211036.0</v>
      </c>
      <c r="D34" s="677" t="s">
        <v>99</v>
      </c>
      <c r="E34" s="674">
        <v>45292.0</v>
      </c>
      <c r="F34" s="679">
        <f t="shared" si="4"/>
        <v>16</v>
      </c>
      <c r="G34" s="674">
        <v>45427.0</v>
      </c>
      <c r="H34" s="680">
        <f t="shared" si="2"/>
        <v>11</v>
      </c>
      <c r="I34" s="677" t="s">
        <v>49</v>
      </c>
      <c r="J34" s="677">
        <v>535.0</v>
      </c>
      <c r="K34" s="681">
        <v>0.0</v>
      </c>
      <c r="L34" s="683"/>
      <c r="M34" s="686">
        <v>45588.0</v>
      </c>
      <c r="N34" s="748" t="s">
        <v>19</v>
      </c>
      <c r="O34" s="677" t="s">
        <v>1424</v>
      </c>
      <c r="P34" s="683"/>
      <c r="Q34" s="152"/>
      <c r="R34" s="297"/>
      <c r="S34" s="297"/>
      <c r="T34" s="297"/>
      <c r="U34" s="163"/>
      <c r="V34" s="163"/>
      <c r="W34" s="163"/>
      <c r="X34" s="163"/>
    </row>
    <row r="35">
      <c r="A35" s="674">
        <v>45705.0</v>
      </c>
      <c r="B35" s="60">
        <v>45782.0</v>
      </c>
      <c r="C35" s="677">
        <v>200912.0</v>
      </c>
      <c r="D35" s="677" t="s">
        <v>55</v>
      </c>
      <c r="E35" s="674">
        <v>45292.0</v>
      </c>
      <c r="F35" s="679">
        <f t="shared" si="4"/>
        <v>16</v>
      </c>
      <c r="G35" s="674">
        <v>45323.0</v>
      </c>
      <c r="H35" s="680">
        <f t="shared" si="2"/>
        <v>15</v>
      </c>
      <c r="I35" s="677" t="s">
        <v>74</v>
      </c>
      <c r="J35" s="677" t="s">
        <v>180</v>
      </c>
      <c r="K35" s="687"/>
      <c r="L35" s="683"/>
      <c r="M35" s="677" t="s">
        <v>1425</v>
      </c>
      <c r="N35" s="748" t="s">
        <v>22</v>
      </c>
      <c r="O35" s="683"/>
      <c r="P35" s="683"/>
      <c r="Q35" s="152"/>
      <c r="R35" s="297"/>
      <c r="S35" s="297"/>
      <c r="T35" s="297"/>
      <c r="U35" s="163"/>
      <c r="V35" s="163"/>
      <c r="W35" s="163"/>
      <c r="X35" s="163"/>
    </row>
    <row r="36">
      <c r="A36" s="674">
        <v>45705.0</v>
      </c>
      <c r="B36" s="60">
        <v>45783.0</v>
      </c>
      <c r="C36" s="677">
        <v>227673.0</v>
      </c>
      <c r="D36" s="677" t="s">
        <v>89</v>
      </c>
      <c r="E36" s="674">
        <v>45474.0</v>
      </c>
      <c r="F36" s="679">
        <f t="shared" si="4"/>
        <v>10</v>
      </c>
      <c r="G36" s="674">
        <v>45546.0</v>
      </c>
      <c r="H36" s="680">
        <f t="shared" si="2"/>
        <v>7</v>
      </c>
      <c r="I36" s="677" t="s">
        <v>49</v>
      </c>
      <c r="J36" s="677">
        <v>501.0</v>
      </c>
      <c r="K36" s="681">
        <v>5000.0</v>
      </c>
      <c r="L36" s="677" t="s">
        <v>68</v>
      </c>
      <c r="M36" s="674">
        <v>45751.0</v>
      </c>
      <c r="N36" s="748" t="s">
        <v>19</v>
      </c>
      <c r="O36" s="677" t="s">
        <v>1426</v>
      </c>
      <c r="P36" s="743"/>
      <c r="Q36" s="152"/>
      <c r="R36" s="297"/>
      <c r="S36" s="297"/>
      <c r="T36" s="297"/>
      <c r="U36" s="163"/>
      <c r="V36" s="163"/>
      <c r="W36" s="163"/>
      <c r="X36" s="163"/>
    </row>
    <row r="37">
      <c r="A37" s="674">
        <v>45705.0</v>
      </c>
      <c r="B37" s="60">
        <v>45783.0</v>
      </c>
      <c r="C37" s="677">
        <v>212268.0</v>
      </c>
      <c r="D37" s="677" t="s">
        <v>55</v>
      </c>
      <c r="E37" s="674">
        <v>45352.0</v>
      </c>
      <c r="F37" s="679">
        <f t="shared" si="4"/>
        <v>14</v>
      </c>
      <c r="G37" s="674">
        <v>45411.0</v>
      </c>
      <c r="H37" s="680">
        <f t="shared" si="2"/>
        <v>12</v>
      </c>
      <c r="I37" s="677" t="s">
        <v>74</v>
      </c>
      <c r="J37" s="677">
        <v>301.0</v>
      </c>
      <c r="K37" s="681">
        <v>6000.0</v>
      </c>
      <c r="L37" s="683"/>
      <c r="M37" s="683"/>
      <c r="N37" s="748" t="s">
        <v>19</v>
      </c>
      <c r="O37" s="677" t="s">
        <v>1427</v>
      </c>
      <c r="P37" s="743"/>
      <c r="Q37" s="152"/>
      <c r="R37" s="297"/>
      <c r="S37" s="297"/>
      <c r="T37" s="297"/>
      <c r="U37" s="163"/>
      <c r="V37" s="163"/>
      <c r="W37" s="163"/>
      <c r="X37" s="163"/>
    </row>
    <row r="38">
      <c r="A38" s="751">
        <v>45705.0</v>
      </c>
      <c r="B38" s="60">
        <v>45783.0</v>
      </c>
      <c r="C38" s="745">
        <v>217350.0</v>
      </c>
      <c r="D38" s="752" t="s">
        <v>102</v>
      </c>
      <c r="E38" s="753">
        <v>45383.0</v>
      </c>
      <c r="F38" s="680">
        <f t="shared" si="4"/>
        <v>13</v>
      </c>
      <c r="G38" s="753">
        <v>45509.0</v>
      </c>
      <c r="H38" s="680">
        <f t="shared" si="2"/>
        <v>9</v>
      </c>
      <c r="I38" s="680" t="s">
        <v>63</v>
      </c>
      <c r="J38" s="677">
        <v>404.0</v>
      </c>
      <c r="K38" s="687"/>
      <c r="L38" s="677" t="s">
        <v>51</v>
      </c>
      <c r="M38" s="674">
        <v>45749.0</v>
      </c>
      <c r="N38" s="748" t="s">
        <v>19</v>
      </c>
      <c r="O38" s="677" t="s">
        <v>1404</v>
      </c>
      <c r="P38" s="743"/>
      <c r="Q38" s="152"/>
      <c r="R38" s="297"/>
      <c r="S38" s="297"/>
      <c r="T38" s="297"/>
      <c r="U38" s="163"/>
      <c r="V38" s="163"/>
      <c r="W38" s="163"/>
      <c r="X38" s="163"/>
    </row>
    <row r="39">
      <c r="A39" s="674">
        <v>45705.0</v>
      </c>
      <c r="B39" s="60">
        <v>45783.0</v>
      </c>
      <c r="C39" s="745">
        <v>193119.0</v>
      </c>
      <c r="D39" s="752" t="s">
        <v>71</v>
      </c>
      <c r="E39" s="753">
        <v>44958.0</v>
      </c>
      <c r="F39" s="680">
        <f t="shared" si="4"/>
        <v>27</v>
      </c>
      <c r="G39" s="753">
        <v>45247.0</v>
      </c>
      <c r="H39" s="680">
        <f t="shared" si="2"/>
        <v>17</v>
      </c>
      <c r="I39" s="677" t="s">
        <v>59</v>
      </c>
      <c r="J39" s="754">
        <v>101.0</v>
      </c>
      <c r="K39" s="755">
        <v>2000.0</v>
      </c>
      <c r="L39" s="746" t="s">
        <v>68</v>
      </c>
      <c r="M39" s="756">
        <v>45748.0</v>
      </c>
      <c r="N39" s="748" t="s">
        <v>19</v>
      </c>
      <c r="O39" s="752" t="s">
        <v>1428</v>
      </c>
      <c r="P39" s="743"/>
      <c r="Q39" s="152"/>
      <c r="R39" s="297"/>
      <c r="S39" s="297"/>
      <c r="T39" s="297"/>
      <c r="U39" s="163"/>
      <c r="V39" s="163"/>
      <c r="W39" s="163"/>
      <c r="X39" s="163"/>
    </row>
    <row r="40">
      <c r="A40" s="674">
        <v>45705.0</v>
      </c>
      <c r="B40" s="60">
        <v>45783.0</v>
      </c>
      <c r="C40" s="677">
        <v>218721.0</v>
      </c>
      <c r="D40" s="677" t="s">
        <v>89</v>
      </c>
      <c r="E40" s="674">
        <v>45474.0</v>
      </c>
      <c r="F40" s="679">
        <f t="shared" si="4"/>
        <v>10</v>
      </c>
      <c r="G40" s="674">
        <v>45511.0</v>
      </c>
      <c r="H40" s="680">
        <f t="shared" si="2"/>
        <v>8</v>
      </c>
      <c r="I40" s="677" t="s">
        <v>74</v>
      </c>
      <c r="J40" s="677">
        <v>302.0</v>
      </c>
      <c r="K40" s="681">
        <v>13000.0</v>
      </c>
      <c r="L40" s="677" t="s">
        <v>68</v>
      </c>
      <c r="M40" s="682">
        <v>45751.0</v>
      </c>
      <c r="N40" s="748" t="s">
        <v>19</v>
      </c>
      <c r="O40" s="683"/>
      <c r="P40" s="743"/>
      <c r="Q40" s="152"/>
      <c r="R40" s="297"/>
      <c r="S40" s="297"/>
      <c r="T40" s="297"/>
      <c r="U40" s="163"/>
      <c r="V40" s="163"/>
      <c r="W40" s="163"/>
      <c r="X40" s="163"/>
    </row>
    <row r="41">
      <c r="A41" s="674">
        <v>45705.0</v>
      </c>
      <c r="B41" s="60">
        <v>45783.0</v>
      </c>
      <c r="C41" s="742">
        <v>228214.0</v>
      </c>
      <c r="D41" s="677" t="s">
        <v>158</v>
      </c>
      <c r="E41" s="674">
        <v>45505.0</v>
      </c>
      <c r="F41" s="679">
        <f t="shared" si="4"/>
        <v>9</v>
      </c>
      <c r="G41" s="674">
        <v>45552.0</v>
      </c>
      <c r="H41" s="680">
        <f t="shared" si="2"/>
        <v>7</v>
      </c>
      <c r="I41" s="677" t="s">
        <v>74</v>
      </c>
      <c r="J41" s="677" t="s">
        <v>488</v>
      </c>
      <c r="K41" s="681">
        <v>13500.0</v>
      </c>
      <c r="L41" s="677" t="s">
        <v>68</v>
      </c>
      <c r="M41" s="674">
        <v>45750.0</v>
      </c>
      <c r="N41" s="748" t="s">
        <v>19</v>
      </c>
      <c r="O41" s="683"/>
      <c r="P41" s="743"/>
      <c r="Q41" s="152"/>
      <c r="R41" s="297"/>
      <c r="S41" s="297"/>
      <c r="T41" s="297"/>
      <c r="U41" s="163"/>
      <c r="V41" s="163"/>
      <c r="W41" s="163"/>
      <c r="X41" s="163"/>
    </row>
    <row r="42">
      <c r="A42" s="674">
        <v>45705.0</v>
      </c>
      <c r="B42" s="60">
        <v>45783.0</v>
      </c>
      <c r="C42" s="677">
        <v>202621.0</v>
      </c>
      <c r="D42" s="677" t="s">
        <v>55</v>
      </c>
      <c r="E42" s="674">
        <v>45200.0</v>
      </c>
      <c r="F42" s="679">
        <f t="shared" si="4"/>
        <v>19</v>
      </c>
      <c r="G42" s="674">
        <v>45345.0</v>
      </c>
      <c r="H42" s="680">
        <f t="shared" si="2"/>
        <v>14</v>
      </c>
      <c r="I42" s="677" t="s">
        <v>72</v>
      </c>
      <c r="J42" s="677">
        <v>4012.0</v>
      </c>
      <c r="K42" s="681">
        <v>8500.0</v>
      </c>
      <c r="L42" s="683"/>
      <c r="M42" s="683"/>
      <c r="N42" s="748" t="s">
        <v>19</v>
      </c>
      <c r="O42" s="683"/>
      <c r="P42" s="743"/>
      <c r="Q42" s="152"/>
      <c r="R42" s="297"/>
      <c r="S42" s="297"/>
      <c r="T42" s="297"/>
      <c r="U42" s="163"/>
      <c r="V42" s="163"/>
      <c r="W42" s="163"/>
      <c r="X42" s="163"/>
    </row>
    <row r="43">
      <c r="A43" s="674">
        <v>45705.0</v>
      </c>
      <c r="B43" s="60">
        <v>45783.0</v>
      </c>
      <c r="C43" s="677">
        <v>225289.0</v>
      </c>
      <c r="D43" s="677" t="s">
        <v>96</v>
      </c>
      <c r="E43" s="674">
        <v>45444.0</v>
      </c>
      <c r="F43" s="679">
        <f t="shared" si="4"/>
        <v>11</v>
      </c>
      <c r="G43" s="674">
        <v>45523.0</v>
      </c>
      <c r="H43" s="680">
        <f t="shared" si="2"/>
        <v>8</v>
      </c>
      <c r="I43" s="677" t="s">
        <v>74</v>
      </c>
      <c r="J43" s="677" t="s">
        <v>108</v>
      </c>
      <c r="K43" s="687"/>
      <c r="L43" s="683"/>
      <c r="M43" s="674">
        <v>45750.0</v>
      </c>
      <c r="N43" s="748" t="s">
        <v>19</v>
      </c>
      <c r="O43" s="683"/>
      <c r="P43" s="743"/>
      <c r="Q43" s="152"/>
      <c r="R43" s="297"/>
      <c r="S43" s="297"/>
      <c r="T43" s="297"/>
      <c r="U43" s="163"/>
      <c r="V43" s="163"/>
      <c r="W43" s="163"/>
      <c r="X43" s="163"/>
    </row>
    <row r="44">
      <c r="A44" s="674">
        <v>45705.0</v>
      </c>
      <c r="B44" s="60">
        <v>45783.0</v>
      </c>
      <c r="C44" s="677">
        <v>184336.0</v>
      </c>
      <c r="D44" s="677" t="s">
        <v>48</v>
      </c>
      <c r="E44" s="674">
        <v>45108.0</v>
      </c>
      <c r="F44" s="679">
        <f t="shared" si="4"/>
        <v>22</v>
      </c>
      <c r="G44" s="674">
        <v>45171.0</v>
      </c>
      <c r="H44" s="680">
        <f t="shared" si="2"/>
        <v>20</v>
      </c>
      <c r="I44" s="677" t="s">
        <v>72</v>
      </c>
      <c r="J44" s="677">
        <v>4033.0</v>
      </c>
      <c r="K44" s="681">
        <v>5000.0</v>
      </c>
      <c r="L44" s="677" t="s">
        <v>68</v>
      </c>
      <c r="M44" s="683"/>
      <c r="N44" s="748" t="s">
        <v>19</v>
      </c>
      <c r="O44" s="683"/>
      <c r="P44" s="743"/>
      <c r="Q44" s="152"/>
      <c r="R44" s="297"/>
      <c r="S44" s="297"/>
      <c r="T44" s="297"/>
      <c r="U44" s="163"/>
      <c r="V44" s="163"/>
      <c r="W44" s="163"/>
      <c r="X44" s="163"/>
    </row>
    <row r="45">
      <c r="A45" s="674">
        <v>45705.0</v>
      </c>
      <c r="B45" s="60">
        <v>45783.0</v>
      </c>
      <c r="C45" s="677">
        <v>215011.0</v>
      </c>
      <c r="D45" s="677" t="s">
        <v>48</v>
      </c>
      <c r="E45" s="674">
        <v>45383.0</v>
      </c>
      <c r="F45" s="679">
        <f t="shared" si="4"/>
        <v>13</v>
      </c>
      <c r="G45" s="674">
        <v>45429.0</v>
      </c>
      <c r="H45" s="680">
        <f t="shared" si="2"/>
        <v>11</v>
      </c>
      <c r="I45" s="677" t="s">
        <v>74</v>
      </c>
      <c r="J45" s="677" t="s">
        <v>488</v>
      </c>
      <c r="K45" s="681">
        <v>19000.0</v>
      </c>
      <c r="L45" s="677" t="s">
        <v>51</v>
      </c>
      <c r="M45" s="674">
        <v>45751.0</v>
      </c>
      <c r="N45" s="748" t="s">
        <v>19</v>
      </c>
      <c r="O45" s="677"/>
      <c r="P45" s="743"/>
      <c r="Q45" s="152"/>
      <c r="R45" s="297"/>
      <c r="S45" s="297"/>
      <c r="T45" s="297"/>
      <c r="U45" s="163"/>
      <c r="V45" s="163"/>
      <c r="W45" s="163"/>
      <c r="X45" s="163"/>
    </row>
    <row r="46">
      <c r="A46" s="674">
        <v>45705.0</v>
      </c>
      <c r="B46" s="60">
        <v>45783.0</v>
      </c>
      <c r="C46" s="742">
        <v>230918.0</v>
      </c>
      <c r="D46" s="677" t="s">
        <v>48</v>
      </c>
      <c r="E46" s="674">
        <v>45536.0</v>
      </c>
      <c r="F46" s="679">
        <f t="shared" si="4"/>
        <v>8</v>
      </c>
      <c r="G46" s="686">
        <v>45586.0</v>
      </c>
      <c r="H46" s="680">
        <f t="shared" si="2"/>
        <v>6</v>
      </c>
      <c r="I46" s="677" t="s">
        <v>63</v>
      </c>
      <c r="J46" s="677">
        <v>402.0</v>
      </c>
      <c r="K46" s="687"/>
      <c r="L46" s="683"/>
      <c r="M46" s="674">
        <v>45749.0</v>
      </c>
      <c r="N46" s="748" t="s">
        <v>19</v>
      </c>
      <c r="O46" s="677" t="s">
        <v>1404</v>
      </c>
      <c r="P46" s="743"/>
      <c r="Q46" s="152"/>
      <c r="R46" s="297"/>
      <c r="S46" s="297"/>
      <c r="T46" s="297"/>
      <c r="U46" s="163"/>
      <c r="V46" s="163"/>
      <c r="W46" s="163"/>
      <c r="X46" s="163"/>
    </row>
    <row r="47">
      <c r="A47" s="674">
        <v>45705.0</v>
      </c>
      <c r="B47" s="60">
        <v>45783.0</v>
      </c>
      <c r="C47" s="742">
        <v>231324.0</v>
      </c>
      <c r="D47" s="677" t="s">
        <v>48</v>
      </c>
      <c r="E47" s="674">
        <v>45474.0</v>
      </c>
      <c r="F47" s="679">
        <f t="shared" si="4"/>
        <v>10</v>
      </c>
      <c r="G47" s="686">
        <v>45607.0</v>
      </c>
      <c r="H47" s="680">
        <f t="shared" si="2"/>
        <v>5</v>
      </c>
      <c r="I47" s="677" t="s">
        <v>59</v>
      </c>
      <c r="J47" s="677">
        <v>108.0</v>
      </c>
      <c r="K47" s="681">
        <v>15000.0</v>
      </c>
      <c r="L47" s="677" t="s">
        <v>68</v>
      </c>
      <c r="M47" s="683"/>
      <c r="N47" s="748" t="s">
        <v>19</v>
      </c>
      <c r="O47" s="683"/>
      <c r="P47" s="743"/>
      <c r="Q47" s="152"/>
      <c r="R47" s="297"/>
      <c r="S47" s="297"/>
      <c r="T47" s="297"/>
      <c r="U47" s="163"/>
      <c r="V47" s="163"/>
      <c r="W47" s="163"/>
      <c r="X47" s="163"/>
    </row>
    <row r="48">
      <c r="A48" s="104">
        <v>45748.0</v>
      </c>
      <c r="B48" s="60">
        <v>45783.0</v>
      </c>
      <c r="C48" s="749">
        <v>247544.0</v>
      </c>
      <c r="D48" s="757" t="s">
        <v>161</v>
      </c>
      <c r="E48" s="758">
        <v>45505.0</v>
      </c>
      <c r="F48" s="56">
        <f t="shared" si="4"/>
        <v>9</v>
      </c>
      <c r="G48" s="758">
        <v>45742.0</v>
      </c>
      <c r="H48" s="680">
        <f t="shared" si="2"/>
        <v>1</v>
      </c>
      <c r="I48" s="757" t="s">
        <v>49</v>
      </c>
      <c r="J48" s="677" t="s">
        <v>106</v>
      </c>
      <c r="K48" s="681">
        <v>0.0</v>
      </c>
      <c r="L48" s="746" t="s">
        <v>51</v>
      </c>
      <c r="M48" s="60">
        <v>45749.0</v>
      </c>
      <c r="N48" s="748" t="s">
        <v>19</v>
      </c>
      <c r="O48" s="746" t="s">
        <v>1429</v>
      </c>
      <c r="P48" s="743"/>
      <c r="Q48" s="152"/>
      <c r="R48" s="297"/>
      <c r="S48" s="297"/>
      <c r="T48" s="297"/>
      <c r="U48" s="163"/>
      <c r="V48" s="163"/>
      <c r="W48" s="163"/>
      <c r="X48" s="163"/>
    </row>
    <row r="49">
      <c r="A49" s="105">
        <v>45705.0</v>
      </c>
      <c r="B49" s="60">
        <v>45783.0</v>
      </c>
      <c r="C49" s="106">
        <v>227684.0</v>
      </c>
      <c r="D49" s="106" t="s">
        <v>116</v>
      </c>
      <c r="E49" s="107">
        <v>45536.0</v>
      </c>
      <c r="F49" s="108">
        <f t="shared" si="4"/>
        <v>8</v>
      </c>
      <c r="G49" s="105">
        <v>45546.0</v>
      </c>
      <c r="H49" s="359">
        <f t="shared" si="2"/>
        <v>7</v>
      </c>
      <c r="I49" s="759" t="s">
        <v>49</v>
      </c>
      <c r="J49" s="178">
        <v>512.0</v>
      </c>
      <c r="K49" s="257">
        <v>10000.0</v>
      </c>
      <c r="L49" s="760" t="s">
        <v>68</v>
      </c>
      <c r="M49" s="761"/>
      <c r="N49" s="748" t="s">
        <v>19</v>
      </c>
      <c r="O49" s="762" t="s">
        <v>1430</v>
      </c>
      <c r="P49" s="267"/>
      <c r="Q49" s="152"/>
      <c r="R49" s="297"/>
      <c r="S49" s="297"/>
      <c r="T49" s="297"/>
      <c r="U49" s="163"/>
      <c r="V49" s="163"/>
      <c r="W49" s="163"/>
      <c r="X49" s="163"/>
    </row>
    <row r="50">
      <c r="A50" s="105">
        <v>45705.0</v>
      </c>
      <c r="B50" s="60">
        <v>45783.0</v>
      </c>
      <c r="C50" s="106">
        <v>224311.0</v>
      </c>
      <c r="D50" s="106" t="s">
        <v>99</v>
      </c>
      <c r="E50" s="107">
        <v>45323.0</v>
      </c>
      <c r="F50" s="108">
        <f t="shared" si="4"/>
        <v>15</v>
      </c>
      <c r="G50" s="105">
        <v>45516.0</v>
      </c>
      <c r="H50" s="140">
        <f t="shared" si="2"/>
        <v>8</v>
      </c>
      <c r="I50" s="759" t="s">
        <v>59</v>
      </c>
      <c r="J50" s="186">
        <v>139.0</v>
      </c>
      <c r="K50" s="257">
        <v>3500.0</v>
      </c>
      <c r="L50" s="763"/>
      <c r="M50" s="761"/>
      <c r="N50" s="748" t="s">
        <v>19</v>
      </c>
      <c r="O50" s="762" t="s">
        <v>1431</v>
      </c>
      <c r="P50" s="267"/>
      <c r="Q50" s="152"/>
      <c r="R50" s="297"/>
      <c r="S50" s="297"/>
      <c r="T50" s="297"/>
      <c r="U50" s="163"/>
      <c r="V50" s="163"/>
      <c r="W50" s="163"/>
      <c r="X50" s="163"/>
    </row>
    <row r="51">
      <c r="A51" s="105">
        <v>45705.0</v>
      </c>
      <c r="B51" s="60">
        <v>45783.0</v>
      </c>
      <c r="C51" s="106">
        <v>194062.0</v>
      </c>
      <c r="D51" s="106" t="s">
        <v>89</v>
      </c>
      <c r="E51" s="107">
        <v>45231.0</v>
      </c>
      <c r="F51" s="108">
        <f t="shared" si="4"/>
        <v>18</v>
      </c>
      <c r="G51" s="112">
        <v>45259.0</v>
      </c>
      <c r="H51" s="114">
        <f t="shared" si="2"/>
        <v>17</v>
      </c>
      <c r="I51" s="759" t="s">
        <v>49</v>
      </c>
      <c r="J51" s="186">
        <v>535.0</v>
      </c>
      <c r="K51" s="254"/>
      <c r="L51" s="134" t="s">
        <v>68</v>
      </c>
      <c r="M51" s="105">
        <v>45750.0</v>
      </c>
      <c r="N51" s="748" t="s">
        <v>19</v>
      </c>
      <c r="O51" s="89" t="s">
        <v>1432</v>
      </c>
      <c r="P51" s="267"/>
      <c r="Q51" s="152"/>
      <c r="R51" s="297"/>
      <c r="S51" s="297"/>
      <c r="T51" s="297"/>
      <c r="U51" s="163"/>
      <c r="V51" s="163"/>
      <c r="W51" s="163"/>
      <c r="X51" s="163"/>
    </row>
    <row r="52">
      <c r="A52" s="105">
        <v>45705.0</v>
      </c>
      <c r="B52" s="60">
        <v>45783.0</v>
      </c>
      <c r="C52" s="106">
        <v>189983.0</v>
      </c>
      <c r="D52" s="106" t="s">
        <v>96</v>
      </c>
      <c r="E52" s="107">
        <v>45170.0</v>
      </c>
      <c r="F52" s="108">
        <f t="shared" si="4"/>
        <v>20</v>
      </c>
      <c r="G52" s="112">
        <v>45218.0</v>
      </c>
      <c r="H52" s="510">
        <f t="shared" si="2"/>
        <v>18</v>
      </c>
      <c r="I52" s="759" t="s">
        <v>59</v>
      </c>
      <c r="J52" s="178" t="s">
        <v>465</v>
      </c>
      <c r="K52" s="257">
        <v>4000.0</v>
      </c>
      <c r="L52" s="186" t="s">
        <v>68</v>
      </c>
      <c r="M52" s="761"/>
      <c r="N52" s="748" t="s">
        <v>19</v>
      </c>
      <c r="O52" s="762" t="s">
        <v>1433</v>
      </c>
      <c r="P52" s="267"/>
      <c r="Q52" s="152"/>
      <c r="R52" s="297"/>
      <c r="S52" s="297"/>
      <c r="T52" s="297"/>
      <c r="U52" s="163"/>
      <c r="V52" s="163"/>
      <c r="W52" s="163"/>
      <c r="X52" s="163"/>
    </row>
    <row r="53">
      <c r="A53" s="744">
        <v>45705.0</v>
      </c>
      <c r="B53" s="60">
        <v>45783.0</v>
      </c>
      <c r="C53" s="745">
        <v>198473.0</v>
      </c>
      <c r="D53" s="745" t="s">
        <v>96</v>
      </c>
      <c r="E53" s="744">
        <v>45261.0</v>
      </c>
      <c r="F53" s="747">
        <v>14.0</v>
      </c>
      <c r="G53" s="744">
        <v>45313.0</v>
      </c>
      <c r="H53" s="680">
        <f t="shared" si="2"/>
        <v>15</v>
      </c>
      <c r="I53" s="745" t="s">
        <v>49</v>
      </c>
      <c r="J53" s="677">
        <v>535.0</v>
      </c>
      <c r="K53" s="681">
        <v>0.0</v>
      </c>
      <c r="L53" s="746" t="s">
        <v>51</v>
      </c>
      <c r="M53" s="744"/>
      <c r="N53" s="748" t="s">
        <v>19</v>
      </c>
      <c r="O53" s="677" t="s">
        <v>1434</v>
      </c>
      <c r="P53" s="743"/>
      <c r="Q53" s="152"/>
      <c r="R53" s="350"/>
      <c r="S53" s="350"/>
      <c r="T53" s="350"/>
      <c r="U53" s="162"/>
      <c r="V53" s="163"/>
      <c r="W53" s="163"/>
      <c r="X53" s="163"/>
    </row>
    <row r="54">
      <c r="A54" s="744">
        <v>45705.0</v>
      </c>
      <c r="B54" s="60">
        <v>45783.0</v>
      </c>
      <c r="C54" s="749">
        <v>227867.0</v>
      </c>
      <c r="D54" s="746" t="s">
        <v>83</v>
      </c>
      <c r="E54" s="744">
        <v>45536.0</v>
      </c>
      <c r="F54" s="747">
        <v>5.0</v>
      </c>
      <c r="G54" s="744">
        <v>45551.0</v>
      </c>
      <c r="H54" s="680">
        <f t="shared" si="2"/>
        <v>7</v>
      </c>
      <c r="I54" s="746" t="s">
        <v>59</v>
      </c>
      <c r="J54" s="677">
        <v>101.0</v>
      </c>
      <c r="K54" s="681">
        <v>5000.0</v>
      </c>
      <c r="L54" s="746" t="s">
        <v>51</v>
      </c>
      <c r="M54" s="745"/>
      <c r="N54" s="748" t="s">
        <v>19</v>
      </c>
      <c r="O54" s="677"/>
      <c r="P54" s="746"/>
      <c r="Q54" s="115"/>
      <c r="R54" s="165"/>
      <c r="S54" s="165"/>
      <c r="T54" s="165"/>
      <c r="U54" s="165"/>
      <c r="V54" s="166"/>
      <c r="W54" s="166"/>
      <c r="X54" s="166"/>
    </row>
    <row r="55">
      <c r="A55" s="744">
        <v>45705.0</v>
      </c>
      <c r="B55" s="60">
        <v>45783.0</v>
      </c>
      <c r="C55" s="745">
        <v>219049.0</v>
      </c>
      <c r="D55" s="745" t="s">
        <v>112</v>
      </c>
      <c r="E55" s="744">
        <v>45474.0</v>
      </c>
      <c r="F55" s="747">
        <v>7.0</v>
      </c>
      <c r="G55" s="744">
        <v>45476.0</v>
      </c>
      <c r="H55" s="680">
        <f t="shared" si="2"/>
        <v>10</v>
      </c>
      <c r="I55" s="745" t="s">
        <v>49</v>
      </c>
      <c r="J55" s="677" t="s">
        <v>1435</v>
      </c>
      <c r="K55" s="681">
        <v>0.0</v>
      </c>
      <c r="L55" s="746" t="s">
        <v>51</v>
      </c>
      <c r="M55" s="745"/>
      <c r="N55" s="748" t="s">
        <v>19</v>
      </c>
      <c r="O55" s="746" t="s">
        <v>1436</v>
      </c>
      <c r="P55" s="745"/>
      <c r="Q55" s="115"/>
      <c r="R55" s="165"/>
      <c r="S55" s="165"/>
      <c r="T55" s="165"/>
      <c r="U55" s="165"/>
      <c r="V55" s="166"/>
      <c r="W55" s="166"/>
      <c r="X55" s="166"/>
    </row>
    <row r="56">
      <c r="A56" s="744">
        <v>45705.0</v>
      </c>
      <c r="B56" s="60">
        <v>45783.0</v>
      </c>
      <c r="C56" s="745">
        <v>208204.0</v>
      </c>
      <c r="D56" s="746" t="s">
        <v>48</v>
      </c>
      <c r="E56" s="744">
        <v>44470.0</v>
      </c>
      <c r="F56" s="747">
        <f t="shared" ref="F56:F281" si="5">DATEDIF(E56,TODAY(),"M")</f>
        <v>43</v>
      </c>
      <c r="G56" s="744">
        <v>45379.0</v>
      </c>
      <c r="H56" s="680">
        <f t="shared" si="2"/>
        <v>13</v>
      </c>
      <c r="I56" s="746" t="s">
        <v>59</v>
      </c>
      <c r="J56" s="677">
        <v>102.0</v>
      </c>
      <c r="K56" s="681">
        <v>0.0</v>
      </c>
      <c r="L56" s="746" t="s">
        <v>68</v>
      </c>
      <c r="M56" s="743"/>
      <c r="N56" s="748" t="s">
        <v>19</v>
      </c>
      <c r="O56" s="746" t="s">
        <v>1437</v>
      </c>
      <c r="P56" s="743"/>
      <c r="Q56" s="115"/>
      <c r="R56" s="165"/>
      <c r="S56" s="165"/>
      <c r="T56" s="165"/>
      <c r="U56" s="165"/>
      <c r="V56" s="166"/>
      <c r="W56" s="166"/>
      <c r="X56" s="166"/>
    </row>
    <row r="57">
      <c r="A57" s="744">
        <v>45705.0</v>
      </c>
      <c r="B57" s="60">
        <v>45783.0</v>
      </c>
      <c r="C57" s="745">
        <v>233451.0</v>
      </c>
      <c r="D57" s="746" t="s">
        <v>83</v>
      </c>
      <c r="E57" s="744">
        <v>45566.0</v>
      </c>
      <c r="F57" s="747">
        <f t="shared" si="5"/>
        <v>7</v>
      </c>
      <c r="G57" s="744">
        <v>45543.0</v>
      </c>
      <c r="H57" s="680">
        <f t="shared" si="2"/>
        <v>7</v>
      </c>
      <c r="I57" s="745" t="s">
        <v>49</v>
      </c>
      <c r="J57" s="677">
        <v>512.0</v>
      </c>
      <c r="K57" s="681">
        <v>3000.0</v>
      </c>
      <c r="L57" s="746" t="s">
        <v>68</v>
      </c>
      <c r="M57" s="743"/>
      <c r="N57" s="748" t="s">
        <v>19</v>
      </c>
      <c r="O57" s="746" t="s">
        <v>1438</v>
      </c>
      <c r="P57" s="743"/>
      <c r="Q57" s="115"/>
      <c r="R57" s="165"/>
      <c r="S57" s="165"/>
      <c r="T57" s="165"/>
      <c r="U57" s="165"/>
      <c r="V57" s="166"/>
      <c r="W57" s="166"/>
      <c r="X57" s="166"/>
    </row>
    <row r="58">
      <c r="A58" s="744">
        <v>45705.0</v>
      </c>
      <c r="B58" s="60">
        <v>45783.0</v>
      </c>
      <c r="C58" s="749">
        <v>233161.0</v>
      </c>
      <c r="D58" s="746" t="s">
        <v>83</v>
      </c>
      <c r="E58" s="744">
        <v>45566.0</v>
      </c>
      <c r="F58" s="747">
        <f t="shared" si="5"/>
        <v>7</v>
      </c>
      <c r="G58" s="744">
        <v>45603.0</v>
      </c>
      <c r="H58" s="680">
        <f t="shared" si="2"/>
        <v>5</v>
      </c>
      <c r="I58" s="745" t="s">
        <v>63</v>
      </c>
      <c r="J58" s="677">
        <v>434.0</v>
      </c>
      <c r="K58" s="681">
        <v>7500.0</v>
      </c>
      <c r="L58" s="746" t="s">
        <v>68</v>
      </c>
      <c r="M58" s="744"/>
      <c r="N58" s="748" t="s">
        <v>19</v>
      </c>
      <c r="O58" s="745"/>
      <c r="P58" s="743"/>
      <c r="Q58" s="115"/>
      <c r="R58" s="165"/>
      <c r="S58" s="165"/>
      <c r="T58" s="165"/>
      <c r="U58" s="165"/>
      <c r="V58" s="166"/>
      <c r="W58" s="166"/>
      <c r="X58" s="166"/>
    </row>
    <row r="59">
      <c r="A59" s="674">
        <v>45705.0</v>
      </c>
      <c r="B59" s="60">
        <v>45782.0</v>
      </c>
      <c r="C59" s="677">
        <v>217896.0</v>
      </c>
      <c r="D59" s="677" t="s">
        <v>62</v>
      </c>
      <c r="E59" s="674">
        <v>42248.0</v>
      </c>
      <c r="F59" s="679">
        <f t="shared" si="5"/>
        <v>116</v>
      </c>
      <c r="G59" s="674">
        <v>45461.0</v>
      </c>
      <c r="H59" s="680">
        <f t="shared" si="2"/>
        <v>10</v>
      </c>
      <c r="I59" s="677" t="s">
        <v>49</v>
      </c>
      <c r="J59" s="677">
        <v>502.0</v>
      </c>
      <c r="K59" s="687"/>
      <c r="L59" s="677" t="s">
        <v>51</v>
      </c>
      <c r="M59" s="686">
        <v>45579.0</v>
      </c>
      <c r="N59" s="748" t="s">
        <v>22</v>
      </c>
      <c r="O59" s="677" t="s">
        <v>1439</v>
      </c>
      <c r="P59" s="683"/>
      <c r="Q59" s="115"/>
      <c r="R59" s="165"/>
      <c r="S59" s="165"/>
      <c r="T59" s="165"/>
      <c r="U59" s="165"/>
      <c r="V59" s="166"/>
      <c r="W59" s="166"/>
      <c r="X59" s="166"/>
    </row>
    <row r="60">
      <c r="A60" s="674">
        <v>45705.0</v>
      </c>
      <c r="B60" s="60">
        <v>45783.0</v>
      </c>
      <c r="C60" s="742">
        <v>228044.0</v>
      </c>
      <c r="D60" s="677" t="s">
        <v>58</v>
      </c>
      <c r="E60" s="674">
        <v>44621.0</v>
      </c>
      <c r="F60" s="679">
        <f t="shared" si="5"/>
        <v>38</v>
      </c>
      <c r="G60" s="674">
        <v>45551.0</v>
      </c>
      <c r="H60" s="680">
        <f t="shared" si="2"/>
        <v>7</v>
      </c>
      <c r="I60" s="677" t="s">
        <v>74</v>
      </c>
      <c r="J60" s="677">
        <v>304.0</v>
      </c>
      <c r="K60" s="681">
        <v>3000.0</v>
      </c>
      <c r="L60" s="677" t="s">
        <v>68</v>
      </c>
      <c r="M60" s="677" t="s">
        <v>1440</v>
      </c>
      <c r="N60" s="748" t="s">
        <v>19</v>
      </c>
      <c r="O60" s="677" t="s">
        <v>1441</v>
      </c>
      <c r="P60" s="743"/>
      <c r="Q60" s="115"/>
      <c r="R60" s="165"/>
      <c r="S60" s="165"/>
      <c r="T60" s="165"/>
      <c r="U60" s="165"/>
      <c r="V60" s="166"/>
      <c r="W60" s="166"/>
      <c r="X60" s="166"/>
    </row>
    <row r="61">
      <c r="A61" s="104">
        <v>45748.0</v>
      </c>
      <c r="B61" s="60">
        <v>45779.0</v>
      </c>
      <c r="C61" s="749">
        <v>247555.0</v>
      </c>
      <c r="D61" s="757" t="s">
        <v>161</v>
      </c>
      <c r="E61" s="758">
        <v>45597.0</v>
      </c>
      <c r="F61" s="56">
        <f t="shared" si="5"/>
        <v>6</v>
      </c>
      <c r="G61" s="758">
        <v>45742.0</v>
      </c>
      <c r="H61" s="680">
        <f t="shared" si="2"/>
        <v>1</v>
      </c>
      <c r="I61" s="757" t="s">
        <v>49</v>
      </c>
      <c r="J61" s="677">
        <v>504.0</v>
      </c>
      <c r="K61" s="681">
        <v>12000.0</v>
      </c>
      <c r="L61" s="746" t="s">
        <v>68</v>
      </c>
      <c r="M61" s="743"/>
      <c r="N61" s="748" t="s">
        <v>22</v>
      </c>
      <c r="O61" s="746" t="s">
        <v>1442</v>
      </c>
      <c r="P61" s="743"/>
      <c r="Q61" s="115"/>
      <c r="R61" s="165"/>
      <c r="S61" s="165"/>
      <c r="T61" s="165"/>
      <c r="U61" s="165"/>
      <c r="V61" s="166"/>
      <c r="W61" s="166"/>
      <c r="X61" s="166"/>
    </row>
    <row r="62">
      <c r="A62" s="104">
        <v>45748.0</v>
      </c>
      <c r="B62" s="60">
        <v>45783.0</v>
      </c>
      <c r="C62" s="749">
        <v>247565.0</v>
      </c>
      <c r="D62" s="757" t="s">
        <v>161</v>
      </c>
      <c r="E62" s="758">
        <v>44958.0</v>
      </c>
      <c r="F62" s="56">
        <f t="shared" si="5"/>
        <v>27</v>
      </c>
      <c r="G62" s="758">
        <v>45742.0</v>
      </c>
      <c r="H62" s="680">
        <f t="shared" si="2"/>
        <v>1</v>
      </c>
      <c r="I62" s="757" t="s">
        <v>73</v>
      </c>
      <c r="J62" s="677" t="s">
        <v>249</v>
      </c>
      <c r="K62" s="681">
        <v>0.0</v>
      </c>
      <c r="L62" s="746" t="s">
        <v>51</v>
      </c>
      <c r="M62" s="743"/>
      <c r="N62" s="748" t="s">
        <v>19</v>
      </c>
      <c r="O62" s="746" t="s">
        <v>1443</v>
      </c>
      <c r="P62" s="743"/>
      <c r="Q62" s="115"/>
      <c r="R62" s="165"/>
      <c r="S62" s="165"/>
      <c r="T62" s="165"/>
      <c r="U62" s="165"/>
      <c r="V62" s="166"/>
      <c r="W62" s="166"/>
      <c r="X62" s="166"/>
    </row>
    <row r="63">
      <c r="A63" s="105">
        <v>45705.0</v>
      </c>
      <c r="B63" s="60">
        <v>45783.0</v>
      </c>
      <c r="C63" s="106">
        <v>195253.0</v>
      </c>
      <c r="D63" s="106" t="s">
        <v>112</v>
      </c>
      <c r="E63" s="107">
        <v>44652.0</v>
      </c>
      <c r="F63" s="108">
        <f t="shared" si="5"/>
        <v>37</v>
      </c>
      <c r="G63" s="105">
        <v>45231.0</v>
      </c>
      <c r="H63" s="510">
        <f t="shared" si="2"/>
        <v>18</v>
      </c>
      <c r="I63" s="759" t="s">
        <v>59</v>
      </c>
      <c r="J63" s="178">
        <v>129.0</v>
      </c>
      <c r="K63" s="254"/>
      <c r="L63" s="763"/>
      <c r="M63" s="761"/>
      <c r="N63" s="748" t="s">
        <v>19</v>
      </c>
      <c r="O63" s="762" t="s">
        <v>1444</v>
      </c>
      <c r="P63" s="267"/>
      <c r="Q63" s="115"/>
      <c r="R63" s="165"/>
      <c r="S63" s="165"/>
      <c r="T63" s="165"/>
      <c r="U63" s="165"/>
      <c r="V63" s="166"/>
      <c r="W63" s="166"/>
      <c r="X63" s="166"/>
    </row>
    <row r="64">
      <c r="A64" s="105">
        <v>45705.0</v>
      </c>
      <c r="B64" s="60">
        <v>45783.0</v>
      </c>
      <c r="C64" s="106">
        <v>217414.0</v>
      </c>
      <c r="D64" s="106" t="s">
        <v>114</v>
      </c>
      <c r="E64" s="107">
        <v>45413.0</v>
      </c>
      <c r="F64" s="108">
        <f t="shared" si="5"/>
        <v>12</v>
      </c>
      <c r="G64" s="105">
        <v>45450.0</v>
      </c>
      <c r="H64" s="412">
        <f t="shared" si="2"/>
        <v>10</v>
      </c>
      <c r="I64" s="759" t="s">
        <v>74</v>
      </c>
      <c r="J64" s="186" t="s">
        <v>311</v>
      </c>
      <c r="K64" s="257">
        <v>0.0</v>
      </c>
      <c r="L64" s="273" t="s">
        <v>68</v>
      </c>
      <c r="M64" s="761"/>
      <c r="N64" s="748" t="s">
        <v>19</v>
      </c>
      <c r="O64" s="266"/>
      <c r="P64" s="267"/>
      <c r="Q64" s="115"/>
      <c r="R64" s="165"/>
      <c r="S64" s="165"/>
      <c r="T64" s="165"/>
      <c r="U64" s="165"/>
      <c r="V64" s="166"/>
      <c r="W64" s="166"/>
      <c r="X64" s="166"/>
    </row>
    <row r="65">
      <c r="A65" s="105">
        <v>45705.0</v>
      </c>
      <c r="B65" s="60">
        <v>45783.0</v>
      </c>
      <c r="C65" s="106">
        <v>221255.0</v>
      </c>
      <c r="D65" s="106" t="s">
        <v>93</v>
      </c>
      <c r="E65" s="107">
        <v>45413.0</v>
      </c>
      <c r="F65" s="108">
        <f t="shared" si="5"/>
        <v>12</v>
      </c>
      <c r="G65" s="105">
        <v>45485.0</v>
      </c>
      <c r="H65" s="764">
        <f t="shared" si="2"/>
        <v>9</v>
      </c>
      <c r="I65" s="759" t="s">
        <v>49</v>
      </c>
      <c r="J65" s="178" t="s">
        <v>1435</v>
      </c>
      <c r="K65" s="257">
        <v>4000.0</v>
      </c>
      <c r="L65" s="760" t="s">
        <v>68</v>
      </c>
      <c r="M65" s="761"/>
      <c r="N65" s="748" t="s">
        <v>19</v>
      </c>
      <c r="O65" s="762" t="s">
        <v>1445</v>
      </c>
      <c r="P65" s="267"/>
      <c r="Q65" s="115"/>
      <c r="R65" s="165"/>
      <c r="S65" s="165"/>
      <c r="T65" s="165"/>
      <c r="U65" s="165"/>
      <c r="V65" s="166"/>
      <c r="W65" s="166"/>
      <c r="X65" s="166"/>
    </row>
    <row r="66">
      <c r="A66" s="105">
        <v>45705.0</v>
      </c>
      <c r="B66" s="60">
        <v>45779.0</v>
      </c>
      <c r="C66" s="106">
        <v>205953.0</v>
      </c>
      <c r="D66" s="106" t="s">
        <v>99</v>
      </c>
      <c r="E66" s="107">
        <v>45323.0</v>
      </c>
      <c r="F66" s="108">
        <f t="shared" si="5"/>
        <v>15</v>
      </c>
      <c r="G66" s="105">
        <v>45364.0</v>
      </c>
      <c r="H66" s="142">
        <f t="shared" si="2"/>
        <v>13</v>
      </c>
      <c r="I66" s="759" t="s">
        <v>49</v>
      </c>
      <c r="J66" s="178">
        <v>535.0</v>
      </c>
      <c r="K66" s="257">
        <v>5000.0</v>
      </c>
      <c r="L66" s="760" t="s">
        <v>68</v>
      </c>
      <c r="M66" s="761"/>
      <c r="N66" s="396" t="s">
        <v>22</v>
      </c>
      <c r="O66" s="762" t="s">
        <v>1446</v>
      </c>
      <c r="P66" s="267"/>
      <c r="Q66" s="115"/>
      <c r="R66" s="165"/>
      <c r="S66" s="165"/>
      <c r="T66" s="165"/>
      <c r="U66" s="165"/>
      <c r="V66" s="166"/>
      <c r="W66" s="166"/>
      <c r="X66" s="166"/>
    </row>
    <row r="67">
      <c r="A67" s="744">
        <v>45719.0</v>
      </c>
      <c r="B67" s="60">
        <v>45779.0</v>
      </c>
      <c r="C67" s="677">
        <v>111827.0</v>
      </c>
      <c r="D67" s="677" t="s">
        <v>104</v>
      </c>
      <c r="E67" s="674">
        <v>44197.0</v>
      </c>
      <c r="F67" s="679">
        <f t="shared" si="5"/>
        <v>52</v>
      </c>
      <c r="G67" s="674">
        <v>44573.0</v>
      </c>
      <c r="H67" s="680">
        <f t="shared" si="2"/>
        <v>39</v>
      </c>
      <c r="I67" s="677" t="s">
        <v>141</v>
      </c>
      <c r="J67" s="677" t="s">
        <v>303</v>
      </c>
      <c r="K67" s="687"/>
      <c r="L67" s="677" t="s">
        <v>68</v>
      </c>
      <c r="M67" s="683"/>
      <c r="N67" s="677" t="s">
        <v>22</v>
      </c>
      <c r="O67" s="683"/>
      <c r="P67" s="743"/>
      <c r="Q67" s="115"/>
      <c r="R67" s="165"/>
      <c r="S67" s="165"/>
      <c r="T67" s="165"/>
      <c r="U67" s="165"/>
      <c r="V67" s="166"/>
      <c r="W67" s="166"/>
      <c r="X67" s="166"/>
    </row>
    <row r="68">
      <c r="A68" s="744">
        <v>45705.0</v>
      </c>
      <c r="B68" s="60">
        <v>45783.0</v>
      </c>
      <c r="C68" s="745">
        <v>11372.0</v>
      </c>
      <c r="D68" s="746" t="s">
        <v>116</v>
      </c>
      <c r="E68" s="744">
        <v>43497.0</v>
      </c>
      <c r="F68" s="747">
        <f t="shared" si="5"/>
        <v>75</v>
      </c>
      <c r="G68" s="744">
        <v>43581.0</v>
      </c>
      <c r="H68" s="680">
        <f t="shared" si="2"/>
        <v>72</v>
      </c>
      <c r="I68" s="745" t="s">
        <v>74</v>
      </c>
      <c r="J68" s="690"/>
      <c r="K68" s="687"/>
      <c r="L68" s="743"/>
      <c r="M68" s="746" t="s">
        <v>1447</v>
      </c>
      <c r="N68" s="765" t="s">
        <v>19</v>
      </c>
      <c r="O68" s="683"/>
      <c r="P68" s="743"/>
      <c r="Q68" s="152"/>
      <c r="R68" s="162"/>
      <c r="S68" s="162"/>
      <c r="T68" s="162"/>
      <c r="U68" s="162"/>
      <c r="V68" s="163"/>
      <c r="W68" s="163"/>
      <c r="X68" s="163"/>
    </row>
    <row r="69">
      <c r="A69" s="744">
        <v>45705.0</v>
      </c>
      <c r="B69" s="60">
        <v>45783.0</v>
      </c>
      <c r="C69" s="745">
        <v>4034.0</v>
      </c>
      <c r="D69" s="746" t="s">
        <v>96</v>
      </c>
      <c r="E69" s="744">
        <v>43252.0</v>
      </c>
      <c r="F69" s="747">
        <f t="shared" si="5"/>
        <v>83</v>
      </c>
      <c r="G69" s="744">
        <v>43271.0</v>
      </c>
      <c r="H69" s="680">
        <f t="shared" si="2"/>
        <v>82</v>
      </c>
      <c r="I69" s="746" t="s">
        <v>73</v>
      </c>
      <c r="J69" s="690"/>
      <c r="K69" s="687"/>
      <c r="L69" s="743"/>
      <c r="M69" s="677" t="s">
        <v>1447</v>
      </c>
      <c r="N69" s="765" t="s">
        <v>19</v>
      </c>
      <c r="O69" s="683"/>
      <c r="P69" s="743"/>
      <c r="Q69" s="152"/>
      <c r="R69" s="162"/>
      <c r="S69" s="162"/>
      <c r="T69" s="162"/>
      <c r="U69" s="162"/>
      <c r="V69" s="163"/>
      <c r="W69" s="163"/>
      <c r="X69" s="163"/>
    </row>
    <row r="70">
      <c r="A70" s="744">
        <v>45705.0</v>
      </c>
      <c r="B70" s="60">
        <v>45783.0</v>
      </c>
      <c r="C70" s="745">
        <v>10703.0</v>
      </c>
      <c r="D70" s="746" t="s">
        <v>96</v>
      </c>
      <c r="E70" s="744">
        <v>43549.0</v>
      </c>
      <c r="F70" s="747">
        <f t="shared" si="5"/>
        <v>73</v>
      </c>
      <c r="G70" s="744">
        <v>43565.0</v>
      </c>
      <c r="H70" s="680">
        <f t="shared" si="2"/>
        <v>72</v>
      </c>
      <c r="I70" s="746" t="s">
        <v>59</v>
      </c>
      <c r="J70" s="690"/>
      <c r="K70" s="687"/>
      <c r="L70" s="743"/>
      <c r="M70" s="746" t="s">
        <v>1447</v>
      </c>
      <c r="N70" s="765" t="s">
        <v>19</v>
      </c>
      <c r="O70" s="743"/>
      <c r="P70" s="743"/>
      <c r="Q70" s="152"/>
      <c r="R70" s="162"/>
      <c r="S70" s="162"/>
      <c r="T70" s="162"/>
      <c r="U70" s="162"/>
      <c r="V70" s="163"/>
      <c r="W70" s="163"/>
      <c r="X70" s="163"/>
    </row>
    <row r="71">
      <c r="A71" s="744">
        <v>45705.0</v>
      </c>
      <c r="B71" s="60">
        <v>45783.0</v>
      </c>
      <c r="C71" s="745">
        <v>13724.0</v>
      </c>
      <c r="D71" s="746" t="s">
        <v>71</v>
      </c>
      <c r="E71" s="744">
        <v>43525.0</v>
      </c>
      <c r="F71" s="747">
        <f t="shared" si="5"/>
        <v>74</v>
      </c>
      <c r="G71" s="744">
        <v>43485.0</v>
      </c>
      <c r="H71" s="680">
        <f t="shared" si="2"/>
        <v>75</v>
      </c>
      <c r="I71" s="745" t="s">
        <v>262</v>
      </c>
      <c r="J71" s="690"/>
      <c r="K71" s="687"/>
      <c r="L71" s="743"/>
      <c r="M71" s="746" t="s">
        <v>1447</v>
      </c>
      <c r="N71" s="765" t="s">
        <v>19</v>
      </c>
      <c r="O71" s="743"/>
      <c r="P71" s="743"/>
      <c r="Q71" s="152"/>
      <c r="R71" s="162"/>
      <c r="S71" s="162"/>
      <c r="T71" s="162"/>
      <c r="U71" s="162"/>
      <c r="V71" s="163"/>
      <c r="W71" s="163"/>
      <c r="X71" s="163"/>
    </row>
    <row r="72">
      <c r="A72" s="744">
        <v>45705.0</v>
      </c>
      <c r="B72" s="60">
        <v>45783.0</v>
      </c>
      <c r="C72" s="745">
        <v>14195.0</v>
      </c>
      <c r="D72" s="746" t="s">
        <v>196</v>
      </c>
      <c r="E72" s="744">
        <v>43497.0</v>
      </c>
      <c r="F72" s="747">
        <f t="shared" si="5"/>
        <v>75</v>
      </c>
      <c r="G72" s="744">
        <v>43641.0</v>
      </c>
      <c r="H72" s="680">
        <f t="shared" si="2"/>
        <v>70</v>
      </c>
      <c r="I72" s="745" t="s">
        <v>49</v>
      </c>
      <c r="J72" s="677">
        <v>512.0</v>
      </c>
      <c r="K72" s="687"/>
      <c r="L72" s="743"/>
      <c r="M72" s="746" t="s">
        <v>1447</v>
      </c>
      <c r="N72" s="765" t="s">
        <v>19</v>
      </c>
      <c r="O72" s="746" t="s">
        <v>1448</v>
      </c>
      <c r="P72" s="745"/>
      <c r="Q72" s="152"/>
      <c r="R72" s="162"/>
      <c r="S72" s="162"/>
      <c r="T72" s="162"/>
      <c r="U72" s="162"/>
      <c r="V72" s="163"/>
      <c r="W72" s="163"/>
      <c r="X72" s="163"/>
    </row>
    <row r="73">
      <c r="A73" s="744">
        <v>45705.0</v>
      </c>
      <c r="B73" s="60">
        <v>45783.0</v>
      </c>
      <c r="C73" s="745">
        <v>10884.0</v>
      </c>
      <c r="D73" s="746" t="s">
        <v>41</v>
      </c>
      <c r="E73" s="744">
        <v>43525.0</v>
      </c>
      <c r="F73" s="747">
        <f t="shared" si="5"/>
        <v>74</v>
      </c>
      <c r="G73" s="744">
        <v>43552.0</v>
      </c>
      <c r="H73" s="680">
        <f t="shared" si="2"/>
        <v>73</v>
      </c>
      <c r="I73" s="746" t="s">
        <v>59</v>
      </c>
      <c r="J73" s="690"/>
      <c r="K73" s="687"/>
      <c r="L73" s="743"/>
      <c r="M73" s="746" t="s">
        <v>1447</v>
      </c>
      <c r="N73" s="765" t="s">
        <v>19</v>
      </c>
      <c r="O73" s="743"/>
      <c r="P73" s="743"/>
      <c r="Q73" s="152"/>
      <c r="R73" s="162"/>
      <c r="S73" s="162"/>
      <c r="T73" s="162"/>
      <c r="U73" s="162"/>
      <c r="V73" s="163"/>
      <c r="W73" s="163"/>
      <c r="X73" s="163"/>
    </row>
    <row r="74">
      <c r="A74" s="744">
        <v>45705.0</v>
      </c>
      <c r="B74" s="60">
        <v>45783.0</v>
      </c>
      <c r="C74" s="745">
        <v>13625.0</v>
      </c>
      <c r="D74" s="746" t="s">
        <v>158</v>
      </c>
      <c r="E74" s="744">
        <v>43556.0</v>
      </c>
      <c r="F74" s="747">
        <f t="shared" si="5"/>
        <v>73</v>
      </c>
      <c r="G74" s="744">
        <v>43621.0</v>
      </c>
      <c r="H74" s="680">
        <f t="shared" si="2"/>
        <v>71</v>
      </c>
      <c r="I74" s="746" t="s">
        <v>59</v>
      </c>
      <c r="J74" s="690"/>
      <c r="K74" s="687"/>
      <c r="L74" s="743"/>
      <c r="M74" s="746" t="s">
        <v>1447</v>
      </c>
      <c r="N74" s="765" t="s">
        <v>19</v>
      </c>
      <c r="O74" s="743"/>
      <c r="P74" s="743"/>
      <c r="Q74" s="152"/>
      <c r="R74" s="162"/>
      <c r="S74" s="162"/>
      <c r="T74" s="162"/>
      <c r="U74" s="162"/>
      <c r="V74" s="163"/>
      <c r="W74" s="163"/>
      <c r="X74" s="163"/>
    </row>
    <row r="75">
      <c r="A75" s="744">
        <v>45705.0</v>
      </c>
      <c r="B75" s="60">
        <v>45783.0</v>
      </c>
      <c r="C75" s="745">
        <v>5747.0</v>
      </c>
      <c r="D75" s="746" t="s">
        <v>58</v>
      </c>
      <c r="E75" s="744">
        <v>43346.0</v>
      </c>
      <c r="F75" s="747">
        <f t="shared" si="5"/>
        <v>80</v>
      </c>
      <c r="G75" s="744">
        <v>43346.0</v>
      </c>
      <c r="H75" s="680">
        <f t="shared" si="2"/>
        <v>80</v>
      </c>
      <c r="I75" s="745" t="s">
        <v>144</v>
      </c>
      <c r="J75" s="766"/>
      <c r="K75" s="687"/>
      <c r="L75" s="743"/>
      <c r="M75" s="746" t="s">
        <v>1447</v>
      </c>
      <c r="N75" s="765" t="s">
        <v>19</v>
      </c>
      <c r="O75" s="743"/>
      <c r="P75" s="743"/>
      <c r="Q75" s="152"/>
      <c r="R75" s="162"/>
      <c r="S75" s="162"/>
      <c r="T75" s="162"/>
      <c r="U75" s="162"/>
      <c r="V75" s="163"/>
      <c r="W75" s="163"/>
      <c r="X75" s="163"/>
    </row>
    <row r="76">
      <c r="A76" s="744">
        <v>45705.0</v>
      </c>
      <c r="B76" s="60">
        <v>45783.0</v>
      </c>
      <c r="C76" s="745">
        <v>9089.0</v>
      </c>
      <c r="D76" s="746" t="s">
        <v>107</v>
      </c>
      <c r="E76" s="744">
        <v>43382.0</v>
      </c>
      <c r="F76" s="747">
        <f t="shared" si="5"/>
        <v>78</v>
      </c>
      <c r="G76" s="744">
        <v>43490.0</v>
      </c>
      <c r="H76" s="680">
        <f t="shared" si="2"/>
        <v>75</v>
      </c>
      <c r="I76" s="745" t="s">
        <v>170</v>
      </c>
      <c r="J76" s="690"/>
      <c r="K76" s="687"/>
      <c r="L76" s="743"/>
      <c r="M76" s="746" t="s">
        <v>1447</v>
      </c>
      <c r="N76" s="765" t="s">
        <v>19</v>
      </c>
      <c r="O76" s="743"/>
      <c r="P76" s="743"/>
      <c r="Q76" s="152"/>
      <c r="R76" s="162"/>
      <c r="S76" s="162"/>
      <c r="T76" s="162"/>
      <c r="U76" s="162"/>
      <c r="V76" s="163"/>
      <c r="W76" s="163"/>
      <c r="X76" s="163"/>
    </row>
    <row r="77">
      <c r="A77" s="744">
        <v>45705.0</v>
      </c>
      <c r="B77" s="60">
        <v>45783.0</v>
      </c>
      <c r="C77" s="745">
        <v>4688.0</v>
      </c>
      <c r="D77" s="746" t="s">
        <v>62</v>
      </c>
      <c r="E77" s="744">
        <v>43313.0</v>
      </c>
      <c r="F77" s="747">
        <f t="shared" si="5"/>
        <v>81</v>
      </c>
      <c r="G77" s="744">
        <v>43508.0</v>
      </c>
      <c r="H77" s="680">
        <f t="shared" si="2"/>
        <v>74</v>
      </c>
      <c r="I77" s="745" t="s">
        <v>261</v>
      </c>
      <c r="J77" s="690"/>
      <c r="K77" s="687"/>
      <c r="L77" s="743"/>
      <c r="M77" s="746" t="s">
        <v>1447</v>
      </c>
      <c r="N77" s="765" t="s">
        <v>19</v>
      </c>
      <c r="O77" s="743"/>
      <c r="P77" s="743"/>
      <c r="Q77" s="152"/>
      <c r="R77" s="162"/>
      <c r="S77" s="162"/>
      <c r="T77" s="162"/>
      <c r="U77" s="162"/>
      <c r="V77" s="163"/>
      <c r="W77" s="163"/>
      <c r="X77" s="163"/>
    </row>
    <row r="78">
      <c r="A78" s="744">
        <v>45705.0</v>
      </c>
      <c r="B78" s="60">
        <v>45783.0</v>
      </c>
      <c r="C78" s="745">
        <v>6338.0</v>
      </c>
      <c r="D78" s="746" t="s">
        <v>99</v>
      </c>
      <c r="E78" s="744">
        <v>43040.0</v>
      </c>
      <c r="F78" s="747">
        <f t="shared" si="5"/>
        <v>90</v>
      </c>
      <c r="G78" s="744">
        <v>43368.0</v>
      </c>
      <c r="H78" s="680">
        <f t="shared" si="2"/>
        <v>79</v>
      </c>
      <c r="I78" s="745" t="s">
        <v>263</v>
      </c>
      <c r="J78" s="690"/>
      <c r="K78" s="687"/>
      <c r="L78" s="743"/>
      <c r="M78" s="746" t="s">
        <v>1447</v>
      </c>
      <c r="N78" s="765" t="s">
        <v>19</v>
      </c>
      <c r="O78" s="743"/>
      <c r="P78" s="743"/>
      <c r="Q78" s="152"/>
      <c r="R78" s="162"/>
      <c r="S78" s="162"/>
      <c r="T78" s="162"/>
      <c r="U78" s="162"/>
      <c r="V78" s="163"/>
      <c r="W78" s="163"/>
      <c r="X78" s="163"/>
    </row>
    <row r="79">
      <c r="A79" s="744">
        <v>45705.0</v>
      </c>
      <c r="B79" s="60">
        <v>45783.0</v>
      </c>
      <c r="C79" s="745">
        <v>12092.0</v>
      </c>
      <c r="D79" s="746" t="s">
        <v>58</v>
      </c>
      <c r="E79" s="744">
        <v>43556.0</v>
      </c>
      <c r="F79" s="747">
        <f t="shared" si="5"/>
        <v>73</v>
      </c>
      <c r="G79" s="744">
        <v>43739.0</v>
      </c>
      <c r="H79" s="680">
        <f t="shared" si="2"/>
        <v>67</v>
      </c>
      <c r="I79" s="745" t="s">
        <v>144</v>
      </c>
      <c r="J79" s="690"/>
      <c r="K79" s="687"/>
      <c r="L79" s="743"/>
      <c r="M79" s="746" t="s">
        <v>1447</v>
      </c>
      <c r="N79" s="765" t="s">
        <v>19</v>
      </c>
      <c r="O79" s="743"/>
      <c r="P79" s="743"/>
      <c r="Q79" s="152"/>
      <c r="R79" s="162"/>
      <c r="S79" s="162"/>
      <c r="T79" s="162"/>
      <c r="U79" s="162"/>
      <c r="V79" s="163"/>
      <c r="W79" s="163"/>
      <c r="X79" s="163"/>
    </row>
    <row r="80">
      <c r="A80" s="744">
        <v>45705.0</v>
      </c>
      <c r="B80" s="60">
        <v>45783.0</v>
      </c>
      <c r="C80" s="745">
        <v>10403.0</v>
      </c>
      <c r="D80" s="746" t="s">
        <v>133</v>
      </c>
      <c r="E80" s="744">
        <v>43146.0</v>
      </c>
      <c r="F80" s="747">
        <f t="shared" si="5"/>
        <v>86</v>
      </c>
      <c r="G80" s="744">
        <v>43539.0</v>
      </c>
      <c r="H80" s="680">
        <f t="shared" si="2"/>
        <v>73</v>
      </c>
      <c r="I80" s="745" t="s">
        <v>205</v>
      </c>
      <c r="J80" s="690"/>
      <c r="K80" s="687"/>
      <c r="L80" s="743"/>
      <c r="M80" s="746" t="s">
        <v>1447</v>
      </c>
      <c r="N80" s="765" t="s">
        <v>19</v>
      </c>
      <c r="O80" s="743"/>
      <c r="P80" s="743"/>
      <c r="Q80" s="152"/>
      <c r="R80" s="162"/>
      <c r="S80" s="162"/>
      <c r="T80" s="162"/>
      <c r="U80" s="162"/>
      <c r="V80" s="163"/>
      <c r="W80" s="163"/>
      <c r="X80" s="163"/>
    </row>
    <row r="81">
      <c r="A81" s="744">
        <v>45705.0</v>
      </c>
      <c r="B81" s="60">
        <v>45783.0</v>
      </c>
      <c r="C81" s="745">
        <v>202166.0</v>
      </c>
      <c r="D81" s="746" t="s">
        <v>158</v>
      </c>
      <c r="E81" s="744">
        <v>45200.0</v>
      </c>
      <c r="F81" s="747">
        <f t="shared" si="5"/>
        <v>19</v>
      </c>
      <c r="G81" s="744">
        <v>45334.0</v>
      </c>
      <c r="H81" s="680">
        <f t="shared" si="2"/>
        <v>14</v>
      </c>
      <c r="I81" s="745" t="s">
        <v>42</v>
      </c>
      <c r="J81" s="677" t="s">
        <v>242</v>
      </c>
      <c r="K81" s="681">
        <v>2000.0</v>
      </c>
      <c r="L81" s="743"/>
      <c r="M81" s="746" t="s">
        <v>1449</v>
      </c>
      <c r="N81" s="765" t="s">
        <v>19</v>
      </c>
      <c r="O81" s="743"/>
      <c r="P81" s="743"/>
      <c r="Q81" s="152"/>
      <c r="R81" s="162"/>
      <c r="S81" s="162"/>
      <c r="T81" s="162"/>
      <c r="U81" s="162"/>
      <c r="V81" s="163"/>
      <c r="W81" s="163"/>
      <c r="X81" s="163"/>
    </row>
    <row r="82">
      <c r="A82" s="744">
        <v>45705.0</v>
      </c>
      <c r="B82" s="60">
        <v>45783.0</v>
      </c>
      <c r="C82" s="749">
        <v>231910.0</v>
      </c>
      <c r="D82" s="746" t="s">
        <v>158</v>
      </c>
      <c r="E82" s="744">
        <v>45444.0</v>
      </c>
      <c r="F82" s="747">
        <f t="shared" si="5"/>
        <v>11</v>
      </c>
      <c r="G82" s="750">
        <v>45587.0</v>
      </c>
      <c r="H82" s="680">
        <f t="shared" si="2"/>
        <v>6</v>
      </c>
      <c r="I82" s="746" t="s">
        <v>73</v>
      </c>
      <c r="J82" s="677" t="s">
        <v>573</v>
      </c>
      <c r="K82" s="687"/>
      <c r="L82" s="743"/>
      <c r="M82" s="743"/>
      <c r="N82" s="765" t="s">
        <v>19</v>
      </c>
      <c r="O82" s="746" t="s">
        <v>1450</v>
      </c>
      <c r="P82" s="743"/>
      <c r="Q82" s="152"/>
      <c r="R82" s="162"/>
      <c r="S82" s="162"/>
      <c r="T82" s="162"/>
      <c r="U82" s="162"/>
      <c r="V82" s="163"/>
      <c r="W82" s="163"/>
      <c r="X82" s="163"/>
    </row>
    <row r="83">
      <c r="A83" s="744">
        <v>45705.0</v>
      </c>
      <c r="B83" s="60">
        <v>45783.0</v>
      </c>
      <c r="C83" s="749">
        <v>234573.0</v>
      </c>
      <c r="D83" s="746" t="s">
        <v>158</v>
      </c>
      <c r="E83" s="744">
        <v>45536.0</v>
      </c>
      <c r="F83" s="747">
        <f t="shared" si="5"/>
        <v>8</v>
      </c>
      <c r="G83" s="750">
        <v>45614.0</v>
      </c>
      <c r="H83" s="680">
        <f t="shared" si="2"/>
        <v>5</v>
      </c>
      <c r="I83" s="746" t="s">
        <v>73</v>
      </c>
      <c r="J83" s="690"/>
      <c r="K83" s="681" t="s">
        <v>50</v>
      </c>
      <c r="L83" s="743"/>
      <c r="M83" s="743"/>
      <c r="N83" s="765" t="s">
        <v>19</v>
      </c>
      <c r="O83" s="746" t="s">
        <v>1451</v>
      </c>
      <c r="P83" s="743"/>
      <c r="Q83" s="152"/>
      <c r="R83" s="162"/>
      <c r="S83" s="162"/>
      <c r="T83" s="162"/>
      <c r="U83" s="162"/>
      <c r="V83" s="163"/>
      <c r="W83" s="163"/>
      <c r="X83" s="163"/>
    </row>
    <row r="84">
      <c r="A84" s="744">
        <v>45705.0</v>
      </c>
      <c r="B84" s="60">
        <v>45783.0</v>
      </c>
      <c r="C84" s="749">
        <v>236914.0</v>
      </c>
      <c r="D84" s="746" t="s">
        <v>158</v>
      </c>
      <c r="E84" s="744">
        <v>45597.0</v>
      </c>
      <c r="F84" s="747">
        <f t="shared" si="5"/>
        <v>6</v>
      </c>
      <c r="G84" s="744">
        <v>45670.0</v>
      </c>
      <c r="H84" s="680">
        <f t="shared" si="2"/>
        <v>3</v>
      </c>
      <c r="I84" s="746" t="s">
        <v>59</v>
      </c>
      <c r="J84" s="677" t="s">
        <v>33</v>
      </c>
      <c r="K84" s="687"/>
      <c r="L84" s="743"/>
      <c r="M84" s="746"/>
      <c r="N84" s="765" t="s">
        <v>19</v>
      </c>
      <c r="O84" s="743"/>
      <c r="P84" s="743"/>
      <c r="Q84" s="152"/>
      <c r="R84" s="162"/>
      <c r="S84" s="162"/>
      <c r="T84" s="162"/>
      <c r="U84" s="162"/>
      <c r="V84" s="163"/>
      <c r="W84" s="163"/>
      <c r="X84" s="163"/>
    </row>
    <row r="85">
      <c r="A85" s="744">
        <v>45705.0</v>
      </c>
      <c r="B85" s="60">
        <v>45783.0</v>
      </c>
      <c r="C85" s="745">
        <v>136699.0</v>
      </c>
      <c r="D85" s="746" t="s">
        <v>83</v>
      </c>
      <c r="E85" s="744">
        <v>44713.0</v>
      </c>
      <c r="F85" s="747">
        <f t="shared" si="5"/>
        <v>35</v>
      </c>
      <c r="G85" s="744">
        <v>45092.0</v>
      </c>
      <c r="H85" s="680">
        <f t="shared" si="2"/>
        <v>22</v>
      </c>
      <c r="I85" s="745" t="s">
        <v>72</v>
      </c>
      <c r="J85" s="677">
        <v>4012.0</v>
      </c>
      <c r="K85" s="681">
        <v>4000.0</v>
      </c>
      <c r="L85" s="743"/>
      <c r="M85" s="743"/>
      <c r="N85" s="765" t="s">
        <v>19</v>
      </c>
      <c r="O85" s="745"/>
      <c r="P85" s="745"/>
      <c r="Q85" s="152"/>
      <c r="R85" s="162"/>
      <c r="S85" s="162"/>
      <c r="T85" s="162"/>
      <c r="U85" s="162"/>
      <c r="V85" s="163"/>
      <c r="W85" s="163"/>
      <c r="X85" s="163"/>
    </row>
    <row r="86">
      <c r="A86" s="744">
        <v>45705.0</v>
      </c>
      <c r="B86" s="60">
        <v>45783.0</v>
      </c>
      <c r="C86" s="749">
        <v>236159.0</v>
      </c>
      <c r="D86" s="746" t="s">
        <v>83</v>
      </c>
      <c r="E86" s="744">
        <v>45597.0</v>
      </c>
      <c r="F86" s="747">
        <f t="shared" si="5"/>
        <v>6</v>
      </c>
      <c r="G86" s="744">
        <v>45635.0</v>
      </c>
      <c r="H86" s="680">
        <f t="shared" si="2"/>
        <v>4</v>
      </c>
      <c r="I86" s="746" t="s">
        <v>59</v>
      </c>
      <c r="J86" s="677" t="s">
        <v>33</v>
      </c>
      <c r="K86" s="687"/>
      <c r="L86" s="743"/>
      <c r="M86" s="746"/>
      <c r="N86" s="765" t="s">
        <v>19</v>
      </c>
      <c r="O86" s="743"/>
      <c r="P86" s="743"/>
      <c r="Q86" s="152"/>
      <c r="R86" s="162"/>
      <c r="S86" s="162"/>
      <c r="T86" s="162"/>
      <c r="U86" s="162"/>
      <c r="V86" s="163"/>
      <c r="W86" s="163"/>
      <c r="X86" s="163"/>
    </row>
    <row r="87">
      <c r="A87" s="744">
        <v>45705.0</v>
      </c>
      <c r="B87" s="60">
        <v>45783.0</v>
      </c>
      <c r="C87" s="745">
        <v>142114.0</v>
      </c>
      <c r="D87" s="746" t="s">
        <v>83</v>
      </c>
      <c r="E87" s="744">
        <v>44774.0</v>
      </c>
      <c r="F87" s="747">
        <f t="shared" si="5"/>
        <v>33</v>
      </c>
      <c r="G87" s="744">
        <v>44800.0</v>
      </c>
      <c r="H87" s="680">
        <f t="shared" si="2"/>
        <v>32</v>
      </c>
      <c r="I87" s="746" t="s">
        <v>59</v>
      </c>
      <c r="J87" s="677" t="s">
        <v>33</v>
      </c>
      <c r="K87" s="687"/>
      <c r="L87" s="743"/>
      <c r="M87" s="743"/>
      <c r="N87" s="765" t="s">
        <v>19</v>
      </c>
      <c r="O87" s="743"/>
      <c r="P87" s="743"/>
      <c r="Q87" s="152"/>
      <c r="R87" s="162"/>
      <c r="S87" s="162"/>
      <c r="T87" s="162"/>
      <c r="U87" s="162"/>
      <c r="V87" s="163"/>
      <c r="W87" s="163"/>
      <c r="X87" s="163"/>
    </row>
    <row r="88">
      <c r="A88" s="744">
        <v>45705.0</v>
      </c>
      <c r="B88" s="60">
        <v>45783.0</v>
      </c>
      <c r="C88" s="749">
        <v>240487.0</v>
      </c>
      <c r="D88" s="746" t="s">
        <v>71</v>
      </c>
      <c r="E88" s="744">
        <v>45566.0</v>
      </c>
      <c r="F88" s="747">
        <f t="shared" si="5"/>
        <v>7</v>
      </c>
      <c r="G88" s="744">
        <v>45685.0</v>
      </c>
      <c r="H88" s="680">
        <f t="shared" si="2"/>
        <v>3</v>
      </c>
      <c r="I88" s="746" t="s">
        <v>59</v>
      </c>
      <c r="J88" s="677" t="s">
        <v>33</v>
      </c>
      <c r="K88" s="687"/>
      <c r="L88" s="745"/>
      <c r="M88" s="744"/>
      <c r="N88" s="765" t="s">
        <v>19</v>
      </c>
      <c r="O88" s="767"/>
      <c r="P88" s="743"/>
      <c r="Q88" s="152"/>
      <c r="R88" s="162"/>
      <c r="S88" s="162"/>
      <c r="T88" s="162"/>
      <c r="U88" s="162"/>
      <c r="V88" s="163"/>
      <c r="W88" s="163"/>
      <c r="X88" s="163"/>
    </row>
    <row r="89">
      <c r="A89" s="744">
        <v>45705.0</v>
      </c>
      <c r="B89" s="60">
        <v>45783.0</v>
      </c>
      <c r="C89" s="745">
        <v>190241.0</v>
      </c>
      <c r="D89" s="746" t="s">
        <v>133</v>
      </c>
      <c r="E89" s="744">
        <v>44287.0</v>
      </c>
      <c r="F89" s="747">
        <f t="shared" si="5"/>
        <v>49</v>
      </c>
      <c r="G89" s="750">
        <v>45222.0</v>
      </c>
      <c r="H89" s="680">
        <f t="shared" si="2"/>
        <v>18</v>
      </c>
      <c r="I89" s="746" t="s">
        <v>73</v>
      </c>
      <c r="J89" s="448" t="s">
        <v>984</v>
      </c>
      <c r="K89" s="687"/>
      <c r="L89" s="743"/>
      <c r="M89" s="743"/>
      <c r="N89" s="765" t="s">
        <v>19</v>
      </c>
      <c r="O89" s="746" t="s">
        <v>1452</v>
      </c>
      <c r="P89" s="743"/>
      <c r="Q89" s="152"/>
      <c r="R89" s="162"/>
      <c r="S89" s="162"/>
      <c r="T89" s="162"/>
      <c r="U89" s="162"/>
      <c r="V89" s="163"/>
      <c r="W89" s="163"/>
      <c r="X89" s="163"/>
    </row>
    <row r="90">
      <c r="A90" s="744">
        <v>45705.0</v>
      </c>
      <c r="B90" s="60">
        <v>45783.0</v>
      </c>
      <c r="C90" s="745">
        <v>196317.0</v>
      </c>
      <c r="D90" s="746" t="s">
        <v>133</v>
      </c>
      <c r="E90" s="750">
        <v>45272.0</v>
      </c>
      <c r="F90" s="747">
        <f t="shared" si="5"/>
        <v>16</v>
      </c>
      <c r="G90" s="750">
        <v>45279.0</v>
      </c>
      <c r="H90" s="680">
        <f t="shared" si="2"/>
        <v>16</v>
      </c>
      <c r="I90" s="746" t="s">
        <v>59</v>
      </c>
      <c r="J90" s="677" t="s">
        <v>33</v>
      </c>
      <c r="K90" s="282"/>
      <c r="L90" s="743"/>
      <c r="M90" s="743"/>
      <c r="N90" s="765" t="s">
        <v>19</v>
      </c>
      <c r="O90" s="743"/>
      <c r="P90" s="745"/>
      <c r="Q90" s="152"/>
      <c r="R90" s="162"/>
      <c r="S90" s="162"/>
      <c r="T90" s="162"/>
      <c r="U90" s="162"/>
      <c r="V90" s="163"/>
      <c r="W90" s="163"/>
      <c r="X90" s="163"/>
    </row>
    <row r="91">
      <c r="A91" s="744">
        <v>45705.0</v>
      </c>
      <c r="B91" s="60">
        <v>45783.0</v>
      </c>
      <c r="C91" s="745">
        <v>219208.0</v>
      </c>
      <c r="D91" s="746" t="s">
        <v>133</v>
      </c>
      <c r="E91" s="744">
        <v>45292.0</v>
      </c>
      <c r="F91" s="747">
        <f t="shared" si="5"/>
        <v>16</v>
      </c>
      <c r="G91" s="744">
        <v>45468.0</v>
      </c>
      <c r="H91" s="680">
        <f t="shared" si="2"/>
        <v>10</v>
      </c>
      <c r="I91" s="745" t="s">
        <v>49</v>
      </c>
      <c r="J91" s="677">
        <v>535.0</v>
      </c>
      <c r="K91" s="687"/>
      <c r="L91" s="743"/>
      <c r="M91" s="744"/>
      <c r="N91" s="765" t="s">
        <v>19</v>
      </c>
      <c r="O91" s="746" t="s">
        <v>1453</v>
      </c>
      <c r="P91" s="743"/>
      <c r="Q91" s="152"/>
      <c r="R91" s="162"/>
      <c r="S91" s="162"/>
      <c r="T91" s="162"/>
      <c r="U91" s="162"/>
      <c r="V91" s="163"/>
      <c r="W91" s="163"/>
      <c r="X91" s="163"/>
    </row>
    <row r="92">
      <c r="A92" s="744">
        <v>45719.0</v>
      </c>
      <c r="B92" s="60">
        <v>45783.0</v>
      </c>
      <c r="C92" s="749">
        <v>228321.0</v>
      </c>
      <c r="D92" s="746" t="s">
        <v>104</v>
      </c>
      <c r="E92" s="60">
        <v>45597.0</v>
      </c>
      <c r="F92" s="56">
        <f t="shared" si="5"/>
        <v>6</v>
      </c>
      <c r="G92" s="60">
        <v>45700.0</v>
      </c>
      <c r="H92" s="680">
        <f t="shared" si="2"/>
        <v>2</v>
      </c>
      <c r="I92" s="745" t="s">
        <v>49</v>
      </c>
      <c r="J92" s="677">
        <v>501.0</v>
      </c>
      <c r="K92" s="687"/>
      <c r="L92" s="743"/>
      <c r="M92" s="743"/>
      <c r="N92" s="765" t="s">
        <v>19</v>
      </c>
      <c r="O92" s="746" t="s">
        <v>1454</v>
      </c>
      <c r="P92" s="743"/>
      <c r="Q92" s="152"/>
      <c r="R92" s="162"/>
      <c r="S92" s="162"/>
      <c r="T92" s="162"/>
      <c r="U92" s="162"/>
      <c r="V92" s="163"/>
      <c r="W92" s="163"/>
      <c r="X92" s="163"/>
    </row>
    <row r="93">
      <c r="A93" s="744">
        <v>45719.0</v>
      </c>
      <c r="B93" s="60">
        <v>45783.0</v>
      </c>
      <c r="C93" s="749">
        <v>238194.0</v>
      </c>
      <c r="D93" s="746" t="s">
        <v>89</v>
      </c>
      <c r="E93" s="60">
        <v>45383.0</v>
      </c>
      <c r="F93" s="56">
        <f t="shared" si="5"/>
        <v>13</v>
      </c>
      <c r="G93" s="60">
        <v>45700.0</v>
      </c>
      <c r="H93" s="680">
        <f t="shared" si="2"/>
        <v>2</v>
      </c>
      <c r="I93" s="745" t="s">
        <v>49</v>
      </c>
      <c r="J93" s="677">
        <v>512.0</v>
      </c>
      <c r="K93" s="687"/>
      <c r="L93" s="743"/>
      <c r="M93" s="743"/>
      <c r="N93" s="765" t="s">
        <v>19</v>
      </c>
      <c r="O93" s="746" t="s">
        <v>1455</v>
      </c>
      <c r="P93" s="743"/>
      <c r="Q93" s="152"/>
      <c r="R93" s="162"/>
      <c r="S93" s="162"/>
      <c r="T93" s="162"/>
      <c r="U93" s="162"/>
      <c r="V93" s="163"/>
      <c r="W93" s="163"/>
      <c r="X93" s="163"/>
    </row>
    <row r="94">
      <c r="A94" s="744">
        <v>45719.0</v>
      </c>
      <c r="B94" s="60">
        <v>45783.0</v>
      </c>
      <c r="C94" s="749">
        <v>239609.0</v>
      </c>
      <c r="D94" s="746" t="s">
        <v>116</v>
      </c>
      <c r="E94" s="60">
        <v>45597.0</v>
      </c>
      <c r="F94" s="56">
        <f t="shared" si="5"/>
        <v>6</v>
      </c>
      <c r="G94" s="60">
        <v>45700.0</v>
      </c>
      <c r="H94" s="680">
        <f t="shared" si="2"/>
        <v>2</v>
      </c>
      <c r="I94" s="746" t="s">
        <v>73</v>
      </c>
      <c r="J94" s="690"/>
      <c r="K94" s="681">
        <v>3000.0</v>
      </c>
      <c r="L94" s="743"/>
      <c r="M94" s="743"/>
      <c r="N94" s="765" t="s">
        <v>19</v>
      </c>
      <c r="O94" s="746" t="s">
        <v>1456</v>
      </c>
      <c r="P94" s="743"/>
      <c r="Q94" s="152"/>
      <c r="R94" s="162"/>
      <c r="S94" s="162"/>
      <c r="T94" s="162"/>
      <c r="U94" s="162"/>
      <c r="V94" s="163"/>
      <c r="W94" s="163"/>
      <c r="X94" s="163"/>
    </row>
    <row r="95">
      <c r="A95" s="744">
        <v>45719.0</v>
      </c>
      <c r="B95" s="60">
        <v>45783.0</v>
      </c>
      <c r="C95" s="749">
        <v>242492.0</v>
      </c>
      <c r="D95" s="746" t="s">
        <v>99</v>
      </c>
      <c r="E95" s="60">
        <v>45597.0</v>
      </c>
      <c r="F95" s="56">
        <f t="shared" si="5"/>
        <v>6</v>
      </c>
      <c r="G95" s="60">
        <v>45700.0</v>
      </c>
      <c r="H95" s="680">
        <f t="shared" si="2"/>
        <v>2</v>
      </c>
      <c r="I95" s="746" t="s">
        <v>73</v>
      </c>
      <c r="J95" s="690"/>
      <c r="K95" s="687"/>
      <c r="L95" s="743"/>
      <c r="M95" s="743"/>
      <c r="N95" s="765" t="s">
        <v>19</v>
      </c>
      <c r="O95" s="746" t="s">
        <v>1457</v>
      </c>
      <c r="P95" s="743"/>
      <c r="Q95" s="152"/>
      <c r="R95" s="162"/>
      <c r="S95" s="162"/>
      <c r="T95" s="162"/>
      <c r="U95" s="162"/>
      <c r="V95" s="163"/>
      <c r="W95" s="163"/>
      <c r="X95" s="163"/>
    </row>
    <row r="96">
      <c r="A96" s="744">
        <v>45719.0</v>
      </c>
      <c r="B96" s="60">
        <v>45783.0</v>
      </c>
      <c r="C96" s="749">
        <v>242615.0</v>
      </c>
      <c r="D96" s="746" t="s">
        <v>58</v>
      </c>
      <c r="E96" s="60">
        <v>45597.0</v>
      </c>
      <c r="F96" s="56">
        <f t="shared" si="5"/>
        <v>6</v>
      </c>
      <c r="G96" s="60">
        <v>45699.0</v>
      </c>
      <c r="H96" s="680">
        <f t="shared" si="2"/>
        <v>2</v>
      </c>
      <c r="I96" s="746" t="s">
        <v>73</v>
      </c>
      <c r="J96" s="683"/>
      <c r="K96" s="681">
        <v>7000.0</v>
      </c>
      <c r="L96" s="743"/>
      <c r="M96" s="743"/>
      <c r="N96" s="765" t="s">
        <v>19</v>
      </c>
      <c r="O96" s="746" t="s">
        <v>1458</v>
      </c>
      <c r="P96" s="743"/>
      <c r="Q96" s="152"/>
      <c r="R96" s="162"/>
      <c r="S96" s="162"/>
      <c r="T96" s="162"/>
      <c r="U96" s="162"/>
      <c r="V96" s="163"/>
      <c r="W96" s="163"/>
      <c r="X96" s="163"/>
    </row>
    <row r="97">
      <c r="A97" s="744">
        <v>45719.0</v>
      </c>
      <c r="B97" s="60">
        <v>45783.0</v>
      </c>
      <c r="C97" s="677">
        <v>118138.0</v>
      </c>
      <c r="D97" s="677" t="s">
        <v>71</v>
      </c>
      <c r="E97" s="674">
        <v>44562.0</v>
      </c>
      <c r="F97" s="679">
        <f t="shared" si="5"/>
        <v>40</v>
      </c>
      <c r="G97" s="674">
        <v>44623.0</v>
      </c>
      <c r="H97" s="680">
        <f t="shared" si="2"/>
        <v>38</v>
      </c>
      <c r="I97" s="677" t="s">
        <v>42</v>
      </c>
      <c r="J97" s="677">
        <v>29.0</v>
      </c>
      <c r="K97" s="687"/>
      <c r="L97" s="683"/>
      <c r="M97" s="677" t="s">
        <v>1459</v>
      </c>
      <c r="N97" s="677" t="s">
        <v>19</v>
      </c>
      <c r="O97" s="683"/>
      <c r="P97" s="743"/>
      <c r="Q97" s="152"/>
      <c r="R97" s="162"/>
      <c r="S97" s="162"/>
      <c r="T97" s="162"/>
      <c r="U97" s="162"/>
      <c r="V97" s="163"/>
      <c r="W97" s="163"/>
      <c r="X97" s="163"/>
    </row>
    <row r="98">
      <c r="A98" s="744">
        <v>45719.0</v>
      </c>
      <c r="B98" s="60">
        <v>45783.0</v>
      </c>
      <c r="C98" s="677">
        <v>103891.0</v>
      </c>
      <c r="D98" s="677" t="s">
        <v>70</v>
      </c>
      <c r="E98" s="674">
        <v>44409.0</v>
      </c>
      <c r="F98" s="679">
        <f t="shared" si="5"/>
        <v>45</v>
      </c>
      <c r="G98" s="686">
        <v>44854.0</v>
      </c>
      <c r="H98" s="680">
        <f t="shared" si="2"/>
        <v>30</v>
      </c>
      <c r="I98" s="677" t="s">
        <v>42</v>
      </c>
      <c r="J98" s="677">
        <v>42.0</v>
      </c>
      <c r="K98" s="687"/>
      <c r="L98" s="683"/>
      <c r="M98" s="677" t="s">
        <v>1460</v>
      </c>
      <c r="N98" s="677" t="s">
        <v>19</v>
      </c>
      <c r="O98" s="683"/>
      <c r="P98" s="743"/>
      <c r="Q98" s="152"/>
      <c r="R98" s="162"/>
      <c r="S98" s="162"/>
      <c r="T98" s="162"/>
      <c r="U98" s="162"/>
      <c r="V98" s="163"/>
      <c r="W98" s="163"/>
      <c r="X98" s="163"/>
    </row>
    <row r="99">
      <c r="A99" s="744">
        <v>45719.0</v>
      </c>
      <c r="B99" s="60">
        <v>45783.0</v>
      </c>
      <c r="C99" s="677">
        <v>34431.0</v>
      </c>
      <c r="D99" s="677" t="s">
        <v>58</v>
      </c>
      <c r="E99" s="674">
        <v>43770.0</v>
      </c>
      <c r="F99" s="679">
        <f t="shared" si="5"/>
        <v>66</v>
      </c>
      <c r="G99" s="674">
        <v>43802.0</v>
      </c>
      <c r="H99" s="680">
        <f t="shared" si="2"/>
        <v>65</v>
      </c>
      <c r="I99" s="677" t="s">
        <v>144</v>
      </c>
      <c r="J99" s="677">
        <v>705.0</v>
      </c>
      <c r="K99" s="687"/>
      <c r="L99" s="683"/>
      <c r="M99" s="683"/>
      <c r="N99" s="677" t="s">
        <v>19</v>
      </c>
      <c r="O99" s="683"/>
      <c r="P99" s="743"/>
      <c r="Q99" s="152"/>
      <c r="R99" s="162"/>
      <c r="S99" s="162"/>
      <c r="T99" s="162"/>
      <c r="U99" s="162"/>
      <c r="V99" s="163"/>
      <c r="W99" s="163"/>
      <c r="X99" s="163"/>
    </row>
    <row r="100">
      <c r="A100" s="744">
        <v>45719.0</v>
      </c>
      <c r="B100" s="60">
        <v>45783.0</v>
      </c>
      <c r="C100" s="677">
        <v>132889.0</v>
      </c>
      <c r="D100" s="677" t="s">
        <v>179</v>
      </c>
      <c r="E100" s="674">
        <v>44593.0</v>
      </c>
      <c r="F100" s="679">
        <f t="shared" si="5"/>
        <v>39</v>
      </c>
      <c r="G100" s="674">
        <v>44725.0</v>
      </c>
      <c r="H100" s="680">
        <f t="shared" si="2"/>
        <v>34</v>
      </c>
      <c r="I100" s="677" t="s">
        <v>49</v>
      </c>
      <c r="J100" s="677">
        <v>517.0</v>
      </c>
      <c r="K100" s="687"/>
      <c r="L100" s="683"/>
      <c r="M100" s="683"/>
      <c r="N100" s="677" t="s">
        <v>19</v>
      </c>
      <c r="O100" s="677" t="s">
        <v>1461</v>
      </c>
      <c r="P100" s="743"/>
      <c r="Q100" s="152"/>
      <c r="R100" s="162"/>
      <c r="S100" s="162"/>
      <c r="T100" s="162"/>
      <c r="U100" s="162"/>
      <c r="V100" s="163"/>
      <c r="W100" s="163"/>
      <c r="X100" s="163"/>
    </row>
    <row r="101">
      <c r="A101" s="744">
        <v>45719.0</v>
      </c>
      <c r="B101" s="60">
        <v>45783.0</v>
      </c>
      <c r="C101" s="677">
        <v>99081.0</v>
      </c>
      <c r="D101" s="677" t="s">
        <v>316</v>
      </c>
      <c r="E101" s="674">
        <v>44378.0</v>
      </c>
      <c r="F101" s="679">
        <f t="shared" si="5"/>
        <v>46</v>
      </c>
      <c r="G101" s="674">
        <v>44441.0</v>
      </c>
      <c r="H101" s="680">
        <f t="shared" si="2"/>
        <v>44</v>
      </c>
      <c r="I101" s="677" t="s">
        <v>144</v>
      </c>
      <c r="J101" s="677">
        <v>702.0</v>
      </c>
      <c r="K101" s="687"/>
      <c r="L101" s="683"/>
      <c r="M101" s="683"/>
      <c r="N101" s="677" t="s">
        <v>19</v>
      </c>
      <c r="O101" s="683"/>
      <c r="P101" s="743"/>
      <c r="Q101" s="152"/>
      <c r="R101" s="162"/>
      <c r="S101" s="162"/>
      <c r="T101" s="162"/>
      <c r="U101" s="162"/>
      <c r="V101" s="163"/>
      <c r="W101" s="163"/>
      <c r="X101" s="163"/>
    </row>
    <row r="102">
      <c r="A102" s="744">
        <v>45719.0</v>
      </c>
      <c r="B102" s="60">
        <v>45783.0</v>
      </c>
      <c r="C102" s="677">
        <v>86393.0</v>
      </c>
      <c r="D102" s="677" t="s">
        <v>41</v>
      </c>
      <c r="E102" s="674">
        <v>44287.0</v>
      </c>
      <c r="F102" s="679">
        <f t="shared" si="5"/>
        <v>49</v>
      </c>
      <c r="G102" s="674">
        <v>44322.0</v>
      </c>
      <c r="H102" s="680">
        <f t="shared" si="2"/>
        <v>48</v>
      </c>
      <c r="I102" s="677" t="s">
        <v>144</v>
      </c>
      <c r="J102" s="677" t="s">
        <v>497</v>
      </c>
      <c r="K102" s="687"/>
      <c r="L102" s="683"/>
      <c r="M102" s="683"/>
      <c r="N102" s="677" t="s">
        <v>19</v>
      </c>
      <c r="O102" s="683"/>
      <c r="P102" s="743"/>
      <c r="Q102" s="152"/>
      <c r="R102" s="162"/>
      <c r="S102" s="162"/>
      <c r="T102" s="162"/>
      <c r="U102" s="162"/>
      <c r="V102" s="163"/>
      <c r="W102" s="163"/>
      <c r="X102" s="163"/>
    </row>
    <row r="103">
      <c r="A103" s="744">
        <v>45719.0</v>
      </c>
      <c r="B103" s="60">
        <v>45783.0</v>
      </c>
      <c r="C103" s="677">
        <v>73074.0</v>
      </c>
      <c r="D103" s="677" t="s">
        <v>83</v>
      </c>
      <c r="E103" s="674">
        <v>44105.0</v>
      </c>
      <c r="F103" s="679">
        <f t="shared" si="5"/>
        <v>55</v>
      </c>
      <c r="G103" s="674">
        <v>44105.0</v>
      </c>
      <c r="H103" s="680">
        <f t="shared" si="2"/>
        <v>55</v>
      </c>
      <c r="I103" s="677" t="s">
        <v>144</v>
      </c>
      <c r="J103" s="677">
        <v>702.0</v>
      </c>
      <c r="K103" s="687"/>
      <c r="L103" s="683"/>
      <c r="M103" s="683"/>
      <c r="N103" s="677" t="s">
        <v>19</v>
      </c>
      <c r="O103" s="683"/>
      <c r="P103" s="743"/>
      <c r="Q103" s="152"/>
      <c r="R103" s="162"/>
      <c r="S103" s="162"/>
      <c r="T103" s="162"/>
      <c r="U103" s="162"/>
      <c r="V103" s="163"/>
      <c r="W103" s="163"/>
      <c r="X103" s="163"/>
    </row>
    <row r="104">
      <c r="A104" s="744">
        <v>45719.0</v>
      </c>
      <c r="B104" s="60">
        <v>45783.0</v>
      </c>
      <c r="C104" s="677">
        <v>35161.0</v>
      </c>
      <c r="D104" s="677" t="s">
        <v>107</v>
      </c>
      <c r="E104" s="674">
        <v>43709.0</v>
      </c>
      <c r="F104" s="679">
        <f t="shared" si="5"/>
        <v>68</v>
      </c>
      <c r="G104" s="686">
        <v>43811.0</v>
      </c>
      <c r="H104" s="680">
        <f t="shared" si="2"/>
        <v>64</v>
      </c>
      <c r="I104" s="677" t="s">
        <v>144</v>
      </c>
      <c r="J104" s="677">
        <v>705.0</v>
      </c>
      <c r="K104" s="687"/>
      <c r="L104" s="683"/>
      <c r="M104" s="683"/>
      <c r="N104" s="677" t="s">
        <v>19</v>
      </c>
      <c r="O104" s="677"/>
      <c r="P104" s="746"/>
      <c r="Q104" s="152"/>
      <c r="R104" s="162"/>
      <c r="S104" s="162"/>
      <c r="T104" s="162"/>
      <c r="U104" s="162"/>
      <c r="V104" s="163"/>
      <c r="W104" s="163"/>
      <c r="X104" s="163"/>
    </row>
    <row r="105">
      <c r="A105" s="744">
        <v>45719.0</v>
      </c>
      <c r="B105" s="60">
        <v>45783.0</v>
      </c>
      <c r="C105" s="677">
        <v>63453.0</v>
      </c>
      <c r="D105" s="677" t="s">
        <v>196</v>
      </c>
      <c r="E105" s="674">
        <v>43862.0</v>
      </c>
      <c r="F105" s="679">
        <f t="shared" si="5"/>
        <v>63</v>
      </c>
      <c r="G105" s="674">
        <v>44078.0</v>
      </c>
      <c r="H105" s="680">
        <f t="shared" si="2"/>
        <v>56</v>
      </c>
      <c r="I105" s="677" t="s">
        <v>42</v>
      </c>
      <c r="J105" s="677">
        <v>20.0</v>
      </c>
      <c r="K105" s="687"/>
      <c r="L105" s="683"/>
      <c r="M105" s="683"/>
      <c r="N105" s="677" t="s">
        <v>19</v>
      </c>
      <c r="O105" s="683"/>
      <c r="P105" s="743"/>
      <c r="Q105" s="152"/>
      <c r="R105" s="162"/>
      <c r="S105" s="162"/>
      <c r="T105" s="162"/>
      <c r="U105" s="162"/>
      <c r="V105" s="163"/>
      <c r="W105" s="163"/>
      <c r="X105" s="163"/>
    </row>
    <row r="106">
      <c r="A106" s="744">
        <v>45719.0</v>
      </c>
      <c r="B106" s="60">
        <v>45783.0</v>
      </c>
      <c r="C106" s="677">
        <v>147496.0</v>
      </c>
      <c r="D106" s="677" t="s">
        <v>104</v>
      </c>
      <c r="E106" s="674">
        <v>44774.0</v>
      </c>
      <c r="F106" s="679">
        <f t="shared" si="5"/>
        <v>33</v>
      </c>
      <c r="G106" s="686">
        <v>44848.0</v>
      </c>
      <c r="H106" s="680">
        <f t="shared" si="2"/>
        <v>30</v>
      </c>
      <c r="I106" s="677" t="s">
        <v>73</v>
      </c>
      <c r="J106" s="677" t="s">
        <v>143</v>
      </c>
      <c r="K106" s="687"/>
      <c r="L106" s="683"/>
      <c r="M106" s="683"/>
      <c r="N106" s="677" t="s">
        <v>19</v>
      </c>
      <c r="O106" s="677" t="s">
        <v>1462</v>
      </c>
      <c r="P106" s="743"/>
      <c r="Q106" s="152"/>
      <c r="R106" s="162"/>
      <c r="S106" s="162"/>
      <c r="T106" s="162"/>
      <c r="U106" s="162"/>
      <c r="V106" s="163"/>
      <c r="W106" s="163"/>
      <c r="X106" s="163"/>
    </row>
    <row r="107">
      <c r="A107" s="744">
        <v>45719.0</v>
      </c>
      <c r="B107" s="60">
        <v>45783.0</v>
      </c>
      <c r="C107" s="677">
        <v>146067.0</v>
      </c>
      <c r="D107" s="677" t="s">
        <v>71</v>
      </c>
      <c r="E107" s="674">
        <v>44743.0</v>
      </c>
      <c r="F107" s="679">
        <f t="shared" si="5"/>
        <v>34</v>
      </c>
      <c r="G107" s="674">
        <v>44837.0</v>
      </c>
      <c r="H107" s="680">
        <f t="shared" si="2"/>
        <v>31</v>
      </c>
      <c r="I107" s="677" t="s">
        <v>73</v>
      </c>
      <c r="J107" s="677">
        <v>224.0</v>
      </c>
      <c r="K107" s="687"/>
      <c r="L107" s="683"/>
      <c r="M107" s="677" t="s">
        <v>1463</v>
      </c>
      <c r="N107" s="677" t="s">
        <v>19</v>
      </c>
      <c r="O107" s="677" t="s">
        <v>1464</v>
      </c>
      <c r="P107" s="743"/>
      <c r="Q107" s="152"/>
      <c r="R107" s="162"/>
      <c r="S107" s="162"/>
      <c r="T107" s="162"/>
      <c r="U107" s="162"/>
      <c r="V107" s="163"/>
      <c r="W107" s="163"/>
      <c r="X107" s="163"/>
    </row>
    <row r="108">
      <c r="A108" s="744">
        <v>45719.0</v>
      </c>
      <c r="B108" s="60">
        <v>45783.0</v>
      </c>
      <c r="C108" s="677">
        <v>34801.0</v>
      </c>
      <c r="D108" s="677" t="s">
        <v>58</v>
      </c>
      <c r="E108" s="674">
        <v>43678.0</v>
      </c>
      <c r="F108" s="679">
        <f t="shared" si="5"/>
        <v>69</v>
      </c>
      <c r="G108" s="674">
        <v>43805.0</v>
      </c>
      <c r="H108" s="680">
        <f t="shared" si="2"/>
        <v>65</v>
      </c>
      <c r="I108" s="677" t="s">
        <v>144</v>
      </c>
      <c r="J108" s="677" t="s">
        <v>145</v>
      </c>
      <c r="K108" s="687"/>
      <c r="L108" s="683"/>
      <c r="M108" s="683"/>
      <c r="N108" s="677" t="s">
        <v>19</v>
      </c>
      <c r="O108" s="683"/>
      <c r="P108" s="743"/>
      <c r="Q108" s="152"/>
      <c r="R108" s="162"/>
      <c r="S108" s="162"/>
      <c r="T108" s="162"/>
      <c r="U108" s="162"/>
      <c r="V108" s="163"/>
      <c r="W108" s="163"/>
      <c r="X108" s="163"/>
    </row>
    <row r="109">
      <c r="A109" s="744">
        <v>45719.0</v>
      </c>
      <c r="B109" s="60">
        <v>45783.0</v>
      </c>
      <c r="C109" s="677">
        <v>5725.0</v>
      </c>
      <c r="D109" s="677" t="s">
        <v>107</v>
      </c>
      <c r="E109" s="674">
        <v>43221.0</v>
      </c>
      <c r="F109" s="679">
        <f t="shared" si="5"/>
        <v>84</v>
      </c>
      <c r="G109" s="674">
        <v>43466.0</v>
      </c>
      <c r="H109" s="680">
        <f t="shared" si="2"/>
        <v>76</v>
      </c>
      <c r="I109" s="677" t="s">
        <v>59</v>
      </c>
      <c r="J109" s="683"/>
      <c r="K109" s="687"/>
      <c r="L109" s="683"/>
      <c r="M109" s="746" t="s">
        <v>1447</v>
      </c>
      <c r="N109" s="677" t="s">
        <v>19</v>
      </c>
      <c r="O109" s="683"/>
      <c r="P109" s="743"/>
      <c r="Q109" s="152"/>
      <c r="R109" s="162"/>
      <c r="S109" s="162"/>
      <c r="T109" s="162"/>
      <c r="U109" s="162"/>
      <c r="V109" s="163"/>
      <c r="W109" s="163"/>
      <c r="X109" s="163"/>
    </row>
    <row r="110">
      <c r="A110" s="744">
        <v>45719.0</v>
      </c>
      <c r="B110" s="60">
        <v>45783.0</v>
      </c>
      <c r="C110" s="677">
        <v>10144.0</v>
      </c>
      <c r="D110" s="677" t="s">
        <v>133</v>
      </c>
      <c r="E110" s="674">
        <v>43498.0</v>
      </c>
      <c r="F110" s="679">
        <f t="shared" si="5"/>
        <v>75</v>
      </c>
      <c r="G110" s="674">
        <v>43531.0</v>
      </c>
      <c r="H110" s="680">
        <f t="shared" si="2"/>
        <v>73</v>
      </c>
      <c r="I110" s="677" t="s">
        <v>144</v>
      </c>
      <c r="J110" s="683"/>
      <c r="K110" s="687"/>
      <c r="L110" s="683"/>
      <c r="M110" s="746" t="s">
        <v>1447</v>
      </c>
      <c r="N110" s="677" t="s">
        <v>19</v>
      </c>
      <c r="O110" s="683"/>
      <c r="P110" s="743"/>
      <c r="Q110" s="152"/>
      <c r="R110" s="162"/>
      <c r="S110" s="162"/>
      <c r="T110" s="162"/>
      <c r="U110" s="162"/>
      <c r="V110" s="163"/>
      <c r="W110" s="163"/>
      <c r="X110" s="163"/>
    </row>
    <row r="111">
      <c r="A111" s="744">
        <v>45719.0</v>
      </c>
      <c r="B111" s="60">
        <v>45783.0</v>
      </c>
      <c r="C111" s="677">
        <v>7716.0</v>
      </c>
      <c r="D111" s="677" t="s">
        <v>1465</v>
      </c>
      <c r="E111" s="686">
        <v>43416.0</v>
      </c>
      <c r="F111" s="679">
        <f t="shared" si="5"/>
        <v>77</v>
      </c>
      <c r="G111" s="686">
        <v>43430.0</v>
      </c>
      <c r="H111" s="680">
        <f t="shared" si="2"/>
        <v>77</v>
      </c>
      <c r="I111" s="677" t="s">
        <v>144</v>
      </c>
      <c r="J111" s="683"/>
      <c r="K111" s="687"/>
      <c r="L111" s="683"/>
      <c r="M111" s="746" t="s">
        <v>1447</v>
      </c>
      <c r="N111" s="677" t="s">
        <v>19</v>
      </c>
      <c r="O111" s="683"/>
      <c r="P111" s="743"/>
      <c r="Q111" s="152"/>
      <c r="R111" s="162"/>
      <c r="S111" s="162"/>
      <c r="T111" s="162"/>
      <c r="U111" s="162"/>
      <c r="V111" s="163"/>
      <c r="W111" s="163"/>
      <c r="X111" s="163"/>
    </row>
    <row r="112">
      <c r="A112" s="744">
        <v>45719.0</v>
      </c>
      <c r="B112" s="60">
        <v>45783.0</v>
      </c>
      <c r="C112" s="677">
        <v>87244.0</v>
      </c>
      <c r="D112" s="677" t="s">
        <v>990</v>
      </c>
      <c r="E112" s="674">
        <v>44166.0</v>
      </c>
      <c r="F112" s="679">
        <f t="shared" si="5"/>
        <v>53</v>
      </c>
      <c r="G112" s="674">
        <v>44331.0</v>
      </c>
      <c r="H112" s="680">
        <f t="shared" si="2"/>
        <v>47</v>
      </c>
      <c r="I112" s="677" t="s">
        <v>73</v>
      </c>
      <c r="J112" s="677" t="s">
        <v>573</v>
      </c>
      <c r="K112" s="687"/>
      <c r="L112" s="683"/>
      <c r="M112" s="677" t="s">
        <v>1466</v>
      </c>
      <c r="N112" s="677" t="s">
        <v>19</v>
      </c>
      <c r="O112" s="677" t="s">
        <v>1467</v>
      </c>
      <c r="P112" s="743"/>
      <c r="Q112" s="152"/>
      <c r="R112" s="162"/>
      <c r="S112" s="162"/>
      <c r="T112" s="162"/>
      <c r="U112" s="162"/>
      <c r="V112" s="163"/>
      <c r="W112" s="163"/>
      <c r="X112" s="163"/>
    </row>
    <row r="113">
      <c r="A113" s="744">
        <v>45719.0</v>
      </c>
      <c r="B113" s="60">
        <v>45783.0</v>
      </c>
      <c r="C113" s="677">
        <v>136317.0</v>
      </c>
      <c r="D113" s="677" t="s">
        <v>71</v>
      </c>
      <c r="E113" s="674">
        <v>44682.0</v>
      </c>
      <c r="F113" s="679">
        <f t="shared" si="5"/>
        <v>36</v>
      </c>
      <c r="G113" s="674">
        <v>44751.0</v>
      </c>
      <c r="H113" s="680">
        <f t="shared" si="2"/>
        <v>33</v>
      </c>
      <c r="I113" s="677" t="s">
        <v>49</v>
      </c>
      <c r="J113" s="677">
        <v>512.0</v>
      </c>
      <c r="K113" s="687"/>
      <c r="L113" s="683"/>
      <c r="M113" s="683"/>
      <c r="N113" s="677" t="s">
        <v>19</v>
      </c>
      <c r="O113" s="677" t="s">
        <v>1468</v>
      </c>
      <c r="P113" s="743"/>
      <c r="Q113" s="152"/>
      <c r="R113" s="162"/>
      <c r="S113" s="162"/>
      <c r="T113" s="162"/>
      <c r="U113" s="162"/>
      <c r="V113" s="163"/>
      <c r="W113" s="163"/>
      <c r="X113" s="163"/>
    </row>
    <row r="114">
      <c r="A114" s="744">
        <v>45719.0</v>
      </c>
      <c r="B114" s="60">
        <v>45783.0</v>
      </c>
      <c r="C114" s="677">
        <v>162684.0</v>
      </c>
      <c r="D114" s="677" t="s">
        <v>71</v>
      </c>
      <c r="E114" s="674">
        <v>44713.0</v>
      </c>
      <c r="F114" s="679">
        <f t="shared" si="5"/>
        <v>35</v>
      </c>
      <c r="G114" s="674">
        <v>44986.0</v>
      </c>
      <c r="H114" s="680">
        <f t="shared" si="2"/>
        <v>26</v>
      </c>
      <c r="I114" s="677" t="s">
        <v>49</v>
      </c>
      <c r="J114" s="677">
        <v>516.0</v>
      </c>
      <c r="K114" s="681">
        <v>4000.0</v>
      </c>
      <c r="L114" s="683"/>
      <c r="M114" s="683"/>
      <c r="N114" s="677" t="s">
        <v>17</v>
      </c>
      <c r="O114" s="677" t="s">
        <v>1469</v>
      </c>
      <c r="P114" s="743"/>
      <c r="Q114" s="152"/>
      <c r="R114" s="162"/>
      <c r="S114" s="162"/>
      <c r="T114" s="162"/>
      <c r="U114" s="162"/>
      <c r="V114" s="163"/>
      <c r="W114" s="163"/>
      <c r="X114" s="163"/>
    </row>
    <row r="115">
      <c r="A115" s="744">
        <v>45719.0</v>
      </c>
      <c r="B115" s="60">
        <v>45783.0</v>
      </c>
      <c r="C115" s="677">
        <v>85776.0</v>
      </c>
      <c r="D115" s="677" t="s">
        <v>133</v>
      </c>
      <c r="E115" s="674">
        <v>44166.0</v>
      </c>
      <c r="F115" s="679">
        <f t="shared" si="5"/>
        <v>53</v>
      </c>
      <c r="G115" s="674">
        <v>44319.0</v>
      </c>
      <c r="H115" s="680">
        <f t="shared" si="2"/>
        <v>48</v>
      </c>
      <c r="I115" s="677" t="s">
        <v>59</v>
      </c>
      <c r="J115" s="677" t="s">
        <v>33</v>
      </c>
      <c r="K115" s="687"/>
      <c r="L115" s="677" t="s">
        <v>51</v>
      </c>
      <c r="M115" s="683"/>
      <c r="N115" s="677" t="s">
        <v>19</v>
      </c>
      <c r="O115" s="677" t="s">
        <v>274</v>
      </c>
      <c r="P115" s="743"/>
      <c r="Q115" s="152"/>
      <c r="R115" s="162"/>
      <c r="S115" s="162"/>
      <c r="T115" s="162"/>
      <c r="U115" s="162"/>
      <c r="V115" s="163"/>
      <c r="W115" s="163"/>
      <c r="X115" s="163"/>
    </row>
    <row r="116">
      <c r="A116" s="744">
        <v>45719.0</v>
      </c>
      <c r="B116" s="60">
        <v>45783.0</v>
      </c>
      <c r="C116" s="677">
        <v>110739.0</v>
      </c>
      <c r="D116" s="677" t="s">
        <v>133</v>
      </c>
      <c r="E116" s="674">
        <v>44440.0</v>
      </c>
      <c r="F116" s="679">
        <f t="shared" si="5"/>
        <v>44</v>
      </c>
      <c r="G116" s="674">
        <v>44565.0</v>
      </c>
      <c r="H116" s="680">
        <f t="shared" si="2"/>
        <v>40</v>
      </c>
      <c r="I116" s="677" t="s">
        <v>49</v>
      </c>
      <c r="J116" s="677">
        <v>512.0</v>
      </c>
      <c r="K116" s="687"/>
      <c r="L116" s="683"/>
      <c r="M116" s="683"/>
      <c r="N116" s="677" t="s">
        <v>19</v>
      </c>
      <c r="O116" s="677" t="s">
        <v>1470</v>
      </c>
      <c r="P116" s="743"/>
      <c r="Q116" s="152"/>
      <c r="R116" s="162"/>
      <c r="S116" s="162"/>
      <c r="T116" s="162"/>
      <c r="U116" s="162"/>
      <c r="V116" s="163"/>
      <c r="W116" s="163"/>
      <c r="X116" s="163"/>
    </row>
    <row r="117">
      <c r="A117" s="744">
        <v>45719.0</v>
      </c>
      <c r="B117" s="60">
        <v>45783.0</v>
      </c>
      <c r="C117" s="677">
        <v>109437.0</v>
      </c>
      <c r="D117" s="677" t="s">
        <v>133</v>
      </c>
      <c r="E117" s="674">
        <v>44287.0</v>
      </c>
      <c r="F117" s="679">
        <f t="shared" si="5"/>
        <v>49</v>
      </c>
      <c r="G117" s="686">
        <v>44482.0</v>
      </c>
      <c r="H117" s="680">
        <f t="shared" si="2"/>
        <v>42</v>
      </c>
      <c r="I117" s="677" t="s">
        <v>59</v>
      </c>
      <c r="J117" s="677">
        <v>107.0</v>
      </c>
      <c r="K117" s="687"/>
      <c r="L117" s="683"/>
      <c r="M117" s="683"/>
      <c r="N117" s="677" t="s">
        <v>19</v>
      </c>
      <c r="O117" s="677" t="s">
        <v>1471</v>
      </c>
      <c r="P117" s="746"/>
      <c r="Q117" s="152"/>
      <c r="R117" s="162"/>
      <c r="S117" s="162"/>
      <c r="T117" s="162"/>
      <c r="U117" s="162"/>
      <c r="V117" s="163"/>
      <c r="W117" s="163"/>
      <c r="X117" s="163"/>
    </row>
    <row r="118">
      <c r="A118" s="744">
        <v>45719.0</v>
      </c>
      <c r="B118" s="60">
        <v>45783.0</v>
      </c>
      <c r="C118" s="677">
        <v>165009.0</v>
      </c>
      <c r="D118" s="677" t="s">
        <v>70</v>
      </c>
      <c r="E118" s="674">
        <v>44986.0</v>
      </c>
      <c r="F118" s="679">
        <f t="shared" si="5"/>
        <v>26</v>
      </c>
      <c r="G118" s="674">
        <v>45007.0</v>
      </c>
      <c r="H118" s="680">
        <f t="shared" si="2"/>
        <v>25</v>
      </c>
      <c r="I118" s="677" t="s">
        <v>72</v>
      </c>
      <c r="J118" s="677">
        <v>4012.0</v>
      </c>
      <c r="K118" s="687"/>
      <c r="L118" s="683"/>
      <c r="M118" s="683"/>
      <c r="N118" s="677" t="s">
        <v>19</v>
      </c>
      <c r="O118" s="683"/>
      <c r="P118" s="743"/>
      <c r="Q118" s="152"/>
      <c r="R118" s="162"/>
      <c r="S118" s="162"/>
      <c r="T118" s="162"/>
      <c r="U118" s="162"/>
      <c r="V118" s="163"/>
      <c r="W118" s="163"/>
      <c r="X118" s="163"/>
    </row>
    <row r="119">
      <c r="A119" s="744">
        <v>45719.0</v>
      </c>
      <c r="B119" s="60">
        <v>45783.0</v>
      </c>
      <c r="C119" s="677">
        <v>114144.0</v>
      </c>
      <c r="D119" s="677" t="s">
        <v>70</v>
      </c>
      <c r="E119" s="674">
        <v>44501.0</v>
      </c>
      <c r="F119" s="679">
        <f t="shared" si="5"/>
        <v>42</v>
      </c>
      <c r="G119" s="674">
        <v>44593.0</v>
      </c>
      <c r="H119" s="680">
        <f t="shared" si="2"/>
        <v>39</v>
      </c>
      <c r="I119" s="677" t="s">
        <v>73</v>
      </c>
      <c r="J119" s="677" t="s">
        <v>1472</v>
      </c>
      <c r="K119" s="687"/>
      <c r="L119" s="683"/>
      <c r="M119" s="683"/>
      <c r="N119" s="677" t="s">
        <v>19</v>
      </c>
      <c r="O119" s="677" t="s">
        <v>1473</v>
      </c>
      <c r="P119" s="743"/>
      <c r="Q119" s="152"/>
      <c r="R119" s="162"/>
      <c r="S119" s="162"/>
      <c r="T119" s="162"/>
      <c r="U119" s="162"/>
      <c r="V119" s="163"/>
      <c r="W119" s="163"/>
      <c r="X119" s="163"/>
    </row>
    <row r="120">
      <c r="A120" s="744">
        <v>45719.0</v>
      </c>
      <c r="B120" s="60">
        <v>45783.0</v>
      </c>
      <c r="C120" s="677">
        <v>77740.0</v>
      </c>
      <c r="D120" s="677" t="s">
        <v>104</v>
      </c>
      <c r="E120" s="674">
        <v>44166.0</v>
      </c>
      <c r="F120" s="679">
        <f t="shared" si="5"/>
        <v>53</v>
      </c>
      <c r="G120" s="674">
        <v>44257.0</v>
      </c>
      <c r="H120" s="680">
        <f t="shared" si="2"/>
        <v>50</v>
      </c>
      <c r="I120" s="677" t="s">
        <v>42</v>
      </c>
      <c r="J120" s="683"/>
      <c r="K120" s="687"/>
      <c r="L120" s="683"/>
      <c r="M120" s="683"/>
      <c r="N120" s="677" t="s">
        <v>19</v>
      </c>
      <c r="O120" s="683"/>
      <c r="P120" s="743"/>
      <c r="Q120" s="152"/>
      <c r="R120" s="162"/>
      <c r="S120" s="162"/>
      <c r="T120" s="162"/>
      <c r="U120" s="162"/>
      <c r="V120" s="163"/>
      <c r="W120" s="163"/>
      <c r="X120" s="163"/>
    </row>
    <row r="121">
      <c r="A121" s="744">
        <v>45719.0</v>
      </c>
      <c r="B121" s="60">
        <v>45783.0</v>
      </c>
      <c r="C121" s="677">
        <v>95355.0</v>
      </c>
      <c r="D121" s="677" t="s">
        <v>104</v>
      </c>
      <c r="E121" s="674">
        <v>44317.0</v>
      </c>
      <c r="F121" s="679">
        <f t="shared" si="5"/>
        <v>48</v>
      </c>
      <c r="G121" s="674">
        <v>44400.0</v>
      </c>
      <c r="H121" s="680">
        <f t="shared" si="2"/>
        <v>45</v>
      </c>
      <c r="I121" s="677" t="s">
        <v>72</v>
      </c>
      <c r="J121" s="677">
        <v>4047.0</v>
      </c>
      <c r="K121" s="687"/>
      <c r="L121" s="683"/>
      <c r="M121" s="683"/>
      <c r="N121" s="677" t="s">
        <v>19</v>
      </c>
      <c r="O121" s="683"/>
      <c r="P121" s="743"/>
      <c r="Q121" s="152"/>
      <c r="R121" s="162"/>
      <c r="S121" s="162"/>
      <c r="T121" s="162"/>
      <c r="U121" s="162"/>
      <c r="V121" s="163"/>
      <c r="W121" s="163"/>
      <c r="X121" s="163"/>
    </row>
    <row r="122">
      <c r="A122" s="744">
        <v>45719.0</v>
      </c>
      <c r="B122" s="60">
        <v>45783.0</v>
      </c>
      <c r="C122" s="677">
        <v>107230.0</v>
      </c>
      <c r="D122" s="677" t="s">
        <v>83</v>
      </c>
      <c r="E122" s="674">
        <v>44440.0</v>
      </c>
      <c r="F122" s="679">
        <f t="shared" si="5"/>
        <v>44</v>
      </c>
      <c r="G122" s="686">
        <v>44519.0</v>
      </c>
      <c r="H122" s="680">
        <f t="shared" si="2"/>
        <v>41</v>
      </c>
      <c r="I122" s="677" t="s">
        <v>72</v>
      </c>
      <c r="J122" s="677">
        <v>4007.0</v>
      </c>
      <c r="K122" s="687"/>
      <c r="L122" s="677" t="s">
        <v>51</v>
      </c>
      <c r="M122" s="674">
        <v>45743.0</v>
      </c>
      <c r="N122" s="677" t="s">
        <v>19</v>
      </c>
      <c r="O122" s="683"/>
      <c r="P122" s="743"/>
      <c r="Q122" s="152"/>
      <c r="R122" s="162"/>
      <c r="S122" s="162"/>
      <c r="T122" s="162"/>
      <c r="U122" s="162"/>
      <c r="V122" s="163"/>
      <c r="W122" s="163"/>
      <c r="X122" s="163"/>
    </row>
    <row r="123">
      <c r="A123" s="744">
        <v>45719.0</v>
      </c>
      <c r="B123" s="60">
        <v>45783.0</v>
      </c>
      <c r="C123" s="677">
        <v>94729.0</v>
      </c>
      <c r="D123" s="677" t="s">
        <v>83</v>
      </c>
      <c r="E123" s="674">
        <v>44378.0</v>
      </c>
      <c r="F123" s="679">
        <f t="shared" si="5"/>
        <v>46</v>
      </c>
      <c r="G123" s="674">
        <v>44396.0</v>
      </c>
      <c r="H123" s="680">
        <f t="shared" si="2"/>
        <v>45</v>
      </c>
      <c r="I123" s="677" t="s">
        <v>72</v>
      </c>
      <c r="J123" s="677">
        <v>4014.0</v>
      </c>
      <c r="K123" s="687"/>
      <c r="L123" s="683"/>
      <c r="M123" s="683"/>
      <c r="N123" s="677" t="s">
        <v>19</v>
      </c>
      <c r="O123" s="683"/>
      <c r="P123" s="743"/>
      <c r="Q123" s="152"/>
      <c r="R123" s="162"/>
      <c r="S123" s="162"/>
      <c r="T123" s="162"/>
      <c r="U123" s="162"/>
      <c r="V123" s="163"/>
      <c r="W123" s="163"/>
      <c r="X123" s="163"/>
    </row>
    <row r="124">
      <c r="A124" s="744">
        <v>45719.0</v>
      </c>
      <c r="B124" s="60">
        <v>45783.0</v>
      </c>
      <c r="C124" s="677">
        <v>142205.0</v>
      </c>
      <c r="D124" s="677" t="s">
        <v>83</v>
      </c>
      <c r="E124" s="674">
        <v>44774.0</v>
      </c>
      <c r="F124" s="679">
        <f t="shared" si="5"/>
        <v>33</v>
      </c>
      <c r="G124" s="674">
        <v>44800.0</v>
      </c>
      <c r="H124" s="680">
        <f t="shared" si="2"/>
        <v>32</v>
      </c>
      <c r="I124" s="677" t="s">
        <v>49</v>
      </c>
      <c r="J124" s="677">
        <v>516.0</v>
      </c>
      <c r="K124" s="687"/>
      <c r="L124" s="683"/>
      <c r="M124" s="683"/>
      <c r="N124" s="677" t="s">
        <v>19</v>
      </c>
      <c r="O124" s="677" t="s">
        <v>1474</v>
      </c>
      <c r="P124" s="746"/>
      <c r="Q124" s="152"/>
      <c r="R124" s="162"/>
      <c r="S124" s="162"/>
      <c r="T124" s="162"/>
      <c r="U124" s="162"/>
      <c r="V124" s="163"/>
      <c r="W124" s="163"/>
      <c r="X124" s="163"/>
    </row>
    <row r="125">
      <c r="A125" s="744">
        <v>45719.0</v>
      </c>
      <c r="B125" s="60">
        <v>45783.0</v>
      </c>
      <c r="C125" s="677">
        <v>52197.0</v>
      </c>
      <c r="D125" s="677" t="s">
        <v>58</v>
      </c>
      <c r="E125" s="674">
        <v>43556.0</v>
      </c>
      <c r="F125" s="679">
        <f t="shared" si="5"/>
        <v>73</v>
      </c>
      <c r="G125" s="674">
        <v>43985.0</v>
      </c>
      <c r="H125" s="680">
        <f t="shared" si="2"/>
        <v>59</v>
      </c>
      <c r="I125" s="677" t="s">
        <v>134</v>
      </c>
      <c r="J125" s="683"/>
      <c r="K125" s="687"/>
      <c r="L125" s="683"/>
      <c r="M125" s="683"/>
      <c r="N125" s="677" t="s">
        <v>19</v>
      </c>
      <c r="O125" s="683"/>
      <c r="P125" s="743"/>
      <c r="Q125" s="152"/>
      <c r="R125" s="162"/>
      <c r="S125" s="162"/>
      <c r="T125" s="162"/>
      <c r="U125" s="162"/>
      <c r="V125" s="163"/>
      <c r="W125" s="163"/>
      <c r="X125" s="163"/>
    </row>
    <row r="126">
      <c r="A126" s="744">
        <v>45719.0</v>
      </c>
      <c r="B126" s="60">
        <v>45783.0</v>
      </c>
      <c r="C126" s="677">
        <v>97481.0</v>
      </c>
      <c r="D126" s="677" t="s">
        <v>87</v>
      </c>
      <c r="E126" s="674">
        <v>44378.0</v>
      </c>
      <c r="F126" s="679">
        <f t="shared" si="5"/>
        <v>46</v>
      </c>
      <c r="G126" s="674">
        <v>44409.0</v>
      </c>
      <c r="H126" s="680">
        <f t="shared" si="2"/>
        <v>45</v>
      </c>
      <c r="I126" s="677" t="s">
        <v>42</v>
      </c>
      <c r="J126" s="677" t="s">
        <v>1475</v>
      </c>
      <c r="K126" s="687"/>
      <c r="L126" s="683"/>
      <c r="M126" s="683"/>
      <c r="N126" s="677" t="s">
        <v>19</v>
      </c>
      <c r="O126" s="683"/>
      <c r="P126" s="743"/>
      <c r="Q126" s="152"/>
      <c r="R126" s="162"/>
      <c r="S126" s="162"/>
      <c r="T126" s="162"/>
      <c r="U126" s="162"/>
      <c r="V126" s="163"/>
      <c r="W126" s="163"/>
      <c r="X126" s="163"/>
    </row>
    <row r="127">
      <c r="A127" s="744">
        <v>45719.0</v>
      </c>
      <c r="B127" s="60">
        <v>45783.0</v>
      </c>
      <c r="C127" s="677">
        <v>95678.0</v>
      </c>
      <c r="D127" s="677" t="s">
        <v>107</v>
      </c>
      <c r="E127" s="674">
        <v>44136.0</v>
      </c>
      <c r="F127" s="679">
        <f t="shared" si="5"/>
        <v>54</v>
      </c>
      <c r="G127" s="674">
        <v>44405.0</v>
      </c>
      <c r="H127" s="680">
        <f t="shared" si="2"/>
        <v>45</v>
      </c>
      <c r="I127" s="677" t="s">
        <v>49</v>
      </c>
      <c r="J127" s="677">
        <v>505.0</v>
      </c>
      <c r="K127" s="687"/>
      <c r="L127" s="683"/>
      <c r="M127" s="677" t="s">
        <v>1459</v>
      </c>
      <c r="N127" s="677" t="s">
        <v>19</v>
      </c>
      <c r="O127" s="677" t="s">
        <v>1476</v>
      </c>
      <c r="P127" s="743"/>
      <c r="Q127" s="152"/>
      <c r="R127" s="162"/>
      <c r="S127" s="162"/>
      <c r="T127" s="162"/>
      <c r="U127" s="162"/>
      <c r="V127" s="163"/>
      <c r="W127" s="163"/>
      <c r="X127" s="163"/>
    </row>
    <row r="128">
      <c r="A128" s="744">
        <v>45719.0</v>
      </c>
      <c r="B128" s="60">
        <v>45783.0</v>
      </c>
      <c r="C128" s="677">
        <v>80142.0</v>
      </c>
      <c r="D128" s="677" t="s">
        <v>158</v>
      </c>
      <c r="E128" s="674">
        <v>44228.0</v>
      </c>
      <c r="F128" s="679">
        <f t="shared" si="5"/>
        <v>51</v>
      </c>
      <c r="G128" s="674">
        <v>44274.0</v>
      </c>
      <c r="H128" s="680">
        <f t="shared" si="2"/>
        <v>49</v>
      </c>
      <c r="I128" s="677" t="s">
        <v>59</v>
      </c>
      <c r="J128" s="677">
        <v>107.0</v>
      </c>
      <c r="K128" s="687"/>
      <c r="L128" s="683"/>
      <c r="M128" s="683"/>
      <c r="N128" s="677" t="s">
        <v>19</v>
      </c>
      <c r="O128" s="677" t="s">
        <v>1477</v>
      </c>
      <c r="P128" s="743"/>
      <c r="Q128" s="152"/>
      <c r="R128" s="162"/>
      <c r="S128" s="162"/>
      <c r="T128" s="162"/>
      <c r="U128" s="162"/>
      <c r="V128" s="163"/>
      <c r="W128" s="163"/>
      <c r="X128" s="163"/>
    </row>
    <row r="129">
      <c r="A129" s="744">
        <v>45719.0</v>
      </c>
      <c r="B129" s="60">
        <v>45783.0</v>
      </c>
      <c r="C129" s="677">
        <v>165732.0</v>
      </c>
      <c r="D129" s="677" t="s">
        <v>179</v>
      </c>
      <c r="E129" s="674">
        <v>44958.0</v>
      </c>
      <c r="F129" s="679">
        <f t="shared" si="5"/>
        <v>27</v>
      </c>
      <c r="G129" s="674">
        <v>45015.0</v>
      </c>
      <c r="H129" s="680">
        <f t="shared" si="2"/>
        <v>25</v>
      </c>
      <c r="I129" s="677" t="s">
        <v>72</v>
      </c>
      <c r="J129" s="677">
        <v>4033.0</v>
      </c>
      <c r="K129" s="687"/>
      <c r="L129" s="677" t="s">
        <v>1478</v>
      </c>
      <c r="M129" s="677"/>
      <c r="N129" s="677" t="s">
        <v>19</v>
      </c>
      <c r="O129" s="683"/>
      <c r="P129" s="743"/>
      <c r="Q129" s="152"/>
      <c r="R129" s="162"/>
      <c r="S129" s="162"/>
      <c r="T129" s="162"/>
      <c r="U129" s="162"/>
      <c r="V129" s="163"/>
      <c r="W129" s="163"/>
      <c r="X129" s="163"/>
    </row>
    <row r="130">
      <c r="A130" s="744">
        <v>45719.0</v>
      </c>
      <c r="B130" s="60">
        <v>45783.0</v>
      </c>
      <c r="C130" s="677">
        <v>164968.0</v>
      </c>
      <c r="D130" s="677" t="s">
        <v>62</v>
      </c>
      <c r="E130" s="674">
        <v>44958.0</v>
      </c>
      <c r="F130" s="679">
        <f t="shared" si="5"/>
        <v>27</v>
      </c>
      <c r="G130" s="674">
        <v>45007.0</v>
      </c>
      <c r="H130" s="680">
        <f t="shared" si="2"/>
        <v>25</v>
      </c>
      <c r="I130" s="677" t="s">
        <v>73</v>
      </c>
      <c r="J130" s="677">
        <v>214.0</v>
      </c>
      <c r="K130" s="687"/>
      <c r="L130" s="683"/>
      <c r="M130" s="683"/>
      <c r="N130" s="677" t="s">
        <v>19</v>
      </c>
      <c r="O130" s="677" t="s">
        <v>1479</v>
      </c>
      <c r="P130" s="743"/>
      <c r="Q130" s="152"/>
      <c r="R130" s="162"/>
      <c r="S130" s="162"/>
      <c r="T130" s="162"/>
      <c r="U130" s="162"/>
      <c r="V130" s="163"/>
      <c r="W130" s="163"/>
      <c r="X130" s="163"/>
    </row>
    <row r="131">
      <c r="A131" s="744">
        <v>45719.0</v>
      </c>
      <c r="B131" s="60">
        <v>45783.0</v>
      </c>
      <c r="C131" s="677">
        <v>128196.0</v>
      </c>
      <c r="D131" s="677" t="s">
        <v>62</v>
      </c>
      <c r="E131" s="674">
        <v>44409.0</v>
      </c>
      <c r="F131" s="679">
        <f t="shared" si="5"/>
        <v>45</v>
      </c>
      <c r="G131" s="674">
        <v>44692.0</v>
      </c>
      <c r="H131" s="680">
        <f t="shared" si="2"/>
        <v>35</v>
      </c>
      <c r="I131" s="677" t="s">
        <v>49</v>
      </c>
      <c r="J131" s="677" t="s">
        <v>969</v>
      </c>
      <c r="K131" s="687"/>
      <c r="L131" s="683"/>
      <c r="M131" s="683"/>
      <c r="N131" s="677" t="s">
        <v>18</v>
      </c>
      <c r="O131" s="677" t="s">
        <v>1480</v>
      </c>
      <c r="P131" s="743"/>
      <c r="Q131" s="152"/>
      <c r="R131" s="162"/>
      <c r="S131" s="162"/>
      <c r="T131" s="162"/>
      <c r="U131" s="162"/>
      <c r="V131" s="163"/>
      <c r="W131" s="163"/>
      <c r="X131" s="163"/>
    </row>
    <row r="132">
      <c r="A132" s="744">
        <v>45719.0</v>
      </c>
      <c r="B132" s="60">
        <v>45783.0</v>
      </c>
      <c r="C132" s="677">
        <v>58810.0</v>
      </c>
      <c r="D132" s="677" t="s">
        <v>116</v>
      </c>
      <c r="E132" s="674">
        <v>44013.0</v>
      </c>
      <c r="F132" s="679">
        <f t="shared" si="5"/>
        <v>58</v>
      </c>
      <c r="G132" s="674">
        <v>44040.0</v>
      </c>
      <c r="H132" s="680">
        <f t="shared" si="2"/>
        <v>57</v>
      </c>
      <c r="I132" s="677" t="s">
        <v>49</v>
      </c>
      <c r="J132" s="677">
        <v>505.0</v>
      </c>
      <c r="K132" s="687"/>
      <c r="L132" s="683"/>
      <c r="M132" s="683"/>
      <c r="N132" s="677" t="s">
        <v>19</v>
      </c>
      <c r="O132" s="677" t="s">
        <v>1481</v>
      </c>
      <c r="P132" s="743"/>
      <c r="Q132" s="152"/>
      <c r="R132" s="162"/>
      <c r="S132" s="162"/>
      <c r="T132" s="162"/>
      <c r="U132" s="162"/>
      <c r="V132" s="163"/>
      <c r="W132" s="163"/>
      <c r="X132" s="163"/>
    </row>
    <row r="133">
      <c r="A133" s="744">
        <v>45719.0</v>
      </c>
      <c r="B133" s="60">
        <v>45783.0</v>
      </c>
      <c r="C133" s="677">
        <v>61815.0</v>
      </c>
      <c r="D133" s="677" t="s">
        <v>99</v>
      </c>
      <c r="E133" s="674">
        <v>44044.0</v>
      </c>
      <c r="F133" s="679">
        <f t="shared" si="5"/>
        <v>57</v>
      </c>
      <c r="G133" s="674">
        <v>44063.0</v>
      </c>
      <c r="H133" s="680">
        <f t="shared" si="2"/>
        <v>56</v>
      </c>
      <c r="I133" s="677" t="s">
        <v>49</v>
      </c>
      <c r="J133" s="677">
        <v>516.0</v>
      </c>
      <c r="K133" s="687"/>
      <c r="L133" s="683"/>
      <c r="M133" s="683"/>
      <c r="N133" s="677" t="s">
        <v>19</v>
      </c>
      <c r="O133" s="677" t="s">
        <v>1482</v>
      </c>
      <c r="P133" s="743"/>
      <c r="Q133" s="152"/>
      <c r="R133" s="162"/>
      <c r="S133" s="162"/>
      <c r="T133" s="162"/>
      <c r="U133" s="162"/>
      <c r="V133" s="163"/>
      <c r="W133" s="163"/>
      <c r="X133" s="163"/>
    </row>
    <row r="134">
      <c r="A134" s="744">
        <v>45719.0</v>
      </c>
      <c r="B134" s="60">
        <v>45783.0</v>
      </c>
      <c r="C134" s="677">
        <v>85747.0</v>
      </c>
      <c r="D134" s="677" t="s">
        <v>104</v>
      </c>
      <c r="E134" s="674">
        <v>44317.0</v>
      </c>
      <c r="F134" s="679">
        <f t="shared" si="5"/>
        <v>48</v>
      </c>
      <c r="G134" s="674">
        <v>44319.0</v>
      </c>
      <c r="H134" s="680">
        <f t="shared" si="2"/>
        <v>48</v>
      </c>
      <c r="I134" s="677" t="s">
        <v>73</v>
      </c>
      <c r="J134" s="677" t="s">
        <v>121</v>
      </c>
      <c r="K134" s="687"/>
      <c r="L134" s="683"/>
      <c r="M134" s="677" t="s">
        <v>1466</v>
      </c>
      <c r="N134" s="677" t="s">
        <v>19</v>
      </c>
      <c r="O134" s="677" t="s">
        <v>1483</v>
      </c>
      <c r="P134" s="743"/>
      <c r="Q134" s="152"/>
      <c r="R134" s="162"/>
      <c r="S134" s="162"/>
      <c r="T134" s="162"/>
      <c r="U134" s="162"/>
      <c r="V134" s="163"/>
      <c r="W134" s="163"/>
      <c r="X134" s="163"/>
    </row>
    <row r="135">
      <c r="A135" s="744">
        <v>45719.0</v>
      </c>
      <c r="B135" s="60">
        <v>45783.0</v>
      </c>
      <c r="C135" s="677">
        <v>138442.0</v>
      </c>
      <c r="D135" s="677" t="s">
        <v>71</v>
      </c>
      <c r="E135" s="674">
        <v>44743.0</v>
      </c>
      <c r="F135" s="679">
        <f t="shared" si="5"/>
        <v>34</v>
      </c>
      <c r="G135" s="674">
        <v>44772.0</v>
      </c>
      <c r="H135" s="680">
        <f t="shared" si="2"/>
        <v>33</v>
      </c>
      <c r="I135" s="677" t="s">
        <v>73</v>
      </c>
      <c r="J135" s="677" t="s">
        <v>561</v>
      </c>
      <c r="K135" s="687"/>
      <c r="L135" s="683"/>
      <c r="M135" s="677" t="s">
        <v>1484</v>
      </c>
      <c r="N135" s="677" t="s">
        <v>19</v>
      </c>
      <c r="O135" s="677" t="s">
        <v>1485</v>
      </c>
      <c r="P135" s="743"/>
      <c r="Q135" s="152"/>
      <c r="R135" s="162"/>
      <c r="S135" s="162"/>
      <c r="T135" s="162"/>
      <c r="U135" s="162"/>
      <c r="V135" s="163"/>
      <c r="W135" s="163"/>
      <c r="X135" s="163"/>
    </row>
    <row r="136">
      <c r="A136" s="744">
        <v>45719.0</v>
      </c>
      <c r="B136" s="60">
        <v>45783.0</v>
      </c>
      <c r="C136" s="677">
        <v>77768.0</v>
      </c>
      <c r="D136" s="677" t="s">
        <v>96</v>
      </c>
      <c r="E136" s="674">
        <v>44166.0</v>
      </c>
      <c r="F136" s="679">
        <f t="shared" si="5"/>
        <v>53</v>
      </c>
      <c r="G136" s="674">
        <v>44257.0</v>
      </c>
      <c r="H136" s="680">
        <f t="shared" si="2"/>
        <v>50</v>
      </c>
      <c r="I136" s="677" t="s">
        <v>74</v>
      </c>
      <c r="J136" s="677" t="s">
        <v>561</v>
      </c>
      <c r="K136" s="687"/>
      <c r="L136" s="683"/>
      <c r="M136" s="677" t="s">
        <v>1459</v>
      </c>
      <c r="N136" s="677" t="s">
        <v>19</v>
      </c>
      <c r="O136" s="683"/>
      <c r="P136" s="743"/>
      <c r="Q136" s="152"/>
      <c r="R136" s="162"/>
      <c r="S136" s="162"/>
      <c r="T136" s="162"/>
      <c r="U136" s="162"/>
      <c r="V136" s="163"/>
      <c r="W136" s="163"/>
      <c r="X136" s="163"/>
    </row>
    <row r="137">
      <c r="A137" s="744">
        <v>45719.0</v>
      </c>
      <c r="B137" s="60">
        <v>45783.0</v>
      </c>
      <c r="C137" s="677">
        <v>160989.0</v>
      </c>
      <c r="D137" s="677" t="s">
        <v>116</v>
      </c>
      <c r="E137" s="674">
        <v>44958.0</v>
      </c>
      <c r="F137" s="679">
        <f t="shared" si="5"/>
        <v>27</v>
      </c>
      <c r="G137" s="674">
        <v>44981.0</v>
      </c>
      <c r="H137" s="680">
        <f t="shared" si="2"/>
        <v>26</v>
      </c>
      <c r="I137" s="677" t="s">
        <v>73</v>
      </c>
      <c r="J137" s="677" t="s">
        <v>561</v>
      </c>
      <c r="K137" s="687"/>
      <c r="L137" s="683"/>
      <c r="M137" s="683"/>
      <c r="N137" s="677" t="s">
        <v>19</v>
      </c>
      <c r="O137" s="677" t="s">
        <v>1486</v>
      </c>
      <c r="P137" s="746"/>
      <c r="Q137" s="152"/>
      <c r="R137" s="162"/>
      <c r="S137" s="162"/>
      <c r="T137" s="162"/>
      <c r="U137" s="162"/>
      <c r="V137" s="163"/>
      <c r="W137" s="163"/>
      <c r="X137" s="163"/>
    </row>
    <row r="138">
      <c r="A138" s="674">
        <v>45705.0</v>
      </c>
      <c r="B138" s="60">
        <v>45783.0</v>
      </c>
      <c r="C138" s="742">
        <v>235823.0</v>
      </c>
      <c r="D138" s="677" t="s">
        <v>158</v>
      </c>
      <c r="E138" s="674">
        <v>45597.0</v>
      </c>
      <c r="F138" s="679">
        <f t="shared" si="5"/>
        <v>6</v>
      </c>
      <c r="G138" s="686">
        <v>45625.0</v>
      </c>
      <c r="H138" s="680">
        <f t="shared" si="2"/>
        <v>5</v>
      </c>
      <c r="I138" s="677" t="s">
        <v>49</v>
      </c>
      <c r="J138" s="677" t="s">
        <v>33</v>
      </c>
      <c r="K138" s="687"/>
      <c r="L138" s="683"/>
      <c r="M138" s="683"/>
      <c r="N138" s="677" t="s">
        <v>19</v>
      </c>
      <c r="O138" s="677" t="s">
        <v>1487</v>
      </c>
      <c r="P138" s="683"/>
      <c r="Q138" s="152"/>
      <c r="R138" s="162"/>
      <c r="S138" s="162"/>
      <c r="T138" s="162"/>
      <c r="U138" s="162"/>
      <c r="V138" s="163"/>
      <c r="W138" s="163"/>
      <c r="X138" s="163"/>
    </row>
    <row r="139">
      <c r="A139" s="674">
        <v>45705.0</v>
      </c>
      <c r="B139" s="60">
        <v>45783.0</v>
      </c>
      <c r="C139" s="742">
        <v>228912.0</v>
      </c>
      <c r="D139" s="677" t="s">
        <v>111</v>
      </c>
      <c r="E139" s="674">
        <v>45505.0</v>
      </c>
      <c r="F139" s="679">
        <f t="shared" si="5"/>
        <v>9</v>
      </c>
      <c r="G139" s="674">
        <v>45559.0</v>
      </c>
      <c r="H139" s="680">
        <f t="shared" si="2"/>
        <v>7</v>
      </c>
      <c r="I139" s="677" t="s">
        <v>137</v>
      </c>
      <c r="J139" s="677" t="s">
        <v>33</v>
      </c>
      <c r="K139" s="681" t="s">
        <v>50</v>
      </c>
      <c r="L139" s="677" t="s">
        <v>51</v>
      </c>
      <c r="M139" s="683"/>
      <c r="N139" s="677" t="s">
        <v>19</v>
      </c>
      <c r="O139" s="683"/>
      <c r="P139" s="683"/>
      <c r="Q139" s="152"/>
      <c r="R139" s="162"/>
      <c r="S139" s="162"/>
      <c r="T139" s="162"/>
      <c r="U139" s="162"/>
      <c r="V139" s="163"/>
      <c r="W139" s="163"/>
      <c r="X139" s="163"/>
    </row>
    <row r="140">
      <c r="A140" s="674">
        <v>45705.0</v>
      </c>
      <c r="B140" s="60">
        <v>45783.0</v>
      </c>
      <c r="C140" s="742">
        <v>233550.0</v>
      </c>
      <c r="D140" s="677" t="s">
        <v>111</v>
      </c>
      <c r="E140" s="674">
        <v>45566.0</v>
      </c>
      <c r="F140" s="679">
        <f t="shared" si="5"/>
        <v>7</v>
      </c>
      <c r="G140" s="686">
        <v>45608.0</v>
      </c>
      <c r="H140" s="680">
        <f t="shared" si="2"/>
        <v>5</v>
      </c>
      <c r="I140" s="677" t="s">
        <v>49</v>
      </c>
      <c r="J140" s="677" t="s">
        <v>33</v>
      </c>
      <c r="K140" s="687"/>
      <c r="L140" s="683"/>
      <c r="M140" s="683"/>
      <c r="N140" s="677" t="s">
        <v>19</v>
      </c>
      <c r="O140" s="677" t="s">
        <v>1488</v>
      </c>
      <c r="P140" s="683"/>
      <c r="Q140" s="152"/>
      <c r="R140" s="162"/>
      <c r="S140" s="162"/>
      <c r="T140" s="162"/>
      <c r="U140" s="162"/>
      <c r="V140" s="163"/>
      <c r="W140" s="163"/>
      <c r="X140" s="163"/>
    </row>
    <row r="141">
      <c r="A141" s="674">
        <v>45705.0</v>
      </c>
      <c r="B141" s="60">
        <v>45783.0</v>
      </c>
      <c r="C141" s="677">
        <v>179320.0</v>
      </c>
      <c r="D141" s="677" t="s">
        <v>91</v>
      </c>
      <c r="E141" s="674">
        <v>45108.0</v>
      </c>
      <c r="F141" s="679">
        <f t="shared" si="5"/>
        <v>22</v>
      </c>
      <c r="G141" s="674">
        <v>45127.0</v>
      </c>
      <c r="H141" s="680">
        <f t="shared" si="2"/>
        <v>21</v>
      </c>
      <c r="I141" s="677" t="s">
        <v>73</v>
      </c>
      <c r="J141" s="677" t="s">
        <v>186</v>
      </c>
      <c r="K141" s="681" t="s">
        <v>50</v>
      </c>
      <c r="L141" s="677" t="s">
        <v>51</v>
      </c>
      <c r="M141" s="683"/>
      <c r="N141" s="677" t="s">
        <v>19</v>
      </c>
      <c r="O141" s="677" t="s">
        <v>1489</v>
      </c>
      <c r="P141" s="683"/>
      <c r="Q141" s="152"/>
      <c r="R141" s="162"/>
      <c r="S141" s="162"/>
      <c r="T141" s="162"/>
      <c r="U141" s="162"/>
      <c r="V141" s="163"/>
      <c r="W141" s="163"/>
      <c r="X141" s="163"/>
    </row>
    <row r="142">
      <c r="A142" s="674">
        <v>45702.0</v>
      </c>
      <c r="B142" s="60">
        <v>45783.0</v>
      </c>
      <c r="C142" s="677">
        <v>165885.0</v>
      </c>
      <c r="D142" s="677" t="s">
        <v>112</v>
      </c>
      <c r="E142" s="674">
        <v>44866.0</v>
      </c>
      <c r="F142" s="679">
        <f t="shared" si="5"/>
        <v>30</v>
      </c>
      <c r="G142" s="674">
        <v>45015.0</v>
      </c>
      <c r="H142" s="680">
        <f t="shared" si="2"/>
        <v>25</v>
      </c>
      <c r="I142" s="677" t="s">
        <v>59</v>
      </c>
      <c r="J142" s="677"/>
      <c r="K142" s="681"/>
      <c r="L142" s="677" t="s">
        <v>51</v>
      </c>
      <c r="M142" s="674">
        <v>45707.0</v>
      </c>
      <c r="N142" s="768" t="s">
        <v>19</v>
      </c>
      <c r="O142" s="677" t="s">
        <v>1490</v>
      </c>
      <c r="P142" s="683"/>
      <c r="Q142" s="152"/>
      <c r="R142" s="162"/>
      <c r="S142" s="162"/>
      <c r="T142" s="162"/>
      <c r="U142" s="162"/>
      <c r="V142" s="163"/>
      <c r="W142" s="163"/>
      <c r="X142" s="163"/>
    </row>
    <row r="143">
      <c r="A143" s="674">
        <v>45705.0</v>
      </c>
      <c r="B143" s="60">
        <v>45783.0</v>
      </c>
      <c r="C143" s="677">
        <v>226246.0</v>
      </c>
      <c r="D143" s="677" t="s">
        <v>112</v>
      </c>
      <c r="E143" s="674">
        <v>45474.0</v>
      </c>
      <c r="F143" s="679">
        <f t="shared" si="5"/>
        <v>10</v>
      </c>
      <c r="G143" s="674">
        <v>45544.0</v>
      </c>
      <c r="H143" s="680">
        <f t="shared" si="2"/>
        <v>7</v>
      </c>
      <c r="I143" s="677" t="s">
        <v>59</v>
      </c>
      <c r="J143" s="677" t="s">
        <v>33</v>
      </c>
      <c r="K143" s="687"/>
      <c r="L143" s="683"/>
      <c r="M143" s="683"/>
      <c r="N143" s="677" t="s">
        <v>19</v>
      </c>
      <c r="O143" s="683"/>
      <c r="P143" s="683"/>
      <c r="Q143" s="152"/>
      <c r="R143" s="162"/>
      <c r="S143" s="162"/>
      <c r="T143" s="162"/>
      <c r="U143" s="162"/>
      <c r="V143" s="163"/>
      <c r="W143" s="163"/>
      <c r="X143" s="163"/>
    </row>
    <row r="144">
      <c r="A144" s="674">
        <v>45705.0</v>
      </c>
      <c r="B144" s="60">
        <v>45783.0</v>
      </c>
      <c r="C144" s="677">
        <v>196721.0</v>
      </c>
      <c r="D144" s="677" t="s">
        <v>55</v>
      </c>
      <c r="E144" s="674">
        <v>45170.0</v>
      </c>
      <c r="F144" s="679">
        <f t="shared" si="5"/>
        <v>20</v>
      </c>
      <c r="G144" s="674">
        <v>45364.0</v>
      </c>
      <c r="H144" s="680">
        <f t="shared" si="2"/>
        <v>13</v>
      </c>
      <c r="I144" s="677" t="s">
        <v>42</v>
      </c>
      <c r="J144" s="677" t="s">
        <v>33</v>
      </c>
      <c r="K144" s="681" t="s">
        <v>50</v>
      </c>
      <c r="L144" s="677" t="s">
        <v>51</v>
      </c>
      <c r="M144" s="677" t="s">
        <v>1459</v>
      </c>
      <c r="N144" s="677" t="s">
        <v>19</v>
      </c>
      <c r="O144" s="683"/>
      <c r="P144" s="683"/>
      <c r="Q144" s="152"/>
      <c r="R144" s="162"/>
      <c r="S144" s="162"/>
      <c r="T144" s="162"/>
      <c r="U144" s="162"/>
      <c r="V144" s="163"/>
      <c r="W144" s="163"/>
      <c r="X144" s="163"/>
    </row>
    <row r="145">
      <c r="A145" s="674">
        <v>45705.0</v>
      </c>
      <c r="B145" s="60">
        <v>45783.0</v>
      </c>
      <c r="C145" s="677">
        <v>154394.0</v>
      </c>
      <c r="D145" s="677" t="s">
        <v>55</v>
      </c>
      <c r="E145" s="674">
        <v>44805.0</v>
      </c>
      <c r="F145" s="679">
        <f t="shared" si="5"/>
        <v>32</v>
      </c>
      <c r="G145" s="686">
        <v>44915.0</v>
      </c>
      <c r="H145" s="680">
        <f t="shared" si="2"/>
        <v>28</v>
      </c>
      <c r="I145" s="677" t="s">
        <v>72</v>
      </c>
      <c r="J145" s="677" t="s">
        <v>33</v>
      </c>
      <c r="K145" s="681"/>
      <c r="L145" s="677" t="s">
        <v>51</v>
      </c>
      <c r="M145" s="683"/>
      <c r="N145" s="677" t="s">
        <v>19</v>
      </c>
      <c r="O145" s="683"/>
      <c r="P145" s="683"/>
      <c r="Q145" s="152"/>
      <c r="R145" s="162"/>
      <c r="S145" s="162"/>
      <c r="T145" s="162"/>
      <c r="U145" s="162"/>
      <c r="V145" s="163"/>
      <c r="W145" s="163"/>
      <c r="X145" s="163"/>
    </row>
    <row r="146">
      <c r="A146" s="674">
        <v>45705.0</v>
      </c>
      <c r="B146" s="60">
        <v>45783.0</v>
      </c>
      <c r="C146" s="742">
        <v>236520.0</v>
      </c>
      <c r="D146" s="677" t="s">
        <v>55</v>
      </c>
      <c r="E146" s="674">
        <v>45597.0</v>
      </c>
      <c r="F146" s="679">
        <f t="shared" si="5"/>
        <v>6</v>
      </c>
      <c r="G146" s="686">
        <v>45639.0</v>
      </c>
      <c r="H146" s="680">
        <f t="shared" si="2"/>
        <v>4</v>
      </c>
      <c r="I146" s="677" t="s">
        <v>63</v>
      </c>
      <c r="J146" s="677" t="s">
        <v>33</v>
      </c>
      <c r="K146" s="687"/>
      <c r="L146" s="683"/>
      <c r="M146" s="683"/>
      <c r="N146" s="677" t="s">
        <v>19</v>
      </c>
      <c r="O146" s="683"/>
      <c r="P146" s="683"/>
      <c r="Q146" s="152"/>
      <c r="R146" s="162"/>
      <c r="S146" s="162"/>
      <c r="T146" s="162"/>
      <c r="U146" s="162"/>
      <c r="V146" s="163"/>
      <c r="W146" s="163"/>
      <c r="X146" s="163"/>
    </row>
    <row r="147">
      <c r="A147" s="674">
        <v>45705.0</v>
      </c>
      <c r="B147" s="60">
        <v>45783.0</v>
      </c>
      <c r="C147" s="677">
        <v>50767.0</v>
      </c>
      <c r="D147" s="677" t="s">
        <v>95</v>
      </c>
      <c r="E147" s="674">
        <v>43952.0</v>
      </c>
      <c r="F147" s="679">
        <f t="shared" si="5"/>
        <v>60</v>
      </c>
      <c r="G147" s="674">
        <v>43974.0</v>
      </c>
      <c r="H147" s="680">
        <f t="shared" si="2"/>
        <v>59</v>
      </c>
      <c r="I147" s="677" t="s">
        <v>73</v>
      </c>
      <c r="J147" s="677" t="s">
        <v>33</v>
      </c>
      <c r="K147" s="681" t="s">
        <v>50</v>
      </c>
      <c r="L147" s="677" t="s">
        <v>51</v>
      </c>
      <c r="M147" s="677" t="s">
        <v>1459</v>
      </c>
      <c r="N147" s="677" t="s">
        <v>19</v>
      </c>
      <c r="O147" s="677" t="s">
        <v>1491</v>
      </c>
      <c r="P147" s="683"/>
      <c r="Q147" s="152"/>
      <c r="R147" s="162"/>
      <c r="S147" s="162"/>
      <c r="T147" s="162"/>
      <c r="U147" s="162"/>
      <c r="V147" s="163"/>
      <c r="W147" s="163"/>
      <c r="X147" s="163"/>
    </row>
    <row r="148">
      <c r="A148" s="674">
        <v>45705.0</v>
      </c>
      <c r="B148" s="60">
        <v>45783.0</v>
      </c>
      <c r="C148" s="677">
        <v>82485.0</v>
      </c>
      <c r="D148" s="677" t="s">
        <v>95</v>
      </c>
      <c r="E148" s="674">
        <v>44228.0</v>
      </c>
      <c r="F148" s="679">
        <f t="shared" si="5"/>
        <v>51</v>
      </c>
      <c r="G148" s="674">
        <v>44293.0</v>
      </c>
      <c r="H148" s="680">
        <f t="shared" si="2"/>
        <v>48</v>
      </c>
      <c r="I148" s="677" t="s">
        <v>59</v>
      </c>
      <c r="J148" s="677">
        <v>107.0</v>
      </c>
      <c r="K148" s="681">
        <v>3000.0</v>
      </c>
      <c r="L148" s="683"/>
      <c r="M148" s="674">
        <v>45294.0</v>
      </c>
      <c r="N148" s="677" t="s">
        <v>19</v>
      </c>
      <c r="O148" s="677" t="s">
        <v>1492</v>
      </c>
      <c r="P148" s="683"/>
      <c r="Q148" s="152"/>
      <c r="R148" s="162"/>
      <c r="S148" s="162"/>
      <c r="T148" s="162"/>
      <c r="U148" s="162"/>
      <c r="V148" s="163"/>
      <c r="W148" s="163"/>
      <c r="X148" s="163"/>
    </row>
    <row r="149">
      <c r="A149" s="674">
        <v>45705.0</v>
      </c>
      <c r="B149" s="60">
        <v>45783.0</v>
      </c>
      <c r="C149" s="677">
        <v>198340.0</v>
      </c>
      <c r="D149" s="677" t="s">
        <v>95</v>
      </c>
      <c r="E149" s="674">
        <v>45231.0</v>
      </c>
      <c r="F149" s="679">
        <f t="shared" si="5"/>
        <v>18</v>
      </c>
      <c r="G149" s="674">
        <v>45303.0</v>
      </c>
      <c r="H149" s="680">
        <f t="shared" si="2"/>
        <v>15</v>
      </c>
      <c r="I149" s="677" t="s">
        <v>59</v>
      </c>
      <c r="J149" s="677" t="s">
        <v>33</v>
      </c>
      <c r="K149" s="687"/>
      <c r="L149" s="683"/>
      <c r="M149" s="683"/>
      <c r="N149" s="677" t="s">
        <v>19</v>
      </c>
      <c r="O149" s="683"/>
      <c r="P149" s="683"/>
      <c r="Q149" s="152"/>
      <c r="R149" s="162"/>
      <c r="S149" s="162"/>
      <c r="T149" s="162"/>
      <c r="U149" s="162"/>
      <c r="V149" s="163"/>
      <c r="W149" s="163"/>
      <c r="X149" s="163"/>
    </row>
    <row r="150">
      <c r="A150" s="674">
        <v>45705.0</v>
      </c>
      <c r="B150" s="60">
        <v>45783.0</v>
      </c>
      <c r="C150" s="677">
        <v>154602.0</v>
      </c>
      <c r="D150" s="677" t="s">
        <v>95</v>
      </c>
      <c r="E150" s="674">
        <v>44774.0</v>
      </c>
      <c r="F150" s="679">
        <f t="shared" si="5"/>
        <v>33</v>
      </c>
      <c r="G150" s="686">
        <v>44916.0</v>
      </c>
      <c r="H150" s="680">
        <f t="shared" si="2"/>
        <v>28</v>
      </c>
      <c r="I150" s="677" t="s">
        <v>42</v>
      </c>
      <c r="J150" s="677" t="s">
        <v>33</v>
      </c>
      <c r="K150" s="681" t="s">
        <v>50</v>
      </c>
      <c r="L150" s="677" t="s">
        <v>51</v>
      </c>
      <c r="M150" s="683"/>
      <c r="N150" s="677" t="s">
        <v>19</v>
      </c>
      <c r="O150" s="683"/>
      <c r="P150" s="683"/>
      <c r="Q150" s="152"/>
      <c r="R150" s="162"/>
      <c r="S150" s="162"/>
      <c r="T150" s="162"/>
      <c r="U150" s="162"/>
      <c r="V150" s="163"/>
      <c r="W150" s="163"/>
      <c r="X150" s="163"/>
    </row>
    <row r="151">
      <c r="A151" s="674">
        <v>45705.0</v>
      </c>
      <c r="B151" s="60">
        <v>45783.0</v>
      </c>
      <c r="C151" s="677">
        <v>181949.0</v>
      </c>
      <c r="D151" s="677" t="s">
        <v>95</v>
      </c>
      <c r="E151" s="674">
        <v>45170.0</v>
      </c>
      <c r="F151" s="679">
        <f t="shared" si="5"/>
        <v>20</v>
      </c>
      <c r="G151" s="674">
        <v>45150.0</v>
      </c>
      <c r="H151" s="680">
        <f t="shared" si="2"/>
        <v>20</v>
      </c>
      <c r="I151" s="677" t="s">
        <v>42</v>
      </c>
      <c r="J151" s="677" t="s">
        <v>33</v>
      </c>
      <c r="K151" s="681" t="s">
        <v>50</v>
      </c>
      <c r="L151" s="677" t="s">
        <v>51</v>
      </c>
      <c r="M151" s="683"/>
      <c r="N151" s="677" t="s">
        <v>19</v>
      </c>
      <c r="O151" s="683"/>
      <c r="P151" s="683"/>
      <c r="Q151" s="152"/>
      <c r="R151" s="162"/>
      <c r="S151" s="162"/>
      <c r="T151" s="162"/>
      <c r="U151" s="162"/>
      <c r="V151" s="163"/>
      <c r="W151" s="163"/>
      <c r="X151" s="163"/>
    </row>
    <row r="152">
      <c r="A152" s="674">
        <v>45705.0</v>
      </c>
      <c r="B152" s="60">
        <v>45783.0</v>
      </c>
      <c r="C152" s="677">
        <v>187482.0</v>
      </c>
      <c r="D152" s="677" t="s">
        <v>95</v>
      </c>
      <c r="E152" s="674">
        <v>45108.0</v>
      </c>
      <c r="F152" s="679">
        <f t="shared" si="5"/>
        <v>22</v>
      </c>
      <c r="G152" s="674">
        <v>45196.0</v>
      </c>
      <c r="H152" s="680">
        <f t="shared" si="2"/>
        <v>19</v>
      </c>
      <c r="I152" s="677" t="s">
        <v>49</v>
      </c>
      <c r="J152" s="677">
        <v>112.0</v>
      </c>
      <c r="K152" s="687"/>
      <c r="L152" s="683"/>
      <c r="M152" s="674">
        <v>45517.0</v>
      </c>
      <c r="N152" s="677" t="s">
        <v>19</v>
      </c>
      <c r="O152" s="677" t="s">
        <v>1493</v>
      </c>
      <c r="P152" s="683"/>
      <c r="Q152" s="152"/>
      <c r="R152" s="162"/>
      <c r="S152" s="162"/>
      <c r="T152" s="162"/>
      <c r="U152" s="162"/>
      <c r="V152" s="163"/>
      <c r="W152" s="163"/>
      <c r="X152" s="163"/>
    </row>
    <row r="153">
      <c r="A153" s="674">
        <v>45705.0</v>
      </c>
      <c r="B153" s="60">
        <v>45783.0</v>
      </c>
      <c r="C153" s="677">
        <v>122379.0</v>
      </c>
      <c r="D153" s="677" t="s">
        <v>96</v>
      </c>
      <c r="E153" s="674">
        <v>44621.0</v>
      </c>
      <c r="F153" s="679">
        <f t="shared" si="5"/>
        <v>38</v>
      </c>
      <c r="G153" s="674">
        <v>44652.0</v>
      </c>
      <c r="H153" s="680">
        <f t="shared" si="2"/>
        <v>37</v>
      </c>
      <c r="I153" s="677" t="s">
        <v>137</v>
      </c>
      <c r="J153" s="677" t="s">
        <v>33</v>
      </c>
      <c r="K153" s="681" t="s">
        <v>50</v>
      </c>
      <c r="L153" s="677" t="s">
        <v>51</v>
      </c>
      <c r="M153" s="683"/>
      <c r="N153" s="677" t="s">
        <v>19</v>
      </c>
      <c r="O153" s="683"/>
      <c r="P153" s="683"/>
      <c r="Q153" s="152"/>
      <c r="R153" s="162"/>
      <c r="S153" s="162"/>
      <c r="T153" s="162"/>
      <c r="U153" s="162"/>
      <c r="V153" s="163"/>
      <c r="W153" s="163"/>
      <c r="X153" s="163"/>
    </row>
    <row r="154">
      <c r="A154" s="674">
        <v>45705.0</v>
      </c>
      <c r="B154" s="60">
        <v>45783.0</v>
      </c>
      <c r="C154" s="677">
        <v>178228.0</v>
      </c>
      <c r="D154" s="677" t="s">
        <v>96</v>
      </c>
      <c r="E154" s="674">
        <v>45078.0</v>
      </c>
      <c r="F154" s="679">
        <f t="shared" si="5"/>
        <v>23</v>
      </c>
      <c r="G154" s="674">
        <v>45121.0</v>
      </c>
      <c r="H154" s="680">
        <f t="shared" si="2"/>
        <v>21</v>
      </c>
      <c r="I154" s="677" t="s">
        <v>49</v>
      </c>
      <c r="J154" s="677">
        <v>505.0</v>
      </c>
      <c r="K154" s="687"/>
      <c r="L154" s="683"/>
      <c r="M154" s="674">
        <v>45548.0</v>
      </c>
      <c r="N154" s="677" t="s">
        <v>19</v>
      </c>
      <c r="O154" s="677" t="s">
        <v>1494</v>
      </c>
      <c r="P154" s="683"/>
      <c r="Q154" s="152"/>
      <c r="R154" s="162"/>
      <c r="S154" s="162"/>
      <c r="T154" s="162"/>
      <c r="U154" s="162"/>
      <c r="V154" s="163"/>
      <c r="W154" s="163"/>
      <c r="X154" s="163"/>
    </row>
    <row r="155">
      <c r="A155" s="674">
        <v>45705.0</v>
      </c>
      <c r="B155" s="60">
        <v>45783.0</v>
      </c>
      <c r="C155" s="677">
        <v>193637.0</v>
      </c>
      <c r="D155" s="677" t="s">
        <v>62</v>
      </c>
      <c r="E155" s="674">
        <v>45139.0</v>
      </c>
      <c r="F155" s="679">
        <f t="shared" si="5"/>
        <v>21</v>
      </c>
      <c r="G155" s="686">
        <v>45252.0</v>
      </c>
      <c r="H155" s="680">
        <f t="shared" si="2"/>
        <v>17</v>
      </c>
      <c r="I155" s="677" t="s">
        <v>73</v>
      </c>
      <c r="J155" s="677" t="s">
        <v>33</v>
      </c>
      <c r="K155" s="681" t="s">
        <v>50</v>
      </c>
      <c r="L155" s="677" t="s">
        <v>51</v>
      </c>
      <c r="M155" s="683"/>
      <c r="N155" s="677" t="s">
        <v>19</v>
      </c>
      <c r="O155" s="677" t="s">
        <v>1495</v>
      </c>
      <c r="P155" s="683"/>
      <c r="Q155" s="152"/>
      <c r="R155" s="162"/>
      <c r="S155" s="162"/>
      <c r="T155" s="162"/>
      <c r="U155" s="162"/>
      <c r="V155" s="163"/>
      <c r="W155" s="163"/>
      <c r="X155" s="163"/>
    </row>
    <row r="156">
      <c r="A156" s="674">
        <v>45705.0</v>
      </c>
      <c r="B156" s="60">
        <v>45783.0</v>
      </c>
      <c r="C156" s="677">
        <v>227198.0</v>
      </c>
      <c r="D156" s="677" t="s">
        <v>62</v>
      </c>
      <c r="E156" s="674">
        <v>45413.0</v>
      </c>
      <c r="F156" s="679">
        <f t="shared" si="5"/>
        <v>12</v>
      </c>
      <c r="G156" s="674">
        <v>45541.0</v>
      </c>
      <c r="H156" s="680">
        <f t="shared" si="2"/>
        <v>8</v>
      </c>
      <c r="I156" s="677" t="s">
        <v>59</v>
      </c>
      <c r="J156" s="677" t="s">
        <v>33</v>
      </c>
      <c r="K156" s="687"/>
      <c r="L156" s="683"/>
      <c r="M156" s="683"/>
      <c r="N156" s="677" t="s">
        <v>19</v>
      </c>
      <c r="O156" s="683"/>
      <c r="P156" s="683"/>
      <c r="Q156" s="152"/>
      <c r="R156" s="162"/>
      <c r="S156" s="162"/>
      <c r="T156" s="162"/>
      <c r="U156" s="162"/>
      <c r="V156" s="163"/>
      <c r="W156" s="163"/>
      <c r="X156" s="163"/>
    </row>
    <row r="157">
      <c r="A157" s="674">
        <v>45705.0</v>
      </c>
      <c r="B157" s="60">
        <v>45783.0</v>
      </c>
      <c r="C157" s="677">
        <v>155875.0</v>
      </c>
      <c r="D157" s="677" t="s">
        <v>116</v>
      </c>
      <c r="E157" s="674">
        <v>44896.0</v>
      </c>
      <c r="F157" s="679">
        <f t="shared" si="5"/>
        <v>29</v>
      </c>
      <c r="G157" s="674">
        <v>44935.0</v>
      </c>
      <c r="H157" s="680">
        <f t="shared" si="2"/>
        <v>27</v>
      </c>
      <c r="I157" s="677" t="s">
        <v>49</v>
      </c>
      <c r="J157" s="677" t="s">
        <v>33</v>
      </c>
      <c r="K157" s="681" t="s">
        <v>50</v>
      </c>
      <c r="L157" s="677" t="s">
        <v>51</v>
      </c>
      <c r="M157" s="686">
        <v>45625.0</v>
      </c>
      <c r="N157" s="677" t="s">
        <v>19</v>
      </c>
      <c r="O157" s="677" t="s">
        <v>1496</v>
      </c>
      <c r="P157" s="683"/>
      <c r="Q157" s="152"/>
      <c r="R157" s="162"/>
      <c r="S157" s="162"/>
      <c r="T157" s="162"/>
      <c r="U157" s="162"/>
      <c r="V157" s="163"/>
      <c r="W157" s="163"/>
      <c r="X157" s="163"/>
    </row>
    <row r="158">
      <c r="A158" s="674">
        <v>45705.0</v>
      </c>
      <c r="B158" s="60">
        <v>45783.0</v>
      </c>
      <c r="C158" s="677">
        <v>89764.0</v>
      </c>
      <c r="D158" s="677" t="s">
        <v>116</v>
      </c>
      <c r="E158" s="674">
        <v>44197.0</v>
      </c>
      <c r="F158" s="679">
        <f t="shared" si="5"/>
        <v>52</v>
      </c>
      <c r="G158" s="674">
        <v>44369.0</v>
      </c>
      <c r="H158" s="680">
        <f t="shared" si="2"/>
        <v>46</v>
      </c>
      <c r="I158" s="677" t="s">
        <v>49</v>
      </c>
      <c r="J158" s="677" t="s">
        <v>33</v>
      </c>
      <c r="K158" s="681" t="s">
        <v>50</v>
      </c>
      <c r="L158" s="677" t="s">
        <v>51</v>
      </c>
      <c r="M158" s="677" t="s">
        <v>1497</v>
      </c>
      <c r="N158" s="677" t="s">
        <v>19</v>
      </c>
      <c r="O158" s="677" t="s">
        <v>1498</v>
      </c>
      <c r="P158" s="683"/>
      <c r="Q158" s="152"/>
      <c r="R158" s="162"/>
      <c r="S158" s="162"/>
      <c r="T158" s="162"/>
      <c r="U158" s="162"/>
      <c r="V158" s="163"/>
      <c r="W158" s="163"/>
      <c r="X158" s="163"/>
    </row>
    <row r="159">
      <c r="A159" s="674">
        <v>45705.0</v>
      </c>
      <c r="B159" s="60">
        <v>45783.0</v>
      </c>
      <c r="C159" s="677">
        <v>118798.0</v>
      </c>
      <c r="D159" s="677" t="s">
        <v>116</v>
      </c>
      <c r="E159" s="674">
        <v>44593.0</v>
      </c>
      <c r="F159" s="679">
        <f t="shared" si="5"/>
        <v>39</v>
      </c>
      <c r="G159" s="674">
        <v>44629.0</v>
      </c>
      <c r="H159" s="680">
        <f t="shared" si="2"/>
        <v>37</v>
      </c>
      <c r="I159" s="677" t="s">
        <v>73</v>
      </c>
      <c r="J159" s="677" t="s">
        <v>33</v>
      </c>
      <c r="K159" s="681" t="s">
        <v>50</v>
      </c>
      <c r="L159" s="677" t="s">
        <v>51</v>
      </c>
      <c r="M159" s="683"/>
      <c r="N159" s="677" t="s">
        <v>19</v>
      </c>
      <c r="O159" s="677" t="s">
        <v>1499</v>
      </c>
      <c r="P159" s="683"/>
      <c r="Q159" s="152"/>
      <c r="R159" s="162"/>
      <c r="S159" s="162"/>
      <c r="T159" s="162"/>
      <c r="U159" s="162"/>
      <c r="V159" s="163"/>
      <c r="W159" s="163"/>
      <c r="X159" s="163"/>
    </row>
    <row r="160">
      <c r="A160" s="674">
        <v>45705.0</v>
      </c>
      <c r="B160" s="60">
        <v>45783.0</v>
      </c>
      <c r="C160" s="677">
        <v>157613.0</v>
      </c>
      <c r="D160" s="677" t="s">
        <v>116</v>
      </c>
      <c r="E160" s="674">
        <v>44896.0</v>
      </c>
      <c r="F160" s="679">
        <f t="shared" si="5"/>
        <v>29</v>
      </c>
      <c r="G160" s="674">
        <v>44953.0</v>
      </c>
      <c r="H160" s="680">
        <f t="shared" si="2"/>
        <v>27</v>
      </c>
      <c r="I160" s="677" t="s">
        <v>73</v>
      </c>
      <c r="J160" s="677" t="s">
        <v>33</v>
      </c>
      <c r="K160" s="681" t="s">
        <v>50</v>
      </c>
      <c r="L160" s="677" t="s">
        <v>51</v>
      </c>
      <c r="M160" s="683"/>
      <c r="N160" s="677" t="s">
        <v>19</v>
      </c>
      <c r="O160" s="677" t="s">
        <v>1500</v>
      </c>
      <c r="P160" s="683"/>
      <c r="Q160" s="152"/>
      <c r="R160" s="162"/>
      <c r="S160" s="162"/>
      <c r="T160" s="162"/>
      <c r="U160" s="162"/>
      <c r="V160" s="163"/>
      <c r="W160" s="163"/>
      <c r="X160" s="163"/>
    </row>
    <row r="161">
      <c r="A161" s="674">
        <v>45705.0</v>
      </c>
      <c r="B161" s="60">
        <v>45783.0</v>
      </c>
      <c r="C161" s="742">
        <v>233595.0</v>
      </c>
      <c r="D161" s="677" t="s">
        <v>116</v>
      </c>
      <c r="E161" s="674">
        <v>45536.0</v>
      </c>
      <c r="F161" s="679">
        <f t="shared" si="5"/>
        <v>8</v>
      </c>
      <c r="G161" s="674">
        <v>45603.0</v>
      </c>
      <c r="H161" s="680">
        <f t="shared" si="2"/>
        <v>5</v>
      </c>
      <c r="I161" s="677" t="s">
        <v>59</v>
      </c>
      <c r="J161" s="677" t="s">
        <v>33</v>
      </c>
      <c r="K161" s="687"/>
      <c r="L161" s="683"/>
      <c r="M161" s="683"/>
      <c r="N161" s="677" t="s">
        <v>19</v>
      </c>
      <c r="O161" s="683"/>
      <c r="P161" s="683"/>
      <c r="Q161" s="152"/>
      <c r="R161" s="162"/>
      <c r="S161" s="162"/>
      <c r="T161" s="162"/>
      <c r="U161" s="162"/>
      <c r="V161" s="163"/>
      <c r="W161" s="163"/>
      <c r="X161" s="163"/>
    </row>
    <row r="162">
      <c r="A162" s="674">
        <v>45705.0</v>
      </c>
      <c r="B162" s="60">
        <v>45783.0</v>
      </c>
      <c r="C162" s="742">
        <v>227777.0</v>
      </c>
      <c r="D162" s="677" t="s">
        <v>116</v>
      </c>
      <c r="E162" s="674">
        <v>45566.0</v>
      </c>
      <c r="F162" s="679">
        <f t="shared" si="5"/>
        <v>7</v>
      </c>
      <c r="G162" s="674">
        <v>45568.0</v>
      </c>
      <c r="H162" s="680">
        <f t="shared" si="2"/>
        <v>7</v>
      </c>
      <c r="I162" s="677" t="s">
        <v>42</v>
      </c>
      <c r="J162" s="677" t="s">
        <v>33</v>
      </c>
      <c r="K162" s="681">
        <v>2500.0</v>
      </c>
      <c r="L162" s="677" t="s">
        <v>51</v>
      </c>
      <c r="M162" s="683"/>
      <c r="N162" s="677" t="s">
        <v>19</v>
      </c>
      <c r="O162" s="683"/>
      <c r="P162" s="683"/>
      <c r="Q162" s="152"/>
      <c r="R162" s="162"/>
      <c r="S162" s="162"/>
      <c r="T162" s="162"/>
      <c r="U162" s="162"/>
      <c r="V162" s="163"/>
      <c r="W162" s="163"/>
      <c r="X162" s="163"/>
    </row>
    <row r="163">
      <c r="A163" s="674">
        <v>45705.0</v>
      </c>
      <c r="B163" s="60">
        <v>45783.0</v>
      </c>
      <c r="C163" s="742">
        <v>237698.0</v>
      </c>
      <c r="D163" s="677" t="s">
        <v>116</v>
      </c>
      <c r="E163" s="674">
        <v>45536.0</v>
      </c>
      <c r="F163" s="679">
        <f t="shared" si="5"/>
        <v>8</v>
      </c>
      <c r="G163" s="686">
        <v>45651.0</v>
      </c>
      <c r="H163" s="680">
        <f t="shared" si="2"/>
        <v>4</v>
      </c>
      <c r="I163" s="677" t="s">
        <v>42</v>
      </c>
      <c r="J163" s="677" t="s">
        <v>33</v>
      </c>
      <c r="K163" s="681">
        <v>2000.0</v>
      </c>
      <c r="L163" s="677" t="s">
        <v>51</v>
      </c>
      <c r="M163" s="683"/>
      <c r="N163" s="677" t="s">
        <v>19</v>
      </c>
      <c r="O163" s="683"/>
      <c r="P163" s="683"/>
      <c r="Q163" s="152"/>
      <c r="R163" s="162"/>
      <c r="S163" s="162"/>
      <c r="T163" s="162"/>
      <c r="U163" s="162"/>
      <c r="V163" s="163"/>
      <c r="W163" s="163"/>
      <c r="X163" s="163"/>
    </row>
    <row r="164">
      <c r="A164" s="674">
        <v>45705.0</v>
      </c>
      <c r="B164" s="60">
        <v>45783.0</v>
      </c>
      <c r="C164" s="677">
        <v>156629.0</v>
      </c>
      <c r="D164" s="677" t="s">
        <v>98</v>
      </c>
      <c r="E164" s="674">
        <v>42736.0</v>
      </c>
      <c r="F164" s="679">
        <f t="shared" si="5"/>
        <v>100</v>
      </c>
      <c r="G164" s="674">
        <v>44940.0</v>
      </c>
      <c r="H164" s="680">
        <f t="shared" si="2"/>
        <v>27</v>
      </c>
      <c r="I164" s="677" t="s">
        <v>59</v>
      </c>
      <c r="J164" s="677" t="s">
        <v>1501</v>
      </c>
      <c r="K164" s="681"/>
      <c r="L164" s="677" t="s">
        <v>51</v>
      </c>
      <c r="M164" s="683"/>
      <c r="N164" s="677" t="s">
        <v>19</v>
      </c>
      <c r="O164" s="683"/>
      <c r="P164" s="683"/>
      <c r="Q164" s="152"/>
      <c r="R164" s="162"/>
      <c r="S164" s="162"/>
      <c r="T164" s="162"/>
      <c r="U164" s="162"/>
      <c r="V164" s="163"/>
      <c r="W164" s="163"/>
      <c r="X164" s="163"/>
    </row>
    <row r="165">
      <c r="A165" s="674">
        <v>45705.0</v>
      </c>
      <c r="B165" s="60">
        <v>45783.0</v>
      </c>
      <c r="C165" s="742">
        <v>239253.0</v>
      </c>
      <c r="D165" s="677" t="s">
        <v>98</v>
      </c>
      <c r="E165" s="674">
        <v>45566.0</v>
      </c>
      <c r="F165" s="679">
        <f t="shared" si="5"/>
        <v>7</v>
      </c>
      <c r="G165" s="674">
        <v>45672.0</v>
      </c>
      <c r="H165" s="680">
        <f t="shared" si="2"/>
        <v>3</v>
      </c>
      <c r="I165" s="677" t="s">
        <v>72</v>
      </c>
      <c r="J165" s="677" t="s">
        <v>33</v>
      </c>
      <c r="K165" s="681"/>
      <c r="L165" s="677" t="s">
        <v>51</v>
      </c>
      <c r="M165" s="683"/>
      <c r="N165" s="677" t="s">
        <v>19</v>
      </c>
      <c r="O165" s="683"/>
      <c r="P165" s="683"/>
      <c r="Q165" s="152"/>
      <c r="R165" s="162"/>
      <c r="S165" s="162"/>
      <c r="T165" s="162"/>
      <c r="U165" s="162"/>
      <c r="V165" s="163"/>
      <c r="W165" s="163"/>
      <c r="X165" s="163"/>
    </row>
    <row r="166">
      <c r="A166" s="674">
        <v>45705.0</v>
      </c>
      <c r="B166" s="60">
        <v>45783.0</v>
      </c>
      <c r="C166" s="677">
        <v>204233.0</v>
      </c>
      <c r="D166" s="677" t="s">
        <v>98</v>
      </c>
      <c r="E166" s="674">
        <v>43617.0</v>
      </c>
      <c r="F166" s="679">
        <f t="shared" si="5"/>
        <v>71</v>
      </c>
      <c r="G166" s="674">
        <v>45351.0</v>
      </c>
      <c r="H166" s="680">
        <f t="shared" si="2"/>
        <v>14</v>
      </c>
      <c r="I166" s="677" t="s">
        <v>49</v>
      </c>
      <c r="J166" s="677">
        <v>505.0</v>
      </c>
      <c r="K166" s="687"/>
      <c r="L166" s="683"/>
      <c r="M166" s="686">
        <v>45654.0</v>
      </c>
      <c r="N166" s="677" t="s">
        <v>19</v>
      </c>
      <c r="O166" s="677" t="s">
        <v>1502</v>
      </c>
      <c r="P166" s="683"/>
      <c r="Q166" s="152"/>
      <c r="R166" s="162"/>
      <c r="S166" s="162"/>
      <c r="T166" s="162"/>
      <c r="U166" s="162"/>
      <c r="V166" s="163"/>
      <c r="W166" s="163"/>
      <c r="X166" s="163"/>
    </row>
    <row r="167">
      <c r="A167" s="674">
        <v>45705.0</v>
      </c>
      <c r="B167" s="60">
        <v>45783.0</v>
      </c>
      <c r="C167" s="677">
        <v>155155.0</v>
      </c>
      <c r="D167" s="677" t="s">
        <v>118</v>
      </c>
      <c r="E167" s="674">
        <v>44896.0</v>
      </c>
      <c r="F167" s="679">
        <f t="shared" si="5"/>
        <v>29</v>
      </c>
      <c r="G167" s="674">
        <v>44928.0</v>
      </c>
      <c r="H167" s="680">
        <f t="shared" si="2"/>
        <v>28</v>
      </c>
      <c r="I167" s="677" t="s">
        <v>72</v>
      </c>
      <c r="J167" s="677">
        <v>4047.0</v>
      </c>
      <c r="K167" s="681"/>
      <c r="L167" s="677" t="s">
        <v>51</v>
      </c>
      <c r="M167" s="683"/>
      <c r="N167" s="677" t="s">
        <v>19</v>
      </c>
      <c r="O167" s="683"/>
      <c r="P167" s="683"/>
      <c r="Q167" s="152"/>
      <c r="R167" s="162"/>
      <c r="S167" s="162"/>
      <c r="T167" s="162"/>
      <c r="U167" s="162"/>
      <c r="V167" s="163"/>
      <c r="W167" s="163"/>
      <c r="X167" s="163"/>
    </row>
    <row r="168">
      <c r="A168" s="674">
        <v>45705.0</v>
      </c>
      <c r="B168" s="60">
        <v>45783.0</v>
      </c>
      <c r="C168" s="742">
        <v>239728.0</v>
      </c>
      <c r="D168" s="677" t="s">
        <v>99</v>
      </c>
      <c r="E168" s="674">
        <v>45597.0</v>
      </c>
      <c r="F168" s="679">
        <f t="shared" si="5"/>
        <v>6</v>
      </c>
      <c r="G168" s="674">
        <v>45677.0</v>
      </c>
      <c r="H168" s="680">
        <f t="shared" si="2"/>
        <v>3</v>
      </c>
      <c r="I168" s="677" t="s">
        <v>59</v>
      </c>
      <c r="J168" s="677" t="s">
        <v>33</v>
      </c>
      <c r="K168" s="687"/>
      <c r="L168" s="683"/>
      <c r="M168" s="677" t="s">
        <v>721</v>
      </c>
      <c r="N168" s="677" t="s">
        <v>19</v>
      </c>
      <c r="O168" s="683"/>
      <c r="P168" s="683"/>
      <c r="Q168" s="152"/>
      <c r="R168" s="162"/>
      <c r="S168" s="162"/>
      <c r="T168" s="162"/>
      <c r="U168" s="162"/>
      <c r="V168" s="163"/>
      <c r="W168" s="163"/>
      <c r="X168" s="163"/>
    </row>
    <row r="169">
      <c r="A169" s="674">
        <v>45705.0</v>
      </c>
      <c r="B169" s="60">
        <v>45782.0</v>
      </c>
      <c r="C169" s="677">
        <v>194676.0</v>
      </c>
      <c r="D169" s="677" t="s">
        <v>99</v>
      </c>
      <c r="E169" s="674">
        <v>45017.0</v>
      </c>
      <c r="F169" s="679">
        <f t="shared" si="5"/>
        <v>25</v>
      </c>
      <c r="G169" s="674">
        <v>45261.0</v>
      </c>
      <c r="H169" s="680">
        <f t="shared" si="2"/>
        <v>17</v>
      </c>
      <c r="I169" s="677" t="s">
        <v>42</v>
      </c>
      <c r="J169" s="677" t="s">
        <v>1503</v>
      </c>
      <c r="K169" s="681" t="s">
        <v>50</v>
      </c>
      <c r="L169" s="677" t="s">
        <v>51</v>
      </c>
      <c r="M169" s="683"/>
      <c r="N169" s="677" t="s">
        <v>22</v>
      </c>
      <c r="O169" s="683"/>
      <c r="P169" s="683"/>
      <c r="Q169" s="152"/>
      <c r="R169" s="162"/>
      <c r="S169" s="162"/>
      <c r="T169" s="162"/>
      <c r="U169" s="162"/>
      <c r="V169" s="163"/>
      <c r="W169" s="163"/>
      <c r="X169" s="163"/>
    </row>
    <row r="170">
      <c r="A170" s="674">
        <v>45705.0</v>
      </c>
      <c r="B170" s="60">
        <v>45783.0</v>
      </c>
      <c r="C170" s="677">
        <v>181114.0</v>
      </c>
      <c r="D170" s="677" t="s">
        <v>99</v>
      </c>
      <c r="E170" s="674">
        <v>45108.0</v>
      </c>
      <c r="F170" s="679">
        <f t="shared" si="5"/>
        <v>22</v>
      </c>
      <c r="G170" s="686">
        <v>45215.0</v>
      </c>
      <c r="H170" s="680">
        <f t="shared" si="2"/>
        <v>18</v>
      </c>
      <c r="I170" s="677" t="s">
        <v>49</v>
      </c>
      <c r="J170" s="677" t="s">
        <v>135</v>
      </c>
      <c r="K170" s="687"/>
      <c r="L170" s="683"/>
      <c r="M170" s="674">
        <v>45383.0</v>
      </c>
      <c r="N170" s="677" t="s">
        <v>19</v>
      </c>
      <c r="O170" s="677" t="s">
        <v>1504</v>
      </c>
      <c r="P170" s="683"/>
      <c r="Q170" s="152"/>
      <c r="R170" s="162"/>
      <c r="S170" s="162"/>
      <c r="T170" s="162"/>
      <c r="U170" s="162"/>
      <c r="V170" s="163"/>
      <c r="W170" s="163"/>
      <c r="X170" s="163"/>
    </row>
    <row r="171">
      <c r="A171" s="674">
        <v>45705.0</v>
      </c>
      <c r="B171" s="60">
        <v>45783.0</v>
      </c>
      <c r="C171" s="677">
        <v>144535.0</v>
      </c>
      <c r="D171" s="677" t="s">
        <v>58</v>
      </c>
      <c r="E171" s="674">
        <v>44501.0</v>
      </c>
      <c r="F171" s="679">
        <f t="shared" si="5"/>
        <v>42</v>
      </c>
      <c r="G171" s="674">
        <v>44805.0</v>
      </c>
      <c r="H171" s="680">
        <f t="shared" si="2"/>
        <v>32</v>
      </c>
      <c r="I171" s="677" t="s">
        <v>144</v>
      </c>
      <c r="J171" s="677" t="s">
        <v>33</v>
      </c>
      <c r="K171" s="681" t="s">
        <v>50</v>
      </c>
      <c r="L171" s="677" t="s">
        <v>51</v>
      </c>
      <c r="M171" s="683"/>
      <c r="N171" s="677" t="s">
        <v>19</v>
      </c>
      <c r="O171" s="683"/>
      <c r="P171" s="683"/>
      <c r="Q171" s="152"/>
      <c r="R171" s="162"/>
      <c r="S171" s="162"/>
      <c r="T171" s="162"/>
      <c r="U171" s="162"/>
      <c r="V171" s="163"/>
      <c r="W171" s="163"/>
      <c r="X171" s="163"/>
    </row>
    <row r="172">
      <c r="A172" s="674">
        <v>45705.0</v>
      </c>
      <c r="B172" s="60">
        <v>45783.0</v>
      </c>
      <c r="C172" s="677">
        <v>60971.0</v>
      </c>
      <c r="D172" s="677" t="s">
        <v>83</v>
      </c>
      <c r="E172" s="674">
        <v>43891.0</v>
      </c>
      <c r="F172" s="679">
        <f t="shared" si="5"/>
        <v>62</v>
      </c>
      <c r="G172" s="674">
        <v>44071.0</v>
      </c>
      <c r="H172" s="680">
        <f t="shared" si="2"/>
        <v>56</v>
      </c>
      <c r="I172" s="677" t="s">
        <v>144</v>
      </c>
      <c r="J172" s="677" t="s">
        <v>33</v>
      </c>
      <c r="K172" s="681" t="s">
        <v>50</v>
      </c>
      <c r="L172" s="677" t="s">
        <v>51</v>
      </c>
      <c r="M172" s="683"/>
      <c r="N172" s="677" t="s">
        <v>19</v>
      </c>
      <c r="O172" s="683"/>
      <c r="P172" s="683"/>
      <c r="Q172" s="152"/>
      <c r="R172" s="162"/>
      <c r="S172" s="162"/>
      <c r="T172" s="162"/>
      <c r="U172" s="162"/>
      <c r="V172" s="163"/>
      <c r="W172" s="163"/>
      <c r="X172" s="163"/>
    </row>
    <row r="173">
      <c r="A173" s="674">
        <v>45705.0</v>
      </c>
      <c r="B173" s="60">
        <v>45783.0</v>
      </c>
      <c r="C173" s="677">
        <v>68706.0</v>
      </c>
      <c r="D173" s="677" t="s">
        <v>107</v>
      </c>
      <c r="E173" s="674">
        <v>43952.0</v>
      </c>
      <c r="F173" s="679">
        <f t="shared" si="5"/>
        <v>60</v>
      </c>
      <c r="G173" s="686">
        <v>44132.0</v>
      </c>
      <c r="H173" s="680">
        <f t="shared" si="2"/>
        <v>54</v>
      </c>
      <c r="I173" s="677" t="s">
        <v>144</v>
      </c>
      <c r="J173" s="677" t="s">
        <v>33</v>
      </c>
      <c r="K173" s="681" t="s">
        <v>50</v>
      </c>
      <c r="L173" s="677" t="s">
        <v>51</v>
      </c>
      <c r="M173" s="683"/>
      <c r="N173" s="677" t="s">
        <v>19</v>
      </c>
      <c r="O173" s="683"/>
      <c r="P173" s="683"/>
      <c r="Q173" s="152"/>
      <c r="R173" s="162"/>
      <c r="S173" s="162"/>
      <c r="T173" s="162"/>
      <c r="U173" s="162"/>
      <c r="V173" s="163"/>
      <c r="W173" s="163"/>
      <c r="X173" s="163"/>
    </row>
    <row r="174">
      <c r="A174" s="674">
        <v>45705.0</v>
      </c>
      <c r="B174" s="60">
        <v>45783.0</v>
      </c>
      <c r="C174" s="677">
        <v>4783.0</v>
      </c>
      <c r="D174" s="677" t="s">
        <v>96</v>
      </c>
      <c r="E174" s="674">
        <v>43322.0</v>
      </c>
      <c r="F174" s="679">
        <f t="shared" si="5"/>
        <v>80</v>
      </c>
      <c r="G174" s="674">
        <v>43318.0</v>
      </c>
      <c r="H174" s="680">
        <f t="shared" si="2"/>
        <v>81</v>
      </c>
      <c r="I174" s="677" t="s">
        <v>59</v>
      </c>
      <c r="J174" s="677"/>
      <c r="K174" s="681"/>
      <c r="L174" s="677" t="s">
        <v>51</v>
      </c>
      <c r="M174" s="746" t="s">
        <v>1447</v>
      </c>
      <c r="N174" s="677" t="s">
        <v>19</v>
      </c>
      <c r="O174" s="683"/>
      <c r="P174" s="683"/>
      <c r="Q174" s="152"/>
      <c r="R174" s="162"/>
      <c r="S174" s="162"/>
      <c r="T174" s="162"/>
      <c r="U174" s="162"/>
      <c r="V174" s="163"/>
      <c r="W174" s="163"/>
      <c r="X174" s="163"/>
    </row>
    <row r="175">
      <c r="A175" s="674">
        <v>45705.0</v>
      </c>
      <c r="B175" s="60">
        <v>45783.0</v>
      </c>
      <c r="C175" s="677">
        <v>3337.0</v>
      </c>
      <c r="D175" s="677" t="s">
        <v>96</v>
      </c>
      <c r="E175" s="674">
        <v>43101.0</v>
      </c>
      <c r="F175" s="679">
        <f t="shared" si="5"/>
        <v>88</v>
      </c>
      <c r="G175" s="674">
        <v>43230.0</v>
      </c>
      <c r="H175" s="680">
        <f t="shared" si="2"/>
        <v>83</v>
      </c>
      <c r="I175" s="677" t="s">
        <v>73</v>
      </c>
      <c r="J175" s="677" t="s">
        <v>33</v>
      </c>
      <c r="K175" s="681" t="s">
        <v>50</v>
      </c>
      <c r="L175" s="677" t="s">
        <v>51</v>
      </c>
      <c r="M175" s="746" t="s">
        <v>1447</v>
      </c>
      <c r="N175" s="677" t="s">
        <v>19</v>
      </c>
      <c r="O175" s="683"/>
      <c r="P175" s="683"/>
      <c r="Q175" s="152"/>
      <c r="R175" s="162"/>
      <c r="S175" s="162"/>
      <c r="T175" s="162"/>
      <c r="U175" s="162"/>
      <c r="V175" s="163"/>
      <c r="W175" s="163"/>
      <c r="X175" s="163"/>
    </row>
    <row r="176">
      <c r="A176" s="674">
        <v>45705.0</v>
      </c>
      <c r="B176" s="60">
        <v>45783.0</v>
      </c>
      <c r="C176" s="677">
        <v>11130.0</v>
      </c>
      <c r="D176" s="677" t="s">
        <v>71</v>
      </c>
      <c r="E176" s="674">
        <v>43466.0</v>
      </c>
      <c r="F176" s="679">
        <f t="shared" si="5"/>
        <v>76</v>
      </c>
      <c r="G176" s="674">
        <v>43558.0</v>
      </c>
      <c r="H176" s="680">
        <f t="shared" si="2"/>
        <v>73</v>
      </c>
      <c r="I176" s="677" t="s">
        <v>59</v>
      </c>
      <c r="J176" s="677"/>
      <c r="K176" s="681"/>
      <c r="L176" s="677" t="s">
        <v>51</v>
      </c>
      <c r="M176" s="746" t="s">
        <v>1447</v>
      </c>
      <c r="N176" s="677" t="s">
        <v>19</v>
      </c>
      <c r="O176" s="683"/>
      <c r="P176" s="683"/>
      <c r="Q176" s="152"/>
      <c r="R176" s="162"/>
      <c r="S176" s="162"/>
      <c r="T176" s="162"/>
      <c r="U176" s="162"/>
      <c r="V176" s="163"/>
      <c r="W176" s="163"/>
      <c r="X176" s="163"/>
    </row>
    <row r="177">
      <c r="A177" s="674">
        <v>45705.0</v>
      </c>
      <c r="B177" s="60">
        <v>45783.0</v>
      </c>
      <c r="C177" s="677">
        <v>11579.0</v>
      </c>
      <c r="D177" s="677" t="s">
        <v>196</v>
      </c>
      <c r="E177" s="674">
        <v>43558.0</v>
      </c>
      <c r="F177" s="679">
        <f t="shared" si="5"/>
        <v>73</v>
      </c>
      <c r="G177" s="674">
        <v>43570.0</v>
      </c>
      <c r="H177" s="680">
        <f t="shared" si="2"/>
        <v>72</v>
      </c>
      <c r="I177" s="677" t="s">
        <v>49</v>
      </c>
      <c r="J177" s="677" t="s">
        <v>33</v>
      </c>
      <c r="K177" s="681" t="s">
        <v>50</v>
      </c>
      <c r="L177" s="677" t="s">
        <v>51</v>
      </c>
      <c r="M177" s="746" t="s">
        <v>1447</v>
      </c>
      <c r="N177" s="677" t="s">
        <v>19</v>
      </c>
      <c r="O177" s="677" t="s">
        <v>1505</v>
      </c>
      <c r="P177" s="683"/>
      <c r="Q177" s="152"/>
      <c r="R177" s="162"/>
      <c r="S177" s="162"/>
      <c r="T177" s="162"/>
      <c r="U177" s="162"/>
      <c r="V177" s="163"/>
      <c r="W177" s="163"/>
      <c r="X177" s="163"/>
    </row>
    <row r="178">
      <c r="A178" s="674">
        <v>45705.0</v>
      </c>
      <c r="B178" s="60">
        <v>45783.0</v>
      </c>
      <c r="C178" s="677">
        <v>13532.0</v>
      </c>
      <c r="D178" s="677" t="s">
        <v>158</v>
      </c>
      <c r="E178" s="674">
        <v>43497.0</v>
      </c>
      <c r="F178" s="679">
        <f t="shared" si="5"/>
        <v>75</v>
      </c>
      <c r="G178" s="674">
        <v>43623.0</v>
      </c>
      <c r="H178" s="680">
        <f t="shared" si="2"/>
        <v>70</v>
      </c>
      <c r="I178" s="677" t="s">
        <v>59</v>
      </c>
      <c r="J178" s="677"/>
      <c r="K178" s="681"/>
      <c r="L178" s="677" t="s">
        <v>51</v>
      </c>
      <c r="M178" s="746" t="s">
        <v>1447</v>
      </c>
      <c r="N178" s="677" t="s">
        <v>19</v>
      </c>
      <c r="O178" s="683"/>
      <c r="P178" s="683"/>
      <c r="Q178" s="152"/>
      <c r="R178" s="162"/>
      <c r="S178" s="162"/>
      <c r="T178" s="162"/>
      <c r="U178" s="162"/>
      <c r="V178" s="163"/>
      <c r="W178" s="163"/>
      <c r="X178" s="163"/>
    </row>
    <row r="179">
      <c r="A179" s="674">
        <v>45705.0</v>
      </c>
      <c r="B179" s="60">
        <v>45783.0</v>
      </c>
      <c r="C179" s="677">
        <v>4483.0</v>
      </c>
      <c r="D179" s="677" t="s">
        <v>58</v>
      </c>
      <c r="E179" s="674">
        <v>43220.0</v>
      </c>
      <c r="F179" s="679">
        <f t="shared" si="5"/>
        <v>84</v>
      </c>
      <c r="G179" s="674">
        <v>43283.0</v>
      </c>
      <c r="H179" s="680">
        <f t="shared" si="2"/>
        <v>82</v>
      </c>
      <c r="I179" s="677" t="s">
        <v>263</v>
      </c>
      <c r="J179" s="677" t="s">
        <v>33</v>
      </c>
      <c r="K179" s="681" t="s">
        <v>50</v>
      </c>
      <c r="L179" s="677" t="s">
        <v>51</v>
      </c>
      <c r="M179" s="746" t="s">
        <v>1447</v>
      </c>
      <c r="N179" s="677" t="s">
        <v>19</v>
      </c>
      <c r="O179" s="683"/>
      <c r="P179" s="683"/>
      <c r="Q179" s="152"/>
      <c r="R179" s="162"/>
      <c r="S179" s="162"/>
      <c r="T179" s="162"/>
      <c r="U179" s="162"/>
      <c r="V179" s="163"/>
      <c r="W179" s="163"/>
      <c r="X179" s="163"/>
    </row>
    <row r="180">
      <c r="A180" s="674">
        <v>45705.0</v>
      </c>
      <c r="B180" s="60">
        <v>45783.0</v>
      </c>
      <c r="C180" s="677">
        <v>6616.0</v>
      </c>
      <c r="D180" s="677" t="s">
        <v>107</v>
      </c>
      <c r="E180" s="674">
        <v>43379.0</v>
      </c>
      <c r="F180" s="679">
        <f t="shared" si="5"/>
        <v>79</v>
      </c>
      <c r="G180" s="674">
        <v>43378.0</v>
      </c>
      <c r="H180" s="680">
        <f t="shared" si="2"/>
        <v>79</v>
      </c>
      <c r="I180" s="677" t="s">
        <v>74</v>
      </c>
      <c r="J180" s="677" t="s">
        <v>33</v>
      </c>
      <c r="K180" s="681" t="s">
        <v>50</v>
      </c>
      <c r="L180" s="677" t="s">
        <v>51</v>
      </c>
      <c r="M180" s="746" t="s">
        <v>1447</v>
      </c>
      <c r="N180" s="677" t="s">
        <v>19</v>
      </c>
      <c r="O180" s="683"/>
      <c r="P180" s="683"/>
      <c r="Q180" s="152"/>
      <c r="R180" s="162"/>
      <c r="S180" s="162"/>
      <c r="T180" s="162"/>
      <c r="U180" s="162"/>
      <c r="V180" s="163"/>
      <c r="W180" s="163"/>
      <c r="X180" s="163"/>
    </row>
    <row r="181">
      <c r="A181" s="674">
        <v>45705.0</v>
      </c>
      <c r="B181" s="60">
        <v>45783.0</v>
      </c>
      <c r="C181" s="677">
        <v>11538.0</v>
      </c>
      <c r="D181" s="677" t="s">
        <v>89</v>
      </c>
      <c r="E181" s="674">
        <v>43475.0</v>
      </c>
      <c r="F181" s="679">
        <f t="shared" si="5"/>
        <v>75</v>
      </c>
      <c r="G181" s="674">
        <v>43567.0</v>
      </c>
      <c r="H181" s="680">
        <f t="shared" si="2"/>
        <v>72</v>
      </c>
      <c r="I181" s="677" t="s">
        <v>59</v>
      </c>
      <c r="J181" s="677"/>
      <c r="K181" s="681"/>
      <c r="L181" s="677" t="s">
        <v>51</v>
      </c>
      <c r="M181" s="746" t="s">
        <v>1447</v>
      </c>
      <c r="N181" s="677" t="s">
        <v>19</v>
      </c>
      <c r="O181" s="683"/>
      <c r="P181" s="683"/>
      <c r="Q181" s="152"/>
      <c r="R181" s="162"/>
      <c r="S181" s="162"/>
      <c r="T181" s="162"/>
      <c r="U181" s="162"/>
      <c r="V181" s="163"/>
      <c r="W181" s="163"/>
      <c r="X181" s="163"/>
    </row>
    <row r="182">
      <c r="A182" s="674">
        <v>45705.0</v>
      </c>
      <c r="B182" s="60">
        <v>45783.0</v>
      </c>
      <c r="C182" s="677">
        <v>6180.0</v>
      </c>
      <c r="D182" s="677" t="s">
        <v>62</v>
      </c>
      <c r="E182" s="674">
        <v>43252.0</v>
      </c>
      <c r="F182" s="679">
        <f t="shared" si="5"/>
        <v>83</v>
      </c>
      <c r="G182" s="674">
        <v>43364.0</v>
      </c>
      <c r="H182" s="680">
        <f t="shared" si="2"/>
        <v>79</v>
      </c>
      <c r="I182" s="677" t="s">
        <v>73</v>
      </c>
      <c r="J182" s="677" t="s">
        <v>33</v>
      </c>
      <c r="K182" s="681" t="s">
        <v>50</v>
      </c>
      <c r="L182" s="677" t="s">
        <v>51</v>
      </c>
      <c r="M182" s="746" t="s">
        <v>1447</v>
      </c>
      <c r="N182" s="677" t="s">
        <v>19</v>
      </c>
      <c r="O182" s="683"/>
      <c r="P182" s="683"/>
      <c r="Q182" s="152"/>
      <c r="R182" s="162"/>
      <c r="S182" s="162"/>
      <c r="T182" s="162"/>
      <c r="U182" s="162"/>
      <c r="V182" s="163"/>
      <c r="W182" s="163"/>
      <c r="X182" s="163"/>
    </row>
    <row r="183">
      <c r="A183" s="674">
        <v>45705.0</v>
      </c>
      <c r="B183" s="60">
        <v>45783.0</v>
      </c>
      <c r="C183" s="677">
        <v>8905.0</v>
      </c>
      <c r="D183" s="677" t="s">
        <v>55</v>
      </c>
      <c r="E183" s="686">
        <v>43464.0</v>
      </c>
      <c r="F183" s="679">
        <f t="shared" si="5"/>
        <v>76</v>
      </c>
      <c r="G183" s="674">
        <v>43521.0</v>
      </c>
      <c r="H183" s="680">
        <f t="shared" si="2"/>
        <v>74</v>
      </c>
      <c r="I183" s="677" t="s">
        <v>73</v>
      </c>
      <c r="J183" s="677" t="s">
        <v>33</v>
      </c>
      <c r="K183" s="681" t="s">
        <v>50</v>
      </c>
      <c r="L183" s="677" t="s">
        <v>51</v>
      </c>
      <c r="M183" s="746" t="s">
        <v>1447</v>
      </c>
      <c r="N183" s="677" t="s">
        <v>19</v>
      </c>
      <c r="O183" s="683"/>
      <c r="P183" s="683"/>
      <c r="Q183" s="152"/>
      <c r="R183" s="162"/>
      <c r="S183" s="162"/>
      <c r="T183" s="162"/>
      <c r="U183" s="162"/>
      <c r="V183" s="163"/>
      <c r="W183" s="163"/>
      <c r="X183" s="163"/>
    </row>
    <row r="184">
      <c r="A184" s="674">
        <v>45705.0</v>
      </c>
      <c r="B184" s="60">
        <v>45783.0</v>
      </c>
      <c r="C184" s="677">
        <v>162707.0</v>
      </c>
      <c r="D184" s="677" t="s">
        <v>96</v>
      </c>
      <c r="E184" s="674">
        <v>44958.0</v>
      </c>
      <c r="F184" s="679">
        <f t="shared" si="5"/>
        <v>27</v>
      </c>
      <c r="G184" s="674">
        <v>44989.0</v>
      </c>
      <c r="H184" s="680">
        <f t="shared" si="2"/>
        <v>26</v>
      </c>
      <c r="I184" s="677" t="s">
        <v>73</v>
      </c>
      <c r="J184" s="677" t="s">
        <v>121</v>
      </c>
      <c r="K184" s="681" t="s">
        <v>50</v>
      </c>
      <c r="L184" s="677" t="s">
        <v>51</v>
      </c>
      <c r="M184" s="683"/>
      <c r="N184" s="677" t="s">
        <v>19</v>
      </c>
      <c r="O184" s="677" t="s">
        <v>1506</v>
      </c>
      <c r="P184" s="683"/>
      <c r="Q184" s="152"/>
      <c r="R184" s="162"/>
      <c r="S184" s="162"/>
      <c r="T184" s="162"/>
      <c r="U184" s="162"/>
      <c r="V184" s="163"/>
      <c r="W184" s="163"/>
      <c r="X184" s="163"/>
    </row>
    <row r="185">
      <c r="A185" s="674">
        <v>45705.0</v>
      </c>
      <c r="B185" s="60">
        <v>45783.0</v>
      </c>
      <c r="C185" s="677">
        <v>188138.0</v>
      </c>
      <c r="D185" s="677" t="s">
        <v>89</v>
      </c>
      <c r="E185" s="674">
        <v>45170.0</v>
      </c>
      <c r="F185" s="679">
        <f t="shared" si="5"/>
        <v>20</v>
      </c>
      <c r="G185" s="674">
        <v>45202.0</v>
      </c>
      <c r="H185" s="680">
        <f t="shared" si="2"/>
        <v>19</v>
      </c>
      <c r="I185" s="677" t="s">
        <v>63</v>
      </c>
      <c r="J185" s="677" t="s">
        <v>1507</v>
      </c>
      <c r="K185" s="687"/>
      <c r="L185" s="683"/>
      <c r="M185" s="677" t="s">
        <v>858</v>
      </c>
      <c r="N185" s="677" t="s">
        <v>22</v>
      </c>
      <c r="O185" s="683"/>
      <c r="P185" s="683"/>
      <c r="Q185" s="152"/>
      <c r="R185" s="162"/>
      <c r="S185" s="162"/>
      <c r="T185" s="162"/>
      <c r="U185" s="162"/>
      <c r="V185" s="163"/>
      <c r="W185" s="163"/>
      <c r="X185" s="163"/>
    </row>
    <row r="186">
      <c r="A186" s="674">
        <v>45705.0</v>
      </c>
      <c r="B186" s="60">
        <v>45783.0</v>
      </c>
      <c r="C186" s="742">
        <v>236822.0</v>
      </c>
      <c r="D186" s="677" t="s">
        <v>58</v>
      </c>
      <c r="E186" s="674">
        <v>45597.0</v>
      </c>
      <c r="F186" s="679">
        <f t="shared" si="5"/>
        <v>6</v>
      </c>
      <c r="G186" s="686">
        <v>45639.0</v>
      </c>
      <c r="H186" s="680">
        <f t="shared" si="2"/>
        <v>4</v>
      </c>
      <c r="I186" s="677" t="s">
        <v>63</v>
      </c>
      <c r="J186" s="677" t="s">
        <v>1507</v>
      </c>
      <c r="K186" s="687"/>
      <c r="L186" s="683"/>
      <c r="M186" s="677" t="s">
        <v>858</v>
      </c>
      <c r="N186" s="677" t="s">
        <v>22</v>
      </c>
      <c r="O186" s="683"/>
      <c r="P186" s="683"/>
      <c r="Q186" s="152"/>
      <c r="R186" s="162"/>
      <c r="S186" s="162"/>
      <c r="T186" s="162"/>
      <c r="U186" s="162"/>
      <c r="V186" s="163"/>
      <c r="W186" s="163"/>
      <c r="X186" s="163"/>
    </row>
    <row r="187">
      <c r="A187" s="674">
        <v>45705.0</v>
      </c>
      <c r="B187" s="60">
        <v>45783.0</v>
      </c>
      <c r="C187" s="677">
        <v>75892.0</v>
      </c>
      <c r="D187" s="677" t="s">
        <v>62</v>
      </c>
      <c r="E187" s="674">
        <v>44228.0</v>
      </c>
      <c r="F187" s="679">
        <f t="shared" si="5"/>
        <v>51</v>
      </c>
      <c r="G187" s="674">
        <v>44236.0</v>
      </c>
      <c r="H187" s="680">
        <f t="shared" si="2"/>
        <v>50</v>
      </c>
      <c r="I187" s="677" t="s">
        <v>73</v>
      </c>
      <c r="J187" s="677" t="s">
        <v>121</v>
      </c>
      <c r="K187" s="681" t="s">
        <v>50</v>
      </c>
      <c r="L187" s="677" t="s">
        <v>51</v>
      </c>
      <c r="M187" s="683"/>
      <c r="N187" s="677" t="s">
        <v>19</v>
      </c>
      <c r="O187" s="677" t="s">
        <v>1508</v>
      </c>
      <c r="P187" s="683"/>
      <c r="Q187" s="152"/>
      <c r="R187" s="162"/>
      <c r="S187" s="162"/>
      <c r="T187" s="162"/>
      <c r="U187" s="162"/>
      <c r="V187" s="163"/>
      <c r="W187" s="163"/>
      <c r="X187" s="163"/>
    </row>
    <row r="188">
      <c r="A188" s="674">
        <v>45705.0</v>
      </c>
      <c r="B188" s="60">
        <v>45783.0</v>
      </c>
      <c r="C188" s="677">
        <v>181072.0</v>
      </c>
      <c r="D188" s="677" t="s">
        <v>83</v>
      </c>
      <c r="E188" s="674">
        <v>45108.0</v>
      </c>
      <c r="F188" s="679">
        <f t="shared" si="5"/>
        <v>22</v>
      </c>
      <c r="G188" s="674">
        <v>45145.0</v>
      </c>
      <c r="H188" s="680">
        <f t="shared" si="2"/>
        <v>20</v>
      </c>
      <c r="I188" s="677" t="s">
        <v>73</v>
      </c>
      <c r="J188" s="677" t="s">
        <v>33</v>
      </c>
      <c r="K188" s="681" t="s">
        <v>50</v>
      </c>
      <c r="L188" s="677" t="s">
        <v>51</v>
      </c>
      <c r="M188" s="683"/>
      <c r="N188" s="677" t="s">
        <v>19</v>
      </c>
      <c r="O188" s="677" t="s">
        <v>1509</v>
      </c>
      <c r="P188" s="683"/>
      <c r="Q188" s="152"/>
      <c r="R188" s="162"/>
      <c r="S188" s="162"/>
      <c r="T188" s="162"/>
      <c r="U188" s="162"/>
      <c r="V188" s="163"/>
      <c r="W188" s="163"/>
      <c r="X188" s="163"/>
    </row>
    <row r="189">
      <c r="A189" s="674">
        <v>45705.0</v>
      </c>
      <c r="B189" s="60">
        <v>45783.0</v>
      </c>
      <c r="C189" s="677">
        <v>38916.0</v>
      </c>
      <c r="D189" s="677" t="s">
        <v>158</v>
      </c>
      <c r="E189" s="674">
        <v>43831.0</v>
      </c>
      <c r="F189" s="679">
        <f t="shared" si="5"/>
        <v>64</v>
      </c>
      <c r="G189" s="674">
        <v>43866.0</v>
      </c>
      <c r="H189" s="680">
        <f t="shared" si="2"/>
        <v>63</v>
      </c>
      <c r="I189" s="677" t="s">
        <v>73</v>
      </c>
      <c r="J189" s="677" t="s">
        <v>33</v>
      </c>
      <c r="K189" s="681" t="s">
        <v>50</v>
      </c>
      <c r="L189" s="677" t="s">
        <v>51</v>
      </c>
      <c r="M189" s="677" t="s">
        <v>1459</v>
      </c>
      <c r="N189" s="677" t="s">
        <v>19</v>
      </c>
      <c r="O189" s="677" t="s">
        <v>1510</v>
      </c>
      <c r="P189" s="683"/>
      <c r="Q189" s="152"/>
      <c r="R189" s="162"/>
      <c r="S189" s="162"/>
      <c r="T189" s="162"/>
      <c r="U189" s="162"/>
      <c r="V189" s="163"/>
      <c r="W189" s="163"/>
      <c r="X189" s="163"/>
    </row>
    <row r="190">
      <c r="A190" s="674">
        <v>45705.0</v>
      </c>
      <c r="B190" s="60">
        <v>45783.0</v>
      </c>
      <c r="C190" s="742">
        <v>233867.0</v>
      </c>
      <c r="D190" s="677" t="s">
        <v>70</v>
      </c>
      <c r="E190" s="674">
        <v>45566.0</v>
      </c>
      <c r="F190" s="679">
        <f t="shared" si="5"/>
        <v>7</v>
      </c>
      <c r="G190" s="686">
        <v>45614.0</v>
      </c>
      <c r="H190" s="680">
        <f t="shared" si="2"/>
        <v>5</v>
      </c>
      <c r="I190" s="677" t="s">
        <v>73</v>
      </c>
      <c r="J190" s="677" t="s">
        <v>561</v>
      </c>
      <c r="K190" s="681" t="s">
        <v>50</v>
      </c>
      <c r="L190" s="677" t="s">
        <v>51</v>
      </c>
      <c r="M190" s="677" t="s">
        <v>682</v>
      </c>
      <c r="N190" s="677" t="s">
        <v>19</v>
      </c>
      <c r="O190" s="677" t="s">
        <v>1511</v>
      </c>
      <c r="P190" s="683"/>
      <c r="Q190" s="152"/>
      <c r="R190" s="162"/>
      <c r="S190" s="162"/>
      <c r="T190" s="162"/>
      <c r="U190" s="162"/>
      <c r="V190" s="163"/>
      <c r="W190" s="163"/>
      <c r="X190" s="163"/>
    </row>
    <row r="191">
      <c r="A191" s="674">
        <v>45705.0</v>
      </c>
      <c r="B191" s="60">
        <v>45783.0</v>
      </c>
      <c r="C191" s="677">
        <v>72102.0</v>
      </c>
      <c r="D191" s="677" t="s">
        <v>60</v>
      </c>
      <c r="E191" s="674">
        <v>44136.0</v>
      </c>
      <c r="F191" s="679">
        <f t="shared" si="5"/>
        <v>54</v>
      </c>
      <c r="G191" s="686">
        <v>44175.0</v>
      </c>
      <c r="H191" s="680">
        <f t="shared" si="2"/>
        <v>52</v>
      </c>
      <c r="I191" s="677" t="s">
        <v>73</v>
      </c>
      <c r="J191" s="677" t="s">
        <v>33</v>
      </c>
      <c r="K191" s="681" t="s">
        <v>50</v>
      </c>
      <c r="L191" s="677" t="s">
        <v>51</v>
      </c>
      <c r="M191" s="677" t="s">
        <v>1512</v>
      </c>
      <c r="N191" s="677" t="s">
        <v>19</v>
      </c>
      <c r="O191" s="677" t="s">
        <v>1513</v>
      </c>
      <c r="P191" s="683"/>
      <c r="Q191" s="152"/>
      <c r="R191" s="162"/>
      <c r="S191" s="162"/>
      <c r="T191" s="162"/>
      <c r="U191" s="162"/>
      <c r="V191" s="163"/>
      <c r="W191" s="163"/>
      <c r="X191" s="163"/>
    </row>
    <row r="192">
      <c r="A192" s="674">
        <v>45705.0</v>
      </c>
      <c r="B192" s="60">
        <v>45783.0</v>
      </c>
      <c r="C192" s="677">
        <v>176316.0</v>
      </c>
      <c r="D192" s="677" t="s">
        <v>71</v>
      </c>
      <c r="E192" s="674">
        <v>44531.0</v>
      </c>
      <c r="F192" s="679">
        <f t="shared" si="5"/>
        <v>41</v>
      </c>
      <c r="G192" s="674">
        <v>45104.0</v>
      </c>
      <c r="H192" s="680">
        <f t="shared" si="2"/>
        <v>22</v>
      </c>
      <c r="I192" s="677" t="s">
        <v>1063</v>
      </c>
      <c r="J192" s="677" t="s">
        <v>33</v>
      </c>
      <c r="K192" s="681" t="s">
        <v>50</v>
      </c>
      <c r="L192" s="677" t="s">
        <v>51</v>
      </c>
      <c r="M192" s="683"/>
      <c r="N192" s="677" t="s">
        <v>19</v>
      </c>
      <c r="O192" s="683"/>
      <c r="P192" s="683"/>
      <c r="Q192" s="152"/>
      <c r="R192" s="162"/>
      <c r="S192" s="162"/>
      <c r="T192" s="162"/>
      <c r="U192" s="162"/>
      <c r="V192" s="163"/>
      <c r="W192" s="163"/>
      <c r="X192" s="163"/>
    </row>
    <row r="193">
      <c r="A193" s="674">
        <v>45705.0</v>
      </c>
      <c r="B193" s="60">
        <v>45783.0</v>
      </c>
      <c r="C193" s="742">
        <v>234170.0</v>
      </c>
      <c r="D193" s="677" t="s">
        <v>96</v>
      </c>
      <c r="E193" s="674">
        <v>45566.0</v>
      </c>
      <c r="F193" s="679">
        <f t="shared" si="5"/>
        <v>7</v>
      </c>
      <c r="G193" s="686">
        <v>45609.0</v>
      </c>
      <c r="H193" s="680">
        <f t="shared" si="2"/>
        <v>5</v>
      </c>
      <c r="I193" s="677" t="s">
        <v>63</v>
      </c>
      <c r="J193" s="677" t="s">
        <v>561</v>
      </c>
      <c r="K193" s="687"/>
      <c r="L193" s="683"/>
      <c r="M193" s="677" t="s">
        <v>858</v>
      </c>
      <c r="N193" s="677" t="s">
        <v>19</v>
      </c>
      <c r="O193" s="683"/>
      <c r="P193" s="683"/>
      <c r="Q193" s="152"/>
      <c r="R193" s="162"/>
      <c r="S193" s="162"/>
      <c r="T193" s="162"/>
      <c r="U193" s="162"/>
      <c r="V193" s="163"/>
      <c r="W193" s="163"/>
      <c r="X193" s="163"/>
    </row>
    <row r="194">
      <c r="A194" s="674">
        <v>45705.0</v>
      </c>
      <c r="B194" s="60">
        <v>45783.0</v>
      </c>
      <c r="C194" s="677">
        <v>219162.0</v>
      </c>
      <c r="D194" s="677" t="s">
        <v>116</v>
      </c>
      <c r="E194" s="674">
        <v>45292.0</v>
      </c>
      <c r="F194" s="679">
        <f t="shared" si="5"/>
        <v>16</v>
      </c>
      <c r="G194" s="674">
        <v>45469.0</v>
      </c>
      <c r="H194" s="680">
        <f t="shared" si="2"/>
        <v>10</v>
      </c>
      <c r="I194" s="677" t="s">
        <v>73</v>
      </c>
      <c r="J194" s="677" t="s">
        <v>561</v>
      </c>
      <c r="K194" s="681" t="s">
        <v>50</v>
      </c>
      <c r="L194" s="677" t="s">
        <v>51</v>
      </c>
      <c r="M194" s="683"/>
      <c r="N194" s="677" t="s">
        <v>19</v>
      </c>
      <c r="O194" s="677" t="s">
        <v>1514</v>
      </c>
      <c r="P194" s="683"/>
      <c r="Q194" s="152"/>
      <c r="R194" s="162"/>
      <c r="S194" s="162"/>
      <c r="T194" s="162"/>
      <c r="U194" s="162"/>
      <c r="V194" s="163"/>
      <c r="W194" s="163"/>
      <c r="X194" s="163"/>
    </row>
    <row r="195">
      <c r="A195" s="674">
        <v>45705.0</v>
      </c>
      <c r="B195" s="60">
        <v>45783.0</v>
      </c>
      <c r="C195" s="742">
        <v>221439.0</v>
      </c>
      <c r="D195" s="677" t="s">
        <v>58</v>
      </c>
      <c r="E195" s="674">
        <v>45566.0</v>
      </c>
      <c r="F195" s="679">
        <f t="shared" si="5"/>
        <v>7</v>
      </c>
      <c r="G195" s="686">
        <v>45587.0</v>
      </c>
      <c r="H195" s="680">
        <f t="shared" si="2"/>
        <v>6</v>
      </c>
      <c r="I195" s="677" t="s">
        <v>73</v>
      </c>
      <c r="J195" s="677" t="s">
        <v>561</v>
      </c>
      <c r="K195" s="681" t="s">
        <v>50</v>
      </c>
      <c r="L195" s="677" t="s">
        <v>51</v>
      </c>
      <c r="M195" s="683"/>
      <c r="N195" s="677" t="s">
        <v>19</v>
      </c>
      <c r="O195" s="677" t="s">
        <v>1515</v>
      </c>
      <c r="P195" s="683"/>
      <c r="Q195" s="152"/>
      <c r="R195" s="162"/>
      <c r="S195" s="162"/>
      <c r="T195" s="162"/>
      <c r="U195" s="162"/>
      <c r="V195" s="163"/>
      <c r="W195" s="163"/>
      <c r="X195" s="163"/>
    </row>
    <row r="196">
      <c r="A196" s="674">
        <v>45705.0</v>
      </c>
      <c r="B196" s="60">
        <v>45783.0</v>
      </c>
      <c r="C196" s="677">
        <v>89217.0</v>
      </c>
      <c r="D196" s="677" t="s">
        <v>62</v>
      </c>
      <c r="E196" s="674">
        <v>44287.0</v>
      </c>
      <c r="F196" s="679">
        <f t="shared" si="5"/>
        <v>49</v>
      </c>
      <c r="G196" s="674">
        <v>44344.0</v>
      </c>
      <c r="H196" s="680">
        <f t="shared" si="2"/>
        <v>47</v>
      </c>
      <c r="I196" s="677" t="s">
        <v>141</v>
      </c>
      <c r="J196" s="677" t="s">
        <v>33</v>
      </c>
      <c r="K196" s="681" t="s">
        <v>50</v>
      </c>
      <c r="L196" s="677" t="s">
        <v>51</v>
      </c>
      <c r="M196" s="683"/>
      <c r="N196" s="677" t="s">
        <v>19</v>
      </c>
      <c r="O196" s="677" t="s">
        <v>1516</v>
      </c>
      <c r="P196" s="683"/>
      <c r="Q196" s="152"/>
      <c r="R196" s="162"/>
      <c r="S196" s="162"/>
      <c r="T196" s="162"/>
      <c r="U196" s="162"/>
      <c r="V196" s="163"/>
      <c r="W196" s="163"/>
      <c r="X196" s="163"/>
    </row>
    <row r="197">
      <c r="A197" s="674">
        <v>45705.0</v>
      </c>
      <c r="B197" s="60">
        <v>45783.0</v>
      </c>
      <c r="C197" s="677">
        <v>221104.0</v>
      </c>
      <c r="D197" s="677" t="s">
        <v>87</v>
      </c>
      <c r="E197" s="674">
        <v>45352.0</v>
      </c>
      <c r="F197" s="56">
        <f t="shared" si="5"/>
        <v>14</v>
      </c>
      <c r="G197" s="674">
        <v>45483.0</v>
      </c>
      <c r="H197" s="680">
        <f t="shared" si="2"/>
        <v>9</v>
      </c>
      <c r="I197" s="677" t="s">
        <v>42</v>
      </c>
      <c r="J197" s="677" t="s">
        <v>33</v>
      </c>
      <c r="K197" s="681" t="s">
        <v>50</v>
      </c>
      <c r="L197" s="677" t="s">
        <v>51</v>
      </c>
      <c r="M197" s="683"/>
      <c r="N197" s="677" t="s">
        <v>19</v>
      </c>
      <c r="O197" s="683"/>
      <c r="P197" s="683"/>
      <c r="Q197" s="152"/>
      <c r="R197" s="162"/>
      <c r="S197" s="162"/>
      <c r="T197" s="162"/>
      <c r="U197" s="162"/>
      <c r="V197" s="163"/>
      <c r="W197" s="163"/>
      <c r="X197" s="163"/>
    </row>
    <row r="198">
      <c r="A198" s="674">
        <v>45705.0</v>
      </c>
      <c r="B198" s="60">
        <v>45783.0</v>
      </c>
      <c r="C198" s="677">
        <v>156532.0</v>
      </c>
      <c r="D198" s="677" t="s">
        <v>41</v>
      </c>
      <c r="E198" s="674">
        <v>44896.0</v>
      </c>
      <c r="F198" s="679">
        <f t="shared" si="5"/>
        <v>29</v>
      </c>
      <c r="G198" s="674">
        <v>44940.0</v>
      </c>
      <c r="H198" s="680">
        <f t="shared" si="2"/>
        <v>27</v>
      </c>
      <c r="I198" s="677" t="s">
        <v>42</v>
      </c>
      <c r="J198" s="683"/>
      <c r="K198" s="687"/>
      <c r="L198" s="683"/>
      <c r="M198" s="683"/>
      <c r="N198" s="677" t="s">
        <v>19</v>
      </c>
      <c r="O198" s="683"/>
      <c r="P198" s="743"/>
      <c r="Q198" s="152"/>
      <c r="R198" s="162"/>
      <c r="S198" s="162"/>
      <c r="T198" s="162"/>
      <c r="U198" s="162"/>
      <c r="V198" s="163"/>
      <c r="W198" s="163"/>
      <c r="X198" s="163"/>
    </row>
    <row r="199">
      <c r="A199" s="674">
        <v>45705.0</v>
      </c>
      <c r="B199" s="60">
        <v>45783.0</v>
      </c>
      <c r="C199" s="677">
        <v>166647.0</v>
      </c>
      <c r="D199" s="677" t="s">
        <v>41</v>
      </c>
      <c r="E199" s="674">
        <v>44986.0</v>
      </c>
      <c r="F199" s="679">
        <f t="shared" si="5"/>
        <v>26</v>
      </c>
      <c r="G199" s="674">
        <v>45154.0</v>
      </c>
      <c r="H199" s="680">
        <f t="shared" si="2"/>
        <v>20</v>
      </c>
      <c r="I199" s="677" t="s">
        <v>42</v>
      </c>
      <c r="J199" s="683"/>
      <c r="K199" s="687"/>
      <c r="L199" s="683"/>
      <c r="M199" s="683"/>
      <c r="N199" s="677" t="s">
        <v>19</v>
      </c>
      <c r="O199" s="683"/>
      <c r="P199" s="743"/>
      <c r="Q199" s="152"/>
      <c r="R199" s="162"/>
      <c r="S199" s="162"/>
      <c r="T199" s="162"/>
      <c r="U199" s="162"/>
      <c r="V199" s="163"/>
      <c r="W199" s="163"/>
      <c r="X199" s="163"/>
    </row>
    <row r="200">
      <c r="A200" s="674">
        <v>45705.0</v>
      </c>
      <c r="B200" s="60">
        <v>45783.0</v>
      </c>
      <c r="C200" s="742">
        <v>236796.0</v>
      </c>
      <c r="D200" s="677" t="s">
        <v>41</v>
      </c>
      <c r="E200" s="674">
        <v>45352.0</v>
      </c>
      <c r="F200" s="679">
        <f t="shared" si="5"/>
        <v>14</v>
      </c>
      <c r="G200" s="686">
        <v>45639.0</v>
      </c>
      <c r="H200" s="680">
        <f t="shared" si="2"/>
        <v>4</v>
      </c>
      <c r="I200" s="677" t="s">
        <v>49</v>
      </c>
      <c r="J200" s="677" t="s">
        <v>1319</v>
      </c>
      <c r="K200" s="687"/>
      <c r="L200" s="683"/>
      <c r="M200" s="683"/>
      <c r="N200" s="677" t="s">
        <v>19</v>
      </c>
      <c r="O200" s="677" t="s">
        <v>1517</v>
      </c>
      <c r="P200" s="743"/>
      <c r="Q200" s="152"/>
      <c r="R200" s="162"/>
      <c r="S200" s="162"/>
      <c r="T200" s="162"/>
      <c r="U200" s="162"/>
      <c r="V200" s="163"/>
      <c r="W200" s="163"/>
      <c r="X200" s="163"/>
    </row>
    <row r="201">
      <c r="A201" s="674">
        <v>45705.0</v>
      </c>
      <c r="B201" s="60">
        <v>45782.0</v>
      </c>
      <c r="C201" s="677">
        <v>213589.0</v>
      </c>
      <c r="D201" s="677" t="s">
        <v>89</v>
      </c>
      <c r="E201" s="674">
        <v>45352.0</v>
      </c>
      <c r="F201" s="679">
        <f t="shared" si="5"/>
        <v>14</v>
      </c>
      <c r="G201" s="674">
        <v>45420.0</v>
      </c>
      <c r="H201" s="680">
        <f t="shared" si="2"/>
        <v>11</v>
      </c>
      <c r="I201" s="677" t="s">
        <v>49</v>
      </c>
      <c r="J201" s="677">
        <v>502.0</v>
      </c>
      <c r="K201" s="687"/>
      <c r="L201" s="683"/>
      <c r="M201" s="683"/>
      <c r="N201" s="677" t="s">
        <v>22</v>
      </c>
      <c r="O201" s="677" t="s">
        <v>1518</v>
      </c>
      <c r="P201" s="743"/>
      <c r="Q201" s="152"/>
      <c r="R201" s="162"/>
      <c r="S201" s="162"/>
      <c r="T201" s="162"/>
      <c r="U201" s="162"/>
      <c r="V201" s="163"/>
      <c r="W201" s="163"/>
      <c r="X201" s="163"/>
    </row>
    <row r="202">
      <c r="A202" s="674">
        <v>45705.0</v>
      </c>
      <c r="B202" s="60">
        <v>45783.0</v>
      </c>
      <c r="C202" s="742">
        <v>235120.0</v>
      </c>
      <c r="D202" s="677" t="s">
        <v>89</v>
      </c>
      <c r="E202" s="674">
        <v>45597.0</v>
      </c>
      <c r="F202" s="679">
        <f t="shared" si="5"/>
        <v>6</v>
      </c>
      <c r="G202" s="686">
        <v>45621.0</v>
      </c>
      <c r="H202" s="680">
        <f t="shared" si="2"/>
        <v>5</v>
      </c>
      <c r="I202" s="677" t="s">
        <v>59</v>
      </c>
      <c r="J202" s="677" t="s">
        <v>33</v>
      </c>
      <c r="K202" s="687"/>
      <c r="L202" s="683"/>
      <c r="M202" s="677"/>
      <c r="N202" s="677" t="s">
        <v>19</v>
      </c>
      <c r="O202" s="683"/>
      <c r="P202" s="743"/>
      <c r="Q202" s="152"/>
      <c r="R202" s="162"/>
      <c r="S202" s="162"/>
      <c r="T202" s="162"/>
      <c r="U202" s="162"/>
      <c r="V202" s="163"/>
      <c r="W202" s="163"/>
      <c r="X202" s="163"/>
    </row>
    <row r="203">
      <c r="A203" s="674">
        <v>45705.0</v>
      </c>
      <c r="B203" s="60">
        <v>45783.0</v>
      </c>
      <c r="C203" s="677">
        <v>222352.0</v>
      </c>
      <c r="D203" s="677" t="s">
        <v>89</v>
      </c>
      <c r="E203" s="674">
        <v>45292.0</v>
      </c>
      <c r="F203" s="679">
        <f t="shared" si="5"/>
        <v>16</v>
      </c>
      <c r="G203" s="674">
        <v>45495.0</v>
      </c>
      <c r="H203" s="680">
        <f t="shared" si="2"/>
        <v>9</v>
      </c>
      <c r="I203" s="677" t="s">
        <v>49</v>
      </c>
      <c r="J203" s="677">
        <v>504.0</v>
      </c>
      <c r="K203" s="687"/>
      <c r="L203" s="683"/>
      <c r="M203" s="683"/>
      <c r="N203" s="677" t="s">
        <v>19</v>
      </c>
      <c r="O203" s="677" t="s">
        <v>1519</v>
      </c>
      <c r="P203" s="743"/>
      <c r="Q203" s="152"/>
      <c r="R203" s="162"/>
      <c r="S203" s="162"/>
      <c r="T203" s="162"/>
      <c r="U203" s="162"/>
      <c r="V203" s="163"/>
      <c r="W203" s="163"/>
      <c r="X203" s="163"/>
    </row>
    <row r="204">
      <c r="A204" s="674">
        <v>45705.0</v>
      </c>
      <c r="B204" s="60">
        <v>45783.0</v>
      </c>
      <c r="C204" s="742">
        <v>229123.0</v>
      </c>
      <c r="D204" s="677" t="s">
        <v>89</v>
      </c>
      <c r="E204" s="674">
        <v>45536.0</v>
      </c>
      <c r="F204" s="679">
        <f t="shared" si="5"/>
        <v>8</v>
      </c>
      <c r="G204" s="674">
        <v>45566.0</v>
      </c>
      <c r="H204" s="680">
        <f t="shared" si="2"/>
        <v>7</v>
      </c>
      <c r="I204" s="677" t="s">
        <v>73</v>
      </c>
      <c r="J204" s="683"/>
      <c r="K204" s="687"/>
      <c r="L204" s="683"/>
      <c r="M204" s="683"/>
      <c r="N204" s="677" t="s">
        <v>19</v>
      </c>
      <c r="O204" s="677" t="s">
        <v>1520</v>
      </c>
      <c r="P204" s="743"/>
      <c r="Q204" s="152"/>
      <c r="R204" s="162"/>
      <c r="S204" s="162"/>
      <c r="T204" s="162"/>
      <c r="U204" s="162"/>
      <c r="V204" s="163"/>
      <c r="W204" s="163"/>
      <c r="X204" s="163"/>
    </row>
    <row r="205">
      <c r="A205" s="674">
        <v>45705.0</v>
      </c>
      <c r="B205" s="60">
        <v>45783.0</v>
      </c>
      <c r="C205" s="742">
        <v>236146.0</v>
      </c>
      <c r="D205" s="677" t="s">
        <v>89</v>
      </c>
      <c r="E205" s="674">
        <v>45444.0</v>
      </c>
      <c r="F205" s="679">
        <f t="shared" si="5"/>
        <v>11</v>
      </c>
      <c r="G205" s="674">
        <v>45629.0</v>
      </c>
      <c r="H205" s="680">
        <f t="shared" si="2"/>
        <v>5</v>
      </c>
      <c r="I205" s="677" t="s">
        <v>73</v>
      </c>
      <c r="J205" s="683"/>
      <c r="K205" s="687"/>
      <c r="L205" s="683"/>
      <c r="M205" s="683"/>
      <c r="N205" s="677" t="s">
        <v>19</v>
      </c>
      <c r="O205" s="677" t="s">
        <v>1521</v>
      </c>
      <c r="P205" s="743"/>
      <c r="Q205" s="152"/>
      <c r="R205" s="162"/>
      <c r="S205" s="162"/>
      <c r="T205" s="162"/>
      <c r="U205" s="162"/>
      <c r="V205" s="163"/>
      <c r="W205" s="163"/>
      <c r="X205" s="163"/>
    </row>
    <row r="206">
      <c r="A206" s="674">
        <v>45705.0</v>
      </c>
      <c r="B206" s="60">
        <v>45783.0</v>
      </c>
      <c r="C206" s="677">
        <v>32665.0</v>
      </c>
      <c r="D206" s="677" t="s">
        <v>158</v>
      </c>
      <c r="E206" s="674">
        <v>43739.0</v>
      </c>
      <c r="F206" s="679">
        <f t="shared" si="5"/>
        <v>67</v>
      </c>
      <c r="G206" s="686">
        <v>43782.0</v>
      </c>
      <c r="H206" s="680">
        <f t="shared" si="2"/>
        <v>65</v>
      </c>
      <c r="I206" s="677" t="s">
        <v>49</v>
      </c>
      <c r="J206" s="677">
        <v>512.0</v>
      </c>
      <c r="K206" s="687"/>
      <c r="L206" s="683"/>
      <c r="M206" s="677" t="s">
        <v>1522</v>
      </c>
      <c r="N206" s="677" t="s">
        <v>19</v>
      </c>
      <c r="O206" s="677" t="s">
        <v>1523</v>
      </c>
      <c r="P206" s="743"/>
      <c r="Q206" s="152"/>
      <c r="R206" s="162"/>
      <c r="S206" s="162"/>
      <c r="T206" s="162"/>
      <c r="U206" s="162"/>
      <c r="V206" s="163"/>
      <c r="W206" s="163"/>
      <c r="X206" s="163"/>
    </row>
    <row r="207">
      <c r="A207" s="674">
        <v>45705.0</v>
      </c>
      <c r="B207" s="60">
        <v>45783.0</v>
      </c>
      <c r="C207" s="677">
        <v>204478.0</v>
      </c>
      <c r="D207" s="677" t="s">
        <v>111</v>
      </c>
      <c r="E207" s="674">
        <v>45231.0</v>
      </c>
      <c r="F207" s="679">
        <f t="shared" si="5"/>
        <v>18</v>
      </c>
      <c r="G207" s="674">
        <v>45351.0</v>
      </c>
      <c r="H207" s="680">
        <f t="shared" si="2"/>
        <v>14</v>
      </c>
      <c r="I207" s="677" t="s">
        <v>49</v>
      </c>
      <c r="J207" s="677">
        <v>539.0</v>
      </c>
      <c r="K207" s="687"/>
      <c r="L207" s="683"/>
      <c r="M207" s="683"/>
      <c r="N207" s="677" t="s">
        <v>19</v>
      </c>
      <c r="O207" s="677" t="s">
        <v>1524</v>
      </c>
      <c r="P207" s="743"/>
      <c r="Q207" s="152"/>
      <c r="R207" s="162"/>
      <c r="S207" s="162"/>
      <c r="T207" s="162"/>
      <c r="U207" s="162"/>
      <c r="V207" s="163"/>
      <c r="W207" s="163"/>
      <c r="X207" s="163"/>
    </row>
    <row r="208">
      <c r="A208" s="674">
        <v>45705.0</v>
      </c>
      <c r="B208" s="60">
        <v>45783.0</v>
      </c>
      <c r="C208" s="677">
        <v>221148.0</v>
      </c>
      <c r="D208" s="677" t="s">
        <v>111</v>
      </c>
      <c r="E208" s="674">
        <v>45474.0</v>
      </c>
      <c r="F208" s="679">
        <f t="shared" si="5"/>
        <v>10</v>
      </c>
      <c r="G208" s="674">
        <v>45488.0</v>
      </c>
      <c r="H208" s="680">
        <f t="shared" si="2"/>
        <v>9</v>
      </c>
      <c r="I208" s="677" t="s">
        <v>73</v>
      </c>
      <c r="J208" s="677" t="s">
        <v>142</v>
      </c>
      <c r="K208" s="681">
        <v>12000.0</v>
      </c>
      <c r="L208" s="683"/>
      <c r="M208" s="683"/>
      <c r="N208" s="677" t="s">
        <v>19</v>
      </c>
      <c r="O208" s="677" t="s">
        <v>1525</v>
      </c>
      <c r="P208" s="743"/>
      <c r="Q208" s="152"/>
      <c r="R208" s="162"/>
      <c r="S208" s="162"/>
      <c r="T208" s="162"/>
      <c r="U208" s="162"/>
      <c r="V208" s="163"/>
      <c r="W208" s="163"/>
      <c r="X208" s="163"/>
    </row>
    <row r="209">
      <c r="A209" s="674">
        <v>45705.0</v>
      </c>
      <c r="B209" s="60">
        <v>45783.0</v>
      </c>
      <c r="C209" s="742">
        <v>229816.0</v>
      </c>
      <c r="D209" s="677" t="s">
        <v>111</v>
      </c>
      <c r="E209" s="674">
        <v>45536.0</v>
      </c>
      <c r="F209" s="679">
        <f t="shared" si="5"/>
        <v>8</v>
      </c>
      <c r="G209" s="674">
        <v>45573.0</v>
      </c>
      <c r="H209" s="680">
        <f t="shared" si="2"/>
        <v>6</v>
      </c>
      <c r="I209" s="677" t="s">
        <v>49</v>
      </c>
      <c r="J209" s="677">
        <v>501.0</v>
      </c>
      <c r="K209" s="681">
        <v>2200.0</v>
      </c>
      <c r="L209" s="683"/>
      <c r="M209" s="683"/>
      <c r="N209" s="677" t="s">
        <v>19</v>
      </c>
      <c r="O209" s="677" t="s">
        <v>1526</v>
      </c>
      <c r="P209" s="743"/>
      <c r="Q209" s="152"/>
      <c r="R209" s="162"/>
      <c r="S209" s="162"/>
      <c r="T209" s="162"/>
      <c r="U209" s="162"/>
      <c r="V209" s="163"/>
      <c r="W209" s="163"/>
      <c r="X209" s="163"/>
    </row>
    <row r="210">
      <c r="A210" s="674">
        <v>45705.0</v>
      </c>
      <c r="B210" s="60">
        <v>45783.0</v>
      </c>
      <c r="C210" s="677">
        <v>181640.0</v>
      </c>
      <c r="D210" s="677" t="s">
        <v>77</v>
      </c>
      <c r="E210" s="674">
        <v>45108.0</v>
      </c>
      <c r="F210" s="679">
        <f t="shared" si="5"/>
        <v>22</v>
      </c>
      <c r="G210" s="674">
        <v>45147.0</v>
      </c>
      <c r="H210" s="680">
        <f t="shared" si="2"/>
        <v>20</v>
      </c>
      <c r="I210" s="677" t="s">
        <v>42</v>
      </c>
      <c r="J210" s="677">
        <v>42.0</v>
      </c>
      <c r="K210" s="687"/>
      <c r="L210" s="683"/>
      <c r="M210" s="683"/>
      <c r="N210" s="677" t="s">
        <v>19</v>
      </c>
      <c r="O210" s="683"/>
      <c r="P210" s="743"/>
      <c r="Q210" s="152"/>
      <c r="R210" s="162"/>
      <c r="S210" s="162"/>
      <c r="T210" s="162"/>
      <c r="U210" s="162"/>
      <c r="V210" s="163"/>
      <c r="W210" s="163"/>
      <c r="X210" s="163"/>
    </row>
    <row r="211">
      <c r="A211" s="674">
        <v>45705.0</v>
      </c>
      <c r="B211" s="60">
        <v>45783.0</v>
      </c>
      <c r="C211" s="742">
        <v>228752.0</v>
      </c>
      <c r="D211" s="677" t="s">
        <v>77</v>
      </c>
      <c r="E211" s="674">
        <v>45444.0</v>
      </c>
      <c r="F211" s="679">
        <f t="shared" si="5"/>
        <v>11</v>
      </c>
      <c r="G211" s="674">
        <v>45561.0</v>
      </c>
      <c r="H211" s="680">
        <f t="shared" si="2"/>
        <v>7</v>
      </c>
      <c r="I211" s="677" t="s">
        <v>74</v>
      </c>
      <c r="J211" s="683"/>
      <c r="K211" s="687"/>
      <c r="L211" s="683"/>
      <c r="M211" s="683"/>
      <c r="N211" s="677" t="s">
        <v>19</v>
      </c>
      <c r="O211" s="677" t="s">
        <v>1527</v>
      </c>
      <c r="P211" s="743"/>
      <c r="Q211" s="152"/>
      <c r="R211" s="162"/>
      <c r="S211" s="162"/>
      <c r="T211" s="162"/>
      <c r="U211" s="162"/>
      <c r="V211" s="163"/>
      <c r="W211" s="163"/>
      <c r="X211" s="163"/>
    </row>
    <row r="212">
      <c r="A212" s="674">
        <v>45705.0</v>
      </c>
      <c r="B212" s="60">
        <v>45783.0</v>
      </c>
      <c r="C212" s="677">
        <v>214500.0</v>
      </c>
      <c r="D212" s="677" t="s">
        <v>83</v>
      </c>
      <c r="E212" s="674">
        <v>45383.0</v>
      </c>
      <c r="F212" s="679">
        <f t="shared" si="5"/>
        <v>13</v>
      </c>
      <c r="G212" s="674">
        <v>45446.0</v>
      </c>
      <c r="H212" s="680">
        <f t="shared" si="2"/>
        <v>11</v>
      </c>
      <c r="I212" s="677" t="s">
        <v>42</v>
      </c>
      <c r="J212" s="677">
        <v>49.0</v>
      </c>
      <c r="K212" s="687"/>
      <c r="L212" s="683"/>
      <c r="M212" s="683"/>
      <c r="N212" s="677" t="s">
        <v>19</v>
      </c>
      <c r="O212" s="683"/>
      <c r="P212" s="743"/>
      <c r="Q212" s="152"/>
      <c r="R212" s="162"/>
      <c r="S212" s="162"/>
      <c r="T212" s="162"/>
      <c r="U212" s="162"/>
      <c r="V212" s="163"/>
      <c r="W212" s="163"/>
      <c r="X212" s="163"/>
    </row>
    <row r="213">
      <c r="A213" s="674">
        <v>45705.0</v>
      </c>
      <c r="B213" s="60">
        <v>45782.0</v>
      </c>
      <c r="C213" s="742">
        <v>233450.0</v>
      </c>
      <c r="D213" s="677" t="s">
        <v>83</v>
      </c>
      <c r="E213" s="674">
        <v>45566.0</v>
      </c>
      <c r="F213" s="679">
        <f t="shared" si="5"/>
        <v>7</v>
      </c>
      <c r="G213" s="674">
        <v>45603.0</v>
      </c>
      <c r="H213" s="680">
        <f t="shared" si="2"/>
        <v>5</v>
      </c>
      <c r="I213" s="677" t="s">
        <v>74</v>
      </c>
      <c r="J213" s="677">
        <v>309.0</v>
      </c>
      <c r="K213" s="681">
        <v>500.0</v>
      </c>
      <c r="L213" s="677" t="s">
        <v>68</v>
      </c>
      <c r="M213" s="683"/>
      <c r="N213" s="677" t="s">
        <v>17</v>
      </c>
      <c r="O213" s="677" t="s">
        <v>1528</v>
      </c>
      <c r="P213" s="743"/>
      <c r="Q213" s="152"/>
      <c r="R213" s="162"/>
      <c r="S213" s="162"/>
      <c r="T213" s="162"/>
      <c r="U213" s="162"/>
      <c r="V213" s="163"/>
      <c r="W213" s="163"/>
      <c r="X213" s="163"/>
    </row>
    <row r="214">
      <c r="A214" s="674">
        <v>45705.0</v>
      </c>
      <c r="B214" s="60">
        <v>45783.0</v>
      </c>
      <c r="C214" s="677">
        <v>158907.0</v>
      </c>
      <c r="D214" s="677" t="s">
        <v>179</v>
      </c>
      <c r="E214" s="674">
        <v>44896.0</v>
      </c>
      <c r="F214" s="679">
        <f t="shared" si="5"/>
        <v>29</v>
      </c>
      <c r="G214" s="674">
        <v>44957.0</v>
      </c>
      <c r="H214" s="680">
        <f t="shared" si="2"/>
        <v>27</v>
      </c>
      <c r="I214" s="677" t="s">
        <v>73</v>
      </c>
      <c r="J214" s="683"/>
      <c r="K214" s="687"/>
      <c r="L214" s="683"/>
      <c r="M214" s="683"/>
      <c r="N214" s="677" t="s">
        <v>19</v>
      </c>
      <c r="O214" s="677" t="s">
        <v>1529</v>
      </c>
      <c r="P214" s="743"/>
      <c r="Q214" s="152"/>
      <c r="R214" s="162"/>
      <c r="S214" s="162"/>
      <c r="T214" s="162"/>
      <c r="U214" s="162"/>
      <c r="V214" s="163"/>
      <c r="W214" s="163"/>
      <c r="X214" s="163"/>
    </row>
    <row r="215">
      <c r="A215" s="674">
        <v>45705.0</v>
      </c>
      <c r="B215" s="60">
        <v>45783.0</v>
      </c>
      <c r="C215" s="677">
        <v>131446.0</v>
      </c>
      <c r="D215" s="677" t="s">
        <v>55</v>
      </c>
      <c r="E215" s="674">
        <v>44652.0</v>
      </c>
      <c r="F215" s="679">
        <f t="shared" si="5"/>
        <v>37</v>
      </c>
      <c r="G215" s="674">
        <v>44714.0</v>
      </c>
      <c r="H215" s="680">
        <f t="shared" si="2"/>
        <v>35</v>
      </c>
      <c r="I215" s="677" t="s">
        <v>42</v>
      </c>
      <c r="J215" s="683"/>
      <c r="K215" s="687"/>
      <c r="L215" s="683"/>
      <c r="M215" s="683"/>
      <c r="N215" s="677" t="s">
        <v>19</v>
      </c>
      <c r="O215" s="683"/>
      <c r="P215" s="743"/>
      <c r="Q215" s="152"/>
      <c r="R215" s="162"/>
      <c r="S215" s="162"/>
      <c r="T215" s="162"/>
      <c r="U215" s="162"/>
      <c r="V215" s="163"/>
      <c r="W215" s="163"/>
      <c r="X215" s="163"/>
    </row>
    <row r="216">
      <c r="A216" s="674">
        <v>45705.0</v>
      </c>
      <c r="B216" s="60">
        <v>45783.0</v>
      </c>
      <c r="C216" s="677">
        <v>189228.0</v>
      </c>
      <c r="D216" s="677" t="s">
        <v>55</v>
      </c>
      <c r="E216" s="674">
        <v>45170.0</v>
      </c>
      <c r="F216" s="679">
        <f t="shared" si="5"/>
        <v>20</v>
      </c>
      <c r="G216" s="686">
        <v>45219.0</v>
      </c>
      <c r="H216" s="680">
        <f t="shared" si="2"/>
        <v>18</v>
      </c>
      <c r="I216" s="677" t="s">
        <v>73</v>
      </c>
      <c r="J216" s="683"/>
      <c r="K216" s="687"/>
      <c r="L216" s="683"/>
      <c r="M216" s="683"/>
      <c r="N216" s="677" t="s">
        <v>19</v>
      </c>
      <c r="O216" s="677" t="s">
        <v>1530</v>
      </c>
      <c r="P216" s="743"/>
      <c r="Q216" s="152"/>
      <c r="R216" s="162"/>
      <c r="S216" s="162"/>
      <c r="T216" s="162"/>
      <c r="U216" s="162"/>
      <c r="V216" s="163"/>
      <c r="W216" s="163"/>
      <c r="X216" s="163"/>
    </row>
    <row r="217">
      <c r="A217" s="674">
        <v>45705.0</v>
      </c>
      <c r="B217" s="60">
        <v>45783.0</v>
      </c>
      <c r="C217" s="677">
        <v>98603.0</v>
      </c>
      <c r="D217" s="677" t="s">
        <v>95</v>
      </c>
      <c r="E217" s="674">
        <v>44652.0</v>
      </c>
      <c r="F217" s="679">
        <f t="shared" si="5"/>
        <v>37</v>
      </c>
      <c r="G217" s="674">
        <v>44435.0</v>
      </c>
      <c r="H217" s="680">
        <f t="shared" si="2"/>
        <v>44</v>
      </c>
      <c r="I217" s="677" t="s">
        <v>42</v>
      </c>
      <c r="J217" s="683"/>
      <c r="K217" s="687"/>
      <c r="L217" s="683"/>
      <c r="M217" s="677" t="s">
        <v>1531</v>
      </c>
      <c r="N217" s="677" t="s">
        <v>19</v>
      </c>
      <c r="O217" s="683"/>
      <c r="P217" s="743"/>
      <c r="Q217" s="152"/>
      <c r="R217" s="162"/>
      <c r="S217" s="162"/>
      <c r="T217" s="162"/>
      <c r="U217" s="162"/>
      <c r="V217" s="163"/>
      <c r="W217" s="163"/>
      <c r="X217" s="163"/>
    </row>
    <row r="218">
      <c r="A218" s="674">
        <v>45705.0</v>
      </c>
      <c r="B218" s="60">
        <v>45783.0</v>
      </c>
      <c r="C218" s="742">
        <v>234574.0</v>
      </c>
      <c r="D218" s="677" t="s">
        <v>95</v>
      </c>
      <c r="E218" s="674">
        <v>45597.0</v>
      </c>
      <c r="F218" s="679">
        <f t="shared" si="5"/>
        <v>6</v>
      </c>
      <c r="G218" s="686">
        <v>45615.0</v>
      </c>
      <c r="H218" s="680">
        <f t="shared" si="2"/>
        <v>5</v>
      </c>
      <c r="I218" s="677" t="s">
        <v>74</v>
      </c>
      <c r="J218" s="683"/>
      <c r="K218" s="687"/>
      <c r="L218" s="683"/>
      <c r="M218" s="683"/>
      <c r="N218" s="677" t="s">
        <v>19</v>
      </c>
      <c r="O218" s="677" t="s">
        <v>1532</v>
      </c>
      <c r="P218" s="743"/>
      <c r="Q218" s="152"/>
      <c r="R218" s="162"/>
      <c r="S218" s="162"/>
      <c r="T218" s="162"/>
      <c r="U218" s="162"/>
      <c r="V218" s="163"/>
      <c r="W218" s="163"/>
      <c r="X218" s="163"/>
    </row>
    <row r="219">
      <c r="A219" s="674">
        <v>45705.0</v>
      </c>
      <c r="B219" s="60">
        <v>45783.0</v>
      </c>
      <c r="C219" s="677">
        <v>192698.0</v>
      </c>
      <c r="D219" s="677" t="s">
        <v>96</v>
      </c>
      <c r="E219" s="674">
        <v>45292.0</v>
      </c>
      <c r="F219" s="679">
        <f t="shared" si="5"/>
        <v>16</v>
      </c>
      <c r="G219" s="674">
        <v>45309.0</v>
      </c>
      <c r="H219" s="680">
        <f t="shared" si="2"/>
        <v>15</v>
      </c>
      <c r="I219" s="677" t="s">
        <v>59</v>
      </c>
      <c r="J219" s="677">
        <v>112.0</v>
      </c>
      <c r="K219" s="687"/>
      <c r="L219" s="683"/>
      <c r="M219" s="683"/>
      <c r="N219" s="677" t="s">
        <v>19</v>
      </c>
      <c r="O219" s="683"/>
      <c r="P219" s="743"/>
      <c r="Q219" s="152"/>
      <c r="R219" s="162"/>
      <c r="S219" s="162"/>
      <c r="T219" s="162"/>
      <c r="U219" s="162"/>
      <c r="V219" s="163"/>
      <c r="W219" s="163"/>
      <c r="X219" s="163"/>
    </row>
    <row r="220">
      <c r="A220" s="674">
        <v>45705.0</v>
      </c>
      <c r="B220" s="60">
        <v>45783.0</v>
      </c>
      <c r="C220" s="677">
        <v>216247.0</v>
      </c>
      <c r="D220" s="677" t="s">
        <v>96</v>
      </c>
      <c r="E220" s="674">
        <v>45383.0</v>
      </c>
      <c r="F220" s="679">
        <f t="shared" si="5"/>
        <v>13</v>
      </c>
      <c r="G220" s="674">
        <v>45441.0</v>
      </c>
      <c r="H220" s="680">
        <f t="shared" si="2"/>
        <v>11</v>
      </c>
      <c r="I220" s="677" t="s">
        <v>42</v>
      </c>
      <c r="J220" s="677" t="s">
        <v>243</v>
      </c>
      <c r="K220" s="681">
        <v>3000.0</v>
      </c>
      <c r="L220" s="683"/>
      <c r="M220" s="683"/>
      <c r="N220" s="677" t="s">
        <v>19</v>
      </c>
      <c r="O220" s="683"/>
      <c r="P220" s="743"/>
      <c r="Q220" s="152"/>
      <c r="R220" s="162"/>
      <c r="S220" s="162"/>
      <c r="T220" s="162"/>
      <c r="U220" s="162"/>
      <c r="V220" s="163"/>
      <c r="W220" s="163"/>
      <c r="X220" s="163"/>
    </row>
    <row r="221">
      <c r="A221" s="674">
        <v>45705.0</v>
      </c>
      <c r="B221" s="60">
        <v>45783.0</v>
      </c>
      <c r="C221" s="742">
        <v>228988.0</v>
      </c>
      <c r="D221" s="677" t="s">
        <v>96</v>
      </c>
      <c r="E221" s="674">
        <v>45505.0</v>
      </c>
      <c r="F221" s="679">
        <f t="shared" si="5"/>
        <v>9</v>
      </c>
      <c r="G221" s="674">
        <v>45559.0</v>
      </c>
      <c r="H221" s="680">
        <f t="shared" si="2"/>
        <v>7</v>
      </c>
      <c r="I221" s="677" t="s">
        <v>74</v>
      </c>
      <c r="J221" s="683"/>
      <c r="K221" s="687"/>
      <c r="L221" s="683"/>
      <c r="M221" s="683"/>
      <c r="N221" s="677" t="s">
        <v>19</v>
      </c>
      <c r="O221" s="677" t="s">
        <v>1533</v>
      </c>
      <c r="P221" s="743"/>
      <c r="Q221" s="152"/>
      <c r="R221" s="162"/>
      <c r="S221" s="162"/>
      <c r="T221" s="162"/>
      <c r="U221" s="162"/>
      <c r="V221" s="163"/>
      <c r="W221" s="163"/>
      <c r="X221" s="163"/>
    </row>
    <row r="222">
      <c r="A222" s="674">
        <v>45705.0</v>
      </c>
      <c r="B222" s="60">
        <v>45783.0</v>
      </c>
      <c r="C222" s="742">
        <v>232620.0</v>
      </c>
      <c r="D222" s="677" t="s">
        <v>96</v>
      </c>
      <c r="E222" s="674">
        <v>45505.0</v>
      </c>
      <c r="F222" s="679">
        <f t="shared" si="5"/>
        <v>9</v>
      </c>
      <c r="G222" s="686">
        <v>45593.0</v>
      </c>
      <c r="H222" s="680">
        <f t="shared" si="2"/>
        <v>6</v>
      </c>
      <c r="I222" s="677" t="s">
        <v>74</v>
      </c>
      <c r="J222" s="683"/>
      <c r="K222" s="687"/>
      <c r="L222" s="683"/>
      <c r="M222" s="683"/>
      <c r="N222" s="677" t="s">
        <v>19</v>
      </c>
      <c r="O222" s="677" t="s">
        <v>1534</v>
      </c>
      <c r="P222" s="743"/>
      <c r="Q222" s="152"/>
      <c r="R222" s="162"/>
      <c r="S222" s="162"/>
      <c r="T222" s="162"/>
      <c r="U222" s="162"/>
      <c r="V222" s="163"/>
      <c r="W222" s="163"/>
      <c r="X222" s="163"/>
    </row>
    <row r="223">
      <c r="A223" s="674">
        <v>45705.0</v>
      </c>
      <c r="B223" s="60">
        <v>45783.0</v>
      </c>
      <c r="C223" s="677">
        <v>132107.0</v>
      </c>
      <c r="D223" s="677" t="s">
        <v>62</v>
      </c>
      <c r="E223" s="674">
        <v>44621.0</v>
      </c>
      <c r="F223" s="679">
        <f t="shared" si="5"/>
        <v>38</v>
      </c>
      <c r="G223" s="674">
        <v>44719.0</v>
      </c>
      <c r="H223" s="680">
        <f t="shared" si="2"/>
        <v>34</v>
      </c>
      <c r="I223" s="677" t="s">
        <v>141</v>
      </c>
      <c r="J223" s="683"/>
      <c r="K223" s="687"/>
      <c r="L223" s="683"/>
      <c r="M223" s="683"/>
      <c r="N223" s="677" t="s">
        <v>19</v>
      </c>
      <c r="O223" s="677" t="s">
        <v>1535</v>
      </c>
      <c r="P223" s="743"/>
      <c r="Q223" s="152"/>
      <c r="R223" s="162"/>
      <c r="S223" s="162"/>
      <c r="T223" s="162"/>
      <c r="U223" s="162"/>
      <c r="V223" s="163"/>
      <c r="W223" s="163"/>
      <c r="X223" s="163"/>
    </row>
    <row r="224">
      <c r="A224" s="674">
        <v>45705.0</v>
      </c>
      <c r="B224" s="60">
        <v>45783.0</v>
      </c>
      <c r="C224" s="742">
        <v>228818.0</v>
      </c>
      <c r="D224" s="677" t="s">
        <v>179</v>
      </c>
      <c r="E224" s="674">
        <v>44896.0</v>
      </c>
      <c r="F224" s="679">
        <f t="shared" si="5"/>
        <v>29</v>
      </c>
      <c r="G224" s="674">
        <v>45559.0</v>
      </c>
      <c r="H224" s="680">
        <f t="shared" si="2"/>
        <v>7</v>
      </c>
      <c r="I224" s="677" t="s">
        <v>72</v>
      </c>
      <c r="J224" s="391" t="s">
        <v>1536</v>
      </c>
      <c r="K224" s="681"/>
      <c r="L224" s="683"/>
      <c r="M224" s="683"/>
      <c r="N224" s="677" t="s">
        <v>19</v>
      </c>
      <c r="O224" s="683"/>
      <c r="P224" s="743"/>
      <c r="Q224" s="152"/>
      <c r="R224" s="162"/>
      <c r="S224" s="162"/>
      <c r="T224" s="162"/>
      <c r="U224" s="162"/>
      <c r="V224" s="163"/>
      <c r="W224" s="163"/>
      <c r="X224" s="163"/>
    </row>
    <row r="225">
      <c r="A225" s="674">
        <v>45705.0</v>
      </c>
      <c r="B225" s="60">
        <v>45783.0</v>
      </c>
      <c r="C225" s="677">
        <v>183568.0</v>
      </c>
      <c r="D225" s="677" t="s">
        <v>91</v>
      </c>
      <c r="E225" s="674">
        <v>45139.0</v>
      </c>
      <c r="F225" s="679">
        <f t="shared" si="5"/>
        <v>21</v>
      </c>
      <c r="G225" s="674">
        <v>45162.0</v>
      </c>
      <c r="H225" s="680">
        <f t="shared" si="2"/>
        <v>20</v>
      </c>
      <c r="I225" s="677" t="s">
        <v>49</v>
      </c>
      <c r="J225" s="677">
        <v>526.0</v>
      </c>
      <c r="K225" s="681" t="s">
        <v>50</v>
      </c>
      <c r="L225" s="683"/>
      <c r="M225" s="677" t="s">
        <v>1537</v>
      </c>
      <c r="N225" s="677" t="s">
        <v>19</v>
      </c>
      <c r="O225" s="677" t="s">
        <v>1538</v>
      </c>
      <c r="P225" s="743"/>
      <c r="Q225" s="152"/>
      <c r="R225" s="162"/>
      <c r="S225" s="162"/>
      <c r="T225" s="162"/>
      <c r="U225" s="162"/>
      <c r="V225" s="163"/>
      <c r="W225" s="163"/>
      <c r="X225" s="163"/>
    </row>
    <row r="226">
      <c r="A226" s="674">
        <v>45705.0</v>
      </c>
      <c r="B226" s="60">
        <v>45783.0</v>
      </c>
      <c r="C226" s="742">
        <v>231653.0</v>
      </c>
      <c r="D226" s="677" t="s">
        <v>93</v>
      </c>
      <c r="E226" s="674">
        <v>45566.0</v>
      </c>
      <c r="F226" s="679">
        <f t="shared" si="5"/>
        <v>7</v>
      </c>
      <c r="G226" s="686">
        <v>45583.0</v>
      </c>
      <c r="H226" s="680">
        <f t="shared" si="2"/>
        <v>6</v>
      </c>
      <c r="I226" s="677" t="s">
        <v>59</v>
      </c>
      <c r="J226" s="677" t="s">
        <v>33</v>
      </c>
      <c r="K226" s="681"/>
      <c r="L226" s="683"/>
      <c r="M226" s="683"/>
      <c r="N226" s="677" t="s">
        <v>19</v>
      </c>
      <c r="O226" s="677" t="s">
        <v>1539</v>
      </c>
      <c r="P226" s="743"/>
      <c r="Q226" s="152"/>
      <c r="R226" s="162"/>
      <c r="S226" s="162"/>
      <c r="T226" s="162"/>
      <c r="U226" s="162"/>
      <c r="V226" s="163"/>
      <c r="W226" s="163"/>
      <c r="X226" s="163"/>
    </row>
    <row r="227">
      <c r="A227" s="674">
        <v>45705.0</v>
      </c>
      <c r="B227" s="60">
        <v>45783.0</v>
      </c>
      <c r="C227" s="742">
        <v>232524.0</v>
      </c>
      <c r="D227" s="677" t="s">
        <v>93</v>
      </c>
      <c r="E227" s="674">
        <v>45566.0</v>
      </c>
      <c r="F227" s="679">
        <f t="shared" si="5"/>
        <v>7</v>
      </c>
      <c r="G227" s="686">
        <v>45593.0</v>
      </c>
      <c r="H227" s="680">
        <f t="shared" si="2"/>
        <v>6</v>
      </c>
      <c r="I227" s="677" t="s">
        <v>73</v>
      </c>
      <c r="J227" s="677" t="s">
        <v>143</v>
      </c>
      <c r="K227" s="681" t="s">
        <v>50</v>
      </c>
      <c r="L227" s="683"/>
      <c r="M227" s="683"/>
      <c r="N227" s="677" t="s">
        <v>19</v>
      </c>
      <c r="O227" s="677" t="s">
        <v>1540</v>
      </c>
      <c r="P227" s="743"/>
      <c r="Q227" s="152"/>
      <c r="R227" s="162"/>
      <c r="S227" s="162"/>
      <c r="T227" s="162"/>
      <c r="U227" s="162"/>
      <c r="V227" s="163"/>
      <c r="W227" s="163"/>
      <c r="X227" s="163"/>
    </row>
    <row r="228">
      <c r="A228" s="674">
        <v>45705.0</v>
      </c>
      <c r="B228" s="60">
        <v>45783.0</v>
      </c>
      <c r="C228" s="677">
        <v>141731.0</v>
      </c>
      <c r="D228" s="677" t="s">
        <v>55</v>
      </c>
      <c r="E228" s="674">
        <v>44774.0</v>
      </c>
      <c r="F228" s="679">
        <f t="shared" si="5"/>
        <v>33</v>
      </c>
      <c r="G228" s="674">
        <v>44796.0</v>
      </c>
      <c r="H228" s="680">
        <f t="shared" si="2"/>
        <v>32</v>
      </c>
      <c r="I228" s="677" t="s">
        <v>59</v>
      </c>
      <c r="J228" s="677" t="s">
        <v>33</v>
      </c>
      <c r="K228" s="681"/>
      <c r="L228" s="683"/>
      <c r="M228" s="677" t="s">
        <v>1541</v>
      </c>
      <c r="N228" s="677" t="s">
        <v>19</v>
      </c>
      <c r="O228" s="677" t="s">
        <v>1542</v>
      </c>
      <c r="P228" s="743"/>
      <c r="Q228" s="152"/>
      <c r="R228" s="162"/>
      <c r="S228" s="162"/>
      <c r="T228" s="162"/>
      <c r="U228" s="162"/>
      <c r="V228" s="163"/>
      <c r="W228" s="163"/>
      <c r="X228" s="163"/>
    </row>
    <row r="229">
      <c r="A229" s="674">
        <v>45705.0</v>
      </c>
      <c r="B229" s="60">
        <v>45783.0</v>
      </c>
      <c r="C229" s="677">
        <v>55306.0</v>
      </c>
      <c r="D229" s="677" t="s">
        <v>95</v>
      </c>
      <c r="E229" s="674">
        <v>43952.0</v>
      </c>
      <c r="F229" s="679">
        <f t="shared" si="5"/>
        <v>60</v>
      </c>
      <c r="G229" s="674">
        <v>44009.0</v>
      </c>
      <c r="H229" s="680">
        <f t="shared" si="2"/>
        <v>58</v>
      </c>
      <c r="I229" s="677" t="s">
        <v>49</v>
      </c>
      <c r="J229" s="677" t="s">
        <v>33</v>
      </c>
      <c r="K229" s="681" t="s">
        <v>50</v>
      </c>
      <c r="L229" s="683"/>
      <c r="M229" s="677" t="s">
        <v>1541</v>
      </c>
      <c r="N229" s="677" t="s">
        <v>19</v>
      </c>
      <c r="O229" s="677" t="s">
        <v>1543</v>
      </c>
      <c r="P229" s="745"/>
      <c r="Q229" s="152"/>
      <c r="R229" s="162"/>
      <c r="S229" s="162"/>
      <c r="T229" s="162"/>
      <c r="U229" s="162"/>
      <c r="V229" s="163"/>
      <c r="W229" s="163"/>
      <c r="X229" s="163"/>
    </row>
    <row r="230">
      <c r="A230" s="674">
        <v>45705.0</v>
      </c>
      <c r="B230" s="60">
        <v>45783.0</v>
      </c>
      <c r="C230" s="677">
        <v>116949.0</v>
      </c>
      <c r="D230" s="677" t="s">
        <v>62</v>
      </c>
      <c r="E230" s="674">
        <v>44562.0</v>
      </c>
      <c r="F230" s="679">
        <f t="shared" si="5"/>
        <v>40</v>
      </c>
      <c r="G230" s="674">
        <v>44614.0</v>
      </c>
      <c r="H230" s="680">
        <f t="shared" si="2"/>
        <v>38</v>
      </c>
      <c r="I230" s="677" t="s">
        <v>74</v>
      </c>
      <c r="J230" s="677" t="s">
        <v>33</v>
      </c>
      <c r="K230" s="681" t="s">
        <v>50</v>
      </c>
      <c r="L230" s="683"/>
      <c r="M230" s="677" t="s">
        <v>714</v>
      </c>
      <c r="N230" s="677" t="s">
        <v>19</v>
      </c>
      <c r="O230" s="677" t="s">
        <v>698</v>
      </c>
      <c r="P230" s="743"/>
      <c r="Q230" s="152"/>
      <c r="R230" s="162"/>
      <c r="S230" s="162"/>
      <c r="T230" s="162"/>
      <c r="U230" s="162"/>
      <c r="V230" s="163"/>
      <c r="W230" s="163"/>
      <c r="X230" s="163"/>
    </row>
    <row r="231">
      <c r="A231" s="674">
        <v>45705.0</v>
      </c>
      <c r="B231" s="60">
        <v>45783.0</v>
      </c>
      <c r="C231" s="677">
        <v>144449.0</v>
      </c>
      <c r="D231" s="677" t="s">
        <v>116</v>
      </c>
      <c r="E231" s="674">
        <v>44774.0</v>
      </c>
      <c r="F231" s="679">
        <f t="shared" si="5"/>
        <v>33</v>
      </c>
      <c r="G231" s="674">
        <v>44805.0</v>
      </c>
      <c r="H231" s="680">
        <f t="shared" si="2"/>
        <v>32</v>
      </c>
      <c r="I231" s="677" t="s">
        <v>74</v>
      </c>
      <c r="J231" s="677" t="s">
        <v>143</v>
      </c>
      <c r="K231" s="681" t="s">
        <v>50</v>
      </c>
      <c r="L231" s="683"/>
      <c r="M231" s="683"/>
      <c r="N231" s="677" t="s">
        <v>19</v>
      </c>
      <c r="O231" s="677" t="s">
        <v>1544</v>
      </c>
      <c r="P231" s="743"/>
      <c r="Q231" s="152"/>
      <c r="R231" s="162"/>
      <c r="S231" s="162"/>
      <c r="T231" s="162"/>
      <c r="U231" s="162"/>
      <c r="V231" s="163"/>
      <c r="W231" s="163"/>
      <c r="X231" s="163"/>
    </row>
    <row r="232">
      <c r="A232" s="674">
        <v>45705.0</v>
      </c>
      <c r="B232" s="60">
        <v>45783.0</v>
      </c>
      <c r="C232" s="677">
        <v>142892.0</v>
      </c>
      <c r="D232" s="677" t="s">
        <v>116</v>
      </c>
      <c r="E232" s="674">
        <v>44409.0</v>
      </c>
      <c r="F232" s="679">
        <f t="shared" si="5"/>
        <v>45</v>
      </c>
      <c r="G232" s="674">
        <v>44809.0</v>
      </c>
      <c r="H232" s="680">
        <f t="shared" si="2"/>
        <v>32</v>
      </c>
      <c r="I232" s="677" t="s">
        <v>42</v>
      </c>
      <c r="J232" s="677">
        <v>8.0079998E9</v>
      </c>
      <c r="K232" s="681" t="s">
        <v>50</v>
      </c>
      <c r="L232" s="683"/>
      <c r="M232" s="683"/>
      <c r="N232" s="677" t="s">
        <v>19</v>
      </c>
      <c r="O232" s="683"/>
      <c r="P232" s="743"/>
      <c r="Q232" s="152"/>
      <c r="R232" s="162"/>
      <c r="S232" s="162"/>
      <c r="T232" s="162"/>
      <c r="U232" s="162"/>
      <c r="V232" s="163"/>
      <c r="W232" s="163"/>
      <c r="X232" s="163"/>
    </row>
    <row r="233">
      <c r="A233" s="674">
        <v>45705.0</v>
      </c>
      <c r="B233" s="60">
        <v>45783.0</v>
      </c>
      <c r="C233" s="677">
        <v>24971.0</v>
      </c>
      <c r="D233" s="677" t="s">
        <v>71</v>
      </c>
      <c r="E233" s="674">
        <v>43647.0</v>
      </c>
      <c r="F233" s="679">
        <f t="shared" si="5"/>
        <v>70</v>
      </c>
      <c r="G233" s="674">
        <v>43700.0</v>
      </c>
      <c r="H233" s="680">
        <f t="shared" si="2"/>
        <v>68</v>
      </c>
      <c r="I233" s="677" t="s">
        <v>144</v>
      </c>
      <c r="J233" s="677">
        <v>714.0</v>
      </c>
      <c r="K233" s="681" t="s">
        <v>50</v>
      </c>
      <c r="L233" s="683"/>
      <c r="M233" s="686"/>
      <c r="N233" s="677" t="s">
        <v>19</v>
      </c>
      <c r="O233" s="683"/>
      <c r="P233" s="743"/>
      <c r="Q233" s="152"/>
      <c r="R233" s="162"/>
      <c r="S233" s="162"/>
      <c r="T233" s="162"/>
      <c r="U233" s="162"/>
      <c r="V233" s="163"/>
      <c r="W233" s="163"/>
      <c r="X233" s="163"/>
    </row>
    <row r="234">
      <c r="A234" s="674">
        <v>45705.0</v>
      </c>
      <c r="B234" s="60">
        <v>45783.0</v>
      </c>
      <c r="C234" s="677">
        <v>22236.0</v>
      </c>
      <c r="D234" s="677" t="s">
        <v>58</v>
      </c>
      <c r="E234" s="674">
        <v>43556.0</v>
      </c>
      <c r="F234" s="679">
        <f t="shared" si="5"/>
        <v>73</v>
      </c>
      <c r="G234" s="674">
        <v>43671.0</v>
      </c>
      <c r="H234" s="680">
        <f t="shared" si="2"/>
        <v>69</v>
      </c>
      <c r="I234" s="677" t="s">
        <v>144</v>
      </c>
      <c r="J234" s="677" t="s">
        <v>171</v>
      </c>
      <c r="K234" s="681" t="s">
        <v>50</v>
      </c>
      <c r="L234" s="683"/>
      <c r="M234" s="674"/>
      <c r="N234" s="677" t="s">
        <v>19</v>
      </c>
      <c r="O234" s="683"/>
      <c r="P234" s="743"/>
      <c r="Q234" s="152"/>
      <c r="R234" s="162"/>
      <c r="S234" s="162"/>
      <c r="T234" s="162"/>
      <c r="U234" s="162"/>
      <c r="V234" s="163"/>
      <c r="W234" s="163"/>
      <c r="X234" s="163"/>
    </row>
    <row r="235">
      <c r="A235" s="674">
        <v>45705.0</v>
      </c>
      <c r="B235" s="60">
        <v>45783.0</v>
      </c>
      <c r="C235" s="677">
        <v>62157.0</v>
      </c>
      <c r="D235" s="677" t="s">
        <v>99</v>
      </c>
      <c r="E235" s="674">
        <v>43922.0</v>
      </c>
      <c r="F235" s="679">
        <f t="shared" si="5"/>
        <v>61</v>
      </c>
      <c r="G235" s="674">
        <v>44077.0</v>
      </c>
      <c r="H235" s="680">
        <f t="shared" si="2"/>
        <v>56</v>
      </c>
      <c r="I235" s="677" t="s">
        <v>42</v>
      </c>
      <c r="J235" s="677">
        <v>3.138895945E9</v>
      </c>
      <c r="K235" s="681" t="s">
        <v>50</v>
      </c>
      <c r="L235" s="683"/>
      <c r="M235" s="677"/>
      <c r="N235" s="677" t="s">
        <v>19</v>
      </c>
      <c r="O235" s="683"/>
      <c r="P235" s="743"/>
      <c r="Q235" s="152"/>
      <c r="R235" s="162"/>
      <c r="S235" s="162"/>
      <c r="T235" s="162"/>
      <c r="U235" s="162"/>
      <c r="V235" s="163"/>
      <c r="W235" s="163"/>
      <c r="X235" s="163"/>
    </row>
    <row r="236">
      <c r="A236" s="674">
        <v>45705.0</v>
      </c>
      <c r="B236" s="60">
        <v>45783.0</v>
      </c>
      <c r="C236" s="677">
        <v>141934.0</v>
      </c>
      <c r="D236" s="677" t="s">
        <v>41</v>
      </c>
      <c r="E236" s="674">
        <v>44682.0</v>
      </c>
      <c r="F236" s="679">
        <f t="shared" si="5"/>
        <v>36</v>
      </c>
      <c r="G236" s="674">
        <v>44798.0</v>
      </c>
      <c r="H236" s="680">
        <f t="shared" si="2"/>
        <v>32</v>
      </c>
      <c r="I236" s="677" t="s">
        <v>42</v>
      </c>
      <c r="J236" s="677" t="s">
        <v>242</v>
      </c>
      <c r="K236" s="681">
        <v>5000.0</v>
      </c>
      <c r="L236" s="683"/>
      <c r="M236" s="683"/>
      <c r="N236" s="677" t="s">
        <v>19</v>
      </c>
      <c r="O236" s="683"/>
      <c r="P236" s="743"/>
      <c r="Q236" s="152"/>
      <c r="R236" s="162"/>
      <c r="S236" s="162"/>
      <c r="T236" s="162"/>
      <c r="U236" s="162"/>
      <c r="V236" s="163"/>
      <c r="W236" s="163"/>
      <c r="X236" s="163"/>
    </row>
    <row r="237">
      <c r="A237" s="674">
        <v>45705.0</v>
      </c>
      <c r="B237" s="60">
        <v>45783.0</v>
      </c>
      <c r="C237" s="677">
        <v>9139.0</v>
      </c>
      <c r="D237" s="677" t="s">
        <v>58</v>
      </c>
      <c r="E237" s="674">
        <v>43493.0</v>
      </c>
      <c r="F237" s="679">
        <f t="shared" si="5"/>
        <v>75</v>
      </c>
      <c r="G237" s="674">
        <v>43493.0</v>
      </c>
      <c r="H237" s="680">
        <f t="shared" si="2"/>
        <v>75</v>
      </c>
      <c r="I237" s="677" t="s">
        <v>144</v>
      </c>
      <c r="J237" s="677" t="s">
        <v>33</v>
      </c>
      <c r="K237" s="681" t="s">
        <v>50</v>
      </c>
      <c r="L237" s="683"/>
      <c r="M237" s="677" t="s">
        <v>1545</v>
      </c>
      <c r="N237" s="677" t="s">
        <v>19</v>
      </c>
      <c r="O237" s="683"/>
      <c r="P237" s="743"/>
      <c r="Q237" s="152"/>
      <c r="R237" s="162"/>
      <c r="S237" s="162"/>
      <c r="T237" s="162"/>
      <c r="U237" s="162"/>
      <c r="V237" s="163"/>
      <c r="W237" s="163"/>
      <c r="X237" s="163"/>
    </row>
    <row r="238">
      <c r="A238" s="674">
        <v>45705.0</v>
      </c>
      <c r="B238" s="60">
        <v>45783.0</v>
      </c>
      <c r="C238" s="677">
        <v>5062.0</v>
      </c>
      <c r="D238" s="677" t="s">
        <v>133</v>
      </c>
      <c r="E238" s="674">
        <v>43146.0</v>
      </c>
      <c r="F238" s="679">
        <f t="shared" si="5"/>
        <v>86</v>
      </c>
      <c r="G238" s="674">
        <v>43539.0</v>
      </c>
      <c r="H238" s="680">
        <f t="shared" si="2"/>
        <v>73</v>
      </c>
      <c r="I238" s="677" t="s">
        <v>144</v>
      </c>
      <c r="J238" s="677" t="s">
        <v>33</v>
      </c>
      <c r="K238" s="681" t="s">
        <v>50</v>
      </c>
      <c r="L238" s="683"/>
      <c r="M238" s="677" t="s">
        <v>1545</v>
      </c>
      <c r="N238" s="677" t="s">
        <v>19</v>
      </c>
      <c r="O238" s="683"/>
      <c r="P238" s="743"/>
      <c r="Q238" s="152"/>
      <c r="R238" s="162"/>
      <c r="S238" s="162"/>
      <c r="T238" s="162"/>
      <c r="U238" s="162"/>
      <c r="V238" s="163"/>
      <c r="W238" s="163"/>
      <c r="X238" s="163"/>
    </row>
    <row r="239">
      <c r="A239" s="674">
        <v>45705.0</v>
      </c>
      <c r="B239" s="60">
        <v>45783.0</v>
      </c>
      <c r="C239" s="677">
        <v>13044.0</v>
      </c>
      <c r="D239" s="677" t="s">
        <v>96</v>
      </c>
      <c r="E239" s="674">
        <v>43605.0</v>
      </c>
      <c r="F239" s="679">
        <f t="shared" si="5"/>
        <v>71</v>
      </c>
      <c r="G239" s="674">
        <v>43607.0</v>
      </c>
      <c r="H239" s="680">
        <f t="shared" si="2"/>
        <v>71</v>
      </c>
      <c r="I239" s="677" t="s">
        <v>144</v>
      </c>
      <c r="J239" s="677" t="s">
        <v>33</v>
      </c>
      <c r="K239" s="681" t="s">
        <v>50</v>
      </c>
      <c r="L239" s="683"/>
      <c r="M239" s="677" t="s">
        <v>1545</v>
      </c>
      <c r="N239" s="677" t="s">
        <v>19</v>
      </c>
      <c r="O239" s="683"/>
      <c r="P239" s="743"/>
      <c r="Q239" s="152"/>
      <c r="R239" s="162"/>
      <c r="S239" s="162"/>
      <c r="T239" s="162"/>
      <c r="U239" s="162"/>
      <c r="V239" s="163"/>
      <c r="W239" s="163"/>
      <c r="X239" s="163"/>
    </row>
    <row r="240">
      <c r="A240" s="674">
        <v>45705.0</v>
      </c>
      <c r="B240" s="60">
        <v>45783.0</v>
      </c>
      <c r="C240" s="677">
        <v>4099.0</v>
      </c>
      <c r="D240" s="677" t="s">
        <v>58</v>
      </c>
      <c r="E240" s="674">
        <v>43250.0</v>
      </c>
      <c r="F240" s="679">
        <f t="shared" si="5"/>
        <v>83</v>
      </c>
      <c r="G240" s="674">
        <v>43324.0</v>
      </c>
      <c r="H240" s="680">
        <f t="shared" si="2"/>
        <v>80</v>
      </c>
      <c r="I240" s="677" t="s">
        <v>263</v>
      </c>
      <c r="J240" s="677" t="s">
        <v>33</v>
      </c>
      <c r="K240" s="681" t="s">
        <v>50</v>
      </c>
      <c r="L240" s="683"/>
      <c r="M240" s="683"/>
      <c r="N240" s="677" t="s">
        <v>19</v>
      </c>
      <c r="O240" s="683"/>
      <c r="P240" s="743"/>
      <c r="Q240" s="152"/>
      <c r="R240" s="162"/>
      <c r="S240" s="162"/>
      <c r="T240" s="162"/>
      <c r="U240" s="162"/>
      <c r="V240" s="163"/>
      <c r="W240" s="163"/>
      <c r="X240" s="163"/>
    </row>
    <row r="241">
      <c r="A241" s="674">
        <v>45705.0</v>
      </c>
      <c r="B241" s="60">
        <v>45783.0</v>
      </c>
      <c r="C241" s="677">
        <v>6142.0</v>
      </c>
      <c r="D241" s="677" t="s">
        <v>107</v>
      </c>
      <c r="E241" s="674">
        <v>43263.0</v>
      </c>
      <c r="F241" s="679">
        <f t="shared" si="5"/>
        <v>82</v>
      </c>
      <c r="G241" s="674">
        <v>43409.0</v>
      </c>
      <c r="H241" s="680">
        <f t="shared" si="2"/>
        <v>78</v>
      </c>
      <c r="I241" s="677" t="s">
        <v>59</v>
      </c>
      <c r="J241" s="677" t="s">
        <v>33</v>
      </c>
      <c r="K241" s="681"/>
      <c r="L241" s="683"/>
      <c r="M241" s="746" t="s">
        <v>1447</v>
      </c>
      <c r="N241" s="677" t="s">
        <v>19</v>
      </c>
      <c r="O241" s="683"/>
      <c r="P241" s="743"/>
      <c r="Q241" s="152"/>
      <c r="R241" s="162"/>
      <c r="S241" s="162"/>
      <c r="T241" s="162"/>
      <c r="U241" s="162"/>
      <c r="V241" s="163"/>
      <c r="W241" s="163"/>
      <c r="X241" s="163"/>
    </row>
    <row r="242">
      <c r="A242" s="674">
        <v>45705.0</v>
      </c>
      <c r="B242" s="60">
        <v>45783.0</v>
      </c>
      <c r="C242" s="677">
        <v>10390.0</v>
      </c>
      <c r="D242" s="677" t="s">
        <v>91</v>
      </c>
      <c r="E242" s="674">
        <v>43543.0</v>
      </c>
      <c r="F242" s="679">
        <f t="shared" si="5"/>
        <v>73</v>
      </c>
      <c r="G242" s="674">
        <v>43439.0</v>
      </c>
      <c r="H242" s="680">
        <f t="shared" si="2"/>
        <v>77</v>
      </c>
      <c r="I242" s="677" t="s">
        <v>144</v>
      </c>
      <c r="J242" s="677" t="s">
        <v>33</v>
      </c>
      <c r="K242" s="681" t="s">
        <v>50</v>
      </c>
      <c r="L242" s="683"/>
      <c r="M242" s="677" t="s">
        <v>1545</v>
      </c>
      <c r="N242" s="677" t="s">
        <v>19</v>
      </c>
      <c r="O242" s="683"/>
      <c r="P242" s="743"/>
      <c r="Q242" s="152"/>
      <c r="R242" s="162"/>
      <c r="S242" s="162"/>
      <c r="T242" s="162"/>
      <c r="U242" s="162"/>
      <c r="V242" s="163"/>
      <c r="W242" s="163"/>
      <c r="X242" s="163"/>
    </row>
    <row r="243">
      <c r="A243" s="674">
        <v>45705.0</v>
      </c>
      <c r="B243" s="60">
        <v>45783.0</v>
      </c>
      <c r="C243" s="677">
        <v>4905.0</v>
      </c>
      <c r="D243" s="677" t="s">
        <v>99</v>
      </c>
      <c r="E243" s="674">
        <v>43304.0</v>
      </c>
      <c r="F243" s="679">
        <f t="shared" si="5"/>
        <v>81</v>
      </c>
      <c r="G243" s="686">
        <v>43403.0</v>
      </c>
      <c r="H243" s="680">
        <f t="shared" si="2"/>
        <v>78</v>
      </c>
      <c r="I243" s="677" t="s">
        <v>73</v>
      </c>
      <c r="J243" s="677" t="s">
        <v>33</v>
      </c>
      <c r="K243" s="681" t="s">
        <v>50</v>
      </c>
      <c r="L243" s="683"/>
      <c r="M243" s="677" t="s">
        <v>1447</v>
      </c>
      <c r="N243" s="677" t="s">
        <v>19</v>
      </c>
      <c r="O243" s="683"/>
      <c r="P243" s="743"/>
      <c r="Q243" s="152"/>
      <c r="R243" s="162"/>
      <c r="S243" s="162"/>
      <c r="T243" s="162"/>
      <c r="U243" s="162"/>
      <c r="V243" s="163"/>
      <c r="W243" s="163"/>
      <c r="X243" s="163"/>
    </row>
    <row r="244">
      <c r="A244" s="674">
        <v>45705.0</v>
      </c>
      <c r="B244" s="60">
        <v>45783.0</v>
      </c>
      <c r="C244" s="677">
        <v>13676.0</v>
      </c>
      <c r="D244" s="677" t="s">
        <v>158</v>
      </c>
      <c r="E244" s="674">
        <v>43269.0</v>
      </c>
      <c r="F244" s="679">
        <f t="shared" si="5"/>
        <v>82</v>
      </c>
      <c r="G244" s="674">
        <v>43622.0</v>
      </c>
      <c r="H244" s="680">
        <f t="shared" si="2"/>
        <v>71</v>
      </c>
      <c r="I244" s="677" t="s">
        <v>73</v>
      </c>
      <c r="J244" s="677" t="s">
        <v>33</v>
      </c>
      <c r="K244" s="681" t="s">
        <v>50</v>
      </c>
      <c r="L244" s="683"/>
      <c r="M244" s="677" t="s">
        <v>1447</v>
      </c>
      <c r="N244" s="677" t="s">
        <v>19</v>
      </c>
      <c r="O244" s="683"/>
      <c r="P244" s="743"/>
      <c r="Q244" s="152"/>
      <c r="R244" s="162"/>
      <c r="S244" s="162"/>
      <c r="T244" s="162"/>
      <c r="U244" s="162"/>
      <c r="V244" s="163"/>
      <c r="W244" s="163"/>
      <c r="X244" s="163"/>
    </row>
    <row r="245">
      <c r="A245" s="674">
        <v>45705.0</v>
      </c>
      <c r="B245" s="60">
        <v>45783.0</v>
      </c>
      <c r="C245" s="677">
        <v>111441.0</v>
      </c>
      <c r="D245" s="677" t="s">
        <v>104</v>
      </c>
      <c r="E245" s="674">
        <v>44228.0</v>
      </c>
      <c r="F245" s="679">
        <f t="shared" si="5"/>
        <v>51</v>
      </c>
      <c r="G245" s="674">
        <v>44571.0</v>
      </c>
      <c r="H245" s="680">
        <f t="shared" si="2"/>
        <v>39</v>
      </c>
      <c r="I245" s="677" t="s">
        <v>73</v>
      </c>
      <c r="J245" s="677" t="s">
        <v>1546</v>
      </c>
      <c r="K245" s="681" t="s">
        <v>50</v>
      </c>
      <c r="L245" s="683"/>
      <c r="M245" s="677" t="s">
        <v>1547</v>
      </c>
      <c r="N245" s="677" t="s">
        <v>19</v>
      </c>
      <c r="O245" s="677" t="s">
        <v>1548</v>
      </c>
      <c r="P245" s="743"/>
      <c r="Q245" s="152"/>
      <c r="R245" s="162"/>
      <c r="S245" s="162"/>
      <c r="T245" s="162"/>
      <c r="U245" s="162"/>
      <c r="V245" s="163"/>
      <c r="W245" s="163"/>
      <c r="X245" s="163"/>
    </row>
    <row r="246">
      <c r="A246" s="674">
        <v>45705.0</v>
      </c>
      <c r="B246" s="60">
        <v>45783.0</v>
      </c>
      <c r="C246" s="677">
        <v>179302.0</v>
      </c>
      <c r="D246" s="677" t="s">
        <v>62</v>
      </c>
      <c r="E246" s="674">
        <v>45017.0</v>
      </c>
      <c r="F246" s="679">
        <f t="shared" si="5"/>
        <v>25</v>
      </c>
      <c r="G246" s="674">
        <v>45127.0</v>
      </c>
      <c r="H246" s="680">
        <f t="shared" si="2"/>
        <v>21</v>
      </c>
      <c r="I246" s="677" t="s">
        <v>74</v>
      </c>
      <c r="J246" s="677" t="s">
        <v>1546</v>
      </c>
      <c r="K246" s="681" t="s">
        <v>50</v>
      </c>
      <c r="L246" s="683"/>
      <c r="M246" s="683"/>
      <c r="N246" s="677" t="s">
        <v>19</v>
      </c>
      <c r="O246" s="683"/>
      <c r="P246" s="743"/>
      <c r="Q246" s="152"/>
      <c r="R246" s="162"/>
      <c r="S246" s="162"/>
      <c r="T246" s="162"/>
      <c r="U246" s="162"/>
      <c r="V246" s="163"/>
      <c r="W246" s="163"/>
      <c r="X246" s="163"/>
    </row>
    <row r="247">
      <c r="A247" s="674">
        <v>45705.0</v>
      </c>
      <c r="B247" s="60">
        <v>45783.0</v>
      </c>
      <c r="C247" s="677">
        <v>101005.0</v>
      </c>
      <c r="D247" s="677" t="s">
        <v>107</v>
      </c>
      <c r="E247" s="674">
        <v>44409.0</v>
      </c>
      <c r="F247" s="679">
        <f t="shared" si="5"/>
        <v>45</v>
      </c>
      <c r="G247" s="674">
        <v>44463.0</v>
      </c>
      <c r="H247" s="680">
        <f t="shared" si="2"/>
        <v>43</v>
      </c>
      <c r="I247" s="677" t="s">
        <v>63</v>
      </c>
      <c r="J247" s="677" t="s">
        <v>1546</v>
      </c>
      <c r="K247" s="681" t="s">
        <v>50</v>
      </c>
      <c r="L247" s="683"/>
      <c r="M247" s="677" t="s">
        <v>714</v>
      </c>
      <c r="N247" s="677" t="s">
        <v>575</v>
      </c>
      <c r="O247" s="683"/>
      <c r="P247" s="743"/>
      <c r="Q247" s="152"/>
      <c r="R247" s="162"/>
      <c r="S247" s="162"/>
      <c r="T247" s="162"/>
      <c r="U247" s="162"/>
      <c r="V247" s="163"/>
      <c r="W247" s="163"/>
      <c r="X247" s="163"/>
    </row>
    <row r="248">
      <c r="A248" s="674">
        <v>45705.0</v>
      </c>
      <c r="B248" s="60">
        <v>45783.0</v>
      </c>
      <c r="C248" s="742">
        <v>242219.0</v>
      </c>
      <c r="D248" s="677" t="s">
        <v>83</v>
      </c>
      <c r="E248" s="674">
        <v>45383.0</v>
      </c>
      <c r="F248" s="679">
        <f t="shared" si="5"/>
        <v>13</v>
      </c>
      <c r="G248" s="674">
        <v>45698.0</v>
      </c>
      <c r="H248" s="680">
        <f t="shared" si="2"/>
        <v>2</v>
      </c>
      <c r="I248" s="677" t="s">
        <v>73</v>
      </c>
      <c r="J248" s="677" t="s">
        <v>561</v>
      </c>
      <c r="K248" s="681" t="s">
        <v>50</v>
      </c>
      <c r="L248" s="683"/>
      <c r="M248" s="683"/>
      <c r="N248" s="677" t="s">
        <v>19</v>
      </c>
      <c r="O248" s="677" t="s">
        <v>1549</v>
      </c>
      <c r="P248" s="743"/>
      <c r="Q248" s="152"/>
      <c r="R248" s="162"/>
      <c r="S248" s="162"/>
      <c r="T248" s="162"/>
      <c r="U248" s="162"/>
      <c r="V248" s="163"/>
      <c r="W248" s="163"/>
      <c r="X248" s="163"/>
    </row>
    <row r="249">
      <c r="A249" s="674">
        <v>45705.0</v>
      </c>
      <c r="B249" s="60">
        <v>45783.0</v>
      </c>
      <c r="C249" s="742">
        <v>233799.0</v>
      </c>
      <c r="D249" s="677" t="s">
        <v>41</v>
      </c>
      <c r="E249" s="674">
        <v>45566.0</v>
      </c>
      <c r="F249" s="679">
        <f t="shared" si="5"/>
        <v>7</v>
      </c>
      <c r="G249" s="686">
        <v>45636.0</v>
      </c>
      <c r="H249" s="680">
        <f t="shared" si="2"/>
        <v>4</v>
      </c>
      <c r="I249" s="677" t="s">
        <v>73</v>
      </c>
      <c r="J249" s="677" t="s">
        <v>143</v>
      </c>
      <c r="K249" s="681" t="s">
        <v>50</v>
      </c>
      <c r="L249" s="683"/>
      <c r="M249" s="683"/>
      <c r="N249" s="677" t="s">
        <v>19</v>
      </c>
      <c r="O249" s="677" t="s">
        <v>1550</v>
      </c>
      <c r="P249" s="743"/>
      <c r="Q249" s="152"/>
      <c r="R249" s="324">
        <v>45744.0</v>
      </c>
      <c r="S249" s="169">
        <v>228172.0</v>
      </c>
      <c r="T249" s="169" t="s">
        <v>81</v>
      </c>
      <c r="U249" s="163"/>
      <c r="V249" s="163"/>
      <c r="W249" s="163"/>
      <c r="X249" s="163"/>
    </row>
    <row r="250">
      <c r="A250" s="744">
        <v>45705.0</v>
      </c>
      <c r="B250" s="60">
        <v>45783.0</v>
      </c>
      <c r="C250" s="749">
        <v>244556.0</v>
      </c>
      <c r="D250" s="746" t="s">
        <v>71</v>
      </c>
      <c r="E250" s="60">
        <v>45597.0</v>
      </c>
      <c r="F250" s="56">
        <f t="shared" si="5"/>
        <v>6</v>
      </c>
      <c r="G250" s="60">
        <v>45715.0</v>
      </c>
      <c r="H250" s="680">
        <f t="shared" si="2"/>
        <v>2</v>
      </c>
      <c r="I250" s="745" t="s">
        <v>42</v>
      </c>
      <c r="J250" s="683" t="s">
        <v>33</v>
      </c>
      <c r="K250" s="687" t="s">
        <v>50</v>
      </c>
      <c r="L250" s="743"/>
      <c r="M250" s="743"/>
      <c r="N250" s="765" t="s">
        <v>19</v>
      </c>
      <c r="O250" s="743" t="s">
        <v>721</v>
      </c>
      <c r="P250" s="743"/>
      <c r="Q250" s="152"/>
      <c r="R250" s="324">
        <v>45747.0</v>
      </c>
      <c r="S250" s="169">
        <v>219754.0</v>
      </c>
      <c r="T250" s="169" t="s">
        <v>101</v>
      </c>
      <c r="U250" s="163"/>
      <c r="V250" s="163"/>
      <c r="W250" s="163"/>
      <c r="X250" s="163"/>
    </row>
    <row r="251">
      <c r="A251" s="744">
        <v>45705.0</v>
      </c>
      <c r="B251" s="60">
        <v>45783.0</v>
      </c>
      <c r="C251" s="749">
        <v>244548.0</v>
      </c>
      <c r="D251" s="746" t="s">
        <v>89</v>
      </c>
      <c r="E251" s="60">
        <v>45597.0</v>
      </c>
      <c r="F251" s="56">
        <f t="shared" si="5"/>
        <v>6</v>
      </c>
      <c r="G251" s="60">
        <v>45716.0</v>
      </c>
      <c r="H251" s="680">
        <f t="shared" si="2"/>
        <v>2</v>
      </c>
      <c r="I251" s="746" t="s">
        <v>59</v>
      </c>
      <c r="J251" s="683" t="s">
        <v>33</v>
      </c>
      <c r="K251" s="687"/>
      <c r="L251" s="743"/>
      <c r="M251" s="677" t="s">
        <v>721</v>
      </c>
      <c r="N251" s="765" t="s">
        <v>19</v>
      </c>
      <c r="O251" s="743"/>
      <c r="P251" s="743"/>
      <c r="Q251" s="152"/>
      <c r="R251" s="297"/>
      <c r="S251" s="297"/>
      <c r="T251" s="297"/>
      <c r="U251" s="163"/>
      <c r="V251" s="163"/>
      <c r="W251" s="163"/>
      <c r="X251" s="163"/>
    </row>
    <row r="252">
      <c r="A252" s="744">
        <v>45705.0</v>
      </c>
      <c r="B252" s="60">
        <v>45783.0</v>
      </c>
      <c r="C252" s="749">
        <v>232927.0</v>
      </c>
      <c r="D252" s="746" t="s">
        <v>58</v>
      </c>
      <c r="E252" s="744">
        <v>45566.0</v>
      </c>
      <c r="F252" s="747">
        <f t="shared" si="5"/>
        <v>7</v>
      </c>
      <c r="G252" s="744">
        <v>45602.0</v>
      </c>
      <c r="H252" s="680">
        <f t="shared" si="2"/>
        <v>6</v>
      </c>
      <c r="I252" s="745" t="s">
        <v>49</v>
      </c>
      <c r="J252" s="677" t="s">
        <v>1319</v>
      </c>
      <c r="K252" s="687"/>
      <c r="L252" s="743"/>
      <c r="M252" s="743"/>
      <c r="N252" s="765" t="s">
        <v>19</v>
      </c>
      <c r="O252" s="746" t="s">
        <v>1551</v>
      </c>
      <c r="P252" s="743"/>
      <c r="Q252" s="152"/>
      <c r="R252" s="162"/>
      <c r="S252" s="162"/>
      <c r="T252" s="162"/>
      <c r="U252" s="162"/>
      <c r="V252" s="163"/>
      <c r="W252" s="163"/>
      <c r="X252" s="163"/>
    </row>
    <row r="253">
      <c r="A253" s="744">
        <v>45705.0</v>
      </c>
      <c r="B253" s="60">
        <v>45783.0</v>
      </c>
      <c r="C253" s="749">
        <v>230518.0</v>
      </c>
      <c r="D253" s="746" t="s">
        <v>58</v>
      </c>
      <c r="E253" s="744">
        <v>45536.0</v>
      </c>
      <c r="F253" s="747">
        <f t="shared" si="5"/>
        <v>8</v>
      </c>
      <c r="G253" s="750">
        <v>45576.0</v>
      </c>
      <c r="H253" s="680">
        <f t="shared" si="2"/>
        <v>6</v>
      </c>
      <c r="I253" s="746" t="s">
        <v>74</v>
      </c>
      <c r="J253" s="683"/>
      <c r="K253" s="687"/>
      <c r="L253" s="743"/>
      <c r="M253" s="743"/>
      <c r="N253" s="765" t="s">
        <v>19</v>
      </c>
      <c r="O253" s="746" t="s">
        <v>1552</v>
      </c>
      <c r="P253" s="743"/>
      <c r="Q253" s="152"/>
      <c r="R253" s="162"/>
      <c r="S253" s="162"/>
      <c r="T253" s="162"/>
      <c r="U253" s="162"/>
      <c r="V253" s="163"/>
      <c r="W253" s="163"/>
      <c r="X253" s="163"/>
    </row>
    <row r="254">
      <c r="A254" s="751">
        <v>45705.0</v>
      </c>
      <c r="B254" s="60">
        <v>45783.0</v>
      </c>
      <c r="C254" s="745">
        <v>158688.0</v>
      </c>
      <c r="D254" s="752" t="s">
        <v>48</v>
      </c>
      <c r="E254" s="753">
        <v>44866.0</v>
      </c>
      <c r="F254" s="680">
        <f t="shared" si="5"/>
        <v>30</v>
      </c>
      <c r="G254" s="753">
        <v>44963.0</v>
      </c>
      <c r="H254" s="680">
        <f t="shared" si="2"/>
        <v>27</v>
      </c>
      <c r="I254" s="680" t="s">
        <v>72</v>
      </c>
      <c r="J254" s="683">
        <v>4040.0</v>
      </c>
      <c r="K254" s="687"/>
      <c r="L254" s="743"/>
      <c r="M254" s="769"/>
      <c r="N254" s="770" t="s">
        <v>19</v>
      </c>
      <c r="O254" s="743"/>
      <c r="P254" s="743"/>
      <c r="Q254" s="152"/>
      <c r="R254" s="162"/>
      <c r="S254" s="162"/>
      <c r="T254" s="162"/>
      <c r="U254" s="162"/>
      <c r="V254" s="163"/>
      <c r="W254" s="163"/>
      <c r="X254" s="163"/>
    </row>
    <row r="255">
      <c r="A255" s="751">
        <v>45705.0</v>
      </c>
      <c r="B255" s="60">
        <v>45783.0</v>
      </c>
      <c r="C255" s="745">
        <v>226595.0</v>
      </c>
      <c r="D255" s="752" t="s">
        <v>48</v>
      </c>
      <c r="E255" s="753">
        <v>45505.0</v>
      </c>
      <c r="F255" s="680">
        <f t="shared" si="5"/>
        <v>9</v>
      </c>
      <c r="G255" s="753">
        <v>45535.0</v>
      </c>
      <c r="H255" s="680">
        <f t="shared" si="2"/>
        <v>8</v>
      </c>
      <c r="I255" s="771" t="s">
        <v>73</v>
      </c>
      <c r="J255" s="772" t="s">
        <v>176</v>
      </c>
      <c r="K255" s="687" t="s">
        <v>175</v>
      </c>
      <c r="L255" s="743"/>
      <c r="M255" s="769"/>
      <c r="N255" s="770" t="s">
        <v>19</v>
      </c>
      <c r="O255" s="746" t="s">
        <v>1553</v>
      </c>
      <c r="P255" s="743"/>
      <c r="Q255" s="152"/>
      <c r="R255" s="162"/>
      <c r="S255" s="162"/>
      <c r="T255" s="162"/>
      <c r="U255" s="162"/>
      <c r="V255" s="163"/>
      <c r="W255" s="163"/>
      <c r="X255" s="163"/>
    </row>
    <row r="256">
      <c r="A256" s="751">
        <v>45705.0</v>
      </c>
      <c r="B256" s="60">
        <v>45783.0</v>
      </c>
      <c r="C256" s="745">
        <v>188561.0</v>
      </c>
      <c r="D256" s="752" t="s">
        <v>71</v>
      </c>
      <c r="E256" s="753">
        <v>45170.0</v>
      </c>
      <c r="F256" s="680">
        <f t="shared" si="5"/>
        <v>20</v>
      </c>
      <c r="G256" s="753">
        <v>45205.0</v>
      </c>
      <c r="H256" s="680">
        <f t="shared" si="2"/>
        <v>19</v>
      </c>
      <c r="I256" s="680" t="s">
        <v>137</v>
      </c>
      <c r="J256" s="683">
        <v>1000.0</v>
      </c>
      <c r="K256" s="687" t="s">
        <v>175</v>
      </c>
      <c r="L256" s="743"/>
      <c r="M256" s="769"/>
      <c r="N256" s="770" t="s">
        <v>19</v>
      </c>
      <c r="O256" s="743"/>
      <c r="P256" s="743"/>
      <c r="Q256" s="152"/>
      <c r="R256" s="162"/>
      <c r="S256" s="162"/>
      <c r="T256" s="162"/>
      <c r="U256" s="162"/>
      <c r="V256" s="163"/>
      <c r="W256" s="163"/>
      <c r="X256" s="163"/>
    </row>
    <row r="257">
      <c r="A257" s="751">
        <v>45705.0</v>
      </c>
      <c r="B257" s="60">
        <v>45783.0</v>
      </c>
      <c r="C257" s="749">
        <v>238443.0</v>
      </c>
      <c r="D257" s="752" t="s">
        <v>71</v>
      </c>
      <c r="E257" s="753">
        <v>45597.0</v>
      </c>
      <c r="F257" s="680">
        <f t="shared" si="5"/>
        <v>6</v>
      </c>
      <c r="G257" s="753">
        <v>45664.0</v>
      </c>
      <c r="H257" s="680">
        <f t="shared" si="2"/>
        <v>3</v>
      </c>
      <c r="I257" s="680" t="s">
        <v>63</v>
      </c>
      <c r="J257" s="773" t="s">
        <v>176</v>
      </c>
      <c r="K257" s="687" t="s">
        <v>175</v>
      </c>
      <c r="L257" s="743"/>
      <c r="M257" s="769"/>
      <c r="N257" s="770" t="s">
        <v>19</v>
      </c>
      <c r="O257" s="743"/>
      <c r="P257" s="743"/>
      <c r="Q257" s="152"/>
      <c r="R257" s="162"/>
      <c r="S257" s="162"/>
      <c r="T257" s="162"/>
      <c r="U257" s="162"/>
      <c r="V257" s="163"/>
      <c r="W257" s="163"/>
      <c r="X257" s="163"/>
    </row>
    <row r="258">
      <c r="A258" s="674">
        <v>45705.0</v>
      </c>
      <c r="B258" s="60">
        <v>45783.0</v>
      </c>
      <c r="C258" s="677">
        <v>225398.0</v>
      </c>
      <c r="D258" s="677" t="s">
        <v>87</v>
      </c>
      <c r="E258" s="674">
        <v>45474.0</v>
      </c>
      <c r="F258" s="679">
        <f t="shared" si="5"/>
        <v>10</v>
      </c>
      <c r="G258" s="674">
        <v>45524.0</v>
      </c>
      <c r="H258" s="680">
        <f t="shared" si="2"/>
        <v>8</v>
      </c>
      <c r="I258" s="677" t="s">
        <v>74</v>
      </c>
      <c r="J258" s="677" t="s">
        <v>33</v>
      </c>
      <c r="K258" s="687"/>
      <c r="L258" s="683"/>
      <c r="M258" s="683"/>
      <c r="N258" s="677" t="s">
        <v>19</v>
      </c>
      <c r="O258" s="677" t="s">
        <v>1554</v>
      </c>
      <c r="P258" s="743"/>
      <c r="Q258" s="152"/>
      <c r="R258" s="162"/>
      <c r="S258" s="162"/>
      <c r="T258" s="162"/>
      <c r="U258" s="162"/>
      <c r="V258" s="163"/>
      <c r="W258" s="163"/>
      <c r="X258" s="163"/>
    </row>
    <row r="259">
      <c r="A259" s="674">
        <v>45705.0</v>
      </c>
      <c r="B259" s="60">
        <v>45783.0</v>
      </c>
      <c r="C259" s="742">
        <v>232869.0</v>
      </c>
      <c r="D259" s="677" t="s">
        <v>89</v>
      </c>
      <c r="E259" s="674">
        <v>45536.0</v>
      </c>
      <c r="F259" s="679">
        <f t="shared" si="5"/>
        <v>8</v>
      </c>
      <c r="G259" s="686">
        <v>45596.0</v>
      </c>
      <c r="H259" s="680">
        <f t="shared" si="2"/>
        <v>6</v>
      </c>
      <c r="I259" s="677" t="s">
        <v>74</v>
      </c>
      <c r="J259" s="677"/>
      <c r="K259" s="687"/>
      <c r="L259" s="683"/>
      <c r="M259" s="683"/>
      <c r="N259" s="677" t="s">
        <v>19</v>
      </c>
      <c r="O259" s="677" t="s">
        <v>1555</v>
      </c>
      <c r="P259" s="743"/>
      <c r="Q259" s="152"/>
      <c r="R259" s="162"/>
      <c r="S259" s="162"/>
      <c r="T259" s="162"/>
      <c r="U259" s="162"/>
      <c r="V259" s="163"/>
      <c r="W259" s="163"/>
      <c r="X259" s="163"/>
    </row>
    <row r="260">
      <c r="A260" s="674">
        <v>45705.0</v>
      </c>
      <c r="B260" s="60">
        <v>45783.0</v>
      </c>
      <c r="C260" s="742">
        <v>238402.0</v>
      </c>
      <c r="D260" s="677" t="s">
        <v>89</v>
      </c>
      <c r="E260" s="674">
        <v>45597.0</v>
      </c>
      <c r="F260" s="679">
        <f t="shared" si="5"/>
        <v>6</v>
      </c>
      <c r="G260" s="674">
        <v>45664.0</v>
      </c>
      <c r="H260" s="680">
        <f t="shared" si="2"/>
        <v>3</v>
      </c>
      <c r="I260" s="677" t="s">
        <v>74</v>
      </c>
      <c r="J260" s="677" t="s">
        <v>33</v>
      </c>
      <c r="K260" s="687"/>
      <c r="L260" s="683"/>
      <c r="M260" s="683"/>
      <c r="N260" s="677" t="s">
        <v>19</v>
      </c>
      <c r="O260" s="677" t="s">
        <v>1556</v>
      </c>
      <c r="P260" s="743"/>
      <c r="Q260" s="152"/>
      <c r="R260" s="162"/>
      <c r="S260" s="162"/>
      <c r="T260" s="162"/>
      <c r="U260" s="162"/>
      <c r="V260" s="163"/>
      <c r="W260" s="163"/>
      <c r="X260" s="163"/>
    </row>
    <row r="261">
      <c r="A261" s="674">
        <v>45705.0</v>
      </c>
      <c r="B261" s="60">
        <v>45783.0</v>
      </c>
      <c r="C261" s="677">
        <v>222365.0</v>
      </c>
      <c r="D261" s="677" t="s">
        <v>111</v>
      </c>
      <c r="E261" s="674">
        <v>45444.0</v>
      </c>
      <c r="F261" s="679">
        <f t="shared" si="5"/>
        <v>11</v>
      </c>
      <c r="G261" s="674">
        <v>45497.0</v>
      </c>
      <c r="H261" s="680">
        <f t="shared" si="2"/>
        <v>9</v>
      </c>
      <c r="I261" s="677" t="s">
        <v>42</v>
      </c>
      <c r="J261" s="683"/>
      <c r="K261" s="687"/>
      <c r="L261" s="683"/>
      <c r="M261" s="683"/>
      <c r="N261" s="677" t="s">
        <v>19</v>
      </c>
      <c r="O261" s="683"/>
      <c r="P261" s="743"/>
      <c r="Q261" s="152"/>
      <c r="R261" s="162"/>
      <c r="S261" s="162"/>
      <c r="T261" s="162"/>
      <c r="U261" s="162"/>
      <c r="V261" s="163"/>
      <c r="W261" s="163"/>
      <c r="X261" s="163"/>
    </row>
    <row r="262">
      <c r="A262" s="674">
        <v>45705.0</v>
      </c>
      <c r="B262" s="60">
        <v>45783.0</v>
      </c>
      <c r="C262" s="677">
        <v>221869.0</v>
      </c>
      <c r="D262" s="677" t="s">
        <v>179</v>
      </c>
      <c r="E262" s="674">
        <v>45352.0</v>
      </c>
      <c r="F262" s="679">
        <f t="shared" si="5"/>
        <v>14</v>
      </c>
      <c r="G262" s="674">
        <v>45400.0</v>
      </c>
      <c r="H262" s="680">
        <f t="shared" si="2"/>
        <v>12</v>
      </c>
      <c r="I262" s="677" t="s">
        <v>73</v>
      </c>
      <c r="J262" s="677">
        <v>203.0</v>
      </c>
      <c r="K262" s="687"/>
      <c r="L262" s="683"/>
      <c r="M262" s="683"/>
      <c r="N262" s="677" t="s">
        <v>19</v>
      </c>
      <c r="O262" s="677" t="s">
        <v>1557</v>
      </c>
      <c r="P262" s="743"/>
      <c r="Q262" s="152"/>
      <c r="R262" s="162"/>
      <c r="S262" s="162"/>
      <c r="T262" s="162"/>
      <c r="U262" s="162"/>
      <c r="V262" s="163"/>
      <c r="W262" s="163"/>
      <c r="X262" s="163"/>
    </row>
    <row r="263">
      <c r="A263" s="674">
        <v>45705.0</v>
      </c>
      <c r="B263" s="60">
        <v>45783.0</v>
      </c>
      <c r="C263" s="677">
        <v>220258.0</v>
      </c>
      <c r="D263" s="677" t="s">
        <v>114</v>
      </c>
      <c r="E263" s="674">
        <v>45413.0</v>
      </c>
      <c r="F263" s="679">
        <f t="shared" si="5"/>
        <v>12</v>
      </c>
      <c r="G263" s="674">
        <v>45476.0</v>
      </c>
      <c r="H263" s="680">
        <f t="shared" si="2"/>
        <v>10</v>
      </c>
      <c r="I263" s="677" t="s">
        <v>42</v>
      </c>
      <c r="J263" s="683"/>
      <c r="K263" s="687"/>
      <c r="L263" s="683"/>
      <c r="M263" s="683"/>
      <c r="N263" s="677" t="s">
        <v>19</v>
      </c>
      <c r="O263" s="683"/>
      <c r="P263" s="743"/>
      <c r="Q263" s="152"/>
      <c r="R263" s="162"/>
      <c r="S263" s="162"/>
      <c r="T263" s="162"/>
      <c r="U263" s="162"/>
      <c r="V263" s="163"/>
      <c r="W263" s="163"/>
      <c r="X263" s="163"/>
    </row>
    <row r="264">
      <c r="A264" s="674">
        <v>45705.0</v>
      </c>
      <c r="B264" s="60">
        <v>45783.0</v>
      </c>
      <c r="C264" s="742">
        <v>238863.0</v>
      </c>
      <c r="D264" s="677" t="s">
        <v>93</v>
      </c>
      <c r="E264" s="674">
        <v>45536.0</v>
      </c>
      <c r="F264" s="679">
        <f t="shared" si="5"/>
        <v>8</v>
      </c>
      <c r="G264" s="674">
        <v>45666.0</v>
      </c>
      <c r="H264" s="680">
        <f t="shared" si="2"/>
        <v>3</v>
      </c>
      <c r="I264" s="677" t="s">
        <v>74</v>
      </c>
      <c r="J264" s="677" t="s">
        <v>33</v>
      </c>
      <c r="K264" s="687"/>
      <c r="L264" s="683"/>
      <c r="M264" s="683"/>
      <c r="N264" s="677" t="s">
        <v>19</v>
      </c>
      <c r="O264" s="677" t="s">
        <v>1558</v>
      </c>
      <c r="P264" s="743"/>
      <c r="Q264" s="152"/>
      <c r="R264" s="162"/>
      <c r="S264" s="162"/>
      <c r="T264" s="162"/>
      <c r="U264" s="162"/>
      <c r="V264" s="163"/>
      <c r="W264" s="163"/>
      <c r="X264" s="163"/>
    </row>
    <row r="265">
      <c r="A265" s="674">
        <v>45705.0</v>
      </c>
      <c r="B265" s="60">
        <v>45783.0</v>
      </c>
      <c r="C265" s="677">
        <v>206676.0</v>
      </c>
      <c r="D265" s="677" t="s">
        <v>55</v>
      </c>
      <c r="E265" s="674">
        <v>45261.0</v>
      </c>
      <c r="F265" s="679">
        <f t="shared" si="5"/>
        <v>17</v>
      </c>
      <c r="G265" s="674">
        <v>45457.0</v>
      </c>
      <c r="H265" s="680">
        <f t="shared" si="2"/>
        <v>10</v>
      </c>
      <c r="I265" s="677" t="s">
        <v>42</v>
      </c>
      <c r="J265" s="683"/>
      <c r="K265" s="681">
        <v>2000.0</v>
      </c>
      <c r="L265" s="683"/>
      <c r="M265" s="683"/>
      <c r="N265" s="677" t="s">
        <v>19</v>
      </c>
      <c r="O265" s="683"/>
      <c r="P265" s="743"/>
      <c r="Q265" s="152"/>
      <c r="R265" s="162"/>
      <c r="S265" s="162"/>
      <c r="T265" s="162"/>
      <c r="U265" s="162"/>
      <c r="V265" s="163"/>
      <c r="W265" s="163"/>
      <c r="X265" s="163"/>
    </row>
    <row r="266">
      <c r="A266" s="674">
        <v>45705.0</v>
      </c>
      <c r="B266" s="60">
        <v>45783.0</v>
      </c>
      <c r="C266" s="677">
        <v>133004.0</v>
      </c>
      <c r="D266" s="677" t="s">
        <v>95</v>
      </c>
      <c r="E266" s="674">
        <v>44348.0</v>
      </c>
      <c r="F266" s="679">
        <f t="shared" si="5"/>
        <v>47</v>
      </c>
      <c r="G266" s="674">
        <v>44726.0</v>
      </c>
      <c r="H266" s="680">
        <f t="shared" si="2"/>
        <v>34</v>
      </c>
      <c r="I266" s="677" t="s">
        <v>49</v>
      </c>
      <c r="J266" s="677">
        <v>536.0</v>
      </c>
      <c r="K266" s="687"/>
      <c r="L266" s="683"/>
      <c r="M266" s="683"/>
      <c r="N266" s="677" t="s">
        <v>19</v>
      </c>
      <c r="O266" s="683"/>
      <c r="P266" s="743"/>
      <c r="Q266" s="152"/>
      <c r="R266" s="162"/>
      <c r="S266" s="162"/>
      <c r="T266" s="162"/>
      <c r="U266" s="162"/>
      <c r="V266" s="163"/>
      <c r="W266" s="163"/>
      <c r="X266" s="163"/>
    </row>
    <row r="267">
      <c r="A267" s="674">
        <v>45705.0</v>
      </c>
      <c r="B267" s="60">
        <v>45783.0</v>
      </c>
      <c r="C267" s="677">
        <v>179427.0</v>
      </c>
      <c r="D267" s="677" t="s">
        <v>96</v>
      </c>
      <c r="E267" s="674">
        <v>45200.0</v>
      </c>
      <c r="F267" s="679">
        <f t="shared" si="5"/>
        <v>19</v>
      </c>
      <c r="G267" s="674">
        <v>45366.0</v>
      </c>
      <c r="H267" s="680">
        <f t="shared" si="2"/>
        <v>13</v>
      </c>
      <c r="I267" s="677" t="s">
        <v>73</v>
      </c>
      <c r="J267" s="677" t="s">
        <v>130</v>
      </c>
      <c r="K267" s="687"/>
      <c r="L267" s="683"/>
      <c r="M267" s="683"/>
      <c r="N267" s="677" t="s">
        <v>19</v>
      </c>
      <c r="O267" s="677" t="s">
        <v>1559</v>
      </c>
      <c r="P267" s="743"/>
      <c r="Q267" s="152"/>
      <c r="R267" s="162"/>
      <c r="S267" s="162"/>
      <c r="T267" s="162"/>
      <c r="U267" s="162"/>
      <c r="V267" s="163"/>
      <c r="W267" s="163"/>
      <c r="X267" s="163"/>
    </row>
    <row r="268">
      <c r="A268" s="674">
        <v>45705.0</v>
      </c>
      <c r="B268" s="60">
        <v>45783.0</v>
      </c>
      <c r="C268" s="677">
        <v>185118.0</v>
      </c>
      <c r="D268" s="677" t="s">
        <v>96</v>
      </c>
      <c r="E268" s="674">
        <v>44713.0</v>
      </c>
      <c r="F268" s="679">
        <f t="shared" si="5"/>
        <v>35</v>
      </c>
      <c r="G268" s="686">
        <v>45216.0</v>
      </c>
      <c r="H268" s="680">
        <f t="shared" si="2"/>
        <v>18</v>
      </c>
      <c r="I268" s="677" t="s">
        <v>42</v>
      </c>
      <c r="J268" s="683"/>
      <c r="K268" s="687"/>
      <c r="L268" s="683"/>
      <c r="M268" s="683"/>
      <c r="N268" s="677" t="s">
        <v>19</v>
      </c>
      <c r="O268" s="683"/>
      <c r="P268" s="743"/>
      <c r="Q268" s="152"/>
      <c r="R268" s="162"/>
      <c r="S268" s="162"/>
      <c r="T268" s="162"/>
      <c r="U268" s="162"/>
      <c r="V268" s="163"/>
      <c r="W268" s="163"/>
      <c r="X268" s="163"/>
    </row>
    <row r="269">
      <c r="A269" s="674">
        <v>45705.0</v>
      </c>
      <c r="B269" s="60">
        <v>45783.0</v>
      </c>
      <c r="C269" s="677">
        <v>11483.0</v>
      </c>
      <c r="D269" s="677" t="s">
        <v>89</v>
      </c>
      <c r="E269" s="674">
        <v>43497.0</v>
      </c>
      <c r="F269" s="679">
        <f t="shared" si="5"/>
        <v>75</v>
      </c>
      <c r="G269" s="674">
        <v>43581.0</v>
      </c>
      <c r="H269" s="680">
        <f t="shared" si="2"/>
        <v>72</v>
      </c>
      <c r="I269" s="677" t="s">
        <v>144</v>
      </c>
      <c r="J269" s="683"/>
      <c r="K269" s="687"/>
      <c r="L269" s="683"/>
      <c r="M269" s="677" t="s">
        <v>1545</v>
      </c>
      <c r="N269" s="677" t="s">
        <v>19</v>
      </c>
      <c r="O269" s="683"/>
      <c r="P269" s="743"/>
      <c r="Q269" s="152"/>
      <c r="R269" s="162"/>
      <c r="S269" s="162"/>
      <c r="T269" s="162"/>
      <c r="U269" s="162"/>
      <c r="V269" s="163"/>
      <c r="W269" s="163"/>
      <c r="X269" s="163"/>
    </row>
    <row r="270">
      <c r="A270" s="674">
        <v>45705.0</v>
      </c>
      <c r="B270" s="60">
        <v>45783.0</v>
      </c>
      <c r="C270" s="677">
        <v>149181.0</v>
      </c>
      <c r="D270" s="677" t="s">
        <v>48</v>
      </c>
      <c r="E270" s="674">
        <v>44774.0</v>
      </c>
      <c r="F270" s="679">
        <f t="shared" si="5"/>
        <v>33</v>
      </c>
      <c r="G270" s="686">
        <v>44863.0</v>
      </c>
      <c r="H270" s="680">
        <f t="shared" si="2"/>
        <v>30</v>
      </c>
      <c r="I270" s="677" t="s">
        <v>49</v>
      </c>
      <c r="J270" s="677">
        <v>513.0</v>
      </c>
      <c r="K270" s="687"/>
      <c r="L270" s="683"/>
      <c r="M270" s="683"/>
      <c r="N270" s="677" t="s">
        <v>19</v>
      </c>
      <c r="O270" s="677" t="s">
        <v>1560</v>
      </c>
      <c r="P270" s="743"/>
      <c r="Q270" s="152"/>
      <c r="R270" s="162"/>
      <c r="S270" s="162"/>
      <c r="T270" s="162"/>
      <c r="U270" s="162"/>
      <c r="V270" s="163"/>
      <c r="W270" s="163"/>
      <c r="X270" s="163"/>
    </row>
    <row r="271">
      <c r="A271" s="674">
        <v>45705.0</v>
      </c>
      <c r="B271" s="60">
        <v>45783.0</v>
      </c>
      <c r="C271" s="677">
        <v>227653.0</v>
      </c>
      <c r="D271" s="677" t="s">
        <v>48</v>
      </c>
      <c r="E271" s="674">
        <v>44197.0</v>
      </c>
      <c r="F271" s="679">
        <f t="shared" si="5"/>
        <v>52</v>
      </c>
      <c r="G271" s="674">
        <v>45545.0</v>
      </c>
      <c r="H271" s="680">
        <f t="shared" si="2"/>
        <v>7</v>
      </c>
      <c r="I271" s="677" t="s">
        <v>59</v>
      </c>
      <c r="J271" s="677">
        <v>107.0</v>
      </c>
      <c r="K271" s="687"/>
      <c r="L271" s="683"/>
      <c r="M271" s="683"/>
      <c r="N271" s="677" t="s">
        <v>19</v>
      </c>
      <c r="O271" s="677" t="s">
        <v>1561</v>
      </c>
      <c r="P271" s="743"/>
      <c r="Q271" s="152"/>
      <c r="R271" s="162"/>
      <c r="S271" s="162"/>
      <c r="T271" s="162"/>
      <c r="U271" s="162"/>
      <c r="V271" s="163"/>
      <c r="W271" s="163"/>
      <c r="X271" s="163"/>
    </row>
    <row r="272">
      <c r="A272" s="674">
        <v>45705.0</v>
      </c>
      <c r="B272" s="60">
        <v>45783.0</v>
      </c>
      <c r="C272" s="742">
        <v>232672.0</v>
      </c>
      <c r="D272" s="677" t="s">
        <v>48</v>
      </c>
      <c r="E272" s="674">
        <v>45536.0</v>
      </c>
      <c r="F272" s="679">
        <f t="shared" si="5"/>
        <v>8</v>
      </c>
      <c r="G272" s="686">
        <v>45595.0</v>
      </c>
      <c r="H272" s="680">
        <f t="shared" si="2"/>
        <v>6</v>
      </c>
      <c r="I272" s="677" t="s">
        <v>74</v>
      </c>
      <c r="J272" s="677" t="s">
        <v>33</v>
      </c>
      <c r="K272" s="687"/>
      <c r="L272" s="683"/>
      <c r="M272" s="683"/>
      <c r="N272" s="677" t="s">
        <v>19</v>
      </c>
      <c r="O272" s="677" t="s">
        <v>1562</v>
      </c>
      <c r="P272" s="743"/>
      <c r="Q272" s="152"/>
      <c r="R272" s="162"/>
      <c r="S272" s="162"/>
      <c r="T272" s="162"/>
      <c r="U272" s="162"/>
      <c r="V272" s="163"/>
      <c r="W272" s="163"/>
      <c r="X272" s="163"/>
    </row>
    <row r="273">
      <c r="A273" s="674">
        <v>45705.0</v>
      </c>
      <c r="B273" s="60">
        <v>45783.0</v>
      </c>
      <c r="C273" s="677">
        <v>197821.0</v>
      </c>
      <c r="D273" s="677" t="s">
        <v>102</v>
      </c>
      <c r="E273" s="674">
        <v>44470.0</v>
      </c>
      <c r="F273" s="679">
        <f t="shared" si="5"/>
        <v>43</v>
      </c>
      <c r="G273" s="674">
        <v>45300.0</v>
      </c>
      <c r="H273" s="680">
        <f t="shared" si="2"/>
        <v>15</v>
      </c>
      <c r="I273" s="677" t="s">
        <v>74</v>
      </c>
      <c r="J273" s="677" t="s">
        <v>1563</v>
      </c>
      <c r="K273" s="687"/>
      <c r="L273" s="683"/>
      <c r="M273" s="683"/>
      <c r="N273" s="677" t="s">
        <v>19</v>
      </c>
      <c r="O273" s="677" t="s">
        <v>1564</v>
      </c>
      <c r="P273" s="743"/>
      <c r="Q273" s="152"/>
      <c r="R273" s="162"/>
      <c r="S273" s="162"/>
      <c r="T273" s="162"/>
      <c r="U273" s="162"/>
      <c r="V273" s="163"/>
      <c r="W273" s="163"/>
      <c r="X273" s="163"/>
    </row>
    <row r="274">
      <c r="A274" s="674">
        <v>45705.0</v>
      </c>
      <c r="B274" s="60">
        <v>45783.0</v>
      </c>
      <c r="C274" s="677">
        <v>64573.0</v>
      </c>
      <c r="D274" s="677" t="s">
        <v>71</v>
      </c>
      <c r="E274" s="674">
        <v>44044.0</v>
      </c>
      <c r="F274" s="679">
        <f t="shared" si="5"/>
        <v>57</v>
      </c>
      <c r="G274" s="674">
        <v>44089.0</v>
      </c>
      <c r="H274" s="680">
        <f t="shared" si="2"/>
        <v>55</v>
      </c>
      <c r="I274" s="677" t="s">
        <v>72</v>
      </c>
      <c r="J274" s="683"/>
      <c r="K274" s="687"/>
      <c r="L274" s="677" t="s">
        <v>1478</v>
      </c>
      <c r="M274" s="683"/>
      <c r="N274" s="677" t="s">
        <v>19</v>
      </c>
      <c r="O274" s="683"/>
      <c r="P274" s="743"/>
      <c r="Q274" s="152"/>
      <c r="R274" s="162"/>
      <c r="S274" s="162"/>
      <c r="T274" s="162"/>
      <c r="U274" s="162"/>
      <c r="V274" s="163"/>
      <c r="W274" s="163"/>
      <c r="X274" s="163"/>
    </row>
    <row r="275">
      <c r="A275" s="674">
        <v>45705.0</v>
      </c>
      <c r="B275" s="60">
        <v>45783.0</v>
      </c>
      <c r="C275" s="677">
        <v>198104.0</v>
      </c>
      <c r="D275" s="677" t="s">
        <v>71</v>
      </c>
      <c r="E275" s="674">
        <v>45200.0</v>
      </c>
      <c r="F275" s="679">
        <f t="shared" si="5"/>
        <v>19</v>
      </c>
      <c r="G275" s="674">
        <v>45301.0</v>
      </c>
      <c r="H275" s="680">
        <f t="shared" si="2"/>
        <v>15</v>
      </c>
      <c r="I275" s="677" t="s">
        <v>49</v>
      </c>
      <c r="J275" s="677">
        <v>535.0</v>
      </c>
      <c r="K275" s="687"/>
      <c r="L275" s="683"/>
      <c r="M275" s="683"/>
      <c r="N275" s="677" t="s">
        <v>19</v>
      </c>
      <c r="O275" s="677" t="s">
        <v>1565</v>
      </c>
      <c r="P275" s="743"/>
      <c r="Q275" s="152"/>
      <c r="R275" s="162"/>
      <c r="S275" s="162"/>
      <c r="T275" s="162"/>
      <c r="U275" s="162"/>
      <c r="V275" s="163"/>
      <c r="W275" s="163"/>
      <c r="X275" s="163"/>
    </row>
    <row r="276">
      <c r="A276" s="674">
        <v>45705.0</v>
      </c>
      <c r="B276" s="60">
        <v>45779.0</v>
      </c>
      <c r="C276" s="677">
        <v>219183.0</v>
      </c>
      <c r="D276" s="677" t="s">
        <v>71</v>
      </c>
      <c r="E276" s="674">
        <v>45352.0</v>
      </c>
      <c r="F276" s="679">
        <f t="shared" si="5"/>
        <v>14</v>
      </c>
      <c r="G276" s="674">
        <v>45468.0</v>
      </c>
      <c r="H276" s="680">
        <f t="shared" si="2"/>
        <v>10</v>
      </c>
      <c r="I276" s="677" t="s">
        <v>49</v>
      </c>
      <c r="J276" s="677">
        <v>535.0</v>
      </c>
      <c r="K276" s="687"/>
      <c r="L276" s="683"/>
      <c r="M276" s="683"/>
      <c r="N276" s="677" t="s">
        <v>22</v>
      </c>
      <c r="O276" s="677" t="s">
        <v>1566</v>
      </c>
      <c r="P276" s="743"/>
      <c r="Q276" s="152"/>
      <c r="R276" s="162"/>
      <c r="S276" s="162"/>
      <c r="T276" s="162"/>
      <c r="U276" s="162"/>
      <c r="V276" s="163"/>
      <c r="W276" s="163"/>
      <c r="X276" s="163"/>
    </row>
    <row r="277">
      <c r="A277" s="674">
        <v>45747.0</v>
      </c>
      <c r="B277" s="60">
        <v>45782.0</v>
      </c>
      <c r="C277" s="749">
        <v>247077.0</v>
      </c>
      <c r="D277" s="757" t="s">
        <v>158</v>
      </c>
      <c r="E277" s="674">
        <v>45597.0</v>
      </c>
      <c r="F277" s="56">
        <f t="shared" si="5"/>
        <v>6</v>
      </c>
      <c r="G277" s="674">
        <v>45738.0</v>
      </c>
      <c r="H277" s="680">
        <f t="shared" si="2"/>
        <v>1</v>
      </c>
      <c r="I277" s="757" t="s">
        <v>49</v>
      </c>
      <c r="J277" s="677">
        <v>510.0</v>
      </c>
      <c r="K277" s="687"/>
      <c r="L277" s="683"/>
      <c r="M277" s="683"/>
      <c r="N277" s="677" t="s">
        <v>17</v>
      </c>
      <c r="O277" s="677" t="s">
        <v>1567</v>
      </c>
      <c r="P277" s="743"/>
      <c r="Q277" s="152"/>
      <c r="R277" s="162"/>
      <c r="S277" s="162"/>
      <c r="T277" s="162"/>
      <c r="U277" s="162"/>
      <c r="V277" s="163"/>
      <c r="W277" s="163"/>
      <c r="X277" s="163"/>
    </row>
    <row r="278">
      <c r="A278" s="674">
        <v>45747.0</v>
      </c>
      <c r="B278" s="60">
        <v>45783.0</v>
      </c>
      <c r="C278" s="749">
        <v>247116.0</v>
      </c>
      <c r="D278" s="757" t="s">
        <v>179</v>
      </c>
      <c r="E278" s="674">
        <v>44927.0</v>
      </c>
      <c r="F278" s="56">
        <f t="shared" si="5"/>
        <v>28</v>
      </c>
      <c r="G278" s="674">
        <v>45740.0</v>
      </c>
      <c r="H278" s="680">
        <f t="shared" si="2"/>
        <v>1</v>
      </c>
      <c r="I278" s="757" t="s">
        <v>74</v>
      </c>
      <c r="J278" s="677"/>
      <c r="K278" s="681"/>
      <c r="L278" s="683"/>
      <c r="M278" s="677"/>
      <c r="N278" s="677" t="s">
        <v>19</v>
      </c>
      <c r="O278" s="677" t="s">
        <v>1568</v>
      </c>
      <c r="P278" s="743"/>
      <c r="Q278" s="152"/>
      <c r="R278" s="162"/>
      <c r="S278" s="162"/>
      <c r="T278" s="162"/>
      <c r="U278" s="162"/>
      <c r="V278" s="163"/>
      <c r="W278" s="163"/>
      <c r="X278" s="163"/>
    </row>
    <row r="279">
      <c r="A279" s="674">
        <v>45747.0</v>
      </c>
      <c r="B279" s="60">
        <v>45782.0</v>
      </c>
      <c r="C279" s="749">
        <v>247188.0</v>
      </c>
      <c r="D279" s="757" t="s">
        <v>96</v>
      </c>
      <c r="E279" s="674">
        <v>45566.0</v>
      </c>
      <c r="F279" s="56">
        <f t="shared" si="5"/>
        <v>7</v>
      </c>
      <c r="G279" s="674">
        <v>45740.0</v>
      </c>
      <c r="H279" s="680">
        <f t="shared" si="2"/>
        <v>1</v>
      </c>
      <c r="I279" s="757" t="s">
        <v>49</v>
      </c>
      <c r="J279" s="677">
        <v>510.0</v>
      </c>
      <c r="K279" s="687"/>
      <c r="L279" s="683"/>
      <c r="M279" s="683"/>
      <c r="N279" s="677" t="s">
        <v>22</v>
      </c>
      <c r="O279" s="677" t="s">
        <v>1569</v>
      </c>
      <c r="P279" s="743"/>
      <c r="Q279" s="152"/>
      <c r="R279" s="162"/>
      <c r="S279" s="162"/>
      <c r="T279" s="162"/>
      <c r="U279" s="162"/>
      <c r="V279" s="163"/>
      <c r="W279" s="163"/>
      <c r="X279" s="163"/>
    </row>
    <row r="280">
      <c r="A280" s="674">
        <v>45747.0</v>
      </c>
      <c r="B280" s="60">
        <v>45783.0</v>
      </c>
      <c r="C280" s="749">
        <v>247230.0</v>
      </c>
      <c r="D280" s="757" t="s">
        <v>58</v>
      </c>
      <c r="E280" s="674">
        <v>45323.0</v>
      </c>
      <c r="F280" s="56">
        <f t="shared" si="5"/>
        <v>15</v>
      </c>
      <c r="G280" s="674">
        <v>45740.0</v>
      </c>
      <c r="H280" s="680">
        <f t="shared" si="2"/>
        <v>1</v>
      </c>
      <c r="I280" s="757" t="s">
        <v>42</v>
      </c>
      <c r="J280" s="683"/>
      <c r="K280" s="687"/>
      <c r="L280" s="683"/>
      <c r="M280" s="683"/>
      <c r="N280" s="677" t="s">
        <v>19</v>
      </c>
      <c r="O280" s="683"/>
      <c r="P280" s="743"/>
      <c r="Q280" s="152"/>
      <c r="R280" s="162"/>
      <c r="S280" s="162"/>
      <c r="T280" s="162"/>
      <c r="U280" s="162"/>
      <c r="V280" s="163"/>
      <c r="W280" s="163"/>
      <c r="X280" s="163"/>
    </row>
    <row r="281">
      <c r="A281" s="674">
        <v>45747.0</v>
      </c>
      <c r="B281" s="60">
        <v>45783.0</v>
      </c>
      <c r="C281" s="749">
        <v>247250.0</v>
      </c>
      <c r="D281" s="757" t="s">
        <v>77</v>
      </c>
      <c r="E281" s="674">
        <v>45597.0</v>
      </c>
      <c r="F281" s="56">
        <f t="shared" si="5"/>
        <v>6</v>
      </c>
      <c r="G281" s="674">
        <v>45740.0</v>
      </c>
      <c r="H281" s="680">
        <f t="shared" si="2"/>
        <v>1</v>
      </c>
      <c r="I281" s="757" t="s">
        <v>74</v>
      </c>
      <c r="J281" s="683"/>
      <c r="K281" s="687"/>
      <c r="L281" s="683"/>
      <c r="M281" s="683"/>
      <c r="N281" s="677" t="s">
        <v>19</v>
      </c>
      <c r="O281" s="677" t="s">
        <v>1570</v>
      </c>
      <c r="P281" s="743"/>
      <c r="Q281" s="152"/>
      <c r="R281" s="162"/>
      <c r="S281" s="162"/>
      <c r="T281" s="162"/>
      <c r="U281" s="162"/>
      <c r="V281" s="163"/>
      <c r="W281" s="163"/>
      <c r="X281" s="163"/>
    </row>
    <row r="282">
      <c r="A282" s="744">
        <v>45719.0</v>
      </c>
      <c r="B282" s="60">
        <v>45783.0</v>
      </c>
      <c r="C282" s="749">
        <v>241893.0</v>
      </c>
      <c r="D282" s="746" t="s">
        <v>96</v>
      </c>
      <c r="E282" s="744">
        <v>45505.0</v>
      </c>
      <c r="F282" s="747">
        <v>6.0</v>
      </c>
      <c r="G282" s="744">
        <v>45693.0</v>
      </c>
      <c r="H282" s="680">
        <f t="shared" si="2"/>
        <v>3</v>
      </c>
      <c r="I282" s="746" t="s">
        <v>74</v>
      </c>
      <c r="J282" s="683"/>
      <c r="K282" s="687"/>
      <c r="L282" s="743"/>
      <c r="M282" s="743"/>
      <c r="N282" s="765" t="s">
        <v>19</v>
      </c>
      <c r="O282" s="746" t="s">
        <v>1571</v>
      </c>
      <c r="P282" s="743"/>
      <c r="Q282" s="152"/>
      <c r="R282" s="162"/>
      <c r="S282" s="162"/>
      <c r="T282" s="162"/>
      <c r="U282" s="162"/>
      <c r="V282" s="163"/>
      <c r="W282" s="163"/>
      <c r="X282" s="163"/>
    </row>
    <row r="283">
      <c r="A283" s="744">
        <v>45719.0</v>
      </c>
      <c r="B283" s="60">
        <v>45783.0</v>
      </c>
      <c r="C283" s="749">
        <v>241921.0</v>
      </c>
      <c r="D283" s="746" t="s">
        <v>77</v>
      </c>
      <c r="E283" s="744">
        <v>45536.0</v>
      </c>
      <c r="F283" s="747">
        <v>5.0</v>
      </c>
      <c r="G283" s="744">
        <v>45693.0</v>
      </c>
      <c r="H283" s="680">
        <f t="shared" si="2"/>
        <v>3</v>
      </c>
      <c r="I283" s="745" t="s">
        <v>49</v>
      </c>
      <c r="J283" s="677">
        <v>510.0</v>
      </c>
      <c r="K283" s="687"/>
      <c r="L283" s="743"/>
      <c r="M283" s="743"/>
      <c r="N283" s="765" t="s">
        <v>19</v>
      </c>
      <c r="O283" s="746" t="s">
        <v>1572</v>
      </c>
      <c r="P283" s="743"/>
      <c r="Q283" s="152"/>
      <c r="R283" s="162"/>
      <c r="S283" s="162"/>
      <c r="T283" s="162"/>
      <c r="U283" s="162"/>
      <c r="V283" s="163"/>
      <c r="W283" s="163"/>
      <c r="X283" s="163"/>
    </row>
    <row r="284">
      <c r="A284" s="674">
        <v>45705.0</v>
      </c>
      <c r="B284" s="60">
        <v>45783.0</v>
      </c>
      <c r="C284" s="749">
        <v>239018.0</v>
      </c>
      <c r="D284" s="774" t="s">
        <v>118</v>
      </c>
      <c r="E284" s="753">
        <v>45536.0</v>
      </c>
      <c r="F284" s="680">
        <f t="shared" ref="F284:F331" si="6">DATEDIF(E284,TODAY(),"M")</f>
        <v>8</v>
      </c>
      <c r="G284" s="753">
        <v>45667.0</v>
      </c>
      <c r="H284" s="680">
        <f t="shared" si="2"/>
        <v>3</v>
      </c>
      <c r="I284" s="677" t="s">
        <v>59</v>
      </c>
      <c r="J284" s="683" t="s">
        <v>33</v>
      </c>
      <c r="K284" s="687"/>
      <c r="L284" s="743"/>
      <c r="M284" s="743"/>
      <c r="N284" s="765" t="s">
        <v>19</v>
      </c>
      <c r="O284" s="743"/>
      <c r="P284" s="743"/>
      <c r="Q284" s="152"/>
      <c r="R284" s="162"/>
      <c r="S284" s="162"/>
      <c r="T284" s="162"/>
      <c r="U284" s="162"/>
      <c r="V284" s="163"/>
      <c r="W284" s="163"/>
      <c r="X284" s="163"/>
    </row>
    <row r="285">
      <c r="A285" s="674">
        <v>45705.0</v>
      </c>
      <c r="B285" s="60">
        <v>45783.0</v>
      </c>
      <c r="C285" s="749">
        <v>235254.0</v>
      </c>
      <c r="D285" s="774" t="s">
        <v>99</v>
      </c>
      <c r="E285" s="753">
        <v>45566.0</v>
      </c>
      <c r="F285" s="680">
        <f t="shared" si="6"/>
        <v>7</v>
      </c>
      <c r="G285" s="753">
        <v>45621.0</v>
      </c>
      <c r="H285" s="680">
        <f t="shared" si="2"/>
        <v>5</v>
      </c>
      <c r="I285" s="677" t="s">
        <v>59</v>
      </c>
      <c r="J285" s="683" t="s">
        <v>33</v>
      </c>
      <c r="K285" s="681">
        <v>4000.0</v>
      </c>
      <c r="L285" s="743"/>
      <c r="M285" s="743"/>
      <c r="N285" s="765" t="s">
        <v>19</v>
      </c>
      <c r="O285" s="743"/>
      <c r="P285" s="743"/>
      <c r="Q285" s="152"/>
      <c r="R285" s="162"/>
      <c r="S285" s="162"/>
      <c r="T285" s="162"/>
      <c r="U285" s="162"/>
      <c r="V285" s="163"/>
      <c r="W285" s="163"/>
      <c r="X285" s="163"/>
    </row>
    <row r="286">
      <c r="A286" s="674">
        <v>45705.0</v>
      </c>
      <c r="B286" s="60">
        <v>45783.0</v>
      </c>
      <c r="C286" s="749">
        <v>230858.0</v>
      </c>
      <c r="D286" s="774" t="s">
        <v>99</v>
      </c>
      <c r="E286" s="753">
        <v>45474.0</v>
      </c>
      <c r="F286" s="680">
        <f t="shared" si="6"/>
        <v>10</v>
      </c>
      <c r="G286" s="753">
        <v>45576.0</v>
      </c>
      <c r="H286" s="680">
        <f t="shared" si="2"/>
        <v>6</v>
      </c>
      <c r="I286" s="677" t="s">
        <v>59</v>
      </c>
      <c r="J286" s="683" t="s">
        <v>33</v>
      </c>
      <c r="K286" s="687"/>
      <c r="L286" s="743"/>
      <c r="M286" s="743"/>
      <c r="N286" s="765" t="s">
        <v>19</v>
      </c>
      <c r="O286" s="743"/>
      <c r="P286" s="743"/>
      <c r="Q286" s="377"/>
      <c r="R286" s="162"/>
      <c r="S286" s="162"/>
      <c r="T286" s="162"/>
      <c r="U286" s="162"/>
      <c r="V286" s="163"/>
      <c r="W286" s="163"/>
      <c r="X286" s="163"/>
    </row>
    <row r="287">
      <c r="A287" s="751">
        <v>45705.0</v>
      </c>
      <c r="B287" s="60">
        <v>45783.0</v>
      </c>
      <c r="C287" s="745">
        <v>67043.0</v>
      </c>
      <c r="D287" s="746" t="s">
        <v>62</v>
      </c>
      <c r="E287" s="753">
        <v>44013.0</v>
      </c>
      <c r="F287" s="680">
        <f t="shared" si="6"/>
        <v>58</v>
      </c>
      <c r="G287" s="753">
        <v>44105.0</v>
      </c>
      <c r="H287" s="680">
        <f t="shared" si="2"/>
        <v>55</v>
      </c>
      <c r="I287" s="680" t="s">
        <v>144</v>
      </c>
      <c r="J287" s="773" t="s">
        <v>176</v>
      </c>
      <c r="K287" s="687" t="s">
        <v>174</v>
      </c>
      <c r="L287" s="743"/>
      <c r="M287" s="746" t="s">
        <v>1541</v>
      </c>
      <c r="N287" s="765" t="s">
        <v>19</v>
      </c>
      <c r="O287" s="743"/>
      <c r="P287" s="743"/>
      <c r="Q287" s="152"/>
      <c r="R287" s="162"/>
      <c r="S287" s="162"/>
      <c r="T287" s="162"/>
      <c r="U287" s="162"/>
      <c r="V287" s="163"/>
      <c r="W287" s="163"/>
      <c r="X287" s="163"/>
    </row>
    <row r="288">
      <c r="A288" s="751">
        <v>45705.0</v>
      </c>
      <c r="B288" s="60">
        <v>45783.0</v>
      </c>
      <c r="C288" s="745">
        <v>120782.0</v>
      </c>
      <c r="D288" s="746" t="s">
        <v>62</v>
      </c>
      <c r="E288" s="753">
        <v>44531.0</v>
      </c>
      <c r="F288" s="680">
        <f t="shared" si="6"/>
        <v>41</v>
      </c>
      <c r="G288" s="753">
        <v>44642.0</v>
      </c>
      <c r="H288" s="680">
        <f t="shared" si="2"/>
        <v>37</v>
      </c>
      <c r="I288" s="680" t="s">
        <v>144</v>
      </c>
      <c r="J288" s="683" t="s">
        <v>171</v>
      </c>
      <c r="K288" s="687" t="s">
        <v>174</v>
      </c>
      <c r="L288" s="743"/>
      <c r="M288" s="743"/>
      <c r="N288" s="765" t="s">
        <v>19</v>
      </c>
      <c r="O288" s="743"/>
      <c r="P288" s="743"/>
      <c r="Q288" s="152"/>
      <c r="R288" s="162"/>
      <c r="S288" s="162"/>
      <c r="T288" s="162"/>
      <c r="U288" s="162"/>
      <c r="V288" s="163"/>
      <c r="W288" s="163"/>
      <c r="X288" s="163"/>
    </row>
    <row r="289">
      <c r="A289" s="674">
        <v>45705.0</v>
      </c>
      <c r="B289" s="60">
        <v>45783.0</v>
      </c>
      <c r="C289" s="745">
        <v>3484.0</v>
      </c>
      <c r="D289" s="746" t="s">
        <v>96</v>
      </c>
      <c r="E289" s="753">
        <v>43101.0</v>
      </c>
      <c r="F289" s="680">
        <f t="shared" si="6"/>
        <v>88</v>
      </c>
      <c r="G289" s="753">
        <v>43250.0</v>
      </c>
      <c r="H289" s="680">
        <f t="shared" si="2"/>
        <v>83</v>
      </c>
      <c r="I289" s="677" t="s">
        <v>59</v>
      </c>
      <c r="J289" s="683" t="s">
        <v>33</v>
      </c>
      <c r="K289" s="687"/>
      <c r="L289" s="743"/>
      <c r="M289" s="746" t="s">
        <v>1447</v>
      </c>
      <c r="N289" s="765" t="s">
        <v>19</v>
      </c>
      <c r="O289" s="743"/>
      <c r="P289" s="743"/>
      <c r="Q289" s="152"/>
      <c r="R289" s="162"/>
      <c r="S289" s="162"/>
      <c r="T289" s="162"/>
      <c r="U289" s="162"/>
      <c r="V289" s="163"/>
      <c r="W289" s="163"/>
      <c r="X289" s="163"/>
    </row>
    <row r="290">
      <c r="A290" s="751">
        <v>45705.0</v>
      </c>
      <c r="B290" s="60">
        <v>45783.0</v>
      </c>
      <c r="C290" s="745">
        <v>4298.0</v>
      </c>
      <c r="D290" s="746" t="s">
        <v>96</v>
      </c>
      <c r="E290" s="753">
        <v>43212.0</v>
      </c>
      <c r="F290" s="680">
        <f t="shared" si="6"/>
        <v>84</v>
      </c>
      <c r="G290" s="753">
        <v>43301.0</v>
      </c>
      <c r="H290" s="680">
        <f t="shared" si="2"/>
        <v>81</v>
      </c>
      <c r="I290" s="680" t="s">
        <v>262</v>
      </c>
      <c r="J290" s="683" t="s">
        <v>173</v>
      </c>
      <c r="K290" s="687" t="s">
        <v>174</v>
      </c>
      <c r="L290" s="743"/>
      <c r="M290" s="746" t="s">
        <v>1447</v>
      </c>
      <c r="N290" s="765" t="s">
        <v>19</v>
      </c>
      <c r="O290" s="743"/>
      <c r="P290" s="743"/>
      <c r="Q290" s="152"/>
      <c r="R290" s="162"/>
      <c r="S290" s="162"/>
      <c r="T290" s="162"/>
      <c r="U290" s="162"/>
      <c r="V290" s="163"/>
      <c r="W290" s="163"/>
      <c r="X290" s="163"/>
    </row>
    <row r="291">
      <c r="A291" s="674">
        <v>45705.0</v>
      </c>
      <c r="B291" s="60">
        <v>45783.0</v>
      </c>
      <c r="C291" s="749">
        <v>247405.0</v>
      </c>
      <c r="D291" s="757" t="s">
        <v>161</v>
      </c>
      <c r="E291" s="104">
        <v>45566.0</v>
      </c>
      <c r="F291" s="56">
        <f t="shared" si="6"/>
        <v>7</v>
      </c>
      <c r="G291" s="758">
        <v>45742.0</v>
      </c>
      <c r="H291" s="680">
        <f t="shared" si="2"/>
        <v>1</v>
      </c>
      <c r="I291" s="746" t="s">
        <v>59</v>
      </c>
      <c r="J291" s="683" t="s">
        <v>33</v>
      </c>
      <c r="K291" s="687"/>
      <c r="L291" s="743"/>
      <c r="M291" s="743"/>
      <c r="N291" s="765" t="s">
        <v>19</v>
      </c>
      <c r="O291" s="743"/>
      <c r="P291" s="743"/>
      <c r="Q291" s="152"/>
      <c r="R291" s="162"/>
      <c r="S291" s="162"/>
      <c r="T291" s="162"/>
      <c r="U291" s="162"/>
      <c r="V291" s="163"/>
      <c r="W291" s="163"/>
      <c r="X291" s="163"/>
    </row>
    <row r="292">
      <c r="A292" s="104">
        <v>45748.0</v>
      </c>
      <c r="B292" s="60">
        <v>45783.0</v>
      </c>
      <c r="C292" s="749">
        <v>247495.0</v>
      </c>
      <c r="D292" s="757" t="s">
        <v>161</v>
      </c>
      <c r="E292" s="758">
        <v>45200.0</v>
      </c>
      <c r="F292" s="56">
        <f t="shared" si="6"/>
        <v>19</v>
      </c>
      <c r="G292" s="758">
        <v>45742.0</v>
      </c>
      <c r="H292" s="680">
        <f t="shared" si="2"/>
        <v>1</v>
      </c>
      <c r="I292" s="757" t="s">
        <v>42</v>
      </c>
      <c r="J292" s="683"/>
      <c r="K292" s="681">
        <v>3000.0</v>
      </c>
      <c r="L292" s="743"/>
      <c r="M292" s="743"/>
      <c r="N292" s="765" t="s">
        <v>19</v>
      </c>
      <c r="O292" s="743"/>
      <c r="P292" s="743"/>
      <c r="Q292" s="152"/>
      <c r="R292" s="162"/>
      <c r="S292" s="162"/>
      <c r="T292" s="162"/>
      <c r="U292" s="162"/>
      <c r="V292" s="163"/>
      <c r="W292" s="163"/>
      <c r="X292" s="163"/>
    </row>
    <row r="293">
      <c r="A293" s="104">
        <v>45748.0</v>
      </c>
      <c r="B293" s="60">
        <v>45783.0</v>
      </c>
      <c r="C293" s="749">
        <v>247505.0</v>
      </c>
      <c r="D293" s="757" t="s">
        <v>83</v>
      </c>
      <c r="E293" s="104">
        <v>45566.0</v>
      </c>
      <c r="F293" s="56">
        <f t="shared" si="6"/>
        <v>7</v>
      </c>
      <c r="G293" s="758">
        <v>45742.0</v>
      </c>
      <c r="H293" s="680">
        <f t="shared" si="2"/>
        <v>1</v>
      </c>
      <c r="I293" s="757" t="s">
        <v>74</v>
      </c>
      <c r="J293" s="683"/>
      <c r="K293" s="687"/>
      <c r="L293" s="743"/>
      <c r="M293" s="743"/>
      <c r="N293" s="765" t="s">
        <v>19</v>
      </c>
      <c r="O293" s="746" t="s">
        <v>1573</v>
      </c>
      <c r="P293" s="743"/>
      <c r="Q293" s="152"/>
      <c r="R293" s="162"/>
      <c r="S293" s="162"/>
      <c r="T293" s="162"/>
      <c r="U293" s="162"/>
      <c r="V293" s="163"/>
      <c r="W293" s="163"/>
      <c r="X293" s="163"/>
    </row>
    <row r="294">
      <c r="A294" s="104">
        <v>45748.0</v>
      </c>
      <c r="B294" s="60">
        <v>45783.0</v>
      </c>
      <c r="C294" s="749">
        <v>247546.0</v>
      </c>
      <c r="D294" s="757" t="s">
        <v>161</v>
      </c>
      <c r="E294" s="758">
        <v>44743.0</v>
      </c>
      <c r="F294" s="56">
        <f t="shared" si="6"/>
        <v>34</v>
      </c>
      <c r="G294" s="758">
        <v>45742.0</v>
      </c>
      <c r="H294" s="680">
        <f t="shared" si="2"/>
        <v>1</v>
      </c>
      <c r="I294" s="757" t="s">
        <v>72</v>
      </c>
      <c r="J294" s="683"/>
      <c r="K294" s="687"/>
      <c r="L294" s="743"/>
      <c r="M294" s="743"/>
      <c r="N294" s="765" t="s">
        <v>19</v>
      </c>
      <c r="O294" s="743"/>
      <c r="P294" s="743"/>
      <c r="Q294" s="152"/>
      <c r="R294" s="162"/>
      <c r="S294" s="162"/>
      <c r="T294" s="162"/>
      <c r="U294" s="162"/>
      <c r="V294" s="163"/>
      <c r="W294" s="163"/>
      <c r="X294" s="163"/>
    </row>
    <row r="295">
      <c r="A295" s="104">
        <v>45748.0</v>
      </c>
      <c r="B295" s="60">
        <v>45783.0</v>
      </c>
      <c r="C295" s="749">
        <v>247576.0</v>
      </c>
      <c r="D295" s="757" t="s">
        <v>161</v>
      </c>
      <c r="E295" s="758">
        <v>44621.0</v>
      </c>
      <c r="F295" s="56">
        <f t="shared" si="6"/>
        <v>38</v>
      </c>
      <c r="G295" s="758">
        <v>45742.0</v>
      </c>
      <c r="H295" s="680">
        <f t="shared" si="2"/>
        <v>1</v>
      </c>
      <c r="I295" s="757" t="s">
        <v>74</v>
      </c>
      <c r="J295" s="683"/>
      <c r="K295" s="687"/>
      <c r="L295" s="743"/>
      <c r="M295" s="743"/>
      <c r="N295" s="765" t="s">
        <v>19</v>
      </c>
      <c r="O295" s="746" t="s">
        <v>1574</v>
      </c>
      <c r="P295" s="743"/>
      <c r="Q295" s="152"/>
      <c r="R295" s="162"/>
      <c r="S295" s="162"/>
      <c r="T295" s="162"/>
      <c r="U295" s="162"/>
      <c r="V295" s="163"/>
      <c r="W295" s="163"/>
      <c r="X295" s="163"/>
    </row>
    <row r="296">
      <c r="A296" s="104">
        <v>45748.0</v>
      </c>
      <c r="B296" s="60">
        <v>45783.0</v>
      </c>
      <c r="C296" s="749">
        <v>247591.0</v>
      </c>
      <c r="D296" s="757" t="s">
        <v>161</v>
      </c>
      <c r="E296" s="758">
        <v>45108.0</v>
      </c>
      <c r="F296" s="56">
        <f t="shared" si="6"/>
        <v>22</v>
      </c>
      <c r="G296" s="758">
        <v>45742.0</v>
      </c>
      <c r="H296" s="680">
        <f t="shared" si="2"/>
        <v>1</v>
      </c>
      <c r="I296" s="757" t="s">
        <v>74</v>
      </c>
      <c r="J296" s="683"/>
      <c r="K296" s="687"/>
      <c r="L296" s="743"/>
      <c r="M296" s="743"/>
      <c r="N296" s="765" t="s">
        <v>19</v>
      </c>
      <c r="O296" s="746" t="s">
        <v>1575</v>
      </c>
      <c r="P296" s="743"/>
      <c r="Q296" s="152"/>
      <c r="R296" s="162"/>
      <c r="S296" s="162"/>
      <c r="T296" s="162"/>
      <c r="U296" s="162"/>
      <c r="V296" s="163"/>
      <c r="W296" s="163"/>
      <c r="X296" s="163"/>
    </row>
    <row r="297">
      <c r="A297" s="104">
        <v>45748.0</v>
      </c>
      <c r="B297" s="60">
        <v>45782.0</v>
      </c>
      <c r="C297" s="749">
        <v>247451.0</v>
      </c>
      <c r="D297" s="757" t="s">
        <v>161</v>
      </c>
      <c r="E297" s="758">
        <v>45047.0</v>
      </c>
      <c r="F297" s="56">
        <f t="shared" si="6"/>
        <v>24</v>
      </c>
      <c r="G297" s="758">
        <v>45743.0</v>
      </c>
      <c r="H297" s="680">
        <f t="shared" si="2"/>
        <v>1</v>
      </c>
      <c r="I297" s="746" t="s">
        <v>59</v>
      </c>
      <c r="J297" s="677">
        <v>120.0</v>
      </c>
      <c r="K297" s="681">
        <v>5000.0</v>
      </c>
      <c r="L297" s="746" t="s">
        <v>68</v>
      </c>
      <c r="M297" s="743"/>
      <c r="N297" s="748" t="s">
        <v>18</v>
      </c>
      <c r="O297" s="743"/>
      <c r="P297" s="743"/>
      <c r="Q297" s="152"/>
      <c r="R297" s="162"/>
      <c r="S297" s="162"/>
      <c r="T297" s="162"/>
      <c r="U297" s="162"/>
      <c r="V297" s="163"/>
      <c r="W297" s="163"/>
      <c r="X297" s="163"/>
    </row>
    <row r="298">
      <c r="A298" s="104">
        <v>45748.0</v>
      </c>
      <c r="B298" s="60">
        <v>45782.0</v>
      </c>
      <c r="C298" s="749">
        <v>247665.0</v>
      </c>
      <c r="D298" s="757" t="s">
        <v>161</v>
      </c>
      <c r="E298" s="758">
        <v>45536.0</v>
      </c>
      <c r="F298" s="56">
        <f t="shared" si="6"/>
        <v>8</v>
      </c>
      <c r="G298" s="758">
        <v>45743.0</v>
      </c>
      <c r="H298" s="680">
        <f t="shared" si="2"/>
        <v>1</v>
      </c>
      <c r="I298" s="746" t="s">
        <v>59</v>
      </c>
      <c r="J298" s="677">
        <v>120.0</v>
      </c>
      <c r="K298" s="681">
        <v>2000.0</v>
      </c>
      <c r="L298" s="746" t="s">
        <v>68</v>
      </c>
      <c r="M298" s="743"/>
      <c r="N298" s="748" t="s">
        <v>18</v>
      </c>
      <c r="O298" s="743"/>
      <c r="P298" s="743"/>
      <c r="Q298" s="152"/>
      <c r="R298" s="162"/>
      <c r="S298" s="162"/>
      <c r="T298" s="162"/>
      <c r="U298" s="162"/>
      <c r="V298" s="163"/>
      <c r="W298" s="163"/>
      <c r="X298" s="163"/>
    </row>
    <row r="299">
      <c r="A299" s="104">
        <v>45748.0</v>
      </c>
      <c r="B299" s="60">
        <v>45783.0</v>
      </c>
      <c r="C299" s="749">
        <v>247668.0</v>
      </c>
      <c r="D299" s="757" t="s">
        <v>161</v>
      </c>
      <c r="E299" s="758">
        <v>45505.0</v>
      </c>
      <c r="F299" s="56">
        <f t="shared" si="6"/>
        <v>9</v>
      </c>
      <c r="G299" s="758">
        <v>45743.0</v>
      </c>
      <c r="H299" s="680">
        <f t="shared" si="2"/>
        <v>1</v>
      </c>
      <c r="I299" s="746" t="s">
        <v>59</v>
      </c>
      <c r="J299" s="683" t="s">
        <v>33</v>
      </c>
      <c r="K299" s="687"/>
      <c r="L299" s="743"/>
      <c r="M299" s="743"/>
      <c r="N299" s="765" t="s">
        <v>19</v>
      </c>
      <c r="O299" s="743"/>
      <c r="P299" s="743"/>
      <c r="Q299" s="152"/>
      <c r="R299" s="162"/>
      <c r="S299" s="162"/>
      <c r="T299" s="162"/>
      <c r="U299" s="162"/>
      <c r="V299" s="163"/>
      <c r="W299" s="163"/>
      <c r="X299" s="163"/>
    </row>
    <row r="300">
      <c r="A300" s="104">
        <v>45748.0</v>
      </c>
      <c r="B300" s="60">
        <v>45783.0</v>
      </c>
      <c r="C300" s="749">
        <v>247673.0</v>
      </c>
      <c r="D300" s="757" t="s">
        <v>161</v>
      </c>
      <c r="E300" s="104">
        <v>44774.0</v>
      </c>
      <c r="F300" s="56">
        <f t="shared" si="6"/>
        <v>33</v>
      </c>
      <c r="G300" s="758">
        <v>45743.0</v>
      </c>
      <c r="H300" s="680">
        <f t="shared" si="2"/>
        <v>1</v>
      </c>
      <c r="I300" s="757" t="s">
        <v>73</v>
      </c>
      <c r="J300" s="677" t="s">
        <v>1576</v>
      </c>
      <c r="K300" s="687"/>
      <c r="L300" s="743"/>
      <c r="M300" s="743"/>
      <c r="N300" s="765" t="s">
        <v>19</v>
      </c>
      <c r="O300" s="746" t="s">
        <v>1577</v>
      </c>
      <c r="P300" s="743"/>
      <c r="Q300" s="152"/>
      <c r="R300" s="162"/>
      <c r="S300" s="162"/>
      <c r="T300" s="162"/>
      <c r="U300" s="162"/>
      <c r="V300" s="163"/>
      <c r="W300" s="163"/>
      <c r="X300" s="163"/>
    </row>
    <row r="301">
      <c r="A301" s="104">
        <v>45748.0</v>
      </c>
      <c r="B301" s="60">
        <v>45783.0</v>
      </c>
      <c r="C301" s="749">
        <v>247679.0</v>
      </c>
      <c r="D301" s="757" t="s">
        <v>161</v>
      </c>
      <c r="E301" s="104">
        <v>45444.0</v>
      </c>
      <c r="F301" s="56">
        <f t="shared" si="6"/>
        <v>11</v>
      </c>
      <c r="G301" s="758">
        <v>45743.0</v>
      </c>
      <c r="H301" s="680">
        <f t="shared" si="2"/>
        <v>1</v>
      </c>
      <c r="I301" s="757" t="s">
        <v>42</v>
      </c>
      <c r="J301" s="683"/>
      <c r="K301" s="687"/>
      <c r="L301" s="743"/>
      <c r="M301" s="743"/>
      <c r="N301" s="765" t="s">
        <v>19</v>
      </c>
      <c r="O301" s="743"/>
      <c r="P301" s="743"/>
      <c r="Q301" s="152"/>
      <c r="R301" s="162"/>
      <c r="S301" s="162"/>
      <c r="T301" s="162"/>
      <c r="U301" s="162"/>
      <c r="V301" s="163"/>
      <c r="W301" s="163"/>
      <c r="X301" s="163"/>
    </row>
    <row r="302">
      <c r="A302" s="104">
        <v>45748.0</v>
      </c>
      <c r="B302" s="60">
        <v>45782.0</v>
      </c>
      <c r="C302" s="749">
        <v>247688.0</v>
      </c>
      <c r="D302" s="757" t="s">
        <v>161</v>
      </c>
      <c r="E302" s="104">
        <v>45413.0</v>
      </c>
      <c r="F302" s="56">
        <f t="shared" si="6"/>
        <v>12</v>
      </c>
      <c r="G302" s="758">
        <v>45743.0</v>
      </c>
      <c r="H302" s="680">
        <f t="shared" si="2"/>
        <v>1</v>
      </c>
      <c r="I302" s="757" t="s">
        <v>49</v>
      </c>
      <c r="J302" s="677">
        <v>502.0</v>
      </c>
      <c r="K302" s="687"/>
      <c r="L302" s="743"/>
      <c r="M302" s="743"/>
      <c r="N302" s="748" t="s">
        <v>22</v>
      </c>
      <c r="O302" s="746" t="s">
        <v>1578</v>
      </c>
      <c r="P302" s="743"/>
      <c r="Q302" s="152"/>
      <c r="R302" s="162"/>
      <c r="S302" s="162"/>
      <c r="T302" s="162"/>
      <c r="U302" s="162"/>
      <c r="V302" s="163"/>
      <c r="W302" s="163"/>
      <c r="X302" s="163"/>
    </row>
    <row r="303">
      <c r="A303" s="104">
        <v>45748.0</v>
      </c>
      <c r="B303" s="60">
        <v>45783.0</v>
      </c>
      <c r="C303" s="749">
        <v>247714.0</v>
      </c>
      <c r="D303" s="757" t="s">
        <v>161</v>
      </c>
      <c r="E303" s="758">
        <v>44440.0</v>
      </c>
      <c r="F303" s="56">
        <f t="shared" si="6"/>
        <v>44</v>
      </c>
      <c r="G303" s="758">
        <v>45743.0</v>
      </c>
      <c r="H303" s="680">
        <f t="shared" si="2"/>
        <v>1</v>
      </c>
      <c r="I303" s="757" t="s">
        <v>49</v>
      </c>
      <c r="J303" s="677">
        <v>516.0</v>
      </c>
      <c r="K303" s="687"/>
      <c r="L303" s="743"/>
      <c r="M303" s="743"/>
      <c r="N303" s="765" t="s">
        <v>19</v>
      </c>
      <c r="O303" s="746" t="s">
        <v>1579</v>
      </c>
      <c r="P303" s="743"/>
      <c r="Q303" s="152"/>
      <c r="R303" s="162"/>
      <c r="S303" s="162"/>
      <c r="T303" s="162"/>
      <c r="U303" s="162"/>
      <c r="V303" s="163"/>
      <c r="W303" s="163"/>
      <c r="X303" s="163"/>
    </row>
    <row r="304">
      <c r="A304" s="104">
        <v>45748.0</v>
      </c>
      <c r="B304" s="60">
        <v>45783.0</v>
      </c>
      <c r="C304" s="775">
        <v>247839.0</v>
      </c>
      <c r="D304" s="757" t="s">
        <v>99</v>
      </c>
      <c r="E304" s="758">
        <v>45566.0</v>
      </c>
      <c r="F304" s="56">
        <f t="shared" si="6"/>
        <v>7</v>
      </c>
      <c r="G304" s="758">
        <v>45747.0</v>
      </c>
      <c r="H304" s="680">
        <f t="shared" si="2"/>
        <v>1</v>
      </c>
      <c r="I304" s="677" t="s">
        <v>59</v>
      </c>
      <c r="J304" s="677" t="s">
        <v>33</v>
      </c>
      <c r="K304" s="687"/>
      <c r="L304" s="743"/>
      <c r="M304" s="743"/>
      <c r="N304" s="765" t="s">
        <v>19</v>
      </c>
      <c r="O304" s="743"/>
      <c r="P304" s="743"/>
      <c r="Q304" s="152"/>
      <c r="R304" s="162"/>
      <c r="S304" s="162"/>
      <c r="T304" s="162"/>
      <c r="U304" s="162"/>
      <c r="V304" s="163"/>
      <c r="W304" s="163"/>
      <c r="X304" s="163"/>
    </row>
    <row r="305">
      <c r="A305" s="104">
        <v>45748.0</v>
      </c>
      <c r="B305" s="60">
        <v>45783.0</v>
      </c>
      <c r="C305" s="775">
        <v>247979.0</v>
      </c>
      <c r="D305" s="757" t="s">
        <v>48</v>
      </c>
      <c r="E305" s="758">
        <v>45505.0</v>
      </c>
      <c r="F305" s="56">
        <f t="shared" si="6"/>
        <v>9</v>
      </c>
      <c r="G305" s="758">
        <v>45747.0</v>
      </c>
      <c r="H305" s="680">
        <f t="shared" si="2"/>
        <v>1</v>
      </c>
      <c r="I305" s="757" t="s">
        <v>74</v>
      </c>
      <c r="J305" s="683"/>
      <c r="K305" s="687"/>
      <c r="L305" s="743"/>
      <c r="M305" s="743"/>
      <c r="N305" s="765" t="s">
        <v>19</v>
      </c>
      <c r="O305" s="746" t="s">
        <v>1580</v>
      </c>
      <c r="P305" s="743"/>
      <c r="Q305" s="152"/>
      <c r="R305" s="162"/>
      <c r="S305" s="162"/>
      <c r="T305" s="162"/>
      <c r="U305" s="162"/>
      <c r="V305" s="163"/>
      <c r="W305" s="163"/>
      <c r="X305" s="163"/>
    </row>
    <row r="306">
      <c r="A306" s="105">
        <v>45705.0</v>
      </c>
      <c r="B306" s="60">
        <v>45782.0</v>
      </c>
      <c r="C306" s="106">
        <v>205627.0</v>
      </c>
      <c r="D306" s="106" t="s">
        <v>114</v>
      </c>
      <c r="E306" s="107">
        <v>45323.0</v>
      </c>
      <c r="F306" s="108">
        <f t="shared" si="6"/>
        <v>15</v>
      </c>
      <c r="G306" s="105">
        <v>45362.0</v>
      </c>
      <c r="H306" s="142">
        <f t="shared" si="2"/>
        <v>13</v>
      </c>
      <c r="I306" s="759" t="s">
        <v>49</v>
      </c>
      <c r="J306" s="178">
        <v>512.0</v>
      </c>
      <c r="K306" s="254"/>
      <c r="L306" s="763"/>
      <c r="M306" s="273" t="s">
        <v>65</v>
      </c>
      <c r="N306" s="396" t="s">
        <v>17</v>
      </c>
      <c r="O306" s="762" t="s">
        <v>1581</v>
      </c>
      <c r="P306" s="267"/>
      <c r="Q306" s="152"/>
      <c r="R306" s="162"/>
      <c r="S306" s="162"/>
      <c r="T306" s="162"/>
      <c r="U306" s="162"/>
      <c r="V306" s="163"/>
      <c r="W306" s="163"/>
      <c r="X306" s="163"/>
    </row>
    <row r="307">
      <c r="A307" s="105">
        <v>45705.0</v>
      </c>
      <c r="B307" s="60">
        <v>45783.0</v>
      </c>
      <c r="C307" s="106">
        <v>224207.0</v>
      </c>
      <c r="D307" s="106" t="s">
        <v>93</v>
      </c>
      <c r="E307" s="107">
        <v>45413.0</v>
      </c>
      <c r="F307" s="108">
        <f t="shared" si="6"/>
        <v>12</v>
      </c>
      <c r="G307" s="105">
        <v>45511.0</v>
      </c>
      <c r="H307" s="140">
        <f t="shared" si="2"/>
        <v>8</v>
      </c>
      <c r="I307" s="759" t="s">
        <v>59</v>
      </c>
      <c r="J307" s="186"/>
      <c r="K307" s="254"/>
      <c r="L307" s="763"/>
      <c r="M307" s="761"/>
      <c r="N307" s="131" t="s">
        <v>19</v>
      </c>
      <c r="O307" s="762" t="s">
        <v>1582</v>
      </c>
      <c r="P307" s="267"/>
      <c r="Q307" s="152"/>
      <c r="R307" s="162"/>
      <c r="S307" s="162"/>
      <c r="T307" s="162"/>
      <c r="U307" s="162"/>
      <c r="V307" s="163"/>
      <c r="W307" s="163"/>
      <c r="X307" s="163"/>
    </row>
    <row r="308">
      <c r="A308" s="105">
        <v>45705.0</v>
      </c>
      <c r="B308" s="60">
        <v>45783.0</v>
      </c>
      <c r="C308" s="106">
        <v>233714.0</v>
      </c>
      <c r="D308" s="106" t="s">
        <v>93</v>
      </c>
      <c r="E308" s="107">
        <v>45566.0</v>
      </c>
      <c r="F308" s="108">
        <f t="shared" si="6"/>
        <v>7</v>
      </c>
      <c r="G308" s="105">
        <v>45543.0</v>
      </c>
      <c r="H308" s="359">
        <f t="shared" si="2"/>
        <v>7</v>
      </c>
      <c r="I308" s="759" t="s">
        <v>73</v>
      </c>
      <c r="J308" s="178">
        <v>208.0</v>
      </c>
      <c r="K308" s="254"/>
      <c r="L308" s="267"/>
      <c r="M308" s="761"/>
      <c r="N308" s="131" t="s">
        <v>19</v>
      </c>
      <c r="O308" s="89" t="s">
        <v>1583</v>
      </c>
      <c r="P308" s="267"/>
      <c r="Q308" s="152"/>
      <c r="R308" s="162"/>
      <c r="S308" s="162"/>
      <c r="T308" s="162"/>
      <c r="U308" s="162"/>
      <c r="V308" s="163"/>
      <c r="W308" s="163"/>
      <c r="X308" s="163"/>
    </row>
    <row r="309">
      <c r="A309" s="105">
        <v>45705.0</v>
      </c>
      <c r="B309" s="60">
        <v>45783.0</v>
      </c>
      <c r="C309" s="106">
        <v>234577.0</v>
      </c>
      <c r="D309" s="106" t="s">
        <v>93</v>
      </c>
      <c r="E309" s="107">
        <v>45597.0</v>
      </c>
      <c r="F309" s="108">
        <f t="shared" si="6"/>
        <v>6</v>
      </c>
      <c r="G309" s="112">
        <v>45614.0</v>
      </c>
      <c r="H309" s="340">
        <f t="shared" si="2"/>
        <v>5</v>
      </c>
      <c r="I309" s="759" t="s">
        <v>63</v>
      </c>
      <c r="J309" s="178">
        <v>401.0</v>
      </c>
      <c r="K309" s="254"/>
      <c r="L309" s="267"/>
      <c r="M309" s="761"/>
      <c r="N309" s="131" t="s">
        <v>19</v>
      </c>
      <c r="O309" s="266"/>
      <c r="P309" s="267"/>
      <c r="Q309" s="152"/>
      <c r="R309" s="162"/>
      <c r="S309" s="162"/>
      <c r="T309" s="162"/>
      <c r="U309" s="162"/>
      <c r="V309" s="163"/>
      <c r="W309" s="163"/>
      <c r="X309" s="163"/>
    </row>
    <row r="310">
      <c r="A310" s="105">
        <v>45705.0</v>
      </c>
      <c r="B310" s="60">
        <v>45783.0</v>
      </c>
      <c r="C310" s="106">
        <v>141742.0</v>
      </c>
      <c r="D310" s="106" t="s">
        <v>55</v>
      </c>
      <c r="E310" s="107">
        <v>44652.0</v>
      </c>
      <c r="F310" s="108">
        <f t="shared" si="6"/>
        <v>37</v>
      </c>
      <c r="G310" s="105">
        <v>44796.0</v>
      </c>
      <c r="H310" s="118">
        <f t="shared" si="2"/>
        <v>32</v>
      </c>
      <c r="I310" s="759" t="s">
        <v>49</v>
      </c>
      <c r="J310" s="186" t="s">
        <v>33</v>
      </c>
      <c r="K310" s="254"/>
      <c r="L310" s="763"/>
      <c r="M310" s="273" t="s">
        <v>1459</v>
      </c>
      <c r="N310" s="131" t="s">
        <v>19</v>
      </c>
      <c r="O310" s="762" t="s">
        <v>1584</v>
      </c>
      <c r="P310" s="267"/>
      <c r="Q310" s="152"/>
      <c r="R310" s="162"/>
      <c r="S310" s="162"/>
      <c r="T310" s="162"/>
      <c r="U310" s="162"/>
      <c r="V310" s="163"/>
      <c r="W310" s="163"/>
      <c r="X310" s="163"/>
    </row>
    <row r="311">
      <c r="A311" s="105">
        <v>45705.0</v>
      </c>
      <c r="B311" s="60">
        <v>45783.0</v>
      </c>
      <c r="C311" s="106">
        <v>178364.0</v>
      </c>
      <c r="D311" s="106" t="s">
        <v>95</v>
      </c>
      <c r="E311" s="107">
        <v>45017.0</v>
      </c>
      <c r="F311" s="108">
        <f t="shared" si="6"/>
        <v>25</v>
      </c>
      <c r="G311" s="105">
        <v>45119.0</v>
      </c>
      <c r="H311" s="118">
        <f t="shared" si="2"/>
        <v>21</v>
      </c>
      <c r="I311" s="759" t="s">
        <v>73</v>
      </c>
      <c r="J311" s="178" t="s">
        <v>186</v>
      </c>
      <c r="K311" s="254"/>
      <c r="L311" s="267"/>
      <c r="M311" s="761"/>
      <c r="N311" s="131" t="s">
        <v>19</v>
      </c>
      <c r="O311" s="89" t="s">
        <v>1585</v>
      </c>
      <c r="P311" s="267"/>
      <c r="Q311" s="152"/>
      <c r="R311" s="162"/>
      <c r="S311" s="162"/>
      <c r="T311" s="162"/>
      <c r="U311" s="162"/>
      <c r="V311" s="163"/>
      <c r="W311" s="163"/>
      <c r="X311" s="163"/>
    </row>
    <row r="312">
      <c r="A312" s="105">
        <v>45705.0</v>
      </c>
      <c r="B312" s="60">
        <v>45783.0</v>
      </c>
      <c r="C312" s="106">
        <v>178842.0</v>
      </c>
      <c r="D312" s="106" t="s">
        <v>95</v>
      </c>
      <c r="E312" s="107">
        <v>44958.0</v>
      </c>
      <c r="F312" s="108">
        <f t="shared" si="6"/>
        <v>27</v>
      </c>
      <c r="G312" s="105">
        <v>45125.0</v>
      </c>
      <c r="H312" s="118">
        <f t="shared" si="2"/>
        <v>21</v>
      </c>
      <c r="I312" s="759" t="s">
        <v>59</v>
      </c>
      <c r="J312" s="178" t="s">
        <v>465</v>
      </c>
      <c r="K312" s="254"/>
      <c r="L312" s="763"/>
      <c r="M312" s="761"/>
      <c r="N312" s="131" t="s">
        <v>19</v>
      </c>
      <c r="O312" s="762" t="s">
        <v>1586</v>
      </c>
      <c r="P312" s="267"/>
      <c r="Q312" s="152"/>
      <c r="R312" s="162"/>
      <c r="S312" s="162"/>
      <c r="T312" s="162"/>
      <c r="U312" s="162"/>
      <c r="V312" s="163"/>
      <c r="W312" s="163"/>
      <c r="X312" s="163"/>
    </row>
    <row r="313">
      <c r="A313" s="105">
        <v>45705.0</v>
      </c>
      <c r="B313" s="60">
        <v>45783.0</v>
      </c>
      <c r="C313" s="106">
        <v>63592.0</v>
      </c>
      <c r="D313" s="106" t="s">
        <v>95</v>
      </c>
      <c r="E313" s="107">
        <v>44044.0</v>
      </c>
      <c r="F313" s="108">
        <f t="shared" si="6"/>
        <v>57</v>
      </c>
      <c r="G313" s="105">
        <v>44078.0</v>
      </c>
      <c r="H313" s="118">
        <f t="shared" si="2"/>
        <v>56</v>
      </c>
      <c r="I313" s="759" t="s">
        <v>49</v>
      </c>
      <c r="J313" s="186" t="s">
        <v>33</v>
      </c>
      <c r="K313" s="254"/>
      <c r="L313" s="763"/>
      <c r="M313" s="273" t="s">
        <v>1459</v>
      </c>
      <c r="N313" s="131" t="s">
        <v>19</v>
      </c>
      <c r="O313" s="762" t="s">
        <v>1587</v>
      </c>
      <c r="P313" s="267"/>
      <c r="Q313" s="115"/>
      <c r="R313" s="165"/>
      <c r="S313" s="165"/>
      <c r="T313" s="165"/>
      <c r="U313" s="165"/>
      <c r="V313" s="166"/>
      <c r="W313" s="166"/>
      <c r="X313" s="166"/>
    </row>
    <row r="314">
      <c r="A314" s="105">
        <v>45705.0</v>
      </c>
      <c r="B314" s="60">
        <v>45783.0</v>
      </c>
      <c r="C314" s="106">
        <v>195702.0</v>
      </c>
      <c r="D314" s="106" t="s">
        <v>95</v>
      </c>
      <c r="E314" s="107">
        <v>44927.0</v>
      </c>
      <c r="F314" s="108">
        <f t="shared" si="6"/>
        <v>28</v>
      </c>
      <c r="G314" s="112">
        <v>45273.0</v>
      </c>
      <c r="H314" s="114">
        <f t="shared" si="2"/>
        <v>16</v>
      </c>
      <c r="I314" s="759" t="s">
        <v>49</v>
      </c>
      <c r="J314" s="178">
        <v>512.0</v>
      </c>
      <c r="K314" s="254"/>
      <c r="L314" s="763"/>
      <c r="M314" s="273" t="s">
        <v>1588</v>
      </c>
      <c r="N314" s="131" t="s">
        <v>19</v>
      </c>
      <c r="O314" s="762" t="s">
        <v>1589</v>
      </c>
      <c r="P314" s="267"/>
      <c r="Q314" s="115"/>
      <c r="R314" s="165"/>
      <c r="S314" s="165"/>
      <c r="T314" s="165"/>
      <c r="U314" s="165"/>
      <c r="V314" s="166"/>
      <c r="W314" s="166"/>
      <c r="X314" s="166"/>
    </row>
    <row r="315">
      <c r="A315" s="105">
        <v>45705.0</v>
      </c>
      <c r="B315" s="60">
        <v>45783.0</v>
      </c>
      <c r="C315" s="106">
        <v>232650.0</v>
      </c>
      <c r="D315" s="106" t="s">
        <v>116</v>
      </c>
      <c r="E315" s="107">
        <v>45536.0</v>
      </c>
      <c r="F315" s="108">
        <f t="shared" si="6"/>
        <v>8</v>
      </c>
      <c r="G315" s="112">
        <v>45595.0</v>
      </c>
      <c r="H315" s="338">
        <f t="shared" si="2"/>
        <v>6</v>
      </c>
      <c r="I315" s="759" t="s">
        <v>59</v>
      </c>
      <c r="J315" s="186" t="s">
        <v>33</v>
      </c>
      <c r="K315" s="254"/>
      <c r="L315" s="763"/>
      <c r="M315" s="761"/>
      <c r="N315" s="131" t="s">
        <v>19</v>
      </c>
      <c r="O315" s="762" t="s">
        <v>1590</v>
      </c>
      <c r="P315" s="267"/>
      <c r="Q315" s="115"/>
      <c r="R315" s="165"/>
      <c r="S315" s="165"/>
      <c r="T315" s="165"/>
      <c r="U315" s="165"/>
      <c r="V315" s="166"/>
      <c r="W315" s="166"/>
      <c r="X315" s="166"/>
    </row>
    <row r="316">
      <c r="A316" s="105">
        <v>45705.0</v>
      </c>
      <c r="B316" s="60">
        <v>45783.0</v>
      </c>
      <c r="C316" s="106">
        <v>87590.0</v>
      </c>
      <c r="D316" s="106" t="s">
        <v>98</v>
      </c>
      <c r="E316" s="107">
        <v>44197.0</v>
      </c>
      <c r="F316" s="108">
        <f t="shared" si="6"/>
        <v>52</v>
      </c>
      <c r="G316" s="105">
        <v>44333.0</v>
      </c>
      <c r="H316" s="118">
        <f t="shared" si="2"/>
        <v>47</v>
      </c>
      <c r="I316" s="759" t="s">
        <v>49</v>
      </c>
      <c r="J316" s="186" t="s">
        <v>33</v>
      </c>
      <c r="K316" s="254" t="s">
        <v>1591</v>
      </c>
      <c r="L316" s="763"/>
      <c r="M316" s="273" t="s">
        <v>1459</v>
      </c>
      <c r="N316" s="131" t="s">
        <v>19</v>
      </c>
      <c r="O316" s="762" t="s">
        <v>1592</v>
      </c>
      <c r="P316" s="267"/>
      <c r="Q316" s="115"/>
      <c r="R316" s="165"/>
      <c r="S316" s="165"/>
      <c r="T316" s="165"/>
      <c r="U316" s="165"/>
      <c r="V316" s="166"/>
      <c r="W316" s="166"/>
      <c r="X316" s="166"/>
    </row>
    <row r="317">
      <c r="A317" s="105">
        <v>45705.0</v>
      </c>
      <c r="B317" s="60">
        <v>45783.0</v>
      </c>
      <c r="C317" s="106">
        <v>206546.0</v>
      </c>
      <c r="D317" s="106" t="s">
        <v>98</v>
      </c>
      <c r="E317" s="107">
        <v>45323.0</v>
      </c>
      <c r="F317" s="108">
        <f t="shared" si="6"/>
        <v>15</v>
      </c>
      <c r="G317" s="105">
        <v>45366.0</v>
      </c>
      <c r="H317" s="358">
        <f t="shared" si="2"/>
        <v>13</v>
      </c>
      <c r="I317" s="759" t="s">
        <v>72</v>
      </c>
      <c r="J317" s="178">
        <v>4012.0</v>
      </c>
      <c r="K317" s="254"/>
      <c r="L317" s="267"/>
      <c r="M317" s="761"/>
      <c r="N317" s="131" t="s">
        <v>19</v>
      </c>
      <c r="O317" s="266"/>
      <c r="P317" s="267"/>
      <c r="Q317" s="115"/>
      <c r="R317" s="165"/>
      <c r="S317" s="165"/>
      <c r="T317" s="165"/>
      <c r="U317" s="165"/>
      <c r="V317" s="166"/>
      <c r="W317" s="166"/>
      <c r="X317" s="166"/>
    </row>
    <row r="318">
      <c r="A318" s="105">
        <v>45705.0</v>
      </c>
      <c r="B318" s="60">
        <v>45783.0</v>
      </c>
      <c r="C318" s="106">
        <v>227151.0</v>
      </c>
      <c r="D318" s="106" t="s">
        <v>98</v>
      </c>
      <c r="E318" s="107">
        <v>45444.0</v>
      </c>
      <c r="F318" s="108">
        <f t="shared" si="6"/>
        <v>11</v>
      </c>
      <c r="G318" s="105">
        <v>45541.0</v>
      </c>
      <c r="H318" s="359">
        <f t="shared" si="2"/>
        <v>8</v>
      </c>
      <c r="I318" s="759" t="s">
        <v>72</v>
      </c>
      <c r="J318" s="178" t="s">
        <v>1593</v>
      </c>
      <c r="K318" s="254"/>
      <c r="L318" s="267"/>
      <c r="M318" s="761"/>
      <c r="N318" s="131" t="s">
        <v>19</v>
      </c>
      <c r="O318" s="266"/>
      <c r="P318" s="267"/>
      <c r="Q318" s="115"/>
      <c r="R318" s="165"/>
      <c r="S318" s="165"/>
      <c r="T318" s="165"/>
      <c r="U318" s="165"/>
      <c r="V318" s="166"/>
      <c r="W318" s="166"/>
      <c r="X318" s="166"/>
    </row>
    <row r="319">
      <c r="A319" s="105">
        <v>45705.0</v>
      </c>
      <c r="B319" s="60">
        <v>45783.0</v>
      </c>
      <c r="C319" s="106">
        <v>233155.0</v>
      </c>
      <c r="D319" s="106" t="s">
        <v>98</v>
      </c>
      <c r="E319" s="107">
        <v>45566.0</v>
      </c>
      <c r="F319" s="108">
        <f t="shared" si="6"/>
        <v>7</v>
      </c>
      <c r="G319" s="105">
        <v>45600.0</v>
      </c>
      <c r="H319" s="338">
        <f t="shared" si="2"/>
        <v>6</v>
      </c>
      <c r="I319" s="759" t="s">
        <v>59</v>
      </c>
      <c r="J319" s="186" t="s">
        <v>33</v>
      </c>
      <c r="K319" s="254"/>
      <c r="L319" s="763"/>
      <c r="M319" s="761"/>
      <c r="N319" s="131" t="s">
        <v>19</v>
      </c>
      <c r="O319" s="762" t="s">
        <v>1594</v>
      </c>
      <c r="P319" s="267"/>
      <c r="Q319" s="115"/>
      <c r="R319" s="165"/>
      <c r="S319" s="165"/>
      <c r="T319" s="165"/>
      <c r="U319" s="165"/>
      <c r="V319" s="166"/>
      <c r="W319" s="166"/>
      <c r="X319" s="166"/>
    </row>
    <row r="320">
      <c r="A320" s="105">
        <v>45705.0</v>
      </c>
      <c r="B320" s="60">
        <v>45783.0</v>
      </c>
      <c r="C320" s="106">
        <v>208284.0</v>
      </c>
      <c r="D320" s="106" t="s">
        <v>118</v>
      </c>
      <c r="E320" s="107">
        <v>45292.0</v>
      </c>
      <c r="F320" s="108">
        <f t="shared" si="6"/>
        <v>16</v>
      </c>
      <c r="G320" s="105">
        <v>45379.0</v>
      </c>
      <c r="H320" s="358">
        <f t="shared" si="2"/>
        <v>13</v>
      </c>
      <c r="I320" s="759" t="s">
        <v>49</v>
      </c>
      <c r="J320" s="178">
        <v>510.0</v>
      </c>
      <c r="K320" s="254">
        <v>0.0</v>
      </c>
      <c r="L320" s="186" t="s">
        <v>68</v>
      </c>
      <c r="M320" s="761"/>
      <c r="N320" s="131" t="s">
        <v>19</v>
      </c>
      <c r="O320" s="762" t="s">
        <v>1595</v>
      </c>
      <c r="P320" s="267"/>
      <c r="Q320" s="115"/>
      <c r="R320" s="165"/>
      <c r="S320" s="165"/>
      <c r="T320" s="165"/>
      <c r="U320" s="165"/>
      <c r="V320" s="166"/>
      <c r="W320" s="166"/>
      <c r="X320" s="166"/>
    </row>
    <row r="321">
      <c r="A321" s="105">
        <v>45705.0</v>
      </c>
      <c r="B321" s="60">
        <v>45783.0</v>
      </c>
      <c r="C321" s="106">
        <v>237167.0</v>
      </c>
      <c r="D321" s="106" t="s">
        <v>118</v>
      </c>
      <c r="E321" s="107">
        <v>45566.0</v>
      </c>
      <c r="F321" s="108">
        <f t="shared" si="6"/>
        <v>7</v>
      </c>
      <c r="G321" s="112">
        <v>45639.0</v>
      </c>
      <c r="H321" s="340">
        <f t="shared" si="2"/>
        <v>4</v>
      </c>
      <c r="I321" s="759" t="s">
        <v>73</v>
      </c>
      <c r="J321" s="186" t="s">
        <v>33</v>
      </c>
      <c r="K321" s="254"/>
      <c r="L321" s="267"/>
      <c r="M321" s="761"/>
      <c r="N321" s="131" t="s">
        <v>19</v>
      </c>
      <c r="O321" s="89" t="s">
        <v>1596</v>
      </c>
      <c r="P321" s="267"/>
      <c r="Q321" s="115"/>
      <c r="R321" s="165"/>
      <c r="S321" s="165"/>
      <c r="T321" s="165"/>
      <c r="U321" s="165"/>
      <c r="V321" s="166"/>
      <c r="W321" s="166"/>
      <c r="X321" s="166"/>
    </row>
    <row r="322">
      <c r="A322" s="105">
        <v>45705.0</v>
      </c>
      <c r="B322" s="60">
        <v>45783.0</v>
      </c>
      <c r="C322" s="106">
        <v>90913.0</v>
      </c>
      <c r="D322" s="106" t="s">
        <v>99</v>
      </c>
      <c r="E322" s="107">
        <v>44317.0</v>
      </c>
      <c r="F322" s="108">
        <f t="shared" si="6"/>
        <v>48</v>
      </c>
      <c r="G322" s="105">
        <v>44361.0</v>
      </c>
      <c r="H322" s="118">
        <f t="shared" si="2"/>
        <v>46</v>
      </c>
      <c r="I322" s="759" t="s">
        <v>49</v>
      </c>
      <c r="J322" s="186" t="s">
        <v>33</v>
      </c>
      <c r="K322" s="254">
        <v>0.0</v>
      </c>
      <c r="L322" s="186" t="s">
        <v>51</v>
      </c>
      <c r="M322" s="105">
        <v>45712.0</v>
      </c>
      <c r="N322" s="131" t="s">
        <v>19</v>
      </c>
      <c r="O322" s="89" t="s">
        <v>1597</v>
      </c>
      <c r="P322" s="267"/>
      <c r="Q322" s="115"/>
      <c r="R322" s="165"/>
      <c r="S322" s="165"/>
      <c r="T322" s="165"/>
      <c r="U322" s="165"/>
      <c r="V322" s="166"/>
      <c r="W322" s="166"/>
      <c r="X322" s="166"/>
    </row>
    <row r="323">
      <c r="A323" s="105">
        <v>45705.0</v>
      </c>
      <c r="B323" s="60">
        <v>45783.0</v>
      </c>
      <c r="C323" s="106">
        <v>219105.0</v>
      </c>
      <c r="D323" s="106" t="s">
        <v>99</v>
      </c>
      <c r="E323" s="107">
        <v>45383.0</v>
      </c>
      <c r="F323" s="108">
        <f t="shared" si="6"/>
        <v>13</v>
      </c>
      <c r="G323" s="105">
        <v>45483.0</v>
      </c>
      <c r="H323" s="764">
        <f t="shared" si="2"/>
        <v>9</v>
      </c>
      <c r="I323" s="759" t="s">
        <v>59</v>
      </c>
      <c r="J323" s="186" t="s">
        <v>33</v>
      </c>
      <c r="K323" s="254"/>
      <c r="L323" s="763"/>
      <c r="M323" s="761"/>
      <c r="N323" s="131" t="s">
        <v>19</v>
      </c>
      <c r="O323" s="762" t="s">
        <v>1598</v>
      </c>
      <c r="P323" s="267"/>
      <c r="Q323" s="115"/>
      <c r="R323" s="165"/>
      <c r="S323" s="165"/>
      <c r="T323" s="165"/>
      <c r="U323" s="165"/>
      <c r="V323" s="166"/>
      <c r="W323" s="166"/>
      <c r="X323" s="166"/>
    </row>
    <row r="324">
      <c r="A324" s="105">
        <v>45705.0</v>
      </c>
      <c r="B324" s="60">
        <v>45783.0</v>
      </c>
      <c r="C324" s="106">
        <v>238331.0</v>
      </c>
      <c r="D324" s="106" t="s">
        <v>99</v>
      </c>
      <c r="E324" s="107">
        <v>45627.0</v>
      </c>
      <c r="F324" s="108">
        <f t="shared" si="6"/>
        <v>5</v>
      </c>
      <c r="G324" s="105">
        <v>45664.0</v>
      </c>
      <c r="H324" s="109">
        <f t="shared" si="2"/>
        <v>3</v>
      </c>
      <c r="I324" s="759" t="s">
        <v>74</v>
      </c>
      <c r="J324" s="186">
        <v>337.0</v>
      </c>
      <c r="K324" s="254">
        <v>0.0</v>
      </c>
      <c r="L324" s="134" t="s">
        <v>68</v>
      </c>
      <c r="M324" s="105">
        <v>45705.0</v>
      </c>
      <c r="N324" s="131" t="s">
        <v>19</v>
      </c>
      <c r="O324" s="106" t="s">
        <v>177</v>
      </c>
      <c r="P324" s="267"/>
      <c r="Q324" s="115"/>
      <c r="R324" s="165"/>
      <c r="S324" s="165"/>
      <c r="T324" s="165"/>
      <c r="U324" s="165"/>
      <c r="V324" s="166"/>
      <c r="W324" s="166"/>
      <c r="X324" s="166"/>
    </row>
    <row r="325">
      <c r="A325" s="105">
        <v>45705.0</v>
      </c>
      <c r="B325" s="60">
        <v>45783.0</v>
      </c>
      <c r="C325" s="106">
        <v>223465.0</v>
      </c>
      <c r="D325" s="106" t="s">
        <v>89</v>
      </c>
      <c r="E325" s="107">
        <v>45444.0</v>
      </c>
      <c r="F325" s="108">
        <f t="shared" si="6"/>
        <v>11</v>
      </c>
      <c r="G325" s="105">
        <v>45512.0</v>
      </c>
      <c r="H325" s="140">
        <f t="shared" si="2"/>
        <v>8</v>
      </c>
      <c r="I325" s="759" t="s">
        <v>73</v>
      </c>
      <c r="J325" s="178" t="s">
        <v>1599</v>
      </c>
      <c r="K325" s="254"/>
      <c r="L325" s="267"/>
      <c r="M325" s="178" t="s">
        <v>1600</v>
      </c>
      <c r="N325" s="131" t="s">
        <v>19</v>
      </c>
      <c r="O325" s="89" t="s">
        <v>1601</v>
      </c>
      <c r="P325" s="267"/>
      <c r="Q325" s="115"/>
      <c r="R325" s="165"/>
      <c r="S325" s="165"/>
      <c r="T325" s="165"/>
      <c r="U325" s="165"/>
      <c r="V325" s="166"/>
      <c r="W325" s="166"/>
      <c r="X325" s="166"/>
    </row>
    <row r="326">
      <c r="A326" s="105">
        <v>45705.0</v>
      </c>
      <c r="B326" s="60">
        <v>45783.0</v>
      </c>
      <c r="C326" s="106">
        <v>86837.0</v>
      </c>
      <c r="D326" s="106" t="s">
        <v>89</v>
      </c>
      <c r="E326" s="107">
        <v>44287.0</v>
      </c>
      <c r="F326" s="108">
        <f t="shared" si="6"/>
        <v>49</v>
      </c>
      <c r="G326" s="105">
        <v>44327.0</v>
      </c>
      <c r="H326" s="118">
        <f t="shared" si="2"/>
        <v>47</v>
      </c>
      <c r="I326" s="759" t="s">
        <v>72</v>
      </c>
      <c r="J326" s="186"/>
      <c r="K326" s="254"/>
      <c r="L326" s="267"/>
      <c r="M326" s="761"/>
      <c r="N326" s="131" t="s">
        <v>19</v>
      </c>
      <c r="O326" s="266"/>
      <c r="P326" s="267"/>
      <c r="Q326" s="115"/>
      <c r="R326" s="165"/>
      <c r="S326" s="165"/>
      <c r="T326" s="165"/>
      <c r="U326" s="165"/>
      <c r="V326" s="166"/>
      <c r="W326" s="166"/>
      <c r="X326" s="166"/>
    </row>
    <row r="327">
      <c r="A327" s="105">
        <v>45705.0</v>
      </c>
      <c r="B327" s="60">
        <v>45783.0</v>
      </c>
      <c r="C327" s="106">
        <v>231413.0</v>
      </c>
      <c r="D327" s="106" t="s">
        <v>89</v>
      </c>
      <c r="E327" s="107">
        <v>45536.0</v>
      </c>
      <c r="F327" s="108">
        <f t="shared" si="6"/>
        <v>8</v>
      </c>
      <c r="G327" s="112">
        <v>45582.0</v>
      </c>
      <c r="H327" s="338">
        <f t="shared" si="2"/>
        <v>6</v>
      </c>
      <c r="I327" s="759" t="s">
        <v>59</v>
      </c>
      <c r="J327" s="186"/>
      <c r="K327" s="254"/>
      <c r="L327" s="763"/>
      <c r="M327" s="761"/>
      <c r="N327" s="131" t="s">
        <v>19</v>
      </c>
      <c r="O327" s="762" t="s">
        <v>1602</v>
      </c>
      <c r="P327" s="267"/>
      <c r="Q327" s="115"/>
      <c r="R327" s="165"/>
      <c r="S327" s="165"/>
      <c r="T327" s="165"/>
      <c r="U327" s="165"/>
      <c r="V327" s="166"/>
      <c r="W327" s="166"/>
      <c r="X327" s="166"/>
    </row>
    <row r="328">
      <c r="A328" s="105">
        <v>45705.0</v>
      </c>
      <c r="B328" s="60">
        <v>45783.0</v>
      </c>
      <c r="C328" s="106">
        <v>227186.0</v>
      </c>
      <c r="D328" s="106" t="s">
        <v>89</v>
      </c>
      <c r="E328" s="107">
        <v>45505.0</v>
      </c>
      <c r="F328" s="108">
        <f t="shared" si="6"/>
        <v>9</v>
      </c>
      <c r="G328" s="105">
        <v>45541.0</v>
      </c>
      <c r="H328" s="359">
        <f t="shared" si="2"/>
        <v>8</v>
      </c>
      <c r="I328" s="759" t="s">
        <v>73</v>
      </c>
      <c r="J328" s="178" t="s">
        <v>1599</v>
      </c>
      <c r="K328" s="254"/>
      <c r="L328" s="267"/>
      <c r="M328" s="178" t="s">
        <v>1600</v>
      </c>
      <c r="N328" s="131" t="s">
        <v>19</v>
      </c>
      <c r="O328" s="89" t="s">
        <v>1603</v>
      </c>
      <c r="P328" s="267"/>
      <c r="Q328" s="115"/>
      <c r="R328" s="165"/>
      <c r="S328" s="165"/>
      <c r="T328" s="165"/>
      <c r="U328" s="165"/>
      <c r="V328" s="166"/>
      <c r="W328" s="166"/>
      <c r="X328" s="166"/>
    </row>
    <row r="329">
      <c r="A329" s="105">
        <v>45705.0</v>
      </c>
      <c r="B329" s="60">
        <v>45783.0</v>
      </c>
      <c r="C329" s="106">
        <v>200844.0</v>
      </c>
      <c r="D329" s="106" t="s">
        <v>96</v>
      </c>
      <c r="E329" s="107">
        <v>45200.0</v>
      </c>
      <c r="F329" s="108">
        <f t="shared" si="6"/>
        <v>19</v>
      </c>
      <c r="G329" s="105">
        <v>45322.0</v>
      </c>
      <c r="H329" s="515">
        <f t="shared" si="2"/>
        <v>15</v>
      </c>
      <c r="I329" s="759" t="s">
        <v>73</v>
      </c>
      <c r="J329" s="178" t="s">
        <v>573</v>
      </c>
      <c r="K329" s="257">
        <v>6000.0</v>
      </c>
      <c r="L329" s="267"/>
      <c r="M329" s="677" t="s">
        <v>1466</v>
      </c>
      <c r="N329" s="131" t="s">
        <v>19</v>
      </c>
      <c r="O329" s="89" t="s">
        <v>1604</v>
      </c>
      <c r="P329" s="267"/>
      <c r="Q329" s="115"/>
      <c r="R329" s="165"/>
      <c r="S329" s="165"/>
      <c r="T329" s="165"/>
      <c r="U329" s="165"/>
      <c r="V329" s="166"/>
      <c r="W329" s="166"/>
      <c r="X329" s="166"/>
    </row>
    <row r="330">
      <c r="A330" s="105">
        <v>45705.0</v>
      </c>
      <c r="B330" s="60">
        <v>45783.0</v>
      </c>
      <c r="C330" s="106">
        <v>240508.0</v>
      </c>
      <c r="D330" s="106" t="s">
        <v>96</v>
      </c>
      <c r="E330" s="107">
        <v>45597.0</v>
      </c>
      <c r="F330" s="108">
        <f t="shared" si="6"/>
        <v>6</v>
      </c>
      <c r="G330" s="105">
        <v>45680.0</v>
      </c>
      <c r="H330" s="360">
        <f t="shared" si="2"/>
        <v>3</v>
      </c>
      <c r="I330" s="759" t="s">
        <v>59</v>
      </c>
      <c r="J330" s="178">
        <v>106.0</v>
      </c>
      <c r="K330" s="254"/>
      <c r="L330" s="763"/>
      <c r="M330" s="761"/>
      <c r="N330" s="131" t="s">
        <v>19</v>
      </c>
      <c r="O330" s="762" t="s">
        <v>1605</v>
      </c>
      <c r="P330" s="267"/>
      <c r="Q330" s="115"/>
      <c r="R330" s="165"/>
      <c r="S330" s="165"/>
      <c r="T330" s="165"/>
      <c r="U330" s="165"/>
      <c r="V330" s="166"/>
      <c r="W330" s="166"/>
      <c r="X330" s="166"/>
    </row>
    <row r="331">
      <c r="A331" s="105">
        <v>45705.0</v>
      </c>
      <c r="B331" s="60">
        <v>45783.0</v>
      </c>
      <c r="C331" s="106">
        <v>149813.0</v>
      </c>
      <c r="D331" s="106" t="s">
        <v>62</v>
      </c>
      <c r="E331" s="107">
        <v>44774.0</v>
      </c>
      <c r="F331" s="108">
        <f t="shared" si="6"/>
        <v>33</v>
      </c>
      <c r="G331" s="105">
        <v>44869.0</v>
      </c>
      <c r="H331" s="118">
        <f t="shared" si="2"/>
        <v>30</v>
      </c>
      <c r="I331" s="759" t="s">
        <v>141</v>
      </c>
      <c r="J331" s="186">
        <v>619.0</v>
      </c>
      <c r="K331" s="254"/>
      <c r="L331" s="267"/>
      <c r="M331" s="761"/>
      <c r="N331" s="131" t="s">
        <v>19</v>
      </c>
      <c r="O331" s="273" t="s">
        <v>1606</v>
      </c>
      <c r="P331" s="267"/>
      <c r="Q331" s="115"/>
      <c r="R331" s="165"/>
      <c r="S331" s="165"/>
      <c r="T331" s="165"/>
      <c r="U331" s="165"/>
      <c r="V331" s="166"/>
      <c r="W331" s="166"/>
      <c r="X331" s="166"/>
    </row>
    <row r="332">
      <c r="A332" s="105"/>
      <c r="B332" s="60">
        <v>45779.0</v>
      </c>
      <c r="C332" s="89">
        <v>226605.0</v>
      </c>
      <c r="D332" s="106"/>
      <c r="E332" s="107"/>
      <c r="F332" s="108"/>
      <c r="G332" s="105"/>
      <c r="H332" s="412"/>
      <c r="I332" s="776" t="s">
        <v>49</v>
      </c>
      <c r="J332" s="178">
        <v>504.0</v>
      </c>
      <c r="K332" s="257">
        <v>7000.0</v>
      </c>
      <c r="L332" s="273" t="s">
        <v>68</v>
      </c>
      <c r="M332" s="761"/>
      <c r="N332" s="396" t="s">
        <v>17</v>
      </c>
      <c r="O332" s="266"/>
      <c r="P332" s="267"/>
      <c r="Q332" s="115"/>
      <c r="R332" s="165"/>
      <c r="S332" s="165"/>
      <c r="T332" s="165"/>
      <c r="U332" s="165"/>
      <c r="V332" s="166"/>
      <c r="W332" s="166"/>
      <c r="X332" s="166"/>
    </row>
    <row r="333">
      <c r="A333" s="674">
        <v>45705.0</v>
      </c>
      <c r="B333" s="60">
        <v>45783.0</v>
      </c>
      <c r="C333" s="677">
        <v>210529.0</v>
      </c>
      <c r="D333" s="677" t="s">
        <v>41</v>
      </c>
      <c r="E333" s="674">
        <v>45383.0</v>
      </c>
      <c r="F333" s="679">
        <f t="shared" ref="F333:F334" si="7">DATEDIF(E333,TODAY(),"M")</f>
        <v>13</v>
      </c>
      <c r="G333" s="674">
        <v>45400.0</v>
      </c>
      <c r="H333" s="680">
        <f t="shared" ref="H333:H601" si="8">DATEDIF(G333,TODAY(),"M")</f>
        <v>12</v>
      </c>
      <c r="I333" s="677" t="s">
        <v>73</v>
      </c>
      <c r="J333" s="677" t="s">
        <v>121</v>
      </c>
      <c r="K333" s="681">
        <v>6000.0</v>
      </c>
      <c r="L333" s="677" t="s">
        <v>51</v>
      </c>
      <c r="M333" s="677" t="s">
        <v>1466</v>
      </c>
      <c r="N333" s="677" t="s">
        <v>21</v>
      </c>
      <c r="O333" s="677" t="s">
        <v>1607</v>
      </c>
      <c r="P333" s="683"/>
      <c r="Q333" s="115"/>
      <c r="R333" s="165"/>
      <c r="S333" s="165"/>
      <c r="T333" s="165"/>
      <c r="U333" s="165"/>
      <c r="V333" s="166"/>
      <c r="W333" s="166"/>
      <c r="X333" s="166"/>
    </row>
    <row r="334">
      <c r="A334" s="674">
        <v>45705.0</v>
      </c>
      <c r="B334" s="60">
        <v>45783.0</v>
      </c>
      <c r="C334" s="677">
        <v>159843.0</v>
      </c>
      <c r="D334" s="677" t="s">
        <v>96</v>
      </c>
      <c r="E334" s="674">
        <v>44896.0</v>
      </c>
      <c r="F334" s="679">
        <f t="shared" si="7"/>
        <v>29</v>
      </c>
      <c r="G334" s="674">
        <v>44958.0</v>
      </c>
      <c r="H334" s="680">
        <f t="shared" si="8"/>
        <v>27</v>
      </c>
      <c r="I334" s="677" t="s">
        <v>42</v>
      </c>
      <c r="J334" s="677">
        <v>58.0</v>
      </c>
      <c r="K334" s="681">
        <v>2500.0</v>
      </c>
      <c r="L334" s="677" t="s">
        <v>68</v>
      </c>
      <c r="M334" s="683"/>
      <c r="N334" s="748" t="s">
        <v>19</v>
      </c>
      <c r="O334" s="683"/>
      <c r="P334" s="743"/>
      <c r="Q334" s="152"/>
      <c r="R334" s="162"/>
      <c r="S334" s="162"/>
      <c r="T334" s="162"/>
      <c r="U334" s="162"/>
      <c r="V334" s="163"/>
      <c r="W334" s="163"/>
      <c r="X334" s="163"/>
    </row>
    <row r="335">
      <c r="A335" s="744">
        <v>45705.0</v>
      </c>
      <c r="B335" s="60">
        <v>45783.0</v>
      </c>
      <c r="C335" s="749">
        <v>227866.0</v>
      </c>
      <c r="D335" s="746" t="s">
        <v>83</v>
      </c>
      <c r="E335" s="744">
        <v>45505.0</v>
      </c>
      <c r="F335" s="747">
        <v>6.0</v>
      </c>
      <c r="G335" s="744">
        <v>45551.0</v>
      </c>
      <c r="H335" s="680">
        <f t="shared" si="8"/>
        <v>7</v>
      </c>
      <c r="I335" s="746" t="s">
        <v>73</v>
      </c>
      <c r="J335" s="677">
        <v>222.0</v>
      </c>
      <c r="K335" s="681">
        <v>5000.0</v>
      </c>
      <c r="L335" s="746" t="s">
        <v>51</v>
      </c>
      <c r="M335" s="744"/>
      <c r="N335" s="748" t="s">
        <v>19</v>
      </c>
      <c r="O335" s="677" t="s">
        <v>1608</v>
      </c>
      <c r="P335" s="743"/>
      <c r="Q335" s="152"/>
      <c r="R335" s="162"/>
      <c r="S335" s="162"/>
      <c r="T335" s="162"/>
      <c r="U335" s="162"/>
      <c r="V335" s="163"/>
      <c r="W335" s="163"/>
      <c r="X335" s="163"/>
    </row>
    <row r="336">
      <c r="A336" s="744">
        <v>45705.0</v>
      </c>
      <c r="B336" s="60">
        <v>45783.0</v>
      </c>
      <c r="C336" s="749">
        <v>227808.0</v>
      </c>
      <c r="D336" s="746" t="s">
        <v>83</v>
      </c>
      <c r="E336" s="744">
        <v>45536.0</v>
      </c>
      <c r="F336" s="747">
        <v>5.0</v>
      </c>
      <c r="G336" s="744">
        <v>45553.0</v>
      </c>
      <c r="H336" s="680">
        <f t="shared" si="8"/>
        <v>7</v>
      </c>
      <c r="I336" s="746" t="s">
        <v>59</v>
      </c>
      <c r="J336" s="677">
        <v>102.0</v>
      </c>
      <c r="K336" s="681">
        <v>2000.0</v>
      </c>
      <c r="L336" s="746" t="s">
        <v>51</v>
      </c>
      <c r="M336" s="745"/>
      <c r="N336" s="748" t="s">
        <v>19</v>
      </c>
      <c r="O336" s="677" t="s">
        <v>1609</v>
      </c>
      <c r="P336" s="743"/>
      <c r="Q336" s="152"/>
      <c r="R336" s="162"/>
      <c r="S336" s="162"/>
      <c r="T336" s="162"/>
      <c r="U336" s="162"/>
      <c r="V336" s="163"/>
      <c r="W336" s="163"/>
      <c r="X336" s="163"/>
    </row>
    <row r="337">
      <c r="A337" s="744">
        <v>45705.0</v>
      </c>
      <c r="B337" s="60">
        <v>45783.0</v>
      </c>
      <c r="C337" s="745">
        <v>196883.0</v>
      </c>
      <c r="D337" s="746" t="s">
        <v>58</v>
      </c>
      <c r="E337" s="744">
        <v>45200.0</v>
      </c>
      <c r="F337" s="747">
        <v>16.0</v>
      </c>
      <c r="G337" s="744">
        <v>45293.0</v>
      </c>
      <c r="H337" s="680">
        <f t="shared" si="8"/>
        <v>16</v>
      </c>
      <c r="I337" s="746" t="s">
        <v>73</v>
      </c>
      <c r="J337" s="677" t="s">
        <v>249</v>
      </c>
      <c r="K337" s="681">
        <v>0.0</v>
      </c>
      <c r="L337" s="746" t="s">
        <v>51</v>
      </c>
      <c r="M337" s="745"/>
      <c r="N337" s="748" t="s">
        <v>19</v>
      </c>
      <c r="O337" s="677" t="s">
        <v>1610</v>
      </c>
      <c r="P337" s="746"/>
      <c r="Q337" s="152"/>
      <c r="R337" s="162"/>
      <c r="S337" s="162"/>
      <c r="T337" s="162"/>
      <c r="U337" s="162"/>
      <c r="V337" s="163"/>
      <c r="W337" s="163"/>
      <c r="X337" s="163"/>
    </row>
    <row r="338">
      <c r="A338" s="744">
        <v>45705.0</v>
      </c>
      <c r="B338" s="60">
        <v>45783.0</v>
      </c>
      <c r="C338" s="749">
        <v>228174.0</v>
      </c>
      <c r="D338" s="745" t="s">
        <v>114</v>
      </c>
      <c r="E338" s="744">
        <v>45444.0</v>
      </c>
      <c r="F338" s="747">
        <v>8.0</v>
      </c>
      <c r="G338" s="744">
        <v>45552.0</v>
      </c>
      <c r="H338" s="680">
        <f t="shared" si="8"/>
        <v>7</v>
      </c>
      <c r="I338" s="745" t="s">
        <v>42</v>
      </c>
      <c r="J338" s="677">
        <v>39.0</v>
      </c>
      <c r="K338" s="681" t="s">
        <v>1611</v>
      </c>
      <c r="L338" s="743"/>
      <c r="M338" s="743"/>
      <c r="N338" s="748" t="s">
        <v>19</v>
      </c>
      <c r="O338" s="743"/>
      <c r="P338" s="743"/>
      <c r="Q338" s="152"/>
      <c r="R338" s="162"/>
      <c r="S338" s="162"/>
      <c r="T338" s="162"/>
      <c r="U338" s="162"/>
      <c r="V338" s="163"/>
      <c r="W338" s="163"/>
      <c r="X338" s="163"/>
    </row>
    <row r="339">
      <c r="A339" s="744">
        <v>45705.0</v>
      </c>
      <c r="B339" s="60">
        <v>45783.0</v>
      </c>
      <c r="C339" s="749">
        <v>236183.0</v>
      </c>
      <c r="D339" s="746" t="s">
        <v>158</v>
      </c>
      <c r="E339" s="744">
        <v>45597.0</v>
      </c>
      <c r="F339" s="747">
        <f t="shared" ref="F339:F357" si="9">DATEDIF(E339,TODAY(),"M")</f>
        <v>6</v>
      </c>
      <c r="G339" s="744">
        <v>45629.0</v>
      </c>
      <c r="H339" s="680">
        <f t="shared" si="8"/>
        <v>5</v>
      </c>
      <c r="I339" s="745" t="s">
        <v>74</v>
      </c>
      <c r="J339" s="677">
        <v>328.0</v>
      </c>
      <c r="K339" s="681">
        <v>4000.0</v>
      </c>
      <c r="L339" s="746" t="s">
        <v>51</v>
      </c>
      <c r="M339" s="743"/>
      <c r="N339" s="748" t="s">
        <v>19</v>
      </c>
      <c r="O339" s="746" t="s">
        <v>1612</v>
      </c>
      <c r="P339" s="743"/>
      <c r="Q339" s="152"/>
      <c r="R339" s="162"/>
      <c r="S339" s="162"/>
      <c r="T339" s="162"/>
      <c r="U339" s="162"/>
      <c r="V339" s="163"/>
      <c r="W339" s="163"/>
      <c r="X339" s="163"/>
    </row>
    <row r="340">
      <c r="A340" s="744">
        <v>45705.0</v>
      </c>
      <c r="B340" s="60">
        <v>45783.0</v>
      </c>
      <c r="C340" s="749">
        <v>240044.0</v>
      </c>
      <c r="D340" s="746" t="s">
        <v>158</v>
      </c>
      <c r="E340" s="744">
        <v>45597.0</v>
      </c>
      <c r="F340" s="747">
        <f t="shared" si="9"/>
        <v>6</v>
      </c>
      <c r="G340" s="744">
        <v>45677.0</v>
      </c>
      <c r="H340" s="680">
        <f t="shared" si="8"/>
        <v>3</v>
      </c>
      <c r="I340" s="745" t="s">
        <v>49</v>
      </c>
      <c r="J340" s="677" t="s">
        <v>1435</v>
      </c>
      <c r="K340" s="681">
        <v>0.0</v>
      </c>
      <c r="L340" s="746" t="s">
        <v>51</v>
      </c>
      <c r="M340" s="743"/>
      <c r="N340" s="748" t="s">
        <v>19</v>
      </c>
      <c r="O340" s="746" t="s">
        <v>1613</v>
      </c>
      <c r="P340" s="743"/>
      <c r="Q340" s="152"/>
      <c r="R340" s="162"/>
      <c r="S340" s="162"/>
      <c r="T340" s="162"/>
      <c r="U340" s="162"/>
      <c r="V340" s="163"/>
      <c r="W340" s="163"/>
      <c r="X340" s="163"/>
    </row>
    <row r="341">
      <c r="A341" s="744">
        <v>45705.0</v>
      </c>
      <c r="B341" s="60">
        <v>45783.0</v>
      </c>
      <c r="C341" s="749">
        <v>237350.0</v>
      </c>
      <c r="D341" s="746" t="s">
        <v>133</v>
      </c>
      <c r="E341" s="744">
        <v>45474.0</v>
      </c>
      <c r="F341" s="747">
        <f t="shared" si="9"/>
        <v>10</v>
      </c>
      <c r="G341" s="750">
        <v>45643.0</v>
      </c>
      <c r="H341" s="680">
        <f t="shared" si="8"/>
        <v>4</v>
      </c>
      <c r="I341" s="745" t="s">
        <v>63</v>
      </c>
      <c r="J341" s="677">
        <v>406.0</v>
      </c>
      <c r="K341" s="687"/>
      <c r="L341" s="746" t="s">
        <v>68</v>
      </c>
      <c r="M341" s="743"/>
      <c r="N341" s="748" t="s">
        <v>19</v>
      </c>
      <c r="O341" s="743"/>
      <c r="P341" s="743"/>
      <c r="Q341" s="152"/>
      <c r="R341" s="162"/>
      <c r="S341" s="162"/>
      <c r="T341" s="162"/>
      <c r="U341" s="162"/>
      <c r="V341" s="163"/>
      <c r="W341" s="163"/>
      <c r="X341" s="163"/>
    </row>
    <row r="342">
      <c r="A342" s="744">
        <v>45705.0</v>
      </c>
      <c r="B342" s="60">
        <v>45783.0</v>
      </c>
      <c r="C342" s="749">
        <v>234247.0</v>
      </c>
      <c r="D342" s="746" t="s">
        <v>133</v>
      </c>
      <c r="E342" s="744">
        <v>45474.0</v>
      </c>
      <c r="F342" s="747">
        <f t="shared" si="9"/>
        <v>10</v>
      </c>
      <c r="G342" s="750">
        <v>45614.0</v>
      </c>
      <c r="H342" s="680">
        <f t="shared" si="8"/>
        <v>5</v>
      </c>
      <c r="I342" s="746" t="s">
        <v>73</v>
      </c>
      <c r="J342" s="677" t="s">
        <v>1614</v>
      </c>
      <c r="K342" s="681">
        <v>4000.0</v>
      </c>
      <c r="L342" s="746" t="s">
        <v>68</v>
      </c>
      <c r="M342" s="743"/>
      <c r="N342" s="748" t="s">
        <v>19</v>
      </c>
      <c r="O342" s="746" t="s">
        <v>1615</v>
      </c>
      <c r="P342" s="743"/>
      <c r="Q342" s="152"/>
      <c r="R342" s="162"/>
      <c r="S342" s="162"/>
      <c r="T342" s="162"/>
      <c r="U342" s="162"/>
      <c r="V342" s="163"/>
      <c r="W342" s="163"/>
      <c r="X342" s="163"/>
    </row>
    <row r="343">
      <c r="A343" s="674">
        <v>45705.0</v>
      </c>
      <c r="B343" s="60">
        <v>45783.0</v>
      </c>
      <c r="C343" s="677">
        <v>223429.0</v>
      </c>
      <c r="D343" s="677" t="s">
        <v>111</v>
      </c>
      <c r="E343" s="674">
        <v>45474.0</v>
      </c>
      <c r="F343" s="679">
        <f t="shared" si="9"/>
        <v>10</v>
      </c>
      <c r="G343" s="674">
        <v>45506.0</v>
      </c>
      <c r="H343" s="680">
        <f t="shared" si="8"/>
        <v>9</v>
      </c>
      <c r="I343" s="677" t="s">
        <v>59</v>
      </c>
      <c r="J343" s="677">
        <v>102.0</v>
      </c>
      <c r="K343" s="681">
        <v>8396.28</v>
      </c>
      <c r="L343" s="677" t="s">
        <v>84</v>
      </c>
      <c r="M343" s="674">
        <v>45716.0</v>
      </c>
      <c r="N343" s="748" t="s">
        <v>18</v>
      </c>
      <c r="O343" s="677" t="s">
        <v>1616</v>
      </c>
      <c r="P343" s="683"/>
      <c r="Q343" s="152"/>
      <c r="R343" s="162"/>
      <c r="S343" s="162"/>
      <c r="T343" s="162"/>
      <c r="U343" s="162"/>
      <c r="V343" s="163"/>
      <c r="W343" s="163"/>
      <c r="X343" s="163"/>
    </row>
    <row r="344">
      <c r="A344" s="674">
        <v>45705.0</v>
      </c>
      <c r="B344" s="60">
        <v>45783.0</v>
      </c>
      <c r="C344" s="742">
        <v>236646.0</v>
      </c>
      <c r="D344" s="677" t="s">
        <v>95</v>
      </c>
      <c r="E344" s="674">
        <v>45597.0</v>
      </c>
      <c r="F344" s="679">
        <f t="shared" si="9"/>
        <v>6</v>
      </c>
      <c r="G344" s="674">
        <v>45635.0</v>
      </c>
      <c r="H344" s="680">
        <f t="shared" si="8"/>
        <v>4</v>
      </c>
      <c r="I344" s="677" t="s">
        <v>59</v>
      </c>
      <c r="J344" s="677">
        <v>102.0</v>
      </c>
      <c r="K344" s="681">
        <v>15000.0</v>
      </c>
      <c r="L344" s="683"/>
      <c r="M344" s="677" t="s">
        <v>721</v>
      </c>
      <c r="N344" s="748" t="s">
        <v>19</v>
      </c>
      <c r="O344" s="677" t="s">
        <v>1617</v>
      </c>
      <c r="P344" s="683"/>
      <c r="Q344" s="152"/>
      <c r="R344" s="162"/>
      <c r="S344" s="162"/>
      <c r="T344" s="162"/>
      <c r="U344" s="162"/>
      <c r="V344" s="163"/>
      <c r="W344" s="163"/>
      <c r="X344" s="163"/>
    </row>
    <row r="345">
      <c r="A345" s="674">
        <v>45705.0</v>
      </c>
      <c r="B345" s="60">
        <v>45783.0</v>
      </c>
      <c r="C345" s="742">
        <v>228020.0</v>
      </c>
      <c r="D345" s="677" t="s">
        <v>96</v>
      </c>
      <c r="E345" s="674">
        <v>45505.0</v>
      </c>
      <c r="F345" s="679">
        <f t="shared" si="9"/>
        <v>9</v>
      </c>
      <c r="G345" s="674">
        <v>45555.0</v>
      </c>
      <c r="H345" s="680">
        <f t="shared" si="8"/>
        <v>7</v>
      </c>
      <c r="I345" s="677" t="s">
        <v>59</v>
      </c>
      <c r="J345" s="677">
        <v>102.0</v>
      </c>
      <c r="K345" s="681">
        <v>5000.0</v>
      </c>
      <c r="L345" s="677" t="s">
        <v>68</v>
      </c>
      <c r="M345" s="683"/>
      <c r="N345" s="748" t="s">
        <v>19</v>
      </c>
      <c r="O345" s="677" t="s">
        <v>1618</v>
      </c>
      <c r="P345" s="683"/>
      <c r="Q345" s="152"/>
      <c r="R345" s="162"/>
      <c r="S345" s="162"/>
      <c r="T345" s="162"/>
      <c r="U345" s="162"/>
      <c r="V345" s="163"/>
      <c r="W345" s="163"/>
      <c r="X345" s="163"/>
    </row>
    <row r="346">
      <c r="A346" s="674">
        <v>45705.0</v>
      </c>
      <c r="B346" s="60">
        <v>45783.0</v>
      </c>
      <c r="C346" s="742">
        <v>236574.0</v>
      </c>
      <c r="D346" s="677" t="s">
        <v>83</v>
      </c>
      <c r="E346" s="674">
        <v>45536.0</v>
      </c>
      <c r="F346" s="679">
        <f t="shared" si="9"/>
        <v>8</v>
      </c>
      <c r="G346" s="686">
        <v>45636.0</v>
      </c>
      <c r="H346" s="680">
        <f t="shared" si="8"/>
        <v>4</v>
      </c>
      <c r="I346" s="677" t="s">
        <v>74</v>
      </c>
      <c r="J346" s="677" t="s">
        <v>237</v>
      </c>
      <c r="K346" s="681">
        <v>2000.0</v>
      </c>
      <c r="L346" s="677" t="s">
        <v>68</v>
      </c>
      <c r="M346" s="683"/>
      <c r="N346" s="748" t="s">
        <v>19</v>
      </c>
      <c r="O346" s="677" t="s">
        <v>1619</v>
      </c>
      <c r="P346" s="743"/>
      <c r="Q346" s="152"/>
      <c r="R346" s="162"/>
      <c r="S346" s="162"/>
      <c r="T346" s="162"/>
      <c r="U346" s="162"/>
      <c r="V346" s="163"/>
      <c r="W346" s="163"/>
      <c r="X346" s="163"/>
    </row>
    <row r="347">
      <c r="A347" s="674">
        <v>45694.0</v>
      </c>
      <c r="B347" s="60">
        <v>45783.0</v>
      </c>
      <c r="C347" s="677">
        <v>140117.0</v>
      </c>
      <c r="D347" s="677" t="s">
        <v>58</v>
      </c>
      <c r="E347" s="674">
        <v>44682.0</v>
      </c>
      <c r="F347" s="679">
        <f t="shared" si="9"/>
        <v>36</v>
      </c>
      <c r="G347" s="674">
        <v>44774.0</v>
      </c>
      <c r="H347" s="680">
        <f t="shared" si="8"/>
        <v>33</v>
      </c>
      <c r="I347" s="677" t="s">
        <v>141</v>
      </c>
      <c r="J347" s="677">
        <v>608.0</v>
      </c>
      <c r="K347" s="681" t="s">
        <v>1620</v>
      </c>
      <c r="L347" s="677" t="s">
        <v>51</v>
      </c>
      <c r="M347" s="674">
        <v>45705.0</v>
      </c>
      <c r="N347" s="748" t="s">
        <v>19</v>
      </c>
      <c r="O347" s="677" t="s">
        <v>1621</v>
      </c>
      <c r="P347" s="743"/>
      <c r="Q347" s="152"/>
      <c r="R347" s="162"/>
      <c r="S347" s="162"/>
      <c r="T347" s="162"/>
      <c r="U347" s="162"/>
      <c r="V347" s="163"/>
      <c r="W347" s="163"/>
      <c r="X347" s="163"/>
    </row>
    <row r="348">
      <c r="A348" s="674">
        <v>45705.0</v>
      </c>
      <c r="B348" s="60">
        <v>45783.0</v>
      </c>
      <c r="C348" s="677">
        <v>106407.0</v>
      </c>
      <c r="D348" s="677" t="s">
        <v>62</v>
      </c>
      <c r="E348" s="674">
        <v>44378.0</v>
      </c>
      <c r="F348" s="679">
        <f t="shared" si="9"/>
        <v>46</v>
      </c>
      <c r="G348" s="686">
        <v>44511.0</v>
      </c>
      <c r="H348" s="680">
        <f t="shared" si="8"/>
        <v>41</v>
      </c>
      <c r="I348" s="677" t="s">
        <v>49</v>
      </c>
      <c r="J348" s="677" t="s">
        <v>123</v>
      </c>
      <c r="K348" s="681" t="s">
        <v>50</v>
      </c>
      <c r="L348" s="677" t="s">
        <v>51</v>
      </c>
      <c r="M348" s="674">
        <v>45708.0</v>
      </c>
      <c r="N348" s="748" t="s">
        <v>19</v>
      </c>
      <c r="O348" s="677" t="s">
        <v>1622</v>
      </c>
      <c r="P348" s="743"/>
      <c r="Q348" s="152"/>
      <c r="R348" s="162"/>
      <c r="S348" s="162"/>
      <c r="T348" s="162"/>
      <c r="U348" s="162"/>
      <c r="V348" s="163"/>
      <c r="W348" s="163"/>
      <c r="X348" s="163"/>
    </row>
    <row r="349">
      <c r="A349" s="674">
        <v>45705.0</v>
      </c>
      <c r="B349" s="60">
        <v>45782.0</v>
      </c>
      <c r="C349" s="749">
        <v>241184.0</v>
      </c>
      <c r="D349" s="752" t="s">
        <v>71</v>
      </c>
      <c r="E349" s="753">
        <v>45566.0</v>
      </c>
      <c r="F349" s="680">
        <f t="shared" si="9"/>
        <v>7</v>
      </c>
      <c r="G349" s="753">
        <v>45688.0</v>
      </c>
      <c r="H349" s="680">
        <f t="shared" si="8"/>
        <v>3</v>
      </c>
      <c r="I349" s="677" t="s">
        <v>59</v>
      </c>
      <c r="J349" s="677">
        <v>104.0</v>
      </c>
      <c r="K349" s="681">
        <v>4000.0</v>
      </c>
      <c r="L349" s="743"/>
      <c r="M349" s="777"/>
      <c r="N349" s="748" t="s">
        <v>17</v>
      </c>
      <c r="O349" s="743"/>
      <c r="P349" s="743"/>
      <c r="Q349" s="152"/>
      <c r="R349" s="162"/>
      <c r="S349" s="162"/>
      <c r="T349" s="162"/>
      <c r="U349" s="162"/>
      <c r="V349" s="163"/>
      <c r="W349" s="163"/>
      <c r="X349" s="163"/>
    </row>
    <row r="350">
      <c r="A350" s="674">
        <v>45705.0</v>
      </c>
      <c r="B350" s="60">
        <v>45783.0</v>
      </c>
      <c r="C350" s="677">
        <v>203771.0</v>
      </c>
      <c r="D350" s="677" t="s">
        <v>60</v>
      </c>
      <c r="E350" s="674">
        <v>45261.0</v>
      </c>
      <c r="F350" s="679">
        <f t="shared" si="9"/>
        <v>17</v>
      </c>
      <c r="G350" s="674">
        <v>45348.0</v>
      </c>
      <c r="H350" s="680">
        <f t="shared" si="8"/>
        <v>14</v>
      </c>
      <c r="I350" s="677" t="s">
        <v>73</v>
      </c>
      <c r="J350" s="677" t="s">
        <v>249</v>
      </c>
      <c r="K350" s="681">
        <v>0.0</v>
      </c>
      <c r="L350" s="746" t="s">
        <v>51</v>
      </c>
      <c r="M350" s="683"/>
      <c r="N350" s="748" t="s">
        <v>19</v>
      </c>
      <c r="O350" s="677" t="s">
        <v>1623</v>
      </c>
      <c r="P350" s="743"/>
      <c r="Q350" s="152"/>
      <c r="R350" s="162"/>
      <c r="S350" s="162"/>
      <c r="T350" s="162"/>
      <c r="U350" s="162"/>
      <c r="V350" s="163"/>
      <c r="W350" s="163"/>
      <c r="X350" s="163"/>
    </row>
    <row r="351">
      <c r="A351" s="674">
        <v>45705.0</v>
      </c>
      <c r="B351" s="60">
        <v>45779.0</v>
      </c>
      <c r="C351" s="677">
        <v>216956.0</v>
      </c>
      <c r="D351" s="677" t="s">
        <v>48</v>
      </c>
      <c r="E351" s="674">
        <v>45474.0</v>
      </c>
      <c r="F351" s="679">
        <f t="shared" si="9"/>
        <v>10</v>
      </c>
      <c r="G351" s="674">
        <v>45500.0</v>
      </c>
      <c r="H351" s="680">
        <f t="shared" si="8"/>
        <v>9</v>
      </c>
      <c r="I351" s="677" t="s">
        <v>73</v>
      </c>
      <c r="J351" s="677" t="s">
        <v>136</v>
      </c>
      <c r="K351" s="681">
        <v>12000.0</v>
      </c>
      <c r="L351" s="677" t="s">
        <v>68</v>
      </c>
      <c r="M351" s="683"/>
      <c r="N351" s="677" t="s">
        <v>17</v>
      </c>
      <c r="O351" s="677" t="s">
        <v>1624</v>
      </c>
      <c r="P351" s="743"/>
      <c r="Q351" s="152"/>
      <c r="R351" s="162"/>
      <c r="S351" s="162"/>
      <c r="T351" s="162"/>
      <c r="U351" s="162"/>
      <c r="V351" s="163"/>
      <c r="W351" s="163"/>
      <c r="X351" s="163"/>
    </row>
    <row r="352">
      <c r="A352" s="674">
        <v>45705.0</v>
      </c>
      <c r="B352" s="60">
        <v>45779.0</v>
      </c>
      <c r="C352" s="677">
        <v>189566.0</v>
      </c>
      <c r="D352" s="677" t="s">
        <v>102</v>
      </c>
      <c r="E352" s="674">
        <v>45139.0</v>
      </c>
      <c r="F352" s="679">
        <f t="shared" si="9"/>
        <v>21</v>
      </c>
      <c r="G352" s="686">
        <v>45216.0</v>
      </c>
      <c r="H352" s="680">
        <f t="shared" si="8"/>
        <v>18</v>
      </c>
      <c r="I352" s="677" t="s">
        <v>49</v>
      </c>
      <c r="J352" s="677">
        <v>535.0</v>
      </c>
      <c r="K352" s="681">
        <v>5000.0</v>
      </c>
      <c r="L352" s="683"/>
      <c r="M352" s="683"/>
      <c r="N352" s="677" t="s">
        <v>17</v>
      </c>
      <c r="O352" s="677" t="s">
        <v>1625</v>
      </c>
      <c r="P352" s="743"/>
      <c r="Q352" s="152"/>
      <c r="R352" s="162"/>
      <c r="S352" s="162"/>
      <c r="T352" s="162"/>
      <c r="U352" s="162"/>
      <c r="V352" s="163"/>
      <c r="W352" s="163"/>
      <c r="X352" s="163"/>
    </row>
    <row r="353">
      <c r="A353" s="104">
        <v>45748.0</v>
      </c>
      <c r="B353" s="60">
        <v>45783.0</v>
      </c>
      <c r="C353" s="749">
        <v>247625.0</v>
      </c>
      <c r="D353" s="757" t="s">
        <v>83</v>
      </c>
      <c r="E353" s="758">
        <v>45474.0</v>
      </c>
      <c r="F353" s="56">
        <f t="shared" si="9"/>
        <v>10</v>
      </c>
      <c r="G353" s="758">
        <v>45743.0</v>
      </c>
      <c r="H353" s="680">
        <f t="shared" si="8"/>
        <v>1</v>
      </c>
      <c r="I353" s="757" t="s">
        <v>73</v>
      </c>
      <c r="J353" s="677" t="s">
        <v>249</v>
      </c>
      <c r="K353" s="681">
        <v>0.0</v>
      </c>
      <c r="L353" s="746" t="s">
        <v>51</v>
      </c>
      <c r="M353" s="743"/>
      <c r="N353" s="748" t="s">
        <v>19</v>
      </c>
      <c r="O353" s="746" t="s">
        <v>1626</v>
      </c>
      <c r="P353" s="743"/>
      <c r="Q353" s="152"/>
      <c r="R353" s="162"/>
      <c r="S353" s="162"/>
      <c r="T353" s="162"/>
      <c r="U353" s="162"/>
      <c r="V353" s="163"/>
      <c r="W353" s="163"/>
      <c r="X353" s="163"/>
    </row>
    <row r="354">
      <c r="A354" s="105">
        <v>45705.0</v>
      </c>
      <c r="B354" s="60">
        <v>45783.0</v>
      </c>
      <c r="C354" s="106">
        <v>222264.0</v>
      </c>
      <c r="D354" s="106" t="s">
        <v>179</v>
      </c>
      <c r="E354" s="107">
        <v>45474.0</v>
      </c>
      <c r="F354" s="108">
        <f t="shared" si="9"/>
        <v>10</v>
      </c>
      <c r="G354" s="105">
        <v>45495.0</v>
      </c>
      <c r="H354" s="140">
        <f t="shared" si="8"/>
        <v>9</v>
      </c>
      <c r="I354" s="759" t="s">
        <v>73</v>
      </c>
      <c r="J354" s="178" t="s">
        <v>436</v>
      </c>
      <c r="K354" s="257">
        <v>4000.0</v>
      </c>
      <c r="L354" s="273" t="s">
        <v>68</v>
      </c>
      <c r="M354" s="761"/>
      <c r="N354" s="748" t="s">
        <v>19</v>
      </c>
      <c r="O354" s="89" t="s">
        <v>1627</v>
      </c>
      <c r="P354" s="267"/>
      <c r="Q354" s="152"/>
      <c r="R354" s="162"/>
      <c r="S354" s="162"/>
      <c r="T354" s="162"/>
      <c r="U354" s="162"/>
      <c r="V354" s="163"/>
      <c r="W354" s="163"/>
      <c r="X354" s="163"/>
    </row>
    <row r="355">
      <c r="A355" s="105">
        <v>45705.0</v>
      </c>
      <c r="B355" s="60">
        <v>45783.0</v>
      </c>
      <c r="C355" s="106">
        <v>217748.0</v>
      </c>
      <c r="D355" s="106" t="s">
        <v>95</v>
      </c>
      <c r="E355" s="107">
        <v>45352.0</v>
      </c>
      <c r="F355" s="108">
        <f t="shared" si="9"/>
        <v>14</v>
      </c>
      <c r="G355" s="105">
        <v>45455.0</v>
      </c>
      <c r="H355" s="412">
        <f t="shared" si="8"/>
        <v>10</v>
      </c>
      <c r="I355" s="759" t="s">
        <v>73</v>
      </c>
      <c r="J355" s="178" t="s">
        <v>249</v>
      </c>
      <c r="K355" s="681">
        <v>0.0</v>
      </c>
      <c r="L355" s="746" t="s">
        <v>51</v>
      </c>
      <c r="M355" s="761"/>
      <c r="N355" s="748" t="s">
        <v>19</v>
      </c>
      <c r="O355" s="89" t="s">
        <v>1628</v>
      </c>
      <c r="P355" s="267"/>
      <c r="Q355" s="152"/>
      <c r="R355" s="162"/>
      <c r="S355" s="162"/>
      <c r="T355" s="162"/>
      <c r="U355" s="162"/>
      <c r="V355" s="163"/>
      <c r="W355" s="163"/>
      <c r="X355" s="163"/>
    </row>
    <row r="356">
      <c r="A356" s="105">
        <v>45705.0</v>
      </c>
      <c r="B356" s="60">
        <v>45783.0</v>
      </c>
      <c r="C356" s="106">
        <v>217020.0</v>
      </c>
      <c r="D356" s="106" t="s">
        <v>99</v>
      </c>
      <c r="E356" s="107">
        <v>45383.0</v>
      </c>
      <c r="F356" s="108">
        <f t="shared" si="9"/>
        <v>13</v>
      </c>
      <c r="G356" s="105">
        <v>45454.0</v>
      </c>
      <c r="H356" s="412">
        <f t="shared" si="8"/>
        <v>10</v>
      </c>
      <c r="I356" s="759" t="s">
        <v>59</v>
      </c>
      <c r="J356" s="178">
        <v>141.0</v>
      </c>
      <c r="K356" s="257">
        <v>5000.0</v>
      </c>
      <c r="L356" s="760" t="s">
        <v>68</v>
      </c>
      <c r="M356" s="761"/>
      <c r="N356" s="748" t="s">
        <v>19</v>
      </c>
      <c r="O356" s="762" t="s">
        <v>1629</v>
      </c>
      <c r="P356" s="267"/>
      <c r="Q356" s="152"/>
      <c r="R356" s="162"/>
      <c r="S356" s="162"/>
      <c r="T356" s="162"/>
      <c r="U356" s="162"/>
      <c r="V356" s="163"/>
      <c r="W356" s="163"/>
      <c r="X356" s="163"/>
    </row>
    <row r="357">
      <c r="A357" s="105">
        <v>45705.0</v>
      </c>
      <c r="B357" s="60">
        <v>45783.0</v>
      </c>
      <c r="C357" s="106">
        <v>194002.0</v>
      </c>
      <c r="D357" s="106" t="s">
        <v>89</v>
      </c>
      <c r="E357" s="107">
        <v>45108.0</v>
      </c>
      <c r="F357" s="108">
        <f t="shared" si="9"/>
        <v>22</v>
      </c>
      <c r="G357" s="112">
        <v>45254.0</v>
      </c>
      <c r="H357" s="114">
        <f t="shared" si="8"/>
        <v>17</v>
      </c>
      <c r="I357" s="759" t="s">
        <v>74</v>
      </c>
      <c r="J357" s="178">
        <v>304.0</v>
      </c>
      <c r="K357" s="254"/>
      <c r="L357" s="273" t="s">
        <v>84</v>
      </c>
      <c r="M357" s="761"/>
      <c r="N357" s="748" t="s">
        <v>19</v>
      </c>
      <c r="O357" s="266"/>
      <c r="P357" s="267"/>
      <c r="Q357" s="152"/>
      <c r="R357" s="162"/>
      <c r="S357" s="162"/>
      <c r="T357" s="162"/>
      <c r="U357" s="162"/>
      <c r="V357" s="163"/>
      <c r="W357" s="163"/>
      <c r="X357" s="163"/>
    </row>
    <row r="358">
      <c r="A358" s="744">
        <v>45705.0</v>
      </c>
      <c r="B358" s="60">
        <v>45783.0</v>
      </c>
      <c r="C358" s="745">
        <v>203732.0</v>
      </c>
      <c r="D358" s="745" t="s">
        <v>96</v>
      </c>
      <c r="E358" s="744">
        <v>45261.0</v>
      </c>
      <c r="F358" s="747">
        <v>14.0</v>
      </c>
      <c r="G358" s="744">
        <v>45346.0</v>
      </c>
      <c r="H358" s="680">
        <f t="shared" si="8"/>
        <v>14</v>
      </c>
      <c r="I358" s="745" t="s">
        <v>49</v>
      </c>
      <c r="J358" s="677">
        <v>535.0</v>
      </c>
      <c r="K358" s="681">
        <v>0.0</v>
      </c>
      <c r="L358" s="746" t="s">
        <v>68</v>
      </c>
      <c r="M358" s="60">
        <v>45750.0</v>
      </c>
      <c r="N358" s="748" t="s">
        <v>19</v>
      </c>
      <c r="O358" s="677" t="s">
        <v>1630</v>
      </c>
      <c r="P358" s="743"/>
      <c r="Q358" s="152"/>
      <c r="R358" s="162"/>
      <c r="S358" s="162"/>
      <c r="T358" s="162"/>
      <c r="U358" s="162"/>
      <c r="V358" s="163"/>
      <c r="W358" s="163"/>
      <c r="X358" s="163"/>
    </row>
    <row r="359">
      <c r="A359" s="744">
        <v>45705.0</v>
      </c>
      <c r="B359" s="60">
        <v>45783.0</v>
      </c>
      <c r="C359" s="745">
        <v>206562.0</v>
      </c>
      <c r="D359" s="745" t="s">
        <v>96</v>
      </c>
      <c r="E359" s="744">
        <v>45323.0</v>
      </c>
      <c r="F359" s="747">
        <v>12.0</v>
      </c>
      <c r="G359" s="744">
        <v>45371.0</v>
      </c>
      <c r="H359" s="680">
        <f t="shared" si="8"/>
        <v>13</v>
      </c>
      <c r="I359" s="746" t="s">
        <v>74</v>
      </c>
      <c r="J359" s="690" t="s">
        <v>210</v>
      </c>
      <c r="K359" s="681">
        <v>0.0</v>
      </c>
      <c r="L359" s="746" t="s">
        <v>51</v>
      </c>
      <c r="M359" s="60">
        <v>45750.0</v>
      </c>
      <c r="N359" s="748" t="s">
        <v>19</v>
      </c>
      <c r="O359" s="677"/>
      <c r="P359" s="743"/>
      <c r="Q359" s="152"/>
      <c r="R359" s="162"/>
      <c r="S359" s="162"/>
      <c r="T359" s="162"/>
      <c r="U359" s="162"/>
      <c r="V359" s="163"/>
      <c r="W359" s="163"/>
      <c r="X359" s="163"/>
    </row>
    <row r="360">
      <c r="A360" s="744">
        <v>45705.0</v>
      </c>
      <c r="B360" s="60">
        <v>45783.0</v>
      </c>
      <c r="C360" s="745">
        <v>224939.0</v>
      </c>
      <c r="D360" s="745" t="s">
        <v>96</v>
      </c>
      <c r="E360" s="744">
        <v>45474.0</v>
      </c>
      <c r="F360" s="747">
        <v>7.0</v>
      </c>
      <c r="G360" s="744">
        <v>45518.0</v>
      </c>
      <c r="H360" s="680">
        <f t="shared" si="8"/>
        <v>8</v>
      </c>
      <c r="I360" s="746" t="s">
        <v>59</v>
      </c>
      <c r="J360" s="677">
        <v>101.0</v>
      </c>
      <c r="K360" s="681">
        <v>8000.0</v>
      </c>
      <c r="L360" s="746" t="s">
        <v>51</v>
      </c>
      <c r="M360" s="60">
        <v>45749.0</v>
      </c>
      <c r="N360" s="748" t="s">
        <v>19</v>
      </c>
      <c r="O360" s="677" t="s">
        <v>384</v>
      </c>
      <c r="P360" s="743"/>
      <c r="Q360" s="152"/>
      <c r="R360" s="162"/>
      <c r="S360" s="162"/>
      <c r="T360" s="162"/>
      <c r="U360" s="162"/>
      <c r="V360" s="163"/>
      <c r="W360" s="163"/>
      <c r="X360" s="163"/>
    </row>
    <row r="361">
      <c r="A361" s="744">
        <v>45705.0</v>
      </c>
      <c r="B361" s="60">
        <v>45783.0</v>
      </c>
      <c r="C361" s="749">
        <v>231701.0</v>
      </c>
      <c r="D361" s="745" t="s">
        <v>96</v>
      </c>
      <c r="E361" s="744">
        <v>45566.0</v>
      </c>
      <c r="F361" s="747">
        <v>4.0</v>
      </c>
      <c r="G361" s="750">
        <v>45587.0</v>
      </c>
      <c r="H361" s="680">
        <f t="shared" si="8"/>
        <v>6</v>
      </c>
      <c r="I361" s="746" t="s">
        <v>59</v>
      </c>
      <c r="J361" s="677" t="s">
        <v>33</v>
      </c>
      <c r="K361" s="687"/>
      <c r="L361" s="745"/>
      <c r="M361" s="60">
        <v>45751.0</v>
      </c>
      <c r="N361" s="748" t="s">
        <v>19</v>
      </c>
      <c r="O361" s="746" t="s">
        <v>197</v>
      </c>
      <c r="P361" s="743"/>
      <c r="Q361" s="152"/>
      <c r="R361" s="162"/>
      <c r="S361" s="162"/>
      <c r="T361" s="162"/>
      <c r="U361" s="162"/>
      <c r="V361" s="163"/>
      <c r="W361" s="163"/>
      <c r="X361" s="163"/>
    </row>
    <row r="362">
      <c r="A362" s="744">
        <v>45705.0</v>
      </c>
      <c r="B362" s="60">
        <v>45783.0</v>
      </c>
      <c r="C362" s="749">
        <v>235422.0</v>
      </c>
      <c r="D362" s="745" t="s">
        <v>96</v>
      </c>
      <c r="E362" s="744">
        <v>45597.0</v>
      </c>
      <c r="F362" s="747">
        <v>3.0</v>
      </c>
      <c r="G362" s="750">
        <v>45622.0</v>
      </c>
      <c r="H362" s="680">
        <f t="shared" si="8"/>
        <v>5</v>
      </c>
      <c r="I362" s="745" t="s">
        <v>49</v>
      </c>
      <c r="J362" s="677">
        <v>502.0</v>
      </c>
      <c r="K362" s="677" t="s">
        <v>1631</v>
      </c>
      <c r="L362" s="745"/>
      <c r="M362" s="60">
        <v>45751.0</v>
      </c>
      <c r="N362" s="748" t="s">
        <v>19</v>
      </c>
      <c r="O362" s="677" t="s">
        <v>1631</v>
      </c>
      <c r="P362" s="746"/>
      <c r="Q362" s="152"/>
      <c r="R362" s="162"/>
      <c r="S362" s="162"/>
      <c r="T362" s="162"/>
      <c r="U362" s="162"/>
      <c r="V362" s="163"/>
      <c r="W362" s="163"/>
      <c r="X362" s="163"/>
    </row>
    <row r="363">
      <c r="A363" s="744">
        <v>45705.0</v>
      </c>
      <c r="B363" s="60">
        <v>45783.0</v>
      </c>
      <c r="C363" s="749">
        <v>237990.0</v>
      </c>
      <c r="D363" s="745" t="s">
        <v>96</v>
      </c>
      <c r="E363" s="744">
        <v>45566.0</v>
      </c>
      <c r="F363" s="747">
        <v>4.0</v>
      </c>
      <c r="G363" s="744">
        <v>45659.0</v>
      </c>
      <c r="H363" s="680">
        <f t="shared" si="8"/>
        <v>4</v>
      </c>
      <c r="I363" s="745" t="s">
        <v>49</v>
      </c>
      <c r="J363" s="677">
        <v>512.0</v>
      </c>
      <c r="K363" s="687"/>
      <c r="L363" s="745"/>
      <c r="M363" s="60">
        <v>45751.0</v>
      </c>
      <c r="N363" s="748" t="s">
        <v>19</v>
      </c>
      <c r="O363" s="746" t="s">
        <v>197</v>
      </c>
      <c r="P363" s="743"/>
      <c r="Q363" s="152"/>
      <c r="R363" s="162"/>
      <c r="S363" s="162"/>
      <c r="T363" s="162"/>
      <c r="U363" s="162"/>
      <c r="V363" s="163"/>
      <c r="W363" s="163"/>
      <c r="X363" s="163"/>
    </row>
    <row r="364">
      <c r="A364" s="744">
        <v>45705.0</v>
      </c>
      <c r="B364" s="60">
        <v>45783.0</v>
      </c>
      <c r="C364" s="749">
        <v>239526.0</v>
      </c>
      <c r="D364" s="745" t="s">
        <v>96</v>
      </c>
      <c r="E364" s="744">
        <v>45597.0</v>
      </c>
      <c r="F364" s="747">
        <v>3.0</v>
      </c>
      <c r="G364" s="744">
        <v>45672.0</v>
      </c>
      <c r="H364" s="680">
        <f t="shared" si="8"/>
        <v>3</v>
      </c>
      <c r="I364" s="746" t="s">
        <v>74</v>
      </c>
      <c r="J364" s="677" t="s">
        <v>237</v>
      </c>
      <c r="K364" s="683"/>
      <c r="L364" s="743"/>
      <c r="M364" s="60">
        <v>45751.0</v>
      </c>
      <c r="N364" s="748" t="s">
        <v>19</v>
      </c>
      <c r="O364" s="677" t="s">
        <v>198</v>
      </c>
      <c r="P364" s="743"/>
      <c r="Q364" s="152"/>
      <c r="R364" s="162"/>
      <c r="S364" s="162"/>
      <c r="T364" s="162"/>
      <c r="U364" s="162"/>
      <c r="V364" s="163"/>
      <c r="W364" s="163"/>
      <c r="X364" s="163"/>
    </row>
    <row r="365">
      <c r="A365" s="744">
        <v>45705.0</v>
      </c>
      <c r="B365" s="60">
        <v>45783.0</v>
      </c>
      <c r="C365" s="745">
        <v>203619.0</v>
      </c>
      <c r="D365" s="746" t="s">
        <v>58</v>
      </c>
      <c r="E365" s="744">
        <v>45261.0</v>
      </c>
      <c r="F365" s="747">
        <v>14.0</v>
      </c>
      <c r="G365" s="744">
        <v>45352.0</v>
      </c>
      <c r="H365" s="680">
        <f t="shared" si="8"/>
        <v>14</v>
      </c>
      <c r="I365" s="746" t="s">
        <v>59</v>
      </c>
      <c r="J365" s="677">
        <v>139.0</v>
      </c>
      <c r="K365" s="681">
        <v>7000.0</v>
      </c>
      <c r="L365" s="746" t="s">
        <v>68</v>
      </c>
      <c r="M365" s="767"/>
      <c r="N365" s="748" t="s">
        <v>19</v>
      </c>
      <c r="O365" s="677" t="s">
        <v>1632</v>
      </c>
      <c r="P365" s="746"/>
      <c r="Q365" s="152"/>
      <c r="R365" s="162"/>
      <c r="S365" s="162"/>
      <c r="T365" s="162"/>
      <c r="U365" s="162"/>
      <c r="V365" s="163"/>
      <c r="W365" s="163"/>
      <c r="X365" s="163"/>
    </row>
    <row r="366">
      <c r="A366" s="744">
        <v>45705.0</v>
      </c>
      <c r="B366" s="60">
        <v>45783.0</v>
      </c>
      <c r="C366" s="749">
        <v>235913.0</v>
      </c>
      <c r="D366" s="745" t="s">
        <v>112</v>
      </c>
      <c r="E366" s="744">
        <v>45658.0</v>
      </c>
      <c r="F366" s="56">
        <f>DATEDIF(E366,TODAY(),"M")</f>
        <v>4</v>
      </c>
      <c r="G366" s="744">
        <v>45686.0</v>
      </c>
      <c r="H366" s="680">
        <f t="shared" si="8"/>
        <v>3</v>
      </c>
      <c r="I366" s="745" t="s">
        <v>74</v>
      </c>
      <c r="J366" s="690"/>
      <c r="K366" s="743"/>
      <c r="L366" s="743"/>
      <c r="M366" s="60">
        <v>45751.0</v>
      </c>
      <c r="N366" s="748" t="s">
        <v>19</v>
      </c>
      <c r="O366" s="677" t="s">
        <v>198</v>
      </c>
      <c r="P366" s="743"/>
      <c r="Q366" s="152"/>
      <c r="R366" s="162"/>
      <c r="S366" s="162"/>
      <c r="T366" s="162"/>
      <c r="U366" s="162"/>
      <c r="V366" s="163"/>
      <c r="W366" s="163"/>
      <c r="X366" s="163"/>
    </row>
    <row r="367">
      <c r="A367" s="744">
        <v>45705.0</v>
      </c>
      <c r="B367" s="60">
        <v>45783.0</v>
      </c>
      <c r="C367" s="745">
        <v>222048.0</v>
      </c>
      <c r="D367" s="745" t="s">
        <v>114</v>
      </c>
      <c r="E367" s="744">
        <v>45474.0</v>
      </c>
      <c r="F367" s="747">
        <v>7.0</v>
      </c>
      <c r="G367" s="744">
        <v>45492.0</v>
      </c>
      <c r="H367" s="680">
        <f t="shared" si="8"/>
        <v>9</v>
      </c>
      <c r="I367" s="746" t="s">
        <v>59</v>
      </c>
      <c r="J367" s="677">
        <v>101.0</v>
      </c>
      <c r="K367" s="681">
        <v>5000.0</v>
      </c>
      <c r="L367" s="746" t="s">
        <v>68</v>
      </c>
      <c r="M367" s="743"/>
      <c r="N367" s="748" t="s">
        <v>19</v>
      </c>
      <c r="O367" s="743"/>
      <c r="P367" s="743"/>
      <c r="Q367" s="152"/>
      <c r="R367" s="162"/>
      <c r="S367" s="162"/>
      <c r="T367" s="162"/>
      <c r="U367" s="162"/>
      <c r="V367" s="163"/>
      <c r="W367" s="163"/>
      <c r="X367" s="163"/>
    </row>
    <row r="368">
      <c r="A368" s="744">
        <v>45705.0</v>
      </c>
      <c r="B368" s="60">
        <v>45783.0</v>
      </c>
      <c r="C368" s="745">
        <v>222624.0</v>
      </c>
      <c r="D368" s="745" t="s">
        <v>93</v>
      </c>
      <c r="E368" s="744">
        <v>45474.0</v>
      </c>
      <c r="F368" s="747">
        <v>7.0</v>
      </c>
      <c r="G368" s="744">
        <v>45497.0</v>
      </c>
      <c r="H368" s="680">
        <f t="shared" si="8"/>
        <v>9</v>
      </c>
      <c r="I368" s="746" t="s">
        <v>59</v>
      </c>
      <c r="J368" s="677">
        <v>102.0</v>
      </c>
      <c r="K368" s="681">
        <v>0.0</v>
      </c>
      <c r="L368" s="746" t="s">
        <v>51</v>
      </c>
      <c r="M368" s="743"/>
      <c r="N368" s="748" t="s">
        <v>19</v>
      </c>
      <c r="O368" s="746" t="s">
        <v>1633</v>
      </c>
      <c r="P368" s="743"/>
      <c r="Q368" s="152"/>
      <c r="R368" s="162"/>
      <c r="S368" s="162"/>
      <c r="T368" s="162"/>
      <c r="U368" s="162"/>
      <c r="V368" s="163"/>
      <c r="W368" s="163"/>
      <c r="X368" s="163"/>
    </row>
    <row r="369">
      <c r="A369" s="744">
        <v>45705.0</v>
      </c>
      <c r="B369" s="60">
        <v>45783.0</v>
      </c>
      <c r="C369" s="749">
        <v>233374.0</v>
      </c>
      <c r="D369" s="745" t="s">
        <v>93</v>
      </c>
      <c r="E369" s="744">
        <v>45566.0</v>
      </c>
      <c r="F369" s="747">
        <v>4.0</v>
      </c>
      <c r="G369" s="744">
        <v>45601.0</v>
      </c>
      <c r="H369" s="680">
        <f t="shared" si="8"/>
        <v>6</v>
      </c>
      <c r="I369" s="746" t="s">
        <v>59</v>
      </c>
      <c r="J369" s="677" t="s">
        <v>33</v>
      </c>
      <c r="K369" s="687"/>
      <c r="L369" s="743"/>
      <c r="M369" s="60">
        <v>45751.0</v>
      </c>
      <c r="N369" s="748" t="s">
        <v>19</v>
      </c>
      <c r="O369" s="746" t="s">
        <v>197</v>
      </c>
      <c r="P369" s="743"/>
      <c r="Q369" s="152"/>
      <c r="R369" s="162"/>
      <c r="S369" s="162"/>
      <c r="T369" s="162"/>
      <c r="U369" s="162"/>
      <c r="V369" s="163"/>
      <c r="W369" s="163"/>
      <c r="X369" s="163"/>
    </row>
    <row r="370">
      <c r="A370" s="744">
        <v>45705.0</v>
      </c>
      <c r="B370" s="60">
        <v>45783.0</v>
      </c>
      <c r="C370" s="749">
        <v>232063.0</v>
      </c>
      <c r="D370" s="745" t="s">
        <v>93</v>
      </c>
      <c r="E370" s="744">
        <v>45597.0</v>
      </c>
      <c r="F370" s="747">
        <v>3.0</v>
      </c>
      <c r="G370" s="750">
        <v>45642.0</v>
      </c>
      <c r="H370" s="680">
        <f t="shared" si="8"/>
        <v>4</v>
      </c>
      <c r="I370" s="745" t="s">
        <v>74</v>
      </c>
      <c r="J370" s="690"/>
      <c r="K370" s="743"/>
      <c r="L370" s="743"/>
      <c r="M370" s="60">
        <v>45751.0</v>
      </c>
      <c r="N370" s="748" t="s">
        <v>19</v>
      </c>
      <c r="O370" s="677" t="s">
        <v>198</v>
      </c>
      <c r="P370" s="745"/>
      <c r="Q370" s="152"/>
      <c r="R370" s="162"/>
      <c r="S370" s="162"/>
      <c r="T370" s="162"/>
      <c r="U370" s="162"/>
      <c r="V370" s="163"/>
      <c r="W370" s="163"/>
      <c r="X370" s="163"/>
    </row>
    <row r="371">
      <c r="A371" s="744">
        <v>45705.0</v>
      </c>
      <c r="B371" s="60">
        <v>45783.0</v>
      </c>
      <c r="C371" s="749">
        <v>238401.0</v>
      </c>
      <c r="D371" s="745" t="s">
        <v>93</v>
      </c>
      <c r="E371" s="744">
        <v>45597.0</v>
      </c>
      <c r="F371" s="747">
        <v>3.0</v>
      </c>
      <c r="G371" s="744">
        <v>45664.0</v>
      </c>
      <c r="H371" s="680">
        <f t="shared" si="8"/>
        <v>3</v>
      </c>
      <c r="I371" s="745" t="s">
        <v>49</v>
      </c>
      <c r="J371" s="677" t="s">
        <v>1319</v>
      </c>
      <c r="K371" s="746" t="s">
        <v>746</v>
      </c>
      <c r="L371" s="743"/>
      <c r="M371" s="457" t="s">
        <v>721</v>
      </c>
      <c r="N371" s="748" t="s">
        <v>19</v>
      </c>
      <c r="O371" s="677" t="s">
        <v>198</v>
      </c>
      <c r="P371" s="743"/>
      <c r="Q371" s="152"/>
      <c r="R371" s="162"/>
      <c r="S371" s="162"/>
      <c r="T371" s="162"/>
      <c r="U371" s="162"/>
      <c r="V371" s="163"/>
      <c r="W371" s="163"/>
      <c r="X371" s="163"/>
    </row>
    <row r="372">
      <c r="A372" s="744">
        <v>45705.0</v>
      </c>
      <c r="B372" s="60">
        <v>45783.0</v>
      </c>
      <c r="C372" s="749">
        <v>241787.0</v>
      </c>
      <c r="D372" s="745" t="s">
        <v>93</v>
      </c>
      <c r="E372" s="744">
        <v>45689.0</v>
      </c>
      <c r="F372" s="56">
        <f>DATEDIF(E372,TODAY(),"M")</f>
        <v>3</v>
      </c>
      <c r="G372" s="744">
        <v>45692.0</v>
      </c>
      <c r="H372" s="680">
        <f t="shared" si="8"/>
        <v>3</v>
      </c>
      <c r="I372" s="746" t="s">
        <v>73</v>
      </c>
      <c r="J372" s="690"/>
      <c r="K372" s="687"/>
      <c r="L372" s="743"/>
      <c r="M372" s="457" t="s">
        <v>721</v>
      </c>
      <c r="N372" s="748" t="s">
        <v>19</v>
      </c>
      <c r="O372" s="746" t="s">
        <v>208</v>
      </c>
      <c r="P372" s="743"/>
      <c r="Q372" s="152"/>
      <c r="R372" s="162"/>
      <c r="S372" s="162"/>
      <c r="T372" s="162"/>
      <c r="U372" s="162"/>
      <c r="V372" s="163"/>
      <c r="W372" s="163"/>
      <c r="X372" s="163"/>
    </row>
    <row r="373">
      <c r="A373" s="744">
        <v>45705.0</v>
      </c>
      <c r="B373" s="60">
        <v>45783.0</v>
      </c>
      <c r="C373" s="749">
        <v>242212.0</v>
      </c>
      <c r="D373" s="745" t="s">
        <v>99</v>
      </c>
      <c r="E373" s="744">
        <v>45658.0</v>
      </c>
      <c r="F373" s="56">
        <f>DATEDIF(E369,TODAY(),"M")</f>
        <v>7</v>
      </c>
      <c r="G373" s="744">
        <v>45698.0</v>
      </c>
      <c r="H373" s="680">
        <f t="shared" si="8"/>
        <v>2</v>
      </c>
      <c r="I373" s="746" t="s">
        <v>59</v>
      </c>
      <c r="J373" s="677" t="s">
        <v>33</v>
      </c>
      <c r="K373" s="687"/>
      <c r="L373" s="743"/>
      <c r="M373" s="60">
        <v>45751.0</v>
      </c>
      <c r="N373" s="748" t="s">
        <v>19</v>
      </c>
      <c r="O373" s="746" t="s">
        <v>208</v>
      </c>
      <c r="P373" s="743"/>
      <c r="Q373" s="152"/>
      <c r="R373" s="162"/>
      <c r="S373" s="162"/>
      <c r="T373" s="162"/>
      <c r="U373" s="162"/>
      <c r="V373" s="163"/>
      <c r="W373" s="163"/>
      <c r="X373" s="163"/>
    </row>
    <row r="374">
      <c r="A374" s="744">
        <v>45705.0</v>
      </c>
      <c r="B374" s="60">
        <v>45783.0</v>
      </c>
      <c r="C374" s="749">
        <v>234101.0</v>
      </c>
      <c r="D374" s="746" t="s">
        <v>48</v>
      </c>
      <c r="E374" s="744">
        <v>45597.0</v>
      </c>
      <c r="F374" s="747">
        <f t="shared" ref="F374:F494" si="10">DATEDIF(E374,TODAY(),"M")</f>
        <v>6</v>
      </c>
      <c r="G374" s="744">
        <v>45630.0</v>
      </c>
      <c r="H374" s="680">
        <f t="shared" si="8"/>
        <v>5</v>
      </c>
      <c r="I374" s="745" t="s">
        <v>49</v>
      </c>
      <c r="J374" s="677">
        <v>532.0</v>
      </c>
      <c r="K374" s="687"/>
      <c r="L374" s="746" t="s">
        <v>51</v>
      </c>
      <c r="M374" s="60">
        <v>45749.0</v>
      </c>
      <c r="N374" s="748" t="s">
        <v>19</v>
      </c>
      <c r="O374" s="746" t="s">
        <v>1634</v>
      </c>
      <c r="P374" s="743"/>
      <c r="Q374" s="152"/>
      <c r="R374" s="162"/>
      <c r="S374" s="162"/>
      <c r="T374" s="162"/>
      <c r="U374" s="162"/>
      <c r="V374" s="163"/>
      <c r="W374" s="163"/>
      <c r="X374" s="163"/>
    </row>
    <row r="375">
      <c r="A375" s="744">
        <v>45705.0</v>
      </c>
      <c r="B375" s="60">
        <v>45783.0</v>
      </c>
      <c r="C375" s="749">
        <v>232912.0</v>
      </c>
      <c r="D375" s="746" t="s">
        <v>48</v>
      </c>
      <c r="E375" s="744">
        <v>45566.0</v>
      </c>
      <c r="F375" s="747">
        <f t="shared" si="10"/>
        <v>7</v>
      </c>
      <c r="G375" s="750">
        <v>45639.0</v>
      </c>
      <c r="H375" s="680">
        <f t="shared" si="8"/>
        <v>4</v>
      </c>
      <c r="I375" s="745" t="s">
        <v>49</v>
      </c>
      <c r="J375" s="677">
        <v>504.0</v>
      </c>
      <c r="K375" s="687"/>
      <c r="L375" s="743"/>
      <c r="M375" s="60">
        <v>45749.0</v>
      </c>
      <c r="N375" s="748" t="s">
        <v>19</v>
      </c>
      <c r="O375" s="746" t="s">
        <v>1635</v>
      </c>
      <c r="P375" s="743"/>
      <c r="Q375" s="152"/>
      <c r="R375" s="162"/>
      <c r="S375" s="162"/>
      <c r="T375" s="162"/>
      <c r="U375" s="162"/>
      <c r="V375" s="163"/>
      <c r="W375" s="163"/>
      <c r="X375" s="163"/>
    </row>
    <row r="376">
      <c r="A376" s="744">
        <v>45705.0</v>
      </c>
      <c r="B376" s="60">
        <v>45783.0</v>
      </c>
      <c r="C376" s="749">
        <v>238326.0</v>
      </c>
      <c r="D376" s="746" t="s">
        <v>48</v>
      </c>
      <c r="E376" s="744">
        <v>45627.0</v>
      </c>
      <c r="F376" s="747">
        <f t="shared" si="10"/>
        <v>5</v>
      </c>
      <c r="G376" s="744">
        <v>45664.0</v>
      </c>
      <c r="H376" s="680">
        <f t="shared" si="8"/>
        <v>3</v>
      </c>
      <c r="I376" s="746" t="s">
        <v>59</v>
      </c>
      <c r="J376" s="677" t="s">
        <v>33</v>
      </c>
      <c r="K376" s="687"/>
      <c r="L376" s="743"/>
      <c r="M376" s="60">
        <v>45751.0</v>
      </c>
      <c r="N376" s="748" t="s">
        <v>19</v>
      </c>
      <c r="O376" s="746" t="s">
        <v>197</v>
      </c>
      <c r="P376" s="743"/>
      <c r="Q376" s="152"/>
      <c r="R376" s="162"/>
      <c r="S376" s="162"/>
      <c r="T376" s="162"/>
      <c r="U376" s="162"/>
      <c r="V376" s="163"/>
      <c r="W376" s="163"/>
      <c r="X376" s="163"/>
    </row>
    <row r="377">
      <c r="A377" s="744">
        <v>45705.0</v>
      </c>
      <c r="B377" s="60">
        <v>45783.0</v>
      </c>
      <c r="C377" s="749">
        <v>239905.0</v>
      </c>
      <c r="D377" s="746" t="s">
        <v>48</v>
      </c>
      <c r="E377" s="744">
        <v>45658.0</v>
      </c>
      <c r="F377" s="747">
        <f t="shared" si="10"/>
        <v>4</v>
      </c>
      <c r="G377" s="744">
        <v>45674.0</v>
      </c>
      <c r="H377" s="680">
        <f t="shared" si="8"/>
        <v>3</v>
      </c>
      <c r="I377" s="746" t="s">
        <v>74</v>
      </c>
      <c r="J377" s="690"/>
      <c r="K377" s="743"/>
      <c r="L377" s="743"/>
      <c r="M377" s="60">
        <v>45751.0</v>
      </c>
      <c r="N377" s="748" t="s">
        <v>19</v>
      </c>
      <c r="O377" s="677" t="s">
        <v>198</v>
      </c>
      <c r="P377" s="743"/>
      <c r="Q377" s="152"/>
      <c r="R377" s="162"/>
      <c r="S377" s="162"/>
      <c r="T377" s="162"/>
      <c r="U377" s="162"/>
      <c r="V377" s="163"/>
      <c r="W377" s="163"/>
      <c r="X377" s="163"/>
    </row>
    <row r="378">
      <c r="A378" s="744">
        <v>45705.0</v>
      </c>
      <c r="B378" s="60">
        <v>45783.0</v>
      </c>
      <c r="C378" s="745">
        <v>188969.0</v>
      </c>
      <c r="D378" s="746" t="s">
        <v>48</v>
      </c>
      <c r="E378" s="744">
        <v>45108.0</v>
      </c>
      <c r="F378" s="747">
        <f t="shared" si="10"/>
        <v>22</v>
      </c>
      <c r="G378" s="750">
        <v>45217.0</v>
      </c>
      <c r="H378" s="680">
        <f t="shared" si="8"/>
        <v>18</v>
      </c>
      <c r="I378" s="746" t="s">
        <v>59</v>
      </c>
      <c r="J378" s="677">
        <v>101.0</v>
      </c>
      <c r="K378" s="681">
        <v>0.0</v>
      </c>
      <c r="L378" s="746" t="s">
        <v>51</v>
      </c>
      <c r="M378" s="743"/>
      <c r="N378" s="748" t="s">
        <v>19</v>
      </c>
      <c r="O378" s="746" t="s">
        <v>65</v>
      </c>
      <c r="P378" s="743"/>
      <c r="Q378" s="152"/>
      <c r="R378" s="162"/>
      <c r="S378" s="162"/>
      <c r="T378" s="162"/>
      <c r="U378" s="162"/>
      <c r="V378" s="163"/>
      <c r="W378" s="163"/>
      <c r="X378" s="163"/>
    </row>
    <row r="379">
      <c r="A379" s="744">
        <v>45705.0</v>
      </c>
      <c r="B379" s="60">
        <v>45783.0</v>
      </c>
      <c r="C379" s="745">
        <v>211332.0</v>
      </c>
      <c r="D379" s="746" t="s">
        <v>48</v>
      </c>
      <c r="E379" s="744">
        <v>45292.0</v>
      </c>
      <c r="F379" s="747">
        <f t="shared" si="10"/>
        <v>16</v>
      </c>
      <c r="G379" s="744">
        <v>45414.0</v>
      </c>
      <c r="H379" s="680">
        <f t="shared" si="8"/>
        <v>12</v>
      </c>
      <c r="I379" s="745" t="s">
        <v>74</v>
      </c>
      <c r="J379" s="677" t="s">
        <v>311</v>
      </c>
      <c r="K379" s="681">
        <v>1000.0</v>
      </c>
      <c r="L379" s="743"/>
      <c r="M379" s="745"/>
      <c r="N379" s="748" t="s">
        <v>19</v>
      </c>
      <c r="O379" s="746" t="s">
        <v>1636</v>
      </c>
      <c r="P379" s="743"/>
      <c r="Q379" s="152"/>
      <c r="R379" s="162"/>
      <c r="S379" s="162"/>
      <c r="T379" s="162"/>
      <c r="U379" s="162"/>
      <c r="V379" s="163"/>
      <c r="W379" s="163"/>
      <c r="X379" s="163"/>
    </row>
    <row r="380">
      <c r="A380" s="744">
        <v>45705.0</v>
      </c>
      <c r="B380" s="60">
        <v>45783.0</v>
      </c>
      <c r="C380" s="749">
        <v>236678.0</v>
      </c>
      <c r="D380" s="746" t="s">
        <v>48</v>
      </c>
      <c r="E380" s="744">
        <v>45658.0</v>
      </c>
      <c r="F380" s="747">
        <f t="shared" si="10"/>
        <v>4</v>
      </c>
      <c r="G380" s="744">
        <v>45695.0</v>
      </c>
      <c r="H380" s="680">
        <f t="shared" si="8"/>
        <v>2</v>
      </c>
      <c r="I380" s="745" t="s">
        <v>49</v>
      </c>
      <c r="J380" s="677">
        <v>532.0</v>
      </c>
      <c r="K380" s="746" t="s">
        <v>1637</v>
      </c>
      <c r="L380" s="745"/>
      <c r="M380" s="60">
        <v>45751.0</v>
      </c>
      <c r="N380" s="748" t="s">
        <v>19</v>
      </c>
      <c r="O380" s="677" t="s">
        <v>198</v>
      </c>
      <c r="P380" s="745"/>
      <c r="Q380" s="152"/>
      <c r="R380" s="162"/>
      <c r="S380" s="162"/>
      <c r="T380" s="162"/>
      <c r="U380" s="162"/>
      <c r="V380" s="163"/>
      <c r="W380" s="163"/>
      <c r="X380" s="163"/>
    </row>
    <row r="381">
      <c r="A381" s="744">
        <v>45705.0</v>
      </c>
      <c r="B381" s="60">
        <v>45783.0</v>
      </c>
      <c r="C381" s="749">
        <v>237883.0</v>
      </c>
      <c r="D381" s="746" t="s">
        <v>158</v>
      </c>
      <c r="E381" s="744">
        <v>45627.0</v>
      </c>
      <c r="F381" s="747">
        <f t="shared" si="10"/>
        <v>5</v>
      </c>
      <c r="G381" s="750">
        <v>45654.0</v>
      </c>
      <c r="H381" s="680">
        <f t="shared" si="8"/>
        <v>4</v>
      </c>
      <c r="I381" s="746" t="s">
        <v>59</v>
      </c>
      <c r="J381" s="677" t="s">
        <v>33</v>
      </c>
      <c r="K381" s="687"/>
      <c r="L381" s="743"/>
      <c r="M381" s="60">
        <v>45751.0</v>
      </c>
      <c r="N381" s="748" t="s">
        <v>19</v>
      </c>
      <c r="O381" s="746" t="s">
        <v>197</v>
      </c>
      <c r="P381" s="743"/>
      <c r="Q381" s="152"/>
      <c r="R381" s="162"/>
      <c r="S381" s="162"/>
      <c r="T381" s="162"/>
      <c r="U381" s="162"/>
      <c r="V381" s="163"/>
      <c r="W381" s="163"/>
      <c r="X381" s="163"/>
    </row>
    <row r="382">
      <c r="A382" s="744">
        <v>45705.0</v>
      </c>
      <c r="B382" s="60">
        <v>45783.0</v>
      </c>
      <c r="C382" s="749">
        <v>241233.0</v>
      </c>
      <c r="D382" s="746" t="s">
        <v>158</v>
      </c>
      <c r="E382" s="744">
        <v>45658.0</v>
      </c>
      <c r="F382" s="747">
        <f t="shared" si="10"/>
        <v>4</v>
      </c>
      <c r="G382" s="744">
        <v>45687.0</v>
      </c>
      <c r="H382" s="680">
        <f t="shared" si="8"/>
        <v>3</v>
      </c>
      <c r="I382" s="745" t="s">
        <v>74</v>
      </c>
      <c r="J382" s="690"/>
      <c r="K382" s="745"/>
      <c r="L382" s="745"/>
      <c r="M382" s="60">
        <v>45751.0</v>
      </c>
      <c r="N382" s="748" t="s">
        <v>19</v>
      </c>
      <c r="O382" s="677" t="s">
        <v>198</v>
      </c>
      <c r="P382" s="745"/>
      <c r="Q382" s="152"/>
      <c r="R382" s="162"/>
      <c r="S382" s="162"/>
      <c r="T382" s="162"/>
      <c r="U382" s="162"/>
      <c r="V382" s="163"/>
      <c r="W382" s="163"/>
      <c r="X382" s="163"/>
    </row>
    <row r="383">
      <c r="A383" s="744">
        <v>45705.0</v>
      </c>
      <c r="B383" s="60">
        <v>45783.0</v>
      </c>
      <c r="C383" s="745">
        <v>191216.0</v>
      </c>
      <c r="D383" s="746" t="s">
        <v>83</v>
      </c>
      <c r="E383" s="744">
        <v>45200.0</v>
      </c>
      <c r="F383" s="747">
        <f t="shared" si="10"/>
        <v>19</v>
      </c>
      <c r="G383" s="744">
        <v>45237.0</v>
      </c>
      <c r="H383" s="680">
        <f t="shared" si="8"/>
        <v>17</v>
      </c>
      <c r="I383" s="745" t="s">
        <v>72</v>
      </c>
      <c r="J383" s="677">
        <v>4012.0</v>
      </c>
      <c r="K383" s="681">
        <v>0.0</v>
      </c>
      <c r="L383" s="746" t="s">
        <v>51</v>
      </c>
      <c r="M383" s="743"/>
      <c r="N383" s="748" t="s">
        <v>19</v>
      </c>
      <c r="O383" s="743"/>
      <c r="P383" s="743"/>
      <c r="Q383" s="152"/>
      <c r="R383" s="162"/>
      <c r="S383" s="162"/>
      <c r="T383" s="162"/>
      <c r="U383" s="162"/>
      <c r="V383" s="163"/>
      <c r="W383" s="163"/>
      <c r="X383" s="163"/>
    </row>
    <row r="384">
      <c r="A384" s="744">
        <v>45705.0</v>
      </c>
      <c r="B384" s="60">
        <v>45783.0</v>
      </c>
      <c r="C384" s="745">
        <v>214398.0</v>
      </c>
      <c r="D384" s="746" t="s">
        <v>83</v>
      </c>
      <c r="E384" s="744">
        <v>45413.0</v>
      </c>
      <c r="F384" s="747">
        <f t="shared" si="10"/>
        <v>12</v>
      </c>
      <c r="G384" s="744">
        <v>45427.0</v>
      </c>
      <c r="H384" s="680">
        <f t="shared" si="8"/>
        <v>11</v>
      </c>
      <c r="I384" s="745" t="s">
        <v>72</v>
      </c>
      <c r="J384" s="677">
        <v>4012.0</v>
      </c>
      <c r="K384" s="681">
        <v>4000.0</v>
      </c>
      <c r="L384" s="743"/>
      <c r="M384" s="743"/>
      <c r="N384" s="748" t="s">
        <v>19</v>
      </c>
      <c r="O384" s="743"/>
      <c r="P384" s="743"/>
      <c r="Q384" s="152"/>
      <c r="R384" s="162"/>
      <c r="S384" s="162"/>
      <c r="T384" s="162"/>
      <c r="U384" s="162"/>
      <c r="V384" s="163"/>
      <c r="W384" s="163"/>
      <c r="X384" s="163"/>
    </row>
    <row r="385">
      <c r="A385" s="744">
        <v>45705.0</v>
      </c>
      <c r="B385" s="60">
        <v>45783.0</v>
      </c>
      <c r="C385" s="749">
        <v>240799.0</v>
      </c>
      <c r="D385" s="746" t="s">
        <v>83</v>
      </c>
      <c r="E385" s="744">
        <v>45627.0</v>
      </c>
      <c r="F385" s="747">
        <f t="shared" si="10"/>
        <v>5</v>
      </c>
      <c r="G385" s="744">
        <v>45685.0</v>
      </c>
      <c r="H385" s="680">
        <f t="shared" si="8"/>
        <v>3</v>
      </c>
      <c r="I385" s="746" t="s">
        <v>59</v>
      </c>
      <c r="J385" s="677" t="s">
        <v>33</v>
      </c>
      <c r="K385" s="687"/>
      <c r="L385" s="743"/>
      <c r="M385" s="60">
        <v>45751.0</v>
      </c>
      <c r="N385" s="748" t="s">
        <v>19</v>
      </c>
      <c r="O385" s="746" t="s">
        <v>197</v>
      </c>
      <c r="P385" s="743"/>
      <c r="Q385" s="152"/>
      <c r="R385" s="162"/>
      <c r="S385" s="162"/>
      <c r="T385" s="162"/>
      <c r="U385" s="162"/>
      <c r="V385" s="163"/>
      <c r="W385" s="163"/>
      <c r="X385" s="163"/>
    </row>
    <row r="386">
      <c r="A386" s="744">
        <v>45705.0</v>
      </c>
      <c r="B386" s="60">
        <v>45783.0</v>
      </c>
      <c r="C386" s="749">
        <v>237492.0</v>
      </c>
      <c r="D386" s="746" t="s">
        <v>83</v>
      </c>
      <c r="E386" s="744">
        <v>45627.0</v>
      </c>
      <c r="F386" s="747">
        <f t="shared" si="10"/>
        <v>5</v>
      </c>
      <c r="G386" s="750">
        <v>45644.0</v>
      </c>
      <c r="H386" s="680">
        <f t="shared" si="8"/>
        <v>4</v>
      </c>
      <c r="I386" s="746" t="s">
        <v>59</v>
      </c>
      <c r="J386" s="677" t="s">
        <v>33</v>
      </c>
      <c r="K386" s="687"/>
      <c r="L386" s="745"/>
      <c r="M386" s="60">
        <v>45751.0</v>
      </c>
      <c r="N386" s="748" t="s">
        <v>19</v>
      </c>
      <c r="O386" s="746" t="s">
        <v>197</v>
      </c>
      <c r="P386" s="745"/>
      <c r="Q386" s="152"/>
      <c r="R386" s="162"/>
      <c r="S386" s="162"/>
      <c r="T386" s="162"/>
      <c r="U386" s="162"/>
      <c r="V386" s="163"/>
      <c r="W386" s="163"/>
      <c r="X386" s="163"/>
    </row>
    <row r="387">
      <c r="A387" s="744">
        <v>45705.0</v>
      </c>
      <c r="B387" s="60">
        <v>45783.0</v>
      </c>
      <c r="C387" s="749">
        <v>238441.0</v>
      </c>
      <c r="D387" s="746" t="s">
        <v>83</v>
      </c>
      <c r="E387" s="744">
        <v>45658.0</v>
      </c>
      <c r="F387" s="747">
        <f t="shared" si="10"/>
        <v>4</v>
      </c>
      <c r="G387" s="744">
        <v>45665.0</v>
      </c>
      <c r="H387" s="680">
        <f t="shared" si="8"/>
        <v>3</v>
      </c>
      <c r="I387" s="745" t="s">
        <v>63</v>
      </c>
      <c r="J387" s="690" t="s">
        <v>259</v>
      </c>
      <c r="K387" s="743"/>
      <c r="L387" s="743"/>
      <c r="M387" s="60">
        <v>45751.0</v>
      </c>
      <c r="N387" s="748" t="s">
        <v>19</v>
      </c>
      <c r="O387" s="677" t="s">
        <v>198</v>
      </c>
      <c r="P387" s="743"/>
      <c r="Q387" s="152"/>
      <c r="R387" s="162"/>
      <c r="S387" s="162"/>
      <c r="T387" s="162"/>
      <c r="U387" s="162"/>
      <c r="V387" s="163"/>
      <c r="W387" s="163"/>
      <c r="X387" s="163"/>
    </row>
    <row r="388">
      <c r="A388" s="744">
        <v>45705.0</v>
      </c>
      <c r="B388" s="60">
        <v>45783.0</v>
      </c>
      <c r="C388" s="749">
        <v>239977.0</v>
      </c>
      <c r="D388" s="746" t="s">
        <v>83</v>
      </c>
      <c r="E388" s="744">
        <v>45658.0</v>
      </c>
      <c r="F388" s="747">
        <f t="shared" si="10"/>
        <v>4</v>
      </c>
      <c r="G388" s="744">
        <v>45678.0</v>
      </c>
      <c r="H388" s="680">
        <f t="shared" si="8"/>
        <v>3</v>
      </c>
      <c r="I388" s="746" t="s">
        <v>74</v>
      </c>
      <c r="J388" s="690"/>
      <c r="K388" s="743"/>
      <c r="L388" s="743"/>
      <c r="M388" s="60">
        <v>45751.0</v>
      </c>
      <c r="N388" s="748" t="s">
        <v>19</v>
      </c>
      <c r="O388" s="677" t="s">
        <v>198</v>
      </c>
      <c r="P388" s="743"/>
      <c r="Q388" s="152"/>
      <c r="R388" s="162"/>
      <c r="S388" s="162"/>
      <c r="T388" s="162"/>
      <c r="U388" s="162"/>
      <c r="V388" s="163"/>
      <c r="W388" s="163"/>
      <c r="X388" s="163"/>
    </row>
    <row r="389">
      <c r="A389" s="744">
        <v>45705.0</v>
      </c>
      <c r="B389" s="60">
        <v>45783.0</v>
      </c>
      <c r="C389" s="749">
        <v>241647.0</v>
      </c>
      <c r="D389" s="746" t="s">
        <v>83</v>
      </c>
      <c r="E389" s="744">
        <v>45658.0</v>
      </c>
      <c r="F389" s="747">
        <f t="shared" si="10"/>
        <v>4</v>
      </c>
      <c r="G389" s="744">
        <v>45692.0</v>
      </c>
      <c r="H389" s="680">
        <f t="shared" si="8"/>
        <v>3</v>
      </c>
      <c r="I389" s="745" t="s">
        <v>49</v>
      </c>
      <c r="J389" s="677">
        <v>512.0</v>
      </c>
      <c r="K389" s="746" t="s">
        <v>1638</v>
      </c>
      <c r="L389" s="743"/>
      <c r="M389" s="60">
        <v>45751.0</v>
      </c>
      <c r="N389" s="748" t="s">
        <v>19</v>
      </c>
      <c r="O389" s="677" t="s">
        <v>198</v>
      </c>
      <c r="P389" s="743"/>
      <c r="Q389" s="152"/>
      <c r="R389" s="162"/>
      <c r="S389" s="162"/>
      <c r="T389" s="162"/>
      <c r="U389" s="162"/>
      <c r="V389" s="163"/>
      <c r="W389" s="163"/>
      <c r="X389" s="163"/>
    </row>
    <row r="390">
      <c r="A390" s="744">
        <v>45705.0</v>
      </c>
      <c r="B390" s="60">
        <v>45783.0</v>
      </c>
      <c r="C390" s="749">
        <v>242352.0</v>
      </c>
      <c r="D390" s="746" t="s">
        <v>83</v>
      </c>
      <c r="E390" s="744">
        <v>45658.0</v>
      </c>
      <c r="F390" s="747">
        <f t="shared" si="10"/>
        <v>4</v>
      </c>
      <c r="G390" s="60">
        <v>45699.0</v>
      </c>
      <c r="H390" s="680">
        <f t="shared" si="8"/>
        <v>2</v>
      </c>
      <c r="I390" s="746" t="s">
        <v>74</v>
      </c>
      <c r="J390" s="690"/>
      <c r="K390" s="745"/>
      <c r="L390" s="743"/>
      <c r="M390" s="60">
        <v>45751.0</v>
      </c>
      <c r="N390" s="748" t="s">
        <v>19</v>
      </c>
      <c r="O390" s="677" t="s">
        <v>198</v>
      </c>
      <c r="P390" s="743"/>
      <c r="Q390" s="152"/>
      <c r="R390" s="162"/>
      <c r="S390" s="162"/>
      <c r="T390" s="162"/>
      <c r="U390" s="162"/>
      <c r="V390" s="163"/>
      <c r="W390" s="163"/>
      <c r="X390" s="163"/>
    </row>
    <row r="391">
      <c r="A391" s="744">
        <v>45705.0</v>
      </c>
      <c r="B391" s="60">
        <v>45783.0</v>
      </c>
      <c r="C391" s="749">
        <v>241938.0</v>
      </c>
      <c r="D391" s="746" t="s">
        <v>71</v>
      </c>
      <c r="E391" s="744">
        <v>45658.0</v>
      </c>
      <c r="F391" s="747">
        <f t="shared" si="10"/>
        <v>4</v>
      </c>
      <c r="G391" s="744">
        <v>45693.0</v>
      </c>
      <c r="H391" s="680">
        <f t="shared" si="8"/>
        <v>3</v>
      </c>
      <c r="I391" s="745" t="s">
        <v>49</v>
      </c>
      <c r="J391" s="677" t="s">
        <v>106</v>
      </c>
      <c r="K391" s="746" t="s">
        <v>1639</v>
      </c>
      <c r="L391" s="746" t="s">
        <v>51</v>
      </c>
      <c r="M391" s="60">
        <v>45751.0</v>
      </c>
      <c r="N391" s="748" t="s">
        <v>19</v>
      </c>
      <c r="O391" s="677" t="s">
        <v>198</v>
      </c>
      <c r="P391" s="743"/>
      <c r="Q391" s="152"/>
      <c r="R391" s="162"/>
      <c r="S391" s="162"/>
      <c r="T391" s="162"/>
      <c r="U391" s="162"/>
      <c r="V391" s="163"/>
      <c r="W391" s="163"/>
      <c r="X391" s="163"/>
    </row>
    <row r="392">
      <c r="A392" s="744">
        <v>45705.0</v>
      </c>
      <c r="B392" s="60">
        <v>45783.0</v>
      </c>
      <c r="C392" s="745">
        <v>222057.0</v>
      </c>
      <c r="D392" s="746" t="s">
        <v>133</v>
      </c>
      <c r="E392" s="744">
        <v>45383.0</v>
      </c>
      <c r="F392" s="747">
        <f t="shared" si="10"/>
        <v>13</v>
      </c>
      <c r="G392" s="744">
        <v>45492.0</v>
      </c>
      <c r="H392" s="680">
        <f t="shared" si="8"/>
        <v>9</v>
      </c>
      <c r="I392" s="745" t="s">
        <v>74</v>
      </c>
      <c r="J392" s="677" t="s">
        <v>108</v>
      </c>
      <c r="K392" s="681">
        <v>0.0</v>
      </c>
      <c r="L392" s="743"/>
      <c r="M392" s="60">
        <v>45750.0</v>
      </c>
      <c r="N392" s="748" t="s">
        <v>19</v>
      </c>
      <c r="O392" s="743"/>
      <c r="P392" s="743"/>
      <c r="Q392" s="152"/>
      <c r="R392" s="162"/>
      <c r="S392" s="162"/>
      <c r="T392" s="162"/>
      <c r="U392" s="162"/>
      <c r="V392" s="163"/>
      <c r="W392" s="163"/>
      <c r="X392" s="163"/>
    </row>
    <row r="393">
      <c r="A393" s="744">
        <v>45705.0</v>
      </c>
      <c r="B393" s="60">
        <v>45783.0</v>
      </c>
      <c r="C393" s="745">
        <v>179344.0</v>
      </c>
      <c r="D393" s="746" t="s">
        <v>133</v>
      </c>
      <c r="E393" s="744">
        <v>45108.0</v>
      </c>
      <c r="F393" s="747">
        <f t="shared" si="10"/>
        <v>22</v>
      </c>
      <c r="G393" s="744">
        <v>45128.0</v>
      </c>
      <c r="H393" s="680">
        <f t="shared" si="8"/>
        <v>21</v>
      </c>
      <c r="I393" s="745" t="s">
        <v>49</v>
      </c>
      <c r="J393" s="677">
        <v>535.0</v>
      </c>
      <c r="K393" s="681">
        <v>7000.0</v>
      </c>
      <c r="L393" s="743"/>
      <c r="M393" s="743"/>
      <c r="N393" s="748" t="s">
        <v>19</v>
      </c>
      <c r="O393" s="746" t="s">
        <v>1640</v>
      </c>
      <c r="P393" s="743"/>
      <c r="Q393" s="152"/>
      <c r="R393" s="162"/>
      <c r="S393" s="162"/>
      <c r="T393" s="162"/>
      <c r="U393" s="162"/>
      <c r="V393" s="163"/>
      <c r="W393" s="163"/>
      <c r="X393" s="163"/>
    </row>
    <row r="394">
      <c r="A394" s="744">
        <v>45719.0</v>
      </c>
      <c r="B394" s="60">
        <v>45783.0</v>
      </c>
      <c r="C394" s="749">
        <v>242693.0</v>
      </c>
      <c r="D394" s="746" t="s">
        <v>71</v>
      </c>
      <c r="E394" s="60">
        <v>45658.0</v>
      </c>
      <c r="F394" s="56">
        <f t="shared" si="10"/>
        <v>4</v>
      </c>
      <c r="G394" s="60">
        <v>45699.0</v>
      </c>
      <c r="H394" s="680">
        <f t="shared" si="8"/>
        <v>2</v>
      </c>
      <c r="I394" s="746" t="s">
        <v>59</v>
      </c>
      <c r="J394" s="677" t="s">
        <v>33</v>
      </c>
      <c r="K394" s="743"/>
      <c r="L394" s="743"/>
      <c r="M394" s="60">
        <v>45751.0</v>
      </c>
      <c r="N394" s="748" t="s">
        <v>19</v>
      </c>
      <c r="O394" s="677" t="s">
        <v>198</v>
      </c>
      <c r="P394" s="743"/>
      <c r="Q394" s="152"/>
      <c r="R394" s="162"/>
      <c r="S394" s="162"/>
      <c r="T394" s="162"/>
      <c r="U394" s="162"/>
      <c r="V394" s="163"/>
      <c r="W394" s="163"/>
      <c r="X394" s="163"/>
    </row>
    <row r="395">
      <c r="A395" s="744">
        <v>45719.0</v>
      </c>
      <c r="B395" s="60">
        <v>45783.0</v>
      </c>
      <c r="C395" s="749">
        <v>237243.0</v>
      </c>
      <c r="D395" s="746" t="s">
        <v>112</v>
      </c>
      <c r="E395" s="60">
        <v>45566.0</v>
      </c>
      <c r="F395" s="56">
        <f t="shared" si="10"/>
        <v>7</v>
      </c>
      <c r="G395" s="60">
        <v>45700.0</v>
      </c>
      <c r="H395" s="680">
        <f t="shared" si="8"/>
        <v>2</v>
      </c>
      <c r="I395" s="746" t="s">
        <v>74</v>
      </c>
      <c r="J395" s="677">
        <v>301.0</v>
      </c>
      <c r="K395" s="681">
        <v>11000.0</v>
      </c>
      <c r="L395" s="746" t="s">
        <v>68</v>
      </c>
      <c r="M395" s="743"/>
      <c r="N395" s="748" t="s">
        <v>19</v>
      </c>
      <c r="O395" s="746" t="s">
        <v>1641</v>
      </c>
      <c r="P395" s="743"/>
      <c r="Q395" s="152"/>
      <c r="R395" s="162"/>
      <c r="S395" s="162"/>
      <c r="T395" s="162"/>
      <c r="U395" s="162"/>
      <c r="V395" s="163"/>
      <c r="W395" s="163"/>
      <c r="X395" s="163"/>
    </row>
    <row r="396">
      <c r="A396" s="744">
        <v>45719.0</v>
      </c>
      <c r="B396" s="60">
        <v>45783.0</v>
      </c>
      <c r="C396" s="749">
        <v>241515.0</v>
      </c>
      <c r="D396" s="746" t="s">
        <v>41</v>
      </c>
      <c r="E396" s="60">
        <v>45627.0</v>
      </c>
      <c r="F396" s="56">
        <f t="shared" si="10"/>
        <v>5</v>
      </c>
      <c r="G396" s="60">
        <v>45700.0</v>
      </c>
      <c r="H396" s="680">
        <f t="shared" si="8"/>
        <v>2</v>
      </c>
      <c r="I396" s="746" t="s">
        <v>59</v>
      </c>
      <c r="J396" s="677" t="s">
        <v>33</v>
      </c>
      <c r="K396" s="687"/>
      <c r="L396" s="743"/>
      <c r="M396" s="60">
        <v>45751.0</v>
      </c>
      <c r="N396" s="748" t="s">
        <v>19</v>
      </c>
      <c r="O396" s="746" t="s">
        <v>197</v>
      </c>
      <c r="P396" s="743"/>
      <c r="Q396" s="152"/>
      <c r="R396" s="162"/>
      <c r="S396" s="162"/>
      <c r="T396" s="162"/>
      <c r="U396" s="162"/>
      <c r="V396" s="163"/>
      <c r="W396" s="163"/>
      <c r="X396" s="163"/>
    </row>
    <row r="397">
      <c r="A397" s="744">
        <v>45719.0</v>
      </c>
      <c r="B397" s="60">
        <v>45783.0</v>
      </c>
      <c r="C397" s="749">
        <v>242316.0</v>
      </c>
      <c r="D397" s="746" t="s">
        <v>93</v>
      </c>
      <c r="E397" s="60">
        <v>45658.0</v>
      </c>
      <c r="F397" s="56">
        <f t="shared" si="10"/>
        <v>4</v>
      </c>
      <c r="G397" s="60">
        <v>45700.0</v>
      </c>
      <c r="H397" s="680">
        <f t="shared" si="8"/>
        <v>2</v>
      </c>
      <c r="I397" s="746" t="s">
        <v>59</v>
      </c>
      <c r="J397" s="677" t="s">
        <v>33</v>
      </c>
      <c r="K397" s="745"/>
      <c r="L397" s="745"/>
      <c r="M397" s="60">
        <v>45751.0</v>
      </c>
      <c r="N397" s="748" t="s">
        <v>19</v>
      </c>
      <c r="O397" s="677" t="s">
        <v>198</v>
      </c>
      <c r="P397" s="743"/>
      <c r="Q397" s="152"/>
      <c r="R397" s="162"/>
      <c r="S397" s="162"/>
      <c r="T397" s="162"/>
      <c r="U397" s="162"/>
      <c r="V397" s="163"/>
      <c r="W397" s="163"/>
      <c r="X397" s="163"/>
    </row>
    <row r="398">
      <c r="A398" s="744">
        <v>45719.0</v>
      </c>
      <c r="B398" s="60">
        <v>45783.0</v>
      </c>
      <c r="C398" s="749">
        <v>242396.0</v>
      </c>
      <c r="D398" s="746" t="s">
        <v>58</v>
      </c>
      <c r="E398" s="60">
        <v>45627.0</v>
      </c>
      <c r="F398" s="56">
        <f t="shared" si="10"/>
        <v>5</v>
      </c>
      <c r="G398" s="60">
        <v>45700.0</v>
      </c>
      <c r="H398" s="680">
        <f t="shared" si="8"/>
        <v>2</v>
      </c>
      <c r="I398" s="746" t="s">
        <v>74</v>
      </c>
      <c r="J398" s="690"/>
      <c r="K398" s="687"/>
      <c r="L398" s="743"/>
      <c r="M398" s="60">
        <v>45751.0</v>
      </c>
      <c r="N398" s="748" t="s">
        <v>19</v>
      </c>
      <c r="O398" s="746" t="s">
        <v>197</v>
      </c>
      <c r="P398" s="743"/>
      <c r="Q398" s="152"/>
      <c r="R398" s="162"/>
      <c r="S398" s="162"/>
      <c r="T398" s="162"/>
      <c r="U398" s="162"/>
      <c r="V398" s="163"/>
      <c r="W398" s="163"/>
      <c r="X398" s="163"/>
    </row>
    <row r="399">
      <c r="A399" s="744">
        <v>45719.0</v>
      </c>
      <c r="B399" s="60">
        <v>45783.0</v>
      </c>
      <c r="C399" s="749">
        <v>242400.0</v>
      </c>
      <c r="D399" s="746" t="s">
        <v>48</v>
      </c>
      <c r="E399" s="60">
        <v>45689.0</v>
      </c>
      <c r="F399" s="56">
        <f t="shared" si="10"/>
        <v>3</v>
      </c>
      <c r="G399" s="60">
        <v>45700.0</v>
      </c>
      <c r="H399" s="680">
        <f t="shared" si="8"/>
        <v>2</v>
      </c>
      <c r="I399" s="745" t="s">
        <v>49</v>
      </c>
      <c r="J399" s="677">
        <v>512.0</v>
      </c>
      <c r="K399" s="746" t="s">
        <v>1642</v>
      </c>
      <c r="L399" s="743"/>
      <c r="M399" s="457" t="s">
        <v>721</v>
      </c>
      <c r="N399" s="748" t="s">
        <v>19</v>
      </c>
      <c r="O399" s="746" t="s">
        <v>208</v>
      </c>
      <c r="P399" s="743"/>
      <c r="Q399" s="152"/>
      <c r="R399" s="162"/>
      <c r="S399" s="162"/>
      <c r="T399" s="162"/>
      <c r="U399" s="162"/>
      <c r="V399" s="163"/>
      <c r="W399" s="163"/>
      <c r="X399" s="163"/>
    </row>
    <row r="400">
      <c r="A400" s="744">
        <v>45719.0</v>
      </c>
      <c r="B400" s="60">
        <v>45783.0</v>
      </c>
      <c r="C400" s="749">
        <v>242517.0</v>
      </c>
      <c r="D400" s="746" t="s">
        <v>41</v>
      </c>
      <c r="E400" s="60">
        <v>45689.0</v>
      </c>
      <c r="F400" s="56">
        <f t="shared" si="10"/>
        <v>3</v>
      </c>
      <c r="G400" s="60">
        <v>45700.0</v>
      </c>
      <c r="H400" s="680">
        <f t="shared" si="8"/>
        <v>2</v>
      </c>
      <c r="I400" s="745" t="s">
        <v>49</v>
      </c>
      <c r="J400" s="677">
        <v>512.0</v>
      </c>
      <c r="K400" s="746" t="s">
        <v>1643</v>
      </c>
      <c r="L400" s="743"/>
      <c r="M400" s="457" t="s">
        <v>721</v>
      </c>
      <c r="N400" s="748" t="s">
        <v>19</v>
      </c>
      <c r="O400" s="746" t="s">
        <v>208</v>
      </c>
      <c r="P400" s="743"/>
      <c r="Q400" s="152"/>
      <c r="R400" s="162"/>
      <c r="S400" s="162"/>
      <c r="T400" s="162"/>
      <c r="U400" s="162"/>
      <c r="V400" s="163"/>
      <c r="W400" s="163"/>
      <c r="X400" s="163"/>
    </row>
    <row r="401">
      <c r="A401" s="744">
        <v>45719.0</v>
      </c>
      <c r="B401" s="60">
        <v>45783.0</v>
      </c>
      <c r="C401" s="749">
        <v>242590.0</v>
      </c>
      <c r="D401" s="746" t="s">
        <v>77</v>
      </c>
      <c r="E401" s="60">
        <v>45658.0</v>
      </c>
      <c r="F401" s="56">
        <f t="shared" si="10"/>
        <v>4</v>
      </c>
      <c r="G401" s="60">
        <v>45700.0</v>
      </c>
      <c r="H401" s="680">
        <f t="shared" si="8"/>
        <v>2</v>
      </c>
      <c r="I401" s="745" t="s">
        <v>49</v>
      </c>
      <c r="J401" s="677">
        <v>532.0</v>
      </c>
      <c r="K401" s="746" t="s">
        <v>1644</v>
      </c>
      <c r="L401" s="746" t="s">
        <v>51</v>
      </c>
      <c r="M401" s="60">
        <v>45749.0</v>
      </c>
      <c r="N401" s="748" t="s">
        <v>19</v>
      </c>
      <c r="O401" s="746" t="s">
        <v>1644</v>
      </c>
      <c r="P401" s="745"/>
      <c r="Q401" s="152"/>
      <c r="R401" s="162"/>
      <c r="S401" s="162"/>
      <c r="T401" s="162"/>
      <c r="U401" s="162"/>
      <c r="V401" s="163"/>
      <c r="W401" s="163"/>
      <c r="X401" s="163"/>
    </row>
    <row r="402">
      <c r="A402" s="744">
        <v>45719.0</v>
      </c>
      <c r="B402" s="60">
        <v>45783.0</v>
      </c>
      <c r="C402" s="749">
        <v>242616.0</v>
      </c>
      <c r="D402" s="746" t="s">
        <v>89</v>
      </c>
      <c r="E402" s="60">
        <v>45658.0</v>
      </c>
      <c r="F402" s="56">
        <f t="shared" si="10"/>
        <v>4</v>
      </c>
      <c r="G402" s="60">
        <v>45700.0</v>
      </c>
      <c r="H402" s="680">
        <f t="shared" si="8"/>
        <v>2</v>
      </c>
      <c r="I402" s="746" t="s">
        <v>59</v>
      </c>
      <c r="J402" s="677" t="s">
        <v>33</v>
      </c>
      <c r="K402" s="778"/>
      <c r="L402" s="745"/>
      <c r="M402" s="60">
        <v>45751.0</v>
      </c>
      <c r="N402" s="748" t="s">
        <v>19</v>
      </c>
      <c r="O402" s="677" t="s">
        <v>198</v>
      </c>
      <c r="P402" s="745"/>
      <c r="Q402" s="152"/>
      <c r="R402" s="162"/>
      <c r="S402" s="162"/>
      <c r="T402" s="162"/>
      <c r="U402" s="162"/>
      <c r="V402" s="163"/>
      <c r="W402" s="163"/>
      <c r="X402" s="163"/>
    </row>
    <row r="403">
      <c r="A403" s="744">
        <v>45719.0</v>
      </c>
      <c r="B403" s="60">
        <v>45783.0</v>
      </c>
      <c r="C403" s="749">
        <v>242671.0</v>
      </c>
      <c r="D403" s="746" t="s">
        <v>71</v>
      </c>
      <c r="E403" s="60">
        <v>45689.0</v>
      </c>
      <c r="F403" s="56">
        <f t="shared" si="10"/>
        <v>3</v>
      </c>
      <c r="G403" s="60">
        <v>45700.0</v>
      </c>
      <c r="H403" s="680">
        <f t="shared" si="8"/>
        <v>2</v>
      </c>
      <c r="I403" s="746" t="s">
        <v>59</v>
      </c>
      <c r="J403" s="677" t="s">
        <v>33</v>
      </c>
      <c r="K403" s="743"/>
      <c r="L403" s="743"/>
      <c r="M403" s="457" t="s">
        <v>721</v>
      </c>
      <c r="N403" s="748" t="s">
        <v>19</v>
      </c>
      <c r="O403" s="746" t="s">
        <v>208</v>
      </c>
      <c r="P403" s="743"/>
      <c r="Q403" s="152"/>
      <c r="R403" s="162"/>
      <c r="S403" s="162"/>
      <c r="T403" s="162"/>
      <c r="U403" s="162"/>
      <c r="V403" s="163"/>
      <c r="W403" s="163"/>
      <c r="X403" s="163"/>
    </row>
    <row r="404">
      <c r="A404" s="744">
        <v>45719.0</v>
      </c>
      <c r="B404" s="60">
        <v>45783.0</v>
      </c>
      <c r="C404" s="749">
        <v>242712.0</v>
      </c>
      <c r="D404" s="746" t="s">
        <v>158</v>
      </c>
      <c r="E404" s="60">
        <v>45689.0</v>
      </c>
      <c r="F404" s="56">
        <f t="shared" si="10"/>
        <v>3</v>
      </c>
      <c r="G404" s="60">
        <v>45700.0</v>
      </c>
      <c r="H404" s="680">
        <f t="shared" si="8"/>
        <v>2</v>
      </c>
      <c r="I404" s="745" t="s">
        <v>49</v>
      </c>
      <c r="J404" s="677">
        <v>532.0</v>
      </c>
      <c r="K404" s="746" t="s">
        <v>1645</v>
      </c>
      <c r="L404" s="746" t="s">
        <v>51</v>
      </c>
      <c r="M404" s="457" t="s">
        <v>721</v>
      </c>
      <c r="N404" s="748" t="s">
        <v>19</v>
      </c>
      <c r="O404" s="746" t="s">
        <v>1645</v>
      </c>
      <c r="P404" s="743"/>
      <c r="Q404" s="152"/>
      <c r="R404" s="162"/>
      <c r="S404" s="162"/>
      <c r="T404" s="162"/>
      <c r="U404" s="162"/>
      <c r="V404" s="163"/>
      <c r="W404" s="163"/>
      <c r="X404" s="163"/>
    </row>
    <row r="405">
      <c r="A405" s="744">
        <v>45719.0</v>
      </c>
      <c r="B405" s="60">
        <v>45783.0</v>
      </c>
      <c r="C405" s="749">
        <v>242722.0</v>
      </c>
      <c r="D405" s="746" t="s">
        <v>116</v>
      </c>
      <c r="E405" s="60">
        <v>45627.0</v>
      </c>
      <c r="F405" s="56">
        <f t="shared" si="10"/>
        <v>5</v>
      </c>
      <c r="G405" s="60">
        <v>45700.0</v>
      </c>
      <c r="H405" s="680">
        <f t="shared" si="8"/>
        <v>2</v>
      </c>
      <c r="I405" s="745" t="s">
        <v>49</v>
      </c>
      <c r="J405" s="677">
        <v>512.0</v>
      </c>
      <c r="K405" s="746" t="s">
        <v>1646</v>
      </c>
      <c r="L405" s="743"/>
      <c r="M405" s="60">
        <v>45751.0</v>
      </c>
      <c r="N405" s="748" t="s">
        <v>19</v>
      </c>
      <c r="O405" s="746" t="s">
        <v>197</v>
      </c>
      <c r="P405" s="743"/>
      <c r="Q405" s="115"/>
      <c r="R405" s="165"/>
      <c r="S405" s="165"/>
      <c r="T405" s="165"/>
      <c r="U405" s="165"/>
      <c r="V405" s="166"/>
      <c r="W405" s="166"/>
      <c r="X405" s="166"/>
    </row>
    <row r="406">
      <c r="A406" s="744">
        <v>45719.0</v>
      </c>
      <c r="B406" s="60">
        <v>45783.0</v>
      </c>
      <c r="C406" s="749">
        <v>242724.0</v>
      </c>
      <c r="D406" s="746" t="s">
        <v>107</v>
      </c>
      <c r="E406" s="60">
        <v>45658.0</v>
      </c>
      <c r="F406" s="56">
        <f t="shared" si="10"/>
        <v>4</v>
      </c>
      <c r="G406" s="60">
        <v>45700.0</v>
      </c>
      <c r="H406" s="680">
        <f t="shared" si="8"/>
        <v>2</v>
      </c>
      <c r="I406" s="746" t="s">
        <v>59</v>
      </c>
      <c r="J406" s="677" t="s">
        <v>33</v>
      </c>
      <c r="K406" s="743"/>
      <c r="L406" s="743"/>
      <c r="M406" s="60">
        <v>45751.0</v>
      </c>
      <c r="N406" s="748" t="s">
        <v>19</v>
      </c>
      <c r="O406" s="677" t="s">
        <v>198</v>
      </c>
      <c r="P406" s="743"/>
      <c r="Q406" s="115"/>
      <c r="R406" s="165"/>
      <c r="S406" s="165"/>
      <c r="T406" s="165"/>
      <c r="U406" s="165"/>
      <c r="V406" s="166"/>
      <c r="W406" s="166"/>
      <c r="X406" s="166"/>
    </row>
    <row r="407">
      <c r="A407" s="744">
        <v>45719.0</v>
      </c>
      <c r="B407" s="60">
        <v>45783.0</v>
      </c>
      <c r="C407" s="749">
        <v>242754.0</v>
      </c>
      <c r="D407" s="746" t="s">
        <v>158</v>
      </c>
      <c r="E407" s="60">
        <v>45689.0</v>
      </c>
      <c r="F407" s="56">
        <f t="shared" si="10"/>
        <v>3</v>
      </c>
      <c r="G407" s="60">
        <v>45700.0</v>
      </c>
      <c r="H407" s="680">
        <f t="shared" si="8"/>
        <v>2</v>
      </c>
      <c r="I407" s="745" t="s">
        <v>49</v>
      </c>
      <c r="J407" s="677"/>
      <c r="K407" s="746" t="s">
        <v>1645</v>
      </c>
      <c r="L407" s="743"/>
      <c r="M407" s="457" t="s">
        <v>721</v>
      </c>
      <c r="N407" s="748" t="s">
        <v>19</v>
      </c>
      <c r="O407" s="746" t="s">
        <v>208</v>
      </c>
      <c r="P407" s="743"/>
      <c r="Q407" s="115"/>
      <c r="R407" s="165"/>
      <c r="S407" s="165"/>
      <c r="T407" s="165"/>
      <c r="U407" s="165"/>
      <c r="V407" s="166"/>
      <c r="W407" s="166"/>
      <c r="X407" s="166"/>
    </row>
    <row r="408">
      <c r="A408" s="744">
        <v>45719.0</v>
      </c>
      <c r="B408" s="60">
        <v>45783.0</v>
      </c>
      <c r="C408" s="749">
        <v>242785.0</v>
      </c>
      <c r="D408" s="746" t="s">
        <v>58</v>
      </c>
      <c r="E408" s="60">
        <v>45597.0</v>
      </c>
      <c r="F408" s="56">
        <f t="shared" si="10"/>
        <v>6</v>
      </c>
      <c r="G408" s="60">
        <v>45700.0</v>
      </c>
      <c r="H408" s="680">
        <f t="shared" si="8"/>
        <v>2</v>
      </c>
      <c r="I408" s="745" t="s">
        <v>49</v>
      </c>
      <c r="J408" s="677">
        <v>512.0</v>
      </c>
      <c r="K408" s="681" t="s">
        <v>64</v>
      </c>
      <c r="L408" s="746" t="s">
        <v>51</v>
      </c>
      <c r="M408" s="60">
        <v>45748.0</v>
      </c>
      <c r="N408" s="748" t="s">
        <v>19</v>
      </c>
      <c r="O408" s="746" t="s">
        <v>65</v>
      </c>
      <c r="P408" s="743"/>
      <c r="Q408" s="115"/>
      <c r="R408" s="165"/>
      <c r="S408" s="165"/>
      <c r="T408" s="165"/>
      <c r="U408" s="165"/>
      <c r="V408" s="166"/>
      <c r="W408" s="166"/>
      <c r="X408" s="166"/>
    </row>
    <row r="409">
      <c r="A409" s="744">
        <v>45719.0</v>
      </c>
      <c r="B409" s="60">
        <v>45783.0</v>
      </c>
      <c r="C409" s="749">
        <v>242793.0</v>
      </c>
      <c r="D409" s="746" t="s">
        <v>58</v>
      </c>
      <c r="E409" s="60">
        <v>45505.0</v>
      </c>
      <c r="F409" s="56">
        <f t="shared" si="10"/>
        <v>9</v>
      </c>
      <c r="G409" s="60">
        <v>45700.0</v>
      </c>
      <c r="H409" s="680">
        <f t="shared" si="8"/>
        <v>2</v>
      </c>
      <c r="I409" s="746" t="s">
        <v>74</v>
      </c>
      <c r="J409" s="677">
        <v>308.0</v>
      </c>
      <c r="K409" s="687"/>
      <c r="L409" s="743"/>
      <c r="M409" s="743"/>
      <c r="N409" s="748" t="s">
        <v>19</v>
      </c>
      <c r="O409" s="746" t="s">
        <v>1647</v>
      </c>
      <c r="P409" s="743"/>
      <c r="Q409" s="115"/>
      <c r="R409" s="165"/>
      <c r="S409" s="165"/>
      <c r="T409" s="165"/>
      <c r="U409" s="165"/>
      <c r="V409" s="166"/>
      <c r="W409" s="166"/>
      <c r="X409" s="166"/>
    </row>
    <row r="410">
      <c r="A410" s="744">
        <v>45719.0</v>
      </c>
      <c r="B410" s="60">
        <v>45783.0</v>
      </c>
      <c r="C410" s="749">
        <v>242812.0</v>
      </c>
      <c r="D410" s="746" t="s">
        <v>99</v>
      </c>
      <c r="E410" s="60">
        <v>45658.0</v>
      </c>
      <c r="F410" s="56">
        <f t="shared" si="10"/>
        <v>4</v>
      </c>
      <c r="G410" s="60">
        <v>45700.0</v>
      </c>
      <c r="H410" s="680">
        <f t="shared" si="8"/>
        <v>2</v>
      </c>
      <c r="I410" s="746" t="s">
        <v>74</v>
      </c>
      <c r="J410" s="690"/>
      <c r="K410" s="745"/>
      <c r="L410" s="743"/>
      <c r="M410" s="60">
        <v>45751.0</v>
      </c>
      <c r="N410" s="748" t="s">
        <v>19</v>
      </c>
      <c r="O410" s="677" t="s">
        <v>198</v>
      </c>
      <c r="P410" s="743"/>
      <c r="Q410" s="115"/>
      <c r="R410" s="165"/>
      <c r="S410" s="165"/>
      <c r="T410" s="165"/>
      <c r="U410" s="165"/>
      <c r="V410" s="166"/>
      <c r="W410" s="166"/>
      <c r="X410" s="166"/>
    </row>
    <row r="411">
      <c r="A411" s="744">
        <v>45719.0</v>
      </c>
      <c r="B411" s="60">
        <v>45783.0</v>
      </c>
      <c r="C411" s="749">
        <v>242815.0</v>
      </c>
      <c r="D411" s="746" t="s">
        <v>158</v>
      </c>
      <c r="E411" s="60">
        <v>45627.0</v>
      </c>
      <c r="F411" s="56">
        <f t="shared" si="10"/>
        <v>5</v>
      </c>
      <c r="G411" s="60">
        <v>45700.0</v>
      </c>
      <c r="H411" s="680">
        <f t="shared" si="8"/>
        <v>2</v>
      </c>
      <c r="I411" s="746" t="s">
        <v>73</v>
      </c>
      <c r="J411" s="677" t="s">
        <v>275</v>
      </c>
      <c r="K411" s="681">
        <v>20000.0</v>
      </c>
      <c r="L411" s="746" t="s">
        <v>68</v>
      </c>
      <c r="M411" s="60">
        <v>45751.0</v>
      </c>
      <c r="N411" s="748" t="s">
        <v>19</v>
      </c>
      <c r="O411" s="745"/>
      <c r="P411" s="743"/>
      <c r="Q411" s="115"/>
      <c r="R411" s="165"/>
      <c r="S411" s="165"/>
      <c r="T411" s="165"/>
      <c r="U411" s="165"/>
      <c r="V411" s="166"/>
      <c r="W411" s="166"/>
      <c r="X411" s="166"/>
    </row>
    <row r="412">
      <c r="A412" s="744">
        <v>45719.0</v>
      </c>
      <c r="B412" s="60">
        <v>45783.0</v>
      </c>
      <c r="C412" s="749">
        <v>242836.0</v>
      </c>
      <c r="D412" s="746" t="s">
        <v>104</v>
      </c>
      <c r="E412" s="60">
        <v>45627.0</v>
      </c>
      <c r="F412" s="56">
        <f t="shared" si="10"/>
        <v>5</v>
      </c>
      <c r="G412" s="60">
        <v>45700.0</v>
      </c>
      <c r="H412" s="680">
        <f t="shared" si="8"/>
        <v>2</v>
      </c>
      <c r="I412" s="745" t="s">
        <v>134</v>
      </c>
      <c r="J412" s="690"/>
      <c r="K412" s="687"/>
      <c r="L412" s="743"/>
      <c r="M412" s="60">
        <v>45751.0</v>
      </c>
      <c r="N412" s="748" t="s">
        <v>19</v>
      </c>
      <c r="O412" s="746" t="s">
        <v>197</v>
      </c>
      <c r="P412" s="743"/>
      <c r="Q412" s="115"/>
      <c r="R412" s="165"/>
      <c r="S412" s="165"/>
      <c r="T412" s="165"/>
      <c r="U412" s="165"/>
      <c r="V412" s="166"/>
      <c r="W412" s="166"/>
      <c r="X412" s="166"/>
    </row>
    <row r="413">
      <c r="A413" s="744">
        <v>45719.0</v>
      </c>
      <c r="B413" s="60">
        <v>45783.0</v>
      </c>
      <c r="C413" s="749">
        <v>242838.0</v>
      </c>
      <c r="D413" s="746" t="s">
        <v>88</v>
      </c>
      <c r="E413" s="60">
        <v>45689.0</v>
      </c>
      <c r="F413" s="56">
        <f t="shared" si="10"/>
        <v>3</v>
      </c>
      <c r="G413" s="60">
        <v>45700.0</v>
      </c>
      <c r="H413" s="680">
        <f t="shared" si="8"/>
        <v>2</v>
      </c>
      <c r="I413" s="745" t="s">
        <v>49</v>
      </c>
      <c r="J413" s="677">
        <v>512.0</v>
      </c>
      <c r="K413" s="746" t="s">
        <v>1648</v>
      </c>
      <c r="L413" s="743"/>
      <c r="M413" s="457" t="s">
        <v>721</v>
      </c>
      <c r="N413" s="748" t="s">
        <v>19</v>
      </c>
      <c r="O413" s="746" t="s">
        <v>208</v>
      </c>
      <c r="P413" s="743"/>
      <c r="Q413" s="115"/>
      <c r="R413" s="165"/>
      <c r="S413" s="165"/>
      <c r="T413" s="165"/>
      <c r="U413" s="165"/>
      <c r="V413" s="166"/>
      <c r="W413" s="166"/>
      <c r="X413" s="166"/>
    </row>
    <row r="414">
      <c r="A414" s="744">
        <v>45719.0</v>
      </c>
      <c r="B414" s="60">
        <v>45783.0</v>
      </c>
      <c r="C414" s="677">
        <v>87896.0</v>
      </c>
      <c r="D414" s="677" t="s">
        <v>89</v>
      </c>
      <c r="E414" s="674">
        <v>44287.0</v>
      </c>
      <c r="F414" s="679">
        <f t="shared" si="10"/>
        <v>49</v>
      </c>
      <c r="G414" s="674">
        <v>44336.0</v>
      </c>
      <c r="H414" s="680">
        <f t="shared" si="8"/>
        <v>47</v>
      </c>
      <c r="I414" s="677" t="s">
        <v>144</v>
      </c>
      <c r="J414" s="677" t="s">
        <v>247</v>
      </c>
      <c r="K414" s="681">
        <v>10000.0</v>
      </c>
      <c r="L414" s="677" t="s">
        <v>68</v>
      </c>
      <c r="M414" s="674">
        <v>45748.0</v>
      </c>
      <c r="N414" s="748" t="s">
        <v>19</v>
      </c>
      <c r="O414" s="677" t="s">
        <v>65</v>
      </c>
      <c r="P414" s="743"/>
      <c r="Q414" s="115"/>
      <c r="R414" s="165"/>
      <c r="S414" s="165"/>
      <c r="T414" s="165"/>
      <c r="U414" s="165"/>
      <c r="V414" s="166"/>
      <c r="W414" s="166"/>
      <c r="X414" s="166"/>
    </row>
    <row r="415">
      <c r="A415" s="744">
        <v>45719.0</v>
      </c>
      <c r="B415" s="60">
        <v>45783.0</v>
      </c>
      <c r="C415" s="677">
        <v>140539.0</v>
      </c>
      <c r="D415" s="677" t="s">
        <v>107</v>
      </c>
      <c r="E415" s="674">
        <v>44743.0</v>
      </c>
      <c r="F415" s="679">
        <f t="shared" si="10"/>
        <v>34</v>
      </c>
      <c r="G415" s="674">
        <v>44791.0</v>
      </c>
      <c r="H415" s="680">
        <f t="shared" si="8"/>
        <v>32</v>
      </c>
      <c r="I415" s="677" t="s">
        <v>59</v>
      </c>
      <c r="J415" s="677">
        <v>129.0</v>
      </c>
      <c r="K415" s="687"/>
      <c r="L415" s="683"/>
      <c r="M415" s="683"/>
      <c r="N415" s="748" t="s">
        <v>19</v>
      </c>
      <c r="O415" s="683"/>
      <c r="P415" s="743"/>
      <c r="Q415" s="115"/>
      <c r="R415" s="165"/>
      <c r="S415" s="165"/>
      <c r="T415" s="165"/>
      <c r="U415" s="165"/>
      <c r="V415" s="166"/>
      <c r="W415" s="166"/>
      <c r="X415" s="166"/>
    </row>
    <row r="416">
      <c r="A416" s="744">
        <v>45719.0</v>
      </c>
      <c r="B416" s="60">
        <v>45783.0</v>
      </c>
      <c r="C416" s="677">
        <v>53408.0</v>
      </c>
      <c r="D416" s="677" t="s">
        <v>494</v>
      </c>
      <c r="E416" s="674">
        <v>44075.0</v>
      </c>
      <c r="F416" s="679">
        <f t="shared" si="10"/>
        <v>56</v>
      </c>
      <c r="G416" s="686">
        <v>44117.0</v>
      </c>
      <c r="H416" s="680">
        <f t="shared" si="8"/>
        <v>54</v>
      </c>
      <c r="I416" s="677" t="s">
        <v>141</v>
      </c>
      <c r="J416" s="677" t="s">
        <v>303</v>
      </c>
      <c r="K416" s="681">
        <v>7000.0</v>
      </c>
      <c r="L416" s="677" t="s">
        <v>68</v>
      </c>
      <c r="M416" s="683"/>
      <c r="N416" s="748" t="s">
        <v>19</v>
      </c>
      <c r="O416" s="677" t="s">
        <v>1649</v>
      </c>
      <c r="P416" s="743"/>
      <c r="Q416" s="115"/>
      <c r="R416" s="165"/>
      <c r="S416" s="165"/>
      <c r="T416" s="165"/>
      <c r="U416" s="165"/>
      <c r="V416" s="166"/>
      <c r="W416" s="166"/>
      <c r="X416" s="166"/>
    </row>
    <row r="417">
      <c r="A417" s="744">
        <v>45719.0</v>
      </c>
      <c r="B417" s="60">
        <v>45783.0</v>
      </c>
      <c r="C417" s="677">
        <v>164233.0</v>
      </c>
      <c r="D417" s="677"/>
      <c r="E417" s="674">
        <v>44896.0</v>
      </c>
      <c r="F417" s="679">
        <f t="shared" si="10"/>
        <v>29</v>
      </c>
      <c r="G417" s="674">
        <v>45001.0</v>
      </c>
      <c r="H417" s="680">
        <f t="shared" si="8"/>
        <v>25</v>
      </c>
      <c r="I417" s="677" t="s">
        <v>63</v>
      </c>
      <c r="J417" s="677">
        <v>437.0</v>
      </c>
      <c r="K417" s="681" t="s">
        <v>64</v>
      </c>
      <c r="L417" s="683"/>
      <c r="M417" s="677" t="s">
        <v>844</v>
      </c>
      <c r="N417" s="748" t="s">
        <v>19</v>
      </c>
      <c r="O417" s="683"/>
      <c r="P417" s="743"/>
      <c r="Q417" s="115"/>
      <c r="R417" s="165"/>
      <c r="S417" s="165"/>
      <c r="T417" s="165"/>
      <c r="U417" s="165"/>
      <c r="V417" s="166"/>
      <c r="W417" s="166"/>
      <c r="X417" s="166"/>
    </row>
    <row r="418">
      <c r="A418" s="674">
        <v>45705.0</v>
      </c>
      <c r="B418" s="60">
        <v>45783.0</v>
      </c>
      <c r="C418" s="677">
        <v>206017.0</v>
      </c>
      <c r="D418" s="677" t="s">
        <v>179</v>
      </c>
      <c r="E418" s="674">
        <v>45261.0</v>
      </c>
      <c r="F418" s="679">
        <f t="shared" si="10"/>
        <v>17</v>
      </c>
      <c r="G418" s="674">
        <v>45363.0</v>
      </c>
      <c r="H418" s="680">
        <f t="shared" si="8"/>
        <v>13</v>
      </c>
      <c r="I418" s="677" t="s">
        <v>72</v>
      </c>
      <c r="J418" s="677">
        <v>4012.0</v>
      </c>
      <c r="K418" s="681"/>
      <c r="L418" s="677" t="s">
        <v>51</v>
      </c>
      <c r="M418" s="683"/>
      <c r="N418" s="748" t="s">
        <v>19</v>
      </c>
      <c r="O418" s="683"/>
      <c r="P418" s="683"/>
      <c r="Q418" s="115"/>
      <c r="R418" s="165"/>
      <c r="S418" s="165"/>
      <c r="T418" s="165"/>
      <c r="U418" s="165"/>
      <c r="V418" s="166"/>
      <c r="W418" s="166"/>
      <c r="X418" s="166"/>
    </row>
    <row r="419">
      <c r="A419" s="674">
        <v>45705.0</v>
      </c>
      <c r="B419" s="60">
        <v>45783.0</v>
      </c>
      <c r="C419" s="677">
        <v>222555.0</v>
      </c>
      <c r="D419" s="677" t="s">
        <v>114</v>
      </c>
      <c r="E419" s="674">
        <v>45474.0</v>
      </c>
      <c r="F419" s="679">
        <f t="shared" si="10"/>
        <v>10</v>
      </c>
      <c r="G419" s="674">
        <v>45497.0</v>
      </c>
      <c r="H419" s="680">
        <f t="shared" si="8"/>
        <v>9</v>
      </c>
      <c r="I419" s="677" t="s">
        <v>63</v>
      </c>
      <c r="J419" s="677">
        <v>404.0</v>
      </c>
      <c r="K419" s="687"/>
      <c r="L419" s="677" t="s">
        <v>51</v>
      </c>
      <c r="M419" s="674">
        <v>45749.0</v>
      </c>
      <c r="N419" s="748" t="s">
        <v>19</v>
      </c>
      <c r="O419" s="677" t="s">
        <v>65</v>
      </c>
      <c r="P419" s="683"/>
      <c r="Q419" s="115"/>
      <c r="R419" s="165"/>
      <c r="S419" s="165"/>
      <c r="T419" s="165"/>
      <c r="U419" s="165"/>
      <c r="V419" s="166"/>
      <c r="W419" s="166"/>
      <c r="X419" s="166"/>
    </row>
    <row r="420">
      <c r="A420" s="674">
        <v>45722.0</v>
      </c>
      <c r="B420" s="60">
        <v>45783.0</v>
      </c>
      <c r="C420" s="677">
        <v>215949.0</v>
      </c>
      <c r="D420" s="677" t="s">
        <v>55</v>
      </c>
      <c r="E420" s="674">
        <v>45352.0</v>
      </c>
      <c r="F420" s="679">
        <f t="shared" si="10"/>
        <v>14</v>
      </c>
      <c r="G420" s="674">
        <v>45440.0</v>
      </c>
      <c r="H420" s="680">
        <f t="shared" si="8"/>
        <v>11</v>
      </c>
      <c r="I420" s="677" t="s">
        <v>59</v>
      </c>
      <c r="J420" s="391" t="s">
        <v>1300</v>
      </c>
      <c r="K420" s="681">
        <v>6000.0</v>
      </c>
      <c r="L420" s="677" t="s">
        <v>51</v>
      </c>
      <c r="M420" s="674">
        <v>45707.0</v>
      </c>
      <c r="N420" s="748" t="s">
        <v>19</v>
      </c>
      <c r="O420" s="677" t="s">
        <v>1650</v>
      </c>
      <c r="P420" s="683"/>
      <c r="Q420" s="115"/>
      <c r="R420" s="165"/>
      <c r="S420" s="165"/>
      <c r="T420" s="165"/>
      <c r="U420" s="165"/>
      <c r="V420" s="166"/>
      <c r="W420" s="166"/>
      <c r="X420" s="166"/>
    </row>
    <row r="421">
      <c r="A421" s="674">
        <v>45705.0</v>
      </c>
      <c r="B421" s="60">
        <v>45783.0</v>
      </c>
      <c r="C421" s="742">
        <v>234495.0</v>
      </c>
      <c r="D421" s="677" t="s">
        <v>62</v>
      </c>
      <c r="E421" s="674">
        <v>45566.0</v>
      </c>
      <c r="F421" s="679">
        <f t="shared" si="10"/>
        <v>7</v>
      </c>
      <c r="G421" s="686">
        <v>45614.0</v>
      </c>
      <c r="H421" s="680">
        <f t="shared" si="8"/>
        <v>5</v>
      </c>
      <c r="I421" s="677" t="s">
        <v>73</v>
      </c>
      <c r="J421" s="677">
        <v>342.0</v>
      </c>
      <c r="K421" s="681">
        <v>15000.0</v>
      </c>
      <c r="L421" s="677" t="s">
        <v>51</v>
      </c>
      <c r="M421" s="683"/>
      <c r="N421" s="748" t="s">
        <v>19</v>
      </c>
      <c r="O421" s="683"/>
      <c r="P421" s="683"/>
      <c r="Q421" s="115"/>
      <c r="R421" s="165"/>
      <c r="S421" s="165"/>
      <c r="T421" s="165"/>
      <c r="U421" s="165"/>
      <c r="V421" s="166"/>
      <c r="W421" s="166"/>
      <c r="X421" s="166"/>
    </row>
    <row r="422">
      <c r="A422" s="674">
        <v>45705.0</v>
      </c>
      <c r="B422" s="60">
        <v>45783.0</v>
      </c>
      <c r="C422" s="677">
        <v>47262.0</v>
      </c>
      <c r="D422" s="677" t="s">
        <v>62</v>
      </c>
      <c r="E422" s="674">
        <v>43862.0</v>
      </c>
      <c r="F422" s="679">
        <f t="shared" si="10"/>
        <v>63</v>
      </c>
      <c r="G422" s="674">
        <v>43945.0</v>
      </c>
      <c r="H422" s="680">
        <f t="shared" si="8"/>
        <v>60</v>
      </c>
      <c r="I422" s="677" t="s">
        <v>49</v>
      </c>
      <c r="J422" s="677">
        <v>505.0</v>
      </c>
      <c r="K422" s="681">
        <v>2900.0</v>
      </c>
      <c r="L422" s="677" t="s">
        <v>51</v>
      </c>
      <c r="M422" s="683"/>
      <c r="N422" s="748" t="s">
        <v>19</v>
      </c>
      <c r="O422" s="677" t="s">
        <v>1651</v>
      </c>
      <c r="P422" s="683"/>
      <c r="Q422" s="115"/>
      <c r="R422" s="165"/>
      <c r="S422" s="165"/>
      <c r="T422" s="165"/>
      <c r="U422" s="165"/>
      <c r="V422" s="166"/>
      <c r="W422" s="166"/>
      <c r="X422" s="166"/>
    </row>
    <row r="423">
      <c r="A423" s="674">
        <v>45705.0</v>
      </c>
      <c r="B423" s="60">
        <v>45783.0</v>
      </c>
      <c r="C423" s="742">
        <v>238759.0</v>
      </c>
      <c r="D423" s="677" t="s">
        <v>98</v>
      </c>
      <c r="E423" s="674">
        <v>44501.0</v>
      </c>
      <c r="F423" s="679">
        <f t="shared" si="10"/>
        <v>42</v>
      </c>
      <c r="G423" s="674">
        <v>45677.0</v>
      </c>
      <c r="H423" s="680">
        <f t="shared" si="8"/>
        <v>3</v>
      </c>
      <c r="I423" s="677" t="s">
        <v>134</v>
      </c>
      <c r="J423" s="677">
        <v>1016.0</v>
      </c>
      <c r="K423" s="681">
        <v>3000.0</v>
      </c>
      <c r="L423" s="677" t="s">
        <v>68</v>
      </c>
      <c r="M423" s="683"/>
      <c r="N423" s="748" t="s">
        <v>19</v>
      </c>
      <c r="O423" s="683"/>
      <c r="P423" s="683"/>
      <c r="Q423" s="115"/>
      <c r="R423" s="165"/>
      <c r="S423" s="165"/>
      <c r="T423" s="165"/>
      <c r="U423" s="165"/>
      <c r="V423" s="166"/>
      <c r="W423" s="166"/>
      <c r="X423" s="166"/>
    </row>
    <row r="424">
      <c r="A424" s="674">
        <v>45705.0</v>
      </c>
      <c r="B424" s="60">
        <v>45783.0</v>
      </c>
      <c r="C424" s="742">
        <v>229182.0</v>
      </c>
      <c r="D424" s="677" t="s">
        <v>118</v>
      </c>
      <c r="E424" s="674">
        <v>45536.0</v>
      </c>
      <c r="F424" s="679">
        <f t="shared" si="10"/>
        <v>8</v>
      </c>
      <c r="G424" s="674">
        <v>45561.0</v>
      </c>
      <c r="H424" s="680">
        <f t="shared" si="8"/>
        <v>7</v>
      </c>
      <c r="I424" s="677" t="s">
        <v>59</v>
      </c>
      <c r="J424" s="677">
        <v>108.0</v>
      </c>
      <c r="K424" s="681">
        <v>4000.0</v>
      </c>
      <c r="L424" s="677" t="s">
        <v>68</v>
      </c>
      <c r="M424" s="674">
        <v>45748.0</v>
      </c>
      <c r="N424" s="748" t="s">
        <v>19</v>
      </c>
      <c r="O424" s="677" t="s">
        <v>65</v>
      </c>
      <c r="P424" s="683"/>
      <c r="Q424" s="115"/>
      <c r="R424" s="165"/>
      <c r="S424" s="165"/>
      <c r="T424" s="165"/>
      <c r="U424" s="165"/>
      <c r="V424" s="166"/>
      <c r="W424" s="166"/>
      <c r="X424" s="166"/>
    </row>
    <row r="425">
      <c r="A425" s="674">
        <v>45705.0</v>
      </c>
      <c r="B425" s="60">
        <v>45783.0</v>
      </c>
      <c r="C425" s="677">
        <v>233778.0</v>
      </c>
      <c r="D425" s="677" t="s">
        <v>99</v>
      </c>
      <c r="E425" s="674">
        <v>45566.0</v>
      </c>
      <c r="F425" s="679">
        <f t="shared" si="10"/>
        <v>7</v>
      </c>
      <c r="G425" s="674">
        <v>45543.0</v>
      </c>
      <c r="H425" s="680">
        <f t="shared" si="8"/>
        <v>7</v>
      </c>
      <c r="I425" s="677" t="s">
        <v>63</v>
      </c>
      <c r="J425" s="677">
        <v>404.0</v>
      </c>
      <c r="K425" s="687"/>
      <c r="L425" s="683"/>
      <c r="M425" s="674">
        <v>45749.0</v>
      </c>
      <c r="N425" s="748" t="s">
        <v>19</v>
      </c>
      <c r="O425" s="677" t="s">
        <v>65</v>
      </c>
      <c r="P425" s="683"/>
      <c r="Q425" s="115"/>
      <c r="R425" s="165"/>
      <c r="S425" s="165"/>
      <c r="T425" s="165"/>
      <c r="U425" s="165"/>
      <c r="V425" s="166"/>
      <c r="W425" s="166"/>
      <c r="X425" s="166"/>
    </row>
    <row r="426">
      <c r="A426" s="674">
        <v>45705.0</v>
      </c>
      <c r="B426" s="60">
        <v>45783.0</v>
      </c>
      <c r="C426" s="677">
        <v>127497.0</v>
      </c>
      <c r="D426" s="677" t="s">
        <v>71</v>
      </c>
      <c r="E426" s="674">
        <v>44562.0</v>
      </c>
      <c r="F426" s="679">
        <f t="shared" si="10"/>
        <v>40</v>
      </c>
      <c r="G426" s="674">
        <v>44688.0</v>
      </c>
      <c r="H426" s="680">
        <f t="shared" si="8"/>
        <v>35</v>
      </c>
      <c r="I426" s="677" t="s">
        <v>49</v>
      </c>
      <c r="J426" s="677" t="s">
        <v>1652</v>
      </c>
      <c r="K426" s="681">
        <v>4000.0</v>
      </c>
      <c r="L426" s="677" t="s">
        <v>68</v>
      </c>
      <c r="M426" s="674">
        <v>45554.0</v>
      </c>
      <c r="N426" s="748" t="s">
        <v>19</v>
      </c>
      <c r="O426" s="677" t="s">
        <v>1653</v>
      </c>
      <c r="P426" s="683"/>
      <c r="Q426" s="115"/>
      <c r="R426" s="165"/>
      <c r="S426" s="165"/>
      <c r="T426" s="165"/>
      <c r="U426" s="165"/>
      <c r="V426" s="166"/>
      <c r="W426" s="166"/>
      <c r="X426" s="166"/>
    </row>
    <row r="427">
      <c r="A427" s="674">
        <v>45705.0</v>
      </c>
      <c r="B427" s="60">
        <v>45783.0</v>
      </c>
      <c r="C427" s="677">
        <v>222509.0</v>
      </c>
      <c r="D427" s="677" t="s">
        <v>41</v>
      </c>
      <c r="E427" s="674">
        <v>45474.0</v>
      </c>
      <c r="F427" s="679">
        <f t="shared" si="10"/>
        <v>10</v>
      </c>
      <c r="G427" s="674">
        <v>45496.0</v>
      </c>
      <c r="H427" s="680">
        <f t="shared" si="8"/>
        <v>9</v>
      </c>
      <c r="I427" s="677" t="s">
        <v>73</v>
      </c>
      <c r="J427" s="677" t="s">
        <v>180</v>
      </c>
      <c r="K427" s="681">
        <v>17000.0</v>
      </c>
      <c r="L427" s="677" t="s">
        <v>68</v>
      </c>
      <c r="M427" s="683"/>
      <c r="N427" s="748" t="s">
        <v>19</v>
      </c>
      <c r="O427" s="683"/>
      <c r="P427" s="683"/>
      <c r="Q427" s="115"/>
      <c r="R427" s="165"/>
      <c r="S427" s="165"/>
      <c r="T427" s="165"/>
      <c r="U427" s="165"/>
      <c r="V427" s="166"/>
      <c r="W427" s="166"/>
      <c r="X427" s="166"/>
    </row>
    <row r="428">
      <c r="A428" s="674">
        <v>45705.0</v>
      </c>
      <c r="B428" s="60">
        <v>45783.0</v>
      </c>
      <c r="C428" s="742">
        <v>242009.0</v>
      </c>
      <c r="D428" s="677" t="s">
        <v>107</v>
      </c>
      <c r="E428" s="674">
        <v>45689.0</v>
      </c>
      <c r="F428" s="56">
        <f t="shared" si="10"/>
        <v>3</v>
      </c>
      <c r="G428" s="674">
        <v>45693.0</v>
      </c>
      <c r="H428" s="680">
        <f t="shared" si="8"/>
        <v>3</v>
      </c>
      <c r="I428" s="677" t="s">
        <v>74</v>
      </c>
      <c r="J428" s="683"/>
      <c r="K428" s="687"/>
      <c r="L428" s="683"/>
      <c r="M428" s="457" t="s">
        <v>721</v>
      </c>
      <c r="N428" s="748" t="s">
        <v>19</v>
      </c>
      <c r="O428" s="746" t="s">
        <v>208</v>
      </c>
      <c r="P428" s="743"/>
      <c r="Q428" s="115"/>
      <c r="R428" s="165"/>
      <c r="S428" s="165"/>
      <c r="T428" s="165"/>
      <c r="U428" s="165"/>
      <c r="V428" s="166"/>
      <c r="W428" s="166"/>
      <c r="X428" s="166"/>
    </row>
    <row r="429">
      <c r="A429" s="674">
        <v>45705.0</v>
      </c>
      <c r="B429" s="60">
        <v>45783.0</v>
      </c>
      <c r="C429" s="742">
        <v>229612.0</v>
      </c>
      <c r="D429" s="677" t="s">
        <v>41</v>
      </c>
      <c r="E429" s="674">
        <v>45536.0</v>
      </c>
      <c r="F429" s="679">
        <f t="shared" si="10"/>
        <v>8</v>
      </c>
      <c r="G429" s="674">
        <v>45566.0</v>
      </c>
      <c r="H429" s="680">
        <f t="shared" si="8"/>
        <v>7</v>
      </c>
      <c r="I429" s="677" t="s">
        <v>49</v>
      </c>
      <c r="J429" s="677">
        <v>532.0</v>
      </c>
      <c r="K429" s="681">
        <v>5500.0</v>
      </c>
      <c r="L429" s="677" t="s">
        <v>68</v>
      </c>
      <c r="M429" s="683"/>
      <c r="N429" s="748" t="s">
        <v>19</v>
      </c>
      <c r="O429" s="677" t="s">
        <v>1654</v>
      </c>
      <c r="P429" s="743"/>
      <c r="Q429" s="115"/>
      <c r="R429" s="165"/>
      <c r="S429" s="165"/>
      <c r="T429" s="165"/>
      <c r="U429" s="165"/>
      <c r="V429" s="166"/>
      <c r="W429" s="166"/>
      <c r="X429" s="166"/>
    </row>
    <row r="430">
      <c r="A430" s="674">
        <v>45705.0</v>
      </c>
      <c r="B430" s="60">
        <v>45782.0</v>
      </c>
      <c r="C430" s="742">
        <v>239065.0</v>
      </c>
      <c r="D430" s="677" t="s">
        <v>41</v>
      </c>
      <c r="E430" s="674">
        <v>45658.0</v>
      </c>
      <c r="F430" s="679">
        <f t="shared" si="10"/>
        <v>4</v>
      </c>
      <c r="G430" s="674">
        <v>45674.0</v>
      </c>
      <c r="H430" s="680">
        <f t="shared" si="8"/>
        <v>3</v>
      </c>
      <c r="I430" s="677" t="s">
        <v>49</v>
      </c>
      <c r="J430" s="683"/>
      <c r="K430" s="677" t="s">
        <v>1655</v>
      </c>
      <c r="L430" s="683"/>
      <c r="M430" s="60">
        <v>45751.0</v>
      </c>
      <c r="N430" s="748" t="s">
        <v>17</v>
      </c>
      <c r="O430" s="677" t="s">
        <v>198</v>
      </c>
      <c r="P430" s="743"/>
      <c r="Q430" s="115"/>
      <c r="R430" s="165"/>
      <c r="S430" s="165"/>
      <c r="T430" s="165"/>
      <c r="U430" s="165"/>
      <c r="V430" s="166"/>
      <c r="W430" s="166"/>
      <c r="X430" s="166"/>
    </row>
    <row r="431">
      <c r="A431" s="674">
        <v>45705.0</v>
      </c>
      <c r="B431" s="60">
        <v>45783.0</v>
      </c>
      <c r="C431" s="677">
        <v>214749.0</v>
      </c>
      <c r="D431" s="677" t="s">
        <v>89</v>
      </c>
      <c r="E431" s="674">
        <v>45413.0</v>
      </c>
      <c r="F431" s="679">
        <f t="shared" si="10"/>
        <v>12</v>
      </c>
      <c r="G431" s="674">
        <v>45428.0</v>
      </c>
      <c r="H431" s="680">
        <f t="shared" si="8"/>
        <v>11</v>
      </c>
      <c r="I431" s="677" t="s">
        <v>73</v>
      </c>
      <c r="J431" s="677" t="s">
        <v>258</v>
      </c>
      <c r="K431" s="681">
        <v>20000.0</v>
      </c>
      <c r="L431" s="677" t="s">
        <v>68</v>
      </c>
      <c r="M431" s="683"/>
      <c r="N431" s="748" t="s">
        <v>19</v>
      </c>
      <c r="O431" s="683"/>
      <c r="P431" s="743"/>
      <c r="Q431" s="115"/>
      <c r="R431" s="165"/>
      <c r="S431" s="165"/>
      <c r="T431" s="165"/>
      <c r="U431" s="165"/>
      <c r="V431" s="166"/>
      <c r="W431" s="166"/>
      <c r="X431" s="166"/>
    </row>
    <row r="432">
      <c r="A432" s="674">
        <v>45705.0</v>
      </c>
      <c r="B432" s="60">
        <v>45783.0</v>
      </c>
      <c r="C432" s="742">
        <v>235992.0</v>
      </c>
      <c r="D432" s="677" t="s">
        <v>89</v>
      </c>
      <c r="E432" s="674">
        <v>45597.0</v>
      </c>
      <c r="F432" s="679">
        <f t="shared" si="10"/>
        <v>6</v>
      </c>
      <c r="G432" s="686">
        <v>45637.0</v>
      </c>
      <c r="H432" s="680">
        <f t="shared" si="8"/>
        <v>4</v>
      </c>
      <c r="I432" s="677" t="s">
        <v>74</v>
      </c>
      <c r="J432" s="677">
        <v>328.0</v>
      </c>
      <c r="K432" s="681">
        <v>4000.0</v>
      </c>
      <c r="L432" s="677" t="s">
        <v>68</v>
      </c>
      <c r="M432" s="683"/>
      <c r="N432" s="748" t="s">
        <v>19</v>
      </c>
      <c r="O432" s="677" t="s">
        <v>1656</v>
      </c>
      <c r="P432" s="743"/>
      <c r="Q432" s="115"/>
      <c r="R432" s="165"/>
      <c r="S432" s="165"/>
      <c r="T432" s="165"/>
      <c r="U432" s="165"/>
      <c r="V432" s="166"/>
      <c r="W432" s="166"/>
      <c r="X432" s="166"/>
    </row>
    <row r="433">
      <c r="A433" s="674">
        <v>45705.0</v>
      </c>
      <c r="B433" s="60">
        <v>45783.0</v>
      </c>
      <c r="C433" s="742">
        <v>240696.0</v>
      </c>
      <c r="D433" s="677" t="s">
        <v>89</v>
      </c>
      <c r="E433" s="674">
        <v>45658.0</v>
      </c>
      <c r="F433" s="679">
        <f t="shared" si="10"/>
        <v>4</v>
      </c>
      <c r="G433" s="674">
        <v>45684.0</v>
      </c>
      <c r="H433" s="680">
        <f t="shared" si="8"/>
        <v>3</v>
      </c>
      <c r="I433" s="677" t="s">
        <v>59</v>
      </c>
      <c r="J433" s="677" t="s">
        <v>33</v>
      </c>
      <c r="K433" s="683"/>
      <c r="L433" s="683"/>
      <c r="M433" s="60">
        <v>45751.0</v>
      </c>
      <c r="N433" s="748" t="s">
        <v>19</v>
      </c>
      <c r="O433" s="677" t="s">
        <v>198</v>
      </c>
      <c r="P433" s="743"/>
      <c r="Q433" s="115"/>
      <c r="R433" s="165"/>
      <c r="S433" s="165"/>
      <c r="T433" s="165"/>
      <c r="U433" s="165"/>
      <c r="V433" s="166"/>
      <c r="W433" s="166"/>
      <c r="X433" s="166"/>
    </row>
    <row r="434">
      <c r="A434" s="674">
        <v>45705.0</v>
      </c>
      <c r="B434" s="60">
        <v>45783.0</v>
      </c>
      <c r="C434" s="742">
        <v>235287.0</v>
      </c>
      <c r="D434" s="677" t="s">
        <v>89</v>
      </c>
      <c r="E434" s="674">
        <v>45597.0</v>
      </c>
      <c r="F434" s="679">
        <f t="shared" si="10"/>
        <v>6</v>
      </c>
      <c r="G434" s="686">
        <v>45624.0</v>
      </c>
      <c r="H434" s="680">
        <f t="shared" si="8"/>
        <v>5</v>
      </c>
      <c r="I434" s="677" t="s">
        <v>74</v>
      </c>
      <c r="J434" s="677" t="s">
        <v>108</v>
      </c>
      <c r="K434" s="681">
        <v>8000.0</v>
      </c>
      <c r="L434" s="677" t="s">
        <v>68</v>
      </c>
      <c r="M434" s="683"/>
      <c r="N434" s="748" t="s">
        <v>19</v>
      </c>
      <c r="O434" s="677" t="s">
        <v>1657</v>
      </c>
      <c r="P434" s="743"/>
      <c r="Q434" s="115"/>
      <c r="R434" s="165"/>
      <c r="S434" s="165"/>
      <c r="T434" s="165"/>
      <c r="U434" s="165"/>
      <c r="V434" s="166"/>
      <c r="W434" s="166"/>
      <c r="X434" s="166"/>
    </row>
    <row r="435">
      <c r="A435" s="674">
        <v>45705.0</v>
      </c>
      <c r="B435" s="60">
        <v>45783.0</v>
      </c>
      <c r="C435" s="742">
        <v>240309.0</v>
      </c>
      <c r="D435" s="677" t="s">
        <v>89</v>
      </c>
      <c r="E435" s="674">
        <v>45658.0</v>
      </c>
      <c r="F435" s="679">
        <f t="shared" si="10"/>
        <v>4</v>
      </c>
      <c r="G435" s="674">
        <v>45679.0</v>
      </c>
      <c r="H435" s="680">
        <f t="shared" si="8"/>
        <v>3</v>
      </c>
      <c r="I435" s="677" t="s">
        <v>59</v>
      </c>
      <c r="J435" s="677" t="s">
        <v>33</v>
      </c>
      <c r="K435" s="683"/>
      <c r="L435" s="683"/>
      <c r="M435" s="60">
        <v>45751.0</v>
      </c>
      <c r="N435" s="748" t="s">
        <v>19</v>
      </c>
      <c r="O435" s="677" t="s">
        <v>198</v>
      </c>
      <c r="P435" s="743"/>
      <c r="Q435" s="115"/>
      <c r="R435" s="165"/>
      <c r="S435" s="165"/>
      <c r="T435" s="165"/>
      <c r="U435" s="165"/>
      <c r="V435" s="166"/>
      <c r="W435" s="166"/>
      <c r="X435" s="166"/>
    </row>
    <row r="436">
      <c r="A436" s="674">
        <v>45705.0</v>
      </c>
      <c r="B436" s="60">
        <v>45782.0</v>
      </c>
      <c r="C436" s="742">
        <v>241018.0</v>
      </c>
      <c r="D436" s="677" t="s">
        <v>89</v>
      </c>
      <c r="E436" s="674">
        <v>45627.0</v>
      </c>
      <c r="F436" s="679">
        <f t="shared" si="10"/>
        <v>5</v>
      </c>
      <c r="G436" s="674">
        <v>45686.0</v>
      </c>
      <c r="H436" s="680">
        <f t="shared" si="8"/>
        <v>3</v>
      </c>
      <c r="I436" s="677" t="s">
        <v>49</v>
      </c>
      <c r="J436" s="677">
        <v>512.0</v>
      </c>
      <c r="K436" s="677" t="s">
        <v>1658</v>
      </c>
      <c r="L436" s="683"/>
      <c r="M436" s="60">
        <v>45751.0</v>
      </c>
      <c r="N436" s="748" t="s">
        <v>17</v>
      </c>
      <c r="O436" s="746" t="s">
        <v>197</v>
      </c>
      <c r="P436" s="743"/>
      <c r="Q436" s="115"/>
      <c r="R436" s="165"/>
      <c r="S436" s="165"/>
      <c r="T436" s="165"/>
      <c r="U436" s="165"/>
      <c r="V436" s="166"/>
      <c r="W436" s="166"/>
      <c r="X436" s="166"/>
    </row>
    <row r="437">
      <c r="A437" s="674">
        <v>45705.0</v>
      </c>
      <c r="B437" s="60">
        <v>45783.0</v>
      </c>
      <c r="C437" s="742">
        <v>239270.0</v>
      </c>
      <c r="D437" s="677" t="s">
        <v>62</v>
      </c>
      <c r="E437" s="674">
        <v>45658.0</v>
      </c>
      <c r="F437" s="679">
        <f t="shared" si="10"/>
        <v>4</v>
      </c>
      <c r="G437" s="674">
        <v>45688.0</v>
      </c>
      <c r="H437" s="680">
        <f t="shared" si="8"/>
        <v>3</v>
      </c>
      <c r="I437" s="677" t="s">
        <v>59</v>
      </c>
      <c r="J437" s="677" t="s">
        <v>33</v>
      </c>
      <c r="K437" s="677" t="s">
        <v>1659</v>
      </c>
      <c r="L437" s="683"/>
      <c r="M437" s="60">
        <v>45751.0</v>
      </c>
      <c r="N437" s="748" t="s">
        <v>19</v>
      </c>
      <c r="O437" s="677" t="s">
        <v>198</v>
      </c>
      <c r="P437" s="743"/>
      <c r="Q437" s="115"/>
      <c r="R437" s="165"/>
      <c r="S437" s="165"/>
      <c r="T437" s="165"/>
      <c r="U437" s="165"/>
      <c r="V437" s="166"/>
      <c r="W437" s="166"/>
      <c r="X437" s="166"/>
    </row>
    <row r="438">
      <c r="A438" s="674">
        <v>45705.0</v>
      </c>
      <c r="B438" s="60">
        <v>45783.0</v>
      </c>
      <c r="C438" s="742">
        <v>240334.0</v>
      </c>
      <c r="D438" s="677" t="s">
        <v>62</v>
      </c>
      <c r="E438" s="674">
        <v>45658.0</v>
      </c>
      <c r="F438" s="679">
        <f t="shared" si="10"/>
        <v>4</v>
      </c>
      <c r="G438" s="674">
        <v>45681.0</v>
      </c>
      <c r="H438" s="680">
        <f t="shared" si="8"/>
        <v>3</v>
      </c>
      <c r="I438" s="677" t="s">
        <v>59</v>
      </c>
      <c r="J438" s="677" t="s">
        <v>33</v>
      </c>
      <c r="K438" s="677" t="s">
        <v>1660</v>
      </c>
      <c r="L438" s="683"/>
      <c r="M438" s="60">
        <v>45751.0</v>
      </c>
      <c r="N438" s="748" t="s">
        <v>19</v>
      </c>
      <c r="O438" s="677" t="s">
        <v>198</v>
      </c>
      <c r="P438" s="743"/>
      <c r="Q438" s="115"/>
      <c r="R438" s="165"/>
      <c r="S438" s="165"/>
      <c r="T438" s="165"/>
      <c r="U438" s="165"/>
      <c r="V438" s="166"/>
      <c r="W438" s="166"/>
      <c r="X438" s="166"/>
    </row>
    <row r="439">
      <c r="A439" s="674">
        <v>45705.0</v>
      </c>
      <c r="B439" s="60">
        <v>45783.0</v>
      </c>
      <c r="C439" s="742">
        <v>240865.0</v>
      </c>
      <c r="D439" s="677" t="s">
        <v>116</v>
      </c>
      <c r="E439" s="674">
        <v>45627.0</v>
      </c>
      <c r="F439" s="679">
        <f t="shared" si="10"/>
        <v>5</v>
      </c>
      <c r="G439" s="674">
        <v>45684.0</v>
      </c>
      <c r="H439" s="680">
        <f t="shared" si="8"/>
        <v>3</v>
      </c>
      <c r="I439" s="677" t="s">
        <v>137</v>
      </c>
      <c r="J439" s="677" t="s">
        <v>143</v>
      </c>
      <c r="K439" s="683"/>
      <c r="L439" s="683"/>
      <c r="M439" s="60">
        <v>45751.0</v>
      </c>
      <c r="N439" s="748" t="s">
        <v>19</v>
      </c>
      <c r="O439" s="746" t="s">
        <v>197</v>
      </c>
      <c r="P439" s="743"/>
      <c r="Q439" s="115"/>
      <c r="R439" s="165"/>
      <c r="S439" s="165"/>
      <c r="T439" s="165"/>
      <c r="U439" s="165"/>
      <c r="V439" s="166"/>
      <c r="W439" s="166"/>
      <c r="X439" s="166"/>
    </row>
    <row r="440">
      <c r="A440" s="674">
        <v>45705.0</v>
      </c>
      <c r="B440" s="60">
        <v>45783.0</v>
      </c>
      <c r="C440" s="742">
        <v>240861.0</v>
      </c>
      <c r="D440" s="677" t="s">
        <v>118</v>
      </c>
      <c r="E440" s="674">
        <v>45658.0</v>
      </c>
      <c r="F440" s="679">
        <f t="shared" si="10"/>
        <v>4</v>
      </c>
      <c r="G440" s="674">
        <v>45684.0</v>
      </c>
      <c r="H440" s="680">
        <f t="shared" si="8"/>
        <v>3</v>
      </c>
      <c r="I440" s="677" t="s">
        <v>74</v>
      </c>
      <c r="J440" s="677" t="s">
        <v>143</v>
      </c>
      <c r="K440" s="683"/>
      <c r="L440" s="683"/>
      <c r="M440" s="60">
        <v>45751.0</v>
      </c>
      <c r="N440" s="748" t="s">
        <v>19</v>
      </c>
      <c r="O440" s="677" t="s">
        <v>198</v>
      </c>
      <c r="P440" s="743"/>
      <c r="Q440" s="115"/>
      <c r="R440" s="165"/>
      <c r="S440" s="165"/>
      <c r="T440" s="165"/>
      <c r="U440" s="165"/>
      <c r="V440" s="166"/>
      <c r="W440" s="166"/>
      <c r="X440" s="166"/>
    </row>
    <row r="441">
      <c r="A441" s="674">
        <v>45705.0</v>
      </c>
      <c r="B441" s="60">
        <v>45783.0</v>
      </c>
      <c r="C441" s="742">
        <v>242073.0</v>
      </c>
      <c r="D441" s="677" t="s">
        <v>118</v>
      </c>
      <c r="E441" s="674">
        <v>45658.0</v>
      </c>
      <c r="F441" s="679">
        <f t="shared" si="10"/>
        <v>4</v>
      </c>
      <c r="G441" s="674">
        <v>45694.0</v>
      </c>
      <c r="H441" s="680">
        <f t="shared" si="8"/>
        <v>3</v>
      </c>
      <c r="I441" s="677" t="s">
        <v>73</v>
      </c>
      <c r="J441" s="677" t="s">
        <v>143</v>
      </c>
      <c r="K441" s="683"/>
      <c r="L441" s="683"/>
      <c r="M441" s="60">
        <v>45751.0</v>
      </c>
      <c r="N441" s="748" t="s">
        <v>19</v>
      </c>
      <c r="O441" s="677" t="s">
        <v>198</v>
      </c>
      <c r="P441" s="743"/>
      <c r="Q441" s="115"/>
      <c r="R441" s="165"/>
      <c r="S441" s="165"/>
      <c r="T441" s="165"/>
      <c r="U441" s="165"/>
      <c r="V441" s="166"/>
      <c r="W441" s="166"/>
      <c r="X441" s="166"/>
    </row>
    <row r="442">
      <c r="A442" s="674">
        <v>45705.0</v>
      </c>
      <c r="B442" s="60">
        <v>45783.0</v>
      </c>
      <c r="C442" s="742">
        <v>235808.0</v>
      </c>
      <c r="D442" s="677" t="s">
        <v>41</v>
      </c>
      <c r="E442" s="674">
        <v>45627.0</v>
      </c>
      <c r="F442" s="679">
        <f t="shared" si="10"/>
        <v>5</v>
      </c>
      <c r="G442" s="686">
        <v>45656.0</v>
      </c>
      <c r="H442" s="680">
        <f t="shared" si="8"/>
        <v>4</v>
      </c>
      <c r="I442" s="677" t="s">
        <v>63</v>
      </c>
      <c r="J442" s="677" t="s">
        <v>459</v>
      </c>
      <c r="K442" s="677" t="s">
        <v>1661</v>
      </c>
      <c r="L442" s="683"/>
      <c r="M442" s="60">
        <v>45751.0</v>
      </c>
      <c r="N442" s="748" t="s">
        <v>19</v>
      </c>
      <c r="O442" s="746" t="s">
        <v>197</v>
      </c>
      <c r="P442" s="743"/>
      <c r="Q442" s="115"/>
      <c r="R442" s="165"/>
      <c r="S442" s="165"/>
      <c r="T442" s="165"/>
      <c r="U442" s="165"/>
      <c r="V442" s="166"/>
      <c r="W442" s="166"/>
      <c r="X442" s="166"/>
    </row>
    <row r="443">
      <c r="A443" s="674">
        <v>45705.0</v>
      </c>
      <c r="B443" s="60">
        <v>45783.0</v>
      </c>
      <c r="C443" s="677">
        <v>242641.0</v>
      </c>
      <c r="D443" s="677" t="s">
        <v>87</v>
      </c>
      <c r="E443" s="674">
        <v>45689.0</v>
      </c>
      <c r="F443" s="56">
        <f t="shared" si="10"/>
        <v>3</v>
      </c>
      <c r="G443" s="674">
        <v>45333.0</v>
      </c>
      <c r="H443" s="680">
        <f t="shared" si="8"/>
        <v>14</v>
      </c>
      <c r="I443" s="677" t="s">
        <v>73</v>
      </c>
      <c r="J443" s="677" t="s">
        <v>143</v>
      </c>
      <c r="K443" s="681" t="s">
        <v>50</v>
      </c>
      <c r="L443" s="683"/>
      <c r="M443" s="60">
        <v>45751.0</v>
      </c>
      <c r="N443" s="748" t="s">
        <v>19</v>
      </c>
      <c r="O443" s="746" t="s">
        <v>208</v>
      </c>
      <c r="P443" s="743"/>
      <c r="Q443" s="115"/>
      <c r="R443" s="165"/>
      <c r="S443" s="165"/>
      <c r="T443" s="165"/>
      <c r="U443" s="165"/>
      <c r="V443" s="166"/>
      <c r="W443" s="166"/>
      <c r="X443" s="166"/>
    </row>
    <row r="444">
      <c r="A444" s="744">
        <v>45705.0</v>
      </c>
      <c r="B444" s="60">
        <v>45782.0</v>
      </c>
      <c r="C444" s="745">
        <v>197804.0</v>
      </c>
      <c r="D444" s="745" t="s">
        <v>87</v>
      </c>
      <c r="E444" s="744">
        <v>45261.0</v>
      </c>
      <c r="F444" s="747">
        <f t="shared" si="10"/>
        <v>17</v>
      </c>
      <c r="G444" s="744">
        <v>45300.0</v>
      </c>
      <c r="H444" s="680">
        <f t="shared" si="8"/>
        <v>15</v>
      </c>
      <c r="I444" s="746" t="s">
        <v>59</v>
      </c>
      <c r="J444" s="677">
        <v>104.0</v>
      </c>
      <c r="K444" s="681">
        <v>0.0</v>
      </c>
      <c r="L444" s="746" t="s">
        <v>68</v>
      </c>
      <c r="M444" s="743"/>
      <c r="N444" s="748" t="s">
        <v>22</v>
      </c>
      <c r="O444" s="743"/>
      <c r="P444" s="745"/>
      <c r="Q444" s="115"/>
      <c r="R444" s="165"/>
      <c r="S444" s="165"/>
      <c r="T444" s="165"/>
      <c r="U444" s="165"/>
      <c r="V444" s="166"/>
      <c r="W444" s="166"/>
      <c r="X444" s="166"/>
    </row>
    <row r="445">
      <c r="A445" s="751">
        <v>45705.0</v>
      </c>
      <c r="B445" s="60">
        <v>45783.0</v>
      </c>
      <c r="C445" s="749">
        <v>239066.0</v>
      </c>
      <c r="D445" s="752" t="s">
        <v>48</v>
      </c>
      <c r="E445" s="753">
        <v>45658.0</v>
      </c>
      <c r="F445" s="680">
        <f t="shared" si="10"/>
        <v>4</v>
      </c>
      <c r="G445" s="753">
        <v>45667.0</v>
      </c>
      <c r="H445" s="680">
        <f t="shared" si="8"/>
        <v>3</v>
      </c>
      <c r="I445" s="677" t="s">
        <v>59</v>
      </c>
      <c r="J445" s="683" t="s">
        <v>33</v>
      </c>
      <c r="K445" s="743"/>
      <c r="L445" s="743"/>
      <c r="M445" s="60">
        <v>45751.0</v>
      </c>
      <c r="N445" s="748" t="s">
        <v>19</v>
      </c>
      <c r="O445" s="677" t="s">
        <v>198</v>
      </c>
      <c r="P445" s="743"/>
      <c r="Q445" s="115"/>
      <c r="R445" s="165"/>
      <c r="S445" s="165"/>
      <c r="T445" s="165"/>
      <c r="U445" s="165"/>
      <c r="V445" s="166"/>
      <c r="W445" s="166"/>
      <c r="X445" s="166"/>
    </row>
    <row r="446">
      <c r="A446" s="751">
        <v>45705.0</v>
      </c>
      <c r="B446" s="60">
        <v>45783.0</v>
      </c>
      <c r="C446" s="749">
        <v>240172.0</v>
      </c>
      <c r="D446" s="752" t="s">
        <v>48</v>
      </c>
      <c r="E446" s="753">
        <v>45658.0</v>
      </c>
      <c r="F446" s="680">
        <f t="shared" si="10"/>
        <v>4</v>
      </c>
      <c r="G446" s="753">
        <v>45681.0</v>
      </c>
      <c r="H446" s="680">
        <f t="shared" si="8"/>
        <v>3</v>
      </c>
      <c r="I446" s="680" t="s">
        <v>74</v>
      </c>
      <c r="J446" s="773" t="s">
        <v>176</v>
      </c>
      <c r="K446" s="743"/>
      <c r="L446" s="743"/>
      <c r="M446" s="60">
        <v>45751.0</v>
      </c>
      <c r="N446" s="748" t="s">
        <v>19</v>
      </c>
      <c r="O446" s="677" t="s">
        <v>198</v>
      </c>
      <c r="P446" s="743"/>
      <c r="Q446" s="115"/>
      <c r="R446" s="165"/>
      <c r="S446" s="165"/>
      <c r="T446" s="165"/>
      <c r="U446" s="165"/>
      <c r="V446" s="166"/>
      <c r="W446" s="166"/>
      <c r="X446" s="166"/>
    </row>
    <row r="447">
      <c r="A447" s="751">
        <v>45705.0</v>
      </c>
      <c r="B447" s="60">
        <v>45783.0</v>
      </c>
      <c r="C447" s="749">
        <v>241107.0</v>
      </c>
      <c r="D447" s="752" t="s">
        <v>48</v>
      </c>
      <c r="E447" s="753">
        <v>45658.0</v>
      </c>
      <c r="F447" s="680">
        <f t="shared" si="10"/>
        <v>4</v>
      </c>
      <c r="G447" s="753">
        <v>45694.0</v>
      </c>
      <c r="H447" s="680">
        <f t="shared" si="8"/>
        <v>3</v>
      </c>
      <c r="I447" s="680" t="s">
        <v>74</v>
      </c>
      <c r="J447" s="773" t="s">
        <v>176</v>
      </c>
      <c r="K447" s="743"/>
      <c r="L447" s="743"/>
      <c r="M447" s="60">
        <v>45751.0</v>
      </c>
      <c r="N447" s="748" t="s">
        <v>19</v>
      </c>
      <c r="O447" s="677" t="s">
        <v>198</v>
      </c>
      <c r="P447" s="743"/>
      <c r="Q447" s="115"/>
      <c r="R447" s="165"/>
      <c r="S447" s="165"/>
      <c r="T447" s="165"/>
      <c r="U447" s="165"/>
      <c r="V447" s="166"/>
      <c r="W447" s="166"/>
      <c r="X447" s="166"/>
    </row>
    <row r="448">
      <c r="A448" s="751">
        <v>45705.0</v>
      </c>
      <c r="B448" s="60">
        <v>45783.0</v>
      </c>
      <c r="C448" s="749">
        <v>237338.0</v>
      </c>
      <c r="D448" s="752" t="s">
        <v>48</v>
      </c>
      <c r="E448" s="753">
        <v>45413.0</v>
      </c>
      <c r="F448" s="680">
        <f t="shared" si="10"/>
        <v>12</v>
      </c>
      <c r="G448" s="753">
        <v>45643.0</v>
      </c>
      <c r="H448" s="680">
        <f t="shared" si="8"/>
        <v>4</v>
      </c>
      <c r="I448" s="771" t="s">
        <v>73</v>
      </c>
      <c r="J448" s="443" t="s">
        <v>258</v>
      </c>
      <c r="K448" s="681">
        <v>10000.0</v>
      </c>
      <c r="L448" s="743"/>
      <c r="M448" s="769"/>
      <c r="N448" s="748" t="s">
        <v>19</v>
      </c>
      <c r="O448" s="743"/>
      <c r="P448" s="743"/>
      <c r="Q448" s="115"/>
      <c r="R448" s="165"/>
      <c r="S448" s="165"/>
      <c r="T448" s="165"/>
      <c r="U448" s="165"/>
      <c r="V448" s="166"/>
      <c r="W448" s="166"/>
      <c r="X448" s="166"/>
    </row>
    <row r="449">
      <c r="A449" s="751">
        <v>45705.0</v>
      </c>
      <c r="B449" s="60">
        <v>45783.0</v>
      </c>
      <c r="C449" s="749">
        <v>241889.0</v>
      </c>
      <c r="D449" s="752" t="s">
        <v>71</v>
      </c>
      <c r="E449" s="753">
        <v>45627.0</v>
      </c>
      <c r="F449" s="680">
        <f t="shared" si="10"/>
        <v>5</v>
      </c>
      <c r="G449" s="753">
        <v>45692.0</v>
      </c>
      <c r="H449" s="680">
        <f t="shared" si="8"/>
        <v>3</v>
      </c>
      <c r="I449" s="680" t="s">
        <v>49</v>
      </c>
      <c r="J449" s="773" t="s">
        <v>176</v>
      </c>
      <c r="K449" s="746" t="s">
        <v>1662</v>
      </c>
      <c r="L449" s="743"/>
      <c r="M449" s="60">
        <v>45751.0</v>
      </c>
      <c r="N449" s="748" t="s">
        <v>19</v>
      </c>
      <c r="O449" s="746" t="s">
        <v>197</v>
      </c>
      <c r="P449" s="743"/>
      <c r="Q449" s="115"/>
      <c r="R449" s="165"/>
      <c r="S449" s="165"/>
      <c r="T449" s="165"/>
      <c r="U449" s="165"/>
      <c r="V449" s="166"/>
      <c r="W449" s="166"/>
      <c r="X449" s="166"/>
    </row>
    <row r="450">
      <c r="A450" s="751">
        <v>45705.0</v>
      </c>
      <c r="B450" s="60">
        <v>45783.0</v>
      </c>
      <c r="C450" s="745">
        <v>198406.0</v>
      </c>
      <c r="D450" s="752" t="s">
        <v>71</v>
      </c>
      <c r="E450" s="753">
        <v>45261.0</v>
      </c>
      <c r="F450" s="680">
        <f t="shared" si="10"/>
        <v>17</v>
      </c>
      <c r="G450" s="753">
        <v>45303.0</v>
      </c>
      <c r="H450" s="680">
        <f t="shared" si="8"/>
        <v>15</v>
      </c>
      <c r="I450" s="680" t="s">
        <v>72</v>
      </c>
      <c r="J450" s="690">
        <v>4012.0</v>
      </c>
      <c r="K450" s="687"/>
      <c r="L450" s="745"/>
      <c r="M450" s="765"/>
      <c r="N450" s="748" t="s">
        <v>19</v>
      </c>
      <c r="O450" s="745"/>
      <c r="P450" s="745"/>
      <c r="Q450" s="115"/>
      <c r="R450" s="152"/>
      <c r="S450" s="152"/>
      <c r="T450" s="152"/>
      <c r="U450" s="152"/>
      <c r="V450" s="115"/>
      <c r="W450" s="115"/>
      <c r="X450" s="115"/>
    </row>
    <row r="451">
      <c r="A451" s="751">
        <v>45705.0</v>
      </c>
      <c r="B451" s="60">
        <v>45783.0</v>
      </c>
      <c r="C451" s="749">
        <v>237312.0</v>
      </c>
      <c r="D451" s="752" t="s">
        <v>71</v>
      </c>
      <c r="E451" s="753">
        <v>45627.0</v>
      </c>
      <c r="F451" s="680">
        <f t="shared" si="10"/>
        <v>5</v>
      </c>
      <c r="G451" s="753">
        <v>45643.0</v>
      </c>
      <c r="H451" s="680">
        <f t="shared" si="8"/>
        <v>4</v>
      </c>
      <c r="I451" s="771" t="s">
        <v>42</v>
      </c>
      <c r="J451" s="773" t="s">
        <v>176</v>
      </c>
      <c r="K451" s="743"/>
      <c r="L451" s="743"/>
      <c r="M451" s="60">
        <v>45751.0</v>
      </c>
      <c r="N451" s="748" t="s">
        <v>19</v>
      </c>
      <c r="O451" s="746" t="s">
        <v>197</v>
      </c>
      <c r="P451" s="743"/>
      <c r="Q451" s="115"/>
      <c r="R451" s="152"/>
      <c r="S451" s="152"/>
      <c r="T451" s="152"/>
      <c r="U451" s="152"/>
      <c r="V451" s="115"/>
      <c r="W451" s="115"/>
      <c r="X451" s="115"/>
    </row>
    <row r="452">
      <c r="A452" s="751">
        <v>45705.0</v>
      </c>
      <c r="B452" s="60">
        <v>45783.0</v>
      </c>
      <c r="C452" s="749">
        <v>240869.0</v>
      </c>
      <c r="D452" s="752" t="s">
        <v>71</v>
      </c>
      <c r="E452" s="753">
        <v>45658.0</v>
      </c>
      <c r="F452" s="680">
        <f t="shared" si="10"/>
        <v>4</v>
      </c>
      <c r="G452" s="753">
        <v>45684.0</v>
      </c>
      <c r="H452" s="680">
        <f t="shared" si="8"/>
        <v>3</v>
      </c>
      <c r="I452" s="677" t="s">
        <v>59</v>
      </c>
      <c r="J452" s="683" t="s">
        <v>33</v>
      </c>
      <c r="K452" s="743"/>
      <c r="L452" s="743"/>
      <c r="M452" s="60">
        <v>45751.0</v>
      </c>
      <c r="N452" s="748" t="s">
        <v>19</v>
      </c>
      <c r="O452" s="677" t="s">
        <v>198</v>
      </c>
      <c r="P452" s="743"/>
      <c r="Q452" s="115"/>
      <c r="R452" s="152"/>
      <c r="S452" s="152"/>
      <c r="T452" s="152"/>
      <c r="U452" s="152"/>
      <c r="V452" s="115"/>
      <c r="W452" s="115"/>
      <c r="X452" s="115"/>
    </row>
    <row r="453">
      <c r="A453" s="674">
        <v>45705.0</v>
      </c>
      <c r="B453" s="60">
        <v>45783.0</v>
      </c>
      <c r="C453" s="742">
        <v>229290.0</v>
      </c>
      <c r="D453" s="677" t="s">
        <v>87</v>
      </c>
      <c r="E453" s="674">
        <v>45505.0</v>
      </c>
      <c r="F453" s="679">
        <f t="shared" si="10"/>
        <v>9</v>
      </c>
      <c r="G453" s="674">
        <v>45566.0</v>
      </c>
      <c r="H453" s="680">
        <f t="shared" si="8"/>
        <v>7</v>
      </c>
      <c r="I453" s="677" t="s">
        <v>74</v>
      </c>
      <c r="J453" s="677">
        <v>302.0</v>
      </c>
      <c r="K453" s="681">
        <v>0.0</v>
      </c>
      <c r="L453" s="677" t="s">
        <v>51</v>
      </c>
      <c r="M453" s="682">
        <v>45751.0</v>
      </c>
      <c r="N453" s="748" t="s">
        <v>19</v>
      </c>
      <c r="O453" s="677" t="s">
        <v>65</v>
      </c>
      <c r="P453" s="743"/>
      <c r="Q453" s="115"/>
      <c r="R453" s="152"/>
      <c r="S453" s="152"/>
      <c r="T453" s="152"/>
      <c r="U453" s="152"/>
      <c r="V453" s="115"/>
      <c r="W453" s="115"/>
      <c r="X453" s="115"/>
    </row>
    <row r="454">
      <c r="A454" s="674">
        <v>45705.0</v>
      </c>
      <c r="B454" s="60">
        <v>45782.0</v>
      </c>
      <c r="C454" s="677">
        <v>154869.0</v>
      </c>
      <c r="D454" s="677" t="s">
        <v>107</v>
      </c>
      <c r="E454" s="674">
        <v>45474.0</v>
      </c>
      <c r="F454" s="679">
        <f t="shared" si="10"/>
        <v>10</v>
      </c>
      <c r="G454" s="674">
        <v>45503.0</v>
      </c>
      <c r="H454" s="680">
        <f t="shared" si="8"/>
        <v>9</v>
      </c>
      <c r="I454" s="677" t="s">
        <v>74</v>
      </c>
      <c r="J454" s="677" t="s">
        <v>108</v>
      </c>
      <c r="K454" s="681">
        <v>5000.0</v>
      </c>
      <c r="L454" s="677" t="s">
        <v>68</v>
      </c>
      <c r="M454" s="674">
        <v>45750.0</v>
      </c>
      <c r="N454" s="748" t="s">
        <v>22</v>
      </c>
      <c r="O454" s="683"/>
      <c r="P454" s="743"/>
      <c r="Q454" s="115"/>
      <c r="R454" s="152"/>
      <c r="S454" s="152"/>
      <c r="T454" s="152"/>
      <c r="U454" s="152"/>
      <c r="V454" s="115"/>
      <c r="W454" s="115"/>
      <c r="X454" s="115"/>
    </row>
    <row r="455">
      <c r="A455" s="674">
        <v>45705.0</v>
      </c>
      <c r="B455" s="60">
        <v>45783.0</v>
      </c>
      <c r="C455" s="677">
        <v>170686.0</v>
      </c>
      <c r="D455" s="677" t="s">
        <v>179</v>
      </c>
      <c r="E455" s="674">
        <v>44896.0</v>
      </c>
      <c r="F455" s="679">
        <f t="shared" si="10"/>
        <v>29</v>
      </c>
      <c r="G455" s="674">
        <v>45059.0</v>
      </c>
      <c r="H455" s="680">
        <f t="shared" si="8"/>
        <v>23</v>
      </c>
      <c r="I455" s="677" t="s">
        <v>74</v>
      </c>
      <c r="J455" s="677">
        <v>370.0</v>
      </c>
      <c r="K455" s="681">
        <v>6000.0</v>
      </c>
      <c r="L455" s="677" t="s">
        <v>68</v>
      </c>
      <c r="M455" s="683"/>
      <c r="N455" s="748" t="s">
        <v>19</v>
      </c>
      <c r="O455" s="677" t="s">
        <v>1663</v>
      </c>
      <c r="P455" s="743"/>
      <c r="Q455" s="115"/>
      <c r="R455" s="152"/>
      <c r="S455" s="152"/>
      <c r="T455" s="152"/>
      <c r="U455" s="152"/>
      <c r="V455" s="115"/>
      <c r="W455" s="115"/>
      <c r="X455" s="115"/>
    </row>
    <row r="456">
      <c r="A456" s="674">
        <v>45705.0</v>
      </c>
      <c r="B456" s="60">
        <v>45783.0</v>
      </c>
      <c r="C456" s="677">
        <v>183193.0</v>
      </c>
      <c r="D456" s="677" t="s">
        <v>112</v>
      </c>
      <c r="E456" s="674">
        <v>45139.0</v>
      </c>
      <c r="F456" s="679">
        <f t="shared" si="10"/>
        <v>21</v>
      </c>
      <c r="G456" s="674">
        <v>45174.0</v>
      </c>
      <c r="H456" s="680">
        <f t="shared" si="8"/>
        <v>20</v>
      </c>
      <c r="I456" s="677" t="s">
        <v>73</v>
      </c>
      <c r="J456" s="677">
        <v>214.0</v>
      </c>
      <c r="K456" s="681">
        <v>0.0</v>
      </c>
      <c r="L456" s="677" t="s">
        <v>51</v>
      </c>
      <c r="M456" s="674">
        <v>45751.0</v>
      </c>
      <c r="N456" s="748" t="s">
        <v>19</v>
      </c>
      <c r="O456" s="683"/>
      <c r="P456" s="743"/>
      <c r="Q456" s="115"/>
      <c r="R456" s="152"/>
      <c r="S456" s="152"/>
      <c r="T456" s="152"/>
      <c r="U456" s="152"/>
      <c r="V456" s="115"/>
      <c r="W456" s="115"/>
      <c r="X456" s="115"/>
    </row>
    <row r="457">
      <c r="A457" s="674">
        <v>45705.0</v>
      </c>
      <c r="B457" s="60">
        <v>45783.0</v>
      </c>
      <c r="C457" s="677">
        <v>167256.0</v>
      </c>
      <c r="D457" s="677" t="s">
        <v>55</v>
      </c>
      <c r="E457" s="674">
        <v>44927.0</v>
      </c>
      <c r="F457" s="679">
        <f t="shared" si="10"/>
        <v>28</v>
      </c>
      <c r="G457" s="674">
        <v>45509.0</v>
      </c>
      <c r="H457" s="680">
        <f t="shared" si="8"/>
        <v>9</v>
      </c>
      <c r="I457" s="677" t="s">
        <v>74</v>
      </c>
      <c r="J457" s="677">
        <v>332.0</v>
      </c>
      <c r="K457" s="681">
        <v>0.0</v>
      </c>
      <c r="L457" s="677" t="s">
        <v>68</v>
      </c>
      <c r="M457" s="683"/>
      <c r="N457" s="748" t="s">
        <v>19</v>
      </c>
      <c r="O457" s="683"/>
      <c r="P457" s="743"/>
      <c r="Q457" s="115"/>
      <c r="R457" s="152"/>
      <c r="S457" s="152"/>
      <c r="T457" s="152"/>
      <c r="U457" s="152"/>
      <c r="V457" s="115"/>
      <c r="W457" s="115"/>
      <c r="X457" s="115"/>
    </row>
    <row r="458">
      <c r="A458" s="674">
        <v>45750.0</v>
      </c>
      <c r="B458" s="60">
        <v>45783.0</v>
      </c>
      <c r="C458" s="742">
        <v>235393.0</v>
      </c>
      <c r="D458" s="677" t="s">
        <v>96</v>
      </c>
      <c r="E458" s="674">
        <v>45474.0</v>
      </c>
      <c r="F458" s="679">
        <f t="shared" si="10"/>
        <v>10</v>
      </c>
      <c r="G458" s="686">
        <v>45622.0</v>
      </c>
      <c r="H458" s="680">
        <f t="shared" si="8"/>
        <v>5</v>
      </c>
      <c r="I458" s="677" t="s">
        <v>42</v>
      </c>
      <c r="J458" s="677" t="s">
        <v>243</v>
      </c>
      <c r="K458" s="681">
        <v>3000.0</v>
      </c>
      <c r="L458" s="677" t="s">
        <v>51</v>
      </c>
      <c r="M458" s="682">
        <v>45751.0</v>
      </c>
      <c r="N458" s="748" t="s">
        <v>19</v>
      </c>
      <c r="O458" s="677" t="s">
        <v>65</v>
      </c>
      <c r="P458" s="743"/>
      <c r="Q458" s="115"/>
      <c r="R458" s="152"/>
      <c r="S458" s="152"/>
      <c r="T458" s="152"/>
      <c r="U458" s="152"/>
      <c r="V458" s="115"/>
      <c r="W458" s="115"/>
      <c r="X458" s="115"/>
    </row>
    <row r="459">
      <c r="A459" s="674">
        <v>45705.0</v>
      </c>
      <c r="B459" s="60">
        <v>45783.0</v>
      </c>
      <c r="C459" s="742">
        <v>234539.0</v>
      </c>
      <c r="D459" s="677" t="s">
        <v>96</v>
      </c>
      <c r="E459" s="674">
        <v>45597.0</v>
      </c>
      <c r="F459" s="679">
        <f t="shared" si="10"/>
        <v>6</v>
      </c>
      <c r="G459" s="686">
        <v>45614.0</v>
      </c>
      <c r="H459" s="680">
        <f t="shared" si="8"/>
        <v>5</v>
      </c>
      <c r="I459" s="677" t="s">
        <v>74</v>
      </c>
      <c r="J459" s="677">
        <v>301.0</v>
      </c>
      <c r="K459" s="681">
        <v>0.0</v>
      </c>
      <c r="L459" s="677" t="s">
        <v>51</v>
      </c>
      <c r="M459" s="682">
        <v>45751.0</v>
      </c>
      <c r="N459" s="748" t="s">
        <v>19</v>
      </c>
      <c r="O459" s="677" t="s">
        <v>1664</v>
      </c>
      <c r="P459" s="743"/>
      <c r="Q459" s="115"/>
      <c r="R459" s="152"/>
      <c r="S459" s="152"/>
      <c r="T459" s="152"/>
      <c r="U459" s="152"/>
      <c r="V459" s="115"/>
      <c r="W459" s="115"/>
      <c r="X459" s="115"/>
    </row>
    <row r="460">
      <c r="A460" s="674">
        <v>45705.0</v>
      </c>
      <c r="B460" s="60">
        <v>45783.0</v>
      </c>
      <c r="C460" s="742">
        <v>240640.0</v>
      </c>
      <c r="D460" s="677" t="s">
        <v>60</v>
      </c>
      <c r="E460" s="674">
        <v>45658.0</v>
      </c>
      <c r="F460" s="679">
        <f t="shared" si="10"/>
        <v>4</v>
      </c>
      <c r="G460" s="674">
        <v>45681.0</v>
      </c>
      <c r="H460" s="680">
        <f t="shared" si="8"/>
        <v>3</v>
      </c>
      <c r="I460" s="677" t="s">
        <v>74</v>
      </c>
      <c r="J460" s="677" t="s">
        <v>33</v>
      </c>
      <c r="K460" s="683"/>
      <c r="L460" s="683"/>
      <c r="M460" s="60">
        <v>45751.0</v>
      </c>
      <c r="N460" s="748" t="s">
        <v>19</v>
      </c>
      <c r="O460" s="677" t="s">
        <v>198</v>
      </c>
      <c r="P460" s="743"/>
      <c r="Q460" s="115"/>
      <c r="R460" s="152"/>
      <c r="S460" s="152"/>
      <c r="T460" s="152"/>
      <c r="U460" s="152"/>
      <c r="V460" s="115"/>
      <c r="W460" s="115"/>
      <c r="X460" s="115"/>
    </row>
    <row r="461">
      <c r="A461" s="674">
        <v>45705.0</v>
      </c>
      <c r="B461" s="60">
        <v>45783.0</v>
      </c>
      <c r="C461" s="742">
        <v>241939.0</v>
      </c>
      <c r="D461" s="677" t="s">
        <v>48</v>
      </c>
      <c r="E461" s="674">
        <v>45658.0</v>
      </c>
      <c r="F461" s="679">
        <f t="shared" si="10"/>
        <v>4</v>
      </c>
      <c r="G461" s="674">
        <v>45694.0</v>
      </c>
      <c r="H461" s="680">
        <f t="shared" si="8"/>
        <v>3</v>
      </c>
      <c r="I461" s="677" t="s">
        <v>59</v>
      </c>
      <c r="J461" s="683" t="s">
        <v>33</v>
      </c>
      <c r="K461" s="683"/>
      <c r="L461" s="683"/>
      <c r="M461" s="60">
        <v>45751.0</v>
      </c>
      <c r="N461" s="748" t="s">
        <v>19</v>
      </c>
      <c r="O461" s="677" t="s">
        <v>198</v>
      </c>
      <c r="P461" s="743"/>
      <c r="Q461" s="115"/>
      <c r="R461" s="152"/>
      <c r="S461" s="152"/>
      <c r="T461" s="152"/>
      <c r="U461" s="152"/>
      <c r="V461" s="115"/>
      <c r="W461" s="115"/>
      <c r="X461" s="115"/>
    </row>
    <row r="462">
      <c r="A462" s="674">
        <v>45705.0</v>
      </c>
      <c r="B462" s="60">
        <v>45783.0</v>
      </c>
      <c r="C462" s="742">
        <v>218468.0</v>
      </c>
      <c r="D462" s="677" t="s">
        <v>102</v>
      </c>
      <c r="E462" s="674">
        <v>45536.0</v>
      </c>
      <c r="F462" s="679">
        <f t="shared" si="10"/>
        <v>8</v>
      </c>
      <c r="G462" s="686">
        <v>45618.0</v>
      </c>
      <c r="H462" s="680">
        <f t="shared" si="8"/>
        <v>5</v>
      </c>
      <c r="I462" s="677" t="s">
        <v>74</v>
      </c>
      <c r="J462" s="677">
        <v>308.0</v>
      </c>
      <c r="K462" s="681" t="s">
        <v>239</v>
      </c>
      <c r="L462" s="677" t="s">
        <v>51</v>
      </c>
      <c r="M462" s="682">
        <v>45714.0</v>
      </c>
      <c r="N462" s="748" t="s">
        <v>19</v>
      </c>
      <c r="O462" s="677" t="s">
        <v>1665</v>
      </c>
      <c r="P462" s="743"/>
      <c r="Q462" s="115"/>
      <c r="R462" s="152"/>
      <c r="S462" s="152"/>
      <c r="T462" s="152"/>
      <c r="U462" s="152"/>
      <c r="V462" s="115"/>
      <c r="W462" s="115"/>
      <c r="X462" s="115"/>
    </row>
    <row r="463">
      <c r="A463" s="674">
        <v>45705.0</v>
      </c>
      <c r="B463" s="60">
        <v>45783.0</v>
      </c>
      <c r="C463" s="742">
        <v>239357.0</v>
      </c>
      <c r="D463" s="677" t="s">
        <v>71</v>
      </c>
      <c r="E463" s="674">
        <v>45566.0</v>
      </c>
      <c r="F463" s="679">
        <f t="shared" si="10"/>
        <v>7</v>
      </c>
      <c r="G463" s="674">
        <v>45671.0</v>
      </c>
      <c r="H463" s="680">
        <f t="shared" si="8"/>
        <v>3</v>
      </c>
      <c r="I463" s="677" t="s">
        <v>59</v>
      </c>
      <c r="J463" s="677">
        <v>108.0</v>
      </c>
      <c r="K463" s="681">
        <v>10000.0</v>
      </c>
      <c r="L463" s="677" t="s">
        <v>68</v>
      </c>
      <c r="M463" s="674">
        <v>45748.0</v>
      </c>
      <c r="N463" s="748" t="s">
        <v>19</v>
      </c>
      <c r="O463" s="677" t="s">
        <v>65</v>
      </c>
      <c r="P463" s="743"/>
      <c r="Q463" s="115"/>
      <c r="R463" s="152"/>
      <c r="S463" s="152"/>
      <c r="T463" s="152"/>
      <c r="U463" s="152"/>
      <c r="V463" s="115"/>
      <c r="W463" s="115"/>
      <c r="X463" s="115"/>
    </row>
    <row r="464">
      <c r="A464" s="674">
        <v>45705.0</v>
      </c>
      <c r="B464" s="60">
        <v>45783.0</v>
      </c>
      <c r="C464" s="742">
        <v>240076.0</v>
      </c>
      <c r="D464" s="677" t="s">
        <v>71</v>
      </c>
      <c r="E464" s="674">
        <v>45627.0</v>
      </c>
      <c r="F464" s="679">
        <f t="shared" si="10"/>
        <v>5</v>
      </c>
      <c r="G464" s="674">
        <v>45678.0</v>
      </c>
      <c r="H464" s="680">
        <f t="shared" si="8"/>
        <v>3</v>
      </c>
      <c r="I464" s="677" t="s">
        <v>59</v>
      </c>
      <c r="J464" s="683" t="s">
        <v>33</v>
      </c>
      <c r="K464" s="683"/>
      <c r="L464" s="683"/>
      <c r="M464" s="60">
        <v>45751.0</v>
      </c>
      <c r="N464" s="748" t="s">
        <v>19</v>
      </c>
      <c r="O464" s="746" t="s">
        <v>197</v>
      </c>
      <c r="P464" s="743"/>
      <c r="Q464" s="115"/>
      <c r="R464" s="152"/>
      <c r="S464" s="152"/>
      <c r="T464" s="152"/>
      <c r="U464" s="152"/>
      <c r="V464" s="115"/>
      <c r="W464" s="115"/>
      <c r="X464" s="115"/>
    </row>
    <row r="465">
      <c r="A465" s="674">
        <v>45747.0</v>
      </c>
      <c r="B465" s="60">
        <v>45783.0</v>
      </c>
      <c r="C465" s="749">
        <v>247072.0</v>
      </c>
      <c r="D465" s="757" t="s">
        <v>179</v>
      </c>
      <c r="E465" s="674">
        <v>45717.0</v>
      </c>
      <c r="F465" s="56">
        <f t="shared" si="10"/>
        <v>2</v>
      </c>
      <c r="G465" s="674">
        <v>45738.0</v>
      </c>
      <c r="H465" s="680">
        <f t="shared" si="8"/>
        <v>1</v>
      </c>
      <c r="I465" s="757" t="s">
        <v>74</v>
      </c>
      <c r="J465" s="677"/>
      <c r="K465" s="687"/>
      <c r="L465" s="683"/>
      <c r="M465" s="457" t="s">
        <v>721</v>
      </c>
      <c r="N465" s="748" t="s">
        <v>19</v>
      </c>
      <c r="O465" s="677" t="s">
        <v>209</v>
      </c>
      <c r="P465" s="743"/>
      <c r="Q465" s="115"/>
      <c r="R465" s="152"/>
      <c r="S465" s="152"/>
      <c r="T465" s="152"/>
      <c r="U465" s="152"/>
      <c r="V465" s="115"/>
      <c r="W465" s="115"/>
      <c r="X465" s="115"/>
    </row>
    <row r="466">
      <c r="A466" s="674">
        <v>45747.0</v>
      </c>
      <c r="B466" s="60">
        <v>45783.0</v>
      </c>
      <c r="C466" s="749">
        <v>247076.0</v>
      </c>
      <c r="D466" s="757" t="s">
        <v>77</v>
      </c>
      <c r="E466" s="674">
        <v>45689.0</v>
      </c>
      <c r="F466" s="56">
        <f t="shared" si="10"/>
        <v>3</v>
      </c>
      <c r="G466" s="674">
        <v>45738.0</v>
      </c>
      <c r="H466" s="680">
        <f t="shared" si="8"/>
        <v>1</v>
      </c>
      <c r="I466" s="757" t="s">
        <v>63</v>
      </c>
      <c r="J466" s="677"/>
      <c r="K466" s="681"/>
      <c r="L466" s="683"/>
      <c r="M466" s="457" t="s">
        <v>721</v>
      </c>
      <c r="N466" s="748" t="s">
        <v>19</v>
      </c>
      <c r="O466" s="746" t="s">
        <v>208</v>
      </c>
      <c r="P466" s="746"/>
      <c r="Q466" s="115"/>
      <c r="R466" s="152"/>
      <c r="S466" s="152"/>
      <c r="T466" s="152"/>
      <c r="U466" s="152"/>
      <c r="V466" s="115"/>
      <c r="W466" s="115"/>
      <c r="X466" s="115"/>
    </row>
    <row r="467">
      <c r="A467" s="674">
        <v>45747.0</v>
      </c>
      <c r="B467" s="60">
        <v>45783.0</v>
      </c>
      <c r="C467" s="749">
        <v>247080.0</v>
      </c>
      <c r="D467" s="757" t="s">
        <v>70</v>
      </c>
      <c r="E467" s="674">
        <v>45717.0</v>
      </c>
      <c r="F467" s="56">
        <f t="shared" si="10"/>
        <v>2</v>
      </c>
      <c r="G467" s="674">
        <v>45738.0</v>
      </c>
      <c r="H467" s="680">
        <f t="shared" si="8"/>
        <v>1</v>
      </c>
      <c r="I467" s="677" t="s">
        <v>59</v>
      </c>
      <c r="J467" s="683" t="s">
        <v>33</v>
      </c>
      <c r="K467" s="687"/>
      <c r="L467" s="683"/>
      <c r="M467" s="457" t="s">
        <v>721</v>
      </c>
      <c r="N467" s="748" t="s">
        <v>19</v>
      </c>
      <c r="O467" s="677" t="s">
        <v>209</v>
      </c>
      <c r="P467" s="743"/>
      <c r="Q467" s="115"/>
      <c r="R467" s="152"/>
      <c r="S467" s="152"/>
      <c r="T467" s="152"/>
      <c r="U467" s="152"/>
      <c r="V467" s="115"/>
      <c r="W467" s="115"/>
      <c r="X467" s="115"/>
    </row>
    <row r="468">
      <c r="A468" s="674">
        <v>45747.0</v>
      </c>
      <c r="B468" s="60">
        <v>45783.0</v>
      </c>
      <c r="C468" s="749">
        <v>247082.0</v>
      </c>
      <c r="D468" s="757" t="s">
        <v>70</v>
      </c>
      <c r="E468" s="674">
        <v>45717.0</v>
      </c>
      <c r="F468" s="56">
        <f t="shared" si="10"/>
        <v>2</v>
      </c>
      <c r="G468" s="674">
        <v>45738.0</v>
      </c>
      <c r="H468" s="680">
        <f t="shared" si="8"/>
        <v>1</v>
      </c>
      <c r="I468" s="677" t="s">
        <v>59</v>
      </c>
      <c r="J468" s="683" t="s">
        <v>33</v>
      </c>
      <c r="K468" s="681"/>
      <c r="L468" s="677"/>
      <c r="M468" s="457" t="s">
        <v>721</v>
      </c>
      <c r="N468" s="748" t="s">
        <v>19</v>
      </c>
      <c r="O468" s="677" t="s">
        <v>209</v>
      </c>
      <c r="P468" s="746"/>
      <c r="Q468" s="115"/>
      <c r="R468" s="152"/>
      <c r="S468" s="152"/>
      <c r="T468" s="152"/>
      <c r="U468" s="152"/>
      <c r="V468" s="115"/>
      <c r="W468" s="115"/>
      <c r="X468" s="115"/>
    </row>
    <row r="469">
      <c r="A469" s="674">
        <v>45747.0</v>
      </c>
      <c r="B469" s="60">
        <v>45783.0</v>
      </c>
      <c r="C469" s="749">
        <v>247086.0</v>
      </c>
      <c r="D469" s="757" t="s">
        <v>77</v>
      </c>
      <c r="E469" s="674">
        <v>45717.0</v>
      </c>
      <c r="F469" s="56">
        <f t="shared" si="10"/>
        <v>2</v>
      </c>
      <c r="G469" s="674">
        <v>45738.0</v>
      </c>
      <c r="H469" s="680">
        <f t="shared" si="8"/>
        <v>1</v>
      </c>
      <c r="I469" s="757" t="s">
        <v>49</v>
      </c>
      <c r="J469" s="677"/>
      <c r="K469" s="687"/>
      <c r="L469" s="683"/>
      <c r="M469" s="457" t="s">
        <v>721</v>
      </c>
      <c r="N469" s="748" t="s">
        <v>19</v>
      </c>
      <c r="O469" s="677" t="s">
        <v>209</v>
      </c>
      <c r="P469" s="743"/>
      <c r="Q469" s="115"/>
      <c r="R469" s="152"/>
      <c r="S469" s="152"/>
      <c r="T469" s="152"/>
      <c r="U469" s="152"/>
      <c r="V469" s="115"/>
      <c r="W469" s="115"/>
      <c r="X469" s="115"/>
    </row>
    <row r="470">
      <c r="A470" s="674">
        <v>45747.0</v>
      </c>
      <c r="B470" s="60">
        <v>45783.0</v>
      </c>
      <c r="C470" s="749">
        <v>247091.0</v>
      </c>
      <c r="D470" s="757" t="s">
        <v>158</v>
      </c>
      <c r="E470" s="674">
        <v>45717.0</v>
      </c>
      <c r="F470" s="56">
        <f t="shared" si="10"/>
        <v>2</v>
      </c>
      <c r="G470" s="674">
        <v>45738.0</v>
      </c>
      <c r="H470" s="680">
        <f t="shared" si="8"/>
        <v>1</v>
      </c>
      <c r="I470" s="757" t="s">
        <v>74</v>
      </c>
      <c r="J470" s="677"/>
      <c r="K470" s="687"/>
      <c r="L470" s="683"/>
      <c r="M470" s="457" t="s">
        <v>721</v>
      </c>
      <c r="N470" s="748" t="s">
        <v>19</v>
      </c>
      <c r="O470" s="677" t="s">
        <v>209</v>
      </c>
      <c r="P470" s="743"/>
      <c r="Q470" s="115"/>
      <c r="R470" s="152"/>
      <c r="S470" s="152"/>
      <c r="T470" s="152"/>
      <c r="U470" s="152"/>
      <c r="V470" s="115"/>
      <c r="W470" s="115"/>
      <c r="X470" s="115"/>
    </row>
    <row r="471">
      <c r="A471" s="674">
        <v>45747.0</v>
      </c>
      <c r="B471" s="60">
        <v>45783.0</v>
      </c>
      <c r="C471" s="749">
        <v>247094.0</v>
      </c>
      <c r="D471" s="757" t="s">
        <v>116</v>
      </c>
      <c r="E471" s="674">
        <v>45689.0</v>
      </c>
      <c r="F471" s="56">
        <f t="shared" si="10"/>
        <v>3</v>
      </c>
      <c r="G471" s="674">
        <v>45738.0</v>
      </c>
      <c r="H471" s="680">
        <f t="shared" si="8"/>
        <v>1</v>
      </c>
      <c r="I471" s="677" t="s">
        <v>59</v>
      </c>
      <c r="J471" s="683" t="s">
        <v>33</v>
      </c>
      <c r="K471" s="687"/>
      <c r="L471" s="683"/>
      <c r="M471" s="457" t="s">
        <v>721</v>
      </c>
      <c r="N471" s="748" t="s">
        <v>19</v>
      </c>
      <c r="O471" s="746" t="s">
        <v>208</v>
      </c>
      <c r="P471" s="743"/>
      <c r="Q471" s="115"/>
      <c r="R471" s="152"/>
      <c r="S471" s="152"/>
      <c r="T471" s="152"/>
      <c r="U471" s="152"/>
      <c r="V471" s="115"/>
      <c r="W471" s="115"/>
      <c r="X471" s="115"/>
    </row>
    <row r="472">
      <c r="A472" s="674">
        <v>45747.0</v>
      </c>
      <c r="B472" s="60">
        <v>45783.0</v>
      </c>
      <c r="C472" s="749">
        <v>247097.0</v>
      </c>
      <c r="D472" s="757" t="s">
        <v>158</v>
      </c>
      <c r="E472" s="674">
        <v>45658.0</v>
      </c>
      <c r="F472" s="56">
        <f t="shared" si="10"/>
        <v>4</v>
      </c>
      <c r="G472" s="674">
        <v>45738.0</v>
      </c>
      <c r="H472" s="680">
        <f t="shared" si="8"/>
        <v>1</v>
      </c>
      <c r="I472" s="677" t="s">
        <v>59</v>
      </c>
      <c r="J472" s="683" t="s">
        <v>33</v>
      </c>
      <c r="K472" s="677"/>
      <c r="L472" s="683"/>
      <c r="M472" s="60">
        <v>45751.0</v>
      </c>
      <c r="N472" s="748" t="s">
        <v>19</v>
      </c>
      <c r="O472" s="677" t="s">
        <v>198</v>
      </c>
      <c r="P472" s="743"/>
      <c r="Q472" s="115"/>
      <c r="R472" s="152"/>
      <c r="S472" s="152"/>
      <c r="T472" s="152"/>
      <c r="U472" s="152"/>
      <c r="V472" s="115"/>
      <c r="W472" s="115"/>
      <c r="X472" s="115"/>
    </row>
    <row r="473">
      <c r="A473" s="674">
        <v>45747.0</v>
      </c>
      <c r="B473" s="60">
        <v>45783.0</v>
      </c>
      <c r="C473" s="749">
        <v>174198.0</v>
      </c>
      <c r="D473" s="757" t="s">
        <v>41</v>
      </c>
      <c r="E473" s="674">
        <v>45658.0</v>
      </c>
      <c r="F473" s="56">
        <f t="shared" si="10"/>
        <v>4</v>
      </c>
      <c r="G473" s="674">
        <v>45740.0</v>
      </c>
      <c r="H473" s="680">
        <f t="shared" si="8"/>
        <v>1</v>
      </c>
      <c r="I473" s="757" t="s">
        <v>49</v>
      </c>
      <c r="J473" s="677"/>
      <c r="K473" s="677" t="s">
        <v>1666</v>
      </c>
      <c r="L473" s="683"/>
      <c r="M473" s="60">
        <v>45751.0</v>
      </c>
      <c r="N473" s="748" t="s">
        <v>19</v>
      </c>
      <c r="O473" s="677" t="s">
        <v>198</v>
      </c>
      <c r="P473" s="743"/>
      <c r="Q473" s="115"/>
      <c r="R473" s="152"/>
      <c r="S473" s="152"/>
      <c r="T473" s="152"/>
      <c r="U473" s="152"/>
      <c r="V473" s="115"/>
      <c r="W473" s="115"/>
      <c r="X473" s="115"/>
    </row>
    <row r="474">
      <c r="A474" s="674">
        <v>45747.0</v>
      </c>
      <c r="B474" s="60">
        <v>45783.0</v>
      </c>
      <c r="C474" s="749">
        <v>227730.0</v>
      </c>
      <c r="D474" s="757" t="s">
        <v>104</v>
      </c>
      <c r="E474" s="674">
        <v>45717.0</v>
      </c>
      <c r="F474" s="56">
        <f t="shared" si="10"/>
        <v>2</v>
      </c>
      <c r="G474" s="674">
        <v>45740.0</v>
      </c>
      <c r="H474" s="680">
        <f t="shared" si="8"/>
        <v>1</v>
      </c>
      <c r="I474" s="677" t="s">
        <v>59</v>
      </c>
      <c r="J474" s="683" t="s">
        <v>33</v>
      </c>
      <c r="K474" s="687"/>
      <c r="L474" s="683"/>
      <c r="M474" s="457" t="s">
        <v>721</v>
      </c>
      <c r="N474" s="748" t="s">
        <v>19</v>
      </c>
      <c r="O474" s="677" t="s">
        <v>209</v>
      </c>
      <c r="P474" s="743"/>
      <c r="Q474" s="115"/>
      <c r="R474" s="152"/>
      <c r="S474" s="152"/>
      <c r="T474" s="152"/>
      <c r="U474" s="152"/>
      <c r="V474" s="115"/>
      <c r="W474" s="115"/>
      <c r="X474" s="115"/>
    </row>
    <row r="475">
      <c r="A475" s="674">
        <v>45747.0</v>
      </c>
      <c r="B475" s="60">
        <v>45783.0</v>
      </c>
      <c r="C475" s="749">
        <v>237541.0</v>
      </c>
      <c r="D475" s="757" t="s">
        <v>99</v>
      </c>
      <c r="E475" s="674">
        <v>45658.0</v>
      </c>
      <c r="F475" s="56">
        <f t="shared" si="10"/>
        <v>4</v>
      </c>
      <c r="G475" s="674">
        <v>45740.0</v>
      </c>
      <c r="H475" s="680">
        <f t="shared" si="8"/>
        <v>1</v>
      </c>
      <c r="I475" s="677" t="s">
        <v>59</v>
      </c>
      <c r="J475" s="683" t="s">
        <v>33</v>
      </c>
      <c r="K475" s="677"/>
      <c r="L475" s="677"/>
      <c r="M475" s="60">
        <v>45751.0</v>
      </c>
      <c r="N475" s="748" t="s">
        <v>19</v>
      </c>
      <c r="O475" s="677" t="s">
        <v>198</v>
      </c>
      <c r="P475" s="746"/>
      <c r="Q475" s="115"/>
      <c r="R475" s="152"/>
      <c r="S475" s="152"/>
      <c r="T475" s="152"/>
      <c r="U475" s="152"/>
      <c r="V475" s="115"/>
      <c r="W475" s="115"/>
      <c r="X475" s="115"/>
    </row>
    <row r="476">
      <c r="A476" s="674">
        <v>45747.0</v>
      </c>
      <c r="B476" s="60">
        <v>45783.0</v>
      </c>
      <c r="C476" s="749">
        <v>240525.0</v>
      </c>
      <c r="D476" s="757" t="s">
        <v>48</v>
      </c>
      <c r="E476" s="674">
        <v>45658.0</v>
      </c>
      <c r="F476" s="56">
        <f t="shared" si="10"/>
        <v>4</v>
      </c>
      <c r="G476" s="674">
        <v>45740.0</v>
      </c>
      <c r="H476" s="680">
        <f t="shared" si="8"/>
        <v>1</v>
      </c>
      <c r="I476" s="757" t="s">
        <v>74</v>
      </c>
      <c r="J476" s="677"/>
      <c r="K476" s="683"/>
      <c r="L476" s="683"/>
      <c r="M476" s="60">
        <v>45751.0</v>
      </c>
      <c r="N476" s="748" t="s">
        <v>19</v>
      </c>
      <c r="O476" s="677" t="s">
        <v>198</v>
      </c>
      <c r="P476" s="743"/>
      <c r="Q476" s="115"/>
      <c r="R476" s="152"/>
      <c r="S476" s="152"/>
      <c r="T476" s="152"/>
      <c r="U476" s="152"/>
      <c r="V476" s="115"/>
      <c r="W476" s="115"/>
      <c r="X476" s="115"/>
    </row>
    <row r="477">
      <c r="A477" s="674">
        <v>45747.0</v>
      </c>
      <c r="B477" s="60">
        <v>45783.0</v>
      </c>
      <c r="C477" s="749">
        <v>245174.0</v>
      </c>
      <c r="D477" s="757" t="s">
        <v>133</v>
      </c>
      <c r="E477" s="674">
        <v>45717.0</v>
      </c>
      <c r="F477" s="56">
        <f t="shared" si="10"/>
        <v>2</v>
      </c>
      <c r="G477" s="674">
        <v>45740.0</v>
      </c>
      <c r="H477" s="680">
        <f t="shared" si="8"/>
        <v>1</v>
      </c>
      <c r="I477" s="757" t="s">
        <v>74</v>
      </c>
      <c r="J477" s="677"/>
      <c r="K477" s="681"/>
      <c r="L477" s="683"/>
      <c r="M477" s="457" t="s">
        <v>721</v>
      </c>
      <c r="N477" s="748" t="s">
        <v>19</v>
      </c>
      <c r="O477" s="677" t="s">
        <v>209</v>
      </c>
      <c r="P477" s="743"/>
      <c r="Q477" s="115"/>
      <c r="R477" s="152"/>
      <c r="S477" s="152"/>
      <c r="T477" s="152"/>
      <c r="U477" s="152"/>
      <c r="V477" s="115"/>
      <c r="W477" s="115"/>
      <c r="X477" s="115"/>
    </row>
    <row r="478">
      <c r="A478" s="674">
        <v>45747.0</v>
      </c>
      <c r="B478" s="60">
        <v>45783.0</v>
      </c>
      <c r="C478" s="749">
        <v>245289.0</v>
      </c>
      <c r="D478" s="757" t="s">
        <v>104</v>
      </c>
      <c r="E478" s="674">
        <v>45627.0</v>
      </c>
      <c r="F478" s="56">
        <f t="shared" si="10"/>
        <v>5</v>
      </c>
      <c r="G478" s="674">
        <v>45740.0</v>
      </c>
      <c r="H478" s="680">
        <f t="shared" si="8"/>
        <v>1</v>
      </c>
      <c r="I478" s="677" t="s">
        <v>59</v>
      </c>
      <c r="J478" s="683" t="s">
        <v>33</v>
      </c>
      <c r="K478" s="683"/>
      <c r="L478" s="683"/>
      <c r="M478" s="60">
        <v>45751.0</v>
      </c>
      <c r="N478" s="748" t="s">
        <v>19</v>
      </c>
      <c r="O478" s="746" t="s">
        <v>197</v>
      </c>
      <c r="P478" s="743"/>
      <c r="Q478" s="115"/>
      <c r="R478" s="152"/>
      <c r="S478" s="152"/>
      <c r="T478" s="152"/>
      <c r="U478" s="152"/>
      <c r="V478" s="115"/>
      <c r="W478" s="115"/>
      <c r="X478" s="115"/>
    </row>
    <row r="479">
      <c r="A479" s="674">
        <v>45747.0</v>
      </c>
      <c r="B479" s="60">
        <v>45783.0</v>
      </c>
      <c r="C479" s="749">
        <v>246781.0</v>
      </c>
      <c r="D479" s="757" t="s">
        <v>70</v>
      </c>
      <c r="E479" s="674">
        <v>45717.0</v>
      </c>
      <c r="F479" s="56">
        <f t="shared" si="10"/>
        <v>2</v>
      </c>
      <c r="G479" s="674">
        <v>45740.0</v>
      </c>
      <c r="H479" s="680">
        <f t="shared" si="8"/>
        <v>1</v>
      </c>
      <c r="I479" s="757" t="s">
        <v>74</v>
      </c>
      <c r="J479" s="677"/>
      <c r="K479" s="687"/>
      <c r="L479" s="683"/>
      <c r="M479" s="457" t="s">
        <v>721</v>
      </c>
      <c r="N479" s="748" t="s">
        <v>19</v>
      </c>
      <c r="O479" s="677" t="s">
        <v>209</v>
      </c>
      <c r="P479" s="743"/>
      <c r="Q479" s="115"/>
      <c r="R479" s="152"/>
      <c r="S479" s="152"/>
      <c r="T479" s="152"/>
      <c r="U479" s="152"/>
      <c r="V479" s="115"/>
      <c r="W479" s="115"/>
      <c r="X479" s="115"/>
    </row>
    <row r="480">
      <c r="A480" s="674">
        <v>45747.0</v>
      </c>
      <c r="B480" s="60">
        <v>45783.0</v>
      </c>
      <c r="C480" s="749">
        <v>246856.0</v>
      </c>
      <c r="D480" s="757" t="s">
        <v>104</v>
      </c>
      <c r="E480" s="674">
        <v>45717.0</v>
      </c>
      <c r="F480" s="56">
        <f t="shared" si="10"/>
        <v>2</v>
      </c>
      <c r="G480" s="674">
        <v>45740.0</v>
      </c>
      <c r="H480" s="680">
        <f t="shared" si="8"/>
        <v>1</v>
      </c>
      <c r="I480" s="677" t="s">
        <v>59</v>
      </c>
      <c r="J480" s="683" t="s">
        <v>33</v>
      </c>
      <c r="K480" s="687"/>
      <c r="L480" s="683"/>
      <c r="M480" s="457" t="s">
        <v>721</v>
      </c>
      <c r="N480" s="748" t="s">
        <v>19</v>
      </c>
      <c r="O480" s="677" t="s">
        <v>209</v>
      </c>
      <c r="P480" s="743"/>
      <c r="Q480" s="115"/>
      <c r="R480" s="152"/>
      <c r="S480" s="152"/>
      <c r="T480" s="152"/>
      <c r="U480" s="152"/>
      <c r="V480" s="115"/>
      <c r="W480" s="115"/>
      <c r="X480" s="115"/>
    </row>
    <row r="481">
      <c r="A481" s="674">
        <v>45747.0</v>
      </c>
      <c r="B481" s="60">
        <v>45783.0</v>
      </c>
      <c r="C481" s="749">
        <v>246938.0</v>
      </c>
      <c r="D481" s="757" t="s">
        <v>77</v>
      </c>
      <c r="E481" s="674">
        <v>45717.0</v>
      </c>
      <c r="F481" s="56">
        <f t="shared" si="10"/>
        <v>2</v>
      </c>
      <c r="G481" s="674">
        <v>45740.0</v>
      </c>
      <c r="H481" s="680">
        <f t="shared" si="8"/>
        <v>1</v>
      </c>
      <c r="I481" s="757" t="s">
        <v>63</v>
      </c>
      <c r="J481" s="677"/>
      <c r="K481" s="687"/>
      <c r="L481" s="683"/>
      <c r="M481" s="457" t="s">
        <v>721</v>
      </c>
      <c r="N481" s="748" t="s">
        <v>19</v>
      </c>
      <c r="O481" s="677" t="s">
        <v>209</v>
      </c>
      <c r="P481" s="743"/>
      <c r="Q481" s="115"/>
      <c r="R481" s="152"/>
      <c r="S481" s="152"/>
      <c r="T481" s="152"/>
      <c r="U481" s="152"/>
      <c r="V481" s="115"/>
      <c r="W481" s="115"/>
      <c r="X481" s="115"/>
    </row>
    <row r="482">
      <c r="A482" s="674">
        <v>45747.0</v>
      </c>
      <c r="B482" s="60">
        <v>45783.0</v>
      </c>
      <c r="C482" s="749">
        <v>247100.0</v>
      </c>
      <c r="D482" s="757" t="s">
        <v>104</v>
      </c>
      <c r="E482" s="674">
        <v>45717.0</v>
      </c>
      <c r="F482" s="56">
        <f t="shared" si="10"/>
        <v>2</v>
      </c>
      <c r="G482" s="674">
        <v>45740.0</v>
      </c>
      <c r="H482" s="680">
        <f t="shared" si="8"/>
        <v>1</v>
      </c>
      <c r="I482" s="677" t="s">
        <v>59</v>
      </c>
      <c r="J482" s="683" t="s">
        <v>33</v>
      </c>
      <c r="K482" s="687"/>
      <c r="L482" s="683"/>
      <c r="M482" s="457" t="s">
        <v>721</v>
      </c>
      <c r="N482" s="748" t="s">
        <v>19</v>
      </c>
      <c r="O482" s="677" t="s">
        <v>209</v>
      </c>
      <c r="P482" s="743"/>
      <c r="Q482" s="115"/>
      <c r="R482" s="152"/>
      <c r="S482" s="152"/>
      <c r="T482" s="152"/>
      <c r="U482" s="152"/>
      <c r="V482" s="115"/>
      <c r="W482" s="115"/>
      <c r="X482" s="115"/>
    </row>
    <row r="483">
      <c r="A483" s="674">
        <v>45747.0</v>
      </c>
      <c r="B483" s="60">
        <v>45783.0</v>
      </c>
      <c r="C483" s="749">
        <v>247101.0</v>
      </c>
      <c r="D483" s="757" t="s">
        <v>104</v>
      </c>
      <c r="E483" s="674">
        <v>45689.0</v>
      </c>
      <c r="F483" s="56">
        <f t="shared" si="10"/>
        <v>3</v>
      </c>
      <c r="G483" s="674">
        <v>45740.0</v>
      </c>
      <c r="H483" s="680">
        <f t="shared" si="8"/>
        <v>1</v>
      </c>
      <c r="I483" s="677" t="s">
        <v>59</v>
      </c>
      <c r="J483" s="683" t="s">
        <v>33</v>
      </c>
      <c r="K483" s="687"/>
      <c r="L483" s="683"/>
      <c r="M483" s="457" t="s">
        <v>721</v>
      </c>
      <c r="N483" s="748" t="s">
        <v>19</v>
      </c>
      <c r="O483" s="746" t="s">
        <v>208</v>
      </c>
      <c r="P483" s="743"/>
      <c r="Q483" s="115"/>
      <c r="R483" s="152"/>
      <c r="S483" s="152"/>
      <c r="T483" s="152"/>
      <c r="U483" s="152"/>
      <c r="V483" s="115"/>
      <c r="W483" s="115"/>
      <c r="X483" s="115"/>
    </row>
    <row r="484">
      <c r="A484" s="674">
        <v>45747.0</v>
      </c>
      <c r="B484" s="60">
        <v>45783.0</v>
      </c>
      <c r="C484" s="749">
        <v>247121.0</v>
      </c>
      <c r="D484" s="757" t="s">
        <v>99</v>
      </c>
      <c r="E484" s="678">
        <v>45689.0</v>
      </c>
      <c r="F484" s="56">
        <f t="shared" si="10"/>
        <v>3</v>
      </c>
      <c r="G484" s="674">
        <v>45740.0</v>
      </c>
      <c r="H484" s="680">
        <f t="shared" si="8"/>
        <v>1</v>
      </c>
      <c r="I484" s="757" t="s">
        <v>74</v>
      </c>
      <c r="J484" s="677"/>
      <c r="K484" s="681"/>
      <c r="L484" s="683"/>
      <c r="M484" s="457" t="s">
        <v>721</v>
      </c>
      <c r="N484" s="748" t="s">
        <v>19</v>
      </c>
      <c r="O484" s="746" t="s">
        <v>208</v>
      </c>
      <c r="P484" s="743"/>
      <c r="Q484" s="115"/>
      <c r="R484" s="152"/>
      <c r="S484" s="152"/>
      <c r="T484" s="152"/>
      <c r="U484" s="152"/>
      <c r="V484" s="115"/>
      <c r="W484" s="115"/>
      <c r="X484" s="115"/>
    </row>
    <row r="485">
      <c r="A485" s="674">
        <v>45747.0</v>
      </c>
      <c r="B485" s="60">
        <v>45783.0</v>
      </c>
      <c r="C485" s="749">
        <v>247122.0</v>
      </c>
      <c r="D485" s="757" t="s">
        <v>77</v>
      </c>
      <c r="E485" s="678">
        <v>45717.0</v>
      </c>
      <c r="F485" s="56">
        <f t="shared" si="10"/>
        <v>2</v>
      </c>
      <c r="G485" s="674">
        <v>45740.0</v>
      </c>
      <c r="H485" s="680">
        <f t="shared" si="8"/>
        <v>1</v>
      </c>
      <c r="I485" s="757" t="s">
        <v>74</v>
      </c>
      <c r="J485" s="677"/>
      <c r="K485" s="681"/>
      <c r="L485" s="683"/>
      <c r="M485" s="457" t="s">
        <v>721</v>
      </c>
      <c r="N485" s="748" t="s">
        <v>19</v>
      </c>
      <c r="O485" s="677" t="s">
        <v>209</v>
      </c>
      <c r="P485" s="743"/>
      <c r="Q485" s="115"/>
      <c r="R485" s="152"/>
      <c r="S485" s="152"/>
      <c r="T485" s="152"/>
      <c r="U485" s="152"/>
      <c r="V485" s="115"/>
      <c r="W485" s="115"/>
      <c r="X485" s="115"/>
    </row>
    <row r="486">
      <c r="A486" s="674">
        <v>45747.0</v>
      </c>
      <c r="B486" s="60">
        <v>45783.0</v>
      </c>
      <c r="C486" s="749">
        <v>247180.0</v>
      </c>
      <c r="D486" s="757" t="s">
        <v>58</v>
      </c>
      <c r="E486" s="674">
        <v>45689.0</v>
      </c>
      <c r="F486" s="56">
        <f t="shared" si="10"/>
        <v>3</v>
      </c>
      <c r="G486" s="674">
        <v>45740.0</v>
      </c>
      <c r="H486" s="680">
        <f t="shared" si="8"/>
        <v>1</v>
      </c>
      <c r="I486" s="757" t="s">
        <v>49</v>
      </c>
      <c r="J486" s="677"/>
      <c r="K486" s="677" t="s">
        <v>1667</v>
      </c>
      <c r="L486" s="683"/>
      <c r="M486" s="457" t="s">
        <v>721</v>
      </c>
      <c r="N486" s="748" t="s">
        <v>19</v>
      </c>
      <c r="O486" s="746" t="s">
        <v>208</v>
      </c>
      <c r="P486" s="743"/>
      <c r="Q486" s="115"/>
      <c r="R486" s="152"/>
      <c r="S486" s="152"/>
      <c r="T486" s="152"/>
      <c r="U486" s="152"/>
      <c r="V486" s="115"/>
      <c r="W486" s="115"/>
      <c r="X486" s="115"/>
    </row>
    <row r="487">
      <c r="A487" s="674">
        <v>45747.0</v>
      </c>
      <c r="B487" s="60">
        <v>45783.0</v>
      </c>
      <c r="C487" s="749">
        <v>247191.0</v>
      </c>
      <c r="D487" s="757" t="s">
        <v>133</v>
      </c>
      <c r="E487" s="674">
        <v>45689.0</v>
      </c>
      <c r="F487" s="56">
        <f t="shared" si="10"/>
        <v>3</v>
      </c>
      <c r="G487" s="674">
        <v>45740.0</v>
      </c>
      <c r="H487" s="680">
        <f t="shared" si="8"/>
        <v>1</v>
      </c>
      <c r="I487" s="677" t="s">
        <v>59</v>
      </c>
      <c r="J487" s="683" t="s">
        <v>33</v>
      </c>
      <c r="K487" s="687"/>
      <c r="L487" s="683"/>
      <c r="M487" s="457" t="s">
        <v>721</v>
      </c>
      <c r="N487" s="748" t="s">
        <v>19</v>
      </c>
      <c r="O487" s="746" t="s">
        <v>208</v>
      </c>
      <c r="P487" s="743"/>
      <c r="Q487" s="115"/>
      <c r="R487" s="152"/>
      <c r="S487" s="152"/>
      <c r="T487" s="152"/>
      <c r="U487" s="152"/>
      <c r="V487" s="115"/>
      <c r="W487" s="115"/>
      <c r="X487" s="115"/>
    </row>
    <row r="488">
      <c r="A488" s="674">
        <v>45747.0</v>
      </c>
      <c r="B488" s="60">
        <v>45783.0</v>
      </c>
      <c r="C488" s="749">
        <v>247209.0</v>
      </c>
      <c r="D488" s="757" t="s">
        <v>93</v>
      </c>
      <c r="E488" s="674">
        <v>45658.0</v>
      </c>
      <c r="F488" s="56">
        <f t="shared" si="10"/>
        <v>4</v>
      </c>
      <c r="G488" s="674">
        <v>45740.0</v>
      </c>
      <c r="H488" s="680">
        <f t="shared" si="8"/>
        <v>1</v>
      </c>
      <c r="I488" s="757" t="s">
        <v>74</v>
      </c>
      <c r="J488" s="683"/>
      <c r="K488" s="683"/>
      <c r="L488" s="683"/>
      <c r="M488" s="60">
        <v>45751.0</v>
      </c>
      <c r="N488" s="748" t="s">
        <v>19</v>
      </c>
      <c r="O488" s="677" t="s">
        <v>198</v>
      </c>
      <c r="P488" s="743"/>
      <c r="Q488" s="115"/>
      <c r="R488" s="152"/>
      <c r="S488" s="152"/>
      <c r="T488" s="152"/>
      <c r="U488" s="152"/>
      <c r="V488" s="115"/>
      <c r="W488" s="115"/>
      <c r="X488" s="115"/>
    </row>
    <row r="489">
      <c r="A489" s="674">
        <v>45747.0</v>
      </c>
      <c r="B489" s="60">
        <v>45783.0</v>
      </c>
      <c r="C489" s="749">
        <v>247239.0</v>
      </c>
      <c r="D489" s="757" t="s">
        <v>158</v>
      </c>
      <c r="E489" s="674">
        <v>45689.0</v>
      </c>
      <c r="F489" s="56">
        <f t="shared" si="10"/>
        <v>3</v>
      </c>
      <c r="G489" s="674">
        <v>45740.0</v>
      </c>
      <c r="H489" s="680">
        <f t="shared" si="8"/>
        <v>1</v>
      </c>
      <c r="I489" s="677" t="s">
        <v>59</v>
      </c>
      <c r="J489" s="683" t="s">
        <v>33</v>
      </c>
      <c r="K489" s="687"/>
      <c r="L489" s="683"/>
      <c r="M489" s="457" t="s">
        <v>721</v>
      </c>
      <c r="N489" s="748" t="s">
        <v>19</v>
      </c>
      <c r="O489" s="746" t="s">
        <v>208</v>
      </c>
      <c r="P489" s="743"/>
      <c r="Q489" s="115"/>
      <c r="R489" s="152"/>
      <c r="S489" s="152"/>
      <c r="T489" s="152"/>
      <c r="U489" s="152"/>
      <c r="V489" s="115"/>
      <c r="W489" s="115"/>
      <c r="X489" s="115"/>
    </row>
    <row r="490">
      <c r="A490" s="674">
        <v>45747.0</v>
      </c>
      <c r="B490" s="60">
        <v>45783.0</v>
      </c>
      <c r="C490" s="749">
        <v>247252.0</v>
      </c>
      <c r="D490" s="757" t="s">
        <v>58</v>
      </c>
      <c r="E490" s="674">
        <v>45627.0</v>
      </c>
      <c r="F490" s="56">
        <f t="shared" si="10"/>
        <v>5</v>
      </c>
      <c r="G490" s="674">
        <v>45740.0</v>
      </c>
      <c r="H490" s="680">
        <f t="shared" si="8"/>
        <v>1</v>
      </c>
      <c r="I490" s="757" t="s">
        <v>49</v>
      </c>
      <c r="J490" s="677" t="s">
        <v>106</v>
      </c>
      <c r="K490" s="677" t="s">
        <v>1668</v>
      </c>
      <c r="L490" s="683"/>
      <c r="M490" s="60">
        <v>45751.0</v>
      </c>
      <c r="N490" s="748" t="s">
        <v>19</v>
      </c>
      <c r="O490" s="746" t="s">
        <v>197</v>
      </c>
      <c r="P490" s="743"/>
      <c r="Q490" s="115"/>
      <c r="R490" s="152"/>
      <c r="S490" s="152"/>
      <c r="T490" s="152"/>
      <c r="U490" s="152"/>
      <c r="V490" s="115"/>
      <c r="W490" s="115"/>
      <c r="X490" s="115"/>
    </row>
    <row r="491">
      <c r="A491" s="674">
        <v>45747.0</v>
      </c>
      <c r="B491" s="60">
        <v>45783.0</v>
      </c>
      <c r="C491" s="749">
        <v>242102.0</v>
      </c>
      <c r="D491" s="757" t="s">
        <v>89</v>
      </c>
      <c r="E491" s="674">
        <v>45717.0</v>
      </c>
      <c r="F491" s="56">
        <f t="shared" si="10"/>
        <v>2</v>
      </c>
      <c r="G491" s="674">
        <v>45740.0</v>
      </c>
      <c r="H491" s="680">
        <f t="shared" si="8"/>
        <v>1</v>
      </c>
      <c r="I491" s="677" t="s">
        <v>59</v>
      </c>
      <c r="J491" s="683" t="s">
        <v>33</v>
      </c>
      <c r="K491" s="687"/>
      <c r="L491" s="683"/>
      <c r="M491" s="457" t="s">
        <v>721</v>
      </c>
      <c r="N491" s="748" t="s">
        <v>19</v>
      </c>
      <c r="O491" s="677" t="s">
        <v>209</v>
      </c>
      <c r="P491" s="743"/>
      <c r="Q491" s="115"/>
      <c r="R491" s="152"/>
      <c r="S491" s="152"/>
      <c r="T491" s="152"/>
      <c r="U491" s="152"/>
      <c r="V491" s="115"/>
      <c r="W491" s="115"/>
      <c r="X491" s="115"/>
    </row>
    <row r="492">
      <c r="A492" s="674">
        <v>45747.0</v>
      </c>
      <c r="B492" s="60">
        <v>45783.0</v>
      </c>
      <c r="C492" s="749">
        <v>245430.0</v>
      </c>
      <c r="D492" s="757" t="s">
        <v>99</v>
      </c>
      <c r="E492" s="674">
        <v>45717.0</v>
      </c>
      <c r="F492" s="56">
        <f t="shared" si="10"/>
        <v>2</v>
      </c>
      <c r="G492" s="674">
        <v>45740.0</v>
      </c>
      <c r="H492" s="680">
        <f t="shared" si="8"/>
        <v>1</v>
      </c>
      <c r="I492" s="757" t="s">
        <v>73</v>
      </c>
      <c r="J492" s="683"/>
      <c r="K492" s="687"/>
      <c r="L492" s="683"/>
      <c r="M492" s="457" t="s">
        <v>721</v>
      </c>
      <c r="N492" s="748" t="s">
        <v>19</v>
      </c>
      <c r="O492" s="677" t="s">
        <v>209</v>
      </c>
      <c r="P492" s="743"/>
      <c r="Q492" s="115"/>
      <c r="R492" s="152"/>
      <c r="S492" s="152"/>
      <c r="T492" s="152"/>
      <c r="U492" s="152"/>
      <c r="V492" s="115"/>
      <c r="W492" s="115"/>
      <c r="X492" s="115"/>
    </row>
    <row r="493">
      <c r="A493" s="674">
        <v>45747.0</v>
      </c>
      <c r="B493" s="60">
        <v>45783.0</v>
      </c>
      <c r="C493" s="749">
        <v>246670.0</v>
      </c>
      <c r="D493" s="757" t="s">
        <v>58</v>
      </c>
      <c r="E493" s="674">
        <v>45627.0</v>
      </c>
      <c r="F493" s="56">
        <f t="shared" si="10"/>
        <v>5</v>
      </c>
      <c r="G493" s="674">
        <v>45741.0</v>
      </c>
      <c r="H493" s="680">
        <f t="shared" si="8"/>
        <v>1</v>
      </c>
      <c r="I493" s="677" t="s">
        <v>59</v>
      </c>
      <c r="J493" s="683" t="s">
        <v>33</v>
      </c>
      <c r="K493" s="683"/>
      <c r="L493" s="683"/>
      <c r="M493" s="60">
        <v>45751.0</v>
      </c>
      <c r="N493" s="748" t="s">
        <v>19</v>
      </c>
      <c r="O493" s="746" t="s">
        <v>197</v>
      </c>
      <c r="P493" s="743"/>
      <c r="Q493" s="115"/>
      <c r="R493" s="152"/>
      <c r="S493" s="152"/>
      <c r="T493" s="152"/>
      <c r="U493" s="152"/>
      <c r="V493" s="115"/>
      <c r="W493" s="115"/>
      <c r="X493" s="115"/>
    </row>
    <row r="494">
      <c r="A494" s="674">
        <v>45747.0</v>
      </c>
      <c r="B494" s="60">
        <v>45783.0</v>
      </c>
      <c r="C494" s="749">
        <v>246861.0</v>
      </c>
      <c r="D494" s="757" t="s">
        <v>99</v>
      </c>
      <c r="E494" s="674">
        <v>45658.0</v>
      </c>
      <c r="F494" s="56">
        <f t="shared" si="10"/>
        <v>4</v>
      </c>
      <c r="G494" s="674">
        <v>45741.0</v>
      </c>
      <c r="H494" s="680">
        <f t="shared" si="8"/>
        <v>1</v>
      </c>
      <c r="I494" s="757" t="s">
        <v>49</v>
      </c>
      <c r="J494" s="677">
        <v>503.0</v>
      </c>
      <c r="K494" s="677" t="s">
        <v>1669</v>
      </c>
      <c r="L494" s="683"/>
      <c r="M494" s="60">
        <v>45751.0</v>
      </c>
      <c r="N494" s="748" t="s">
        <v>19</v>
      </c>
      <c r="O494" s="677" t="s">
        <v>198</v>
      </c>
      <c r="P494" s="743"/>
      <c r="Q494" s="115"/>
      <c r="R494" s="152"/>
      <c r="S494" s="152"/>
      <c r="T494" s="152"/>
      <c r="U494" s="152"/>
      <c r="V494" s="115"/>
      <c r="W494" s="115"/>
      <c r="X494" s="115"/>
    </row>
    <row r="495">
      <c r="A495" s="744">
        <v>45719.0</v>
      </c>
      <c r="B495" s="60">
        <v>45783.0</v>
      </c>
      <c r="C495" s="749">
        <v>240120.0</v>
      </c>
      <c r="D495" s="746" t="s">
        <v>96</v>
      </c>
      <c r="E495" s="744">
        <v>45627.0</v>
      </c>
      <c r="F495" s="747">
        <v>3.0</v>
      </c>
      <c r="G495" s="744">
        <v>45693.0</v>
      </c>
      <c r="H495" s="680">
        <f t="shared" si="8"/>
        <v>3</v>
      </c>
      <c r="I495" s="746" t="s">
        <v>74</v>
      </c>
      <c r="J495" s="683"/>
      <c r="K495" s="743"/>
      <c r="L495" s="743"/>
      <c r="M495" s="457" t="s">
        <v>721</v>
      </c>
      <c r="N495" s="748" t="s">
        <v>19</v>
      </c>
      <c r="O495" s="677" t="s">
        <v>198</v>
      </c>
      <c r="P495" s="743"/>
      <c r="Q495" s="115"/>
      <c r="R495" s="152"/>
      <c r="S495" s="152"/>
      <c r="T495" s="152"/>
      <c r="U495" s="152"/>
      <c r="V495" s="115"/>
      <c r="W495" s="115"/>
      <c r="X495" s="115"/>
    </row>
    <row r="496">
      <c r="A496" s="744">
        <v>45719.0</v>
      </c>
      <c r="B496" s="60">
        <v>45783.0</v>
      </c>
      <c r="C496" s="749">
        <v>240240.0</v>
      </c>
      <c r="D496" s="746" t="s">
        <v>71</v>
      </c>
      <c r="E496" s="744">
        <v>45627.0</v>
      </c>
      <c r="F496" s="747">
        <v>3.0</v>
      </c>
      <c r="G496" s="744">
        <v>45693.0</v>
      </c>
      <c r="H496" s="680">
        <f t="shared" si="8"/>
        <v>3</v>
      </c>
      <c r="I496" s="746" t="s">
        <v>59</v>
      </c>
      <c r="J496" s="683" t="s">
        <v>33</v>
      </c>
      <c r="K496" s="743"/>
      <c r="L496" s="743"/>
      <c r="M496" s="457" t="s">
        <v>721</v>
      </c>
      <c r="N496" s="748" t="s">
        <v>19</v>
      </c>
      <c r="O496" s="677" t="s">
        <v>198</v>
      </c>
      <c r="P496" s="743"/>
      <c r="Q496" s="115"/>
      <c r="R496" s="152"/>
      <c r="S496" s="152"/>
      <c r="T496" s="152"/>
      <c r="U496" s="152"/>
      <c r="V496" s="115"/>
      <c r="W496" s="115"/>
      <c r="X496" s="115"/>
    </row>
    <row r="497">
      <c r="A497" s="744">
        <v>45719.0</v>
      </c>
      <c r="B497" s="60">
        <v>45783.0</v>
      </c>
      <c r="C497" s="749">
        <v>240721.0</v>
      </c>
      <c r="D497" s="746" t="s">
        <v>107</v>
      </c>
      <c r="E497" s="744">
        <v>45597.0</v>
      </c>
      <c r="F497" s="747">
        <v>4.0</v>
      </c>
      <c r="G497" s="744">
        <v>45693.0</v>
      </c>
      <c r="H497" s="680">
        <f t="shared" si="8"/>
        <v>3</v>
      </c>
      <c r="I497" s="746" t="s">
        <v>74</v>
      </c>
      <c r="J497" s="683">
        <v>313.0</v>
      </c>
      <c r="K497" s="743"/>
      <c r="L497" s="743"/>
      <c r="M497" s="60">
        <v>45751.0</v>
      </c>
      <c r="N497" s="748" t="s">
        <v>19</v>
      </c>
      <c r="O497" s="746" t="s">
        <v>197</v>
      </c>
      <c r="P497" s="743"/>
      <c r="Q497" s="115"/>
      <c r="R497" s="152"/>
      <c r="S497" s="152"/>
      <c r="T497" s="152"/>
      <c r="U497" s="152"/>
      <c r="V497" s="115"/>
      <c r="W497" s="115"/>
      <c r="X497" s="115"/>
    </row>
    <row r="498">
      <c r="A498" s="744">
        <v>45719.0</v>
      </c>
      <c r="B498" s="60">
        <v>45783.0</v>
      </c>
      <c r="C498" s="749">
        <v>241204.0</v>
      </c>
      <c r="D498" s="746" t="s">
        <v>111</v>
      </c>
      <c r="E498" s="744">
        <v>45597.0</v>
      </c>
      <c r="F498" s="747">
        <v>4.0</v>
      </c>
      <c r="G498" s="744">
        <v>45693.0</v>
      </c>
      <c r="H498" s="680">
        <f t="shared" si="8"/>
        <v>3</v>
      </c>
      <c r="I498" s="746" t="s">
        <v>59</v>
      </c>
      <c r="J498" s="683" t="s">
        <v>33</v>
      </c>
      <c r="K498" s="743"/>
      <c r="L498" s="743"/>
      <c r="M498" s="60">
        <v>45751.0</v>
      </c>
      <c r="N498" s="748" t="s">
        <v>19</v>
      </c>
      <c r="O498" s="746" t="s">
        <v>197</v>
      </c>
      <c r="P498" s="743"/>
      <c r="Q498" s="115"/>
      <c r="R498" s="152"/>
      <c r="S498" s="152"/>
      <c r="T498" s="152"/>
      <c r="U498" s="152"/>
      <c r="V498" s="115"/>
      <c r="W498" s="115"/>
      <c r="X498" s="115"/>
    </row>
    <row r="499">
      <c r="A499" s="744">
        <v>45719.0</v>
      </c>
      <c r="B499" s="60">
        <v>45783.0</v>
      </c>
      <c r="C499" s="749">
        <v>241457.0</v>
      </c>
      <c r="D499" s="746" t="s">
        <v>116</v>
      </c>
      <c r="E499" s="744">
        <v>45597.0</v>
      </c>
      <c r="F499" s="747">
        <v>4.0</v>
      </c>
      <c r="G499" s="744">
        <v>45693.0</v>
      </c>
      <c r="H499" s="680">
        <f t="shared" si="8"/>
        <v>3</v>
      </c>
      <c r="I499" s="746" t="s">
        <v>59</v>
      </c>
      <c r="J499" s="683" t="s">
        <v>33</v>
      </c>
      <c r="K499" s="743"/>
      <c r="L499" s="743"/>
      <c r="M499" s="60">
        <v>45751.0</v>
      </c>
      <c r="N499" s="748" t="s">
        <v>19</v>
      </c>
      <c r="O499" s="746" t="s">
        <v>197</v>
      </c>
      <c r="P499" s="743"/>
      <c r="Q499" s="115"/>
      <c r="R499" s="152"/>
      <c r="S499" s="152"/>
      <c r="T499" s="152"/>
      <c r="U499" s="152"/>
      <c r="V499" s="115"/>
      <c r="W499" s="115"/>
      <c r="X499" s="115"/>
    </row>
    <row r="500">
      <c r="A500" s="744">
        <v>45719.0</v>
      </c>
      <c r="B500" s="60">
        <v>45782.0</v>
      </c>
      <c r="C500" s="749">
        <v>241586.0</v>
      </c>
      <c r="D500" s="746" t="s">
        <v>71</v>
      </c>
      <c r="E500" s="744">
        <v>45658.0</v>
      </c>
      <c r="F500" s="56">
        <f t="shared" ref="F500:F502" si="11">DATEDIF(E500,TODAY(),"M")</f>
        <v>4</v>
      </c>
      <c r="G500" s="744">
        <v>45693.0</v>
      </c>
      <c r="H500" s="680">
        <f t="shared" si="8"/>
        <v>3</v>
      </c>
      <c r="I500" s="745" t="s">
        <v>49</v>
      </c>
      <c r="J500" s="677"/>
      <c r="K500" s="746" t="s">
        <v>1670</v>
      </c>
      <c r="L500" s="743"/>
      <c r="M500" s="60">
        <v>45751.0</v>
      </c>
      <c r="N500" s="748" t="s">
        <v>25</v>
      </c>
      <c r="O500" s="677" t="s">
        <v>198</v>
      </c>
      <c r="P500" s="743"/>
      <c r="Q500" s="115"/>
      <c r="R500" s="152"/>
      <c r="S500" s="152"/>
      <c r="T500" s="152"/>
      <c r="U500" s="152"/>
      <c r="V500" s="115"/>
      <c r="W500" s="115"/>
      <c r="X500" s="115"/>
    </row>
    <row r="501">
      <c r="A501" s="744">
        <v>45719.0</v>
      </c>
      <c r="B501" s="60">
        <v>45783.0</v>
      </c>
      <c r="C501" s="749">
        <v>241673.0</v>
      </c>
      <c r="D501" s="746" t="s">
        <v>71</v>
      </c>
      <c r="E501" s="744">
        <v>45658.0</v>
      </c>
      <c r="F501" s="56">
        <f t="shared" si="11"/>
        <v>4</v>
      </c>
      <c r="G501" s="744">
        <v>45693.0</v>
      </c>
      <c r="H501" s="680">
        <f t="shared" si="8"/>
        <v>3</v>
      </c>
      <c r="I501" s="745" t="s">
        <v>49</v>
      </c>
      <c r="J501" s="683"/>
      <c r="K501" s="746" t="s">
        <v>1671</v>
      </c>
      <c r="L501" s="743"/>
      <c r="M501" s="60">
        <v>45751.0</v>
      </c>
      <c r="N501" s="748" t="s">
        <v>19</v>
      </c>
      <c r="O501" s="677" t="s">
        <v>198</v>
      </c>
      <c r="P501" s="743"/>
      <c r="Q501" s="115"/>
      <c r="R501" s="152"/>
      <c r="S501" s="152"/>
      <c r="T501" s="152"/>
      <c r="U501" s="152"/>
      <c r="V501" s="115"/>
      <c r="W501" s="115"/>
      <c r="X501" s="115"/>
    </row>
    <row r="502">
      <c r="A502" s="744">
        <v>45719.0</v>
      </c>
      <c r="B502" s="60">
        <v>45783.0</v>
      </c>
      <c r="C502" s="749">
        <v>241765.0</v>
      </c>
      <c r="D502" s="746" t="s">
        <v>41</v>
      </c>
      <c r="E502" s="744">
        <v>45658.0</v>
      </c>
      <c r="F502" s="56">
        <f t="shared" si="11"/>
        <v>4</v>
      </c>
      <c r="G502" s="744">
        <v>45693.0</v>
      </c>
      <c r="H502" s="680">
        <f t="shared" si="8"/>
        <v>3</v>
      </c>
      <c r="I502" s="746" t="s">
        <v>73</v>
      </c>
      <c r="J502" s="683"/>
      <c r="K502" s="743"/>
      <c r="L502" s="743"/>
      <c r="M502" s="60">
        <v>45751.0</v>
      </c>
      <c r="N502" s="748" t="s">
        <v>19</v>
      </c>
      <c r="O502" s="677" t="s">
        <v>198</v>
      </c>
      <c r="P502" s="743"/>
      <c r="Q502" s="115"/>
      <c r="R502" s="152"/>
      <c r="S502" s="152"/>
      <c r="T502" s="152"/>
      <c r="U502" s="152"/>
      <c r="V502" s="115"/>
      <c r="W502" s="115"/>
      <c r="X502" s="115"/>
    </row>
    <row r="503">
      <c r="A503" s="744">
        <v>45719.0</v>
      </c>
      <c r="B503" s="60">
        <v>45783.0</v>
      </c>
      <c r="C503" s="749">
        <v>241782.0</v>
      </c>
      <c r="D503" s="746" t="s">
        <v>58</v>
      </c>
      <c r="E503" s="744">
        <v>45627.0</v>
      </c>
      <c r="F503" s="747">
        <v>3.0</v>
      </c>
      <c r="G503" s="744">
        <v>45693.0</v>
      </c>
      <c r="H503" s="680">
        <f t="shared" si="8"/>
        <v>3</v>
      </c>
      <c r="I503" s="746" t="s">
        <v>59</v>
      </c>
      <c r="J503" s="683" t="s">
        <v>33</v>
      </c>
      <c r="K503" s="743"/>
      <c r="L503" s="743"/>
      <c r="M503" s="457" t="s">
        <v>721</v>
      </c>
      <c r="N503" s="748" t="s">
        <v>19</v>
      </c>
      <c r="O503" s="677" t="s">
        <v>198</v>
      </c>
      <c r="P503" s="743"/>
      <c r="Q503" s="115"/>
      <c r="R503" s="152"/>
      <c r="S503" s="152"/>
      <c r="T503" s="152"/>
      <c r="U503" s="152"/>
      <c r="V503" s="115"/>
      <c r="W503" s="115"/>
      <c r="X503" s="115"/>
    </row>
    <row r="504">
      <c r="A504" s="744">
        <v>45719.0</v>
      </c>
      <c r="B504" s="60">
        <v>45782.0</v>
      </c>
      <c r="C504" s="749">
        <v>241905.0</v>
      </c>
      <c r="D504" s="746" t="s">
        <v>96</v>
      </c>
      <c r="E504" s="744">
        <v>45597.0</v>
      </c>
      <c r="F504" s="747">
        <v>4.0</v>
      </c>
      <c r="G504" s="744">
        <v>45693.0</v>
      </c>
      <c r="H504" s="680">
        <f t="shared" si="8"/>
        <v>3</v>
      </c>
      <c r="I504" s="745" t="s">
        <v>49</v>
      </c>
      <c r="J504" s="677">
        <v>502.0</v>
      </c>
      <c r="K504" s="746" t="s">
        <v>1672</v>
      </c>
      <c r="L504" s="743"/>
      <c r="M504" s="60">
        <v>45751.0</v>
      </c>
      <c r="N504" s="748" t="s">
        <v>22</v>
      </c>
      <c r="O504" s="746" t="s">
        <v>197</v>
      </c>
      <c r="P504" s="743"/>
      <c r="Q504" s="115"/>
      <c r="R504" s="152"/>
      <c r="S504" s="152"/>
      <c r="T504" s="152"/>
      <c r="U504" s="152"/>
      <c r="V504" s="115"/>
      <c r="W504" s="115"/>
      <c r="X504" s="115"/>
    </row>
    <row r="505">
      <c r="A505" s="744">
        <v>45719.0</v>
      </c>
      <c r="B505" s="60">
        <v>45783.0</v>
      </c>
      <c r="C505" s="749">
        <v>241937.0</v>
      </c>
      <c r="D505" s="746" t="s">
        <v>118</v>
      </c>
      <c r="E505" s="744">
        <v>45627.0</v>
      </c>
      <c r="F505" s="56">
        <f t="shared" ref="F505:F508" si="12">DATEDIF(E505,TODAY(),"M")</f>
        <v>5</v>
      </c>
      <c r="G505" s="744">
        <v>45693.0</v>
      </c>
      <c r="H505" s="680">
        <f t="shared" si="8"/>
        <v>3</v>
      </c>
      <c r="I505" s="746" t="s">
        <v>74</v>
      </c>
      <c r="J505" s="683"/>
      <c r="K505" s="743"/>
      <c r="L505" s="743"/>
      <c r="M505" s="60">
        <v>45751.0</v>
      </c>
      <c r="N505" s="748" t="s">
        <v>19</v>
      </c>
      <c r="O505" s="746" t="s">
        <v>197</v>
      </c>
      <c r="P505" s="743"/>
      <c r="Q505" s="115"/>
      <c r="R505" s="152"/>
      <c r="S505" s="152"/>
      <c r="T505" s="152"/>
      <c r="U505" s="152"/>
      <c r="V505" s="115"/>
      <c r="W505" s="115"/>
      <c r="X505" s="115"/>
    </row>
    <row r="506">
      <c r="A506" s="744">
        <v>45719.0</v>
      </c>
      <c r="B506" s="60">
        <v>45783.0</v>
      </c>
      <c r="C506" s="749">
        <v>241975.0</v>
      </c>
      <c r="D506" s="746" t="s">
        <v>48</v>
      </c>
      <c r="E506" s="744">
        <v>45658.0</v>
      </c>
      <c r="F506" s="56">
        <f t="shared" si="12"/>
        <v>4</v>
      </c>
      <c r="G506" s="744">
        <v>45693.0</v>
      </c>
      <c r="H506" s="680">
        <f t="shared" si="8"/>
        <v>3</v>
      </c>
      <c r="I506" s="746" t="s">
        <v>73</v>
      </c>
      <c r="J506" s="690"/>
      <c r="K506" s="743"/>
      <c r="L506" s="743"/>
      <c r="M506" s="60">
        <v>45751.0</v>
      </c>
      <c r="N506" s="748" t="s">
        <v>19</v>
      </c>
      <c r="O506" s="677" t="s">
        <v>198</v>
      </c>
      <c r="P506" s="745"/>
      <c r="Q506" s="115"/>
      <c r="R506" s="152"/>
      <c r="S506" s="152"/>
      <c r="T506" s="152"/>
      <c r="U506" s="152"/>
      <c r="V506" s="115"/>
      <c r="W506" s="115"/>
      <c r="X506" s="115"/>
    </row>
    <row r="507">
      <c r="A507" s="744">
        <v>45719.0</v>
      </c>
      <c r="B507" s="60">
        <v>45783.0</v>
      </c>
      <c r="C507" s="749">
        <v>241993.0</v>
      </c>
      <c r="D507" s="746" t="s">
        <v>60</v>
      </c>
      <c r="E507" s="744">
        <v>45658.0</v>
      </c>
      <c r="F507" s="56">
        <f t="shared" si="12"/>
        <v>4</v>
      </c>
      <c r="G507" s="744">
        <v>45693.0</v>
      </c>
      <c r="H507" s="680">
        <f t="shared" si="8"/>
        <v>3</v>
      </c>
      <c r="I507" s="745" t="s">
        <v>49</v>
      </c>
      <c r="J507" s="677">
        <v>503.0</v>
      </c>
      <c r="K507" s="746" t="s">
        <v>1673</v>
      </c>
      <c r="L507" s="743"/>
      <c r="M507" s="60">
        <v>45751.0</v>
      </c>
      <c r="N507" s="748" t="s">
        <v>19</v>
      </c>
      <c r="O507" s="677" t="s">
        <v>198</v>
      </c>
      <c r="P507" s="743"/>
      <c r="Q507" s="115"/>
      <c r="R507" s="152"/>
      <c r="S507" s="152"/>
      <c r="T507" s="152"/>
      <c r="U507" s="152"/>
      <c r="V507" s="115"/>
      <c r="W507" s="115"/>
      <c r="X507" s="115"/>
    </row>
    <row r="508">
      <c r="A508" s="744">
        <v>45719.0</v>
      </c>
      <c r="B508" s="60">
        <v>45783.0</v>
      </c>
      <c r="C508" s="749">
        <v>241802.0</v>
      </c>
      <c r="D508" s="746" t="s">
        <v>104</v>
      </c>
      <c r="E508" s="744">
        <v>45658.0</v>
      </c>
      <c r="F508" s="56">
        <f t="shared" si="12"/>
        <v>4</v>
      </c>
      <c r="G508" s="744">
        <v>45694.0</v>
      </c>
      <c r="H508" s="680">
        <f t="shared" si="8"/>
        <v>3</v>
      </c>
      <c r="I508" s="746" t="s">
        <v>63</v>
      </c>
      <c r="J508" s="683"/>
      <c r="K508" s="743"/>
      <c r="L508" s="743"/>
      <c r="M508" s="60">
        <v>45751.0</v>
      </c>
      <c r="N508" s="748" t="s">
        <v>19</v>
      </c>
      <c r="O508" s="677" t="s">
        <v>198</v>
      </c>
      <c r="P508" s="743"/>
      <c r="Q508" s="115"/>
      <c r="R508" s="152"/>
      <c r="S508" s="152"/>
      <c r="T508" s="152"/>
      <c r="U508" s="152"/>
      <c r="V508" s="115"/>
      <c r="W508" s="115"/>
      <c r="X508" s="115"/>
    </row>
    <row r="509">
      <c r="A509" s="744">
        <v>45719.0</v>
      </c>
      <c r="B509" s="60">
        <v>45783.0</v>
      </c>
      <c r="C509" s="749">
        <v>222357.0</v>
      </c>
      <c r="D509" s="746" t="s">
        <v>102</v>
      </c>
      <c r="E509" s="744">
        <v>45627.0</v>
      </c>
      <c r="F509" s="747">
        <v>3.0</v>
      </c>
      <c r="G509" s="60">
        <v>45699.0</v>
      </c>
      <c r="H509" s="680">
        <f t="shared" si="8"/>
        <v>2</v>
      </c>
      <c r="I509" s="745" t="s">
        <v>49</v>
      </c>
      <c r="J509" s="683"/>
      <c r="K509" s="746" t="s">
        <v>1674</v>
      </c>
      <c r="L509" s="743"/>
      <c r="M509" s="457" t="s">
        <v>721</v>
      </c>
      <c r="N509" s="748" t="s">
        <v>19</v>
      </c>
      <c r="O509" s="677" t="s">
        <v>198</v>
      </c>
      <c r="P509" s="743"/>
      <c r="Q509" s="115"/>
      <c r="R509" s="152"/>
      <c r="S509" s="152"/>
      <c r="T509" s="152"/>
      <c r="U509" s="152"/>
      <c r="V509" s="115"/>
      <c r="W509" s="115"/>
      <c r="X509" s="115"/>
    </row>
    <row r="510">
      <c r="A510" s="744">
        <v>45719.0</v>
      </c>
      <c r="B510" s="60">
        <v>45783.0</v>
      </c>
      <c r="C510" s="749">
        <v>241950.0</v>
      </c>
      <c r="D510" s="746" t="s">
        <v>77</v>
      </c>
      <c r="E510" s="60">
        <v>45689.0</v>
      </c>
      <c r="F510" s="56">
        <f t="shared" ref="F510:F601" si="13">DATEDIF(E510,TODAY(),"M")</f>
        <v>3</v>
      </c>
      <c r="G510" s="60">
        <v>45699.0</v>
      </c>
      <c r="H510" s="680">
        <f t="shared" si="8"/>
        <v>2</v>
      </c>
      <c r="I510" s="746" t="s">
        <v>63</v>
      </c>
      <c r="J510" s="683"/>
      <c r="K510" s="687"/>
      <c r="L510" s="743"/>
      <c r="M510" s="457" t="s">
        <v>721</v>
      </c>
      <c r="N510" s="748" t="s">
        <v>19</v>
      </c>
      <c r="O510" s="746" t="s">
        <v>208</v>
      </c>
      <c r="P510" s="743"/>
      <c r="Q510" s="115"/>
      <c r="R510" s="152"/>
      <c r="S510" s="152"/>
      <c r="T510" s="152"/>
      <c r="U510" s="152"/>
      <c r="V510" s="115"/>
      <c r="W510" s="115"/>
      <c r="X510" s="115"/>
    </row>
    <row r="511">
      <c r="A511" s="744">
        <v>45719.0</v>
      </c>
      <c r="B511" s="60">
        <v>45783.0</v>
      </c>
      <c r="C511" s="749">
        <v>242548.0</v>
      </c>
      <c r="D511" s="746" t="s">
        <v>48</v>
      </c>
      <c r="E511" s="60">
        <v>45717.0</v>
      </c>
      <c r="F511" s="56">
        <f t="shared" si="13"/>
        <v>2</v>
      </c>
      <c r="G511" s="60">
        <v>45699.0</v>
      </c>
      <c r="H511" s="680">
        <f t="shared" si="8"/>
        <v>2</v>
      </c>
      <c r="I511" s="746" t="s">
        <v>42</v>
      </c>
      <c r="J511" s="683"/>
      <c r="K511" s="687"/>
      <c r="L511" s="743"/>
      <c r="M511" s="457" t="s">
        <v>721</v>
      </c>
      <c r="N511" s="748" t="s">
        <v>19</v>
      </c>
      <c r="O511" s="677" t="s">
        <v>209</v>
      </c>
      <c r="P511" s="743"/>
      <c r="Q511" s="115"/>
      <c r="R511" s="152"/>
      <c r="S511" s="152"/>
      <c r="T511" s="152"/>
      <c r="U511" s="152"/>
      <c r="V511" s="115"/>
      <c r="W511" s="115"/>
      <c r="X511" s="115"/>
    </row>
    <row r="512">
      <c r="A512" s="744">
        <v>45719.0</v>
      </c>
      <c r="B512" s="60">
        <v>45783.0</v>
      </c>
      <c r="C512" s="749">
        <v>242620.0</v>
      </c>
      <c r="D512" s="746" t="s">
        <v>77</v>
      </c>
      <c r="E512" s="60">
        <v>45627.0</v>
      </c>
      <c r="F512" s="56">
        <f t="shared" si="13"/>
        <v>5</v>
      </c>
      <c r="G512" s="60">
        <v>45699.0</v>
      </c>
      <c r="H512" s="680">
        <f t="shared" si="8"/>
        <v>2</v>
      </c>
      <c r="I512" s="746" t="s">
        <v>74</v>
      </c>
      <c r="J512" s="683"/>
      <c r="K512" s="743"/>
      <c r="L512" s="743"/>
      <c r="M512" s="60">
        <v>45751.0</v>
      </c>
      <c r="N512" s="748" t="s">
        <v>19</v>
      </c>
      <c r="O512" s="746" t="s">
        <v>197</v>
      </c>
      <c r="P512" s="743"/>
      <c r="Q512" s="115"/>
      <c r="R512" s="152"/>
      <c r="S512" s="152"/>
      <c r="T512" s="152"/>
      <c r="U512" s="152"/>
      <c r="V512" s="115"/>
      <c r="W512" s="115"/>
      <c r="X512" s="115"/>
    </row>
    <row r="513">
      <c r="A513" s="744">
        <v>45719.0</v>
      </c>
      <c r="B513" s="60">
        <v>45782.0</v>
      </c>
      <c r="C513" s="749">
        <v>242686.0</v>
      </c>
      <c r="D513" s="746" t="s">
        <v>102</v>
      </c>
      <c r="E513" s="60">
        <v>45597.0</v>
      </c>
      <c r="F513" s="56">
        <f t="shared" si="13"/>
        <v>6</v>
      </c>
      <c r="G513" s="60">
        <v>45699.0</v>
      </c>
      <c r="H513" s="680">
        <f t="shared" si="8"/>
        <v>2</v>
      </c>
      <c r="I513" s="746" t="s">
        <v>74</v>
      </c>
      <c r="J513" s="683">
        <v>316.0</v>
      </c>
      <c r="K513" s="687"/>
      <c r="L513" s="743"/>
      <c r="M513" s="743" t="s">
        <v>163</v>
      </c>
      <c r="N513" s="748" t="s">
        <v>25</v>
      </c>
      <c r="O513" s="743"/>
      <c r="P513" s="743" t="s">
        <v>61</v>
      </c>
      <c r="Q513" s="115"/>
      <c r="R513" s="152"/>
      <c r="S513" s="152"/>
      <c r="T513" s="152"/>
      <c r="U513" s="152"/>
      <c r="V513" s="115"/>
      <c r="W513" s="115"/>
      <c r="X513" s="115"/>
    </row>
    <row r="514">
      <c r="A514" s="744">
        <v>45719.0</v>
      </c>
      <c r="B514" s="60">
        <v>45783.0</v>
      </c>
      <c r="C514" s="749">
        <v>242844.0</v>
      </c>
      <c r="D514" s="746" t="s">
        <v>62</v>
      </c>
      <c r="E514" s="60">
        <v>45658.0</v>
      </c>
      <c r="F514" s="56">
        <f t="shared" si="13"/>
        <v>4</v>
      </c>
      <c r="G514" s="60">
        <v>45700.0</v>
      </c>
      <c r="H514" s="680">
        <f t="shared" si="8"/>
        <v>2</v>
      </c>
      <c r="I514" s="746" t="s">
        <v>74</v>
      </c>
      <c r="J514" s="683">
        <v>308.0</v>
      </c>
      <c r="K514" s="743"/>
      <c r="L514" s="743"/>
      <c r="M514" s="60">
        <v>45751.0</v>
      </c>
      <c r="N514" s="748" t="s">
        <v>20</v>
      </c>
      <c r="O514" s="677" t="s">
        <v>198</v>
      </c>
      <c r="P514" s="743" t="s">
        <v>61</v>
      </c>
      <c r="Q514" s="115"/>
      <c r="R514" s="152"/>
      <c r="S514" s="152"/>
      <c r="T514" s="152"/>
      <c r="U514" s="152"/>
      <c r="V514" s="115"/>
      <c r="W514" s="115"/>
      <c r="X514" s="115"/>
    </row>
    <row r="515">
      <c r="A515" s="744">
        <v>45719.0</v>
      </c>
      <c r="B515" s="60">
        <v>45783.0</v>
      </c>
      <c r="C515" s="749">
        <v>242858.0</v>
      </c>
      <c r="D515" s="746" t="s">
        <v>93</v>
      </c>
      <c r="E515" s="60">
        <v>45627.0</v>
      </c>
      <c r="F515" s="56">
        <f t="shared" si="13"/>
        <v>5</v>
      </c>
      <c r="G515" s="60">
        <v>45700.0</v>
      </c>
      <c r="H515" s="680">
        <f t="shared" si="8"/>
        <v>2</v>
      </c>
      <c r="I515" s="746" t="s">
        <v>59</v>
      </c>
      <c r="J515" s="683" t="s">
        <v>33</v>
      </c>
      <c r="K515" s="743"/>
      <c r="L515" s="743"/>
      <c r="M515" s="60">
        <v>45751.0</v>
      </c>
      <c r="N515" s="748" t="s">
        <v>19</v>
      </c>
      <c r="O515" s="746" t="s">
        <v>197</v>
      </c>
      <c r="P515" s="743"/>
      <c r="Q515" s="115"/>
      <c r="R515" s="152"/>
      <c r="S515" s="152"/>
      <c r="T515" s="152"/>
      <c r="U515" s="152"/>
      <c r="V515" s="115"/>
      <c r="W515" s="115"/>
      <c r="X515" s="115"/>
    </row>
    <row r="516">
      <c r="A516" s="744">
        <v>45719.0</v>
      </c>
      <c r="B516" s="60">
        <v>45783.0</v>
      </c>
      <c r="C516" s="749">
        <v>238444.0</v>
      </c>
      <c r="D516" s="746" t="s">
        <v>104</v>
      </c>
      <c r="E516" s="60">
        <v>45689.0</v>
      </c>
      <c r="F516" s="56">
        <f t="shared" si="13"/>
        <v>3</v>
      </c>
      <c r="G516" s="60">
        <v>45701.0</v>
      </c>
      <c r="H516" s="680">
        <f t="shared" si="8"/>
        <v>2</v>
      </c>
      <c r="I516" s="746" t="s">
        <v>59</v>
      </c>
      <c r="J516" s="683" t="s">
        <v>33</v>
      </c>
      <c r="K516" s="687"/>
      <c r="L516" s="743"/>
      <c r="M516" s="457" t="s">
        <v>721</v>
      </c>
      <c r="N516" s="748" t="s">
        <v>19</v>
      </c>
      <c r="O516" s="746" t="s">
        <v>208</v>
      </c>
      <c r="P516" s="743"/>
      <c r="Q516" s="115"/>
      <c r="R516" s="152"/>
      <c r="S516" s="152"/>
      <c r="T516" s="152"/>
      <c r="U516" s="152"/>
      <c r="V516" s="115"/>
      <c r="W516" s="115"/>
      <c r="X516" s="115"/>
    </row>
    <row r="517">
      <c r="A517" s="744">
        <v>45719.0</v>
      </c>
      <c r="B517" s="60">
        <v>45783.0</v>
      </c>
      <c r="C517" s="749">
        <v>241089.0</v>
      </c>
      <c r="D517" s="746" t="s">
        <v>93</v>
      </c>
      <c r="E517" s="60">
        <v>45658.0</v>
      </c>
      <c r="F517" s="56">
        <f t="shared" si="13"/>
        <v>4</v>
      </c>
      <c r="G517" s="60">
        <v>45701.0</v>
      </c>
      <c r="H517" s="680">
        <f t="shared" si="8"/>
        <v>2</v>
      </c>
      <c r="I517" s="746" t="s">
        <v>134</v>
      </c>
      <c r="J517" s="683"/>
      <c r="K517" s="743"/>
      <c r="L517" s="743"/>
      <c r="M517" s="60">
        <v>45751.0</v>
      </c>
      <c r="N517" s="748" t="s">
        <v>19</v>
      </c>
      <c r="O517" s="677" t="s">
        <v>198</v>
      </c>
      <c r="P517" s="743"/>
      <c r="Q517" s="115"/>
      <c r="R517" s="152"/>
      <c r="S517" s="152"/>
      <c r="T517" s="152"/>
      <c r="U517" s="152"/>
      <c r="V517" s="115"/>
      <c r="W517" s="115"/>
      <c r="X517" s="115"/>
    </row>
    <row r="518">
      <c r="A518" s="744">
        <v>45719.0</v>
      </c>
      <c r="B518" s="60">
        <v>45782.0</v>
      </c>
      <c r="C518" s="749">
        <v>241194.0</v>
      </c>
      <c r="D518" s="746" t="s">
        <v>62</v>
      </c>
      <c r="E518" s="60">
        <v>45658.0</v>
      </c>
      <c r="F518" s="56">
        <f t="shared" si="13"/>
        <v>4</v>
      </c>
      <c r="G518" s="60">
        <v>45701.0</v>
      </c>
      <c r="H518" s="680">
        <f t="shared" si="8"/>
        <v>2</v>
      </c>
      <c r="I518" s="745" t="s">
        <v>49</v>
      </c>
      <c r="J518" s="677">
        <v>502.0</v>
      </c>
      <c r="K518" s="746" t="s">
        <v>1675</v>
      </c>
      <c r="L518" s="743"/>
      <c r="M518" s="60">
        <v>45751.0</v>
      </c>
      <c r="N518" s="748" t="s">
        <v>17</v>
      </c>
      <c r="O518" s="677" t="s">
        <v>198</v>
      </c>
      <c r="P518" s="743"/>
      <c r="Q518" s="115"/>
      <c r="R518" s="152"/>
      <c r="S518" s="152"/>
      <c r="T518" s="152"/>
      <c r="U518" s="152"/>
      <c r="V518" s="115"/>
      <c r="W518" s="115"/>
      <c r="X518" s="115"/>
    </row>
    <row r="519">
      <c r="A519" s="744">
        <v>45719.0</v>
      </c>
      <c r="B519" s="60">
        <v>45783.0</v>
      </c>
      <c r="C519" s="749">
        <v>242281.0</v>
      </c>
      <c r="D519" s="746" t="s">
        <v>62</v>
      </c>
      <c r="E519" s="60">
        <v>45627.0</v>
      </c>
      <c r="F519" s="56">
        <f t="shared" si="13"/>
        <v>5</v>
      </c>
      <c r="G519" s="60">
        <v>45701.0</v>
      </c>
      <c r="H519" s="680">
        <f t="shared" si="8"/>
        <v>2</v>
      </c>
      <c r="I519" s="746" t="s">
        <v>63</v>
      </c>
      <c r="J519" s="683"/>
      <c r="K519" s="743"/>
      <c r="L519" s="743"/>
      <c r="M519" s="60">
        <v>45751.0</v>
      </c>
      <c r="N519" s="748" t="s">
        <v>19</v>
      </c>
      <c r="O519" s="746" t="s">
        <v>197</v>
      </c>
      <c r="P519" s="743"/>
      <c r="Q519" s="115"/>
      <c r="R519" s="152"/>
      <c r="S519" s="152"/>
      <c r="T519" s="152"/>
      <c r="U519" s="152"/>
      <c r="V519" s="115"/>
      <c r="W519" s="115"/>
      <c r="X519" s="115"/>
    </row>
    <row r="520">
      <c r="A520" s="751">
        <v>45705.0</v>
      </c>
      <c r="B520" s="60">
        <v>45783.0</v>
      </c>
      <c r="C520" s="749">
        <v>241329.0</v>
      </c>
      <c r="D520" s="774" t="s">
        <v>118</v>
      </c>
      <c r="E520" s="753">
        <v>45658.0</v>
      </c>
      <c r="F520" s="680">
        <f t="shared" si="13"/>
        <v>4</v>
      </c>
      <c r="G520" s="753">
        <v>45687.0</v>
      </c>
      <c r="H520" s="680">
        <f t="shared" si="8"/>
        <v>3</v>
      </c>
      <c r="I520" s="680" t="s">
        <v>282</v>
      </c>
      <c r="J520" s="773" t="s">
        <v>176</v>
      </c>
      <c r="K520" s="743"/>
      <c r="L520" s="743"/>
      <c r="M520" s="60">
        <v>45751.0</v>
      </c>
      <c r="N520" s="748" t="s">
        <v>19</v>
      </c>
      <c r="O520" s="677" t="s">
        <v>198</v>
      </c>
      <c r="P520" s="743"/>
      <c r="Q520" s="115"/>
      <c r="R520" s="152"/>
      <c r="S520" s="152"/>
      <c r="T520" s="152"/>
      <c r="U520" s="152"/>
      <c r="V520" s="115"/>
      <c r="W520" s="115"/>
      <c r="X520" s="115"/>
    </row>
    <row r="521">
      <c r="A521" s="751">
        <v>45705.0</v>
      </c>
      <c r="B521" s="60">
        <v>45783.0</v>
      </c>
      <c r="C521" s="749">
        <v>242372.0</v>
      </c>
      <c r="D521" s="774" t="s">
        <v>118</v>
      </c>
      <c r="E521" s="753">
        <v>45627.0</v>
      </c>
      <c r="F521" s="680">
        <f t="shared" si="13"/>
        <v>5</v>
      </c>
      <c r="G521" s="753">
        <v>45698.0</v>
      </c>
      <c r="H521" s="680">
        <f t="shared" si="8"/>
        <v>2</v>
      </c>
      <c r="I521" s="680" t="s">
        <v>74</v>
      </c>
      <c r="J521" s="773" t="s">
        <v>176</v>
      </c>
      <c r="K521" s="743"/>
      <c r="L521" s="743"/>
      <c r="M521" s="60">
        <v>45751.0</v>
      </c>
      <c r="N521" s="748" t="s">
        <v>19</v>
      </c>
      <c r="O521" s="746" t="s">
        <v>197</v>
      </c>
      <c r="P521" s="743"/>
      <c r="Q521" s="115"/>
      <c r="R521" s="152"/>
      <c r="S521" s="152"/>
      <c r="T521" s="152"/>
      <c r="U521" s="152"/>
      <c r="V521" s="115"/>
      <c r="W521" s="115"/>
      <c r="X521" s="115"/>
    </row>
    <row r="522">
      <c r="A522" s="751">
        <v>45705.0</v>
      </c>
      <c r="B522" s="60">
        <v>45783.0</v>
      </c>
      <c r="C522" s="749">
        <v>240444.0</v>
      </c>
      <c r="D522" s="774" t="s">
        <v>99</v>
      </c>
      <c r="E522" s="753">
        <v>45658.0</v>
      </c>
      <c r="F522" s="680">
        <f t="shared" si="13"/>
        <v>4</v>
      </c>
      <c r="G522" s="753">
        <v>45686.0</v>
      </c>
      <c r="H522" s="680">
        <f t="shared" si="8"/>
        <v>3</v>
      </c>
      <c r="I522" s="680" t="s">
        <v>49</v>
      </c>
      <c r="J522" s="773" t="s">
        <v>176</v>
      </c>
      <c r="K522" s="746" t="s">
        <v>1676</v>
      </c>
      <c r="L522" s="743"/>
      <c r="M522" s="60">
        <v>45751.0</v>
      </c>
      <c r="N522" s="748" t="s">
        <v>19</v>
      </c>
      <c r="O522" s="677" t="s">
        <v>198</v>
      </c>
      <c r="P522" s="743"/>
      <c r="Q522" s="115"/>
      <c r="R522" s="152"/>
      <c r="S522" s="152"/>
      <c r="T522" s="152"/>
      <c r="U522" s="152"/>
      <c r="V522" s="115"/>
      <c r="W522" s="115"/>
      <c r="X522" s="115"/>
    </row>
    <row r="523">
      <c r="A523" s="751">
        <v>45705.0</v>
      </c>
      <c r="B523" s="60">
        <v>45783.0</v>
      </c>
      <c r="C523" s="745">
        <v>86253.0</v>
      </c>
      <c r="D523" s="746" t="s">
        <v>95</v>
      </c>
      <c r="E523" s="753">
        <v>44105.0</v>
      </c>
      <c r="F523" s="680">
        <f t="shared" si="13"/>
        <v>55</v>
      </c>
      <c r="G523" s="753">
        <v>44317.0</v>
      </c>
      <c r="H523" s="680">
        <f t="shared" si="8"/>
        <v>48</v>
      </c>
      <c r="I523" s="680" t="s">
        <v>144</v>
      </c>
      <c r="J523" s="683">
        <v>714.0</v>
      </c>
      <c r="K523" s="687" t="s">
        <v>174</v>
      </c>
      <c r="L523" s="746" t="s">
        <v>51</v>
      </c>
      <c r="M523" s="743"/>
      <c r="N523" s="748" t="s">
        <v>19</v>
      </c>
      <c r="O523" s="743"/>
      <c r="P523" s="743"/>
      <c r="Q523" s="115"/>
      <c r="R523" s="152"/>
      <c r="S523" s="152"/>
      <c r="T523" s="152"/>
      <c r="U523" s="152"/>
      <c r="V523" s="115"/>
      <c r="W523" s="115"/>
      <c r="X523" s="115"/>
    </row>
    <row r="524">
      <c r="A524" s="104">
        <v>45748.0</v>
      </c>
      <c r="B524" s="60">
        <v>45783.0</v>
      </c>
      <c r="C524" s="749">
        <v>247457.0</v>
      </c>
      <c r="D524" s="757" t="s">
        <v>83</v>
      </c>
      <c r="E524" s="104">
        <v>45689.0</v>
      </c>
      <c r="F524" s="56">
        <f t="shared" si="13"/>
        <v>3</v>
      </c>
      <c r="G524" s="758">
        <v>45742.0</v>
      </c>
      <c r="H524" s="680">
        <f t="shared" si="8"/>
        <v>1</v>
      </c>
      <c r="I524" s="757" t="s">
        <v>49</v>
      </c>
      <c r="J524" s="683"/>
      <c r="K524" s="746" t="s">
        <v>1677</v>
      </c>
      <c r="L524" s="743"/>
      <c r="M524" s="457" t="s">
        <v>721</v>
      </c>
      <c r="N524" s="748" t="s">
        <v>19</v>
      </c>
      <c r="O524" s="746" t="s">
        <v>208</v>
      </c>
      <c r="P524" s="743"/>
      <c r="Q524" s="115"/>
      <c r="R524" s="152"/>
      <c r="S524" s="152"/>
      <c r="T524" s="152"/>
      <c r="U524" s="152"/>
      <c r="V524" s="115"/>
      <c r="W524" s="115"/>
      <c r="X524" s="115"/>
    </row>
    <row r="525">
      <c r="A525" s="104">
        <v>45748.0</v>
      </c>
      <c r="B525" s="60">
        <v>45783.0</v>
      </c>
      <c r="C525" s="749">
        <v>247468.0</v>
      </c>
      <c r="D525" s="757" t="s">
        <v>83</v>
      </c>
      <c r="E525" s="758">
        <v>45717.0</v>
      </c>
      <c r="F525" s="56">
        <f t="shared" si="13"/>
        <v>2</v>
      </c>
      <c r="G525" s="758">
        <v>45742.0</v>
      </c>
      <c r="H525" s="680">
        <f t="shared" si="8"/>
        <v>1</v>
      </c>
      <c r="I525" s="757" t="s">
        <v>74</v>
      </c>
      <c r="J525" s="683"/>
      <c r="K525" s="687"/>
      <c r="L525" s="743"/>
      <c r="M525" s="457" t="s">
        <v>721</v>
      </c>
      <c r="N525" s="748" t="s">
        <v>19</v>
      </c>
      <c r="O525" s="677" t="s">
        <v>209</v>
      </c>
      <c r="P525" s="743"/>
      <c r="Q525" s="115"/>
      <c r="R525" s="152"/>
      <c r="S525" s="152"/>
      <c r="T525" s="152"/>
      <c r="U525" s="152"/>
      <c r="V525" s="115"/>
      <c r="W525" s="115"/>
      <c r="X525" s="115"/>
    </row>
    <row r="526">
      <c r="A526" s="104">
        <v>45758.0</v>
      </c>
      <c r="B526" s="60">
        <v>45783.0</v>
      </c>
      <c r="C526" s="749">
        <v>247549.0</v>
      </c>
      <c r="D526" s="757" t="s">
        <v>161</v>
      </c>
      <c r="E526" s="758">
        <v>45536.0</v>
      </c>
      <c r="F526" s="56">
        <f t="shared" si="13"/>
        <v>8</v>
      </c>
      <c r="G526" s="758">
        <v>45742.0</v>
      </c>
      <c r="H526" s="680">
        <f t="shared" si="8"/>
        <v>1</v>
      </c>
      <c r="I526" s="757" t="s">
        <v>74</v>
      </c>
      <c r="J526" s="677" t="s">
        <v>108</v>
      </c>
      <c r="K526" s="681">
        <v>15000.0</v>
      </c>
      <c r="L526" s="743"/>
      <c r="M526" s="743"/>
      <c r="N526" s="748" t="s">
        <v>19</v>
      </c>
      <c r="O526" s="746" t="s">
        <v>1678</v>
      </c>
      <c r="P526" s="743"/>
      <c r="Q526" s="115"/>
      <c r="R526" s="152"/>
      <c r="S526" s="152"/>
      <c r="T526" s="152"/>
      <c r="U526" s="152"/>
      <c r="V526" s="115"/>
      <c r="W526" s="115"/>
      <c r="X526" s="115"/>
    </row>
    <row r="527">
      <c r="A527" s="104">
        <v>45748.0</v>
      </c>
      <c r="B527" s="60">
        <v>45783.0</v>
      </c>
      <c r="C527" s="749">
        <v>167429.0</v>
      </c>
      <c r="D527" s="757" t="s">
        <v>83</v>
      </c>
      <c r="E527" s="758">
        <v>45717.0</v>
      </c>
      <c r="F527" s="56">
        <f t="shared" si="13"/>
        <v>2</v>
      </c>
      <c r="G527" s="758">
        <v>45743.0</v>
      </c>
      <c r="H527" s="680">
        <f t="shared" si="8"/>
        <v>1</v>
      </c>
      <c r="I527" s="757" t="s">
        <v>49</v>
      </c>
      <c r="J527" s="683"/>
      <c r="K527" s="746" t="s">
        <v>1679</v>
      </c>
      <c r="L527" s="743"/>
      <c r="M527" s="457" t="s">
        <v>721</v>
      </c>
      <c r="N527" s="748" t="s">
        <v>19</v>
      </c>
      <c r="O527" s="677" t="s">
        <v>209</v>
      </c>
      <c r="P527" s="743"/>
      <c r="Q527" s="115"/>
      <c r="R527" s="152"/>
      <c r="S527" s="152"/>
      <c r="T527" s="152"/>
      <c r="U527" s="152"/>
      <c r="V527" s="115"/>
      <c r="W527" s="115"/>
      <c r="X527" s="115"/>
    </row>
    <row r="528">
      <c r="A528" s="104">
        <v>45748.0</v>
      </c>
      <c r="B528" s="60">
        <v>45783.0</v>
      </c>
      <c r="C528" s="749">
        <v>247543.0</v>
      </c>
      <c r="D528" s="757" t="s">
        <v>83</v>
      </c>
      <c r="E528" s="758">
        <v>45658.0</v>
      </c>
      <c r="F528" s="56">
        <f t="shared" si="13"/>
        <v>4</v>
      </c>
      <c r="G528" s="758">
        <v>45743.0</v>
      </c>
      <c r="H528" s="680">
        <f t="shared" si="8"/>
        <v>1</v>
      </c>
      <c r="I528" s="757" t="s">
        <v>74</v>
      </c>
      <c r="J528" s="683"/>
      <c r="K528" s="743"/>
      <c r="L528" s="743"/>
      <c r="M528" s="60">
        <v>45751.0</v>
      </c>
      <c r="N528" s="748" t="s">
        <v>19</v>
      </c>
      <c r="O528" s="677" t="s">
        <v>198</v>
      </c>
      <c r="P528" s="743"/>
      <c r="Q528" s="115"/>
      <c r="R528" s="152"/>
      <c r="S528" s="152"/>
      <c r="T528" s="152"/>
      <c r="U528" s="152"/>
      <c r="V528" s="115"/>
      <c r="W528" s="115"/>
      <c r="X528" s="115"/>
    </row>
    <row r="529">
      <c r="A529" s="104">
        <v>45748.0</v>
      </c>
      <c r="B529" s="60">
        <v>45782.0</v>
      </c>
      <c r="C529" s="749">
        <v>247573.0</v>
      </c>
      <c r="D529" s="757" t="s">
        <v>161</v>
      </c>
      <c r="E529" s="758">
        <v>45566.0</v>
      </c>
      <c r="F529" s="56">
        <f t="shared" si="13"/>
        <v>7</v>
      </c>
      <c r="G529" s="758">
        <v>45742.0</v>
      </c>
      <c r="H529" s="680">
        <f t="shared" si="8"/>
        <v>1</v>
      </c>
      <c r="I529" s="746" t="s">
        <v>59</v>
      </c>
      <c r="J529" s="677">
        <v>101.0</v>
      </c>
      <c r="K529" s="681">
        <v>8000.0</v>
      </c>
      <c r="L529" s="746" t="s">
        <v>68</v>
      </c>
      <c r="M529" s="743"/>
      <c r="N529" s="748" t="s">
        <v>25</v>
      </c>
      <c r="O529" s="743"/>
      <c r="P529" s="743"/>
      <c r="Q529" s="115"/>
      <c r="R529" s="152"/>
      <c r="S529" s="152"/>
      <c r="T529" s="152"/>
      <c r="U529" s="152"/>
      <c r="V529" s="115"/>
      <c r="W529" s="115"/>
      <c r="X529" s="115"/>
    </row>
    <row r="530">
      <c r="A530" s="104">
        <v>45748.0</v>
      </c>
      <c r="B530" s="60">
        <v>45783.0</v>
      </c>
      <c r="C530" s="749">
        <v>247645.0</v>
      </c>
      <c r="D530" s="757" t="s">
        <v>161</v>
      </c>
      <c r="E530" s="758">
        <v>45717.0</v>
      </c>
      <c r="F530" s="56">
        <f t="shared" si="13"/>
        <v>2</v>
      </c>
      <c r="G530" s="758">
        <v>45743.0</v>
      </c>
      <c r="H530" s="680">
        <f t="shared" si="8"/>
        <v>1</v>
      </c>
      <c r="I530" s="757" t="s">
        <v>49</v>
      </c>
      <c r="J530" s="683"/>
      <c r="K530" s="746" t="s">
        <v>1680</v>
      </c>
      <c r="L530" s="743"/>
      <c r="M530" s="457" t="s">
        <v>721</v>
      </c>
      <c r="N530" s="748" t="s">
        <v>19</v>
      </c>
      <c r="O530" s="677" t="s">
        <v>209</v>
      </c>
      <c r="P530" s="743"/>
      <c r="Q530" s="115"/>
      <c r="R530" s="152"/>
      <c r="S530" s="152"/>
      <c r="T530" s="152"/>
      <c r="U530" s="152"/>
      <c r="V530" s="115"/>
      <c r="W530" s="115"/>
      <c r="X530" s="115"/>
    </row>
    <row r="531">
      <c r="A531" s="104">
        <v>45748.0</v>
      </c>
      <c r="B531" s="60">
        <v>45783.0</v>
      </c>
      <c r="C531" s="749">
        <v>247648.0</v>
      </c>
      <c r="D531" s="757" t="s">
        <v>161</v>
      </c>
      <c r="E531" s="758">
        <v>45658.0</v>
      </c>
      <c r="F531" s="56">
        <f t="shared" si="13"/>
        <v>4</v>
      </c>
      <c r="G531" s="758">
        <v>45743.0</v>
      </c>
      <c r="H531" s="680">
        <f t="shared" si="8"/>
        <v>1</v>
      </c>
      <c r="I531" s="757" t="s">
        <v>74</v>
      </c>
      <c r="J531" s="683"/>
      <c r="K531" s="743"/>
      <c r="L531" s="743"/>
      <c r="M531" s="60">
        <v>45751.0</v>
      </c>
      <c r="N531" s="748" t="s">
        <v>19</v>
      </c>
      <c r="O531" s="677" t="s">
        <v>198</v>
      </c>
      <c r="P531" s="743"/>
      <c r="Q531" s="115"/>
      <c r="R531" s="152"/>
      <c r="S531" s="152"/>
      <c r="T531" s="152"/>
      <c r="U531" s="152"/>
      <c r="V531" s="115"/>
      <c r="W531" s="115"/>
      <c r="X531" s="115"/>
    </row>
    <row r="532">
      <c r="A532" s="104">
        <v>45748.0</v>
      </c>
      <c r="B532" s="60">
        <v>45783.0</v>
      </c>
      <c r="C532" s="775">
        <v>247913.0</v>
      </c>
      <c r="D532" s="757" t="s">
        <v>95</v>
      </c>
      <c r="E532" s="758">
        <v>45689.0</v>
      </c>
      <c r="F532" s="56">
        <f t="shared" si="13"/>
        <v>3</v>
      </c>
      <c r="G532" s="758">
        <v>45745.0</v>
      </c>
      <c r="H532" s="680">
        <f t="shared" si="8"/>
        <v>1</v>
      </c>
      <c r="I532" s="757" t="s">
        <v>74</v>
      </c>
      <c r="J532" s="683"/>
      <c r="K532" s="687"/>
      <c r="L532" s="743"/>
      <c r="M532" s="457" t="s">
        <v>721</v>
      </c>
      <c r="N532" s="748" t="s">
        <v>19</v>
      </c>
      <c r="O532" s="746" t="s">
        <v>208</v>
      </c>
      <c r="P532" s="743"/>
      <c r="Q532" s="115"/>
      <c r="R532" s="152"/>
      <c r="S532" s="152"/>
      <c r="T532" s="152"/>
      <c r="U532" s="152"/>
      <c r="V532" s="115"/>
      <c r="W532" s="115"/>
      <c r="X532" s="115"/>
    </row>
    <row r="533">
      <c r="A533" s="104">
        <v>45748.0</v>
      </c>
      <c r="B533" s="60">
        <v>45783.0</v>
      </c>
      <c r="C533" s="775">
        <v>247914.0</v>
      </c>
      <c r="D533" s="757" t="s">
        <v>95</v>
      </c>
      <c r="E533" s="758">
        <v>45717.0</v>
      </c>
      <c r="F533" s="56">
        <f t="shared" si="13"/>
        <v>2</v>
      </c>
      <c r="G533" s="758">
        <v>45745.0</v>
      </c>
      <c r="H533" s="680">
        <f t="shared" si="8"/>
        <v>1</v>
      </c>
      <c r="I533" s="757" t="s">
        <v>74</v>
      </c>
      <c r="J533" s="683"/>
      <c r="K533" s="687"/>
      <c r="L533" s="743"/>
      <c r="M533" s="457" t="s">
        <v>721</v>
      </c>
      <c r="N533" s="748" t="s">
        <v>19</v>
      </c>
      <c r="O533" s="677" t="s">
        <v>209</v>
      </c>
      <c r="P533" s="743"/>
      <c r="Q533" s="115"/>
      <c r="R533" s="152"/>
      <c r="S533" s="152"/>
      <c r="T533" s="152"/>
      <c r="U533" s="152"/>
      <c r="V533" s="115"/>
      <c r="W533" s="115"/>
      <c r="X533" s="115"/>
    </row>
    <row r="534">
      <c r="A534" s="104">
        <v>45748.0</v>
      </c>
      <c r="B534" s="60">
        <v>45783.0</v>
      </c>
      <c r="C534" s="775">
        <v>247915.0</v>
      </c>
      <c r="D534" s="757" t="s">
        <v>95</v>
      </c>
      <c r="E534" s="758">
        <v>45689.0</v>
      </c>
      <c r="F534" s="56">
        <f t="shared" si="13"/>
        <v>3</v>
      </c>
      <c r="G534" s="758">
        <v>45745.0</v>
      </c>
      <c r="H534" s="680">
        <f t="shared" si="8"/>
        <v>1</v>
      </c>
      <c r="I534" s="757" t="s">
        <v>49</v>
      </c>
      <c r="J534" s="683"/>
      <c r="K534" s="746" t="s">
        <v>1681</v>
      </c>
      <c r="L534" s="743"/>
      <c r="M534" s="457" t="s">
        <v>721</v>
      </c>
      <c r="N534" s="748" t="s">
        <v>19</v>
      </c>
      <c r="O534" s="746" t="s">
        <v>208</v>
      </c>
      <c r="P534" s="743"/>
      <c r="Q534" s="115"/>
      <c r="R534" s="152"/>
      <c r="S534" s="152"/>
      <c r="T534" s="152"/>
      <c r="U534" s="152"/>
      <c r="V534" s="115"/>
      <c r="W534" s="115"/>
      <c r="X534" s="115"/>
    </row>
    <row r="535">
      <c r="A535" s="104">
        <v>45748.0</v>
      </c>
      <c r="B535" s="60">
        <v>45783.0</v>
      </c>
      <c r="C535" s="775">
        <v>222102.0</v>
      </c>
      <c r="D535" s="757" t="s">
        <v>83</v>
      </c>
      <c r="E535" s="758">
        <v>45717.0</v>
      </c>
      <c r="F535" s="56">
        <f t="shared" si="13"/>
        <v>2</v>
      </c>
      <c r="G535" s="758">
        <v>45747.0</v>
      </c>
      <c r="H535" s="680">
        <f t="shared" si="8"/>
        <v>1</v>
      </c>
      <c r="I535" s="757" t="s">
        <v>74</v>
      </c>
      <c r="J535" s="683"/>
      <c r="K535" s="687"/>
      <c r="L535" s="743"/>
      <c r="M535" s="457" t="s">
        <v>721</v>
      </c>
      <c r="N535" s="748" t="s">
        <v>19</v>
      </c>
      <c r="O535" s="677" t="s">
        <v>209</v>
      </c>
      <c r="P535" s="743"/>
      <c r="Q535" s="115"/>
      <c r="R535" s="152"/>
      <c r="S535" s="152"/>
      <c r="T535" s="152"/>
      <c r="U535" s="152"/>
      <c r="V535" s="115"/>
      <c r="W535" s="115"/>
      <c r="X535" s="115"/>
    </row>
    <row r="536">
      <c r="A536" s="104">
        <v>45748.0</v>
      </c>
      <c r="B536" s="60">
        <v>45783.0</v>
      </c>
      <c r="C536" s="775">
        <v>242343.0</v>
      </c>
      <c r="D536" s="757" t="s">
        <v>83</v>
      </c>
      <c r="E536" s="758">
        <v>45717.0</v>
      </c>
      <c r="F536" s="56">
        <f t="shared" si="13"/>
        <v>2</v>
      </c>
      <c r="G536" s="758">
        <v>45747.0</v>
      </c>
      <c r="H536" s="680">
        <f t="shared" si="8"/>
        <v>1</v>
      </c>
      <c r="I536" s="757" t="s">
        <v>74</v>
      </c>
      <c r="J536" s="683"/>
      <c r="K536" s="687"/>
      <c r="L536" s="743"/>
      <c r="M536" s="457" t="s">
        <v>721</v>
      </c>
      <c r="N536" s="748" t="s">
        <v>19</v>
      </c>
      <c r="O536" s="677" t="s">
        <v>209</v>
      </c>
      <c r="P536" s="743"/>
      <c r="Q536" s="115"/>
      <c r="R536" s="152"/>
      <c r="S536" s="152"/>
      <c r="T536" s="152"/>
      <c r="U536" s="152"/>
      <c r="V536" s="115"/>
      <c r="W536" s="115"/>
      <c r="X536" s="115"/>
    </row>
    <row r="537">
      <c r="A537" s="104">
        <v>45748.0</v>
      </c>
      <c r="B537" s="60">
        <v>45783.0</v>
      </c>
      <c r="C537" s="775">
        <v>245697.0</v>
      </c>
      <c r="D537" s="757" t="s">
        <v>111</v>
      </c>
      <c r="E537" s="758">
        <v>45717.0</v>
      </c>
      <c r="F537" s="56">
        <f t="shared" si="13"/>
        <v>2</v>
      </c>
      <c r="G537" s="758">
        <v>45747.0</v>
      </c>
      <c r="H537" s="680">
        <f t="shared" si="8"/>
        <v>1</v>
      </c>
      <c r="I537" s="757" t="s">
        <v>74</v>
      </c>
      <c r="J537" s="683"/>
      <c r="K537" s="687"/>
      <c r="L537" s="743"/>
      <c r="M537" s="457" t="s">
        <v>721</v>
      </c>
      <c r="N537" s="748" t="s">
        <v>19</v>
      </c>
      <c r="O537" s="677" t="s">
        <v>209</v>
      </c>
      <c r="P537" s="743"/>
      <c r="Q537" s="115"/>
      <c r="R537" s="152"/>
      <c r="S537" s="152"/>
      <c r="T537" s="152"/>
      <c r="U537" s="152"/>
      <c r="V537" s="115"/>
      <c r="W537" s="115"/>
      <c r="X537" s="115"/>
    </row>
    <row r="538">
      <c r="A538" s="104">
        <v>45748.0</v>
      </c>
      <c r="B538" s="60">
        <v>45783.0</v>
      </c>
      <c r="C538" s="775">
        <v>247243.0</v>
      </c>
      <c r="D538" s="757" t="s">
        <v>60</v>
      </c>
      <c r="E538" s="758">
        <v>45658.0</v>
      </c>
      <c r="F538" s="56">
        <f t="shared" si="13"/>
        <v>4</v>
      </c>
      <c r="G538" s="758">
        <v>45747.0</v>
      </c>
      <c r="H538" s="680">
        <f t="shared" si="8"/>
        <v>1</v>
      </c>
      <c r="I538" s="677" t="s">
        <v>59</v>
      </c>
      <c r="J538" s="677" t="s">
        <v>33</v>
      </c>
      <c r="K538" s="743"/>
      <c r="L538" s="743"/>
      <c r="M538" s="60">
        <v>45751.0</v>
      </c>
      <c r="N538" s="748" t="s">
        <v>19</v>
      </c>
      <c r="O538" s="677" t="s">
        <v>198</v>
      </c>
      <c r="P538" s="743"/>
      <c r="Q538" s="115"/>
      <c r="R538" s="152"/>
      <c r="S538" s="152"/>
      <c r="T538" s="152"/>
      <c r="U538" s="152"/>
      <c r="V538" s="115"/>
      <c r="W538" s="115"/>
      <c r="X538" s="115"/>
    </row>
    <row r="539">
      <c r="A539" s="104">
        <v>45748.0</v>
      </c>
      <c r="B539" s="60">
        <v>45782.0</v>
      </c>
      <c r="C539" s="775">
        <v>247401.0</v>
      </c>
      <c r="D539" s="757" t="s">
        <v>83</v>
      </c>
      <c r="E539" s="758">
        <v>45658.0</v>
      </c>
      <c r="F539" s="56">
        <f t="shared" si="13"/>
        <v>4</v>
      </c>
      <c r="G539" s="758">
        <v>45747.0</v>
      </c>
      <c r="H539" s="680">
        <f t="shared" si="8"/>
        <v>1</v>
      </c>
      <c r="I539" s="757" t="s">
        <v>49</v>
      </c>
      <c r="J539" s="677">
        <v>512.0</v>
      </c>
      <c r="K539" s="746" t="s">
        <v>1682</v>
      </c>
      <c r="L539" s="743"/>
      <c r="M539" s="60">
        <v>45751.0</v>
      </c>
      <c r="N539" s="748" t="s">
        <v>17</v>
      </c>
      <c r="O539" s="677" t="s">
        <v>198</v>
      </c>
      <c r="P539" s="743"/>
      <c r="Q539" s="115"/>
      <c r="R539" s="152"/>
      <c r="S539" s="152"/>
      <c r="T539" s="152"/>
      <c r="U539" s="152"/>
      <c r="V539" s="115"/>
      <c r="W539" s="115"/>
      <c r="X539" s="115"/>
    </row>
    <row r="540">
      <c r="A540" s="104">
        <v>45748.0</v>
      </c>
      <c r="B540" s="60">
        <v>45783.0</v>
      </c>
      <c r="C540" s="775">
        <v>247797.0</v>
      </c>
      <c r="D540" s="757" t="s">
        <v>77</v>
      </c>
      <c r="E540" s="104">
        <v>45627.0</v>
      </c>
      <c r="F540" s="56">
        <f t="shared" si="13"/>
        <v>5</v>
      </c>
      <c r="G540" s="758">
        <v>45747.0</v>
      </c>
      <c r="H540" s="680">
        <f t="shared" si="8"/>
        <v>1</v>
      </c>
      <c r="I540" s="677" t="s">
        <v>59</v>
      </c>
      <c r="J540" s="677" t="s">
        <v>33</v>
      </c>
      <c r="K540" s="743"/>
      <c r="L540" s="743"/>
      <c r="M540" s="60">
        <v>45751.0</v>
      </c>
      <c r="N540" s="748" t="s">
        <v>19</v>
      </c>
      <c r="O540" s="746" t="s">
        <v>197</v>
      </c>
      <c r="P540" s="743"/>
      <c r="Q540" s="115"/>
      <c r="R540" s="152"/>
      <c r="S540" s="152"/>
      <c r="T540" s="152"/>
      <c r="U540" s="152"/>
      <c r="V540" s="115"/>
      <c r="W540" s="115"/>
      <c r="X540" s="115"/>
    </row>
    <row r="541">
      <c r="A541" s="104">
        <v>45748.0</v>
      </c>
      <c r="B541" s="60">
        <v>45783.0</v>
      </c>
      <c r="C541" s="775">
        <v>247924.0</v>
      </c>
      <c r="D541" s="757" t="s">
        <v>98</v>
      </c>
      <c r="E541" s="758">
        <v>45658.0</v>
      </c>
      <c r="F541" s="56">
        <f t="shared" si="13"/>
        <v>4</v>
      </c>
      <c r="G541" s="758">
        <v>45747.0</v>
      </c>
      <c r="H541" s="680">
        <f t="shared" si="8"/>
        <v>1</v>
      </c>
      <c r="I541" s="677" t="s">
        <v>59</v>
      </c>
      <c r="J541" s="677" t="s">
        <v>33</v>
      </c>
      <c r="K541" s="743"/>
      <c r="L541" s="743"/>
      <c r="M541" s="60">
        <v>45751.0</v>
      </c>
      <c r="N541" s="748" t="s">
        <v>19</v>
      </c>
      <c r="O541" s="677" t="s">
        <v>198</v>
      </c>
      <c r="P541" s="743"/>
      <c r="Q541" s="115"/>
      <c r="R541" s="152"/>
      <c r="S541" s="152"/>
      <c r="T541" s="152"/>
      <c r="U541" s="152"/>
      <c r="V541" s="115"/>
      <c r="W541" s="115"/>
      <c r="X541" s="115"/>
    </row>
    <row r="542">
      <c r="A542" s="104">
        <v>45748.0</v>
      </c>
      <c r="B542" s="60">
        <v>45783.0</v>
      </c>
      <c r="C542" s="775">
        <v>247933.0</v>
      </c>
      <c r="D542" s="757" t="s">
        <v>58</v>
      </c>
      <c r="E542" s="758">
        <v>45717.0</v>
      </c>
      <c r="F542" s="56">
        <f t="shared" si="13"/>
        <v>2</v>
      </c>
      <c r="G542" s="758">
        <v>45747.0</v>
      </c>
      <c r="H542" s="680">
        <f t="shared" si="8"/>
        <v>1</v>
      </c>
      <c r="I542" s="757" t="s">
        <v>63</v>
      </c>
      <c r="J542" s="683"/>
      <c r="K542" s="687"/>
      <c r="L542" s="743"/>
      <c r="M542" s="457" t="s">
        <v>721</v>
      </c>
      <c r="N542" s="748" t="s">
        <v>19</v>
      </c>
      <c r="O542" s="677" t="s">
        <v>209</v>
      </c>
      <c r="P542" s="743"/>
      <c r="Q542" s="115"/>
      <c r="R542" s="152"/>
      <c r="S542" s="152"/>
      <c r="T542" s="152"/>
      <c r="U542" s="152"/>
      <c r="V542" s="115"/>
      <c r="W542" s="115"/>
      <c r="X542" s="115"/>
    </row>
    <row r="543">
      <c r="A543" s="104">
        <v>45748.0</v>
      </c>
      <c r="B543" s="60">
        <v>45783.0</v>
      </c>
      <c r="C543" s="775">
        <v>247935.0</v>
      </c>
      <c r="D543" s="757" t="s">
        <v>58</v>
      </c>
      <c r="E543" s="758">
        <v>45717.0</v>
      </c>
      <c r="F543" s="56">
        <f t="shared" si="13"/>
        <v>2</v>
      </c>
      <c r="G543" s="758">
        <v>45747.0</v>
      </c>
      <c r="H543" s="680">
        <f t="shared" si="8"/>
        <v>1</v>
      </c>
      <c r="I543" s="757" t="s">
        <v>74</v>
      </c>
      <c r="J543" s="683"/>
      <c r="K543" s="687"/>
      <c r="L543" s="743"/>
      <c r="M543" s="457" t="s">
        <v>721</v>
      </c>
      <c r="N543" s="748" t="s">
        <v>19</v>
      </c>
      <c r="O543" s="677" t="s">
        <v>209</v>
      </c>
      <c r="P543" s="743"/>
      <c r="Q543" s="115"/>
      <c r="R543" s="152"/>
      <c r="S543" s="152"/>
      <c r="T543" s="152"/>
      <c r="U543" s="152"/>
      <c r="V543" s="115"/>
      <c r="W543" s="115"/>
      <c r="X543" s="115"/>
    </row>
    <row r="544">
      <c r="A544" s="104">
        <v>45748.0</v>
      </c>
      <c r="B544" s="60">
        <v>45782.0</v>
      </c>
      <c r="C544" s="775">
        <v>247942.0</v>
      </c>
      <c r="D544" s="757" t="s">
        <v>89</v>
      </c>
      <c r="E544" s="758">
        <v>45627.0</v>
      </c>
      <c r="F544" s="56">
        <f t="shared" si="13"/>
        <v>5</v>
      </c>
      <c r="G544" s="758">
        <v>45747.0</v>
      </c>
      <c r="H544" s="680">
        <f t="shared" si="8"/>
        <v>1</v>
      </c>
      <c r="I544" s="757" t="s">
        <v>49</v>
      </c>
      <c r="J544" s="677">
        <v>510.0</v>
      </c>
      <c r="K544" s="746" t="s">
        <v>1683</v>
      </c>
      <c r="L544" s="743"/>
      <c r="M544" s="60">
        <v>45751.0</v>
      </c>
      <c r="N544" s="748" t="s">
        <v>17</v>
      </c>
      <c r="O544" s="746" t="s">
        <v>197</v>
      </c>
      <c r="P544" s="743"/>
      <c r="Q544" s="115"/>
      <c r="R544" s="152"/>
      <c r="S544" s="152"/>
      <c r="T544" s="152"/>
      <c r="U544" s="152"/>
      <c r="V544" s="115"/>
      <c r="W544" s="115"/>
      <c r="X544" s="115"/>
    </row>
    <row r="545">
      <c r="A545" s="104">
        <v>45748.0</v>
      </c>
      <c r="B545" s="60">
        <v>45783.0</v>
      </c>
      <c r="C545" s="775">
        <v>247948.0</v>
      </c>
      <c r="D545" s="757" t="s">
        <v>158</v>
      </c>
      <c r="E545" s="104">
        <v>45658.0</v>
      </c>
      <c r="F545" s="56">
        <f t="shared" si="13"/>
        <v>4</v>
      </c>
      <c r="G545" s="758">
        <v>45747.0</v>
      </c>
      <c r="H545" s="680">
        <f t="shared" si="8"/>
        <v>1</v>
      </c>
      <c r="I545" s="757" t="s">
        <v>74</v>
      </c>
      <c r="J545" s="683"/>
      <c r="K545" s="743"/>
      <c r="L545" s="743"/>
      <c r="M545" s="60">
        <v>45751.0</v>
      </c>
      <c r="N545" s="748" t="s">
        <v>19</v>
      </c>
      <c r="O545" s="677" t="s">
        <v>198</v>
      </c>
      <c r="P545" s="743"/>
      <c r="Q545" s="115"/>
      <c r="R545" s="152"/>
      <c r="S545" s="152"/>
      <c r="T545" s="152"/>
      <c r="U545" s="152"/>
      <c r="V545" s="115"/>
      <c r="W545" s="115"/>
      <c r="X545" s="115"/>
    </row>
    <row r="546">
      <c r="A546" s="104">
        <v>45748.0</v>
      </c>
      <c r="B546" s="60">
        <v>45783.0</v>
      </c>
      <c r="C546" s="775">
        <v>247975.0</v>
      </c>
      <c r="D546" s="757" t="s">
        <v>99</v>
      </c>
      <c r="E546" s="104">
        <v>45717.0</v>
      </c>
      <c r="F546" s="56">
        <f t="shared" si="13"/>
        <v>2</v>
      </c>
      <c r="G546" s="758">
        <v>45747.0</v>
      </c>
      <c r="H546" s="680">
        <f t="shared" si="8"/>
        <v>1</v>
      </c>
      <c r="I546" s="757" t="s">
        <v>74</v>
      </c>
      <c r="J546" s="683"/>
      <c r="K546" s="687"/>
      <c r="L546" s="743"/>
      <c r="M546" s="457" t="s">
        <v>721</v>
      </c>
      <c r="N546" s="748" t="s">
        <v>19</v>
      </c>
      <c r="O546" s="677" t="s">
        <v>209</v>
      </c>
      <c r="P546" s="743"/>
      <c r="Q546" s="115"/>
      <c r="R546" s="152"/>
      <c r="S546" s="152"/>
      <c r="T546" s="152"/>
      <c r="U546" s="152"/>
      <c r="V546" s="115"/>
      <c r="W546" s="115"/>
      <c r="X546" s="115"/>
    </row>
    <row r="547">
      <c r="A547" s="104">
        <v>45748.0</v>
      </c>
      <c r="B547" s="60">
        <v>45783.0</v>
      </c>
      <c r="C547" s="775">
        <v>247993.0</v>
      </c>
      <c r="D547" s="757" t="s">
        <v>116</v>
      </c>
      <c r="E547" s="758">
        <v>45717.0</v>
      </c>
      <c r="F547" s="56">
        <f t="shared" si="13"/>
        <v>2</v>
      </c>
      <c r="G547" s="758">
        <v>45747.0</v>
      </c>
      <c r="H547" s="680">
        <f t="shared" si="8"/>
        <v>1</v>
      </c>
      <c r="I547" s="677" t="s">
        <v>59</v>
      </c>
      <c r="J547" s="677" t="s">
        <v>33</v>
      </c>
      <c r="K547" s="687"/>
      <c r="L547" s="743"/>
      <c r="M547" s="457" t="s">
        <v>721</v>
      </c>
      <c r="N547" s="748" t="s">
        <v>19</v>
      </c>
      <c r="O547" s="677" t="s">
        <v>209</v>
      </c>
      <c r="P547" s="743"/>
      <c r="Q547" s="115"/>
      <c r="R547" s="152"/>
      <c r="S547" s="152"/>
      <c r="T547" s="152"/>
      <c r="U547" s="152"/>
      <c r="V547" s="115"/>
      <c r="W547" s="115"/>
      <c r="X547" s="115"/>
    </row>
    <row r="548">
      <c r="A548" s="104">
        <v>45748.0</v>
      </c>
      <c r="B548" s="60">
        <v>45783.0</v>
      </c>
      <c r="C548" s="775">
        <v>247995.0</v>
      </c>
      <c r="D548" s="757" t="s">
        <v>77</v>
      </c>
      <c r="E548" s="758">
        <v>45689.0</v>
      </c>
      <c r="F548" s="56">
        <f t="shared" si="13"/>
        <v>3</v>
      </c>
      <c r="G548" s="758">
        <v>45747.0</v>
      </c>
      <c r="H548" s="680">
        <f t="shared" si="8"/>
        <v>1</v>
      </c>
      <c r="I548" s="757" t="s">
        <v>73</v>
      </c>
      <c r="J548" s="683"/>
      <c r="K548" s="687"/>
      <c r="L548" s="743"/>
      <c r="M548" s="457" t="s">
        <v>721</v>
      </c>
      <c r="N548" s="748" t="s">
        <v>19</v>
      </c>
      <c r="O548" s="746" t="s">
        <v>208</v>
      </c>
      <c r="P548" s="743"/>
      <c r="Q548" s="115"/>
      <c r="R548" s="152"/>
      <c r="S548" s="152"/>
      <c r="T548" s="152"/>
      <c r="U548" s="152"/>
      <c r="V548" s="115"/>
      <c r="W548" s="115"/>
      <c r="X548" s="115"/>
    </row>
    <row r="549">
      <c r="A549" s="104">
        <v>45748.0</v>
      </c>
      <c r="B549" s="60">
        <v>45783.0</v>
      </c>
      <c r="C549" s="775">
        <v>248005.0</v>
      </c>
      <c r="D549" s="757" t="s">
        <v>99</v>
      </c>
      <c r="E549" s="758">
        <v>45627.0</v>
      </c>
      <c r="F549" s="56">
        <f t="shared" si="13"/>
        <v>5</v>
      </c>
      <c r="G549" s="758">
        <v>45747.0</v>
      </c>
      <c r="H549" s="680">
        <f t="shared" si="8"/>
        <v>1</v>
      </c>
      <c r="I549" s="757" t="s">
        <v>42</v>
      </c>
      <c r="J549" s="683"/>
      <c r="K549" s="743"/>
      <c r="L549" s="743"/>
      <c r="M549" s="60">
        <v>45751.0</v>
      </c>
      <c r="N549" s="748" t="s">
        <v>19</v>
      </c>
      <c r="O549" s="746" t="s">
        <v>197</v>
      </c>
      <c r="P549" s="743"/>
      <c r="Q549" s="115"/>
      <c r="R549" s="152"/>
      <c r="S549" s="152"/>
      <c r="T549" s="152"/>
      <c r="U549" s="152"/>
      <c r="V549" s="115"/>
      <c r="W549" s="115"/>
      <c r="X549" s="115"/>
    </row>
    <row r="550">
      <c r="A550" s="104">
        <v>45748.0</v>
      </c>
      <c r="B550" s="60">
        <v>45783.0</v>
      </c>
      <c r="C550" s="775">
        <v>248017.0</v>
      </c>
      <c r="D550" s="757" t="s">
        <v>104</v>
      </c>
      <c r="E550" s="758">
        <v>45689.0</v>
      </c>
      <c r="F550" s="56">
        <f t="shared" si="13"/>
        <v>3</v>
      </c>
      <c r="G550" s="758">
        <v>45747.0</v>
      </c>
      <c r="H550" s="680">
        <f t="shared" si="8"/>
        <v>1</v>
      </c>
      <c r="I550" s="677" t="s">
        <v>59</v>
      </c>
      <c r="J550" s="677" t="s">
        <v>33</v>
      </c>
      <c r="K550" s="687"/>
      <c r="L550" s="743"/>
      <c r="M550" s="457" t="s">
        <v>721</v>
      </c>
      <c r="N550" s="748" t="s">
        <v>19</v>
      </c>
      <c r="O550" s="746" t="s">
        <v>208</v>
      </c>
      <c r="P550" s="743"/>
      <c r="Q550" s="115"/>
      <c r="R550" s="152"/>
      <c r="S550" s="152"/>
      <c r="T550" s="152"/>
      <c r="U550" s="152"/>
      <c r="V550" s="115"/>
      <c r="W550" s="115"/>
      <c r="X550" s="115"/>
    </row>
    <row r="551">
      <c r="A551" s="104">
        <v>45748.0</v>
      </c>
      <c r="B551" s="60">
        <v>45783.0</v>
      </c>
      <c r="C551" s="775">
        <v>248020.0</v>
      </c>
      <c r="D551" s="757" t="s">
        <v>58</v>
      </c>
      <c r="E551" s="758">
        <v>45717.0</v>
      </c>
      <c r="F551" s="56">
        <f t="shared" si="13"/>
        <v>2</v>
      </c>
      <c r="G551" s="758">
        <v>45747.0</v>
      </c>
      <c r="H551" s="680">
        <f t="shared" si="8"/>
        <v>1</v>
      </c>
      <c r="I551" s="757" t="s">
        <v>74</v>
      </c>
      <c r="J551" s="683"/>
      <c r="K551" s="687"/>
      <c r="L551" s="743"/>
      <c r="M551" s="457" t="s">
        <v>721</v>
      </c>
      <c r="N551" s="748" t="s">
        <v>19</v>
      </c>
      <c r="O551" s="677" t="s">
        <v>209</v>
      </c>
      <c r="P551" s="743"/>
      <c r="Q551" s="115"/>
      <c r="R551" s="152"/>
      <c r="S551" s="152"/>
      <c r="T551" s="152"/>
      <c r="U551" s="152"/>
      <c r="V551" s="115"/>
      <c r="W551" s="115"/>
      <c r="X551" s="115"/>
    </row>
    <row r="552">
      <c r="A552" s="104">
        <v>45748.0</v>
      </c>
      <c r="B552" s="60">
        <v>45783.0</v>
      </c>
      <c r="C552" s="775">
        <v>248039.0</v>
      </c>
      <c r="D552" s="757" t="s">
        <v>96</v>
      </c>
      <c r="E552" s="758">
        <v>45717.0</v>
      </c>
      <c r="F552" s="56">
        <f t="shared" si="13"/>
        <v>2</v>
      </c>
      <c r="G552" s="758">
        <v>45747.0</v>
      </c>
      <c r="H552" s="680">
        <f t="shared" si="8"/>
        <v>1</v>
      </c>
      <c r="I552" s="757" t="s">
        <v>49</v>
      </c>
      <c r="J552" s="683"/>
      <c r="K552" s="746" t="s">
        <v>1684</v>
      </c>
      <c r="L552" s="743"/>
      <c r="M552" s="457" t="s">
        <v>721</v>
      </c>
      <c r="N552" s="748" t="s">
        <v>19</v>
      </c>
      <c r="O552" s="677" t="s">
        <v>209</v>
      </c>
      <c r="P552" s="743"/>
      <c r="Q552" s="115"/>
      <c r="R552" s="152"/>
      <c r="S552" s="152"/>
      <c r="T552" s="152"/>
      <c r="U552" s="152"/>
      <c r="V552" s="115"/>
      <c r="W552" s="115"/>
      <c r="X552" s="115"/>
    </row>
    <row r="553">
      <c r="A553" s="104">
        <v>45748.0</v>
      </c>
      <c r="B553" s="60">
        <v>45783.0</v>
      </c>
      <c r="C553" s="775">
        <v>248077.0</v>
      </c>
      <c r="D553" s="757" t="s">
        <v>93</v>
      </c>
      <c r="E553" s="758">
        <v>45717.0</v>
      </c>
      <c r="F553" s="56">
        <f t="shared" si="13"/>
        <v>2</v>
      </c>
      <c r="G553" s="758">
        <v>45747.0</v>
      </c>
      <c r="H553" s="680">
        <f t="shared" si="8"/>
        <v>1</v>
      </c>
      <c r="I553" s="757" t="s">
        <v>49</v>
      </c>
      <c r="J553" s="683"/>
      <c r="K553" s="746" t="s">
        <v>1685</v>
      </c>
      <c r="L553" s="743"/>
      <c r="M553" s="457" t="s">
        <v>721</v>
      </c>
      <c r="N553" s="748" t="s">
        <v>19</v>
      </c>
      <c r="O553" s="677" t="s">
        <v>209</v>
      </c>
      <c r="P553" s="743"/>
      <c r="Q553" s="115"/>
      <c r="R553" s="152"/>
      <c r="S553" s="152"/>
      <c r="T553" s="152"/>
      <c r="U553" s="152"/>
      <c r="V553" s="115"/>
      <c r="W553" s="115"/>
      <c r="X553" s="115"/>
    </row>
    <row r="554">
      <c r="A554" s="105">
        <v>45705.0</v>
      </c>
      <c r="B554" s="60">
        <v>45783.0</v>
      </c>
      <c r="C554" s="106">
        <v>239513.0</v>
      </c>
      <c r="D554" s="106" t="s">
        <v>112</v>
      </c>
      <c r="E554" s="107">
        <v>45658.0</v>
      </c>
      <c r="F554" s="108">
        <f t="shared" si="13"/>
        <v>4</v>
      </c>
      <c r="G554" s="105">
        <v>45687.0</v>
      </c>
      <c r="H554" s="360">
        <f t="shared" si="8"/>
        <v>3</v>
      </c>
      <c r="I554" s="759" t="s">
        <v>63</v>
      </c>
      <c r="J554" s="186" t="s">
        <v>33</v>
      </c>
      <c r="K554" s="254"/>
      <c r="L554" s="267"/>
      <c r="M554" s="761"/>
      <c r="N554" s="748" t="s">
        <v>19</v>
      </c>
      <c r="O554" s="106" t="s">
        <v>215</v>
      </c>
      <c r="P554" s="267"/>
      <c r="Q554" s="115"/>
      <c r="R554" s="152"/>
      <c r="S554" s="152"/>
      <c r="T554" s="152"/>
      <c r="U554" s="152"/>
      <c r="V554" s="115"/>
      <c r="W554" s="115"/>
      <c r="X554" s="115"/>
    </row>
    <row r="555">
      <c r="A555" s="105">
        <v>45705.0</v>
      </c>
      <c r="B555" s="60">
        <v>45783.0</v>
      </c>
      <c r="C555" s="106">
        <v>231763.0</v>
      </c>
      <c r="D555" s="106" t="s">
        <v>55</v>
      </c>
      <c r="E555" s="107">
        <v>45444.0</v>
      </c>
      <c r="F555" s="108">
        <f t="shared" si="13"/>
        <v>11</v>
      </c>
      <c r="G555" s="112">
        <v>45586.0</v>
      </c>
      <c r="H555" s="338">
        <f t="shared" si="8"/>
        <v>6</v>
      </c>
      <c r="I555" s="759" t="s">
        <v>49</v>
      </c>
      <c r="J555" s="257" t="s">
        <v>295</v>
      </c>
      <c r="K555" s="257"/>
      <c r="L555" s="267"/>
      <c r="M555" s="761"/>
      <c r="N555" s="748" t="s">
        <v>19</v>
      </c>
      <c r="O555" s="273" t="s">
        <v>1686</v>
      </c>
      <c r="P555" s="267"/>
      <c r="Q555" s="115"/>
      <c r="R555" s="152"/>
      <c r="S555" s="152"/>
      <c r="T555" s="152"/>
      <c r="U555" s="152"/>
      <c r="V555" s="115"/>
      <c r="W555" s="115"/>
      <c r="X555" s="115"/>
    </row>
    <row r="556">
      <c r="A556" s="105">
        <v>45705.0</v>
      </c>
      <c r="B556" s="60">
        <v>45783.0</v>
      </c>
      <c r="C556" s="106">
        <v>230132.0</v>
      </c>
      <c r="D556" s="106" t="s">
        <v>95</v>
      </c>
      <c r="E556" s="107">
        <v>45536.0</v>
      </c>
      <c r="F556" s="108">
        <f t="shared" si="13"/>
        <v>8</v>
      </c>
      <c r="G556" s="105">
        <v>45572.0</v>
      </c>
      <c r="H556" s="113">
        <f t="shared" si="8"/>
        <v>6</v>
      </c>
      <c r="I556" s="759" t="s">
        <v>59</v>
      </c>
      <c r="J556" s="178">
        <v>104.0</v>
      </c>
      <c r="K556" s="257" t="s">
        <v>1687</v>
      </c>
      <c r="L556" s="763"/>
      <c r="M556" s="761"/>
      <c r="N556" s="748" t="s">
        <v>19</v>
      </c>
      <c r="O556" s="762" t="s">
        <v>1688</v>
      </c>
      <c r="P556" s="267"/>
      <c r="Q556" s="115"/>
      <c r="R556" s="152"/>
      <c r="S556" s="152"/>
      <c r="T556" s="152"/>
      <c r="U556" s="152"/>
      <c r="V556" s="115"/>
      <c r="W556" s="115"/>
      <c r="X556" s="115"/>
    </row>
    <row r="557">
      <c r="A557" s="105">
        <v>45702.0</v>
      </c>
      <c r="B557" s="60">
        <v>45783.0</v>
      </c>
      <c r="C557" s="106">
        <v>236511.0</v>
      </c>
      <c r="D557" s="106" t="s">
        <v>116</v>
      </c>
      <c r="E557" s="107">
        <v>45566.0</v>
      </c>
      <c r="F557" s="108">
        <f t="shared" si="13"/>
        <v>7</v>
      </c>
      <c r="G557" s="105">
        <v>45632.0</v>
      </c>
      <c r="H557" s="340">
        <f t="shared" si="8"/>
        <v>5</v>
      </c>
      <c r="I557" s="759" t="s">
        <v>59</v>
      </c>
      <c r="J557" s="186" t="s">
        <v>581</v>
      </c>
      <c r="K557" s="257">
        <v>2000.0</v>
      </c>
      <c r="L557" s="763"/>
      <c r="M557" s="105"/>
      <c r="N557" s="748" t="s">
        <v>19</v>
      </c>
      <c r="O557" s="762" t="s">
        <v>1689</v>
      </c>
      <c r="P557" s="267"/>
      <c r="Q557" s="115"/>
      <c r="R557" s="152"/>
      <c r="S557" s="152"/>
      <c r="T557" s="152"/>
      <c r="U557" s="152"/>
      <c r="V557" s="115"/>
      <c r="W557" s="115"/>
      <c r="X557" s="115"/>
    </row>
    <row r="558">
      <c r="A558" s="105">
        <v>45705.0</v>
      </c>
      <c r="B558" s="60">
        <v>45783.0</v>
      </c>
      <c r="C558" s="106">
        <v>239578.0</v>
      </c>
      <c r="D558" s="106" t="s">
        <v>116</v>
      </c>
      <c r="E558" s="107">
        <v>45658.0</v>
      </c>
      <c r="F558" s="108">
        <f t="shared" si="13"/>
        <v>4</v>
      </c>
      <c r="G558" s="105">
        <v>45674.0</v>
      </c>
      <c r="H558" s="360">
        <f t="shared" si="8"/>
        <v>3</v>
      </c>
      <c r="I558" s="759" t="s">
        <v>49</v>
      </c>
      <c r="J558" s="186" t="s">
        <v>33</v>
      </c>
      <c r="K558" s="254"/>
      <c r="L558" s="267"/>
      <c r="M558" s="761"/>
      <c r="N558" s="748" t="s">
        <v>19</v>
      </c>
      <c r="O558" s="106" t="s">
        <v>215</v>
      </c>
      <c r="P558" s="267"/>
      <c r="Q558" s="115"/>
      <c r="R558" s="152"/>
      <c r="S558" s="152"/>
      <c r="T558" s="152"/>
      <c r="U558" s="152"/>
      <c r="V558" s="115"/>
      <c r="W558" s="115"/>
      <c r="X558" s="115"/>
    </row>
    <row r="559">
      <c r="A559" s="105">
        <v>45705.0</v>
      </c>
      <c r="B559" s="60">
        <v>45783.0</v>
      </c>
      <c r="C559" s="106">
        <v>232131.0</v>
      </c>
      <c r="D559" s="106" t="s">
        <v>99</v>
      </c>
      <c r="E559" s="107">
        <v>45566.0</v>
      </c>
      <c r="F559" s="108">
        <f t="shared" si="13"/>
        <v>7</v>
      </c>
      <c r="G559" s="112">
        <v>45588.0</v>
      </c>
      <c r="H559" s="338">
        <f t="shared" si="8"/>
        <v>6</v>
      </c>
      <c r="I559" s="759" t="s">
        <v>59</v>
      </c>
      <c r="J559" s="178">
        <v>102.0</v>
      </c>
      <c r="K559" s="257">
        <v>0.0</v>
      </c>
      <c r="L559" s="760" t="s">
        <v>68</v>
      </c>
      <c r="M559" s="761"/>
      <c r="N559" s="748" t="s">
        <v>19</v>
      </c>
      <c r="O559" s="762" t="s">
        <v>1690</v>
      </c>
      <c r="P559" s="267"/>
      <c r="Q559" s="115"/>
      <c r="R559" s="152"/>
      <c r="S559" s="152"/>
      <c r="T559" s="152"/>
      <c r="U559" s="152"/>
      <c r="V559" s="115"/>
      <c r="W559" s="115"/>
      <c r="X559" s="115"/>
    </row>
    <row r="560">
      <c r="A560" s="105">
        <v>45705.0</v>
      </c>
      <c r="B560" s="60">
        <v>45783.0</v>
      </c>
      <c r="C560" s="106">
        <v>239422.0</v>
      </c>
      <c r="D560" s="106" t="s">
        <v>41</v>
      </c>
      <c r="E560" s="107">
        <v>45627.0</v>
      </c>
      <c r="F560" s="108">
        <f t="shared" si="13"/>
        <v>5</v>
      </c>
      <c r="G560" s="105">
        <v>45673.0</v>
      </c>
      <c r="H560" s="360">
        <f t="shared" si="8"/>
        <v>3</v>
      </c>
      <c r="I560" s="759" t="s">
        <v>73</v>
      </c>
      <c r="J560" s="186"/>
      <c r="K560" s="254"/>
      <c r="L560" s="267"/>
      <c r="M560" s="761"/>
      <c r="N560" s="748" t="s">
        <v>19</v>
      </c>
      <c r="O560" s="106" t="s">
        <v>214</v>
      </c>
      <c r="P560" s="267"/>
      <c r="Q560" s="115"/>
      <c r="R560" s="152"/>
      <c r="S560" s="152"/>
      <c r="T560" s="152"/>
      <c r="U560" s="152"/>
      <c r="V560" s="115"/>
      <c r="W560" s="115"/>
      <c r="X560" s="115"/>
    </row>
    <row r="561">
      <c r="A561" s="105">
        <v>45705.0</v>
      </c>
      <c r="B561" s="60">
        <v>45783.0</v>
      </c>
      <c r="C561" s="106">
        <v>240703.0</v>
      </c>
      <c r="D561" s="106" t="s">
        <v>89</v>
      </c>
      <c r="E561" s="107">
        <v>45658.0</v>
      </c>
      <c r="F561" s="108">
        <f t="shared" si="13"/>
        <v>4</v>
      </c>
      <c r="G561" s="105">
        <v>45684.0</v>
      </c>
      <c r="H561" s="360">
        <f t="shared" si="8"/>
        <v>3</v>
      </c>
      <c r="I561" s="759" t="s">
        <v>59</v>
      </c>
      <c r="J561" s="186"/>
      <c r="K561" s="254"/>
      <c r="L561" s="267"/>
      <c r="M561" s="761"/>
      <c r="N561" s="748" t="s">
        <v>19</v>
      </c>
      <c r="O561" s="106" t="s">
        <v>215</v>
      </c>
      <c r="P561" s="267"/>
      <c r="Q561" s="115"/>
      <c r="R561" s="152"/>
      <c r="S561" s="152"/>
      <c r="T561" s="152"/>
      <c r="U561" s="152"/>
      <c r="V561" s="115"/>
      <c r="W561" s="115"/>
      <c r="X561" s="115"/>
    </row>
    <row r="562">
      <c r="A562" s="105">
        <v>45705.0</v>
      </c>
      <c r="B562" s="60">
        <v>45783.0</v>
      </c>
      <c r="C562" s="106">
        <v>212867.0</v>
      </c>
      <c r="D562" s="106" t="s">
        <v>89</v>
      </c>
      <c r="E562" s="107">
        <v>45261.0</v>
      </c>
      <c r="F562" s="108">
        <f t="shared" si="13"/>
        <v>17</v>
      </c>
      <c r="G562" s="105">
        <v>45418.0</v>
      </c>
      <c r="H562" s="143">
        <f t="shared" si="8"/>
        <v>12</v>
      </c>
      <c r="I562" s="759" t="s">
        <v>49</v>
      </c>
      <c r="J562" s="186">
        <v>535.0</v>
      </c>
      <c r="K562" s="254"/>
      <c r="L562" s="134" t="s">
        <v>68</v>
      </c>
      <c r="M562" s="105">
        <v>45750.0</v>
      </c>
      <c r="N562" s="748" t="s">
        <v>19</v>
      </c>
      <c r="O562" s="89" t="s">
        <v>1691</v>
      </c>
      <c r="P562" s="267"/>
      <c r="Q562" s="115"/>
      <c r="R562" s="152"/>
      <c r="S562" s="152"/>
      <c r="T562" s="152"/>
      <c r="U562" s="152"/>
      <c r="V562" s="115"/>
      <c r="W562" s="115"/>
      <c r="X562" s="115"/>
    </row>
    <row r="563">
      <c r="A563" s="105">
        <v>45705.0</v>
      </c>
      <c r="B563" s="60">
        <v>45783.0</v>
      </c>
      <c r="C563" s="106">
        <v>204645.0</v>
      </c>
      <c r="D563" s="106" t="s">
        <v>96</v>
      </c>
      <c r="E563" s="107">
        <v>45323.0</v>
      </c>
      <c r="F563" s="108">
        <f t="shared" si="13"/>
        <v>15</v>
      </c>
      <c r="G563" s="105">
        <v>45352.0</v>
      </c>
      <c r="H563" s="142">
        <f t="shared" si="8"/>
        <v>14</v>
      </c>
      <c r="I563" s="759" t="s">
        <v>73</v>
      </c>
      <c r="J563" s="186">
        <v>232.0</v>
      </c>
      <c r="K563" s="254">
        <v>6000.0</v>
      </c>
      <c r="L563" s="267"/>
      <c r="M563" s="761"/>
      <c r="N563" s="748" t="s">
        <v>19</v>
      </c>
      <c r="O563" s="266"/>
      <c r="P563" s="267"/>
      <c r="Q563" s="115"/>
      <c r="R563" s="152"/>
      <c r="S563" s="152"/>
      <c r="T563" s="152"/>
      <c r="U563" s="152"/>
      <c r="V563" s="115"/>
      <c r="W563" s="115"/>
      <c r="X563" s="115"/>
    </row>
    <row r="564">
      <c r="A564" s="105">
        <v>45705.0</v>
      </c>
      <c r="B564" s="60">
        <v>45783.0</v>
      </c>
      <c r="C564" s="106">
        <v>20322.0</v>
      </c>
      <c r="D564" s="106" t="s">
        <v>96</v>
      </c>
      <c r="E564" s="107">
        <v>45352.0</v>
      </c>
      <c r="F564" s="108">
        <f t="shared" si="13"/>
        <v>14</v>
      </c>
      <c r="G564" s="105">
        <v>45447.0</v>
      </c>
      <c r="H564" s="412">
        <f t="shared" si="8"/>
        <v>11</v>
      </c>
      <c r="I564" s="759" t="s">
        <v>59</v>
      </c>
      <c r="J564" s="178" t="s">
        <v>465</v>
      </c>
      <c r="K564" s="257">
        <v>10000.0</v>
      </c>
      <c r="L564" s="760" t="s">
        <v>68</v>
      </c>
      <c r="M564" s="761"/>
      <c r="N564" s="748" t="s">
        <v>19</v>
      </c>
      <c r="O564" s="762" t="s">
        <v>1692</v>
      </c>
      <c r="P564" s="267"/>
      <c r="Q564" s="115"/>
      <c r="R564" s="152"/>
      <c r="S564" s="152"/>
      <c r="T564" s="152"/>
      <c r="U564" s="152"/>
      <c r="V564" s="115"/>
      <c r="W564" s="115"/>
      <c r="X564" s="115"/>
    </row>
    <row r="565">
      <c r="A565" s="105">
        <v>45705.0</v>
      </c>
      <c r="B565" s="60">
        <v>45783.0</v>
      </c>
      <c r="C565" s="106">
        <v>238237.0</v>
      </c>
      <c r="D565" s="106" t="s">
        <v>96</v>
      </c>
      <c r="E565" s="107">
        <v>45627.0</v>
      </c>
      <c r="F565" s="108">
        <f t="shared" si="13"/>
        <v>5</v>
      </c>
      <c r="G565" s="105">
        <v>45663.0</v>
      </c>
      <c r="H565" s="109">
        <f t="shared" si="8"/>
        <v>4</v>
      </c>
      <c r="I565" s="759" t="s">
        <v>59</v>
      </c>
      <c r="J565" s="186" t="s">
        <v>33</v>
      </c>
      <c r="K565" s="254"/>
      <c r="L565" s="267"/>
      <c r="M565" s="761"/>
      <c r="N565" s="748" t="s">
        <v>19</v>
      </c>
      <c r="O565" s="106" t="s">
        <v>214</v>
      </c>
      <c r="P565" s="267"/>
      <c r="Q565" s="115"/>
      <c r="R565" s="152"/>
      <c r="S565" s="152"/>
      <c r="T565" s="152"/>
      <c r="U565" s="152"/>
      <c r="V565" s="115"/>
      <c r="W565" s="115"/>
      <c r="X565" s="115"/>
    </row>
    <row r="566">
      <c r="A566" s="278">
        <v>45772.0</v>
      </c>
      <c r="B566" s="60">
        <v>45783.0</v>
      </c>
      <c r="C566" s="279">
        <v>250567.0</v>
      </c>
      <c r="D566" s="286" t="s">
        <v>161</v>
      </c>
      <c r="E566" s="283">
        <v>44986.0</v>
      </c>
      <c r="F566" s="108">
        <f t="shared" si="13"/>
        <v>26</v>
      </c>
      <c r="G566" s="280">
        <v>45772.0</v>
      </c>
      <c r="H566" s="109">
        <f t="shared" si="8"/>
        <v>0</v>
      </c>
      <c r="I566" s="281" t="s">
        <v>59</v>
      </c>
      <c r="J566" s="457" t="s">
        <v>546</v>
      </c>
      <c r="K566" s="282"/>
      <c r="L566" s="282"/>
      <c r="M566" s="282"/>
      <c r="N566" s="748" t="s">
        <v>19</v>
      </c>
      <c r="O566" s="282"/>
      <c r="P566" s="282"/>
      <c r="Q566" s="115"/>
      <c r="R566" s="152"/>
      <c r="S566" s="152"/>
      <c r="T566" s="152"/>
      <c r="U566" s="152"/>
      <c r="V566" s="115"/>
      <c r="W566" s="115"/>
      <c r="X566" s="115"/>
    </row>
    <row r="567">
      <c r="A567" s="278">
        <v>45772.0</v>
      </c>
      <c r="B567" s="60">
        <v>45783.0</v>
      </c>
      <c r="C567" s="279">
        <v>250570.0</v>
      </c>
      <c r="D567" s="134" t="s">
        <v>107</v>
      </c>
      <c r="E567" s="107">
        <v>45627.0</v>
      </c>
      <c r="F567" s="108">
        <f t="shared" si="13"/>
        <v>5</v>
      </c>
      <c r="G567" s="280">
        <v>45772.0</v>
      </c>
      <c r="H567" s="109">
        <f t="shared" si="8"/>
        <v>0</v>
      </c>
      <c r="I567" s="134" t="s">
        <v>74</v>
      </c>
      <c r="J567" s="282"/>
      <c r="K567" s="282"/>
      <c r="L567" s="282"/>
      <c r="M567" s="282"/>
      <c r="N567" s="748" t="s">
        <v>19</v>
      </c>
      <c r="O567" s="282"/>
      <c r="P567" s="282"/>
      <c r="Q567" s="115"/>
      <c r="R567" s="152"/>
      <c r="S567" s="152"/>
      <c r="T567" s="152"/>
      <c r="U567" s="152"/>
      <c r="V567" s="115"/>
      <c r="W567" s="115"/>
      <c r="X567" s="115"/>
    </row>
    <row r="568">
      <c r="A568" s="278">
        <v>45772.0</v>
      </c>
      <c r="B568" s="60">
        <v>45783.0</v>
      </c>
      <c r="C568" s="279">
        <v>250578.0</v>
      </c>
      <c r="D568" s="134" t="s">
        <v>93</v>
      </c>
      <c r="E568" s="740">
        <v>45717.0</v>
      </c>
      <c r="F568" s="108">
        <f t="shared" si="13"/>
        <v>2</v>
      </c>
      <c r="G568" s="280">
        <v>45772.0</v>
      </c>
      <c r="H568" s="109">
        <f t="shared" si="8"/>
        <v>0</v>
      </c>
      <c r="I568" s="134" t="s">
        <v>74</v>
      </c>
      <c r="J568" s="282"/>
      <c r="K568" s="282"/>
      <c r="L568" s="282"/>
      <c r="M568" s="457" t="s">
        <v>721</v>
      </c>
      <c r="N568" s="748" t="s">
        <v>19</v>
      </c>
      <c r="O568" s="282"/>
      <c r="P568" s="282"/>
      <c r="Q568" s="115"/>
      <c r="R568" s="152"/>
      <c r="S568" s="152"/>
      <c r="T568" s="152"/>
      <c r="U568" s="152"/>
      <c r="V568" s="115"/>
      <c r="W568" s="115"/>
      <c r="X568" s="115"/>
    </row>
    <row r="569">
      <c r="A569" s="278">
        <v>45772.0</v>
      </c>
      <c r="B569" s="60">
        <v>45783.0</v>
      </c>
      <c r="C569" s="279">
        <v>250579.0</v>
      </c>
      <c r="D569" s="134" t="s">
        <v>58</v>
      </c>
      <c r="E569" s="740">
        <v>45748.0</v>
      </c>
      <c r="F569" s="108">
        <f t="shared" si="13"/>
        <v>1</v>
      </c>
      <c r="G569" s="280">
        <v>45772.0</v>
      </c>
      <c r="H569" s="109">
        <f t="shared" si="8"/>
        <v>0</v>
      </c>
      <c r="I569" s="134" t="s">
        <v>74</v>
      </c>
      <c r="J569" s="282"/>
      <c r="K569" s="282"/>
      <c r="L569" s="282"/>
      <c r="M569" s="457" t="s">
        <v>721</v>
      </c>
      <c r="N569" s="748" t="s">
        <v>19</v>
      </c>
      <c r="O569" s="282"/>
      <c r="P569" s="282"/>
      <c r="Q569" s="115"/>
      <c r="R569" s="152"/>
      <c r="S569" s="152"/>
      <c r="T569" s="152"/>
      <c r="U569" s="152"/>
      <c r="V569" s="115"/>
      <c r="W569" s="115"/>
      <c r="X569" s="115"/>
    </row>
    <row r="570">
      <c r="A570" s="278">
        <v>45772.0</v>
      </c>
      <c r="B570" s="60">
        <v>45783.0</v>
      </c>
      <c r="C570" s="279">
        <v>250585.0</v>
      </c>
      <c r="D570" s="134" t="s">
        <v>158</v>
      </c>
      <c r="E570" s="740">
        <v>45689.0</v>
      </c>
      <c r="F570" s="108">
        <f t="shared" si="13"/>
        <v>3</v>
      </c>
      <c r="G570" s="280">
        <v>45772.0</v>
      </c>
      <c r="H570" s="109">
        <f t="shared" si="8"/>
        <v>0</v>
      </c>
      <c r="I570" s="281" t="s">
        <v>73</v>
      </c>
      <c r="J570" s="282"/>
      <c r="K570" s="282"/>
      <c r="L570" s="282"/>
      <c r="M570" s="457" t="s">
        <v>721</v>
      </c>
      <c r="N570" s="748" t="s">
        <v>19</v>
      </c>
      <c r="O570" s="282"/>
      <c r="P570" s="282"/>
      <c r="Q570" s="115"/>
      <c r="R570" s="152"/>
      <c r="S570" s="152"/>
      <c r="T570" s="152"/>
      <c r="U570" s="152"/>
      <c r="V570" s="115"/>
      <c r="W570" s="115"/>
      <c r="X570" s="115"/>
    </row>
    <row r="571">
      <c r="A571" s="278">
        <v>45772.0</v>
      </c>
      <c r="B571" s="60">
        <v>45783.0</v>
      </c>
      <c r="C571" s="279">
        <v>250596.0</v>
      </c>
      <c r="D571" s="134" t="s">
        <v>118</v>
      </c>
      <c r="E571" s="740">
        <v>45689.0</v>
      </c>
      <c r="F571" s="108">
        <f t="shared" si="13"/>
        <v>3</v>
      </c>
      <c r="G571" s="280">
        <v>45772.0</v>
      </c>
      <c r="H571" s="109">
        <f t="shared" si="8"/>
        <v>0</v>
      </c>
      <c r="I571" s="281" t="s">
        <v>59</v>
      </c>
      <c r="J571" s="282"/>
      <c r="K571" s="282"/>
      <c r="L571" s="282"/>
      <c r="M571" s="457" t="s">
        <v>721</v>
      </c>
      <c r="N571" s="748" t="s">
        <v>19</v>
      </c>
      <c r="O571" s="282"/>
      <c r="P571" s="282"/>
      <c r="Q571" s="115"/>
      <c r="R571" s="152"/>
      <c r="S571" s="152"/>
      <c r="T571" s="152"/>
      <c r="U571" s="152"/>
      <c r="V571" s="115"/>
      <c r="W571" s="115"/>
      <c r="X571" s="115"/>
    </row>
    <row r="572">
      <c r="A572" s="278">
        <v>45772.0</v>
      </c>
      <c r="B572" s="60">
        <v>45783.0</v>
      </c>
      <c r="C572" s="279">
        <v>250598.0</v>
      </c>
      <c r="D572" s="134" t="s">
        <v>58</v>
      </c>
      <c r="E572" s="740">
        <v>45717.0</v>
      </c>
      <c r="F572" s="108">
        <f t="shared" si="13"/>
        <v>2</v>
      </c>
      <c r="G572" s="280">
        <v>45772.0</v>
      </c>
      <c r="H572" s="109">
        <f t="shared" si="8"/>
        <v>0</v>
      </c>
      <c r="I572" s="281" t="s">
        <v>49</v>
      </c>
      <c r="J572" s="282"/>
      <c r="K572" s="282"/>
      <c r="L572" s="282"/>
      <c r="M572" s="457" t="s">
        <v>721</v>
      </c>
      <c r="N572" s="748" t="s">
        <v>19</v>
      </c>
      <c r="O572" s="282"/>
      <c r="P572" s="282"/>
      <c r="Q572" s="115"/>
      <c r="R572" s="152"/>
      <c r="S572" s="152"/>
      <c r="T572" s="152"/>
      <c r="U572" s="152"/>
      <c r="V572" s="115"/>
      <c r="W572" s="115"/>
      <c r="X572" s="115"/>
    </row>
    <row r="573">
      <c r="A573" s="278">
        <v>45772.0</v>
      </c>
      <c r="B573" s="60">
        <v>45783.0</v>
      </c>
      <c r="C573" s="279">
        <v>250601.0</v>
      </c>
      <c r="D573" s="134" t="s">
        <v>158</v>
      </c>
      <c r="E573" s="740">
        <v>45689.0</v>
      </c>
      <c r="F573" s="108">
        <f t="shared" si="13"/>
        <v>3</v>
      </c>
      <c r="G573" s="280">
        <v>45772.0</v>
      </c>
      <c r="H573" s="109">
        <f t="shared" si="8"/>
        <v>0</v>
      </c>
      <c r="I573" s="281" t="s">
        <v>49</v>
      </c>
      <c r="J573" s="282"/>
      <c r="K573" s="282"/>
      <c r="L573" s="282"/>
      <c r="M573" s="457" t="s">
        <v>721</v>
      </c>
      <c r="N573" s="748" t="s">
        <v>19</v>
      </c>
      <c r="O573" s="282"/>
      <c r="P573" s="282"/>
      <c r="Q573" s="115"/>
      <c r="R573" s="152"/>
      <c r="S573" s="152"/>
      <c r="T573" s="152"/>
      <c r="U573" s="152"/>
      <c r="V573" s="115"/>
      <c r="W573" s="115"/>
      <c r="X573" s="115"/>
    </row>
    <row r="574">
      <c r="A574" s="278">
        <v>45772.0</v>
      </c>
      <c r="B574" s="60">
        <v>45783.0</v>
      </c>
      <c r="C574" s="279">
        <v>250606.0</v>
      </c>
      <c r="D574" s="134" t="s">
        <v>118</v>
      </c>
      <c r="E574" s="740">
        <v>45689.0</v>
      </c>
      <c r="F574" s="108">
        <f t="shared" si="13"/>
        <v>3</v>
      </c>
      <c r="G574" s="280">
        <v>45772.0</v>
      </c>
      <c r="H574" s="109">
        <f t="shared" si="8"/>
        <v>0</v>
      </c>
      <c r="I574" s="134" t="s">
        <v>74</v>
      </c>
      <c r="J574" s="282"/>
      <c r="K574" s="282"/>
      <c r="L574" s="282"/>
      <c r="M574" s="457" t="s">
        <v>721</v>
      </c>
      <c r="N574" s="748" t="s">
        <v>19</v>
      </c>
      <c r="O574" s="282"/>
      <c r="P574" s="282"/>
      <c r="Q574" s="115"/>
      <c r="R574" s="152"/>
      <c r="S574" s="152"/>
      <c r="T574" s="152"/>
      <c r="U574" s="152"/>
      <c r="V574" s="115"/>
      <c r="W574" s="115"/>
      <c r="X574" s="115"/>
    </row>
    <row r="575">
      <c r="A575" s="278">
        <v>45772.0</v>
      </c>
      <c r="B575" s="60">
        <v>45783.0</v>
      </c>
      <c r="C575" s="279">
        <v>250644.0</v>
      </c>
      <c r="D575" s="286" t="s">
        <v>161</v>
      </c>
      <c r="E575" s="740">
        <v>45597.0</v>
      </c>
      <c r="F575" s="108">
        <f t="shared" si="13"/>
        <v>6</v>
      </c>
      <c r="G575" s="280">
        <v>45772.0</v>
      </c>
      <c r="H575" s="109">
        <f t="shared" si="8"/>
        <v>0</v>
      </c>
      <c r="I575" s="281" t="s">
        <v>73</v>
      </c>
      <c r="J575" s="282"/>
      <c r="K575" s="282"/>
      <c r="L575" s="282"/>
      <c r="M575" s="282"/>
      <c r="N575" s="748" t="s">
        <v>19</v>
      </c>
      <c r="O575" s="282"/>
      <c r="P575" s="282"/>
      <c r="Q575" s="115"/>
      <c r="R575" s="152"/>
      <c r="S575" s="152"/>
      <c r="T575" s="152"/>
      <c r="U575" s="152"/>
      <c r="V575" s="115"/>
      <c r="W575" s="115"/>
      <c r="X575" s="115"/>
    </row>
    <row r="576">
      <c r="A576" s="278">
        <v>45772.0</v>
      </c>
      <c r="B576" s="60">
        <v>45783.0</v>
      </c>
      <c r="C576" s="279">
        <v>250661.0</v>
      </c>
      <c r="D576" s="134" t="s">
        <v>93</v>
      </c>
      <c r="E576" s="740">
        <v>45536.0</v>
      </c>
      <c r="F576" s="108">
        <f t="shared" si="13"/>
        <v>8</v>
      </c>
      <c r="G576" s="280">
        <v>45772.0</v>
      </c>
      <c r="H576" s="109">
        <f t="shared" si="8"/>
        <v>0</v>
      </c>
      <c r="I576" s="281" t="s">
        <v>49</v>
      </c>
      <c r="J576" s="282"/>
      <c r="K576" s="282"/>
      <c r="L576" s="282"/>
      <c r="M576" s="282"/>
      <c r="N576" s="748" t="s">
        <v>19</v>
      </c>
      <c r="O576" s="282"/>
      <c r="P576" s="282"/>
      <c r="Q576" s="115"/>
      <c r="R576" s="152"/>
      <c r="S576" s="152"/>
      <c r="T576" s="152"/>
      <c r="U576" s="152"/>
      <c r="V576" s="115"/>
      <c r="W576" s="115"/>
      <c r="X576" s="115"/>
    </row>
    <row r="577">
      <c r="A577" s="278">
        <v>45772.0</v>
      </c>
      <c r="B577" s="60">
        <v>45783.0</v>
      </c>
      <c r="C577" s="279">
        <v>250667.0</v>
      </c>
      <c r="D577" s="317" t="s">
        <v>62</v>
      </c>
      <c r="E577" s="740">
        <v>45717.0</v>
      </c>
      <c r="F577" s="108">
        <f t="shared" si="13"/>
        <v>2</v>
      </c>
      <c r="G577" s="280">
        <v>45772.0</v>
      </c>
      <c r="H577" s="109">
        <f t="shared" si="8"/>
        <v>0</v>
      </c>
      <c r="I577" s="281" t="s">
        <v>49</v>
      </c>
      <c r="J577" s="282"/>
      <c r="K577" s="282"/>
      <c r="L577" s="282"/>
      <c r="M577" s="457" t="s">
        <v>721</v>
      </c>
      <c r="N577" s="748" t="s">
        <v>19</v>
      </c>
      <c r="O577" s="282"/>
      <c r="P577" s="282"/>
      <c r="Q577" s="115"/>
      <c r="R577" s="152"/>
      <c r="S577" s="152"/>
      <c r="T577" s="152"/>
      <c r="U577" s="152"/>
      <c r="V577" s="115"/>
      <c r="W577" s="115"/>
      <c r="X577" s="115"/>
    </row>
    <row r="578">
      <c r="A578" s="278">
        <v>45772.0</v>
      </c>
      <c r="B578" s="60">
        <v>45783.0</v>
      </c>
      <c r="C578" s="279">
        <v>250670.0</v>
      </c>
      <c r="D578" s="134" t="s">
        <v>93</v>
      </c>
      <c r="E578" s="740">
        <v>45717.0</v>
      </c>
      <c r="F578" s="108">
        <f t="shared" si="13"/>
        <v>2</v>
      </c>
      <c r="G578" s="280">
        <v>45772.0</v>
      </c>
      <c r="H578" s="109">
        <f t="shared" si="8"/>
        <v>0</v>
      </c>
      <c r="I578" s="281" t="s">
        <v>49</v>
      </c>
      <c r="J578" s="282"/>
      <c r="K578" s="282"/>
      <c r="L578" s="282"/>
      <c r="M578" s="457" t="s">
        <v>721</v>
      </c>
      <c r="N578" s="748" t="s">
        <v>19</v>
      </c>
      <c r="O578" s="282"/>
      <c r="P578" s="282"/>
      <c r="Q578" s="115"/>
      <c r="R578" s="152"/>
      <c r="S578" s="152"/>
      <c r="T578" s="152"/>
      <c r="U578" s="152"/>
      <c r="V578" s="115"/>
      <c r="W578" s="115"/>
      <c r="X578" s="115"/>
    </row>
    <row r="579">
      <c r="A579" s="278">
        <v>45772.0</v>
      </c>
      <c r="B579" s="60">
        <v>45783.0</v>
      </c>
      <c r="C579" s="279">
        <v>250673.0</v>
      </c>
      <c r="D579" s="134" t="s">
        <v>48</v>
      </c>
      <c r="E579" s="740">
        <v>45627.0</v>
      </c>
      <c r="F579" s="108">
        <f t="shared" si="13"/>
        <v>5</v>
      </c>
      <c r="G579" s="280">
        <v>45772.0</v>
      </c>
      <c r="H579" s="109">
        <f t="shared" si="8"/>
        <v>0</v>
      </c>
      <c r="I579" s="281" t="s">
        <v>73</v>
      </c>
      <c r="J579" s="282"/>
      <c r="K579" s="282"/>
      <c r="L579" s="282"/>
      <c r="M579" s="282"/>
      <c r="N579" s="748" t="s">
        <v>19</v>
      </c>
      <c r="O579" s="282"/>
      <c r="P579" s="282"/>
      <c r="Q579" s="115"/>
      <c r="R579" s="152"/>
      <c r="S579" s="152"/>
      <c r="T579" s="152"/>
      <c r="U579" s="152"/>
      <c r="V579" s="115"/>
      <c r="W579" s="115"/>
      <c r="X579" s="115"/>
    </row>
    <row r="580">
      <c r="A580" s="278">
        <v>45772.0</v>
      </c>
      <c r="B580" s="60">
        <v>45783.0</v>
      </c>
      <c r="C580" s="279">
        <v>250676.0</v>
      </c>
      <c r="D580" s="285" t="s">
        <v>96</v>
      </c>
      <c r="E580" s="740">
        <v>45717.0</v>
      </c>
      <c r="F580" s="108">
        <f t="shared" si="13"/>
        <v>2</v>
      </c>
      <c r="G580" s="280">
        <v>45772.0</v>
      </c>
      <c r="H580" s="109">
        <f t="shared" si="8"/>
        <v>0</v>
      </c>
      <c r="I580" s="281" t="s">
        <v>73</v>
      </c>
      <c r="J580" s="282"/>
      <c r="K580" s="282"/>
      <c r="L580" s="282"/>
      <c r="M580" s="457" t="s">
        <v>721</v>
      </c>
      <c r="N580" s="748" t="s">
        <v>19</v>
      </c>
      <c r="O580" s="282"/>
      <c r="P580" s="282"/>
      <c r="Q580" s="115"/>
      <c r="R580" s="152"/>
      <c r="S580" s="152"/>
      <c r="T580" s="152"/>
      <c r="U580" s="152"/>
      <c r="V580" s="115"/>
      <c r="W580" s="115"/>
      <c r="X580" s="115"/>
    </row>
    <row r="581">
      <c r="A581" s="278">
        <v>45772.0</v>
      </c>
      <c r="B581" s="60">
        <v>45783.0</v>
      </c>
      <c r="C581" s="279">
        <v>250687.0</v>
      </c>
      <c r="D581" s="317" t="s">
        <v>62</v>
      </c>
      <c r="E581" s="740">
        <v>45658.0</v>
      </c>
      <c r="F581" s="108">
        <f t="shared" si="13"/>
        <v>4</v>
      </c>
      <c r="G581" s="280">
        <v>45772.0</v>
      </c>
      <c r="H581" s="109">
        <f t="shared" si="8"/>
        <v>0</v>
      </c>
      <c r="I581" s="281" t="s">
        <v>49</v>
      </c>
      <c r="J581" s="282"/>
      <c r="K581" s="282"/>
      <c r="L581" s="282"/>
      <c r="M581" s="282"/>
      <c r="N581" s="748" t="s">
        <v>19</v>
      </c>
      <c r="O581" s="282"/>
      <c r="P581" s="282"/>
      <c r="Q581" s="115"/>
      <c r="R581" s="152"/>
      <c r="S581" s="152"/>
      <c r="T581" s="152"/>
      <c r="U581" s="152"/>
      <c r="V581" s="115"/>
      <c r="W581" s="115"/>
      <c r="X581" s="115"/>
    </row>
    <row r="582">
      <c r="A582" s="278">
        <v>45772.0</v>
      </c>
      <c r="B582" s="60">
        <v>45783.0</v>
      </c>
      <c r="C582" s="279">
        <v>250690.0</v>
      </c>
      <c r="D582" s="317" t="s">
        <v>62</v>
      </c>
      <c r="E582" s="740">
        <v>45658.0</v>
      </c>
      <c r="F582" s="108">
        <f t="shared" si="13"/>
        <v>4</v>
      </c>
      <c r="G582" s="280">
        <v>45772.0</v>
      </c>
      <c r="H582" s="109">
        <f t="shared" si="8"/>
        <v>0</v>
      </c>
      <c r="I582" s="281" t="s">
        <v>59</v>
      </c>
      <c r="J582" s="282"/>
      <c r="K582" s="282"/>
      <c r="L582" s="282"/>
      <c r="M582" s="282"/>
      <c r="N582" s="748" t="s">
        <v>19</v>
      </c>
      <c r="O582" s="282"/>
      <c r="P582" s="282"/>
      <c r="Q582" s="115"/>
      <c r="R582" s="152"/>
      <c r="S582" s="152"/>
      <c r="T582" s="152"/>
      <c r="U582" s="152"/>
      <c r="V582" s="115"/>
      <c r="W582" s="115"/>
      <c r="X582" s="115"/>
    </row>
    <row r="583">
      <c r="A583" s="278">
        <v>45772.0</v>
      </c>
      <c r="B583" s="60">
        <v>45783.0</v>
      </c>
      <c r="C583" s="279">
        <v>250691.0</v>
      </c>
      <c r="D583" s="317" t="s">
        <v>62</v>
      </c>
      <c r="E583" s="740">
        <v>45658.0</v>
      </c>
      <c r="F583" s="108">
        <f t="shared" si="13"/>
        <v>4</v>
      </c>
      <c r="G583" s="280">
        <v>45772.0</v>
      </c>
      <c r="H583" s="109">
        <f t="shared" si="8"/>
        <v>0</v>
      </c>
      <c r="I583" s="281" t="s">
        <v>59</v>
      </c>
      <c r="J583" s="282"/>
      <c r="K583" s="282"/>
      <c r="L583" s="282"/>
      <c r="M583" s="282"/>
      <c r="N583" s="748" t="s">
        <v>19</v>
      </c>
      <c r="O583" s="282"/>
      <c r="P583" s="282"/>
      <c r="Q583" s="115"/>
      <c r="R583" s="152"/>
      <c r="S583" s="152"/>
      <c r="T583" s="152"/>
      <c r="U583" s="152"/>
      <c r="V583" s="115"/>
      <c r="W583" s="115"/>
      <c r="X583" s="115"/>
    </row>
    <row r="584">
      <c r="A584" s="278">
        <v>45772.0</v>
      </c>
      <c r="B584" s="60">
        <v>45783.0</v>
      </c>
      <c r="C584" s="279">
        <v>250694.0</v>
      </c>
      <c r="D584" s="317" t="s">
        <v>62</v>
      </c>
      <c r="E584" s="740">
        <v>45658.0</v>
      </c>
      <c r="F584" s="108">
        <f t="shared" si="13"/>
        <v>4</v>
      </c>
      <c r="G584" s="280">
        <v>45772.0</v>
      </c>
      <c r="H584" s="109">
        <f t="shared" si="8"/>
        <v>0</v>
      </c>
      <c r="I584" s="281" t="s">
        <v>73</v>
      </c>
      <c r="J584" s="282"/>
      <c r="K584" s="282"/>
      <c r="L584" s="282"/>
      <c r="M584" s="282"/>
      <c r="N584" s="748" t="s">
        <v>19</v>
      </c>
      <c r="O584" s="282"/>
      <c r="P584" s="282"/>
      <c r="Q584" s="115"/>
      <c r="R584" s="152"/>
      <c r="S584" s="152"/>
      <c r="T584" s="152"/>
      <c r="U584" s="152"/>
      <c r="V584" s="115"/>
      <c r="W584" s="115"/>
      <c r="X584" s="115"/>
    </row>
    <row r="585">
      <c r="A585" s="278">
        <v>45772.0</v>
      </c>
      <c r="B585" s="60">
        <v>45783.0</v>
      </c>
      <c r="C585" s="279">
        <v>250696.0</v>
      </c>
      <c r="D585" s="317" t="s">
        <v>62</v>
      </c>
      <c r="E585" s="740">
        <v>45597.0</v>
      </c>
      <c r="F585" s="108">
        <f t="shared" si="13"/>
        <v>6</v>
      </c>
      <c r="G585" s="280">
        <v>45772.0</v>
      </c>
      <c r="H585" s="109">
        <f t="shared" si="8"/>
        <v>0</v>
      </c>
      <c r="I585" s="134" t="s">
        <v>74</v>
      </c>
      <c r="J585" s="282"/>
      <c r="K585" s="282"/>
      <c r="L585" s="282"/>
      <c r="M585" s="282"/>
      <c r="N585" s="748" t="s">
        <v>19</v>
      </c>
      <c r="O585" s="282"/>
      <c r="P585" s="282"/>
      <c r="Q585" s="115"/>
      <c r="R585" s="152"/>
      <c r="S585" s="152"/>
      <c r="T585" s="152"/>
      <c r="U585" s="152"/>
      <c r="V585" s="115"/>
      <c r="W585" s="115"/>
      <c r="X585" s="115"/>
    </row>
    <row r="586">
      <c r="A586" s="278">
        <v>45772.0</v>
      </c>
      <c r="B586" s="60">
        <v>45783.0</v>
      </c>
      <c r="C586" s="279">
        <v>250697.0</v>
      </c>
      <c r="D586" s="317" t="s">
        <v>62</v>
      </c>
      <c r="E586" s="740">
        <v>45658.0</v>
      </c>
      <c r="F586" s="108">
        <f t="shared" si="13"/>
        <v>4</v>
      </c>
      <c r="G586" s="280">
        <v>45772.0</v>
      </c>
      <c r="H586" s="109">
        <f t="shared" si="8"/>
        <v>0</v>
      </c>
      <c r="I586" s="281" t="s">
        <v>73</v>
      </c>
      <c r="J586" s="282"/>
      <c r="K586" s="282"/>
      <c r="L586" s="282"/>
      <c r="M586" s="282"/>
      <c r="N586" s="748" t="s">
        <v>19</v>
      </c>
      <c r="O586" s="282"/>
      <c r="P586" s="282"/>
      <c r="Q586" s="115"/>
      <c r="R586" s="152"/>
      <c r="S586" s="152"/>
      <c r="T586" s="152"/>
      <c r="U586" s="152"/>
      <c r="V586" s="115"/>
      <c r="W586" s="115"/>
      <c r="X586" s="115"/>
    </row>
    <row r="587">
      <c r="A587" s="278">
        <v>45773.0</v>
      </c>
      <c r="B587" s="60">
        <v>45783.0</v>
      </c>
      <c r="C587" s="279">
        <v>239714.0</v>
      </c>
      <c r="D587" s="134" t="s">
        <v>48</v>
      </c>
      <c r="E587" s="740">
        <v>45717.0</v>
      </c>
      <c r="F587" s="108">
        <f t="shared" si="13"/>
        <v>2</v>
      </c>
      <c r="G587" s="280">
        <v>45773.0</v>
      </c>
      <c r="H587" s="109">
        <f t="shared" si="8"/>
        <v>0</v>
      </c>
      <c r="I587" s="281" t="s">
        <v>59</v>
      </c>
      <c r="J587" s="282"/>
      <c r="K587" s="282"/>
      <c r="L587" s="282"/>
      <c r="M587" s="457" t="s">
        <v>721</v>
      </c>
      <c r="N587" s="748" t="s">
        <v>19</v>
      </c>
      <c r="O587" s="282"/>
      <c r="P587" s="282"/>
      <c r="Q587" s="115"/>
      <c r="R587" s="152"/>
      <c r="S587" s="152"/>
      <c r="T587" s="152"/>
      <c r="U587" s="152"/>
      <c r="V587" s="115"/>
      <c r="W587" s="115"/>
      <c r="X587" s="115"/>
    </row>
    <row r="588">
      <c r="A588" s="278">
        <v>45773.0</v>
      </c>
      <c r="B588" s="60">
        <v>45783.0</v>
      </c>
      <c r="C588" s="279">
        <v>248956.0</v>
      </c>
      <c r="D588" s="134" t="s">
        <v>48</v>
      </c>
      <c r="E588" s="740">
        <v>45717.0</v>
      </c>
      <c r="F588" s="108">
        <f t="shared" si="13"/>
        <v>2</v>
      </c>
      <c r="G588" s="280">
        <v>45773.0</v>
      </c>
      <c r="H588" s="109">
        <f t="shared" si="8"/>
        <v>0</v>
      </c>
      <c r="I588" s="281" t="s">
        <v>49</v>
      </c>
      <c r="J588" s="282"/>
      <c r="K588" s="282"/>
      <c r="L588" s="282"/>
      <c r="M588" s="457" t="s">
        <v>721</v>
      </c>
      <c r="N588" s="748" t="s">
        <v>19</v>
      </c>
      <c r="O588" s="282"/>
      <c r="P588" s="282"/>
      <c r="Q588" s="115"/>
      <c r="R588" s="152"/>
      <c r="S588" s="152"/>
      <c r="T588" s="152"/>
      <c r="U588" s="152"/>
      <c r="V588" s="115"/>
      <c r="W588" s="115"/>
      <c r="X588" s="115"/>
    </row>
    <row r="589">
      <c r="A589" s="278">
        <v>45773.0</v>
      </c>
      <c r="B589" s="60">
        <v>45783.0</v>
      </c>
      <c r="C589" s="279">
        <v>249307.0</v>
      </c>
      <c r="D589" s="134" t="s">
        <v>102</v>
      </c>
      <c r="E589" s="740">
        <v>45748.0</v>
      </c>
      <c r="F589" s="108">
        <f t="shared" si="13"/>
        <v>1</v>
      </c>
      <c r="G589" s="280">
        <v>45773.0</v>
      </c>
      <c r="H589" s="109">
        <f t="shared" si="8"/>
        <v>0</v>
      </c>
      <c r="I589" s="281" t="s">
        <v>59</v>
      </c>
      <c r="J589" s="282"/>
      <c r="K589" s="282"/>
      <c r="L589" s="282"/>
      <c r="M589" s="457" t="s">
        <v>721</v>
      </c>
      <c r="N589" s="748" t="s">
        <v>19</v>
      </c>
      <c r="O589" s="282"/>
      <c r="P589" s="282"/>
      <c r="Q589" s="115"/>
      <c r="R589" s="152"/>
      <c r="S589" s="152"/>
      <c r="T589" s="152"/>
      <c r="U589" s="152"/>
      <c r="V589" s="115"/>
      <c r="W589" s="115"/>
      <c r="X589" s="115"/>
    </row>
    <row r="590">
      <c r="A590" s="278">
        <v>45773.0</v>
      </c>
      <c r="B590" s="60">
        <v>45783.0</v>
      </c>
      <c r="C590" s="279">
        <v>249812.0</v>
      </c>
      <c r="D590" s="285" t="s">
        <v>116</v>
      </c>
      <c r="E590" s="740">
        <v>45748.0</v>
      </c>
      <c r="F590" s="108">
        <f t="shared" si="13"/>
        <v>1</v>
      </c>
      <c r="G590" s="280">
        <v>45773.0</v>
      </c>
      <c r="H590" s="109">
        <f t="shared" si="8"/>
        <v>0</v>
      </c>
      <c r="I590" s="281" t="s">
        <v>59</v>
      </c>
      <c r="J590" s="282"/>
      <c r="K590" s="282"/>
      <c r="L590" s="282"/>
      <c r="M590" s="457" t="s">
        <v>721</v>
      </c>
      <c r="N590" s="748" t="s">
        <v>19</v>
      </c>
      <c r="O590" s="282"/>
      <c r="P590" s="282"/>
      <c r="Q590" s="115"/>
      <c r="R590" s="152"/>
      <c r="S590" s="152"/>
      <c r="T590" s="152"/>
      <c r="U590" s="152"/>
      <c r="V590" s="115"/>
      <c r="W590" s="115"/>
      <c r="X590" s="115"/>
    </row>
    <row r="591">
      <c r="A591" s="278">
        <v>45773.0</v>
      </c>
      <c r="B591" s="60">
        <v>45783.0</v>
      </c>
      <c r="C591" s="279">
        <v>250029.0</v>
      </c>
      <c r="D591" s="134" t="s">
        <v>158</v>
      </c>
      <c r="E591" s="740">
        <v>45717.0</v>
      </c>
      <c r="F591" s="108">
        <f t="shared" si="13"/>
        <v>2</v>
      </c>
      <c r="G591" s="280">
        <v>45773.0</v>
      </c>
      <c r="H591" s="109">
        <f t="shared" si="8"/>
        <v>0</v>
      </c>
      <c r="I591" s="281" t="s">
        <v>49</v>
      </c>
      <c r="J591" s="282"/>
      <c r="K591" s="282"/>
      <c r="L591" s="282"/>
      <c r="M591" s="457" t="s">
        <v>721</v>
      </c>
      <c r="N591" s="748" t="s">
        <v>19</v>
      </c>
      <c r="O591" s="282"/>
      <c r="P591" s="282"/>
      <c r="Q591" s="115"/>
      <c r="R591" s="152"/>
      <c r="S591" s="152"/>
      <c r="T591" s="152"/>
      <c r="U591" s="152"/>
      <c r="V591" s="115"/>
      <c r="W591" s="115"/>
      <c r="X591" s="115"/>
    </row>
    <row r="592">
      <c r="A592" s="278">
        <v>45773.0</v>
      </c>
      <c r="B592" s="60">
        <v>45783.0</v>
      </c>
      <c r="C592" s="279">
        <v>250227.0</v>
      </c>
      <c r="D592" s="134" t="s">
        <v>48</v>
      </c>
      <c r="E592" s="740">
        <v>45658.0</v>
      </c>
      <c r="F592" s="108">
        <f t="shared" si="13"/>
        <v>4</v>
      </c>
      <c r="G592" s="280">
        <v>45773.0</v>
      </c>
      <c r="H592" s="109">
        <f t="shared" si="8"/>
        <v>0</v>
      </c>
      <c r="I592" s="281" t="s">
        <v>49</v>
      </c>
      <c r="J592" s="282"/>
      <c r="K592" s="282"/>
      <c r="L592" s="282"/>
      <c r="M592" s="282"/>
      <c r="N592" s="748" t="s">
        <v>19</v>
      </c>
      <c r="O592" s="282"/>
      <c r="P592" s="282"/>
      <c r="Q592" s="115"/>
      <c r="R592" s="152"/>
      <c r="S592" s="152"/>
      <c r="T592" s="152"/>
      <c r="U592" s="152"/>
      <c r="V592" s="115"/>
      <c r="W592" s="115"/>
      <c r="X592" s="115"/>
    </row>
    <row r="593">
      <c r="A593" s="278">
        <v>45773.0</v>
      </c>
      <c r="B593" s="60">
        <v>45783.0</v>
      </c>
      <c r="C593" s="279">
        <v>250398.0</v>
      </c>
      <c r="D593" s="134" t="s">
        <v>83</v>
      </c>
      <c r="E593" s="740">
        <v>45748.0</v>
      </c>
      <c r="F593" s="108">
        <f t="shared" si="13"/>
        <v>1</v>
      </c>
      <c r="G593" s="280">
        <v>45773.0</v>
      </c>
      <c r="H593" s="109">
        <f t="shared" si="8"/>
        <v>0</v>
      </c>
      <c r="I593" s="281" t="s">
        <v>59</v>
      </c>
      <c r="J593" s="282"/>
      <c r="K593" s="282"/>
      <c r="L593" s="282"/>
      <c r="M593" s="457" t="s">
        <v>721</v>
      </c>
      <c r="N593" s="748" t="s">
        <v>19</v>
      </c>
      <c r="O593" s="282"/>
      <c r="P593" s="282"/>
      <c r="Q593" s="115"/>
      <c r="R593" s="152"/>
      <c r="S593" s="152"/>
      <c r="T593" s="152"/>
      <c r="U593" s="152"/>
      <c r="V593" s="115"/>
      <c r="W593" s="115"/>
      <c r="X593" s="115"/>
    </row>
    <row r="594">
      <c r="A594" s="278">
        <v>45773.0</v>
      </c>
      <c r="B594" s="60">
        <v>45783.0</v>
      </c>
      <c r="C594" s="279">
        <v>250435.0</v>
      </c>
      <c r="D594" s="134" t="s">
        <v>70</v>
      </c>
      <c r="E594" s="740">
        <v>45566.0</v>
      </c>
      <c r="F594" s="108">
        <f t="shared" si="13"/>
        <v>7</v>
      </c>
      <c r="G594" s="280">
        <v>45773.0</v>
      </c>
      <c r="H594" s="109">
        <f t="shared" si="8"/>
        <v>0</v>
      </c>
      <c r="I594" s="281" t="s">
        <v>49</v>
      </c>
      <c r="J594" s="282"/>
      <c r="K594" s="282"/>
      <c r="L594" s="282"/>
      <c r="M594" s="282"/>
      <c r="N594" s="748" t="s">
        <v>19</v>
      </c>
      <c r="O594" s="282"/>
      <c r="P594" s="282"/>
      <c r="Q594" s="115"/>
      <c r="R594" s="152"/>
      <c r="S594" s="152"/>
      <c r="T594" s="152"/>
      <c r="U594" s="152"/>
      <c r="V594" s="115"/>
      <c r="W594" s="115"/>
      <c r="X594" s="115"/>
    </row>
    <row r="595">
      <c r="A595" s="278">
        <v>45773.0</v>
      </c>
      <c r="B595" s="60">
        <v>45783.0</v>
      </c>
      <c r="C595" s="279">
        <v>250463.0</v>
      </c>
      <c r="D595" s="284" t="s">
        <v>95</v>
      </c>
      <c r="E595" s="740">
        <v>45717.0</v>
      </c>
      <c r="F595" s="108">
        <f t="shared" si="13"/>
        <v>2</v>
      </c>
      <c r="G595" s="280">
        <v>45773.0</v>
      </c>
      <c r="H595" s="109">
        <f t="shared" si="8"/>
        <v>0</v>
      </c>
      <c r="I595" s="281" t="s">
        <v>59</v>
      </c>
      <c r="J595" s="282"/>
      <c r="K595" s="282"/>
      <c r="L595" s="282"/>
      <c r="M595" s="457" t="s">
        <v>721</v>
      </c>
      <c r="N595" s="748" t="s">
        <v>19</v>
      </c>
      <c r="O595" s="282"/>
      <c r="P595" s="282"/>
      <c r="Q595" s="115"/>
      <c r="R595" s="152"/>
      <c r="S595" s="152"/>
      <c r="T595" s="152"/>
      <c r="U595" s="152"/>
      <c r="V595" s="115"/>
      <c r="W595" s="115"/>
      <c r="X595" s="115"/>
    </row>
    <row r="596">
      <c r="A596" s="278">
        <v>45773.0</v>
      </c>
      <c r="B596" s="60">
        <v>45783.0</v>
      </c>
      <c r="C596" s="279">
        <v>250619.0</v>
      </c>
      <c r="D596" s="286" t="s">
        <v>161</v>
      </c>
      <c r="E596" s="740">
        <v>45078.0</v>
      </c>
      <c r="F596" s="108">
        <f t="shared" si="13"/>
        <v>23</v>
      </c>
      <c r="G596" s="280">
        <v>45773.0</v>
      </c>
      <c r="H596" s="109">
        <f t="shared" si="8"/>
        <v>0</v>
      </c>
      <c r="I596" s="281" t="s">
        <v>73</v>
      </c>
      <c r="J596" s="282"/>
      <c r="K596" s="282"/>
      <c r="L596" s="282"/>
      <c r="M596" s="282"/>
      <c r="N596" s="748" t="s">
        <v>19</v>
      </c>
      <c r="O596" s="282"/>
      <c r="P596" s="282"/>
      <c r="Q596" s="115"/>
      <c r="R596" s="152"/>
      <c r="S596" s="152"/>
      <c r="T596" s="152"/>
      <c r="U596" s="152"/>
      <c r="V596" s="115"/>
      <c r="W596" s="115"/>
      <c r="X596" s="115"/>
    </row>
    <row r="597">
      <c r="A597" s="278">
        <v>45773.0</v>
      </c>
      <c r="B597" s="60">
        <v>45783.0</v>
      </c>
      <c r="C597" s="279">
        <v>250678.0</v>
      </c>
      <c r="D597" s="134" t="s">
        <v>71</v>
      </c>
      <c r="E597" s="740">
        <v>45627.0</v>
      </c>
      <c r="F597" s="108">
        <f t="shared" si="13"/>
        <v>5</v>
      </c>
      <c r="G597" s="280">
        <v>45773.0</v>
      </c>
      <c r="H597" s="109">
        <f t="shared" si="8"/>
        <v>0</v>
      </c>
      <c r="I597" s="134" t="s">
        <v>74</v>
      </c>
      <c r="J597" s="282"/>
      <c r="K597" s="282"/>
      <c r="L597" s="282"/>
      <c r="M597" s="282"/>
      <c r="N597" s="748" t="s">
        <v>19</v>
      </c>
      <c r="O597" s="282"/>
      <c r="P597" s="282"/>
      <c r="Q597" s="115"/>
      <c r="R597" s="152"/>
      <c r="S597" s="152"/>
      <c r="T597" s="152"/>
      <c r="U597" s="152"/>
      <c r="V597" s="115"/>
      <c r="W597" s="115"/>
      <c r="X597" s="115"/>
    </row>
    <row r="598">
      <c r="A598" s="278">
        <v>45773.0</v>
      </c>
      <c r="B598" s="60">
        <v>45783.0</v>
      </c>
      <c r="C598" s="279">
        <v>250700.0</v>
      </c>
      <c r="D598" s="285" t="s">
        <v>96</v>
      </c>
      <c r="E598" s="740">
        <v>45717.0</v>
      </c>
      <c r="F598" s="108">
        <f t="shared" si="13"/>
        <v>2</v>
      </c>
      <c r="G598" s="280">
        <v>45773.0</v>
      </c>
      <c r="H598" s="109">
        <f t="shared" si="8"/>
        <v>0</v>
      </c>
      <c r="I598" s="281" t="s">
        <v>49</v>
      </c>
      <c r="J598" s="282"/>
      <c r="K598" s="282"/>
      <c r="L598" s="282"/>
      <c r="M598" s="457" t="s">
        <v>721</v>
      </c>
      <c r="N598" s="748" t="s">
        <v>19</v>
      </c>
      <c r="O598" s="282"/>
      <c r="P598" s="282"/>
      <c r="Q598" s="115"/>
      <c r="R598" s="152"/>
      <c r="S598" s="152"/>
      <c r="T598" s="152"/>
      <c r="U598" s="152"/>
      <c r="V598" s="115"/>
      <c r="W598" s="115"/>
      <c r="X598" s="115"/>
    </row>
    <row r="599">
      <c r="A599" s="278">
        <v>45773.0</v>
      </c>
      <c r="B599" s="60">
        <v>45783.0</v>
      </c>
      <c r="C599" s="279">
        <v>250712.0</v>
      </c>
      <c r="D599" s="284" t="s">
        <v>41</v>
      </c>
      <c r="E599" s="740">
        <v>45748.0</v>
      </c>
      <c r="F599" s="108">
        <f t="shared" si="13"/>
        <v>1</v>
      </c>
      <c r="G599" s="280">
        <v>45773.0</v>
      </c>
      <c r="H599" s="109">
        <f t="shared" si="8"/>
        <v>0</v>
      </c>
      <c r="I599" s="281" t="s">
        <v>49</v>
      </c>
      <c r="J599" s="282"/>
      <c r="K599" s="282"/>
      <c r="L599" s="282"/>
      <c r="M599" s="457" t="s">
        <v>721</v>
      </c>
      <c r="N599" s="748" t="s">
        <v>19</v>
      </c>
      <c r="O599" s="282"/>
      <c r="P599" s="282"/>
      <c r="Q599" s="115"/>
      <c r="R599" s="152"/>
      <c r="S599" s="152"/>
      <c r="T599" s="152"/>
      <c r="U599" s="152"/>
      <c r="V599" s="115"/>
      <c r="W599" s="115"/>
      <c r="X599" s="115"/>
    </row>
    <row r="600">
      <c r="A600" s="278">
        <v>45773.0</v>
      </c>
      <c r="B600" s="60">
        <v>45783.0</v>
      </c>
      <c r="C600" s="279">
        <v>250713.0</v>
      </c>
      <c r="D600" s="134" t="s">
        <v>158</v>
      </c>
      <c r="E600" s="740">
        <v>45748.0</v>
      </c>
      <c r="F600" s="108">
        <f t="shared" si="13"/>
        <v>1</v>
      </c>
      <c r="G600" s="280">
        <v>45773.0</v>
      </c>
      <c r="H600" s="109">
        <f t="shared" si="8"/>
        <v>0</v>
      </c>
      <c r="I600" s="281" t="s">
        <v>49</v>
      </c>
      <c r="J600" s="282"/>
      <c r="K600" s="282"/>
      <c r="L600" s="282"/>
      <c r="M600" s="457" t="s">
        <v>721</v>
      </c>
      <c r="N600" s="748" t="s">
        <v>19</v>
      </c>
      <c r="O600" s="282"/>
      <c r="P600" s="282"/>
      <c r="Q600" s="115"/>
      <c r="R600" s="152"/>
      <c r="S600" s="152"/>
      <c r="T600" s="152"/>
      <c r="U600" s="152"/>
      <c r="V600" s="115"/>
      <c r="W600" s="115"/>
      <c r="X600" s="115"/>
    </row>
    <row r="601">
      <c r="A601" s="278">
        <v>45773.0</v>
      </c>
      <c r="B601" s="60">
        <v>45783.0</v>
      </c>
      <c r="C601" s="279">
        <v>250714.0</v>
      </c>
      <c r="D601" s="134" t="s">
        <v>83</v>
      </c>
      <c r="E601" s="740">
        <v>45748.0</v>
      </c>
      <c r="F601" s="108">
        <f t="shared" si="13"/>
        <v>1</v>
      </c>
      <c r="G601" s="280">
        <v>45773.0</v>
      </c>
      <c r="H601" s="109">
        <f t="shared" si="8"/>
        <v>0</v>
      </c>
      <c r="I601" s="281" t="s">
        <v>59</v>
      </c>
      <c r="J601" s="282"/>
      <c r="K601" s="282"/>
      <c r="L601" s="282"/>
      <c r="M601" s="457" t="s">
        <v>721</v>
      </c>
      <c r="N601" s="748" t="s">
        <v>19</v>
      </c>
      <c r="O601" s="282"/>
      <c r="P601" s="282"/>
      <c r="Q601" s="115"/>
      <c r="R601" s="152"/>
      <c r="S601" s="152"/>
      <c r="T601" s="152"/>
      <c r="U601" s="152"/>
      <c r="V601" s="115"/>
      <c r="W601" s="115"/>
      <c r="X601" s="115"/>
    </row>
  </sheetData>
  <mergeCells count="5">
    <mergeCell ref="S2:T2"/>
    <mergeCell ref="V2:W2"/>
    <mergeCell ref="U3:U12"/>
    <mergeCell ref="R14:T14"/>
    <mergeCell ref="V14:W14"/>
  </mergeCells>
  <conditionalFormatting sqref="N348">
    <cfRule type="containsText" dxfId="0" priority="1" operator="containsText" text="CANCELADO">
      <formula>NOT(ISERROR(SEARCH(("CANCELADO"),(N348))))</formula>
    </cfRule>
  </conditionalFormatting>
  <conditionalFormatting sqref="N348">
    <cfRule type="containsText" dxfId="1" priority="2" operator="containsText" text="OUTROS ACORDOS">
      <formula>NOT(ISERROR(SEARCH(("OUTROS ACORDOS"),(N348))))</formula>
    </cfRule>
  </conditionalFormatting>
  <conditionalFormatting sqref="N348">
    <cfRule type="containsText" dxfId="2" priority="3" operator="containsText" text="QUITADO">
      <formula>NOT(ISERROR(SEARCH(("QUITADO"),(N348))))</formula>
    </cfRule>
  </conditionalFormatting>
  <conditionalFormatting sqref="N348">
    <cfRule type="containsText" dxfId="3" priority="4" operator="containsText" text="APROVADO">
      <formula>NOT(ISERROR(SEARCH(("APROVADO"),(N348))))</formula>
    </cfRule>
  </conditionalFormatting>
  <conditionalFormatting sqref="N348">
    <cfRule type="containsText" dxfId="4" priority="5" operator="containsText" text="APREENDIDO">
      <formula>NOT(ISERROR(SEARCH(("APREENDIDO"),(N348))))</formula>
    </cfRule>
  </conditionalFormatting>
  <conditionalFormatting sqref="N348">
    <cfRule type="containsText" dxfId="5" priority="6" operator="containsText" text="VERIFICADO">
      <formula>NOT(ISERROR(SEARCH(("VERIFICADO"),(N348))))</formula>
    </cfRule>
  </conditionalFormatting>
  <conditionalFormatting sqref="N348">
    <cfRule type="containsText" dxfId="6" priority="7" operator="containsText" text="ANÁLISE">
      <formula>NOT(ISERROR(SEARCH(("ANÁLISE"),(N348))))</formula>
    </cfRule>
  </conditionalFormatting>
  <conditionalFormatting sqref="N348">
    <cfRule type="cellIs" dxfId="7" priority="8" operator="equal">
      <formula>"PRIORIDADE TOTAL"</formula>
    </cfRule>
  </conditionalFormatting>
  <conditionalFormatting sqref="N348">
    <cfRule type="cellIs" dxfId="8" priority="9" operator="equal">
      <formula>"PRIORIDADE"</formula>
    </cfRule>
  </conditionalFormatting>
  <conditionalFormatting sqref="N348">
    <cfRule type="cellIs" dxfId="9" priority="10" operator="equal">
      <formula>"PENDENTE"</formula>
    </cfRule>
  </conditionalFormatting>
  <conditionalFormatting sqref="H348">
    <cfRule type="colorScale" priority="11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H2:H601">
    <cfRule type="colorScale" priority="12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2:N601">
    <cfRule type="cellIs" dxfId="9" priority="13" operator="equal">
      <formula>"PENDENTE"</formula>
    </cfRule>
  </conditionalFormatting>
  <conditionalFormatting sqref="N2:N601">
    <cfRule type="cellIs" dxfId="8" priority="14" operator="equal">
      <formula>"PRIORIDADE"</formula>
    </cfRule>
  </conditionalFormatting>
  <conditionalFormatting sqref="N2:N601">
    <cfRule type="cellIs" dxfId="7" priority="15" operator="equal">
      <formula>"PRIORIDADE TOTAL"</formula>
    </cfRule>
  </conditionalFormatting>
  <conditionalFormatting sqref="N2:N601">
    <cfRule type="containsText" dxfId="6" priority="16" operator="containsText" text="ANÁLISE">
      <formula>NOT(ISERROR(SEARCH(("ANÁLISE"),(N2))))</formula>
    </cfRule>
  </conditionalFormatting>
  <conditionalFormatting sqref="N2:N601">
    <cfRule type="containsText" dxfId="5" priority="17" operator="containsText" text="VERIFICADO">
      <formula>NOT(ISERROR(SEARCH(("VERIFICADO"),(N2))))</formula>
    </cfRule>
  </conditionalFormatting>
  <conditionalFormatting sqref="N2:N601">
    <cfRule type="containsText" dxfId="4" priority="18" operator="containsText" text="APREENDIDO">
      <formula>NOT(ISERROR(SEARCH(("APREENDIDO"),(N2))))</formula>
    </cfRule>
  </conditionalFormatting>
  <conditionalFormatting sqref="N2:N601">
    <cfRule type="containsText" dxfId="3" priority="19" operator="containsText" text="APROVADO">
      <formula>NOT(ISERROR(SEARCH(("APROVADO"),(N2))))</formula>
    </cfRule>
  </conditionalFormatting>
  <conditionalFormatting sqref="N2:N601">
    <cfRule type="containsText" dxfId="2" priority="20" operator="containsText" text="QUITADO">
      <formula>NOT(ISERROR(SEARCH(("QUITADO"),(N2))))</formula>
    </cfRule>
  </conditionalFormatting>
  <conditionalFormatting sqref="N2:N601">
    <cfRule type="containsText" dxfId="1" priority="21" operator="containsText" text="OUTROS ACORDOS">
      <formula>NOT(ISERROR(SEARCH(("OUTROS ACORDOS"),(N2))))</formula>
    </cfRule>
  </conditionalFormatting>
  <conditionalFormatting sqref="N2:N601">
    <cfRule type="containsText" dxfId="0" priority="22" operator="containsText" text="CANCELADO">
      <formula>NOT(ISERROR(SEARCH(("CANCELADO"),(N2))))</formula>
    </cfRule>
  </conditionalFormatting>
  <dataValidations>
    <dataValidation type="list" allowBlank="1" showErrorMessage="1" sqref="N2:N601">
      <formula1>"PENDENTE,PRIORIDADE,PRIORIDADE TOTAL,VERIFICADO,ANÁLISE,APROVADO,QUITADO,APREENDIDO,CANCELADO,OUTROS ACORDOS"</formula1>
    </dataValidation>
    <dataValidation type="list" allowBlank="1" showErrorMessage="1" sqref="D599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SANTANA,REVERSÃO,CENTRAL DE RESGATE"</formula1>
    </dataValidation>
    <dataValidation type="list" allowBlank="1" showErrorMessage="1" sqref="D569 D572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GRANDE,REVERSÃO,NOVO HAMBURGO,FORTALEZA,MANAUS,VARZEA GRANDE,ITAJAI,POA,ALVORADA,CAXIAS DO SUL,FLORIANOPOLIS,CAMPINA GRANDE,JARAGUA DO SUL,JOINVILLE,NATAL,MOSSORÓ,LAJEADO,PASSO FUNDO,PALHOÇA,RECIFE,SÃO JOSE,SANTA MAR"&amp;"IA,SJC,SÃO LUIS,TRAMANDAI,RIO DO SUL,TUBARÃO,SETE"</formula1>
    </dataValidation>
    <dataValidation type="list" allowBlank="1" showErrorMessage="1" sqref="T16:T52 T249:T251">
      <formula1>"PAGO,NÃO PAGO,AGUARDANDO"</formula1>
    </dataValidation>
    <dataValidation type="list" allowBlank="1" showErrorMessage="1" sqref="I566 I570:I573 I575:I584 I586:I596 I598:I601">
      <formula1>"BRADESCO,BV FINANCEIRA,CREDITAS,GMAC,HYUNDAI,ITAÚ,PANAMERICANO,PSA,RCI,RENNER,SAFRA,SANTANA,SANTANDER,TOYOTA,VOLKSWAGEN,OMNI,C6 BANK,GMAC"</formula1>
    </dataValidation>
    <dataValidation type="list" allowBlank="1" showErrorMessage="1" sqref="D3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SANTANA,SÃO JOSÉ DOS CAMPOS,REVERSÃO"</formula1>
    </dataValidation>
    <dataValidation type="list" allowBlank="1" showErrorMessage="1" sqref="D49:D52 D63:D66 D306:D332 D354:D357 D554:D565 D595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SANTANA,REVERSÃO,APUCARANA"</formula1>
    </dataValidation>
    <dataValidation type="list" allowBlank="1" showErrorMessage="1" sqref="I3">
      <formula1>"BRADESCO,BV FINANCEIRA,CREDITAS,GMAC,HYUNDAI,ITAÚ,PANAMERICANO,PSA,RCI,RENNER,SAFRA,SANTANA,SANTANDER,TOYOTA,VOLKSWAGEN,OMNI"</formula1>
    </dataValidation>
    <dataValidation type="list" allowBlank="1" showErrorMessage="1" sqref="D567:D568 D570:D571 D573:D574 D576 D578:D579 D587:D589 D591:D594 D597 D600:D601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SANTANA,APUCARANA,MARINGA ZONA 7,GOIAS,LAURO FREITAS,REVERS"&amp;"ÃO"</formula1>
    </dataValidation>
    <dataValidation type="list" allowBlank="1" showErrorMessage="1" sqref="P2:P565">
      <formula1>"SIM,NÃO"</formula1>
    </dataValidation>
    <dataValidation type="list" allowBlank="1" showErrorMessage="1" sqref="I49:I52 I63:I66 I306:I332 I354:I357 I554:I565">
      <formula1>"BRADESCO,BV FINANCEIRA,CREDITAS,GMAC,HYUNDAI,ITAÚ,OMNI ,PANAMERICANO,PSA,RCI,RENNER,SAFRA,SANTANA,SANTANDER,TOYOTA,VOLKSWAGEN,AYMORÉ,C6 BANK,HONDA,SINOSSERRA FINANCEIRA,DAYCOVAL,YAMAHA,MONEY PLUS,SICREDI"</formula1>
    </dataValidation>
    <dataValidation type="list" allowBlank="1" showErrorMessage="1" sqref="D2 D4:D48 D53:D62 D67:D305 D333:D353 D358:D553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SANTANA,REVERSÃO,SERTÃOZINHO,LAURO DE FREITAS,UBERABA"</formula1>
    </dataValidation>
    <dataValidation type="list" allowBlank="1" showErrorMessage="1" sqref="I567:I569 I574 I585 I597">
      <formula1>"BRADESCO,BV FINANCEIRA,CREDITAS,GMAC,HYUNDAI,ITAÚ,OMNI,PANAMERICANO,PSA,RCI,RENNER,SAFRA,SANTANA,SANTANDER,TOYOTA,VOLKSWAGEN,C6 BANK,DAYCOVAL,GERU"</formula1>
    </dataValidation>
    <dataValidation type="list" allowBlank="1" showErrorMessage="1" sqref="L2:L128 L130:L273 L275:L565">
      <formula1>"LIGAÇÃO,WPP,SEM SUCESSO"</formula1>
    </dataValidation>
    <dataValidation type="list" allowBlank="1" showErrorMessage="1" sqref="I2 I4:I48 I53:I62 I67:I305 I333:I353 I358:I553">
      <formula1>"BRADESCO,BV FINANCEIRA,CREDITAS,GMAC,HYUNDAI,ITAÚ,OMNI ,PANAMERICANO,PSA,RCI,RENNER,SAFRA,SANTANA,SANTANDER,TOYOTA,VOLKSWAGEN,C6 BANK,HONDA,SINOSSERRA FINANCEIRA,DAYCOVAL,CEF,MONEY PLUS"</formula1>
    </dataValidation>
    <dataValidation type="list" allowBlank="1" showErrorMessage="1" sqref="D566 D575 D577 D580:D586 D590 D596 D598">
      <formula1>"BELO HORIZONTE,BLUMENAU,BRUSQUE,CAMPO GRANDE,CASCÁVEL,CHAPECÓ,CRICIUMA,CURITIBA,FLORIANOPOLIS,GUARAPUAVA,ITAJAI,JARAGUA DO SUL,JOINVILLE,LONDRINA,MARINGÁ,PALHOÇA,PATO BRANCO,PONTA GROSSA,RIO DO SUL,SANTA LUZIA,SÃO JOSE,SISTEMA ANTIGO,CRICIÚMA,CAMPINAS,RIB"&amp;"EIRÃO PRETO,BAURU,ARARAQUARA,FORTALEZA,JOÃO PESSOA,MACEIO,LIMEIRA,CARUARU,OSASCO,MIRASSOL,PIRACICABA,PAU DE LIMA,SALVADOR,SJRP,SÃO PAULO,SOROCABA,UBERLANDIA,UBERABA,OLINDA,PALMAS,LAURO DE FREITAS,REVERSÃO,SÃO JOSÉ DOS CAMPOS,ARACAJU,FRANCA,TERESINA"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21.25"/>
    <col customWidth="1" min="5" max="5" width="18.5"/>
    <col customWidth="1" min="8" max="8" width="11.88"/>
    <col customWidth="1" min="9" max="9" width="18.75"/>
    <col customWidth="1" min="10" max="10" width="12.25"/>
    <col customWidth="1" min="11" max="11" width="17.63"/>
    <col customWidth="1" min="12" max="12" width="16.5"/>
    <col customWidth="1" min="13" max="13" width="23.75"/>
    <col customWidth="1" min="14" max="14" width="20.63"/>
    <col customWidth="1" min="15" max="15" width="46.0"/>
    <col customWidth="1" min="16" max="16" width="18.0"/>
    <col customWidth="1" min="17" max="17" width="35.75"/>
    <col customWidth="1" min="18" max="18" width="18.0"/>
    <col customWidth="1" min="19" max="19" width="14.63"/>
    <col customWidth="1" min="20" max="20" width="14.5"/>
    <col customWidth="1" min="21" max="21" width="8.63"/>
    <col customWidth="1" min="22" max="22" width="16.63"/>
    <col customWidth="1" min="23" max="24" width="10.13"/>
  </cols>
  <sheetData>
    <row r="1" ht="24.0" customHeight="1">
      <c r="A1" s="779" t="s">
        <v>78</v>
      </c>
      <c r="B1" s="779" t="s">
        <v>27</v>
      </c>
      <c r="C1" s="779" t="s">
        <v>28</v>
      </c>
      <c r="D1" s="780" t="s">
        <v>29</v>
      </c>
      <c r="E1" s="781" t="s">
        <v>30</v>
      </c>
      <c r="F1" s="782" t="s">
        <v>1693</v>
      </c>
      <c r="G1" s="781" t="s">
        <v>32</v>
      </c>
      <c r="H1" s="782" t="s">
        <v>813</v>
      </c>
      <c r="I1" s="780" t="s">
        <v>33</v>
      </c>
      <c r="J1" s="780" t="s">
        <v>34</v>
      </c>
      <c r="K1" s="783" t="s">
        <v>35</v>
      </c>
      <c r="L1" s="780" t="s">
        <v>36</v>
      </c>
      <c r="M1" s="781" t="s">
        <v>37</v>
      </c>
      <c r="N1" s="780" t="s">
        <v>38</v>
      </c>
      <c r="O1" s="784" t="s">
        <v>39</v>
      </c>
      <c r="P1" s="780" t="s">
        <v>40</v>
      </c>
      <c r="Q1" s="785" t="s">
        <v>1694</v>
      </c>
      <c r="R1" s="786"/>
      <c r="S1" s="786"/>
      <c r="T1" s="786"/>
      <c r="U1" s="786"/>
      <c r="V1" s="786"/>
      <c r="W1" s="786"/>
      <c r="X1" s="786"/>
    </row>
    <row r="2" ht="15.75" customHeight="1">
      <c r="A2" s="787">
        <v>45705.0</v>
      </c>
      <c r="B2" s="787">
        <v>45763.0</v>
      </c>
      <c r="C2" s="788">
        <v>226190.0</v>
      </c>
      <c r="D2" s="788" t="s">
        <v>71</v>
      </c>
      <c r="E2" s="789">
        <v>45474.0</v>
      </c>
      <c r="F2" s="790">
        <f t="shared" ref="F2:F28" si="1">DATEDIF(E2,TODAY(),"M")</f>
        <v>10</v>
      </c>
      <c r="G2" s="789">
        <v>45531.0</v>
      </c>
      <c r="H2" s="791">
        <f t="shared" ref="H2:H28" si="2">DATEDIF(G2,TODAY(),"M")</f>
        <v>8</v>
      </c>
      <c r="I2" s="788" t="s">
        <v>42</v>
      </c>
      <c r="J2" s="792" t="s">
        <v>241</v>
      </c>
      <c r="K2" s="793" t="s">
        <v>174</v>
      </c>
      <c r="L2" s="792" t="s">
        <v>51</v>
      </c>
      <c r="M2" s="794">
        <v>45763.0</v>
      </c>
      <c r="N2" s="795" t="s">
        <v>18</v>
      </c>
      <c r="O2" s="796" t="s">
        <v>334</v>
      </c>
      <c r="P2" s="797"/>
      <c r="Q2" s="797"/>
      <c r="R2" s="798"/>
      <c r="S2" s="799" t="s">
        <v>46</v>
      </c>
      <c r="U2" s="800">
        <f>TODAY()</f>
        <v>45783</v>
      </c>
      <c r="V2" s="801" t="s">
        <v>47</v>
      </c>
      <c r="X2" s="802"/>
    </row>
    <row r="3" ht="15.75" customHeight="1">
      <c r="A3" s="787">
        <v>45705.0</v>
      </c>
      <c r="B3" s="787">
        <v>45763.0</v>
      </c>
      <c r="C3" s="788">
        <v>229407.0</v>
      </c>
      <c r="D3" s="788" t="s">
        <v>70</v>
      </c>
      <c r="E3" s="789">
        <v>45566.0</v>
      </c>
      <c r="F3" s="790">
        <f t="shared" si="1"/>
        <v>7</v>
      </c>
      <c r="G3" s="789">
        <v>45565.0</v>
      </c>
      <c r="H3" s="803">
        <f t="shared" si="2"/>
        <v>7</v>
      </c>
      <c r="I3" s="788" t="s">
        <v>73</v>
      </c>
      <c r="J3" s="792" t="s">
        <v>254</v>
      </c>
      <c r="K3" s="793" t="s">
        <v>174</v>
      </c>
      <c r="L3" s="792" t="s">
        <v>51</v>
      </c>
      <c r="M3" s="794">
        <v>45763.0</v>
      </c>
      <c r="N3" s="795" t="s">
        <v>18</v>
      </c>
      <c r="O3" s="796" t="s">
        <v>334</v>
      </c>
      <c r="P3" s="788"/>
      <c r="Q3" s="797"/>
      <c r="R3" s="798"/>
      <c r="S3" s="804" t="s">
        <v>17</v>
      </c>
      <c r="T3" s="805">
        <f>COUNTIFS(N:N,"VERIFICADO",B:B,U2)</f>
        <v>0</v>
      </c>
      <c r="U3" s="806"/>
      <c r="V3" s="804" t="s">
        <v>17</v>
      </c>
      <c r="W3" s="805">
        <f>COUNTIFS(N:N,"VERIFICADO")</f>
        <v>124</v>
      </c>
      <c r="X3" s="807"/>
    </row>
    <row r="4" ht="15.75" customHeight="1">
      <c r="A4" s="787">
        <v>45705.0</v>
      </c>
      <c r="B4" s="808">
        <v>45782.0</v>
      </c>
      <c r="C4" s="788">
        <v>204387.0</v>
      </c>
      <c r="D4" s="788" t="s">
        <v>71</v>
      </c>
      <c r="E4" s="789">
        <v>45292.0</v>
      </c>
      <c r="F4" s="790">
        <f t="shared" si="1"/>
        <v>16</v>
      </c>
      <c r="G4" s="789">
        <v>45351.0</v>
      </c>
      <c r="H4" s="809">
        <f t="shared" si="2"/>
        <v>14</v>
      </c>
      <c r="I4" s="788" t="s">
        <v>59</v>
      </c>
      <c r="J4" s="792">
        <v>142.0</v>
      </c>
      <c r="K4" s="793" t="s">
        <v>50</v>
      </c>
      <c r="L4" s="792" t="s">
        <v>51</v>
      </c>
      <c r="M4" s="794">
        <v>45769.0</v>
      </c>
      <c r="N4" s="795" t="s">
        <v>19</v>
      </c>
      <c r="O4" s="796" t="s">
        <v>1695</v>
      </c>
      <c r="P4" s="792" t="s">
        <v>66</v>
      </c>
      <c r="Q4" s="797"/>
      <c r="R4" s="798"/>
      <c r="S4" s="804" t="s">
        <v>18</v>
      </c>
      <c r="T4" s="805">
        <f>COUNTIFS(N:N,"análise",B:B,U2)</f>
        <v>0</v>
      </c>
      <c r="V4" s="804" t="s">
        <v>18</v>
      </c>
      <c r="W4" s="805">
        <f>COUNTIFS(N:N,"ANÁLISE")</f>
        <v>2</v>
      </c>
      <c r="X4" s="807"/>
    </row>
    <row r="5" ht="15.75" customHeight="1">
      <c r="A5" s="787">
        <v>45705.0</v>
      </c>
      <c r="B5" s="808">
        <v>45779.0</v>
      </c>
      <c r="C5" s="788">
        <v>197295.0</v>
      </c>
      <c r="D5" s="788" t="s">
        <v>71</v>
      </c>
      <c r="E5" s="789">
        <v>45231.0</v>
      </c>
      <c r="F5" s="790">
        <f t="shared" si="1"/>
        <v>18</v>
      </c>
      <c r="G5" s="789">
        <v>45295.0</v>
      </c>
      <c r="H5" s="810">
        <f t="shared" si="2"/>
        <v>16</v>
      </c>
      <c r="I5" s="788" t="s">
        <v>49</v>
      </c>
      <c r="J5" s="792">
        <v>512.0</v>
      </c>
      <c r="K5" s="793">
        <v>0.0</v>
      </c>
      <c r="L5" s="792" t="s">
        <v>68</v>
      </c>
      <c r="M5" s="808">
        <v>45779.0</v>
      </c>
      <c r="N5" s="795" t="s">
        <v>22</v>
      </c>
      <c r="O5" s="796" t="s">
        <v>1696</v>
      </c>
      <c r="P5" s="792" t="s">
        <v>66</v>
      </c>
      <c r="Q5" s="797"/>
      <c r="R5" s="798"/>
      <c r="S5" s="804" t="s">
        <v>19</v>
      </c>
      <c r="T5" s="805">
        <f>COUNTIFS(N:N,"pendente",B:B,U2)</f>
        <v>0</v>
      </c>
      <c r="V5" s="804" t="s">
        <v>19</v>
      </c>
      <c r="W5" s="805">
        <f>COUNTIFS(N:N,"PENDENTE")</f>
        <v>138</v>
      </c>
      <c r="X5" s="807"/>
    </row>
    <row r="6" ht="15.75" customHeight="1">
      <c r="A6" s="787">
        <v>45705.0</v>
      </c>
      <c r="B6" s="808">
        <v>45779.0</v>
      </c>
      <c r="C6" s="811">
        <v>230320.0</v>
      </c>
      <c r="D6" s="788" t="s">
        <v>70</v>
      </c>
      <c r="E6" s="789">
        <v>45536.0</v>
      </c>
      <c r="F6" s="790">
        <f t="shared" si="1"/>
        <v>8</v>
      </c>
      <c r="G6" s="789">
        <v>45574.0</v>
      </c>
      <c r="H6" s="803">
        <f t="shared" si="2"/>
        <v>6</v>
      </c>
      <c r="I6" s="788" t="s">
        <v>59</v>
      </c>
      <c r="J6" s="792">
        <v>102.0</v>
      </c>
      <c r="K6" s="793" t="s">
        <v>174</v>
      </c>
      <c r="L6" s="792" t="s">
        <v>51</v>
      </c>
      <c r="M6" s="794">
        <v>45779.0</v>
      </c>
      <c r="N6" s="795" t="s">
        <v>22</v>
      </c>
      <c r="O6" s="796" t="s">
        <v>1697</v>
      </c>
      <c r="P6" s="792" t="s">
        <v>66</v>
      </c>
      <c r="Q6" s="792" t="s">
        <v>1698</v>
      </c>
      <c r="R6" s="798"/>
      <c r="S6" s="804" t="s">
        <v>20</v>
      </c>
      <c r="T6" s="805">
        <f>COUNTIFS(N:N,"prioridade",B:B,U2)</f>
        <v>0</v>
      </c>
      <c r="V6" s="804" t="s">
        <v>20</v>
      </c>
      <c r="W6" s="805">
        <f>COUNTIFS(N:N,"PRIORIDADE")</f>
        <v>0</v>
      </c>
      <c r="X6" s="807"/>
    </row>
    <row r="7" ht="15.75" customHeight="1">
      <c r="A7" s="787">
        <v>45705.0</v>
      </c>
      <c r="B7" s="808">
        <v>45779.0</v>
      </c>
      <c r="C7" s="788">
        <v>230122.0</v>
      </c>
      <c r="D7" s="788" t="s">
        <v>77</v>
      </c>
      <c r="E7" s="789">
        <v>45566.0</v>
      </c>
      <c r="F7" s="790">
        <f t="shared" si="1"/>
        <v>7</v>
      </c>
      <c r="G7" s="789">
        <v>45570.0</v>
      </c>
      <c r="H7" s="803">
        <f t="shared" si="2"/>
        <v>7</v>
      </c>
      <c r="I7" s="788" t="s">
        <v>49</v>
      </c>
      <c r="J7" s="792">
        <v>504.0</v>
      </c>
      <c r="K7" s="793" t="s">
        <v>1699</v>
      </c>
      <c r="L7" s="792" t="s">
        <v>68</v>
      </c>
      <c r="M7" s="808">
        <v>45779.0</v>
      </c>
      <c r="N7" s="795" t="s">
        <v>22</v>
      </c>
      <c r="O7" s="796" t="s">
        <v>1700</v>
      </c>
      <c r="P7" s="792" t="s">
        <v>66</v>
      </c>
      <c r="Q7" s="792" t="s">
        <v>1701</v>
      </c>
      <c r="R7" s="798"/>
      <c r="S7" s="804" t="s">
        <v>21</v>
      </c>
      <c r="T7" s="805">
        <f>COUNTIFS(N:N,"prioridade total",B:B,U2)</f>
        <v>0</v>
      </c>
      <c r="V7" s="804" t="s">
        <v>21</v>
      </c>
      <c r="W7" s="805">
        <f>COUNTIFS(N:N,"PRIORIDADE TOTAL")</f>
        <v>0</v>
      </c>
      <c r="X7" s="807"/>
    </row>
    <row r="8" ht="15.75" customHeight="1">
      <c r="A8" s="787">
        <v>45705.0</v>
      </c>
      <c r="B8" s="808">
        <v>45779.0</v>
      </c>
      <c r="C8" s="788">
        <v>218117.0</v>
      </c>
      <c r="D8" s="788" t="s">
        <v>77</v>
      </c>
      <c r="E8" s="789">
        <v>45413.0</v>
      </c>
      <c r="F8" s="790">
        <f t="shared" si="1"/>
        <v>12</v>
      </c>
      <c r="G8" s="789">
        <v>45457.0</v>
      </c>
      <c r="H8" s="812">
        <f t="shared" si="2"/>
        <v>10</v>
      </c>
      <c r="I8" s="788" t="s">
        <v>49</v>
      </c>
      <c r="J8" s="792">
        <v>512.0</v>
      </c>
      <c r="K8" s="793">
        <v>0.0</v>
      </c>
      <c r="L8" s="792" t="s">
        <v>68</v>
      </c>
      <c r="M8" s="794">
        <v>45779.0</v>
      </c>
      <c r="N8" s="795" t="s">
        <v>22</v>
      </c>
      <c r="O8" s="796" t="s">
        <v>1702</v>
      </c>
      <c r="P8" s="792" t="s">
        <v>66</v>
      </c>
      <c r="Q8" s="797"/>
      <c r="R8" s="798"/>
      <c r="S8" s="804" t="s">
        <v>22</v>
      </c>
      <c r="T8" s="805">
        <f>COUNTIFS(N:N,"aprovado",B:B,U2)</f>
        <v>0</v>
      </c>
      <c r="V8" s="804" t="s">
        <v>22</v>
      </c>
      <c r="W8" s="805">
        <f>COUNTIFS(N:N,"APROVADO")</f>
        <v>19</v>
      </c>
      <c r="X8" s="807"/>
    </row>
    <row r="9" ht="15.75" customHeight="1">
      <c r="A9" s="787">
        <v>45705.0</v>
      </c>
      <c r="B9" s="808">
        <v>45779.0</v>
      </c>
      <c r="C9" s="788">
        <v>208665.0</v>
      </c>
      <c r="D9" s="788" t="s">
        <v>77</v>
      </c>
      <c r="E9" s="789">
        <v>45352.0</v>
      </c>
      <c r="F9" s="790">
        <f t="shared" si="1"/>
        <v>14</v>
      </c>
      <c r="G9" s="789">
        <v>45384.0</v>
      </c>
      <c r="H9" s="813">
        <f t="shared" si="2"/>
        <v>13</v>
      </c>
      <c r="I9" s="788" t="s">
        <v>49</v>
      </c>
      <c r="J9" s="792">
        <v>512.0</v>
      </c>
      <c r="K9" s="793">
        <v>0.0</v>
      </c>
      <c r="L9" s="792" t="s">
        <v>68</v>
      </c>
      <c r="M9" s="794">
        <v>45779.0</v>
      </c>
      <c r="N9" s="795" t="s">
        <v>22</v>
      </c>
      <c r="O9" s="796" t="s">
        <v>1703</v>
      </c>
      <c r="P9" s="792" t="s">
        <v>66</v>
      </c>
      <c r="Q9" s="797"/>
      <c r="R9" s="798"/>
      <c r="S9" s="814" t="s">
        <v>23</v>
      </c>
      <c r="T9" s="805">
        <f>COUNTIFS(N:N,"quitado",B:B,U2)</f>
        <v>0</v>
      </c>
      <c r="V9" s="814" t="s">
        <v>23</v>
      </c>
      <c r="W9" s="805">
        <f>COUNTIFS(N:N,"QUITADO")</f>
        <v>0</v>
      </c>
      <c r="X9" s="807"/>
    </row>
    <row r="10" ht="15.75" customHeight="1">
      <c r="A10" s="787">
        <v>45705.0</v>
      </c>
      <c r="B10" s="808">
        <v>45779.0</v>
      </c>
      <c r="C10" s="788">
        <v>224171.0</v>
      </c>
      <c r="D10" s="788" t="s">
        <v>77</v>
      </c>
      <c r="E10" s="789">
        <v>45505.0</v>
      </c>
      <c r="F10" s="790">
        <f t="shared" si="1"/>
        <v>9</v>
      </c>
      <c r="G10" s="789">
        <v>45512.0</v>
      </c>
      <c r="H10" s="815">
        <f t="shared" si="2"/>
        <v>8</v>
      </c>
      <c r="I10" s="788" t="s">
        <v>49</v>
      </c>
      <c r="J10" s="792">
        <v>512.0</v>
      </c>
      <c r="K10" s="793">
        <v>0.0</v>
      </c>
      <c r="L10" s="792" t="s">
        <v>68</v>
      </c>
      <c r="M10" s="794">
        <v>45779.0</v>
      </c>
      <c r="N10" s="795" t="s">
        <v>22</v>
      </c>
      <c r="O10" s="796" t="s">
        <v>1704</v>
      </c>
      <c r="P10" s="792" t="s">
        <v>66</v>
      </c>
      <c r="Q10" s="792" t="s">
        <v>1705</v>
      </c>
      <c r="R10" s="798"/>
      <c r="S10" s="804" t="s">
        <v>24</v>
      </c>
      <c r="T10" s="805">
        <f>COUNTIFS(N:N,"apreendido",B:B,U2)</f>
        <v>0</v>
      </c>
      <c r="V10" s="804" t="s">
        <v>24</v>
      </c>
      <c r="W10" s="805">
        <f>COUNTIFS(N:N,"APREENDIDO")</f>
        <v>0</v>
      </c>
      <c r="X10" s="807"/>
    </row>
    <row r="11" ht="15.75" customHeight="1">
      <c r="A11" s="787">
        <v>45705.0</v>
      </c>
      <c r="B11" s="808">
        <v>45779.0</v>
      </c>
      <c r="C11" s="790">
        <v>223242.0</v>
      </c>
      <c r="D11" s="788" t="s">
        <v>77</v>
      </c>
      <c r="E11" s="789">
        <v>45505.0</v>
      </c>
      <c r="F11" s="790">
        <f t="shared" si="1"/>
        <v>9</v>
      </c>
      <c r="G11" s="789">
        <v>45534.0</v>
      </c>
      <c r="H11" s="791">
        <f t="shared" si="2"/>
        <v>8</v>
      </c>
      <c r="I11" s="788" t="s">
        <v>49</v>
      </c>
      <c r="J11" s="792">
        <v>512.0</v>
      </c>
      <c r="K11" s="793">
        <v>10000.0</v>
      </c>
      <c r="L11" s="792" t="s">
        <v>68</v>
      </c>
      <c r="M11" s="794">
        <v>45779.0</v>
      </c>
      <c r="N11" s="795" t="s">
        <v>22</v>
      </c>
      <c r="O11" s="796" t="s">
        <v>1706</v>
      </c>
      <c r="P11" s="792" t="s">
        <v>66</v>
      </c>
      <c r="Q11" s="792" t="s">
        <v>1707</v>
      </c>
      <c r="R11" s="798"/>
      <c r="S11" s="804" t="s">
        <v>25</v>
      </c>
      <c r="T11" s="805">
        <f>COUNTIFS(N:N,"cancelado",B:B,U2)</f>
        <v>0</v>
      </c>
      <c r="V11" s="804" t="s">
        <v>25</v>
      </c>
      <c r="W11" s="805">
        <f>COUNTIFS(N:N,"CANCELADO")</f>
        <v>12</v>
      </c>
      <c r="X11" s="807"/>
    </row>
    <row r="12" ht="15.75" customHeight="1">
      <c r="A12" s="787">
        <v>45705.0</v>
      </c>
      <c r="B12" s="808">
        <v>45782.0</v>
      </c>
      <c r="C12" s="790">
        <v>229987.0</v>
      </c>
      <c r="D12" s="788" t="s">
        <v>77</v>
      </c>
      <c r="E12" s="789">
        <v>45474.0</v>
      </c>
      <c r="F12" s="790">
        <f t="shared" si="1"/>
        <v>10</v>
      </c>
      <c r="G12" s="789">
        <v>45575.0</v>
      </c>
      <c r="H12" s="803">
        <f t="shared" si="2"/>
        <v>6</v>
      </c>
      <c r="I12" s="788" t="s">
        <v>49</v>
      </c>
      <c r="J12" s="792">
        <v>512.0</v>
      </c>
      <c r="K12" s="793" t="s">
        <v>174</v>
      </c>
      <c r="L12" s="792" t="s">
        <v>84</v>
      </c>
      <c r="M12" s="794">
        <v>45763.0</v>
      </c>
      <c r="N12" s="795" t="s">
        <v>19</v>
      </c>
      <c r="O12" s="796" t="s">
        <v>1708</v>
      </c>
      <c r="P12" s="792" t="s">
        <v>66</v>
      </c>
      <c r="Q12" s="792" t="s">
        <v>1709</v>
      </c>
      <c r="R12" s="798"/>
      <c r="S12" s="816" t="s">
        <v>16</v>
      </c>
      <c r="T12" s="817">
        <f>SUM(T3,T4,T8)</f>
        <v>0</v>
      </c>
      <c r="V12" s="816" t="s">
        <v>16</v>
      </c>
      <c r="W12" s="817">
        <f>SUM(W3:W11)</f>
        <v>295</v>
      </c>
      <c r="X12" s="818"/>
    </row>
    <row r="13">
      <c r="A13" s="787">
        <v>45705.0</v>
      </c>
      <c r="B13" s="808">
        <v>45779.0</v>
      </c>
      <c r="C13" s="790">
        <v>236032.0</v>
      </c>
      <c r="D13" s="788" t="s">
        <v>77</v>
      </c>
      <c r="E13" s="789">
        <v>45536.0</v>
      </c>
      <c r="F13" s="790">
        <f t="shared" si="1"/>
        <v>8</v>
      </c>
      <c r="G13" s="789">
        <v>45628.0</v>
      </c>
      <c r="H13" s="819">
        <f t="shared" si="2"/>
        <v>5</v>
      </c>
      <c r="I13" s="788" t="s">
        <v>49</v>
      </c>
      <c r="J13" s="792">
        <v>512.0</v>
      </c>
      <c r="K13" s="793" t="s">
        <v>174</v>
      </c>
      <c r="L13" s="792" t="s">
        <v>68</v>
      </c>
      <c r="M13" s="794">
        <v>45779.0</v>
      </c>
      <c r="N13" s="795" t="s">
        <v>22</v>
      </c>
      <c r="O13" s="796" t="s">
        <v>1710</v>
      </c>
      <c r="P13" s="792" t="s">
        <v>66</v>
      </c>
      <c r="Q13" s="792" t="s">
        <v>1711</v>
      </c>
      <c r="R13" s="798"/>
      <c r="S13" s="797"/>
      <c r="T13" s="797"/>
      <c r="U13" s="797"/>
      <c r="V13" s="797"/>
      <c r="W13" s="797"/>
      <c r="X13" s="820"/>
    </row>
    <row r="14">
      <c r="A14" s="821">
        <v>45705.0</v>
      </c>
      <c r="B14" s="808">
        <v>45779.0</v>
      </c>
      <c r="C14" s="822">
        <v>150253.0</v>
      </c>
      <c r="D14" s="822" t="s">
        <v>133</v>
      </c>
      <c r="E14" s="823">
        <v>44774.0</v>
      </c>
      <c r="F14" s="790">
        <f t="shared" si="1"/>
        <v>33</v>
      </c>
      <c r="G14" s="823">
        <v>44874.0</v>
      </c>
      <c r="H14" s="824">
        <f t="shared" si="2"/>
        <v>29</v>
      </c>
      <c r="I14" s="822" t="s">
        <v>74</v>
      </c>
      <c r="J14" s="825">
        <v>304.0</v>
      </c>
      <c r="K14" s="826" t="s">
        <v>50</v>
      </c>
      <c r="L14" s="825" t="s">
        <v>84</v>
      </c>
      <c r="M14" s="827">
        <v>45779.0</v>
      </c>
      <c r="N14" s="795" t="s">
        <v>22</v>
      </c>
      <c r="O14" s="828" t="s">
        <v>1712</v>
      </c>
      <c r="P14" s="825" t="s">
        <v>66</v>
      </c>
      <c r="Q14" s="792" t="s">
        <v>1713</v>
      </c>
      <c r="R14" s="829" t="s">
        <v>75</v>
      </c>
      <c r="U14" s="797"/>
      <c r="V14" s="830" t="s">
        <v>76</v>
      </c>
      <c r="X14" s="830"/>
    </row>
    <row r="15">
      <c r="A15" s="821">
        <v>45705.0</v>
      </c>
      <c r="B15" s="808">
        <v>45782.0</v>
      </c>
      <c r="C15" s="822">
        <v>223812.0</v>
      </c>
      <c r="D15" s="822" t="s">
        <v>133</v>
      </c>
      <c r="E15" s="823">
        <v>45413.0</v>
      </c>
      <c r="F15" s="790">
        <f t="shared" si="1"/>
        <v>12</v>
      </c>
      <c r="G15" s="823">
        <v>45509.0</v>
      </c>
      <c r="H15" s="831">
        <f t="shared" si="2"/>
        <v>9</v>
      </c>
      <c r="I15" s="822" t="s">
        <v>74</v>
      </c>
      <c r="J15" s="825">
        <v>350.0</v>
      </c>
      <c r="K15" s="826" t="s">
        <v>174</v>
      </c>
      <c r="L15" s="825" t="s">
        <v>68</v>
      </c>
      <c r="M15" s="827">
        <v>45764.0</v>
      </c>
      <c r="N15" s="795" t="s">
        <v>19</v>
      </c>
      <c r="O15" s="828" t="s">
        <v>1714</v>
      </c>
      <c r="P15" s="825" t="s">
        <v>66</v>
      </c>
      <c r="Q15" s="792" t="s">
        <v>1715</v>
      </c>
      <c r="R15" s="830" t="s">
        <v>78</v>
      </c>
      <c r="S15" s="830" t="s">
        <v>79</v>
      </c>
      <c r="T15" s="830" t="s">
        <v>38</v>
      </c>
      <c r="U15" s="797"/>
      <c r="V15" s="832">
        <v>39150.0</v>
      </c>
      <c r="W15" s="832">
        <v>10800.0</v>
      </c>
      <c r="X15" s="833">
        <f t="shared" ref="X15:X20" si="3">100% -(W15/V15)</f>
        <v>0.724137931</v>
      </c>
    </row>
    <row r="16">
      <c r="A16" s="821">
        <v>45705.0</v>
      </c>
      <c r="B16" s="808">
        <v>45782.0</v>
      </c>
      <c r="C16" s="822">
        <v>234124.0</v>
      </c>
      <c r="D16" s="822" t="s">
        <v>70</v>
      </c>
      <c r="E16" s="823">
        <v>45200.0</v>
      </c>
      <c r="F16" s="790">
        <f t="shared" si="1"/>
        <v>19</v>
      </c>
      <c r="G16" s="823">
        <v>45610.0</v>
      </c>
      <c r="H16" s="834">
        <f t="shared" si="2"/>
        <v>5</v>
      </c>
      <c r="I16" s="822" t="s">
        <v>74</v>
      </c>
      <c r="J16" s="825" t="s">
        <v>94</v>
      </c>
      <c r="K16" s="826" t="s">
        <v>174</v>
      </c>
      <c r="L16" s="825" t="s">
        <v>68</v>
      </c>
      <c r="M16" s="827">
        <v>45764.0</v>
      </c>
      <c r="N16" s="795" t="s">
        <v>19</v>
      </c>
      <c r="O16" s="828" t="s">
        <v>1716</v>
      </c>
      <c r="P16" s="825" t="s">
        <v>66</v>
      </c>
      <c r="Q16" s="797"/>
      <c r="R16" s="808"/>
      <c r="S16" s="792"/>
      <c r="T16" s="792"/>
      <c r="U16" s="797"/>
      <c r="V16" s="835">
        <v>54469.48</v>
      </c>
      <c r="W16" s="832">
        <v>20386.84</v>
      </c>
      <c r="X16" s="833">
        <f t="shared" si="3"/>
        <v>0.6257199445</v>
      </c>
    </row>
    <row r="17">
      <c r="A17" s="787">
        <v>45705.0</v>
      </c>
      <c r="B17" s="808">
        <v>45782.0</v>
      </c>
      <c r="C17" s="788">
        <v>168305.0</v>
      </c>
      <c r="D17" s="788" t="s">
        <v>71</v>
      </c>
      <c r="E17" s="789">
        <v>44958.0</v>
      </c>
      <c r="F17" s="790">
        <f t="shared" si="1"/>
        <v>27</v>
      </c>
      <c r="G17" s="789">
        <v>45036.0</v>
      </c>
      <c r="H17" s="836">
        <f t="shared" si="2"/>
        <v>24</v>
      </c>
      <c r="I17" s="788" t="s">
        <v>59</v>
      </c>
      <c r="J17" s="792"/>
      <c r="K17" s="793"/>
      <c r="L17" s="792"/>
      <c r="M17" s="794"/>
      <c r="N17" s="795" t="s">
        <v>25</v>
      </c>
      <c r="O17" s="796"/>
      <c r="P17" s="792" t="s">
        <v>66</v>
      </c>
      <c r="Q17" s="837"/>
      <c r="R17" s="808"/>
      <c r="S17" s="792"/>
      <c r="T17" s="792"/>
      <c r="U17" s="797"/>
      <c r="V17" s="832"/>
      <c r="W17" s="832"/>
      <c r="X17" s="833" t="str">
        <f t="shared" si="3"/>
        <v>#DIV/0!</v>
      </c>
    </row>
    <row r="18">
      <c r="A18" s="787">
        <v>45705.0</v>
      </c>
      <c r="B18" s="808">
        <v>45779.0</v>
      </c>
      <c r="C18" s="788">
        <v>195399.0</v>
      </c>
      <c r="D18" s="788" t="s">
        <v>77</v>
      </c>
      <c r="E18" s="789">
        <v>45200.0</v>
      </c>
      <c r="F18" s="790">
        <f t="shared" si="1"/>
        <v>19</v>
      </c>
      <c r="G18" s="789">
        <v>45238.0</v>
      </c>
      <c r="H18" s="838">
        <f t="shared" si="2"/>
        <v>17</v>
      </c>
      <c r="I18" s="788" t="s">
        <v>49</v>
      </c>
      <c r="J18" s="792">
        <v>535.0</v>
      </c>
      <c r="K18" s="793" t="s">
        <v>174</v>
      </c>
      <c r="L18" s="792" t="s">
        <v>51</v>
      </c>
      <c r="M18" s="794">
        <v>45779.0</v>
      </c>
      <c r="N18" s="795" t="s">
        <v>22</v>
      </c>
      <c r="O18" s="796" t="s">
        <v>1717</v>
      </c>
      <c r="P18" s="792" t="s">
        <v>66</v>
      </c>
      <c r="Q18" s="825" t="s">
        <v>1711</v>
      </c>
      <c r="R18" s="797"/>
      <c r="S18" s="797"/>
      <c r="T18" s="797"/>
      <c r="U18" s="797"/>
      <c r="V18" s="835"/>
      <c r="W18" s="832"/>
      <c r="X18" s="833" t="str">
        <f t="shared" si="3"/>
        <v>#DIV/0!</v>
      </c>
    </row>
    <row r="19">
      <c r="A19" s="787">
        <v>45705.0</v>
      </c>
      <c r="B19" s="808">
        <v>45779.0</v>
      </c>
      <c r="C19" s="790">
        <v>189484.0</v>
      </c>
      <c r="D19" s="788" t="s">
        <v>83</v>
      </c>
      <c r="E19" s="789">
        <v>45047.0</v>
      </c>
      <c r="F19" s="790">
        <f t="shared" si="1"/>
        <v>24</v>
      </c>
      <c r="G19" s="789">
        <v>45216.0</v>
      </c>
      <c r="H19" s="838">
        <f t="shared" si="2"/>
        <v>18</v>
      </c>
      <c r="I19" s="788" t="s">
        <v>59</v>
      </c>
      <c r="J19" s="788">
        <v>112.0</v>
      </c>
      <c r="K19" s="839">
        <v>8000.0</v>
      </c>
      <c r="L19" s="788" t="s">
        <v>51</v>
      </c>
      <c r="M19" s="794">
        <v>45779.0</v>
      </c>
      <c r="N19" s="795" t="s">
        <v>22</v>
      </c>
      <c r="O19" s="796" t="s">
        <v>1718</v>
      </c>
      <c r="P19" s="788" t="s">
        <v>66</v>
      </c>
      <c r="Q19" s="825" t="s">
        <v>1719</v>
      </c>
      <c r="R19" s="797"/>
      <c r="S19" s="797"/>
      <c r="T19" s="797"/>
      <c r="U19" s="797"/>
      <c r="V19" s="835"/>
      <c r="W19" s="832"/>
      <c r="X19" s="833" t="str">
        <f t="shared" si="3"/>
        <v>#DIV/0!</v>
      </c>
    </row>
    <row r="20">
      <c r="A20" s="787">
        <v>45705.0</v>
      </c>
      <c r="B20" s="808">
        <v>45782.0</v>
      </c>
      <c r="C20" s="788">
        <v>230276.0</v>
      </c>
      <c r="D20" s="788" t="s">
        <v>83</v>
      </c>
      <c r="E20" s="789">
        <v>45474.0</v>
      </c>
      <c r="F20" s="790">
        <f t="shared" si="1"/>
        <v>10</v>
      </c>
      <c r="G20" s="789">
        <v>45573.0</v>
      </c>
      <c r="H20" s="803">
        <f t="shared" si="2"/>
        <v>6</v>
      </c>
      <c r="I20" s="788" t="s">
        <v>74</v>
      </c>
      <c r="J20" s="788" t="s">
        <v>237</v>
      </c>
      <c r="K20" s="839">
        <v>40000.0</v>
      </c>
      <c r="L20" s="788" t="s">
        <v>84</v>
      </c>
      <c r="M20" s="794">
        <v>45770.0</v>
      </c>
      <c r="N20" s="795" t="s">
        <v>19</v>
      </c>
      <c r="O20" s="796" t="s">
        <v>1720</v>
      </c>
      <c r="P20" s="788" t="s">
        <v>66</v>
      </c>
      <c r="Q20" s="837"/>
      <c r="R20" s="797"/>
      <c r="S20" s="797"/>
      <c r="T20" s="797"/>
      <c r="U20" s="797"/>
      <c r="V20" s="835"/>
      <c r="W20" s="832"/>
      <c r="X20" s="833" t="str">
        <f t="shared" si="3"/>
        <v>#DIV/0!</v>
      </c>
    </row>
    <row r="21">
      <c r="A21" s="821">
        <v>45705.0</v>
      </c>
      <c r="B21" s="808">
        <v>45779.0</v>
      </c>
      <c r="C21" s="822">
        <v>218718.0</v>
      </c>
      <c r="D21" s="822" t="s">
        <v>133</v>
      </c>
      <c r="E21" s="823">
        <v>45352.0</v>
      </c>
      <c r="F21" s="790">
        <f t="shared" si="1"/>
        <v>14</v>
      </c>
      <c r="G21" s="823">
        <v>45463.0</v>
      </c>
      <c r="H21" s="840">
        <f t="shared" si="2"/>
        <v>10</v>
      </c>
      <c r="I21" s="822" t="s">
        <v>73</v>
      </c>
      <c r="J21" s="825">
        <v>293.0</v>
      </c>
      <c r="K21" s="826" t="s">
        <v>50</v>
      </c>
      <c r="L21" s="825" t="s">
        <v>68</v>
      </c>
      <c r="M21" s="827">
        <v>45776.0</v>
      </c>
      <c r="N21" s="795" t="s">
        <v>22</v>
      </c>
      <c r="O21" s="828" t="s">
        <v>1721</v>
      </c>
      <c r="P21" s="825" t="s">
        <v>66</v>
      </c>
      <c r="Q21" s="837"/>
      <c r="R21" s="797"/>
      <c r="S21" s="797"/>
      <c r="T21" s="797"/>
      <c r="U21" s="797"/>
      <c r="V21" s="832"/>
      <c r="W21" s="832"/>
      <c r="X21" s="797"/>
    </row>
    <row r="22">
      <c r="A22" s="821">
        <v>45705.0</v>
      </c>
      <c r="B22" s="808">
        <v>45782.0</v>
      </c>
      <c r="C22" s="841">
        <v>223091.0</v>
      </c>
      <c r="D22" s="822" t="s">
        <v>133</v>
      </c>
      <c r="E22" s="823">
        <v>45505.0</v>
      </c>
      <c r="F22" s="790">
        <f t="shared" si="1"/>
        <v>9</v>
      </c>
      <c r="G22" s="823">
        <v>45576.0</v>
      </c>
      <c r="H22" s="842">
        <f t="shared" si="2"/>
        <v>6</v>
      </c>
      <c r="I22" s="822" t="s">
        <v>59</v>
      </c>
      <c r="J22" s="825">
        <v>102.0</v>
      </c>
      <c r="K22" s="826" t="s">
        <v>174</v>
      </c>
      <c r="L22" s="825" t="s">
        <v>51</v>
      </c>
      <c r="M22" s="827">
        <v>45770.0</v>
      </c>
      <c r="N22" s="795" t="s">
        <v>19</v>
      </c>
      <c r="O22" s="828" t="s">
        <v>1722</v>
      </c>
      <c r="P22" s="825" t="s">
        <v>66</v>
      </c>
      <c r="Q22" s="837"/>
      <c r="R22" s="797"/>
      <c r="S22" s="797"/>
      <c r="T22" s="797"/>
      <c r="U22" s="797"/>
      <c r="V22" s="797"/>
      <c r="W22" s="797"/>
      <c r="X22" s="797"/>
    </row>
    <row r="23">
      <c r="A23" s="821">
        <v>45705.0</v>
      </c>
      <c r="B23" s="808">
        <v>45782.0</v>
      </c>
      <c r="C23" s="822">
        <v>146761.0</v>
      </c>
      <c r="D23" s="822" t="s">
        <v>70</v>
      </c>
      <c r="E23" s="823">
        <v>44774.0</v>
      </c>
      <c r="F23" s="790">
        <f t="shared" si="1"/>
        <v>33</v>
      </c>
      <c r="G23" s="823">
        <v>44847.0</v>
      </c>
      <c r="H23" s="824">
        <f t="shared" si="2"/>
        <v>30</v>
      </c>
      <c r="I23" s="822" t="s">
        <v>72</v>
      </c>
      <c r="J23" s="822">
        <v>4025.0</v>
      </c>
      <c r="K23" s="826" t="s">
        <v>174</v>
      </c>
      <c r="L23" s="825" t="s">
        <v>51</v>
      </c>
      <c r="M23" s="827">
        <v>45777.0</v>
      </c>
      <c r="N23" s="795" t="s">
        <v>19</v>
      </c>
      <c r="O23" s="828" t="s">
        <v>1723</v>
      </c>
      <c r="P23" s="825" t="s">
        <v>66</v>
      </c>
      <c r="Q23" s="837"/>
      <c r="R23" s="797"/>
      <c r="S23" s="797"/>
      <c r="T23" s="797"/>
      <c r="U23" s="797"/>
      <c r="V23" s="797"/>
      <c r="W23" s="797"/>
      <c r="X23" s="797"/>
    </row>
    <row r="24">
      <c r="A24" s="821">
        <v>45705.0</v>
      </c>
      <c r="B24" s="808">
        <v>45782.0</v>
      </c>
      <c r="C24" s="841">
        <v>230562.0</v>
      </c>
      <c r="D24" s="822" t="s">
        <v>70</v>
      </c>
      <c r="E24" s="823">
        <v>45413.0</v>
      </c>
      <c r="F24" s="790">
        <f t="shared" si="1"/>
        <v>12</v>
      </c>
      <c r="G24" s="823">
        <v>45630.0</v>
      </c>
      <c r="H24" s="843">
        <f t="shared" si="2"/>
        <v>5</v>
      </c>
      <c r="I24" s="822" t="s">
        <v>59</v>
      </c>
      <c r="J24" s="825">
        <v>123.0</v>
      </c>
      <c r="K24" s="826">
        <v>13000.0</v>
      </c>
      <c r="L24" s="825" t="s">
        <v>51</v>
      </c>
      <c r="M24" s="827">
        <v>45770.0</v>
      </c>
      <c r="N24" s="795" t="s">
        <v>19</v>
      </c>
      <c r="O24" s="828" t="s">
        <v>1724</v>
      </c>
      <c r="P24" s="825" t="s">
        <v>66</v>
      </c>
      <c r="Q24" s="825" t="s">
        <v>1725</v>
      </c>
      <c r="R24" s="797"/>
      <c r="S24" s="797"/>
      <c r="T24" s="797"/>
      <c r="U24" s="797"/>
      <c r="V24" s="837"/>
      <c r="W24" s="837"/>
      <c r="X24" s="837"/>
    </row>
    <row r="25">
      <c r="A25" s="787">
        <v>45705.0</v>
      </c>
      <c r="B25" s="808">
        <v>45779.0</v>
      </c>
      <c r="C25" s="788">
        <v>233015.0</v>
      </c>
      <c r="D25" s="788" t="s">
        <v>77</v>
      </c>
      <c r="E25" s="789">
        <v>45566.0</v>
      </c>
      <c r="F25" s="790">
        <f t="shared" si="1"/>
        <v>7</v>
      </c>
      <c r="G25" s="789">
        <v>45596.0</v>
      </c>
      <c r="H25" s="844">
        <f t="shared" si="2"/>
        <v>6</v>
      </c>
      <c r="I25" s="788" t="s">
        <v>49</v>
      </c>
      <c r="J25" s="792">
        <v>512.0</v>
      </c>
      <c r="K25" s="793">
        <v>0.0</v>
      </c>
      <c r="L25" s="792" t="s">
        <v>68</v>
      </c>
      <c r="M25" s="794">
        <v>45779.0</v>
      </c>
      <c r="N25" s="795" t="s">
        <v>22</v>
      </c>
      <c r="O25" s="796" t="s">
        <v>1726</v>
      </c>
      <c r="P25" s="792" t="s">
        <v>66</v>
      </c>
      <c r="Q25" s="825" t="s">
        <v>1711</v>
      </c>
      <c r="R25" s="797"/>
      <c r="S25" s="797"/>
      <c r="T25" s="797"/>
      <c r="U25" s="797"/>
      <c r="V25" s="837"/>
      <c r="W25" s="837"/>
      <c r="X25" s="837"/>
    </row>
    <row r="26">
      <c r="A26" s="787">
        <v>45705.0</v>
      </c>
      <c r="B26" s="808">
        <v>45782.0</v>
      </c>
      <c r="C26" s="788">
        <v>198904.0</v>
      </c>
      <c r="D26" s="788" t="s">
        <v>158</v>
      </c>
      <c r="E26" s="789">
        <v>45231.0</v>
      </c>
      <c r="F26" s="790">
        <f t="shared" si="1"/>
        <v>18</v>
      </c>
      <c r="G26" s="789">
        <v>45307.0</v>
      </c>
      <c r="H26" s="810">
        <f t="shared" si="2"/>
        <v>15</v>
      </c>
      <c r="I26" s="788" t="s">
        <v>49</v>
      </c>
      <c r="J26" s="788">
        <v>535.0</v>
      </c>
      <c r="K26" s="793" t="s">
        <v>1727</v>
      </c>
      <c r="L26" s="792" t="s">
        <v>68</v>
      </c>
      <c r="M26" s="794">
        <v>45775.0</v>
      </c>
      <c r="N26" s="795" t="s">
        <v>19</v>
      </c>
      <c r="O26" s="845" t="s">
        <v>1728</v>
      </c>
      <c r="P26" s="837" t="s">
        <v>66</v>
      </c>
      <c r="Q26" s="846"/>
      <c r="R26" s="797"/>
      <c r="S26" s="797"/>
      <c r="T26" s="797"/>
      <c r="U26" s="797"/>
      <c r="V26" s="837"/>
      <c r="W26" s="837"/>
      <c r="X26" s="837"/>
    </row>
    <row r="27">
      <c r="A27" s="787">
        <v>45705.0</v>
      </c>
      <c r="B27" s="808">
        <v>45782.0</v>
      </c>
      <c r="C27" s="788">
        <v>234672.0</v>
      </c>
      <c r="D27" s="788" t="s">
        <v>158</v>
      </c>
      <c r="E27" s="789">
        <v>45474.0</v>
      </c>
      <c r="F27" s="790">
        <f t="shared" si="1"/>
        <v>10</v>
      </c>
      <c r="G27" s="789">
        <v>45615.0</v>
      </c>
      <c r="H27" s="844">
        <f t="shared" si="2"/>
        <v>5</v>
      </c>
      <c r="I27" s="788" t="s">
        <v>49</v>
      </c>
      <c r="J27" s="788">
        <v>512.0</v>
      </c>
      <c r="K27" s="793">
        <v>0.0</v>
      </c>
      <c r="L27" s="792" t="s">
        <v>68</v>
      </c>
      <c r="M27" s="794">
        <v>45775.0</v>
      </c>
      <c r="N27" s="795" t="s">
        <v>19</v>
      </c>
      <c r="O27" s="845" t="s">
        <v>1729</v>
      </c>
      <c r="P27" s="822" t="s">
        <v>66</v>
      </c>
      <c r="Q27" s="846"/>
      <c r="R27" s="797"/>
      <c r="S27" s="797"/>
      <c r="T27" s="797"/>
      <c r="U27" s="797"/>
      <c r="V27" s="837"/>
      <c r="W27" s="837"/>
      <c r="X27" s="837"/>
    </row>
    <row r="28">
      <c r="A28" s="787">
        <v>45705.0</v>
      </c>
      <c r="B28" s="808">
        <v>45782.0</v>
      </c>
      <c r="C28" s="811">
        <v>218372.0</v>
      </c>
      <c r="D28" s="788" t="s">
        <v>111</v>
      </c>
      <c r="E28" s="789">
        <v>45413.0</v>
      </c>
      <c r="F28" s="790">
        <f t="shared" si="1"/>
        <v>12</v>
      </c>
      <c r="G28" s="789">
        <v>45461.0</v>
      </c>
      <c r="H28" s="812">
        <f t="shared" si="2"/>
        <v>10</v>
      </c>
      <c r="I28" s="788" t="s">
        <v>49</v>
      </c>
      <c r="J28" s="788">
        <v>510.0</v>
      </c>
      <c r="K28" s="793" t="s">
        <v>174</v>
      </c>
      <c r="L28" s="792" t="s">
        <v>51</v>
      </c>
      <c r="M28" s="794">
        <v>45775.0</v>
      </c>
      <c r="N28" s="795" t="s">
        <v>19</v>
      </c>
      <c r="O28" s="845" t="s">
        <v>1730</v>
      </c>
      <c r="P28" s="837" t="s">
        <v>66</v>
      </c>
      <c r="Q28" s="846"/>
      <c r="R28" s="797"/>
      <c r="S28" s="797"/>
      <c r="T28" s="797"/>
      <c r="U28" s="797"/>
      <c r="V28" s="837"/>
      <c r="W28" s="837"/>
      <c r="X28" s="837"/>
    </row>
    <row r="29">
      <c r="A29" s="847">
        <v>45747.0</v>
      </c>
      <c r="B29" s="808">
        <v>45782.0</v>
      </c>
      <c r="C29" s="848">
        <v>246897.0</v>
      </c>
      <c r="D29" s="848" t="s">
        <v>104</v>
      </c>
      <c r="E29" s="847">
        <v>45566.0</v>
      </c>
      <c r="F29" s="790">
        <v>6.0</v>
      </c>
      <c r="G29" s="849">
        <v>45737.0</v>
      </c>
      <c r="H29" s="848">
        <v>1.0</v>
      </c>
      <c r="I29" s="848" t="s">
        <v>49</v>
      </c>
      <c r="J29" s="850">
        <v>512.0</v>
      </c>
      <c r="K29" s="851">
        <v>2000.0</v>
      </c>
      <c r="L29" s="850" t="s">
        <v>51</v>
      </c>
      <c r="M29" s="852">
        <v>45776.0</v>
      </c>
      <c r="N29" s="795" t="s">
        <v>19</v>
      </c>
      <c r="O29" s="853" t="s">
        <v>1731</v>
      </c>
      <c r="P29" s="854"/>
      <c r="Q29" s="837"/>
      <c r="R29" s="797"/>
      <c r="S29" s="797"/>
      <c r="T29" s="797"/>
      <c r="U29" s="797"/>
      <c r="V29" s="837"/>
      <c r="W29" s="837"/>
      <c r="X29" s="837"/>
    </row>
    <row r="30">
      <c r="A30" s="847">
        <v>45747.0</v>
      </c>
      <c r="B30" s="808">
        <v>45779.0</v>
      </c>
      <c r="C30" s="855">
        <v>246931.0</v>
      </c>
      <c r="D30" s="848" t="s">
        <v>83</v>
      </c>
      <c r="E30" s="847">
        <v>45017.0</v>
      </c>
      <c r="F30" s="790">
        <v>24.0</v>
      </c>
      <c r="G30" s="849">
        <v>45737.0</v>
      </c>
      <c r="H30" s="848">
        <v>1.0</v>
      </c>
      <c r="I30" s="848" t="s">
        <v>49</v>
      </c>
      <c r="J30" s="850">
        <v>535.0</v>
      </c>
      <c r="K30" s="851">
        <v>10000.0</v>
      </c>
      <c r="L30" s="850" t="s">
        <v>68</v>
      </c>
      <c r="M30" s="852">
        <v>45776.0</v>
      </c>
      <c r="N30" s="795" t="s">
        <v>22</v>
      </c>
      <c r="O30" s="853" t="s">
        <v>1732</v>
      </c>
      <c r="P30" s="854"/>
      <c r="Q30" s="837"/>
      <c r="R30" s="797"/>
      <c r="S30" s="797"/>
      <c r="T30" s="797"/>
      <c r="U30" s="797"/>
      <c r="V30" s="837"/>
      <c r="W30" s="837"/>
      <c r="X30" s="837"/>
    </row>
    <row r="31">
      <c r="A31" s="787">
        <v>45705.0</v>
      </c>
      <c r="B31" s="808">
        <v>45782.0</v>
      </c>
      <c r="C31" s="811">
        <v>170603.0</v>
      </c>
      <c r="D31" s="788" t="s">
        <v>71</v>
      </c>
      <c r="E31" s="789">
        <v>45078.0</v>
      </c>
      <c r="F31" s="790">
        <f t="shared" ref="F31:F64" si="4">DATEDIF(E31,TODAY(),"M")</f>
        <v>23</v>
      </c>
      <c r="G31" s="789">
        <v>45057.0</v>
      </c>
      <c r="H31" s="836">
        <f t="shared" ref="H31:H64" si="5">DATEDIF(G31,TODAY(),"M")</f>
        <v>23</v>
      </c>
      <c r="I31" s="788" t="s">
        <v>59</v>
      </c>
      <c r="J31" s="856" t="s">
        <v>239</v>
      </c>
      <c r="K31" s="857"/>
      <c r="L31" s="790"/>
      <c r="M31" s="858"/>
      <c r="N31" s="795" t="s">
        <v>19</v>
      </c>
      <c r="O31" s="796"/>
      <c r="P31" s="797"/>
      <c r="Q31" s="792" t="s">
        <v>1733</v>
      </c>
      <c r="R31" s="837"/>
      <c r="S31" s="837"/>
      <c r="T31" s="837"/>
      <c r="U31" s="837"/>
      <c r="V31" s="837"/>
      <c r="W31" s="837"/>
      <c r="X31" s="837"/>
    </row>
    <row r="32">
      <c r="A32" s="821">
        <v>45705.0</v>
      </c>
      <c r="B32" s="808">
        <v>45782.0</v>
      </c>
      <c r="C32" s="822">
        <v>234389.0</v>
      </c>
      <c r="D32" s="822" t="s">
        <v>70</v>
      </c>
      <c r="E32" s="823">
        <v>45597.0</v>
      </c>
      <c r="F32" s="790">
        <f t="shared" si="4"/>
        <v>6</v>
      </c>
      <c r="G32" s="823">
        <v>45612.0</v>
      </c>
      <c r="H32" s="834">
        <f t="shared" si="5"/>
        <v>5</v>
      </c>
      <c r="I32" s="822" t="s">
        <v>73</v>
      </c>
      <c r="J32" s="822" t="s">
        <v>33</v>
      </c>
      <c r="K32" s="859"/>
      <c r="L32" s="837"/>
      <c r="M32" s="823"/>
      <c r="N32" s="860" t="s">
        <v>19</v>
      </c>
      <c r="O32" s="861"/>
      <c r="P32" s="837"/>
      <c r="Q32" s="837"/>
      <c r="R32" s="837"/>
      <c r="S32" s="837"/>
      <c r="T32" s="837"/>
      <c r="U32" s="837"/>
      <c r="V32" s="837"/>
      <c r="W32" s="837"/>
      <c r="X32" s="837"/>
    </row>
    <row r="33">
      <c r="A33" s="821">
        <v>45705.0</v>
      </c>
      <c r="B33" s="808">
        <v>45782.0</v>
      </c>
      <c r="C33" s="822">
        <v>240976.0</v>
      </c>
      <c r="D33" s="822" t="s">
        <v>70</v>
      </c>
      <c r="E33" s="823">
        <v>45505.0</v>
      </c>
      <c r="F33" s="790">
        <f t="shared" si="4"/>
        <v>9</v>
      </c>
      <c r="G33" s="823">
        <v>45685.0</v>
      </c>
      <c r="H33" s="862">
        <f t="shared" si="5"/>
        <v>3</v>
      </c>
      <c r="I33" s="822" t="s">
        <v>42</v>
      </c>
      <c r="J33" s="825">
        <v>42.0</v>
      </c>
      <c r="K33" s="859"/>
      <c r="L33" s="822"/>
      <c r="M33" s="823"/>
      <c r="N33" s="860" t="s">
        <v>19</v>
      </c>
      <c r="O33" s="828" t="s">
        <v>1734</v>
      </c>
      <c r="P33" s="837"/>
      <c r="Q33" s="837"/>
      <c r="R33" s="837"/>
      <c r="S33" s="837"/>
      <c r="T33" s="837"/>
      <c r="U33" s="837"/>
      <c r="V33" s="837"/>
      <c r="W33" s="837"/>
      <c r="X33" s="837"/>
    </row>
    <row r="34">
      <c r="A34" s="821">
        <v>45705.0</v>
      </c>
      <c r="B34" s="808">
        <v>45782.0</v>
      </c>
      <c r="C34" s="822">
        <v>14451.0</v>
      </c>
      <c r="D34" s="822" t="s">
        <v>158</v>
      </c>
      <c r="E34" s="823">
        <v>43252.0</v>
      </c>
      <c r="F34" s="790">
        <f t="shared" si="4"/>
        <v>83</v>
      </c>
      <c r="G34" s="823">
        <v>43642.0</v>
      </c>
      <c r="H34" s="824">
        <f t="shared" si="5"/>
        <v>70</v>
      </c>
      <c r="I34" s="822" t="s">
        <v>144</v>
      </c>
      <c r="J34" s="822"/>
      <c r="K34" s="826" t="s">
        <v>169</v>
      </c>
      <c r="L34" s="837"/>
      <c r="M34" s="823"/>
      <c r="N34" s="860" t="s">
        <v>19</v>
      </c>
      <c r="O34" s="828"/>
      <c r="P34" s="837"/>
      <c r="Q34" s="837"/>
      <c r="R34" s="837"/>
      <c r="S34" s="837"/>
      <c r="T34" s="837"/>
      <c r="U34" s="837"/>
      <c r="V34" s="837"/>
      <c r="W34" s="837"/>
      <c r="X34" s="837"/>
    </row>
    <row r="35">
      <c r="A35" s="821">
        <v>45705.0</v>
      </c>
      <c r="B35" s="808">
        <v>45782.0</v>
      </c>
      <c r="C35" s="822">
        <v>7316.0</v>
      </c>
      <c r="D35" s="822" t="s">
        <v>58</v>
      </c>
      <c r="E35" s="823">
        <v>43413.0</v>
      </c>
      <c r="F35" s="790">
        <f t="shared" si="4"/>
        <v>77</v>
      </c>
      <c r="G35" s="823">
        <v>43413.0</v>
      </c>
      <c r="H35" s="824">
        <f t="shared" si="5"/>
        <v>77</v>
      </c>
      <c r="I35" s="822" t="s">
        <v>144</v>
      </c>
      <c r="J35" s="822"/>
      <c r="K35" s="826" t="s">
        <v>169</v>
      </c>
      <c r="L35" s="822"/>
      <c r="M35" s="823"/>
      <c r="N35" s="860" t="s">
        <v>19</v>
      </c>
      <c r="O35" s="828"/>
      <c r="P35" s="837"/>
      <c r="Q35" s="837"/>
      <c r="R35" s="837"/>
      <c r="S35" s="837"/>
      <c r="T35" s="837"/>
      <c r="U35" s="837"/>
      <c r="V35" s="837"/>
      <c r="W35" s="837"/>
      <c r="X35" s="837"/>
    </row>
    <row r="36">
      <c r="A36" s="821">
        <v>45705.0</v>
      </c>
      <c r="B36" s="808">
        <v>45782.0</v>
      </c>
      <c r="C36" s="822">
        <v>6490.0</v>
      </c>
      <c r="D36" s="822" t="s">
        <v>158</v>
      </c>
      <c r="E36" s="823">
        <v>43221.0</v>
      </c>
      <c r="F36" s="790">
        <f t="shared" si="4"/>
        <v>84</v>
      </c>
      <c r="G36" s="823">
        <v>43434.0</v>
      </c>
      <c r="H36" s="824">
        <f t="shared" si="5"/>
        <v>77</v>
      </c>
      <c r="I36" s="822" t="s">
        <v>144</v>
      </c>
      <c r="J36" s="822"/>
      <c r="K36" s="826" t="s">
        <v>169</v>
      </c>
      <c r="L36" s="822"/>
      <c r="M36" s="823"/>
      <c r="N36" s="860" t="s">
        <v>19</v>
      </c>
      <c r="O36" s="828"/>
      <c r="P36" s="837"/>
      <c r="Q36" s="837"/>
      <c r="R36" s="837"/>
      <c r="S36" s="837"/>
      <c r="T36" s="837"/>
      <c r="U36" s="837"/>
      <c r="V36" s="837"/>
      <c r="W36" s="837"/>
      <c r="X36" s="837"/>
    </row>
    <row r="37">
      <c r="A37" s="821">
        <v>45705.0</v>
      </c>
      <c r="B37" s="808">
        <v>45782.0</v>
      </c>
      <c r="C37" s="822">
        <v>235751.0</v>
      </c>
      <c r="D37" s="822" t="s">
        <v>60</v>
      </c>
      <c r="E37" s="823">
        <v>45536.0</v>
      </c>
      <c r="F37" s="790">
        <f t="shared" si="4"/>
        <v>8</v>
      </c>
      <c r="G37" s="823">
        <v>45629.0</v>
      </c>
      <c r="H37" s="843">
        <f t="shared" si="5"/>
        <v>5</v>
      </c>
      <c r="I37" s="822" t="s">
        <v>59</v>
      </c>
      <c r="J37" s="825" t="s">
        <v>33</v>
      </c>
      <c r="K37" s="859"/>
      <c r="L37" s="837"/>
      <c r="M37" s="823"/>
      <c r="N37" s="860" t="s">
        <v>19</v>
      </c>
      <c r="O37" s="861"/>
      <c r="P37" s="837"/>
      <c r="Q37" s="837"/>
      <c r="R37" s="837"/>
      <c r="S37" s="837"/>
      <c r="T37" s="837"/>
      <c r="U37" s="837"/>
      <c r="V37" s="837"/>
      <c r="W37" s="837"/>
      <c r="X37" s="837"/>
    </row>
    <row r="38">
      <c r="A38" s="787">
        <v>45705.0</v>
      </c>
      <c r="B38" s="808">
        <v>45782.0</v>
      </c>
      <c r="C38" s="788">
        <v>239946.0</v>
      </c>
      <c r="D38" s="788" t="s">
        <v>158</v>
      </c>
      <c r="E38" s="863">
        <v>45597.0</v>
      </c>
      <c r="F38" s="790">
        <f t="shared" si="4"/>
        <v>6</v>
      </c>
      <c r="G38" s="863">
        <v>45678.0</v>
      </c>
      <c r="H38" s="864">
        <f t="shared" si="5"/>
        <v>3</v>
      </c>
      <c r="I38" s="788" t="s">
        <v>59</v>
      </c>
      <c r="J38" s="788" t="s">
        <v>33</v>
      </c>
      <c r="K38" s="839"/>
      <c r="L38" s="797"/>
      <c r="M38" s="789"/>
      <c r="N38" s="865" t="s">
        <v>19</v>
      </c>
      <c r="O38" s="866"/>
      <c r="P38" s="822"/>
      <c r="Q38" s="837"/>
      <c r="R38" s="837"/>
      <c r="S38" s="837"/>
      <c r="T38" s="837"/>
      <c r="U38" s="837"/>
      <c r="V38" s="837"/>
      <c r="W38" s="837"/>
      <c r="X38" s="837"/>
    </row>
    <row r="39">
      <c r="A39" s="787">
        <v>45705.0</v>
      </c>
      <c r="B39" s="808">
        <v>45782.0</v>
      </c>
      <c r="C39" s="788">
        <v>13705.0</v>
      </c>
      <c r="D39" s="788" t="s">
        <v>71</v>
      </c>
      <c r="E39" s="787">
        <v>43617.0</v>
      </c>
      <c r="F39" s="790">
        <f t="shared" si="4"/>
        <v>71</v>
      </c>
      <c r="G39" s="789">
        <v>43622.0</v>
      </c>
      <c r="H39" s="836">
        <f t="shared" si="5"/>
        <v>71</v>
      </c>
      <c r="I39" s="788" t="s">
        <v>74</v>
      </c>
      <c r="J39" s="867"/>
      <c r="K39" s="826" t="s">
        <v>169</v>
      </c>
      <c r="L39" s="797"/>
      <c r="M39" s="789"/>
      <c r="N39" s="865" t="s">
        <v>19</v>
      </c>
      <c r="O39" s="796"/>
      <c r="P39" s="797"/>
      <c r="Q39" s="837"/>
      <c r="R39" s="837"/>
      <c r="S39" s="837"/>
      <c r="T39" s="837"/>
      <c r="U39" s="837"/>
      <c r="V39" s="837"/>
      <c r="W39" s="837"/>
      <c r="X39" s="837"/>
    </row>
    <row r="40">
      <c r="A40" s="787">
        <v>45705.0</v>
      </c>
      <c r="B40" s="808">
        <v>45782.0</v>
      </c>
      <c r="C40" s="788">
        <v>9668.0</v>
      </c>
      <c r="D40" s="788" t="s">
        <v>196</v>
      </c>
      <c r="E40" s="787">
        <v>43466.0</v>
      </c>
      <c r="F40" s="790">
        <f t="shared" si="4"/>
        <v>76</v>
      </c>
      <c r="G40" s="789">
        <v>43516.0</v>
      </c>
      <c r="H40" s="836">
        <f t="shared" si="5"/>
        <v>74</v>
      </c>
      <c r="I40" s="788" t="s">
        <v>73</v>
      </c>
      <c r="J40" s="788"/>
      <c r="K40" s="826" t="s">
        <v>169</v>
      </c>
      <c r="L40" s="797"/>
      <c r="M40" s="789"/>
      <c r="N40" s="865" t="s">
        <v>19</v>
      </c>
      <c r="O40" s="796"/>
      <c r="P40" s="797"/>
      <c r="Q40" s="837"/>
      <c r="R40" s="797"/>
      <c r="S40" s="797"/>
      <c r="T40" s="797"/>
      <c r="U40" s="797"/>
      <c r="V40" s="837"/>
      <c r="W40" s="837"/>
      <c r="X40" s="837"/>
    </row>
    <row r="41">
      <c r="A41" s="787">
        <v>45705.0</v>
      </c>
      <c r="B41" s="808">
        <v>45782.0</v>
      </c>
      <c r="C41" s="788">
        <v>13765.0</v>
      </c>
      <c r="D41" s="788" t="s">
        <v>41</v>
      </c>
      <c r="E41" s="787">
        <v>43586.0</v>
      </c>
      <c r="F41" s="790">
        <f t="shared" si="4"/>
        <v>72</v>
      </c>
      <c r="G41" s="789">
        <v>43623.0</v>
      </c>
      <c r="H41" s="836">
        <f t="shared" si="5"/>
        <v>70</v>
      </c>
      <c r="I41" s="788" t="s">
        <v>42</v>
      </c>
      <c r="J41" s="788"/>
      <c r="K41" s="826" t="s">
        <v>169</v>
      </c>
      <c r="L41" s="797"/>
      <c r="M41" s="789"/>
      <c r="N41" s="865" t="s">
        <v>19</v>
      </c>
      <c r="O41" s="796"/>
      <c r="P41" s="797"/>
      <c r="Q41" s="837"/>
      <c r="R41" s="797"/>
      <c r="S41" s="797"/>
      <c r="T41" s="797"/>
      <c r="U41" s="797"/>
      <c r="V41" s="837"/>
      <c r="W41" s="837"/>
      <c r="X41" s="837"/>
    </row>
    <row r="42">
      <c r="A42" s="787">
        <v>45705.0</v>
      </c>
      <c r="B42" s="808">
        <v>45782.0</v>
      </c>
      <c r="C42" s="788">
        <v>12381.0</v>
      </c>
      <c r="D42" s="788" t="s">
        <v>112</v>
      </c>
      <c r="E42" s="787">
        <v>42529.0</v>
      </c>
      <c r="F42" s="790">
        <f t="shared" si="4"/>
        <v>106</v>
      </c>
      <c r="G42" s="789">
        <v>43599.0</v>
      </c>
      <c r="H42" s="836">
        <f t="shared" si="5"/>
        <v>71</v>
      </c>
      <c r="I42" s="788" t="s">
        <v>59</v>
      </c>
      <c r="J42" s="788"/>
      <c r="K42" s="826" t="s">
        <v>169</v>
      </c>
      <c r="L42" s="797"/>
      <c r="M42" s="789"/>
      <c r="N42" s="865" t="s">
        <v>19</v>
      </c>
      <c r="O42" s="796"/>
      <c r="P42" s="797"/>
      <c r="Q42" s="837"/>
      <c r="R42" s="797"/>
      <c r="S42" s="797"/>
      <c r="T42" s="797"/>
      <c r="U42" s="797"/>
      <c r="V42" s="837"/>
      <c r="W42" s="837"/>
      <c r="X42" s="837"/>
    </row>
    <row r="43">
      <c r="A43" s="787">
        <v>45705.0</v>
      </c>
      <c r="B43" s="808">
        <v>45782.0</v>
      </c>
      <c r="C43" s="788">
        <v>7564.0</v>
      </c>
      <c r="D43" s="788" t="s">
        <v>58</v>
      </c>
      <c r="E43" s="787">
        <v>43405.0</v>
      </c>
      <c r="F43" s="790">
        <f t="shared" si="4"/>
        <v>78</v>
      </c>
      <c r="G43" s="789">
        <v>43466.0</v>
      </c>
      <c r="H43" s="836">
        <f t="shared" si="5"/>
        <v>76</v>
      </c>
      <c r="I43" s="788" t="s">
        <v>205</v>
      </c>
      <c r="J43" s="788"/>
      <c r="K43" s="826" t="s">
        <v>169</v>
      </c>
      <c r="L43" s="788"/>
      <c r="M43" s="789"/>
      <c r="N43" s="865" t="s">
        <v>19</v>
      </c>
      <c r="O43" s="796"/>
      <c r="P43" s="797"/>
      <c r="Q43" s="837"/>
      <c r="R43" s="797"/>
      <c r="S43" s="797"/>
      <c r="T43" s="797"/>
      <c r="U43" s="797"/>
      <c r="V43" s="837"/>
      <c r="W43" s="837"/>
      <c r="X43" s="837"/>
    </row>
    <row r="44">
      <c r="A44" s="787">
        <v>45705.0</v>
      </c>
      <c r="B44" s="808">
        <v>45782.0</v>
      </c>
      <c r="C44" s="788">
        <v>9788.0</v>
      </c>
      <c r="D44" s="788" t="s">
        <v>107</v>
      </c>
      <c r="E44" s="868">
        <v>43817.0</v>
      </c>
      <c r="F44" s="790">
        <f t="shared" si="4"/>
        <v>64</v>
      </c>
      <c r="G44" s="789">
        <v>43516.0</v>
      </c>
      <c r="H44" s="836">
        <f t="shared" si="5"/>
        <v>74</v>
      </c>
      <c r="I44" s="788" t="s">
        <v>134</v>
      </c>
      <c r="J44" s="788"/>
      <c r="K44" s="826" t="s">
        <v>169</v>
      </c>
      <c r="L44" s="788"/>
      <c r="M44" s="789"/>
      <c r="N44" s="865" t="s">
        <v>19</v>
      </c>
      <c r="O44" s="796"/>
      <c r="P44" s="797"/>
      <c r="Q44" s="837"/>
      <c r="R44" s="797"/>
      <c r="S44" s="797"/>
      <c r="T44" s="797"/>
      <c r="U44" s="797"/>
      <c r="V44" s="837"/>
      <c r="W44" s="837"/>
      <c r="X44" s="837"/>
    </row>
    <row r="45">
      <c r="A45" s="787">
        <v>45705.0</v>
      </c>
      <c r="B45" s="808">
        <v>45782.0</v>
      </c>
      <c r="C45" s="788">
        <v>7928.0</v>
      </c>
      <c r="D45" s="788" t="s">
        <v>62</v>
      </c>
      <c r="E45" s="787">
        <v>43353.0</v>
      </c>
      <c r="F45" s="790">
        <f t="shared" si="4"/>
        <v>79</v>
      </c>
      <c r="G45" s="789">
        <v>43145.0</v>
      </c>
      <c r="H45" s="836">
        <f t="shared" si="5"/>
        <v>86</v>
      </c>
      <c r="I45" s="788" t="s">
        <v>468</v>
      </c>
      <c r="J45" s="788"/>
      <c r="K45" s="826" t="s">
        <v>169</v>
      </c>
      <c r="L45" s="797"/>
      <c r="M45" s="789"/>
      <c r="N45" s="865" t="s">
        <v>19</v>
      </c>
      <c r="O45" s="796"/>
      <c r="P45" s="797"/>
      <c r="Q45" s="837"/>
      <c r="R45" s="797"/>
      <c r="S45" s="797"/>
      <c r="T45" s="797"/>
      <c r="U45" s="797"/>
      <c r="V45" s="837"/>
      <c r="W45" s="837"/>
      <c r="X45" s="837"/>
    </row>
    <row r="46">
      <c r="A46" s="787">
        <v>45705.0</v>
      </c>
      <c r="B46" s="808">
        <v>45782.0</v>
      </c>
      <c r="C46" s="788">
        <v>10213.0</v>
      </c>
      <c r="D46" s="788" t="s">
        <v>71</v>
      </c>
      <c r="E46" s="787">
        <v>43508.0</v>
      </c>
      <c r="F46" s="790">
        <f t="shared" si="4"/>
        <v>74</v>
      </c>
      <c r="G46" s="789">
        <v>43536.0</v>
      </c>
      <c r="H46" s="836">
        <f t="shared" si="5"/>
        <v>73</v>
      </c>
      <c r="I46" s="788" t="s">
        <v>265</v>
      </c>
      <c r="J46" s="788"/>
      <c r="K46" s="826" t="s">
        <v>169</v>
      </c>
      <c r="L46" s="797"/>
      <c r="M46" s="789"/>
      <c r="N46" s="865" t="s">
        <v>19</v>
      </c>
      <c r="O46" s="796"/>
      <c r="P46" s="797"/>
      <c r="Q46" s="837"/>
      <c r="R46" s="797"/>
      <c r="S46" s="797"/>
      <c r="T46" s="797"/>
      <c r="U46" s="797"/>
      <c r="V46" s="837"/>
      <c r="W46" s="837"/>
      <c r="X46" s="837"/>
    </row>
    <row r="47">
      <c r="A47" s="787">
        <v>45705.0</v>
      </c>
      <c r="B47" s="808">
        <v>45782.0</v>
      </c>
      <c r="C47" s="788">
        <v>35225.0</v>
      </c>
      <c r="D47" s="788" t="s">
        <v>211</v>
      </c>
      <c r="E47" s="787">
        <v>43770.0</v>
      </c>
      <c r="F47" s="790">
        <f t="shared" si="4"/>
        <v>66</v>
      </c>
      <c r="G47" s="789">
        <v>43812.0</v>
      </c>
      <c r="H47" s="836">
        <f t="shared" si="5"/>
        <v>64</v>
      </c>
      <c r="I47" s="788" t="s">
        <v>73</v>
      </c>
      <c r="J47" s="792"/>
      <c r="K47" s="792" t="s">
        <v>121</v>
      </c>
      <c r="L47" s="788"/>
      <c r="M47" s="789"/>
      <c r="N47" s="865" t="s">
        <v>19</v>
      </c>
      <c r="O47" s="796"/>
      <c r="P47" s="797"/>
      <c r="Q47" s="837"/>
      <c r="R47" s="797"/>
      <c r="S47" s="797"/>
      <c r="T47" s="797"/>
      <c r="U47" s="797"/>
      <c r="V47" s="837"/>
      <c r="W47" s="837"/>
      <c r="X47" s="837"/>
    </row>
    <row r="48">
      <c r="A48" s="787">
        <v>45705.0</v>
      </c>
      <c r="B48" s="808">
        <v>45782.0</v>
      </c>
      <c r="C48" s="788">
        <v>225472.0</v>
      </c>
      <c r="D48" s="788" t="s">
        <v>77</v>
      </c>
      <c r="E48" s="787">
        <v>45323.0</v>
      </c>
      <c r="F48" s="790">
        <f t="shared" si="4"/>
        <v>15</v>
      </c>
      <c r="G48" s="789">
        <v>45524.0</v>
      </c>
      <c r="H48" s="815">
        <f t="shared" si="5"/>
        <v>8</v>
      </c>
      <c r="I48" s="788" t="s">
        <v>73</v>
      </c>
      <c r="J48" s="869"/>
      <c r="K48" s="792" t="s">
        <v>121</v>
      </c>
      <c r="L48" s="797"/>
      <c r="M48" s="789"/>
      <c r="N48" s="865" t="s">
        <v>19</v>
      </c>
      <c r="O48" s="866"/>
      <c r="P48" s="797"/>
      <c r="Q48" s="837"/>
      <c r="R48" s="797"/>
      <c r="S48" s="797"/>
      <c r="T48" s="797"/>
      <c r="U48" s="797"/>
      <c r="V48" s="837"/>
      <c r="W48" s="837"/>
      <c r="X48" s="837"/>
    </row>
    <row r="49">
      <c r="A49" s="787">
        <v>45705.0</v>
      </c>
      <c r="B49" s="808">
        <v>45782.0</v>
      </c>
      <c r="C49" s="788">
        <v>158209.0</v>
      </c>
      <c r="D49" s="788" t="s">
        <v>104</v>
      </c>
      <c r="E49" s="787">
        <v>44927.0</v>
      </c>
      <c r="F49" s="790">
        <f t="shared" si="4"/>
        <v>28</v>
      </c>
      <c r="G49" s="789">
        <v>44951.0</v>
      </c>
      <c r="H49" s="836">
        <f t="shared" si="5"/>
        <v>27</v>
      </c>
      <c r="I49" s="788" t="s">
        <v>73</v>
      </c>
      <c r="J49" s="792"/>
      <c r="K49" s="792" t="s">
        <v>121</v>
      </c>
      <c r="L49" s="797"/>
      <c r="M49" s="789"/>
      <c r="N49" s="865" t="s">
        <v>19</v>
      </c>
      <c r="O49" s="866"/>
      <c r="P49" s="797"/>
      <c r="Q49" s="837"/>
      <c r="R49" s="797"/>
      <c r="S49" s="797"/>
      <c r="T49" s="797"/>
      <c r="U49" s="797"/>
      <c r="V49" s="837"/>
      <c r="W49" s="837"/>
      <c r="X49" s="837"/>
    </row>
    <row r="50">
      <c r="A50" s="787">
        <v>45705.0</v>
      </c>
      <c r="B50" s="808">
        <v>45782.0</v>
      </c>
      <c r="C50" s="788">
        <v>43918.0</v>
      </c>
      <c r="D50" s="788" t="s">
        <v>179</v>
      </c>
      <c r="E50" s="787">
        <v>43891.0</v>
      </c>
      <c r="F50" s="790">
        <f t="shared" si="4"/>
        <v>62</v>
      </c>
      <c r="G50" s="789">
        <v>44012.0</v>
      </c>
      <c r="H50" s="836">
        <f t="shared" si="5"/>
        <v>58</v>
      </c>
      <c r="I50" s="788" t="s">
        <v>74</v>
      </c>
      <c r="J50" s="792"/>
      <c r="K50" s="792" t="s">
        <v>121</v>
      </c>
      <c r="L50" s="788"/>
      <c r="M50" s="789"/>
      <c r="N50" s="865" t="s">
        <v>19</v>
      </c>
      <c r="O50" s="796"/>
      <c r="P50" s="797"/>
      <c r="Q50" s="837"/>
      <c r="R50" s="797"/>
      <c r="S50" s="797"/>
      <c r="T50" s="797"/>
      <c r="U50" s="797"/>
      <c r="V50" s="837"/>
      <c r="W50" s="837"/>
      <c r="X50" s="837"/>
    </row>
    <row r="51">
      <c r="A51" s="787">
        <v>45705.0</v>
      </c>
      <c r="B51" s="808">
        <v>45782.0</v>
      </c>
      <c r="C51" s="788">
        <v>145129.0</v>
      </c>
      <c r="D51" s="788" t="s">
        <v>977</v>
      </c>
      <c r="E51" s="787">
        <v>44805.0</v>
      </c>
      <c r="F51" s="790">
        <f t="shared" si="4"/>
        <v>32</v>
      </c>
      <c r="G51" s="789">
        <v>44805.0</v>
      </c>
      <c r="H51" s="836">
        <f t="shared" si="5"/>
        <v>32</v>
      </c>
      <c r="I51" s="788" t="s">
        <v>63</v>
      </c>
      <c r="J51" s="788"/>
      <c r="K51" s="792" t="s">
        <v>121</v>
      </c>
      <c r="L51" s="797"/>
      <c r="M51" s="789" t="s">
        <v>1735</v>
      </c>
      <c r="N51" s="865" t="s">
        <v>19</v>
      </c>
      <c r="O51" s="866"/>
      <c r="P51" s="797"/>
      <c r="Q51" s="837"/>
      <c r="R51" s="797"/>
      <c r="S51" s="797"/>
      <c r="T51" s="797"/>
      <c r="U51" s="797"/>
      <c r="V51" s="837"/>
      <c r="W51" s="837"/>
      <c r="X51" s="837"/>
    </row>
    <row r="52">
      <c r="A52" s="787">
        <v>45705.0</v>
      </c>
      <c r="B52" s="808">
        <v>45782.0</v>
      </c>
      <c r="C52" s="788">
        <v>35419.0</v>
      </c>
      <c r="D52" s="788" t="s">
        <v>158</v>
      </c>
      <c r="E52" s="787">
        <v>43770.0</v>
      </c>
      <c r="F52" s="790">
        <f t="shared" si="4"/>
        <v>66</v>
      </c>
      <c r="G52" s="789">
        <v>43816.0</v>
      </c>
      <c r="H52" s="836">
        <f t="shared" si="5"/>
        <v>64</v>
      </c>
      <c r="I52" s="788" t="s">
        <v>73</v>
      </c>
      <c r="J52" s="792"/>
      <c r="K52" s="792" t="s">
        <v>121</v>
      </c>
      <c r="L52" s="788"/>
      <c r="M52" s="789"/>
      <c r="N52" s="865" t="s">
        <v>19</v>
      </c>
      <c r="O52" s="796"/>
      <c r="P52" s="788"/>
      <c r="Q52" s="837"/>
      <c r="R52" s="797"/>
      <c r="S52" s="797"/>
      <c r="T52" s="797"/>
      <c r="U52" s="797"/>
      <c r="V52" s="837"/>
      <c r="W52" s="837"/>
      <c r="X52" s="837"/>
    </row>
    <row r="53">
      <c r="A53" s="787">
        <v>45705.0</v>
      </c>
      <c r="B53" s="808">
        <v>45782.0</v>
      </c>
      <c r="C53" s="788">
        <v>55439.0</v>
      </c>
      <c r="D53" s="788" t="s">
        <v>95</v>
      </c>
      <c r="E53" s="787">
        <v>43709.0</v>
      </c>
      <c r="F53" s="790">
        <f t="shared" si="4"/>
        <v>68</v>
      </c>
      <c r="G53" s="789">
        <v>44011.0</v>
      </c>
      <c r="H53" s="836">
        <f t="shared" si="5"/>
        <v>58</v>
      </c>
      <c r="I53" s="788" t="s">
        <v>73</v>
      </c>
      <c r="J53" s="792"/>
      <c r="K53" s="792" t="s">
        <v>121</v>
      </c>
      <c r="L53" s="797"/>
      <c r="M53" s="789"/>
      <c r="N53" s="865" t="s">
        <v>19</v>
      </c>
      <c r="O53" s="796"/>
      <c r="P53" s="788"/>
      <c r="Q53" s="837"/>
      <c r="R53" s="797"/>
      <c r="S53" s="797"/>
      <c r="T53" s="797"/>
      <c r="U53" s="797"/>
      <c r="V53" s="837"/>
      <c r="W53" s="837"/>
      <c r="X53" s="837"/>
    </row>
    <row r="54">
      <c r="A54" s="787">
        <v>45705.0</v>
      </c>
      <c r="B54" s="808">
        <v>45782.0</v>
      </c>
      <c r="C54" s="788">
        <v>234114.0</v>
      </c>
      <c r="D54" s="788" t="s">
        <v>62</v>
      </c>
      <c r="E54" s="787">
        <v>45566.0</v>
      </c>
      <c r="F54" s="790">
        <f t="shared" si="4"/>
        <v>7</v>
      </c>
      <c r="G54" s="789">
        <v>45609.0</v>
      </c>
      <c r="H54" s="844">
        <f t="shared" si="5"/>
        <v>5</v>
      </c>
      <c r="I54" s="788" t="s">
        <v>63</v>
      </c>
      <c r="J54" s="788"/>
      <c r="K54" s="792" t="s">
        <v>121</v>
      </c>
      <c r="L54" s="797" t="s">
        <v>84</v>
      </c>
      <c r="M54" s="789">
        <v>45705.0</v>
      </c>
      <c r="N54" s="865" t="s">
        <v>19</v>
      </c>
      <c r="O54" s="866" t="s">
        <v>1736</v>
      </c>
      <c r="P54" s="797"/>
      <c r="Q54" s="837"/>
      <c r="R54" s="797"/>
      <c r="S54" s="797"/>
      <c r="T54" s="797"/>
      <c r="U54" s="797"/>
      <c r="V54" s="837"/>
      <c r="W54" s="837"/>
      <c r="X54" s="837"/>
    </row>
    <row r="55">
      <c r="A55" s="787">
        <v>45705.0</v>
      </c>
      <c r="B55" s="808">
        <v>45782.0</v>
      </c>
      <c r="C55" s="788">
        <v>129079.0</v>
      </c>
      <c r="D55" s="788" t="s">
        <v>133</v>
      </c>
      <c r="E55" s="787">
        <v>44652.0</v>
      </c>
      <c r="F55" s="790">
        <f t="shared" si="4"/>
        <v>37</v>
      </c>
      <c r="G55" s="789">
        <v>44698.0</v>
      </c>
      <c r="H55" s="836">
        <f t="shared" si="5"/>
        <v>35</v>
      </c>
      <c r="I55" s="788" t="s">
        <v>74</v>
      </c>
      <c r="J55" s="792"/>
      <c r="K55" s="792" t="s">
        <v>121</v>
      </c>
      <c r="L55" s="797"/>
      <c r="M55" s="794"/>
      <c r="N55" s="865" t="s">
        <v>19</v>
      </c>
      <c r="O55" s="870"/>
      <c r="P55" s="797"/>
      <c r="Q55" s="837"/>
      <c r="R55" s="797"/>
      <c r="S55" s="797"/>
      <c r="T55" s="797"/>
      <c r="U55" s="797"/>
      <c r="V55" s="837"/>
      <c r="W55" s="837"/>
      <c r="X55" s="837"/>
    </row>
    <row r="56">
      <c r="A56" s="787">
        <v>45705.0</v>
      </c>
      <c r="B56" s="808">
        <v>45782.0</v>
      </c>
      <c r="C56" s="788">
        <v>78063.0</v>
      </c>
      <c r="D56" s="788" t="s">
        <v>83</v>
      </c>
      <c r="E56" s="787">
        <v>43862.0</v>
      </c>
      <c r="F56" s="790">
        <f t="shared" si="4"/>
        <v>63</v>
      </c>
      <c r="G56" s="789">
        <v>44259.0</v>
      </c>
      <c r="H56" s="836">
        <f t="shared" si="5"/>
        <v>50</v>
      </c>
      <c r="I56" s="788" t="s">
        <v>73</v>
      </c>
      <c r="J56" s="792"/>
      <c r="K56" s="792" t="s">
        <v>180</v>
      </c>
      <c r="L56" s="788"/>
      <c r="M56" s="794"/>
      <c r="N56" s="865" t="s">
        <v>19</v>
      </c>
      <c r="O56" s="866"/>
      <c r="P56" s="797"/>
      <c r="Q56" s="837"/>
      <c r="R56" s="797"/>
      <c r="S56" s="797"/>
      <c r="T56" s="797"/>
      <c r="U56" s="797"/>
      <c r="V56" s="837"/>
      <c r="W56" s="837"/>
      <c r="X56" s="837"/>
    </row>
    <row r="57">
      <c r="A57" s="787">
        <v>45705.0</v>
      </c>
      <c r="B57" s="808">
        <v>45782.0</v>
      </c>
      <c r="C57" s="788">
        <v>126207.0</v>
      </c>
      <c r="D57" s="788" t="s">
        <v>41</v>
      </c>
      <c r="E57" s="787">
        <v>44652.0</v>
      </c>
      <c r="F57" s="790">
        <f t="shared" si="4"/>
        <v>37</v>
      </c>
      <c r="G57" s="789">
        <v>44680.0</v>
      </c>
      <c r="H57" s="836">
        <f t="shared" si="5"/>
        <v>36</v>
      </c>
      <c r="I57" s="788" t="s">
        <v>74</v>
      </c>
      <c r="J57" s="792"/>
      <c r="K57" s="792" t="s">
        <v>180</v>
      </c>
      <c r="L57" s="797"/>
      <c r="M57" s="794"/>
      <c r="N57" s="865" t="s">
        <v>19</v>
      </c>
      <c r="O57" s="870"/>
      <c r="P57" s="797"/>
      <c r="Q57" s="837"/>
      <c r="R57" s="797"/>
      <c r="S57" s="797"/>
      <c r="T57" s="797"/>
      <c r="U57" s="797"/>
      <c r="V57" s="837"/>
      <c r="W57" s="837"/>
      <c r="X57" s="837"/>
    </row>
    <row r="58">
      <c r="A58" s="787">
        <v>45705.0</v>
      </c>
      <c r="B58" s="808">
        <v>45782.0</v>
      </c>
      <c r="C58" s="788">
        <v>105159.0</v>
      </c>
      <c r="D58" s="788" t="s">
        <v>158</v>
      </c>
      <c r="E58" s="787">
        <v>44440.0</v>
      </c>
      <c r="F58" s="790">
        <f t="shared" si="4"/>
        <v>44</v>
      </c>
      <c r="G58" s="789">
        <v>44501.0</v>
      </c>
      <c r="H58" s="836">
        <f t="shared" si="5"/>
        <v>42</v>
      </c>
      <c r="I58" s="788" t="s">
        <v>73</v>
      </c>
      <c r="J58" s="792"/>
      <c r="K58" s="792" t="s">
        <v>180</v>
      </c>
      <c r="L58" s="797"/>
      <c r="M58" s="794"/>
      <c r="N58" s="865" t="s">
        <v>19</v>
      </c>
      <c r="O58" s="870"/>
      <c r="P58" s="797"/>
      <c r="Q58" s="837"/>
      <c r="R58" s="797"/>
      <c r="S58" s="797"/>
      <c r="T58" s="797"/>
      <c r="U58" s="797"/>
      <c r="V58" s="837"/>
      <c r="W58" s="837"/>
      <c r="X58" s="837"/>
    </row>
    <row r="59">
      <c r="A59" s="787">
        <v>45705.0</v>
      </c>
      <c r="B59" s="808">
        <v>45782.0</v>
      </c>
      <c r="C59" s="788">
        <v>231559.0</v>
      </c>
      <c r="D59" s="788" t="s">
        <v>89</v>
      </c>
      <c r="E59" s="789">
        <v>45566.0</v>
      </c>
      <c r="F59" s="790">
        <f t="shared" si="4"/>
        <v>7</v>
      </c>
      <c r="G59" s="789">
        <v>45587.0</v>
      </c>
      <c r="H59" s="803">
        <f t="shared" si="5"/>
        <v>6</v>
      </c>
      <c r="I59" s="788" t="s">
        <v>59</v>
      </c>
      <c r="J59" s="792">
        <v>103.0</v>
      </c>
      <c r="K59" s="839"/>
      <c r="L59" s="797"/>
      <c r="M59" s="789"/>
      <c r="N59" s="865" t="s">
        <v>19</v>
      </c>
      <c r="O59" s="871"/>
      <c r="P59" s="837"/>
      <c r="Q59" s="846"/>
      <c r="R59" s="797"/>
      <c r="S59" s="797"/>
      <c r="T59" s="797"/>
      <c r="U59" s="797"/>
      <c r="V59" s="837"/>
      <c r="W59" s="837"/>
      <c r="X59" s="837"/>
    </row>
    <row r="60">
      <c r="A60" s="787">
        <v>45705.0</v>
      </c>
      <c r="B60" s="808">
        <v>45782.0</v>
      </c>
      <c r="C60" s="788">
        <v>235882.0</v>
      </c>
      <c r="D60" s="788" t="s">
        <v>89</v>
      </c>
      <c r="E60" s="789">
        <v>45597.0</v>
      </c>
      <c r="F60" s="790">
        <f t="shared" si="4"/>
        <v>6</v>
      </c>
      <c r="G60" s="789">
        <v>45651.0</v>
      </c>
      <c r="H60" s="819">
        <f t="shared" si="5"/>
        <v>4</v>
      </c>
      <c r="I60" s="788" t="s">
        <v>74</v>
      </c>
      <c r="J60" s="788" t="s">
        <v>33</v>
      </c>
      <c r="K60" s="839"/>
      <c r="L60" s="788"/>
      <c r="M60" s="789"/>
      <c r="N60" s="865" t="s">
        <v>19</v>
      </c>
      <c r="O60" s="872"/>
      <c r="P60" s="837"/>
      <c r="Q60" s="846"/>
      <c r="R60" s="797"/>
      <c r="S60" s="797"/>
      <c r="T60" s="797"/>
      <c r="U60" s="797"/>
      <c r="V60" s="837"/>
      <c r="W60" s="837"/>
      <c r="X60" s="837"/>
    </row>
    <row r="61">
      <c r="A61" s="787">
        <v>45705.0</v>
      </c>
      <c r="B61" s="808">
        <v>45782.0</v>
      </c>
      <c r="C61" s="811">
        <v>64498.0</v>
      </c>
      <c r="D61" s="788" t="s">
        <v>158</v>
      </c>
      <c r="E61" s="789">
        <v>43983.0</v>
      </c>
      <c r="F61" s="790">
        <f t="shared" si="4"/>
        <v>59</v>
      </c>
      <c r="G61" s="789">
        <v>44089.0</v>
      </c>
      <c r="H61" s="836">
        <f t="shared" si="5"/>
        <v>55</v>
      </c>
      <c r="I61" s="788" t="s">
        <v>49</v>
      </c>
      <c r="J61" s="788">
        <v>505.0</v>
      </c>
      <c r="K61" s="839"/>
      <c r="L61" s="788"/>
      <c r="M61" s="789"/>
      <c r="N61" s="865" t="s">
        <v>19</v>
      </c>
      <c r="O61" s="872"/>
      <c r="P61" s="822"/>
      <c r="Q61" s="846"/>
      <c r="R61" s="797"/>
      <c r="S61" s="797"/>
      <c r="T61" s="797"/>
      <c r="U61" s="797"/>
      <c r="V61" s="837"/>
      <c r="W61" s="837"/>
      <c r="X61" s="837"/>
    </row>
    <row r="62">
      <c r="A62" s="787">
        <v>45705.0</v>
      </c>
      <c r="B62" s="808">
        <v>45782.0</v>
      </c>
      <c r="C62" s="788">
        <v>207261.0</v>
      </c>
      <c r="D62" s="788" t="s">
        <v>158</v>
      </c>
      <c r="E62" s="789">
        <v>45323.0</v>
      </c>
      <c r="F62" s="790">
        <f t="shared" si="4"/>
        <v>15</v>
      </c>
      <c r="G62" s="789">
        <v>45371.0</v>
      </c>
      <c r="H62" s="809">
        <f t="shared" si="5"/>
        <v>13</v>
      </c>
      <c r="I62" s="788" t="s">
        <v>42</v>
      </c>
      <c r="J62" s="788">
        <v>2.34391720714E11</v>
      </c>
      <c r="K62" s="839"/>
      <c r="L62" s="788"/>
      <c r="M62" s="789"/>
      <c r="N62" s="865" t="s">
        <v>19</v>
      </c>
      <c r="O62" s="872"/>
      <c r="P62" s="837"/>
      <c r="Q62" s="846"/>
      <c r="R62" s="797"/>
      <c r="S62" s="797"/>
      <c r="T62" s="797"/>
      <c r="U62" s="797"/>
      <c r="V62" s="837"/>
      <c r="W62" s="837"/>
      <c r="X62" s="837"/>
    </row>
    <row r="63">
      <c r="A63" s="787">
        <v>45705.0</v>
      </c>
      <c r="B63" s="808">
        <v>45782.0</v>
      </c>
      <c r="C63" s="788">
        <v>229090.0</v>
      </c>
      <c r="D63" s="788" t="s">
        <v>158</v>
      </c>
      <c r="E63" s="789">
        <v>45505.0</v>
      </c>
      <c r="F63" s="790">
        <f t="shared" si="4"/>
        <v>9</v>
      </c>
      <c r="G63" s="789">
        <v>45561.0</v>
      </c>
      <c r="H63" s="791">
        <f t="shared" si="5"/>
        <v>7</v>
      </c>
      <c r="I63" s="788" t="s">
        <v>42</v>
      </c>
      <c r="J63" s="788">
        <v>23.0</v>
      </c>
      <c r="K63" s="839">
        <v>5000.0</v>
      </c>
      <c r="L63" s="797"/>
      <c r="M63" s="789">
        <v>45737.0</v>
      </c>
      <c r="N63" s="865" t="s">
        <v>19</v>
      </c>
      <c r="O63" s="845" t="s">
        <v>1737</v>
      </c>
      <c r="P63" s="837"/>
      <c r="Q63" s="846"/>
      <c r="R63" s="797"/>
      <c r="S63" s="797"/>
      <c r="T63" s="797"/>
      <c r="U63" s="797"/>
      <c r="V63" s="837"/>
      <c r="W63" s="837"/>
      <c r="X63" s="837"/>
    </row>
    <row r="64">
      <c r="A64" s="787">
        <v>45705.0</v>
      </c>
      <c r="B64" s="808">
        <v>45782.0</v>
      </c>
      <c r="C64" s="790">
        <v>226630.0</v>
      </c>
      <c r="D64" s="788" t="s">
        <v>111</v>
      </c>
      <c r="E64" s="789">
        <v>45505.0</v>
      </c>
      <c r="F64" s="790">
        <f t="shared" si="4"/>
        <v>9</v>
      </c>
      <c r="G64" s="789">
        <v>45539.0</v>
      </c>
      <c r="H64" s="791">
        <f t="shared" si="5"/>
        <v>8</v>
      </c>
      <c r="I64" s="788" t="s">
        <v>59</v>
      </c>
      <c r="J64" s="792">
        <v>101.0</v>
      </c>
      <c r="K64" s="793">
        <v>5000.0</v>
      </c>
      <c r="L64" s="792" t="s">
        <v>68</v>
      </c>
      <c r="M64" s="794">
        <v>45782.0</v>
      </c>
      <c r="N64" s="795" t="s">
        <v>17</v>
      </c>
      <c r="O64" s="845" t="s">
        <v>1738</v>
      </c>
      <c r="P64" s="825" t="s">
        <v>61</v>
      </c>
      <c r="Q64" s="873" t="s">
        <v>1739</v>
      </c>
      <c r="R64" s="797"/>
      <c r="S64" s="797"/>
      <c r="T64" s="797"/>
      <c r="U64" s="797"/>
      <c r="V64" s="837"/>
      <c r="W64" s="837"/>
      <c r="X64" s="837"/>
    </row>
    <row r="65">
      <c r="A65" s="847">
        <v>45747.0</v>
      </c>
      <c r="B65" s="808">
        <v>45782.0</v>
      </c>
      <c r="C65" s="848">
        <v>245813.0</v>
      </c>
      <c r="D65" s="848" t="s">
        <v>77</v>
      </c>
      <c r="E65" s="847">
        <v>45566.0</v>
      </c>
      <c r="F65" s="790">
        <v>6.0</v>
      </c>
      <c r="G65" s="849">
        <v>45737.0</v>
      </c>
      <c r="H65" s="848">
        <v>1.0</v>
      </c>
      <c r="I65" s="848" t="s">
        <v>42</v>
      </c>
      <c r="J65" s="848"/>
      <c r="K65" s="874"/>
      <c r="L65" s="848"/>
      <c r="M65" s="849"/>
      <c r="N65" s="848" t="s">
        <v>19</v>
      </c>
      <c r="O65" s="875"/>
      <c r="P65" s="854"/>
      <c r="Q65" s="837"/>
      <c r="R65" s="797"/>
      <c r="S65" s="797"/>
      <c r="T65" s="797"/>
      <c r="U65" s="797"/>
      <c r="V65" s="837"/>
      <c r="W65" s="837"/>
      <c r="X65" s="837"/>
    </row>
    <row r="66">
      <c r="A66" s="847">
        <v>45747.0</v>
      </c>
      <c r="B66" s="808">
        <v>45782.0</v>
      </c>
      <c r="C66" s="848">
        <v>246930.0</v>
      </c>
      <c r="D66" s="848" t="s">
        <v>99</v>
      </c>
      <c r="E66" s="847">
        <v>45536.0</v>
      </c>
      <c r="F66" s="790">
        <v>7.0</v>
      </c>
      <c r="G66" s="849">
        <v>45737.0</v>
      </c>
      <c r="H66" s="848">
        <v>1.0</v>
      </c>
      <c r="I66" s="848" t="s">
        <v>73</v>
      </c>
      <c r="J66" s="848"/>
      <c r="K66" s="874"/>
      <c r="L66" s="854"/>
      <c r="M66" s="849"/>
      <c r="N66" s="848" t="s">
        <v>19</v>
      </c>
      <c r="O66" s="875"/>
      <c r="P66" s="854"/>
      <c r="Q66" s="837"/>
      <c r="R66" s="797"/>
      <c r="S66" s="797"/>
      <c r="T66" s="797"/>
      <c r="U66" s="797"/>
      <c r="V66" s="837"/>
      <c r="W66" s="837"/>
      <c r="X66" s="837"/>
    </row>
    <row r="67">
      <c r="A67" s="847">
        <v>45747.0</v>
      </c>
      <c r="B67" s="808">
        <v>45782.0</v>
      </c>
      <c r="C67" s="848">
        <v>246958.0</v>
      </c>
      <c r="D67" s="848" t="s">
        <v>96</v>
      </c>
      <c r="E67" s="847">
        <v>45536.0</v>
      </c>
      <c r="F67" s="790">
        <v>7.0</v>
      </c>
      <c r="G67" s="849">
        <v>45737.0</v>
      </c>
      <c r="H67" s="848">
        <v>1.0</v>
      </c>
      <c r="I67" s="848" t="s">
        <v>74</v>
      </c>
      <c r="J67" s="848"/>
      <c r="K67" s="874"/>
      <c r="L67" s="848"/>
      <c r="M67" s="849"/>
      <c r="N67" s="848" t="s">
        <v>19</v>
      </c>
      <c r="O67" s="876"/>
      <c r="P67" s="854"/>
      <c r="Q67" s="837"/>
      <c r="R67" s="797"/>
      <c r="S67" s="797"/>
      <c r="T67" s="797"/>
      <c r="U67" s="797"/>
      <c r="V67" s="837"/>
      <c r="W67" s="837"/>
      <c r="X67" s="837"/>
    </row>
    <row r="68">
      <c r="A68" s="847">
        <v>45747.0</v>
      </c>
      <c r="B68" s="808">
        <v>45782.0</v>
      </c>
      <c r="C68" s="848">
        <v>246776.0</v>
      </c>
      <c r="D68" s="848" t="s">
        <v>161</v>
      </c>
      <c r="E68" s="847">
        <v>45108.0</v>
      </c>
      <c r="F68" s="790">
        <v>21.0</v>
      </c>
      <c r="G68" s="849">
        <v>45736.0</v>
      </c>
      <c r="H68" s="848">
        <v>1.0</v>
      </c>
      <c r="I68" s="848" t="s">
        <v>59</v>
      </c>
      <c r="J68" s="848"/>
      <c r="K68" s="874"/>
      <c r="L68" s="854"/>
      <c r="M68" s="849"/>
      <c r="N68" s="848" t="s">
        <v>19</v>
      </c>
      <c r="O68" s="853" t="s">
        <v>1740</v>
      </c>
      <c r="P68" s="854"/>
      <c r="Q68" s="837"/>
      <c r="R68" s="797"/>
      <c r="S68" s="797"/>
      <c r="T68" s="797"/>
      <c r="U68" s="797"/>
      <c r="V68" s="837"/>
      <c r="W68" s="837"/>
      <c r="X68" s="837"/>
    </row>
    <row r="69">
      <c r="A69" s="847">
        <v>45747.0</v>
      </c>
      <c r="B69" s="808">
        <v>45782.0</v>
      </c>
      <c r="C69" s="848">
        <v>246961.0</v>
      </c>
      <c r="D69" s="848" t="s">
        <v>161</v>
      </c>
      <c r="E69" s="847">
        <v>45597.0</v>
      </c>
      <c r="F69" s="790">
        <v>5.0</v>
      </c>
      <c r="G69" s="849">
        <v>45737.0</v>
      </c>
      <c r="H69" s="848">
        <v>1.0</v>
      </c>
      <c r="I69" s="848" t="s">
        <v>74</v>
      </c>
      <c r="J69" s="850"/>
      <c r="K69" s="874"/>
      <c r="L69" s="854"/>
      <c r="M69" s="849"/>
      <c r="N69" s="848" t="s">
        <v>19</v>
      </c>
      <c r="O69" s="876"/>
      <c r="P69" s="854"/>
      <c r="Q69" s="837"/>
      <c r="R69" s="797"/>
      <c r="S69" s="797"/>
      <c r="T69" s="797"/>
      <c r="U69" s="797"/>
      <c r="V69" s="837"/>
      <c r="W69" s="837"/>
      <c r="X69" s="837"/>
    </row>
    <row r="70">
      <c r="A70" s="847">
        <v>45747.0</v>
      </c>
      <c r="B70" s="808">
        <v>45782.0</v>
      </c>
      <c r="C70" s="848">
        <v>246967.0</v>
      </c>
      <c r="D70" s="848" t="s">
        <v>161</v>
      </c>
      <c r="E70" s="847">
        <v>45139.0</v>
      </c>
      <c r="F70" s="790">
        <v>20.0</v>
      </c>
      <c r="G70" s="849">
        <v>45737.0</v>
      </c>
      <c r="H70" s="848">
        <v>1.0</v>
      </c>
      <c r="I70" s="848" t="s">
        <v>49</v>
      </c>
      <c r="J70" s="850">
        <v>535.0</v>
      </c>
      <c r="K70" s="851">
        <v>0.0</v>
      </c>
      <c r="L70" s="850" t="s">
        <v>68</v>
      </c>
      <c r="M70" s="852">
        <v>45782.0</v>
      </c>
      <c r="N70" s="850" t="s">
        <v>22</v>
      </c>
      <c r="O70" s="853" t="s">
        <v>1741</v>
      </c>
      <c r="P70" s="850" t="s">
        <v>66</v>
      </c>
      <c r="Q70" s="837"/>
      <c r="R70" s="797"/>
      <c r="S70" s="797"/>
      <c r="T70" s="797"/>
      <c r="U70" s="797"/>
      <c r="V70" s="837"/>
      <c r="W70" s="837"/>
      <c r="X70" s="837"/>
    </row>
    <row r="71">
      <c r="A71" s="847">
        <v>45747.0</v>
      </c>
      <c r="B71" s="808">
        <v>45782.0</v>
      </c>
      <c r="C71" s="848">
        <v>247006.0</v>
      </c>
      <c r="D71" s="848" t="s">
        <v>161</v>
      </c>
      <c r="E71" s="847">
        <v>44958.0</v>
      </c>
      <c r="F71" s="790">
        <v>26.0</v>
      </c>
      <c r="G71" s="849">
        <v>45737.0</v>
      </c>
      <c r="H71" s="848">
        <v>1.0</v>
      </c>
      <c r="I71" s="848" t="s">
        <v>49</v>
      </c>
      <c r="J71" s="850">
        <v>535.0</v>
      </c>
      <c r="K71" s="851">
        <v>0.0</v>
      </c>
      <c r="L71" s="850" t="s">
        <v>68</v>
      </c>
      <c r="M71" s="852">
        <v>45782.0</v>
      </c>
      <c r="N71" s="850" t="s">
        <v>22</v>
      </c>
      <c r="O71" s="853" t="s">
        <v>1742</v>
      </c>
      <c r="P71" s="850" t="s">
        <v>66</v>
      </c>
      <c r="Q71" s="837"/>
      <c r="R71" s="871"/>
      <c r="S71" s="871"/>
      <c r="T71" s="871"/>
      <c r="U71" s="871"/>
      <c r="V71" s="846"/>
      <c r="W71" s="846"/>
      <c r="X71" s="846"/>
    </row>
    <row r="72">
      <c r="A72" s="847">
        <v>45747.0</v>
      </c>
      <c r="B72" s="808">
        <v>45782.0</v>
      </c>
      <c r="C72" s="848">
        <v>246595.0</v>
      </c>
      <c r="D72" s="848" t="s">
        <v>83</v>
      </c>
      <c r="E72" s="847">
        <v>45505.0</v>
      </c>
      <c r="F72" s="790">
        <v>8.0</v>
      </c>
      <c r="G72" s="849">
        <v>45738.0</v>
      </c>
      <c r="H72" s="848">
        <v>1.0</v>
      </c>
      <c r="I72" s="848" t="s">
        <v>59</v>
      </c>
      <c r="J72" s="848"/>
      <c r="K72" s="874"/>
      <c r="L72" s="848"/>
      <c r="M72" s="849"/>
      <c r="N72" s="848" t="s">
        <v>19</v>
      </c>
      <c r="O72" s="853" t="s">
        <v>1743</v>
      </c>
      <c r="P72" s="854"/>
      <c r="Q72" s="837"/>
      <c r="R72" s="871"/>
      <c r="S72" s="871"/>
      <c r="T72" s="871"/>
      <c r="U72" s="871"/>
      <c r="V72" s="846"/>
      <c r="W72" s="846"/>
      <c r="X72" s="846"/>
    </row>
    <row r="73">
      <c r="A73" s="847">
        <v>45747.0</v>
      </c>
      <c r="B73" s="808">
        <v>45782.0</v>
      </c>
      <c r="C73" s="855">
        <v>246978.0</v>
      </c>
      <c r="D73" s="848" t="s">
        <v>161</v>
      </c>
      <c r="E73" s="847">
        <v>45017.0</v>
      </c>
      <c r="F73" s="790">
        <v>24.0</v>
      </c>
      <c r="G73" s="849">
        <v>45737.0</v>
      </c>
      <c r="H73" s="848">
        <v>1.0</v>
      </c>
      <c r="I73" s="848" t="s">
        <v>59</v>
      </c>
      <c r="J73" s="850">
        <v>103.0</v>
      </c>
      <c r="K73" s="874"/>
      <c r="L73" s="854"/>
      <c r="M73" s="849"/>
      <c r="N73" s="848" t="s">
        <v>19</v>
      </c>
      <c r="O73" s="876"/>
      <c r="P73" s="854"/>
      <c r="Q73" s="837"/>
      <c r="R73" s="871"/>
      <c r="S73" s="871"/>
      <c r="T73" s="871"/>
      <c r="U73" s="871"/>
      <c r="V73" s="846"/>
      <c r="W73" s="846"/>
      <c r="X73" s="846"/>
    </row>
    <row r="74">
      <c r="A74" s="847"/>
      <c r="B74" s="808">
        <v>45782.0</v>
      </c>
      <c r="C74" s="850">
        <v>248240.0</v>
      </c>
      <c r="D74" s="850"/>
      <c r="E74" s="847"/>
      <c r="F74" s="790"/>
      <c r="G74" s="849"/>
      <c r="H74" s="848"/>
      <c r="I74" s="848"/>
      <c r="J74" s="850"/>
      <c r="K74" s="851"/>
      <c r="L74" s="850"/>
      <c r="M74" s="852"/>
      <c r="N74" s="848" t="s">
        <v>19</v>
      </c>
      <c r="O74" s="853"/>
      <c r="P74" s="854"/>
      <c r="Q74" s="837"/>
      <c r="R74" s="871"/>
      <c r="S74" s="871"/>
      <c r="T74" s="871"/>
      <c r="U74" s="871"/>
      <c r="V74" s="846"/>
      <c r="W74" s="846"/>
      <c r="X74" s="846"/>
    </row>
    <row r="75">
      <c r="A75" s="787">
        <v>45705.0</v>
      </c>
      <c r="B75" s="808">
        <v>45782.0</v>
      </c>
      <c r="C75" s="788">
        <v>230818.0</v>
      </c>
      <c r="D75" s="788" t="s">
        <v>70</v>
      </c>
      <c r="E75" s="789">
        <v>45566.0</v>
      </c>
      <c r="F75" s="790">
        <f t="shared" ref="F75:F82" si="6">DATEDIF(E75,TODAY(),"M")</f>
        <v>7</v>
      </c>
      <c r="G75" s="789">
        <v>45576.0</v>
      </c>
      <c r="H75" s="803">
        <f t="shared" ref="H75:H82" si="7">DATEDIF(G75,TODAY(),"M")</f>
        <v>6</v>
      </c>
      <c r="I75" s="788" t="s">
        <v>59</v>
      </c>
      <c r="J75" s="792" t="s">
        <v>33</v>
      </c>
      <c r="K75" s="793" t="s">
        <v>1744</v>
      </c>
      <c r="L75" s="792" t="s">
        <v>68</v>
      </c>
      <c r="M75" s="794">
        <v>45772.0</v>
      </c>
      <c r="N75" s="795" t="s">
        <v>19</v>
      </c>
      <c r="O75" s="796" t="s">
        <v>200</v>
      </c>
      <c r="P75" s="792" t="s">
        <v>61</v>
      </c>
      <c r="Q75" s="837"/>
      <c r="R75" s="871"/>
      <c r="S75" s="871"/>
      <c r="T75" s="871"/>
      <c r="U75" s="871"/>
      <c r="V75" s="846"/>
      <c r="W75" s="846"/>
      <c r="X75" s="846"/>
    </row>
    <row r="76">
      <c r="A76" s="787">
        <v>45705.0</v>
      </c>
      <c r="B76" s="808">
        <v>45779.0</v>
      </c>
      <c r="C76" s="788">
        <v>189667.0</v>
      </c>
      <c r="D76" s="788" t="s">
        <v>77</v>
      </c>
      <c r="E76" s="789">
        <v>45170.0</v>
      </c>
      <c r="F76" s="790">
        <f t="shared" si="6"/>
        <v>20</v>
      </c>
      <c r="G76" s="789">
        <v>45216.0</v>
      </c>
      <c r="H76" s="838">
        <f t="shared" si="7"/>
        <v>18</v>
      </c>
      <c r="I76" s="788" t="s">
        <v>49</v>
      </c>
      <c r="J76" s="792">
        <v>512.0</v>
      </c>
      <c r="K76" s="793" t="s">
        <v>174</v>
      </c>
      <c r="L76" s="792" t="s">
        <v>51</v>
      </c>
      <c r="M76" s="794">
        <v>45779.0</v>
      </c>
      <c r="N76" s="795" t="s">
        <v>17</v>
      </c>
      <c r="O76" s="796" t="s">
        <v>329</v>
      </c>
      <c r="P76" s="792" t="s">
        <v>61</v>
      </c>
      <c r="Q76" s="837"/>
      <c r="R76" s="871"/>
      <c r="S76" s="871"/>
      <c r="T76" s="871"/>
      <c r="U76" s="871"/>
      <c r="V76" s="846"/>
      <c r="W76" s="846"/>
      <c r="X76" s="846"/>
    </row>
    <row r="77">
      <c r="A77" s="787">
        <v>45721.0</v>
      </c>
      <c r="B77" s="808">
        <v>45782.0</v>
      </c>
      <c r="C77" s="788">
        <v>205527.0</v>
      </c>
      <c r="D77" s="788" t="s">
        <v>83</v>
      </c>
      <c r="E77" s="789">
        <v>45292.0</v>
      </c>
      <c r="F77" s="790">
        <f t="shared" si="6"/>
        <v>16</v>
      </c>
      <c r="G77" s="789">
        <v>45359.0</v>
      </c>
      <c r="H77" s="809">
        <f t="shared" si="7"/>
        <v>13</v>
      </c>
      <c r="I77" s="788" t="s">
        <v>73</v>
      </c>
      <c r="J77" s="788" t="s">
        <v>147</v>
      </c>
      <c r="K77" s="839">
        <v>4500.0</v>
      </c>
      <c r="L77" s="797" t="s">
        <v>51</v>
      </c>
      <c r="M77" s="794">
        <v>45771.0</v>
      </c>
      <c r="N77" s="795" t="s">
        <v>19</v>
      </c>
      <c r="O77" s="796" t="s">
        <v>1745</v>
      </c>
      <c r="P77" s="792" t="s">
        <v>61</v>
      </c>
      <c r="Q77" s="837"/>
      <c r="R77" s="871"/>
      <c r="S77" s="871"/>
      <c r="T77" s="871"/>
      <c r="U77" s="871"/>
      <c r="V77" s="846"/>
      <c r="W77" s="846"/>
      <c r="X77" s="846"/>
    </row>
    <row r="78">
      <c r="A78" s="787">
        <v>45705.0</v>
      </c>
      <c r="B78" s="808">
        <v>45782.0</v>
      </c>
      <c r="C78" s="788">
        <v>210411.0</v>
      </c>
      <c r="D78" s="788" t="s">
        <v>83</v>
      </c>
      <c r="E78" s="789">
        <v>45383.0</v>
      </c>
      <c r="F78" s="790">
        <f t="shared" si="6"/>
        <v>13</v>
      </c>
      <c r="G78" s="789">
        <v>45397.0</v>
      </c>
      <c r="H78" s="813">
        <f t="shared" si="7"/>
        <v>12</v>
      </c>
      <c r="I78" s="788" t="s">
        <v>73</v>
      </c>
      <c r="J78" s="792">
        <v>201.0</v>
      </c>
      <c r="K78" s="793" t="s">
        <v>174</v>
      </c>
      <c r="L78" s="792" t="s">
        <v>51</v>
      </c>
      <c r="M78" s="794">
        <v>45771.0</v>
      </c>
      <c r="N78" s="795" t="s">
        <v>19</v>
      </c>
      <c r="O78" s="796" t="s">
        <v>1746</v>
      </c>
      <c r="P78" s="792" t="s">
        <v>61</v>
      </c>
      <c r="Q78" s="825" t="s">
        <v>1747</v>
      </c>
      <c r="R78" s="871"/>
      <c r="S78" s="871"/>
      <c r="T78" s="871"/>
      <c r="U78" s="871"/>
      <c r="V78" s="846"/>
      <c r="W78" s="846"/>
      <c r="X78" s="846"/>
    </row>
    <row r="79">
      <c r="A79" s="821">
        <v>45705.0</v>
      </c>
      <c r="B79" s="808">
        <v>45782.0</v>
      </c>
      <c r="C79" s="822">
        <v>221326.0</v>
      </c>
      <c r="D79" s="822" t="s">
        <v>70</v>
      </c>
      <c r="E79" s="823">
        <v>45352.0</v>
      </c>
      <c r="F79" s="790">
        <f t="shared" si="6"/>
        <v>14</v>
      </c>
      <c r="G79" s="823">
        <v>45455.0</v>
      </c>
      <c r="H79" s="877">
        <f t="shared" si="7"/>
        <v>10</v>
      </c>
      <c r="I79" s="822" t="s">
        <v>49</v>
      </c>
      <c r="J79" s="822">
        <v>512.0</v>
      </c>
      <c r="K79" s="859"/>
      <c r="L79" s="822"/>
      <c r="M79" s="827">
        <v>45772.0</v>
      </c>
      <c r="N79" s="795" t="s">
        <v>19</v>
      </c>
      <c r="O79" s="828" t="s">
        <v>1748</v>
      </c>
      <c r="P79" s="837"/>
      <c r="Q79" s="837"/>
      <c r="R79" s="871"/>
      <c r="S79" s="871"/>
      <c r="T79" s="871"/>
      <c r="U79" s="871"/>
      <c r="V79" s="846"/>
      <c r="W79" s="846"/>
      <c r="X79" s="846"/>
    </row>
    <row r="80">
      <c r="A80" s="787">
        <v>45705.0</v>
      </c>
      <c r="B80" s="808">
        <v>45782.0</v>
      </c>
      <c r="C80" s="788">
        <v>240050.0</v>
      </c>
      <c r="D80" s="788" t="s">
        <v>89</v>
      </c>
      <c r="E80" s="863">
        <v>45566.0</v>
      </c>
      <c r="F80" s="790">
        <f t="shared" si="6"/>
        <v>7</v>
      </c>
      <c r="G80" s="863">
        <v>45677.0</v>
      </c>
      <c r="H80" s="864">
        <f t="shared" si="7"/>
        <v>3</v>
      </c>
      <c r="I80" s="788" t="s">
        <v>74</v>
      </c>
      <c r="J80" s="792">
        <v>308.0</v>
      </c>
      <c r="K80" s="793">
        <v>2000.0</v>
      </c>
      <c r="L80" s="792" t="s">
        <v>68</v>
      </c>
      <c r="M80" s="794">
        <v>45771.0</v>
      </c>
      <c r="N80" s="795" t="s">
        <v>19</v>
      </c>
      <c r="O80" s="796" t="s">
        <v>1749</v>
      </c>
      <c r="P80" s="822"/>
      <c r="Q80" s="837"/>
      <c r="R80" s="871"/>
      <c r="S80" s="871"/>
      <c r="T80" s="871"/>
      <c r="U80" s="871"/>
      <c r="V80" s="846"/>
      <c r="W80" s="846"/>
      <c r="X80" s="846"/>
    </row>
    <row r="81">
      <c r="A81" s="787">
        <v>45705.0</v>
      </c>
      <c r="B81" s="808">
        <v>45782.0</v>
      </c>
      <c r="C81" s="788">
        <v>74091.0</v>
      </c>
      <c r="D81" s="788" t="s">
        <v>158</v>
      </c>
      <c r="E81" s="863">
        <v>43586.0</v>
      </c>
      <c r="F81" s="790">
        <f t="shared" si="6"/>
        <v>72</v>
      </c>
      <c r="G81" s="863">
        <v>44197.0</v>
      </c>
      <c r="H81" s="836">
        <f t="shared" si="7"/>
        <v>52</v>
      </c>
      <c r="I81" s="788" t="s">
        <v>73</v>
      </c>
      <c r="J81" s="788" t="s">
        <v>33</v>
      </c>
      <c r="K81" s="839"/>
      <c r="L81" s="792" t="s">
        <v>68</v>
      </c>
      <c r="M81" s="794">
        <v>45773.0</v>
      </c>
      <c r="N81" s="795" t="s">
        <v>19</v>
      </c>
      <c r="O81" s="796" t="s">
        <v>1750</v>
      </c>
      <c r="P81" s="837"/>
      <c r="Q81" s="837"/>
      <c r="R81" s="871"/>
      <c r="S81" s="871"/>
      <c r="T81" s="871"/>
      <c r="U81" s="871"/>
      <c r="V81" s="846"/>
      <c r="W81" s="846"/>
      <c r="X81" s="846"/>
    </row>
    <row r="82">
      <c r="A82" s="787">
        <v>45705.0</v>
      </c>
      <c r="B82" s="808">
        <v>45782.0</v>
      </c>
      <c r="C82" s="788">
        <v>234478.0</v>
      </c>
      <c r="D82" s="788" t="s">
        <v>158</v>
      </c>
      <c r="E82" s="863">
        <v>45566.0</v>
      </c>
      <c r="F82" s="790">
        <f t="shared" si="6"/>
        <v>7</v>
      </c>
      <c r="G82" s="863">
        <v>45618.0</v>
      </c>
      <c r="H82" s="844">
        <f t="shared" si="7"/>
        <v>5</v>
      </c>
      <c r="I82" s="788" t="s">
        <v>59</v>
      </c>
      <c r="J82" s="792">
        <v>101.0</v>
      </c>
      <c r="K82" s="793" t="s">
        <v>1744</v>
      </c>
      <c r="L82" s="792" t="s">
        <v>68</v>
      </c>
      <c r="M82" s="794">
        <v>45772.0</v>
      </c>
      <c r="N82" s="795" t="s">
        <v>19</v>
      </c>
      <c r="O82" s="796" t="s">
        <v>200</v>
      </c>
      <c r="P82" s="825" t="s">
        <v>61</v>
      </c>
      <c r="Q82" s="837"/>
      <c r="R82" s="871"/>
      <c r="S82" s="871"/>
      <c r="T82" s="871"/>
      <c r="U82" s="871"/>
      <c r="V82" s="846"/>
      <c r="W82" s="846"/>
      <c r="X82" s="846"/>
    </row>
    <row r="83">
      <c r="A83" s="787">
        <v>45705.0</v>
      </c>
      <c r="B83" s="808">
        <v>45782.0</v>
      </c>
      <c r="C83" s="850">
        <v>223149.0</v>
      </c>
      <c r="D83" s="850" t="s">
        <v>83</v>
      </c>
      <c r="E83" s="878">
        <v>45444.0</v>
      </c>
      <c r="F83" s="790">
        <v>10.0</v>
      </c>
      <c r="G83" s="852">
        <v>45507.0</v>
      </c>
      <c r="H83" s="850">
        <v>8.0</v>
      </c>
      <c r="I83" s="850" t="s">
        <v>59</v>
      </c>
      <c r="J83" s="850">
        <v>102.0</v>
      </c>
      <c r="K83" s="851">
        <v>4000.0</v>
      </c>
      <c r="L83" s="850" t="s">
        <v>68</v>
      </c>
      <c r="M83" s="852">
        <v>45772.0</v>
      </c>
      <c r="N83" s="795" t="s">
        <v>19</v>
      </c>
      <c r="O83" s="853" t="s">
        <v>200</v>
      </c>
      <c r="P83" s="850" t="s">
        <v>61</v>
      </c>
      <c r="Q83" s="837"/>
      <c r="R83" s="797"/>
      <c r="S83" s="797"/>
      <c r="T83" s="797"/>
      <c r="U83" s="797"/>
      <c r="V83" s="837"/>
      <c r="W83" s="837"/>
      <c r="X83" s="837"/>
    </row>
    <row r="84">
      <c r="A84" s="787">
        <v>45705.0</v>
      </c>
      <c r="B84" s="808">
        <v>45782.0</v>
      </c>
      <c r="C84" s="788">
        <v>40052.0</v>
      </c>
      <c r="D84" s="788" t="s">
        <v>41</v>
      </c>
      <c r="E84" s="787">
        <v>43678.0</v>
      </c>
      <c r="F84" s="790">
        <f t="shared" ref="F84:F85" si="8">DATEDIF(E84,TODAY(),"M")</f>
        <v>69</v>
      </c>
      <c r="G84" s="789">
        <v>43874.0</v>
      </c>
      <c r="H84" s="836">
        <f t="shared" ref="H84:H85" si="9">DATEDIF(G84,TODAY(),"M")</f>
        <v>62</v>
      </c>
      <c r="I84" s="788" t="s">
        <v>73</v>
      </c>
      <c r="J84" s="792"/>
      <c r="K84" s="792" t="s">
        <v>1751</v>
      </c>
      <c r="L84" s="792" t="s">
        <v>51</v>
      </c>
      <c r="M84" s="794">
        <v>45773.0</v>
      </c>
      <c r="N84" s="795" t="s">
        <v>19</v>
      </c>
      <c r="O84" s="796" t="s">
        <v>1752</v>
      </c>
      <c r="P84" s="792"/>
      <c r="Q84" s="837"/>
      <c r="R84" s="797"/>
      <c r="S84" s="797"/>
      <c r="T84" s="797"/>
      <c r="U84" s="797"/>
      <c r="V84" s="837"/>
      <c r="W84" s="837"/>
      <c r="X84" s="837"/>
    </row>
    <row r="85">
      <c r="A85" s="787">
        <v>45713.0</v>
      </c>
      <c r="B85" s="808">
        <v>45782.0</v>
      </c>
      <c r="C85" s="788">
        <v>230475.0</v>
      </c>
      <c r="D85" s="788" t="s">
        <v>83</v>
      </c>
      <c r="E85" s="789">
        <v>45505.0</v>
      </c>
      <c r="F85" s="790">
        <f t="shared" si="8"/>
        <v>9</v>
      </c>
      <c r="G85" s="789">
        <v>45574.0</v>
      </c>
      <c r="H85" s="803">
        <f t="shared" si="9"/>
        <v>6</v>
      </c>
      <c r="I85" s="788" t="s">
        <v>59</v>
      </c>
      <c r="J85" s="792" t="s">
        <v>188</v>
      </c>
      <c r="K85" s="793" t="s">
        <v>612</v>
      </c>
      <c r="L85" s="792" t="s">
        <v>84</v>
      </c>
      <c r="M85" s="794">
        <v>45770.0</v>
      </c>
      <c r="N85" s="795" t="s">
        <v>19</v>
      </c>
      <c r="O85" s="796" t="s">
        <v>1753</v>
      </c>
      <c r="P85" s="792" t="s">
        <v>61</v>
      </c>
      <c r="Q85" s="837"/>
      <c r="R85" s="797"/>
      <c r="S85" s="797"/>
      <c r="T85" s="797"/>
      <c r="U85" s="797"/>
      <c r="V85" s="837"/>
      <c r="W85" s="837"/>
      <c r="X85" s="837"/>
    </row>
    <row r="86">
      <c r="A86" s="787">
        <v>45705.0</v>
      </c>
      <c r="B86" s="808">
        <v>45782.0</v>
      </c>
      <c r="C86" s="850">
        <v>248143.0</v>
      </c>
      <c r="D86" s="850" t="s">
        <v>58</v>
      </c>
      <c r="E86" s="878">
        <v>45748.0</v>
      </c>
      <c r="F86" s="790">
        <v>1.0</v>
      </c>
      <c r="G86" s="852">
        <v>45748.0</v>
      </c>
      <c r="H86" s="850">
        <v>1.0</v>
      </c>
      <c r="I86" s="850" t="s">
        <v>59</v>
      </c>
      <c r="J86" s="850"/>
      <c r="K86" s="874"/>
      <c r="L86" s="854"/>
      <c r="M86" s="852"/>
      <c r="N86" s="795" t="s">
        <v>25</v>
      </c>
      <c r="O86" s="853" t="s">
        <v>866</v>
      </c>
      <c r="P86" s="850" t="s">
        <v>61</v>
      </c>
      <c r="Q86" s="825" t="s">
        <v>1754</v>
      </c>
      <c r="R86" s="797"/>
      <c r="S86" s="797"/>
      <c r="T86" s="797"/>
      <c r="U86" s="797"/>
      <c r="V86" s="837"/>
      <c r="W86" s="837"/>
      <c r="X86" s="837"/>
    </row>
    <row r="87">
      <c r="A87" s="787">
        <v>45705.0</v>
      </c>
      <c r="B87" s="808">
        <v>45782.0</v>
      </c>
      <c r="C87" s="788">
        <v>240679.0</v>
      </c>
      <c r="D87" s="788" t="s">
        <v>71</v>
      </c>
      <c r="E87" s="789">
        <v>45658.0</v>
      </c>
      <c r="F87" s="790">
        <f t="shared" ref="F87:F94" si="10">DATEDIF(E87,TODAY(),"M")</f>
        <v>4</v>
      </c>
      <c r="G87" s="789">
        <v>45681.0</v>
      </c>
      <c r="H87" s="879">
        <f t="shared" ref="H87:H94" si="11">DATEDIF(G87,TODAY(),"M")</f>
        <v>3</v>
      </c>
      <c r="I87" s="788" t="s">
        <v>74</v>
      </c>
      <c r="J87" s="792">
        <v>314.0</v>
      </c>
      <c r="K87" s="793" t="s">
        <v>174</v>
      </c>
      <c r="L87" s="792" t="s">
        <v>84</v>
      </c>
      <c r="M87" s="794">
        <v>45763.0</v>
      </c>
      <c r="N87" s="795" t="s">
        <v>19</v>
      </c>
      <c r="O87" s="796" t="s">
        <v>200</v>
      </c>
      <c r="P87" s="792" t="s">
        <v>61</v>
      </c>
      <c r="Q87" s="837"/>
      <c r="R87" s="797"/>
      <c r="S87" s="797"/>
      <c r="T87" s="797"/>
      <c r="U87" s="797"/>
      <c r="V87" s="837"/>
      <c r="W87" s="837"/>
      <c r="X87" s="837"/>
    </row>
    <row r="88">
      <c r="A88" s="787">
        <v>45705.0</v>
      </c>
      <c r="B88" s="808">
        <v>45782.0</v>
      </c>
      <c r="C88" s="811">
        <v>200495.0</v>
      </c>
      <c r="D88" s="788" t="s">
        <v>83</v>
      </c>
      <c r="E88" s="789">
        <v>45323.0</v>
      </c>
      <c r="F88" s="790">
        <f t="shared" si="10"/>
        <v>15</v>
      </c>
      <c r="G88" s="789">
        <v>45332.0</v>
      </c>
      <c r="H88" s="880">
        <f t="shared" si="11"/>
        <v>14</v>
      </c>
      <c r="I88" s="788" t="s">
        <v>59</v>
      </c>
      <c r="J88" s="792">
        <v>139.0</v>
      </c>
      <c r="K88" s="793" t="s">
        <v>174</v>
      </c>
      <c r="L88" s="792" t="s">
        <v>51</v>
      </c>
      <c r="M88" s="794">
        <v>45769.0</v>
      </c>
      <c r="N88" s="795" t="s">
        <v>19</v>
      </c>
      <c r="O88" s="796" t="s">
        <v>1753</v>
      </c>
      <c r="P88" s="792" t="s">
        <v>61</v>
      </c>
      <c r="Q88" s="837"/>
      <c r="R88" s="797"/>
      <c r="S88" s="797"/>
      <c r="T88" s="797"/>
      <c r="U88" s="797"/>
      <c r="V88" s="837"/>
      <c r="W88" s="837"/>
      <c r="X88" s="837"/>
    </row>
    <row r="89">
      <c r="A89" s="787">
        <v>45705.0</v>
      </c>
      <c r="B89" s="808">
        <v>45782.0</v>
      </c>
      <c r="C89" s="788">
        <v>231756.0</v>
      </c>
      <c r="D89" s="788" t="s">
        <v>83</v>
      </c>
      <c r="E89" s="789">
        <v>45444.0</v>
      </c>
      <c r="F89" s="790">
        <f t="shared" si="10"/>
        <v>11</v>
      </c>
      <c r="G89" s="789">
        <v>45588.0</v>
      </c>
      <c r="H89" s="844">
        <f t="shared" si="11"/>
        <v>6</v>
      </c>
      <c r="I89" s="788" t="s">
        <v>59</v>
      </c>
      <c r="J89" s="792">
        <v>102.0</v>
      </c>
      <c r="K89" s="793" t="s">
        <v>174</v>
      </c>
      <c r="L89" s="792" t="s">
        <v>84</v>
      </c>
      <c r="M89" s="794">
        <v>45769.0</v>
      </c>
      <c r="N89" s="795" t="s">
        <v>19</v>
      </c>
      <c r="O89" s="796" t="s">
        <v>1755</v>
      </c>
      <c r="P89" s="792" t="s">
        <v>61</v>
      </c>
      <c r="Q89" s="837"/>
      <c r="R89" s="797"/>
      <c r="S89" s="797"/>
      <c r="T89" s="797"/>
      <c r="U89" s="797"/>
      <c r="V89" s="837"/>
      <c r="W89" s="837"/>
      <c r="X89" s="837"/>
    </row>
    <row r="90">
      <c r="A90" s="821">
        <v>45705.0</v>
      </c>
      <c r="B90" s="808">
        <v>45782.0</v>
      </c>
      <c r="C90" s="881">
        <v>195727.0</v>
      </c>
      <c r="D90" s="822" t="s">
        <v>133</v>
      </c>
      <c r="E90" s="823">
        <v>45108.0</v>
      </c>
      <c r="F90" s="790">
        <f t="shared" si="10"/>
        <v>22</v>
      </c>
      <c r="G90" s="823">
        <v>45272.0</v>
      </c>
      <c r="H90" s="882">
        <f t="shared" si="11"/>
        <v>16</v>
      </c>
      <c r="I90" s="822" t="s">
        <v>73</v>
      </c>
      <c r="J90" s="822" t="s">
        <v>33</v>
      </c>
      <c r="K90" s="826" t="s">
        <v>50</v>
      </c>
      <c r="L90" s="825" t="s">
        <v>84</v>
      </c>
      <c r="M90" s="827">
        <v>45764.0</v>
      </c>
      <c r="N90" s="795" t="s">
        <v>19</v>
      </c>
      <c r="O90" s="828" t="s">
        <v>200</v>
      </c>
      <c r="P90" s="825" t="s">
        <v>61</v>
      </c>
      <c r="Q90" s="837"/>
      <c r="R90" s="797"/>
      <c r="S90" s="797"/>
      <c r="T90" s="797"/>
      <c r="U90" s="797"/>
      <c r="V90" s="837"/>
      <c r="W90" s="837"/>
      <c r="X90" s="837"/>
    </row>
    <row r="91">
      <c r="A91" s="787">
        <v>45705.0</v>
      </c>
      <c r="B91" s="808">
        <v>45782.0</v>
      </c>
      <c r="C91" s="788">
        <v>241391.0</v>
      </c>
      <c r="D91" s="788" t="s">
        <v>158</v>
      </c>
      <c r="E91" s="787">
        <v>45658.0</v>
      </c>
      <c r="F91" s="790">
        <f t="shared" si="10"/>
        <v>4</v>
      </c>
      <c r="G91" s="789">
        <v>45688.0</v>
      </c>
      <c r="H91" s="879">
        <f t="shared" si="11"/>
        <v>3</v>
      </c>
      <c r="I91" s="788" t="s">
        <v>74</v>
      </c>
      <c r="J91" s="792" t="s">
        <v>33</v>
      </c>
      <c r="K91" s="793"/>
      <c r="L91" s="792"/>
      <c r="M91" s="794"/>
      <c r="N91" s="795" t="s">
        <v>17</v>
      </c>
      <c r="O91" s="796" t="s">
        <v>197</v>
      </c>
      <c r="P91" s="792" t="s">
        <v>61</v>
      </c>
      <c r="Q91" s="837"/>
      <c r="R91" s="797"/>
      <c r="S91" s="797"/>
      <c r="T91" s="797"/>
      <c r="U91" s="797"/>
      <c r="V91" s="837"/>
      <c r="W91" s="837"/>
      <c r="X91" s="837"/>
    </row>
    <row r="92">
      <c r="A92" s="787">
        <v>45705.0</v>
      </c>
      <c r="B92" s="808">
        <v>45782.0</v>
      </c>
      <c r="C92" s="788">
        <v>236200.0</v>
      </c>
      <c r="D92" s="788" t="s">
        <v>89</v>
      </c>
      <c r="E92" s="789">
        <v>45597.0</v>
      </c>
      <c r="F92" s="790">
        <f t="shared" si="10"/>
        <v>6</v>
      </c>
      <c r="G92" s="789">
        <v>45630.0</v>
      </c>
      <c r="H92" s="819">
        <f t="shared" si="11"/>
        <v>5</v>
      </c>
      <c r="I92" s="788" t="s">
        <v>49</v>
      </c>
      <c r="J92" s="788">
        <v>512.0</v>
      </c>
      <c r="K92" s="793" t="s">
        <v>174</v>
      </c>
      <c r="L92" s="792" t="s">
        <v>68</v>
      </c>
      <c r="M92" s="794">
        <v>45775.0</v>
      </c>
      <c r="N92" s="795" t="s">
        <v>19</v>
      </c>
      <c r="O92" s="845" t="s">
        <v>1756</v>
      </c>
      <c r="P92" s="825" t="s">
        <v>61</v>
      </c>
      <c r="Q92" s="846"/>
      <c r="R92" s="797"/>
      <c r="S92" s="797"/>
      <c r="T92" s="797"/>
      <c r="U92" s="797"/>
      <c r="V92" s="837"/>
      <c r="W92" s="837"/>
      <c r="X92" s="837"/>
    </row>
    <row r="93">
      <c r="A93" s="787">
        <v>45705.0</v>
      </c>
      <c r="B93" s="808">
        <v>45782.0</v>
      </c>
      <c r="C93" s="788">
        <v>239567.0</v>
      </c>
      <c r="D93" s="788" t="s">
        <v>158</v>
      </c>
      <c r="E93" s="789">
        <v>45597.0</v>
      </c>
      <c r="F93" s="790">
        <f t="shared" si="10"/>
        <v>6</v>
      </c>
      <c r="G93" s="789">
        <v>45672.0</v>
      </c>
      <c r="H93" s="864">
        <f t="shared" si="11"/>
        <v>3</v>
      </c>
      <c r="I93" s="788" t="s">
        <v>49</v>
      </c>
      <c r="J93" s="788">
        <v>512.0</v>
      </c>
      <c r="K93" s="793" t="s">
        <v>174</v>
      </c>
      <c r="L93" s="792" t="s">
        <v>68</v>
      </c>
      <c r="M93" s="794">
        <v>45775.0</v>
      </c>
      <c r="N93" s="795" t="s">
        <v>19</v>
      </c>
      <c r="O93" s="845" t="s">
        <v>200</v>
      </c>
      <c r="P93" s="825" t="s">
        <v>61</v>
      </c>
      <c r="Q93" s="846"/>
      <c r="R93" s="797"/>
      <c r="S93" s="797"/>
      <c r="T93" s="797"/>
      <c r="U93" s="797"/>
      <c r="V93" s="837"/>
      <c r="W93" s="837"/>
      <c r="X93" s="837"/>
    </row>
    <row r="94">
      <c r="A94" s="787">
        <v>45705.0</v>
      </c>
      <c r="B94" s="808">
        <v>45782.0</v>
      </c>
      <c r="C94" s="788">
        <v>241526.0</v>
      </c>
      <c r="D94" s="788" t="s">
        <v>158</v>
      </c>
      <c r="E94" s="789">
        <v>45627.0</v>
      </c>
      <c r="F94" s="790">
        <f t="shared" si="10"/>
        <v>5</v>
      </c>
      <c r="G94" s="789">
        <v>45688.0</v>
      </c>
      <c r="H94" s="879">
        <f t="shared" si="11"/>
        <v>3</v>
      </c>
      <c r="I94" s="788" t="s">
        <v>49</v>
      </c>
      <c r="J94" s="788">
        <v>512.0</v>
      </c>
      <c r="K94" s="793" t="s">
        <v>174</v>
      </c>
      <c r="L94" s="792" t="s">
        <v>51</v>
      </c>
      <c r="M94" s="789">
        <v>45719.0</v>
      </c>
      <c r="N94" s="795" t="s">
        <v>19</v>
      </c>
      <c r="O94" s="845" t="s">
        <v>1757</v>
      </c>
      <c r="P94" s="825" t="s">
        <v>61</v>
      </c>
      <c r="Q94" s="846"/>
      <c r="R94" s="797"/>
      <c r="S94" s="797"/>
      <c r="T94" s="797"/>
      <c r="U94" s="797"/>
      <c r="V94" s="837"/>
      <c r="W94" s="837"/>
      <c r="X94" s="837"/>
    </row>
    <row r="95">
      <c r="A95" s="847">
        <v>45747.0</v>
      </c>
      <c r="B95" s="808">
        <v>45782.0</v>
      </c>
      <c r="C95" s="848">
        <v>246848.0</v>
      </c>
      <c r="D95" s="848" t="s">
        <v>116</v>
      </c>
      <c r="E95" s="847">
        <v>45597.0</v>
      </c>
      <c r="F95" s="790">
        <v>5.0</v>
      </c>
      <c r="G95" s="849">
        <v>45737.0</v>
      </c>
      <c r="H95" s="848">
        <v>1.0</v>
      </c>
      <c r="I95" s="848" t="s">
        <v>49</v>
      </c>
      <c r="J95" s="850">
        <v>512.0</v>
      </c>
      <c r="K95" s="851" t="s">
        <v>174</v>
      </c>
      <c r="L95" s="850" t="s">
        <v>51</v>
      </c>
      <c r="M95" s="852">
        <v>45776.0</v>
      </c>
      <c r="N95" s="795" t="s">
        <v>19</v>
      </c>
      <c r="O95" s="853" t="s">
        <v>1758</v>
      </c>
      <c r="P95" s="850" t="s">
        <v>61</v>
      </c>
      <c r="Q95" s="837"/>
      <c r="R95" s="797"/>
      <c r="S95" s="797"/>
      <c r="T95" s="797"/>
      <c r="U95" s="797"/>
      <c r="V95" s="837"/>
      <c r="W95" s="837"/>
      <c r="X95" s="837"/>
    </row>
    <row r="96">
      <c r="A96" s="878">
        <v>45748.0</v>
      </c>
      <c r="B96" s="808">
        <v>45782.0</v>
      </c>
      <c r="C96" s="850">
        <v>242674.0</v>
      </c>
      <c r="D96" s="850" t="s">
        <v>58</v>
      </c>
      <c r="E96" s="878">
        <v>45689.0</v>
      </c>
      <c r="F96" s="790">
        <v>5.0</v>
      </c>
      <c r="G96" s="852">
        <v>45748.0</v>
      </c>
      <c r="H96" s="848">
        <v>1.0</v>
      </c>
      <c r="I96" s="850" t="s">
        <v>74</v>
      </c>
      <c r="J96" s="850"/>
      <c r="K96" s="874"/>
      <c r="L96" s="854"/>
      <c r="M96" s="849"/>
      <c r="N96" s="795" t="s">
        <v>19</v>
      </c>
      <c r="O96" s="853"/>
      <c r="P96" s="854"/>
      <c r="Q96" s="837"/>
      <c r="R96" s="797"/>
      <c r="S96" s="797"/>
      <c r="T96" s="797"/>
      <c r="U96" s="797"/>
      <c r="V96" s="837"/>
      <c r="W96" s="837"/>
      <c r="X96" s="837"/>
    </row>
    <row r="97">
      <c r="A97" s="878">
        <v>45748.0</v>
      </c>
      <c r="B97" s="808">
        <v>45782.0</v>
      </c>
      <c r="C97" s="850">
        <v>242692.0</v>
      </c>
      <c r="D97" s="850" t="s">
        <v>161</v>
      </c>
      <c r="E97" s="878">
        <v>45566.0</v>
      </c>
      <c r="F97" s="790">
        <f t="shared" ref="F97:F296" si="12">DATEDIF(E97,TODAY(),"M")</f>
        <v>7</v>
      </c>
      <c r="G97" s="852">
        <v>45748.0</v>
      </c>
      <c r="H97" s="883">
        <f t="shared" ref="H97:H296" si="13">DATEDIF(G97,TODAY(),"M")</f>
        <v>1</v>
      </c>
      <c r="I97" s="850" t="s">
        <v>59</v>
      </c>
      <c r="J97" s="850"/>
      <c r="K97" s="874"/>
      <c r="L97" s="854"/>
      <c r="M97" s="849"/>
      <c r="N97" s="795" t="s">
        <v>19</v>
      </c>
      <c r="O97" s="853"/>
      <c r="P97" s="854"/>
      <c r="Q97" s="837"/>
      <c r="R97" s="797"/>
      <c r="S97" s="797"/>
      <c r="T97" s="797"/>
      <c r="U97" s="797"/>
      <c r="V97" s="837"/>
      <c r="W97" s="837"/>
      <c r="X97" s="837"/>
    </row>
    <row r="98">
      <c r="A98" s="878">
        <v>45748.0</v>
      </c>
      <c r="B98" s="808">
        <v>45782.0</v>
      </c>
      <c r="C98" s="850">
        <v>242951.0</v>
      </c>
      <c r="D98" s="850" t="s">
        <v>58</v>
      </c>
      <c r="E98" s="878">
        <v>45597.0</v>
      </c>
      <c r="F98" s="790">
        <f t="shared" si="12"/>
        <v>6</v>
      </c>
      <c r="G98" s="852">
        <v>45748.0</v>
      </c>
      <c r="H98" s="883">
        <f t="shared" si="13"/>
        <v>1</v>
      </c>
      <c r="I98" s="850" t="s">
        <v>49</v>
      </c>
      <c r="J98" s="850"/>
      <c r="K98" s="874"/>
      <c r="L98" s="854"/>
      <c r="M98" s="852"/>
      <c r="N98" s="795" t="s">
        <v>19</v>
      </c>
      <c r="O98" s="875"/>
      <c r="P98" s="854"/>
      <c r="Q98" s="837"/>
      <c r="R98" s="797"/>
      <c r="S98" s="797"/>
      <c r="T98" s="797"/>
      <c r="U98" s="797"/>
      <c r="V98" s="837"/>
      <c r="W98" s="837"/>
      <c r="X98" s="837"/>
    </row>
    <row r="99">
      <c r="A99" s="878">
        <v>45748.0</v>
      </c>
      <c r="B99" s="808">
        <v>45782.0</v>
      </c>
      <c r="C99" s="884">
        <v>244810.0</v>
      </c>
      <c r="D99" s="850" t="s">
        <v>41</v>
      </c>
      <c r="E99" s="878">
        <v>45292.0</v>
      </c>
      <c r="F99" s="790">
        <f t="shared" si="12"/>
        <v>16</v>
      </c>
      <c r="G99" s="852">
        <v>45748.0</v>
      </c>
      <c r="H99" s="864">
        <f t="shared" si="13"/>
        <v>1</v>
      </c>
      <c r="I99" s="850" t="s">
        <v>49</v>
      </c>
      <c r="J99" s="850">
        <v>512.0</v>
      </c>
      <c r="K99" s="851" t="s">
        <v>174</v>
      </c>
      <c r="L99" s="850" t="s">
        <v>51</v>
      </c>
      <c r="M99" s="878">
        <v>45782.0</v>
      </c>
      <c r="N99" s="795" t="s">
        <v>22</v>
      </c>
      <c r="O99" s="885" t="s">
        <v>1739</v>
      </c>
      <c r="P99" s="850" t="s">
        <v>66</v>
      </c>
      <c r="Q99" s="837"/>
      <c r="R99" s="797"/>
      <c r="S99" s="797"/>
      <c r="T99" s="797"/>
      <c r="U99" s="797"/>
      <c r="V99" s="837"/>
      <c r="W99" s="837"/>
      <c r="X99" s="837"/>
    </row>
    <row r="100">
      <c r="A100" s="878">
        <v>45748.0</v>
      </c>
      <c r="B100" s="808">
        <v>45782.0</v>
      </c>
      <c r="C100" s="850">
        <v>247426.0</v>
      </c>
      <c r="D100" s="850" t="s">
        <v>161</v>
      </c>
      <c r="E100" s="878">
        <v>45505.0</v>
      </c>
      <c r="F100" s="790">
        <f t="shared" si="12"/>
        <v>9</v>
      </c>
      <c r="G100" s="852">
        <v>45748.0</v>
      </c>
      <c r="H100" s="864">
        <f t="shared" si="13"/>
        <v>1</v>
      </c>
      <c r="I100" s="850" t="s">
        <v>74</v>
      </c>
      <c r="J100" s="848"/>
      <c r="K100" s="854"/>
      <c r="L100" s="854"/>
      <c r="M100" s="852"/>
      <c r="N100" s="795" t="s">
        <v>19</v>
      </c>
      <c r="O100" s="853"/>
      <c r="P100" s="854"/>
      <c r="Q100" s="837"/>
      <c r="R100" s="797"/>
      <c r="S100" s="797"/>
      <c r="T100" s="797"/>
      <c r="U100" s="797"/>
      <c r="V100" s="837"/>
      <c r="W100" s="837"/>
      <c r="X100" s="837"/>
    </row>
    <row r="101">
      <c r="A101" s="878">
        <v>45748.0</v>
      </c>
      <c r="B101" s="808">
        <v>45782.0</v>
      </c>
      <c r="C101" s="850">
        <v>247758.0</v>
      </c>
      <c r="D101" s="850" t="s">
        <v>89</v>
      </c>
      <c r="E101" s="878">
        <v>45689.0</v>
      </c>
      <c r="F101" s="790">
        <f t="shared" si="12"/>
        <v>3</v>
      </c>
      <c r="G101" s="852">
        <v>45748.0</v>
      </c>
      <c r="H101" s="864">
        <f t="shared" si="13"/>
        <v>1</v>
      </c>
      <c r="I101" s="850" t="s">
        <v>49</v>
      </c>
      <c r="J101" s="848"/>
      <c r="K101" s="854"/>
      <c r="L101" s="854"/>
      <c r="M101" s="852"/>
      <c r="N101" s="795" t="s">
        <v>17</v>
      </c>
      <c r="O101" s="853" t="s">
        <v>1759</v>
      </c>
      <c r="P101" s="854"/>
      <c r="Q101" s="837"/>
      <c r="R101" s="797"/>
      <c r="S101" s="797"/>
      <c r="T101" s="797"/>
      <c r="U101" s="797"/>
      <c r="V101" s="837"/>
      <c r="W101" s="837"/>
      <c r="X101" s="837"/>
    </row>
    <row r="102">
      <c r="A102" s="878">
        <v>45748.0</v>
      </c>
      <c r="B102" s="808">
        <v>45782.0</v>
      </c>
      <c r="C102" s="850">
        <v>247867.0</v>
      </c>
      <c r="D102" s="850" t="s">
        <v>48</v>
      </c>
      <c r="E102" s="878">
        <v>45658.0</v>
      </c>
      <c r="F102" s="790">
        <f t="shared" si="12"/>
        <v>4</v>
      </c>
      <c r="G102" s="852">
        <v>45748.0</v>
      </c>
      <c r="H102" s="864">
        <f t="shared" si="13"/>
        <v>1</v>
      </c>
      <c r="I102" s="850" t="s">
        <v>49</v>
      </c>
      <c r="J102" s="848"/>
      <c r="K102" s="874"/>
      <c r="L102" s="848"/>
      <c r="M102" s="849"/>
      <c r="N102" s="795" t="s">
        <v>17</v>
      </c>
      <c r="O102" s="853" t="s">
        <v>1760</v>
      </c>
      <c r="P102" s="848"/>
      <c r="Q102" s="837"/>
      <c r="R102" s="797"/>
      <c r="S102" s="797"/>
      <c r="T102" s="797"/>
      <c r="U102" s="797"/>
      <c r="V102" s="837"/>
      <c r="W102" s="837"/>
      <c r="X102" s="837"/>
    </row>
    <row r="103">
      <c r="A103" s="878">
        <v>45748.0</v>
      </c>
      <c r="B103" s="808">
        <v>45782.0</v>
      </c>
      <c r="C103" s="850">
        <v>247896.0</v>
      </c>
      <c r="D103" s="850" t="s">
        <v>70</v>
      </c>
      <c r="E103" s="878">
        <v>45413.0</v>
      </c>
      <c r="F103" s="790">
        <f t="shared" si="12"/>
        <v>12</v>
      </c>
      <c r="G103" s="852">
        <v>45748.0</v>
      </c>
      <c r="H103" s="864">
        <f t="shared" si="13"/>
        <v>1</v>
      </c>
      <c r="I103" s="850" t="s">
        <v>49</v>
      </c>
      <c r="J103" s="850"/>
      <c r="K103" s="850"/>
      <c r="L103" s="854"/>
      <c r="M103" s="852"/>
      <c r="N103" s="795" t="s">
        <v>19</v>
      </c>
      <c r="O103" s="853"/>
      <c r="P103" s="854"/>
      <c r="Q103" s="837"/>
      <c r="R103" s="797"/>
      <c r="S103" s="797"/>
      <c r="T103" s="797"/>
      <c r="U103" s="797"/>
      <c r="V103" s="837"/>
      <c r="W103" s="837"/>
      <c r="X103" s="837"/>
    </row>
    <row r="104">
      <c r="A104" s="878">
        <v>45748.0</v>
      </c>
      <c r="B104" s="808">
        <v>45782.0</v>
      </c>
      <c r="C104" s="850">
        <v>247969.0</v>
      </c>
      <c r="D104" s="850" t="s">
        <v>112</v>
      </c>
      <c r="E104" s="878">
        <v>45748.0</v>
      </c>
      <c r="F104" s="790">
        <f t="shared" si="12"/>
        <v>1</v>
      </c>
      <c r="G104" s="852">
        <v>45748.0</v>
      </c>
      <c r="H104" s="864">
        <f t="shared" si="13"/>
        <v>1</v>
      </c>
      <c r="I104" s="850" t="s">
        <v>74</v>
      </c>
      <c r="J104" s="848"/>
      <c r="K104" s="848"/>
      <c r="L104" s="854"/>
      <c r="M104" s="852"/>
      <c r="N104" s="795" t="s">
        <v>17</v>
      </c>
      <c r="O104" s="853" t="s">
        <v>866</v>
      </c>
      <c r="P104" s="854"/>
      <c r="Q104" s="837"/>
      <c r="R104" s="797"/>
      <c r="S104" s="797"/>
      <c r="T104" s="797"/>
      <c r="U104" s="797"/>
      <c r="V104" s="837"/>
      <c r="W104" s="837"/>
      <c r="X104" s="837"/>
    </row>
    <row r="105">
      <c r="A105" s="878">
        <v>45748.0</v>
      </c>
      <c r="B105" s="808">
        <v>45782.0</v>
      </c>
      <c r="C105" s="850">
        <v>247991.0</v>
      </c>
      <c r="D105" s="850" t="s">
        <v>98</v>
      </c>
      <c r="E105" s="878">
        <v>45717.0</v>
      </c>
      <c r="F105" s="790">
        <f t="shared" si="12"/>
        <v>2</v>
      </c>
      <c r="G105" s="852">
        <v>45748.0</v>
      </c>
      <c r="H105" s="864">
        <f t="shared" si="13"/>
        <v>1</v>
      </c>
      <c r="I105" s="850" t="s">
        <v>59</v>
      </c>
      <c r="J105" s="850"/>
      <c r="K105" s="851"/>
      <c r="L105" s="854"/>
      <c r="M105" s="849"/>
      <c r="N105" s="795" t="s">
        <v>17</v>
      </c>
      <c r="O105" s="853" t="s">
        <v>1399</v>
      </c>
      <c r="P105" s="854"/>
      <c r="Q105" s="837"/>
      <c r="R105" s="797"/>
      <c r="S105" s="797"/>
      <c r="T105" s="797"/>
      <c r="U105" s="797"/>
      <c r="V105" s="837"/>
      <c r="W105" s="837"/>
      <c r="X105" s="837"/>
    </row>
    <row r="106">
      <c r="A106" s="878">
        <v>45748.0</v>
      </c>
      <c r="B106" s="808">
        <v>45782.0</v>
      </c>
      <c r="C106" s="850">
        <v>248040.0</v>
      </c>
      <c r="D106" s="850" t="s">
        <v>107</v>
      </c>
      <c r="E106" s="878">
        <v>45717.0</v>
      </c>
      <c r="F106" s="790">
        <f t="shared" si="12"/>
        <v>2</v>
      </c>
      <c r="G106" s="852">
        <v>45748.0</v>
      </c>
      <c r="H106" s="864">
        <f t="shared" si="13"/>
        <v>1</v>
      </c>
      <c r="I106" s="850" t="s">
        <v>73</v>
      </c>
      <c r="J106" s="850"/>
      <c r="K106" s="874"/>
      <c r="L106" s="854"/>
      <c r="M106" s="849"/>
      <c r="N106" s="795" t="s">
        <v>17</v>
      </c>
      <c r="O106" s="853" t="s">
        <v>1399</v>
      </c>
      <c r="P106" s="854"/>
      <c r="Q106" s="837"/>
      <c r="R106" s="797"/>
      <c r="S106" s="797"/>
      <c r="T106" s="797"/>
      <c r="U106" s="797"/>
      <c r="V106" s="837"/>
      <c r="W106" s="837"/>
      <c r="X106" s="837"/>
    </row>
    <row r="107">
      <c r="A107" s="878">
        <v>45748.0</v>
      </c>
      <c r="B107" s="808">
        <v>45782.0</v>
      </c>
      <c r="C107" s="850">
        <v>248056.0</v>
      </c>
      <c r="D107" s="850" t="s">
        <v>48</v>
      </c>
      <c r="E107" s="878">
        <v>45717.0</v>
      </c>
      <c r="F107" s="790">
        <f t="shared" si="12"/>
        <v>2</v>
      </c>
      <c r="G107" s="852">
        <v>45748.0</v>
      </c>
      <c r="H107" s="864">
        <f t="shared" si="13"/>
        <v>1</v>
      </c>
      <c r="I107" s="850" t="s">
        <v>59</v>
      </c>
      <c r="J107" s="848"/>
      <c r="K107" s="874"/>
      <c r="L107" s="848"/>
      <c r="M107" s="849"/>
      <c r="N107" s="795" t="s">
        <v>17</v>
      </c>
      <c r="O107" s="853" t="s">
        <v>1399</v>
      </c>
      <c r="P107" s="854"/>
      <c r="Q107" s="837"/>
      <c r="R107" s="797"/>
      <c r="S107" s="797"/>
      <c r="T107" s="797"/>
      <c r="U107" s="797"/>
      <c r="V107" s="837"/>
      <c r="W107" s="837"/>
      <c r="X107" s="837"/>
    </row>
    <row r="108">
      <c r="A108" s="878">
        <v>45748.0</v>
      </c>
      <c r="B108" s="808">
        <v>45782.0</v>
      </c>
      <c r="C108" s="850">
        <v>248067.0</v>
      </c>
      <c r="D108" s="850" t="s">
        <v>88</v>
      </c>
      <c r="E108" s="878">
        <v>45717.0</v>
      </c>
      <c r="F108" s="790">
        <f t="shared" si="12"/>
        <v>2</v>
      </c>
      <c r="G108" s="852">
        <v>45748.0</v>
      </c>
      <c r="H108" s="864">
        <f t="shared" si="13"/>
        <v>1</v>
      </c>
      <c r="I108" s="850" t="s">
        <v>59</v>
      </c>
      <c r="J108" s="848"/>
      <c r="K108" s="874"/>
      <c r="L108" s="854"/>
      <c r="M108" s="849"/>
      <c r="N108" s="795" t="s">
        <v>17</v>
      </c>
      <c r="O108" s="853" t="s">
        <v>1399</v>
      </c>
      <c r="P108" s="854"/>
      <c r="Q108" s="837"/>
      <c r="R108" s="797"/>
      <c r="S108" s="797"/>
      <c r="T108" s="797"/>
      <c r="U108" s="797"/>
      <c r="V108" s="837"/>
      <c r="W108" s="837"/>
      <c r="X108" s="837"/>
    </row>
    <row r="109">
      <c r="A109" s="878">
        <v>45748.0</v>
      </c>
      <c r="B109" s="808">
        <v>45782.0</v>
      </c>
      <c r="C109" s="884">
        <v>248099.0</v>
      </c>
      <c r="D109" s="850" t="s">
        <v>161</v>
      </c>
      <c r="E109" s="878">
        <v>44562.0</v>
      </c>
      <c r="F109" s="790">
        <f t="shared" si="12"/>
        <v>40</v>
      </c>
      <c r="G109" s="852">
        <v>45748.0</v>
      </c>
      <c r="H109" s="864">
        <f t="shared" si="13"/>
        <v>1</v>
      </c>
      <c r="I109" s="850" t="s">
        <v>49</v>
      </c>
      <c r="J109" s="848"/>
      <c r="K109" s="874"/>
      <c r="L109" s="854"/>
      <c r="M109" s="849"/>
      <c r="N109" s="795" t="s">
        <v>19</v>
      </c>
      <c r="O109" s="875"/>
      <c r="P109" s="854"/>
      <c r="Q109" s="837"/>
      <c r="R109" s="797"/>
      <c r="S109" s="797"/>
      <c r="T109" s="797"/>
      <c r="U109" s="797"/>
      <c r="V109" s="837"/>
      <c r="W109" s="837"/>
      <c r="X109" s="837"/>
    </row>
    <row r="110">
      <c r="A110" s="878">
        <v>45748.0</v>
      </c>
      <c r="B110" s="808">
        <v>45782.0</v>
      </c>
      <c r="C110" s="850">
        <v>248100.0</v>
      </c>
      <c r="D110" s="850" t="s">
        <v>48</v>
      </c>
      <c r="E110" s="878">
        <v>45627.0</v>
      </c>
      <c r="F110" s="790">
        <f t="shared" si="12"/>
        <v>5</v>
      </c>
      <c r="G110" s="852">
        <v>45748.0</v>
      </c>
      <c r="H110" s="864">
        <f t="shared" si="13"/>
        <v>1</v>
      </c>
      <c r="I110" s="850" t="s">
        <v>73</v>
      </c>
      <c r="J110" s="848"/>
      <c r="K110" s="874"/>
      <c r="L110" s="854"/>
      <c r="M110" s="849"/>
      <c r="N110" s="795" t="s">
        <v>19</v>
      </c>
      <c r="O110" s="875"/>
      <c r="P110" s="854"/>
      <c r="Q110" s="837"/>
      <c r="R110" s="797"/>
      <c r="S110" s="797"/>
      <c r="T110" s="797"/>
      <c r="U110" s="797"/>
      <c r="V110" s="837"/>
      <c r="W110" s="837"/>
      <c r="X110" s="837"/>
    </row>
    <row r="111">
      <c r="A111" s="878">
        <v>45748.0</v>
      </c>
      <c r="B111" s="808">
        <v>45782.0</v>
      </c>
      <c r="C111" s="850">
        <v>248105.0</v>
      </c>
      <c r="D111" s="850" t="s">
        <v>60</v>
      </c>
      <c r="E111" s="878">
        <v>45689.0</v>
      </c>
      <c r="F111" s="790">
        <f t="shared" si="12"/>
        <v>3</v>
      </c>
      <c r="G111" s="852">
        <v>45748.0</v>
      </c>
      <c r="H111" s="864">
        <f t="shared" si="13"/>
        <v>1</v>
      </c>
      <c r="I111" s="850" t="s">
        <v>49</v>
      </c>
      <c r="J111" s="850"/>
      <c r="K111" s="874"/>
      <c r="L111" s="848"/>
      <c r="M111" s="849"/>
      <c r="N111" s="795" t="s">
        <v>17</v>
      </c>
      <c r="O111" s="853" t="s">
        <v>1759</v>
      </c>
      <c r="P111" s="854"/>
      <c r="Q111" s="837"/>
      <c r="R111" s="797"/>
      <c r="S111" s="797"/>
      <c r="T111" s="797"/>
      <c r="U111" s="797"/>
      <c r="V111" s="837"/>
      <c r="W111" s="837"/>
      <c r="X111" s="837"/>
    </row>
    <row r="112">
      <c r="A112" s="878">
        <v>45748.0</v>
      </c>
      <c r="B112" s="808">
        <v>45782.0</v>
      </c>
      <c r="C112" s="850">
        <v>248111.0</v>
      </c>
      <c r="D112" s="850" t="s">
        <v>70</v>
      </c>
      <c r="E112" s="878">
        <v>45748.0</v>
      </c>
      <c r="F112" s="790">
        <f t="shared" si="12"/>
        <v>1</v>
      </c>
      <c r="G112" s="852">
        <v>45748.0</v>
      </c>
      <c r="H112" s="864">
        <f t="shared" si="13"/>
        <v>1</v>
      </c>
      <c r="I112" s="850" t="s">
        <v>49</v>
      </c>
      <c r="J112" s="850"/>
      <c r="K112" s="850"/>
      <c r="L112" s="850"/>
      <c r="M112" s="852"/>
      <c r="N112" s="795" t="s">
        <v>17</v>
      </c>
      <c r="O112" s="853" t="s">
        <v>866</v>
      </c>
      <c r="P112" s="854"/>
      <c r="Q112" s="837"/>
      <c r="R112" s="797"/>
      <c r="S112" s="797"/>
      <c r="T112" s="797"/>
      <c r="U112" s="797"/>
      <c r="V112" s="837"/>
      <c r="W112" s="837"/>
      <c r="X112" s="837"/>
    </row>
    <row r="113">
      <c r="A113" s="878">
        <v>45748.0</v>
      </c>
      <c r="B113" s="808">
        <v>45782.0</v>
      </c>
      <c r="C113" s="850">
        <v>248136.0</v>
      </c>
      <c r="D113" s="850" t="s">
        <v>87</v>
      </c>
      <c r="E113" s="878">
        <v>45717.0</v>
      </c>
      <c r="F113" s="790">
        <f t="shared" si="12"/>
        <v>2</v>
      </c>
      <c r="G113" s="852">
        <v>45748.0</v>
      </c>
      <c r="H113" s="864">
        <f t="shared" si="13"/>
        <v>1</v>
      </c>
      <c r="I113" s="850" t="s">
        <v>49</v>
      </c>
      <c r="J113" s="848"/>
      <c r="K113" s="874"/>
      <c r="L113" s="854"/>
      <c r="M113" s="849"/>
      <c r="N113" s="795" t="s">
        <v>17</v>
      </c>
      <c r="O113" s="853" t="s">
        <v>1399</v>
      </c>
      <c r="P113" s="854"/>
      <c r="Q113" s="837"/>
      <c r="R113" s="797"/>
      <c r="S113" s="797"/>
      <c r="T113" s="797"/>
      <c r="U113" s="797"/>
      <c r="V113" s="837"/>
      <c r="W113" s="837"/>
      <c r="X113" s="837"/>
    </row>
    <row r="114">
      <c r="A114" s="878">
        <v>45748.0</v>
      </c>
      <c r="B114" s="808">
        <v>45782.0</v>
      </c>
      <c r="C114" s="850">
        <v>248150.0</v>
      </c>
      <c r="D114" s="850" t="s">
        <v>70</v>
      </c>
      <c r="E114" s="878">
        <v>45536.0</v>
      </c>
      <c r="F114" s="790">
        <f t="shared" si="12"/>
        <v>8</v>
      </c>
      <c r="G114" s="852">
        <v>45748.0</v>
      </c>
      <c r="H114" s="864">
        <f t="shared" si="13"/>
        <v>1</v>
      </c>
      <c r="I114" s="850" t="s">
        <v>49</v>
      </c>
      <c r="J114" s="850"/>
      <c r="K114" s="851"/>
      <c r="L114" s="850"/>
      <c r="M114" s="849"/>
      <c r="N114" s="795" t="s">
        <v>19</v>
      </c>
      <c r="O114" s="853"/>
      <c r="P114" s="854"/>
      <c r="Q114" s="837"/>
      <c r="R114" s="797"/>
      <c r="S114" s="797"/>
      <c r="T114" s="797"/>
      <c r="U114" s="797"/>
      <c r="V114" s="837"/>
      <c r="W114" s="837"/>
      <c r="X114" s="837"/>
    </row>
    <row r="115">
      <c r="A115" s="878">
        <v>45748.0</v>
      </c>
      <c r="B115" s="808">
        <v>45782.0</v>
      </c>
      <c r="C115" s="850">
        <v>248158.0</v>
      </c>
      <c r="D115" s="850" t="s">
        <v>99</v>
      </c>
      <c r="E115" s="886">
        <v>45717.0</v>
      </c>
      <c r="F115" s="790">
        <f t="shared" si="12"/>
        <v>2</v>
      </c>
      <c r="G115" s="852">
        <v>45748.0</v>
      </c>
      <c r="H115" s="864">
        <f t="shared" si="13"/>
        <v>1</v>
      </c>
      <c r="I115" s="850" t="s">
        <v>134</v>
      </c>
      <c r="J115" s="850"/>
      <c r="K115" s="820"/>
      <c r="L115" s="854"/>
      <c r="M115" s="849"/>
      <c r="N115" s="795" t="s">
        <v>25</v>
      </c>
      <c r="O115" s="875"/>
      <c r="P115" s="848"/>
      <c r="Q115" s="837"/>
      <c r="R115" s="797"/>
      <c r="S115" s="797"/>
      <c r="T115" s="797"/>
      <c r="U115" s="797"/>
      <c r="V115" s="837"/>
      <c r="W115" s="837"/>
      <c r="X115" s="837"/>
    </row>
    <row r="116">
      <c r="A116" s="878">
        <v>45748.0</v>
      </c>
      <c r="B116" s="808">
        <v>45782.0</v>
      </c>
      <c r="C116" s="850">
        <v>248165.0</v>
      </c>
      <c r="D116" s="850" t="s">
        <v>161</v>
      </c>
      <c r="E116" s="878">
        <v>45505.0</v>
      </c>
      <c r="F116" s="790">
        <f t="shared" si="12"/>
        <v>9</v>
      </c>
      <c r="G116" s="852">
        <v>45748.0</v>
      </c>
      <c r="H116" s="864">
        <f t="shared" si="13"/>
        <v>1</v>
      </c>
      <c r="I116" s="850" t="s">
        <v>74</v>
      </c>
      <c r="J116" s="850"/>
      <c r="K116" s="851"/>
      <c r="L116" s="854"/>
      <c r="M116" s="852"/>
      <c r="N116" s="795" t="s">
        <v>19</v>
      </c>
      <c r="O116" s="875"/>
      <c r="P116" s="854"/>
      <c r="Q116" s="837"/>
      <c r="R116" s="797"/>
      <c r="S116" s="797"/>
      <c r="T116" s="797"/>
      <c r="U116" s="797"/>
      <c r="V116" s="837"/>
      <c r="W116" s="837"/>
      <c r="X116" s="837"/>
    </row>
    <row r="117">
      <c r="A117" s="878">
        <v>45748.0</v>
      </c>
      <c r="B117" s="808">
        <v>45782.0</v>
      </c>
      <c r="C117" s="884">
        <v>248171.0</v>
      </c>
      <c r="D117" s="850" t="s">
        <v>161</v>
      </c>
      <c r="E117" s="878">
        <v>44927.0</v>
      </c>
      <c r="F117" s="790">
        <f t="shared" si="12"/>
        <v>28</v>
      </c>
      <c r="G117" s="852">
        <v>45748.0</v>
      </c>
      <c r="H117" s="864">
        <f t="shared" si="13"/>
        <v>1</v>
      </c>
      <c r="I117" s="850" t="s">
        <v>49</v>
      </c>
      <c r="J117" s="850" t="s">
        <v>1761</v>
      </c>
      <c r="K117" s="874"/>
      <c r="L117" s="854"/>
      <c r="M117" s="850" t="s">
        <v>1762</v>
      </c>
      <c r="N117" s="795" t="s">
        <v>19</v>
      </c>
      <c r="O117" s="875"/>
      <c r="P117" s="854"/>
      <c r="Q117" s="837"/>
      <c r="R117" s="797"/>
      <c r="S117" s="797"/>
      <c r="T117" s="797"/>
      <c r="U117" s="797"/>
      <c r="V117" s="837"/>
      <c r="W117" s="837"/>
      <c r="X117" s="837"/>
    </row>
    <row r="118">
      <c r="A118" s="878">
        <v>45748.0</v>
      </c>
      <c r="B118" s="808">
        <v>45782.0</v>
      </c>
      <c r="C118" s="850">
        <v>248172.0</v>
      </c>
      <c r="D118" s="850" t="s">
        <v>93</v>
      </c>
      <c r="E118" s="878">
        <v>45689.0</v>
      </c>
      <c r="F118" s="790">
        <f t="shared" si="12"/>
        <v>3</v>
      </c>
      <c r="G118" s="852">
        <v>45748.0</v>
      </c>
      <c r="H118" s="864">
        <f t="shared" si="13"/>
        <v>1</v>
      </c>
      <c r="I118" s="850" t="s">
        <v>74</v>
      </c>
      <c r="J118" s="850"/>
      <c r="K118" s="851"/>
      <c r="L118" s="850"/>
      <c r="M118" s="852"/>
      <c r="N118" s="795" t="s">
        <v>17</v>
      </c>
      <c r="O118" s="853" t="s">
        <v>1759</v>
      </c>
      <c r="P118" s="848"/>
      <c r="Q118" s="837"/>
      <c r="R118" s="797"/>
      <c r="S118" s="797"/>
      <c r="T118" s="797"/>
      <c r="U118" s="797"/>
      <c r="V118" s="837"/>
      <c r="W118" s="837"/>
      <c r="X118" s="837"/>
    </row>
    <row r="119">
      <c r="A119" s="887">
        <v>45748.0</v>
      </c>
      <c r="B119" s="808">
        <v>45782.0</v>
      </c>
      <c r="C119" s="888">
        <v>248173.0</v>
      </c>
      <c r="D119" s="856" t="s">
        <v>161</v>
      </c>
      <c r="E119" s="887">
        <v>44986.0</v>
      </c>
      <c r="F119" s="790">
        <f t="shared" si="12"/>
        <v>26</v>
      </c>
      <c r="G119" s="858">
        <v>45748.0</v>
      </c>
      <c r="H119" s="864">
        <f t="shared" si="13"/>
        <v>1</v>
      </c>
      <c r="I119" s="856" t="s">
        <v>49</v>
      </c>
      <c r="J119" s="889"/>
      <c r="K119" s="857"/>
      <c r="L119" s="790"/>
      <c r="M119" s="863"/>
      <c r="N119" s="795" t="s">
        <v>19</v>
      </c>
      <c r="O119" s="890"/>
      <c r="P119" s="790"/>
      <c r="Q119" s="837"/>
      <c r="R119" s="797"/>
      <c r="S119" s="797"/>
      <c r="T119" s="797"/>
      <c r="U119" s="797"/>
      <c r="V119" s="837"/>
      <c r="W119" s="837"/>
      <c r="X119" s="837"/>
    </row>
    <row r="120">
      <c r="A120" s="878">
        <v>45748.0</v>
      </c>
      <c r="B120" s="808">
        <v>45782.0</v>
      </c>
      <c r="C120" s="850">
        <v>248182.0</v>
      </c>
      <c r="D120" s="850" t="s">
        <v>158</v>
      </c>
      <c r="E120" s="878">
        <v>45717.0</v>
      </c>
      <c r="F120" s="790">
        <f t="shared" si="12"/>
        <v>2</v>
      </c>
      <c r="G120" s="852">
        <v>45748.0</v>
      </c>
      <c r="H120" s="864">
        <f t="shared" si="13"/>
        <v>1</v>
      </c>
      <c r="I120" s="850" t="s">
        <v>49</v>
      </c>
      <c r="J120" s="850"/>
      <c r="K120" s="851"/>
      <c r="L120" s="854"/>
      <c r="M120" s="849"/>
      <c r="N120" s="795" t="s">
        <v>17</v>
      </c>
      <c r="O120" s="853" t="s">
        <v>1399</v>
      </c>
      <c r="P120" s="854"/>
      <c r="Q120" s="837"/>
      <c r="R120" s="797"/>
      <c r="S120" s="797"/>
      <c r="T120" s="797"/>
      <c r="U120" s="797"/>
      <c r="V120" s="837"/>
      <c r="W120" s="837"/>
      <c r="X120" s="837"/>
    </row>
    <row r="121">
      <c r="A121" s="878">
        <v>45748.0</v>
      </c>
      <c r="B121" s="808">
        <v>45782.0</v>
      </c>
      <c r="C121" s="884">
        <v>248191.0</v>
      </c>
      <c r="D121" s="850" t="s">
        <v>88</v>
      </c>
      <c r="E121" s="878">
        <v>45108.0</v>
      </c>
      <c r="F121" s="790">
        <f t="shared" si="12"/>
        <v>22</v>
      </c>
      <c r="G121" s="852">
        <v>45748.0</v>
      </c>
      <c r="H121" s="864">
        <f t="shared" si="13"/>
        <v>1</v>
      </c>
      <c r="I121" s="850" t="s">
        <v>49</v>
      </c>
      <c r="J121" s="850"/>
      <c r="K121" s="874"/>
      <c r="L121" s="854"/>
      <c r="M121" s="849"/>
      <c r="N121" s="795" t="s">
        <v>19</v>
      </c>
      <c r="O121" s="853"/>
      <c r="P121" s="854"/>
      <c r="Q121" s="837"/>
      <c r="R121" s="797"/>
      <c r="S121" s="797"/>
      <c r="T121" s="797"/>
      <c r="U121" s="797"/>
      <c r="V121" s="837"/>
      <c r="W121" s="837"/>
      <c r="X121" s="837"/>
    </row>
    <row r="122">
      <c r="A122" s="878">
        <v>45748.0</v>
      </c>
      <c r="B122" s="808">
        <v>45782.0</v>
      </c>
      <c r="C122" s="850">
        <v>248201.0</v>
      </c>
      <c r="D122" s="850" t="s">
        <v>62</v>
      </c>
      <c r="E122" s="878">
        <v>45597.0</v>
      </c>
      <c r="F122" s="790">
        <f t="shared" si="12"/>
        <v>6</v>
      </c>
      <c r="G122" s="852">
        <v>45748.0</v>
      </c>
      <c r="H122" s="864">
        <f t="shared" si="13"/>
        <v>1</v>
      </c>
      <c r="I122" s="850" t="s">
        <v>59</v>
      </c>
      <c r="J122" s="848"/>
      <c r="K122" s="874"/>
      <c r="L122" s="854"/>
      <c r="M122" s="849"/>
      <c r="N122" s="795" t="s">
        <v>19</v>
      </c>
      <c r="O122" s="875"/>
      <c r="P122" s="854"/>
      <c r="Q122" s="837"/>
      <c r="R122" s="797"/>
      <c r="S122" s="797"/>
      <c r="T122" s="797"/>
      <c r="U122" s="797"/>
      <c r="V122" s="837"/>
      <c r="W122" s="837"/>
      <c r="X122" s="837"/>
    </row>
    <row r="123">
      <c r="A123" s="878">
        <v>45748.0</v>
      </c>
      <c r="B123" s="808">
        <v>45782.0</v>
      </c>
      <c r="C123" s="850">
        <v>248203.0</v>
      </c>
      <c r="D123" s="850" t="s">
        <v>161</v>
      </c>
      <c r="E123" s="878">
        <v>45505.0</v>
      </c>
      <c r="F123" s="790">
        <f t="shared" si="12"/>
        <v>9</v>
      </c>
      <c r="G123" s="852">
        <v>45748.0</v>
      </c>
      <c r="H123" s="864">
        <f t="shared" si="13"/>
        <v>1</v>
      </c>
      <c r="I123" s="850" t="s">
        <v>49</v>
      </c>
      <c r="J123" s="848"/>
      <c r="K123" s="874"/>
      <c r="L123" s="854"/>
      <c r="M123" s="849"/>
      <c r="N123" s="795" t="s">
        <v>19</v>
      </c>
      <c r="O123" s="875"/>
      <c r="P123" s="854"/>
      <c r="Q123" s="837"/>
      <c r="R123" s="797"/>
      <c r="S123" s="797"/>
      <c r="T123" s="797"/>
      <c r="U123" s="797"/>
      <c r="V123" s="837"/>
      <c r="W123" s="837"/>
      <c r="X123" s="837"/>
    </row>
    <row r="124">
      <c r="A124" s="878">
        <v>45748.0</v>
      </c>
      <c r="B124" s="808">
        <v>45782.0</v>
      </c>
      <c r="C124" s="850">
        <v>248204.0</v>
      </c>
      <c r="D124" s="850" t="s">
        <v>99</v>
      </c>
      <c r="E124" s="878">
        <v>45627.0</v>
      </c>
      <c r="F124" s="790">
        <f t="shared" si="12"/>
        <v>5</v>
      </c>
      <c r="G124" s="852">
        <v>45748.0</v>
      </c>
      <c r="H124" s="864">
        <f t="shared" si="13"/>
        <v>1</v>
      </c>
      <c r="I124" s="850" t="s">
        <v>74</v>
      </c>
      <c r="J124" s="850"/>
      <c r="K124" s="854"/>
      <c r="L124" s="854"/>
      <c r="M124" s="852"/>
      <c r="N124" s="795" t="s">
        <v>19</v>
      </c>
      <c r="O124" s="853"/>
      <c r="P124" s="854"/>
      <c r="Q124" s="837"/>
      <c r="R124" s="797"/>
      <c r="S124" s="797"/>
      <c r="T124" s="797"/>
      <c r="U124" s="797"/>
      <c r="V124" s="837"/>
      <c r="W124" s="837"/>
      <c r="X124" s="837"/>
    </row>
    <row r="125">
      <c r="A125" s="878">
        <v>45748.0</v>
      </c>
      <c r="B125" s="808">
        <v>45782.0</v>
      </c>
      <c r="C125" s="850">
        <v>248211.0</v>
      </c>
      <c r="D125" s="850" t="s">
        <v>48</v>
      </c>
      <c r="E125" s="878">
        <v>45717.0</v>
      </c>
      <c r="F125" s="790">
        <f t="shared" si="12"/>
        <v>2</v>
      </c>
      <c r="G125" s="852">
        <v>45748.0</v>
      </c>
      <c r="H125" s="864">
        <f t="shared" si="13"/>
        <v>1</v>
      </c>
      <c r="I125" s="850" t="s">
        <v>49</v>
      </c>
      <c r="J125" s="848"/>
      <c r="K125" s="874"/>
      <c r="L125" s="854"/>
      <c r="M125" s="849"/>
      <c r="N125" s="795" t="s">
        <v>17</v>
      </c>
      <c r="O125" s="853" t="s">
        <v>1399</v>
      </c>
      <c r="P125" s="854"/>
      <c r="Q125" s="837"/>
      <c r="R125" s="797"/>
      <c r="S125" s="797"/>
      <c r="T125" s="797"/>
      <c r="U125" s="797"/>
      <c r="V125" s="837"/>
      <c r="W125" s="837"/>
      <c r="X125" s="837"/>
    </row>
    <row r="126">
      <c r="A126" s="878">
        <v>45748.0</v>
      </c>
      <c r="B126" s="808">
        <v>45782.0</v>
      </c>
      <c r="C126" s="850">
        <v>248220.0</v>
      </c>
      <c r="D126" s="850" t="s">
        <v>116</v>
      </c>
      <c r="E126" s="878">
        <v>45627.0</v>
      </c>
      <c r="F126" s="790">
        <f t="shared" si="12"/>
        <v>5</v>
      </c>
      <c r="G126" s="852">
        <v>45748.0</v>
      </c>
      <c r="H126" s="864">
        <f t="shared" si="13"/>
        <v>1</v>
      </c>
      <c r="I126" s="850" t="s">
        <v>49</v>
      </c>
      <c r="J126" s="850"/>
      <c r="K126" s="874"/>
      <c r="L126" s="854"/>
      <c r="M126" s="849"/>
      <c r="N126" s="795" t="s">
        <v>19</v>
      </c>
      <c r="O126" s="853"/>
      <c r="P126" s="854"/>
      <c r="Q126" s="837"/>
      <c r="R126" s="797"/>
      <c r="S126" s="797"/>
      <c r="T126" s="797"/>
      <c r="U126" s="797"/>
      <c r="V126" s="837"/>
      <c r="W126" s="837"/>
      <c r="X126" s="837"/>
    </row>
    <row r="127">
      <c r="A127" s="878">
        <v>45748.0</v>
      </c>
      <c r="B127" s="808">
        <v>45782.0</v>
      </c>
      <c r="C127" s="850">
        <v>248221.0</v>
      </c>
      <c r="D127" s="850" t="s">
        <v>104</v>
      </c>
      <c r="E127" s="878">
        <v>45658.0</v>
      </c>
      <c r="F127" s="790">
        <f t="shared" si="12"/>
        <v>4</v>
      </c>
      <c r="G127" s="852">
        <v>45748.0</v>
      </c>
      <c r="H127" s="864">
        <f t="shared" si="13"/>
        <v>1</v>
      </c>
      <c r="I127" s="850" t="s">
        <v>74</v>
      </c>
      <c r="J127" s="850"/>
      <c r="K127" s="874"/>
      <c r="L127" s="854"/>
      <c r="M127" s="849"/>
      <c r="N127" s="795" t="s">
        <v>17</v>
      </c>
      <c r="O127" s="853" t="s">
        <v>1760</v>
      </c>
      <c r="P127" s="854"/>
      <c r="Q127" s="837"/>
      <c r="R127" s="797"/>
      <c r="S127" s="797"/>
      <c r="T127" s="797"/>
      <c r="U127" s="797"/>
      <c r="V127" s="837"/>
      <c r="W127" s="837"/>
      <c r="X127" s="837"/>
    </row>
    <row r="128">
      <c r="A128" s="878">
        <v>45748.0</v>
      </c>
      <c r="B128" s="808">
        <v>45782.0</v>
      </c>
      <c r="C128" s="850">
        <v>248222.0</v>
      </c>
      <c r="D128" s="850" t="s">
        <v>161</v>
      </c>
      <c r="E128" s="878">
        <v>45536.0</v>
      </c>
      <c r="F128" s="790">
        <f t="shared" si="12"/>
        <v>8</v>
      </c>
      <c r="G128" s="852">
        <v>45748.0</v>
      </c>
      <c r="H128" s="864">
        <f t="shared" si="13"/>
        <v>1</v>
      </c>
      <c r="I128" s="850" t="s">
        <v>59</v>
      </c>
      <c r="J128" s="850"/>
      <c r="K128" s="874"/>
      <c r="L128" s="854"/>
      <c r="M128" s="849"/>
      <c r="N128" s="795" t="s">
        <v>19</v>
      </c>
      <c r="O128" s="853"/>
      <c r="P128" s="854"/>
      <c r="Q128" s="837"/>
      <c r="R128" s="797"/>
      <c r="S128" s="797"/>
      <c r="T128" s="797"/>
      <c r="U128" s="797"/>
      <c r="V128" s="837"/>
      <c r="W128" s="837"/>
      <c r="X128" s="837"/>
    </row>
    <row r="129">
      <c r="A129" s="878">
        <v>45748.0</v>
      </c>
      <c r="B129" s="808">
        <v>45782.0</v>
      </c>
      <c r="C129" s="850">
        <v>248223.0</v>
      </c>
      <c r="D129" s="850" t="s">
        <v>71</v>
      </c>
      <c r="E129" s="878">
        <v>45536.0</v>
      </c>
      <c r="F129" s="790">
        <f t="shared" si="12"/>
        <v>8</v>
      </c>
      <c r="G129" s="852">
        <v>45748.0</v>
      </c>
      <c r="H129" s="864">
        <f t="shared" si="13"/>
        <v>1</v>
      </c>
      <c r="I129" s="850" t="s">
        <v>49</v>
      </c>
      <c r="J129" s="850"/>
      <c r="K129" s="874"/>
      <c r="L129" s="854"/>
      <c r="M129" s="849"/>
      <c r="N129" s="795" t="s">
        <v>19</v>
      </c>
      <c r="O129" s="853"/>
      <c r="P129" s="854"/>
      <c r="Q129" s="837"/>
      <c r="R129" s="797"/>
      <c r="S129" s="797"/>
      <c r="T129" s="797"/>
      <c r="U129" s="797"/>
      <c r="V129" s="837"/>
      <c r="W129" s="837"/>
      <c r="X129" s="837"/>
    </row>
    <row r="130">
      <c r="A130" s="878">
        <v>45748.0</v>
      </c>
      <c r="B130" s="808">
        <v>45782.0</v>
      </c>
      <c r="C130" s="850">
        <v>248245.0</v>
      </c>
      <c r="D130" s="850" t="s">
        <v>99</v>
      </c>
      <c r="E130" s="878">
        <v>45536.0</v>
      </c>
      <c r="F130" s="790">
        <f t="shared" si="12"/>
        <v>8</v>
      </c>
      <c r="G130" s="852">
        <v>45748.0</v>
      </c>
      <c r="H130" s="864">
        <f t="shared" si="13"/>
        <v>1</v>
      </c>
      <c r="I130" s="850" t="s">
        <v>74</v>
      </c>
      <c r="J130" s="848"/>
      <c r="K130" s="851"/>
      <c r="L130" s="854"/>
      <c r="M130" s="849"/>
      <c r="N130" s="795" t="s">
        <v>19</v>
      </c>
      <c r="O130" s="875"/>
      <c r="P130" s="854"/>
      <c r="Q130" s="837"/>
      <c r="R130" s="797"/>
      <c r="S130" s="797"/>
      <c r="T130" s="797"/>
      <c r="U130" s="797"/>
      <c r="V130" s="837"/>
      <c r="W130" s="837"/>
      <c r="X130" s="837"/>
    </row>
    <row r="131">
      <c r="A131" s="878">
        <v>45749.0</v>
      </c>
      <c r="B131" s="808">
        <v>45782.0</v>
      </c>
      <c r="C131" s="850">
        <v>246723.0</v>
      </c>
      <c r="D131" s="850" t="s">
        <v>62</v>
      </c>
      <c r="E131" s="878">
        <v>45717.0</v>
      </c>
      <c r="F131" s="790">
        <f t="shared" si="12"/>
        <v>2</v>
      </c>
      <c r="G131" s="852">
        <v>45749.0</v>
      </c>
      <c r="H131" s="864">
        <f t="shared" si="13"/>
        <v>1</v>
      </c>
      <c r="I131" s="850" t="s">
        <v>73</v>
      </c>
      <c r="J131" s="850"/>
      <c r="K131" s="874"/>
      <c r="L131" s="854"/>
      <c r="M131" s="852"/>
      <c r="N131" s="795" t="s">
        <v>17</v>
      </c>
      <c r="O131" s="853" t="s">
        <v>1399</v>
      </c>
      <c r="P131" s="854"/>
      <c r="Q131" s="837"/>
      <c r="R131" s="797"/>
      <c r="S131" s="797"/>
      <c r="T131" s="797"/>
      <c r="U131" s="797"/>
      <c r="V131" s="837"/>
      <c r="W131" s="837"/>
      <c r="X131" s="837"/>
    </row>
    <row r="132">
      <c r="A132" s="878">
        <v>45749.0</v>
      </c>
      <c r="B132" s="808">
        <v>45782.0</v>
      </c>
      <c r="C132" s="850">
        <v>246726.0</v>
      </c>
      <c r="D132" s="850" t="s">
        <v>62</v>
      </c>
      <c r="E132" s="878">
        <v>45717.0</v>
      </c>
      <c r="F132" s="790">
        <f t="shared" si="12"/>
        <v>2</v>
      </c>
      <c r="G132" s="852">
        <v>45749.0</v>
      </c>
      <c r="H132" s="864">
        <f t="shared" si="13"/>
        <v>1</v>
      </c>
      <c r="I132" s="850" t="s">
        <v>73</v>
      </c>
      <c r="J132" s="850"/>
      <c r="K132" s="848"/>
      <c r="L132" s="848"/>
      <c r="M132" s="852"/>
      <c r="N132" s="795" t="s">
        <v>17</v>
      </c>
      <c r="O132" s="853" t="s">
        <v>1399</v>
      </c>
      <c r="P132" s="854"/>
      <c r="Q132" s="837"/>
      <c r="R132" s="797"/>
      <c r="S132" s="797"/>
      <c r="T132" s="797"/>
      <c r="U132" s="797"/>
      <c r="V132" s="837"/>
      <c r="W132" s="837"/>
      <c r="X132" s="837"/>
    </row>
    <row r="133">
      <c r="A133" s="878">
        <v>45749.0</v>
      </c>
      <c r="B133" s="808">
        <v>45782.0</v>
      </c>
      <c r="C133" s="850">
        <v>247357.0</v>
      </c>
      <c r="D133" s="850" t="s">
        <v>95</v>
      </c>
      <c r="E133" s="878">
        <v>45717.0</v>
      </c>
      <c r="F133" s="790">
        <f t="shared" si="12"/>
        <v>2</v>
      </c>
      <c r="G133" s="852">
        <v>45749.0</v>
      </c>
      <c r="H133" s="864">
        <f t="shared" si="13"/>
        <v>1</v>
      </c>
      <c r="I133" s="850" t="s">
        <v>59</v>
      </c>
      <c r="J133" s="848"/>
      <c r="K133" s="874"/>
      <c r="L133" s="854"/>
      <c r="M133" s="852"/>
      <c r="N133" s="795" t="s">
        <v>17</v>
      </c>
      <c r="O133" s="853" t="s">
        <v>1399</v>
      </c>
      <c r="P133" s="854"/>
      <c r="Q133" s="837"/>
      <c r="R133" s="797"/>
      <c r="S133" s="797"/>
      <c r="T133" s="797"/>
      <c r="U133" s="797"/>
      <c r="V133" s="837"/>
      <c r="W133" s="837"/>
      <c r="X133" s="837"/>
    </row>
    <row r="134">
      <c r="A134" s="878">
        <v>45749.0</v>
      </c>
      <c r="B134" s="808">
        <v>45782.0</v>
      </c>
      <c r="C134" s="850">
        <v>247606.0</v>
      </c>
      <c r="D134" s="850" t="s">
        <v>58</v>
      </c>
      <c r="E134" s="878">
        <v>45627.0</v>
      </c>
      <c r="F134" s="790">
        <f t="shared" si="12"/>
        <v>5</v>
      </c>
      <c r="G134" s="852">
        <v>45749.0</v>
      </c>
      <c r="H134" s="864">
        <f t="shared" si="13"/>
        <v>1</v>
      </c>
      <c r="I134" s="850" t="s">
        <v>49</v>
      </c>
      <c r="J134" s="850"/>
      <c r="K134" s="850"/>
      <c r="L134" s="854"/>
      <c r="M134" s="852"/>
      <c r="N134" s="795" t="s">
        <v>19</v>
      </c>
      <c r="O134" s="853"/>
      <c r="P134" s="854"/>
      <c r="Q134" s="837"/>
      <c r="R134" s="797"/>
      <c r="S134" s="797"/>
      <c r="T134" s="797"/>
      <c r="U134" s="797"/>
      <c r="V134" s="837"/>
      <c r="W134" s="837"/>
      <c r="X134" s="837"/>
    </row>
    <row r="135">
      <c r="A135" s="878">
        <v>45749.0</v>
      </c>
      <c r="B135" s="808">
        <v>45782.0</v>
      </c>
      <c r="C135" s="850">
        <v>247689.0</v>
      </c>
      <c r="D135" s="850" t="s">
        <v>112</v>
      </c>
      <c r="E135" s="878">
        <v>45717.0</v>
      </c>
      <c r="F135" s="790">
        <f t="shared" si="12"/>
        <v>2</v>
      </c>
      <c r="G135" s="852">
        <v>45749.0</v>
      </c>
      <c r="H135" s="864">
        <f t="shared" si="13"/>
        <v>1</v>
      </c>
      <c r="I135" s="850" t="s">
        <v>73</v>
      </c>
      <c r="J135" s="848"/>
      <c r="K135" s="874"/>
      <c r="L135" s="854"/>
      <c r="M135" s="849"/>
      <c r="N135" s="795" t="s">
        <v>17</v>
      </c>
      <c r="O135" s="853" t="s">
        <v>1399</v>
      </c>
      <c r="P135" s="854"/>
      <c r="Q135" s="837"/>
      <c r="R135" s="797"/>
      <c r="S135" s="797"/>
      <c r="T135" s="797"/>
      <c r="U135" s="797"/>
      <c r="V135" s="837"/>
      <c r="W135" s="837"/>
      <c r="X135" s="837"/>
    </row>
    <row r="136">
      <c r="A136" s="878">
        <v>45749.0</v>
      </c>
      <c r="B136" s="808">
        <v>45782.0</v>
      </c>
      <c r="C136" s="850">
        <v>247785.0</v>
      </c>
      <c r="D136" s="850" t="s">
        <v>95</v>
      </c>
      <c r="E136" s="878">
        <v>45717.0</v>
      </c>
      <c r="F136" s="790">
        <f t="shared" si="12"/>
        <v>2</v>
      </c>
      <c r="G136" s="852">
        <v>45749.0</v>
      </c>
      <c r="H136" s="864">
        <f t="shared" si="13"/>
        <v>1</v>
      </c>
      <c r="I136" s="850" t="s">
        <v>74</v>
      </c>
      <c r="J136" s="850"/>
      <c r="K136" s="850"/>
      <c r="L136" s="854"/>
      <c r="M136" s="852"/>
      <c r="N136" s="795" t="s">
        <v>17</v>
      </c>
      <c r="O136" s="853" t="s">
        <v>1399</v>
      </c>
      <c r="P136" s="854"/>
      <c r="Q136" s="837"/>
      <c r="R136" s="797"/>
      <c r="S136" s="797"/>
      <c r="T136" s="797"/>
      <c r="U136" s="797"/>
      <c r="V136" s="837"/>
      <c r="W136" s="837"/>
      <c r="X136" s="837"/>
    </row>
    <row r="137">
      <c r="A137" s="878">
        <v>45749.0</v>
      </c>
      <c r="B137" s="808">
        <v>45782.0</v>
      </c>
      <c r="C137" s="850">
        <v>247998.0</v>
      </c>
      <c r="D137" s="850" t="s">
        <v>104</v>
      </c>
      <c r="E137" s="878">
        <v>45717.0</v>
      </c>
      <c r="F137" s="790">
        <f t="shared" si="12"/>
        <v>2</v>
      </c>
      <c r="G137" s="852">
        <v>45749.0</v>
      </c>
      <c r="H137" s="864">
        <f t="shared" si="13"/>
        <v>1</v>
      </c>
      <c r="I137" s="850" t="s">
        <v>42</v>
      </c>
      <c r="J137" s="850"/>
      <c r="K137" s="850"/>
      <c r="L137" s="850"/>
      <c r="M137" s="852"/>
      <c r="N137" s="795" t="s">
        <v>17</v>
      </c>
      <c r="O137" s="853" t="s">
        <v>1399</v>
      </c>
      <c r="P137" s="848"/>
      <c r="Q137" s="837"/>
      <c r="R137" s="797"/>
      <c r="S137" s="797"/>
      <c r="T137" s="797"/>
      <c r="U137" s="797"/>
      <c r="V137" s="837"/>
      <c r="W137" s="837"/>
      <c r="X137" s="837"/>
    </row>
    <row r="138">
      <c r="A138" s="878">
        <v>45749.0</v>
      </c>
      <c r="B138" s="808">
        <v>45782.0</v>
      </c>
      <c r="C138" s="850">
        <v>248014.0</v>
      </c>
      <c r="D138" s="850" t="s">
        <v>41</v>
      </c>
      <c r="E138" s="878">
        <v>45717.0</v>
      </c>
      <c r="F138" s="790">
        <f t="shared" si="12"/>
        <v>2</v>
      </c>
      <c r="G138" s="852">
        <v>45749.0</v>
      </c>
      <c r="H138" s="864">
        <f t="shared" si="13"/>
        <v>1</v>
      </c>
      <c r="I138" s="850" t="s">
        <v>74</v>
      </c>
      <c r="J138" s="854"/>
      <c r="K138" s="851"/>
      <c r="L138" s="854"/>
      <c r="M138" s="849"/>
      <c r="N138" s="795" t="s">
        <v>17</v>
      </c>
      <c r="O138" s="853" t="s">
        <v>1399</v>
      </c>
      <c r="P138" s="854"/>
      <c r="Q138" s="837"/>
      <c r="R138" s="797"/>
      <c r="S138" s="797"/>
      <c r="T138" s="797"/>
      <c r="U138" s="797"/>
      <c r="V138" s="837"/>
      <c r="W138" s="837"/>
      <c r="X138" s="837"/>
    </row>
    <row r="139">
      <c r="A139" s="878">
        <v>45749.0</v>
      </c>
      <c r="B139" s="808">
        <v>45782.0</v>
      </c>
      <c r="C139" s="850">
        <v>248034.0</v>
      </c>
      <c r="D139" s="850" t="s">
        <v>111</v>
      </c>
      <c r="E139" s="878">
        <v>45627.0</v>
      </c>
      <c r="F139" s="790">
        <f t="shared" si="12"/>
        <v>5</v>
      </c>
      <c r="G139" s="852">
        <v>45749.0</v>
      </c>
      <c r="H139" s="864">
        <f t="shared" si="13"/>
        <v>1</v>
      </c>
      <c r="I139" s="850" t="s">
        <v>59</v>
      </c>
      <c r="J139" s="850"/>
      <c r="K139" s="891"/>
      <c r="L139" s="848"/>
      <c r="M139" s="852"/>
      <c r="N139" s="795" t="s">
        <v>19</v>
      </c>
      <c r="O139" s="853"/>
      <c r="P139" s="848"/>
      <c r="Q139" s="837"/>
      <c r="R139" s="797"/>
      <c r="S139" s="797"/>
      <c r="T139" s="797"/>
      <c r="U139" s="797"/>
      <c r="V139" s="837"/>
      <c r="W139" s="837"/>
      <c r="X139" s="837"/>
    </row>
    <row r="140">
      <c r="A140" s="878">
        <v>45749.0</v>
      </c>
      <c r="B140" s="808">
        <v>45782.0</v>
      </c>
      <c r="C140" s="850">
        <v>248147.0</v>
      </c>
      <c r="D140" s="850" t="s">
        <v>58</v>
      </c>
      <c r="E140" s="878">
        <v>45352.0</v>
      </c>
      <c r="F140" s="790">
        <f t="shared" si="12"/>
        <v>14</v>
      </c>
      <c r="G140" s="852">
        <v>45749.0</v>
      </c>
      <c r="H140" s="864">
        <f t="shared" si="13"/>
        <v>1</v>
      </c>
      <c r="I140" s="850" t="s">
        <v>74</v>
      </c>
      <c r="J140" s="850"/>
      <c r="K140" s="854"/>
      <c r="L140" s="854"/>
      <c r="M140" s="852"/>
      <c r="N140" s="795" t="s">
        <v>25</v>
      </c>
      <c r="O140" s="853"/>
      <c r="P140" s="854"/>
      <c r="Q140" s="837"/>
      <c r="R140" s="797"/>
      <c r="S140" s="797"/>
      <c r="T140" s="797"/>
      <c r="U140" s="797"/>
      <c r="V140" s="837"/>
      <c r="W140" s="837"/>
      <c r="X140" s="837"/>
    </row>
    <row r="141">
      <c r="A141" s="878">
        <v>45749.0</v>
      </c>
      <c r="B141" s="808">
        <v>45782.0</v>
      </c>
      <c r="C141" s="850">
        <v>248160.0</v>
      </c>
      <c r="D141" s="850" t="s">
        <v>161</v>
      </c>
      <c r="E141" s="878">
        <v>45627.0</v>
      </c>
      <c r="F141" s="790">
        <f t="shared" si="12"/>
        <v>5</v>
      </c>
      <c r="G141" s="852">
        <v>45749.0</v>
      </c>
      <c r="H141" s="864">
        <f t="shared" si="13"/>
        <v>1</v>
      </c>
      <c r="I141" s="850" t="s">
        <v>49</v>
      </c>
      <c r="J141" s="854"/>
      <c r="K141" s="874"/>
      <c r="L141" s="854"/>
      <c r="M141" s="849"/>
      <c r="N141" s="795" t="s">
        <v>19</v>
      </c>
      <c r="O141" s="875"/>
      <c r="P141" s="854"/>
      <c r="Q141" s="837"/>
      <c r="R141" s="797"/>
      <c r="S141" s="797"/>
      <c r="T141" s="797"/>
      <c r="U141" s="797"/>
      <c r="V141" s="837"/>
      <c r="W141" s="837"/>
      <c r="X141" s="837"/>
    </row>
    <row r="142">
      <c r="A142" s="878">
        <v>45749.0</v>
      </c>
      <c r="B142" s="808">
        <v>45782.0</v>
      </c>
      <c r="C142" s="850">
        <v>248190.0</v>
      </c>
      <c r="D142" s="850" t="s">
        <v>77</v>
      </c>
      <c r="E142" s="878">
        <v>45658.0</v>
      </c>
      <c r="F142" s="790">
        <f t="shared" si="12"/>
        <v>4</v>
      </c>
      <c r="G142" s="852">
        <v>45749.0</v>
      </c>
      <c r="H142" s="864">
        <f t="shared" si="13"/>
        <v>1</v>
      </c>
      <c r="I142" s="850" t="s">
        <v>42</v>
      </c>
      <c r="J142" s="850"/>
      <c r="K142" s="850"/>
      <c r="L142" s="850"/>
      <c r="M142" s="852"/>
      <c r="N142" s="795" t="s">
        <v>17</v>
      </c>
      <c r="O142" s="853" t="s">
        <v>1760</v>
      </c>
      <c r="P142" s="854"/>
      <c r="Q142" s="837"/>
      <c r="R142" s="797"/>
      <c r="S142" s="797"/>
      <c r="T142" s="797"/>
      <c r="U142" s="797"/>
      <c r="V142" s="837"/>
      <c r="W142" s="837"/>
      <c r="X142" s="837"/>
    </row>
    <row r="143">
      <c r="A143" s="878">
        <v>45749.0</v>
      </c>
      <c r="B143" s="808">
        <v>45782.0</v>
      </c>
      <c r="C143" s="850">
        <v>248236.0</v>
      </c>
      <c r="D143" s="850" t="s">
        <v>96</v>
      </c>
      <c r="E143" s="878">
        <v>45536.0</v>
      </c>
      <c r="F143" s="790">
        <f t="shared" si="12"/>
        <v>8</v>
      </c>
      <c r="G143" s="852">
        <v>45749.0</v>
      </c>
      <c r="H143" s="864">
        <f t="shared" si="13"/>
        <v>1</v>
      </c>
      <c r="I143" s="850" t="s">
        <v>59</v>
      </c>
      <c r="J143" s="850"/>
      <c r="K143" s="850"/>
      <c r="L143" s="854"/>
      <c r="M143" s="852"/>
      <c r="N143" s="795" t="s">
        <v>19</v>
      </c>
      <c r="O143" s="853"/>
      <c r="P143" s="854"/>
      <c r="Q143" s="837"/>
      <c r="R143" s="797"/>
      <c r="S143" s="797"/>
      <c r="T143" s="797"/>
      <c r="U143" s="797"/>
      <c r="V143" s="837"/>
      <c r="W143" s="837"/>
      <c r="X143" s="837"/>
    </row>
    <row r="144">
      <c r="A144" s="878">
        <v>45749.0</v>
      </c>
      <c r="B144" s="808">
        <v>45782.0</v>
      </c>
      <c r="C144" s="884">
        <v>248239.0</v>
      </c>
      <c r="D144" s="850" t="s">
        <v>161</v>
      </c>
      <c r="E144" s="878">
        <v>45047.0</v>
      </c>
      <c r="F144" s="790">
        <f t="shared" si="12"/>
        <v>24</v>
      </c>
      <c r="G144" s="852">
        <v>45749.0</v>
      </c>
      <c r="H144" s="864">
        <f t="shared" si="13"/>
        <v>1</v>
      </c>
      <c r="I144" s="850" t="s">
        <v>49</v>
      </c>
      <c r="J144" s="850"/>
      <c r="K144" s="854"/>
      <c r="L144" s="854"/>
      <c r="M144" s="852"/>
      <c r="N144" s="795" t="s">
        <v>19</v>
      </c>
      <c r="O144" s="853"/>
      <c r="P144" s="854"/>
      <c r="Q144" s="837"/>
      <c r="R144" s="797"/>
      <c r="S144" s="797"/>
      <c r="T144" s="797"/>
      <c r="U144" s="797"/>
      <c r="V144" s="837"/>
      <c r="W144" s="837"/>
      <c r="X144" s="837"/>
    </row>
    <row r="145">
      <c r="A145" s="878">
        <v>45749.0</v>
      </c>
      <c r="B145" s="808">
        <v>45782.0</v>
      </c>
      <c r="C145" s="850">
        <v>248247.0</v>
      </c>
      <c r="D145" s="850" t="s">
        <v>158</v>
      </c>
      <c r="E145" s="878">
        <v>45717.0</v>
      </c>
      <c r="F145" s="790">
        <f t="shared" si="12"/>
        <v>2</v>
      </c>
      <c r="G145" s="852">
        <v>45749.0</v>
      </c>
      <c r="H145" s="864">
        <f t="shared" si="13"/>
        <v>1</v>
      </c>
      <c r="I145" s="850" t="s">
        <v>74</v>
      </c>
      <c r="J145" s="848"/>
      <c r="K145" s="874"/>
      <c r="L145" s="854"/>
      <c r="M145" s="849"/>
      <c r="N145" s="795" t="s">
        <v>17</v>
      </c>
      <c r="O145" s="853" t="s">
        <v>1399</v>
      </c>
      <c r="P145" s="854"/>
      <c r="Q145" s="837"/>
      <c r="R145" s="797"/>
      <c r="S145" s="797"/>
      <c r="T145" s="797"/>
      <c r="U145" s="797"/>
      <c r="V145" s="837"/>
      <c r="W145" s="837"/>
      <c r="X145" s="837"/>
    </row>
    <row r="146">
      <c r="A146" s="878">
        <v>45749.0</v>
      </c>
      <c r="B146" s="808">
        <v>45782.0</v>
      </c>
      <c r="C146" s="850">
        <v>248253.0</v>
      </c>
      <c r="D146" s="850" t="s">
        <v>83</v>
      </c>
      <c r="E146" s="878">
        <v>45689.0</v>
      </c>
      <c r="F146" s="790">
        <f t="shared" si="12"/>
        <v>3</v>
      </c>
      <c r="G146" s="852">
        <v>45749.0</v>
      </c>
      <c r="H146" s="864">
        <f t="shared" si="13"/>
        <v>1</v>
      </c>
      <c r="I146" s="850" t="s">
        <v>59</v>
      </c>
      <c r="J146" s="850"/>
      <c r="K146" s="874"/>
      <c r="L146" s="848"/>
      <c r="M146" s="852"/>
      <c r="N146" s="795" t="s">
        <v>17</v>
      </c>
      <c r="O146" s="853" t="s">
        <v>1759</v>
      </c>
      <c r="P146" s="848"/>
      <c r="Q146" s="837"/>
      <c r="R146" s="797"/>
      <c r="S146" s="797"/>
      <c r="T146" s="797"/>
      <c r="U146" s="797"/>
      <c r="V146" s="837"/>
      <c r="W146" s="837"/>
      <c r="X146" s="837"/>
    </row>
    <row r="147">
      <c r="A147" s="878">
        <v>45749.0</v>
      </c>
      <c r="B147" s="808">
        <v>45782.0</v>
      </c>
      <c r="C147" s="850">
        <v>248263.0</v>
      </c>
      <c r="D147" s="850" t="s">
        <v>71</v>
      </c>
      <c r="E147" s="878">
        <v>45627.0</v>
      </c>
      <c r="F147" s="790">
        <f t="shared" si="12"/>
        <v>5</v>
      </c>
      <c r="G147" s="852">
        <v>45749.0</v>
      </c>
      <c r="H147" s="864">
        <f t="shared" si="13"/>
        <v>1</v>
      </c>
      <c r="I147" s="850" t="s">
        <v>63</v>
      </c>
      <c r="J147" s="850"/>
      <c r="K147" s="850"/>
      <c r="L147" s="854"/>
      <c r="M147" s="852"/>
      <c r="N147" s="795" t="s">
        <v>19</v>
      </c>
      <c r="O147" s="853"/>
      <c r="P147" s="854"/>
      <c r="Q147" s="837"/>
      <c r="R147" s="797"/>
      <c r="S147" s="797"/>
      <c r="T147" s="797"/>
      <c r="U147" s="797"/>
      <c r="V147" s="837"/>
      <c r="W147" s="837"/>
      <c r="X147" s="837"/>
    </row>
    <row r="148">
      <c r="A148" s="878">
        <v>45749.0</v>
      </c>
      <c r="B148" s="808">
        <v>45782.0</v>
      </c>
      <c r="C148" s="850">
        <v>248270.0</v>
      </c>
      <c r="D148" s="850" t="s">
        <v>158</v>
      </c>
      <c r="E148" s="878">
        <v>45627.0</v>
      </c>
      <c r="F148" s="790">
        <f t="shared" si="12"/>
        <v>5</v>
      </c>
      <c r="G148" s="852">
        <v>45749.0</v>
      </c>
      <c r="H148" s="864">
        <f t="shared" si="13"/>
        <v>1</v>
      </c>
      <c r="I148" s="850" t="s">
        <v>63</v>
      </c>
      <c r="J148" s="848"/>
      <c r="K148" s="874"/>
      <c r="L148" s="854"/>
      <c r="M148" s="849"/>
      <c r="N148" s="795" t="s">
        <v>19</v>
      </c>
      <c r="O148" s="875"/>
      <c r="P148" s="854"/>
      <c r="Q148" s="837"/>
      <c r="R148" s="797"/>
      <c r="S148" s="797"/>
      <c r="T148" s="797"/>
      <c r="U148" s="797"/>
      <c r="V148" s="837"/>
      <c r="W148" s="837"/>
      <c r="X148" s="837"/>
    </row>
    <row r="149">
      <c r="A149" s="878">
        <v>45749.0</v>
      </c>
      <c r="B149" s="808">
        <v>45782.0</v>
      </c>
      <c r="C149" s="850">
        <v>248273.0</v>
      </c>
      <c r="D149" s="850" t="s">
        <v>77</v>
      </c>
      <c r="E149" s="878">
        <v>45536.0</v>
      </c>
      <c r="F149" s="790">
        <f t="shared" si="12"/>
        <v>8</v>
      </c>
      <c r="G149" s="852">
        <v>45749.0</v>
      </c>
      <c r="H149" s="864">
        <f t="shared" si="13"/>
        <v>1</v>
      </c>
      <c r="I149" s="850" t="s">
        <v>73</v>
      </c>
      <c r="J149" s="850"/>
      <c r="K149" s="851"/>
      <c r="L149" s="850"/>
      <c r="M149" s="852"/>
      <c r="N149" s="795" t="s">
        <v>19</v>
      </c>
      <c r="O149" s="853"/>
      <c r="P149" s="854"/>
      <c r="Q149" s="837"/>
      <c r="R149" s="797"/>
      <c r="S149" s="797"/>
      <c r="T149" s="797"/>
      <c r="U149" s="797"/>
      <c r="V149" s="837"/>
      <c r="W149" s="837"/>
      <c r="X149" s="837"/>
    </row>
    <row r="150">
      <c r="A150" s="878">
        <v>45749.0</v>
      </c>
      <c r="B150" s="808">
        <v>45782.0</v>
      </c>
      <c r="C150" s="850">
        <v>248279.0</v>
      </c>
      <c r="D150" s="850" t="s">
        <v>104</v>
      </c>
      <c r="E150" s="878">
        <v>45658.0</v>
      </c>
      <c r="F150" s="790">
        <f t="shared" si="12"/>
        <v>4</v>
      </c>
      <c r="G150" s="852">
        <v>45749.0</v>
      </c>
      <c r="H150" s="864">
        <f t="shared" si="13"/>
        <v>1</v>
      </c>
      <c r="I150" s="850" t="s">
        <v>42</v>
      </c>
      <c r="J150" s="848"/>
      <c r="K150" s="874"/>
      <c r="L150" s="854"/>
      <c r="M150" s="849"/>
      <c r="N150" s="795" t="s">
        <v>17</v>
      </c>
      <c r="O150" s="853" t="s">
        <v>1760</v>
      </c>
      <c r="P150" s="854"/>
      <c r="Q150" s="837"/>
      <c r="R150" s="797"/>
      <c r="S150" s="797"/>
      <c r="T150" s="797"/>
      <c r="U150" s="797"/>
      <c r="V150" s="837"/>
      <c r="W150" s="837"/>
      <c r="X150" s="837"/>
    </row>
    <row r="151">
      <c r="A151" s="878">
        <v>45749.0</v>
      </c>
      <c r="B151" s="808">
        <v>45782.0</v>
      </c>
      <c r="C151" s="850">
        <v>248289.0</v>
      </c>
      <c r="D151" s="850" t="s">
        <v>89</v>
      </c>
      <c r="E151" s="878">
        <v>45717.0</v>
      </c>
      <c r="F151" s="790">
        <f t="shared" si="12"/>
        <v>2</v>
      </c>
      <c r="G151" s="852">
        <v>45749.0</v>
      </c>
      <c r="H151" s="864">
        <f t="shared" si="13"/>
        <v>1</v>
      </c>
      <c r="I151" s="850" t="s">
        <v>74</v>
      </c>
      <c r="J151" s="854"/>
      <c r="K151" s="874"/>
      <c r="L151" s="854"/>
      <c r="M151" s="849"/>
      <c r="N151" s="795" t="s">
        <v>17</v>
      </c>
      <c r="O151" s="853" t="s">
        <v>1399</v>
      </c>
      <c r="P151" s="854"/>
      <c r="Q151" s="837"/>
      <c r="R151" s="797"/>
      <c r="S151" s="797"/>
      <c r="T151" s="797"/>
      <c r="U151" s="797"/>
      <c r="V151" s="837"/>
      <c r="W151" s="837"/>
      <c r="X151" s="837"/>
    </row>
    <row r="152">
      <c r="A152" s="878">
        <v>45749.0</v>
      </c>
      <c r="B152" s="808">
        <v>45782.0</v>
      </c>
      <c r="C152" s="850">
        <v>248300.0</v>
      </c>
      <c r="D152" s="850" t="s">
        <v>161</v>
      </c>
      <c r="E152" s="878">
        <v>45536.0</v>
      </c>
      <c r="F152" s="790">
        <f t="shared" si="12"/>
        <v>8</v>
      </c>
      <c r="G152" s="852">
        <v>45749.0</v>
      </c>
      <c r="H152" s="864">
        <f t="shared" si="13"/>
        <v>1</v>
      </c>
      <c r="I152" s="850" t="s">
        <v>49</v>
      </c>
      <c r="J152" s="848"/>
      <c r="K152" s="874"/>
      <c r="L152" s="854"/>
      <c r="M152" s="849"/>
      <c r="N152" s="795" t="s">
        <v>19</v>
      </c>
      <c r="O152" s="875"/>
      <c r="P152" s="854"/>
      <c r="Q152" s="837"/>
      <c r="R152" s="797"/>
      <c r="S152" s="797"/>
      <c r="T152" s="797"/>
      <c r="U152" s="797"/>
      <c r="V152" s="837"/>
      <c r="W152" s="837"/>
      <c r="X152" s="837"/>
    </row>
    <row r="153">
      <c r="A153" s="878">
        <v>45749.0</v>
      </c>
      <c r="B153" s="808">
        <v>45782.0</v>
      </c>
      <c r="C153" s="850">
        <v>248308.0</v>
      </c>
      <c r="D153" s="850" t="s">
        <v>77</v>
      </c>
      <c r="E153" s="878">
        <v>45689.0</v>
      </c>
      <c r="F153" s="790">
        <f t="shared" si="12"/>
        <v>3</v>
      </c>
      <c r="G153" s="852">
        <v>45749.0</v>
      </c>
      <c r="H153" s="864">
        <f t="shared" si="13"/>
        <v>1</v>
      </c>
      <c r="I153" s="850" t="s">
        <v>59</v>
      </c>
      <c r="J153" s="848"/>
      <c r="K153" s="848"/>
      <c r="L153" s="854"/>
      <c r="M153" s="852"/>
      <c r="N153" s="795" t="s">
        <v>17</v>
      </c>
      <c r="O153" s="853" t="s">
        <v>1759</v>
      </c>
      <c r="P153" s="854"/>
      <c r="Q153" s="837"/>
      <c r="R153" s="797"/>
      <c r="S153" s="797"/>
      <c r="T153" s="797"/>
      <c r="U153" s="797"/>
      <c r="V153" s="837"/>
      <c r="W153" s="837"/>
      <c r="X153" s="837"/>
    </row>
    <row r="154">
      <c r="A154" s="878">
        <v>45749.0</v>
      </c>
      <c r="B154" s="808">
        <v>45782.0</v>
      </c>
      <c r="C154" s="850">
        <v>248315.0</v>
      </c>
      <c r="D154" s="850" t="s">
        <v>98</v>
      </c>
      <c r="E154" s="878">
        <v>45689.0</v>
      </c>
      <c r="F154" s="790">
        <f t="shared" si="12"/>
        <v>3</v>
      </c>
      <c r="G154" s="852">
        <v>45749.0</v>
      </c>
      <c r="H154" s="864">
        <f t="shared" si="13"/>
        <v>1</v>
      </c>
      <c r="I154" s="850" t="s">
        <v>74</v>
      </c>
      <c r="J154" s="850"/>
      <c r="K154" s="851"/>
      <c r="L154" s="850"/>
      <c r="M154" s="852"/>
      <c r="N154" s="795" t="s">
        <v>17</v>
      </c>
      <c r="O154" s="853" t="s">
        <v>1759</v>
      </c>
      <c r="P154" s="854"/>
      <c r="Q154" s="837"/>
      <c r="R154" s="797"/>
      <c r="S154" s="797"/>
      <c r="T154" s="797"/>
      <c r="U154" s="797"/>
      <c r="V154" s="837"/>
      <c r="W154" s="837"/>
      <c r="X154" s="837"/>
    </row>
    <row r="155">
      <c r="A155" s="878">
        <v>45749.0</v>
      </c>
      <c r="B155" s="808">
        <v>45782.0</v>
      </c>
      <c r="C155" s="850">
        <v>248347.0</v>
      </c>
      <c r="D155" s="850" t="s">
        <v>58</v>
      </c>
      <c r="E155" s="878">
        <v>45689.0</v>
      </c>
      <c r="F155" s="790">
        <f t="shared" si="12"/>
        <v>3</v>
      </c>
      <c r="G155" s="852">
        <v>45749.0</v>
      </c>
      <c r="H155" s="864">
        <f t="shared" si="13"/>
        <v>1</v>
      </c>
      <c r="I155" s="850" t="s">
        <v>49</v>
      </c>
      <c r="J155" s="848"/>
      <c r="K155" s="874"/>
      <c r="L155" s="854"/>
      <c r="M155" s="852"/>
      <c r="N155" s="795" t="s">
        <v>17</v>
      </c>
      <c r="O155" s="853" t="s">
        <v>1759</v>
      </c>
      <c r="P155" s="854"/>
      <c r="Q155" s="837"/>
      <c r="R155" s="797"/>
      <c r="S155" s="797"/>
      <c r="T155" s="797"/>
      <c r="U155" s="797"/>
      <c r="V155" s="837"/>
      <c r="W155" s="837"/>
      <c r="X155" s="837"/>
    </row>
    <row r="156">
      <c r="A156" s="878">
        <v>45749.0</v>
      </c>
      <c r="B156" s="808">
        <v>45782.0</v>
      </c>
      <c r="C156" s="850">
        <v>248351.0</v>
      </c>
      <c r="D156" s="850" t="s">
        <v>104</v>
      </c>
      <c r="E156" s="878">
        <v>45658.0</v>
      </c>
      <c r="F156" s="790">
        <f t="shared" si="12"/>
        <v>4</v>
      </c>
      <c r="G156" s="852">
        <v>45749.0</v>
      </c>
      <c r="H156" s="864">
        <f t="shared" si="13"/>
        <v>1</v>
      </c>
      <c r="I156" s="850" t="s">
        <v>49</v>
      </c>
      <c r="J156" s="850"/>
      <c r="K156" s="850"/>
      <c r="L156" s="854"/>
      <c r="M156" s="852"/>
      <c r="N156" s="795" t="s">
        <v>17</v>
      </c>
      <c r="O156" s="853" t="s">
        <v>1760</v>
      </c>
      <c r="P156" s="854"/>
      <c r="Q156" s="837"/>
      <c r="R156" s="797"/>
      <c r="S156" s="797"/>
      <c r="T156" s="797"/>
      <c r="U156" s="797"/>
      <c r="V156" s="837"/>
      <c r="W156" s="837"/>
      <c r="X156" s="837"/>
    </row>
    <row r="157">
      <c r="A157" s="878">
        <v>45749.0</v>
      </c>
      <c r="B157" s="808">
        <v>45782.0</v>
      </c>
      <c r="C157" s="850">
        <v>248352.0</v>
      </c>
      <c r="D157" s="850" t="s">
        <v>111</v>
      </c>
      <c r="E157" s="878">
        <v>45717.0</v>
      </c>
      <c r="F157" s="790">
        <f t="shared" si="12"/>
        <v>2</v>
      </c>
      <c r="G157" s="852">
        <v>45749.0</v>
      </c>
      <c r="H157" s="864">
        <f t="shared" si="13"/>
        <v>1</v>
      </c>
      <c r="I157" s="850" t="s">
        <v>74</v>
      </c>
      <c r="J157" s="850"/>
      <c r="K157" s="874"/>
      <c r="L157" s="854"/>
      <c r="M157" s="852"/>
      <c r="N157" s="795" t="s">
        <v>17</v>
      </c>
      <c r="O157" s="853" t="s">
        <v>1399</v>
      </c>
      <c r="P157" s="854"/>
      <c r="Q157" s="797"/>
      <c r="R157" s="798"/>
      <c r="S157" s="798"/>
      <c r="T157" s="798"/>
      <c r="U157" s="798"/>
      <c r="V157" s="797"/>
      <c r="W157" s="797"/>
      <c r="X157" s="797"/>
    </row>
    <row r="158">
      <c r="A158" s="878">
        <v>45749.0</v>
      </c>
      <c r="B158" s="808">
        <v>45782.0</v>
      </c>
      <c r="C158" s="850">
        <v>248363.0</v>
      </c>
      <c r="D158" s="850" t="s">
        <v>118</v>
      </c>
      <c r="E158" s="878">
        <v>45717.0</v>
      </c>
      <c r="F158" s="790">
        <f t="shared" si="12"/>
        <v>2</v>
      </c>
      <c r="G158" s="852">
        <v>45749.0</v>
      </c>
      <c r="H158" s="864">
        <f t="shared" si="13"/>
        <v>1</v>
      </c>
      <c r="I158" s="850" t="s">
        <v>59</v>
      </c>
      <c r="J158" s="850"/>
      <c r="K158" s="874"/>
      <c r="L158" s="854"/>
      <c r="M158" s="852"/>
      <c r="N158" s="795" t="s">
        <v>17</v>
      </c>
      <c r="O158" s="853" t="s">
        <v>1399</v>
      </c>
      <c r="P158" s="854"/>
      <c r="Q158" s="797"/>
      <c r="R158" s="798"/>
      <c r="S158" s="798"/>
      <c r="T158" s="798"/>
      <c r="U158" s="798"/>
      <c r="V158" s="797"/>
      <c r="W158" s="797"/>
      <c r="X158" s="797"/>
    </row>
    <row r="159">
      <c r="A159" s="878">
        <v>45749.0</v>
      </c>
      <c r="B159" s="808">
        <v>45782.0</v>
      </c>
      <c r="C159" s="884">
        <v>248364.0</v>
      </c>
      <c r="D159" s="850" t="s">
        <v>70</v>
      </c>
      <c r="E159" s="878">
        <v>45352.0</v>
      </c>
      <c r="F159" s="790">
        <f t="shared" si="12"/>
        <v>14</v>
      </c>
      <c r="G159" s="852">
        <v>45749.0</v>
      </c>
      <c r="H159" s="864">
        <f t="shared" si="13"/>
        <v>1</v>
      </c>
      <c r="I159" s="850" t="s">
        <v>73</v>
      </c>
      <c r="J159" s="850"/>
      <c r="K159" s="874"/>
      <c r="L159" s="854"/>
      <c r="M159" s="850" t="s">
        <v>1762</v>
      </c>
      <c r="N159" s="795" t="s">
        <v>19</v>
      </c>
      <c r="O159" s="875"/>
      <c r="P159" s="854"/>
      <c r="Q159" s="797"/>
      <c r="R159" s="798"/>
      <c r="S159" s="798"/>
      <c r="T159" s="798"/>
      <c r="U159" s="798"/>
      <c r="V159" s="797"/>
      <c r="W159" s="797"/>
      <c r="X159" s="797"/>
    </row>
    <row r="160">
      <c r="A160" s="878">
        <v>45749.0</v>
      </c>
      <c r="B160" s="808">
        <v>45782.0</v>
      </c>
      <c r="C160" s="850">
        <v>248398.0</v>
      </c>
      <c r="D160" s="850" t="s">
        <v>93</v>
      </c>
      <c r="E160" s="878">
        <v>45658.0</v>
      </c>
      <c r="F160" s="790">
        <f t="shared" si="12"/>
        <v>4</v>
      </c>
      <c r="G160" s="852">
        <v>45749.0</v>
      </c>
      <c r="H160" s="864">
        <f t="shared" si="13"/>
        <v>1</v>
      </c>
      <c r="I160" s="850" t="s">
        <v>74</v>
      </c>
      <c r="J160" s="850"/>
      <c r="K160" s="874"/>
      <c r="L160" s="854"/>
      <c r="M160" s="849"/>
      <c r="N160" s="795" t="s">
        <v>17</v>
      </c>
      <c r="O160" s="853" t="s">
        <v>1760</v>
      </c>
      <c r="P160" s="854"/>
      <c r="Q160" s="797"/>
      <c r="R160" s="798"/>
      <c r="S160" s="798"/>
      <c r="T160" s="798"/>
      <c r="U160" s="798"/>
      <c r="V160" s="797"/>
      <c r="W160" s="797"/>
      <c r="X160" s="797"/>
    </row>
    <row r="161">
      <c r="A161" s="878">
        <v>45749.0</v>
      </c>
      <c r="B161" s="808">
        <v>45782.0</v>
      </c>
      <c r="C161" s="850">
        <v>248403.0</v>
      </c>
      <c r="D161" s="850" t="s">
        <v>93</v>
      </c>
      <c r="E161" s="878">
        <v>45717.0</v>
      </c>
      <c r="F161" s="790">
        <f t="shared" si="12"/>
        <v>2</v>
      </c>
      <c r="G161" s="852">
        <v>45749.0</v>
      </c>
      <c r="H161" s="864">
        <f t="shared" si="13"/>
        <v>1</v>
      </c>
      <c r="I161" s="850" t="s">
        <v>49</v>
      </c>
      <c r="J161" s="850"/>
      <c r="K161" s="874"/>
      <c r="L161" s="854"/>
      <c r="M161" s="849"/>
      <c r="N161" s="795" t="s">
        <v>17</v>
      </c>
      <c r="O161" s="853" t="s">
        <v>1399</v>
      </c>
      <c r="P161" s="854"/>
      <c r="Q161" s="797"/>
      <c r="R161" s="798"/>
      <c r="S161" s="798"/>
      <c r="T161" s="798"/>
      <c r="U161" s="798"/>
      <c r="V161" s="797"/>
      <c r="W161" s="797"/>
      <c r="X161" s="797"/>
    </row>
    <row r="162">
      <c r="A162" s="878">
        <v>45749.0</v>
      </c>
      <c r="B162" s="808">
        <v>45782.0</v>
      </c>
      <c r="C162" s="850">
        <v>248404.0</v>
      </c>
      <c r="D162" s="850" t="s">
        <v>93</v>
      </c>
      <c r="E162" s="878">
        <v>45717.0</v>
      </c>
      <c r="F162" s="790">
        <f t="shared" si="12"/>
        <v>2</v>
      </c>
      <c r="G162" s="852">
        <v>45749.0</v>
      </c>
      <c r="H162" s="864">
        <f t="shared" si="13"/>
        <v>1</v>
      </c>
      <c r="I162" s="850" t="s">
        <v>49</v>
      </c>
      <c r="J162" s="854"/>
      <c r="K162" s="874"/>
      <c r="L162" s="854"/>
      <c r="M162" s="849"/>
      <c r="N162" s="795" t="s">
        <v>25</v>
      </c>
      <c r="O162" s="875"/>
      <c r="P162" s="854"/>
      <c r="Q162" s="797"/>
      <c r="R162" s="798"/>
      <c r="S162" s="798"/>
      <c r="T162" s="798"/>
      <c r="U162" s="798"/>
      <c r="V162" s="797"/>
      <c r="W162" s="797"/>
      <c r="X162" s="797"/>
    </row>
    <row r="163">
      <c r="A163" s="878">
        <v>45749.0</v>
      </c>
      <c r="B163" s="808">
        <v>45782.0</v>
      </c>
      <c r="C163" s="850">
        <v>248422.0</v>
      </c>
      <c r="D163" s="850" t="s">
        <v>158</v>
      </c>
      <c r="E163" s="878">
        <v>45717.0</v>
      </c>
      <c r="F163" s="790">
        <f t="shared" si="12"/>
        <v>2</v>
      </c>
      <c r="G163" s="852">
        <v>45749.0</v>
      </c>
      <c r="H163" s="864">
        <f t="shared" si="13"/>
        <v>1</v>
      </c>
      <c r="I163" s="850" t="s">
        <v>49</v>
      </c>
      <c r="J163" s="854"/>
      <c r="K163" s="874"/>
      <c r="L163" s="854"/>
      <c r="M163" s="849"/>
      <c r="N163" s="795" t="s">
        <v>25</v>
      </c>
      <c r="O163" s="875"/>
      <c r="P163" s="854"/>
      <c r="Q163" s="797"/>
      <c r="R163" s="798"/>
      <c r="S163" s="798"/>
      <c r="T163" s="798"/>
      <c r="U163" s="798"/>
      <c r="V163" s="797"/>
      <c r="W163" s="797"/>
      <c r="X163" s="797"/>
    </row>
    <row r="164">
      <c r="A164" s="878">
        <v>45750.0</v>
      </c>
      <c r="B164" s="808">
        <v>45782.0</v>
      </c>
      <c r="C164" s="850">
        <v>243139.0</v>
      </c>
      <c r="D164" s="850" t="s">
        <v>104</v>
      </c>
      <c r="E164" s="878">
        <v>45505.0</v>
      </c>
      <c r="F164" s="790">
        <f t="shared" si="12"/>
        <v>9</v>
      </c>
      <c r="G164" s="852">
        <v>45750.0</v>
      </c>
      <c r="H164" s="864">
        <f t="shared" si="13"/>
        <v>1</v>
      </c>
      <c r="I164" s="850" t="s">
        <v>74</v>
      </c>
      <c r="J164" s="850"/>
      <c r="K164" s="874"/>
      <c r="L164" s="854"/>
      <c r="M164" s="849"/>
      <c r="N164" s="795" t="s">
        <v>19</v>
      </c>
      <c r="O164" s="875"/>
      <c r="P164" s="854"/>
      <c r="Q164" s="797"/>
      <c r="R164" s="798"/>
      <c r="S164" s="798"/>
      <c r="T164" s="798"/>
      <c r="U164" s="798"/>
      <c r="V164" s="797"/>
      <c r="W164" s="797"/>
      <c r="X164" s="797"/>
    </row>
    <row r="165">
      <c r="A165" s="878">
        <v>45750.0</v>
      </c>
      <c r="B165" s="808">
        <v>45782.0</v>
      </c>
      <c r="C165" s="850">
        <v>246070.0</v>
      </c>
      <c r="D165" s="850" t="s">
        <v>48</v>
      </c>
      <c r="E165" s="878">
        <v>45689.0</v>
      </c>
      <c r="F165" s="790">
        <f t="shared" si="12"/>
        <v>3</v>
      </c>
      <c r="G165" s="852">
        <v>45750.0</v>
      </c>
      <c r="H165" s="864">
        <f t="shared" si="13"/>
        <v>1</v>
      </c>
      <c r="I165" s="850" t="s">
        <v>63</v>
      </c>
      <c r="J165" s="854"/>
      <c r="K165" s="874"/>
      <c r="L165" s="854"/>
      <c r="M165" s="849"/>
      <c r="N165" s="795" t="s">
        <v>17</v>
      </c>
      <c r="O165" s="853" t="s">
        <v>1759</v>
      </c>
      <c r="P165" s="854"/>
      <c r="Q165" s="797"/>
      <c r="R165" s="798"/>
      <c r="S165" s="798"/>
      <c r="T165" s="798"/>
      <c r="U165" s="798"/>
      <c r="V165" s="797"/>
      <c r="W165" s="797"/>
      <c r="X165" s="797"/>
    </row>
    <row r="166">
      <c r="A166" s="878">
        <v>45750.0</v>
      </c>
      <c r="B166" s="808">
        <v>45782.0</v>
      </c>
      <c r="C166" s="850">
        <v>247203.0</v>
      </c>
      <c r="D166" s="850" t="s">
        <v>158</v>
      </c>
      <c r="E166" s="878">
        <v>45717.0</v>
      </c>
      <c r="F166" s="790">
        <f t="shared" si="12"/>
        <v>2</v>
      </c>
      <c r="G166" s="852">
        <v>45750.0</v>
      </c>
      <c r="H166" s="864">
        <f t="shared" si="13"/>
        <v>1</v>
      </c>
      <c r="I166" s="850" t="s">
        <v>74</v>
      </c>
      <c r="J166" s="850"/>
      <c r="K166" s="851"/>
      <c r="L166" s="850"/>
      <c r="M166" s="852"/>
      <c r="N166" s="795" t="s">
        <v>17</v>
      </c>
      <c r="O166" s="853" t="s">
        <v>1399</v>
      </c>
      <c r="P166" s="854"/>
      <c r="Q166" s="797"/>
      <c r="R166" s="798"/>
      <c r="S166" s="798"/>
      <c r="T166" s="798"/>
      <c r="U166" s="798"/>
      <c r="V166" s="797"/>
      <c r="W166" s="797"/>
      <c r="X166" s="797"/>
    </row>
    <row r="167">
      <c r="A167" s="878">
        <v>45750.0</v>
      </c>
      <c r="B167" s="808">
        <v>45782.0</v>
      </c>
      <c r="C167" s="850">
        <v>247920.0</v>
      </c>
      <c r="D167" s="850" t="s">
        <v>58</v>
      </c>
      <c r="E167" s="878">
        <v>45717.0</v>
      </c>
      <c r="F167" s="790">
        <f t="shared" si="12"/>
        <v>2</v>
      </c>
      <c r="G167" s="852">
        <v>45750.0</v>
      </c>
      <c r="H167" s="864">
        <f t="shared" si="13"/>
        <v>1</v>
      </c>
      <c r="I167" s="850" t="s">
        <v>49</v>
      </c>
      <c r="J167" s="854"/>
      <c r="K167" s="874"/>
      <c r="L167" s="854"/>
      <c r="M167" s="849"/>
      <c r="N167" s="795" t="s">
        <v>17</v>
      </c>
      <c r="O167" s="853" t="s">
        <v>1399</v>
      </c>
      <c r="P167" s="854"/>
      <c r="Q167" s="797"/>
      <c r="R167" s="798"/>
      <c r="S167" s="798"/>
      <c r="T167" s="798"/>
      <c r="U167" s="798"/>
      <c r="V167" s="797"/>
      <c r="W167" s="797"/>
      <c r="X167" s="797"/>
    </row>
    <row r="168">
      <c r="A168" s="878">
        <v>45750.0</v>
      </c>
      <c r="B168" s="808">
        <v>45782.0</v>
      </c>
      <c r="C168" s="850">
        <v>248008.0</v>
      </c>
      <c r="D168" s="850" t="s">
        <v>112</v>
      </c>
      <c r="E168" s="878">
        <v>45717.0</v>
      </c>
      <c r="F168" s="790">
        <f t="shared" si="12"/>
        <v>2</v>
      </c>
      <c r="G168" s="852">
        <v>45750.0</v>
      </c>
      <c r="H168" s="864">
        <f t="shared" si="13"/>
        <v>1</v>
      </c>
      <c r="I168" s="850" t="s">
        <v>74</v>
      </c>
      <c r="J168" s="850"/>
      <c r="K168" s="874"/>
      <c r="L168" s="854"/>
      <c r="M168" s="849"/>
      <c r="N168" s="795" t="s">
        <v>17</v>
      </c>
      <c r="O168" s="853" t="s">
        <v>1399</v>
      </c>
      <c r="P168" s="854"/>
      <c r="Q168" s="797"/>
      <c r="R168" s="798"/>
      <c r="S168" s="798"/>
      <c r="T168" s="798"/>
      <c r="U168" s="798"/>
      <c r="V168" s="797"/>
      <c r="W168" s="797"/>
      <c r="X168" s="797"/>
    </row>
    <row r="169">
      <c r="A169" s="878">
        <v>45750.0</v>
      </c>
      <c r="B169" s="808">
        <v>45782.0</v>
      </c>
      <c r="C169" s="850">
        <v>248096.0</v>
      </c>
      <c r="D169" s="850" t="s">
        <v>41</v>
      </c>
      <c r="E169" s="878">
        <v>45627.0</v>
      </c>
      <c r="F169" s="790">
        <f t="shared" si="12"/>
        <v>5</v>
      </c>
      <c r="G169" s="852">
        <v>45750.0</v>
      </c>
      <c r="H169" s="864">
        <f t="shared" si="13"/>
        <v>1</v>
      </c>
      <c r="I169" s="850" t="s">
        <v>49</v>
      </c>
      <c r="J169" s="850"/>
      <c r="K169" s="874"/>
      <c r="L169" s="854"/>
      <c r="M169" s="849"/>
      <c r="N169" s="795" t="s">
        <v>19</v>
      </c>
      <c r="O169" s="875"/>
      <c r="P169" s="854"/>
      <c r="Q169" s="797"/>
      <c r="R169" s="798"/>
      <c r="S169" s="798"/>
      <c r="T169" s="798"/>
      <c r="U169" s="798"/>
      <c r="V169" s="797"/>
      <c r="W169" s="797"/>
      <c r="X169" s="797"/>
    </row>
    <row r="170">
      <c r="A170" s="878">
        <v>45750.0</v>
      </c>
      <c r="B170" s="808">
        <v>45782.0</v>
      </c>
      <c r="C170" s="850">
        <v>248133.0</v>
      </c>
      <c r="D170" s="850" t="s">
        <v>58</v>
      </c>
      <c r="E170" s="878">
        <v>45717.0</v>
      </c>
      <c r="F170" s="790">
        <f t="shared" si="12"/>
        <v>2</v>
      </c>
      <c r="G170" s="852">
        <v>45750.0</v>
      </c>
      <c r="H170" s="864">
        <f t="shared" si="13"/>
        <v>1</v>
      </c>
      <c r="I170" s="850" t="s">
        <v>74</v>
      </c>
      <c r="J170" s="850"/>
      <c r="K170" s="874"/>
      <c r="L170" s="854"/>
      <c r="M170" s="849"/>
      <c r="N170" s="795" t="s">
        <v>17</v>
      </c>
      <c r="O170" s="853" t="s">
        <v>1399</v>
      </c>
      <c r="P170" s="850"/>
      <c r="Q170" s="797"/>
      <c r="R170" s="798"/>
      <c r="S170" s="798"/>
      <c r="T170" s="798"/>
      <c r="U170" s="798"/>
      <c r="V170" s="797"/>
      <c r="W170" s="797"/>
      <c r="X170" s="797"/>
    </row>
    <row r="171">
      <c r="A171" s="878">
        <v>45750.0</v>
      </c>
      <c r="B171" s="808">
        <v>45782.0</v>
      </c>
      <c r="C171" s="850">
        <v>248195.0</v>
      </c>
      <c r="D171" s="850" t="s">
        <v>96</v>
      </c>
      <c r="E171" s="878">
        <v>45658.0</v>
      </c>
      <c r="F171" s="790">
        <f t="shared" si="12"/>
        <v>4</v>
      </c>
      <c r="G171" s="852">
        <v>45750.0</v>
      </c>
      <c r="H171" s="864">
        <f t="shared" si="13"/>
        <v>1</v>
      </c>
      <c r="I171" s="850" t="s">
        <v>49</v>
      </c>
      <c r="J171" s="850"/>
      <c r="K171" s="874"/>
      <c r="L171" s="854"/>
      <c r="M171" s="849"/>
      <c r="N171" s="795" t="s">
        <v>25</v>
      </c>
      <c r="O171" s="853"/>
      <c r="P171" s="854"/>
      <c r="Q171" s="797"/>
      <c r="R171" s="798"/>
      <c r="S171" s="798"/>
      <c r="T171" s="798"/>
      <c r="U171" s="798"/>
      <c r="V171" s="797"/>
      <c r="W171" s="797"/>
      <c r="X171" s="797"/>
    </row>
    <row r="172">
      <c r="A172" s="878">
        <v>45750.0</v>
      </c>
      <c r="B172" s="808">
        <v>45782.0</v>
      </c>
      <c r="C172" s="850">
        <v>248229.0</v>
      </c>
      <c r="D172" s="850" t="s">
        <v>89</v>
      </c>
      <c r="E172" s="878">
        <v>45717.0</v>
      </c>
      <c r="F172" s="790">
        <f t="shared" si="12"/>
        <v>2</v>
      </c>
      <c r="G172" s="852">
        <v>45750.0</v>
      </c>
      <c r="H172" s="864">
        <f t="shared" si="13"/>
        <v>1</v>
      </c>
      <c r="I172" s="850" t="s">
        <v>74</v>
      </c>
      <c r="J172" s="850"/>
      <c r="K172" s="874"/>
      <c r="L172" s="854"/>
      <c r="M172" s="849"/>
      <c r="N172" s="795" t="s">
        <v>17</v>
      </c>
      <c r="O172" s="853" t="s">
        <v>1399</v>
      </c>
      <c r="P172" s="854"/>
      <c r="Q172" s="797"/>
      <c r="R172" s="798"/>
      <c r="S172" s="798"/>
      <c r="T172" s="798"/>
      <c r="U172" s="798"/>
      <c r="V172" s="797"/>
      <c r="W172" s="797"/>
      <c r="X172" s="797"/>
    </row>
    <row r="173">
      <c r="A173" s="878">
        <v>45750.0</v>
      </c>
      <c r="B173" s="808">
        <v>45782.0</v>
      </c>
      <c r="C173" s="850">
        <v>248276.0</v>
      </c>
      <c r="D173" s="850" t="s">
        <v>77</v>
      </c>
      <c r="E173" s="878">
        <v>45627.0</v>
      </c>
      <c r="F173" s="790">
        <f t="shared" si="12"/>
        <v>5</v>
      </c>
      <c r="G173" s="852">
        <v>45750.0</v>
      </c>
      <c r="H173" s="864">
        <f t="shared" si="13"/>
        <v>1</v>
      </c>
      <c r="I173" s="850" t="s">
        <v>49</v>
      </c>
      <c r="J173" s="850"/>
      <c r="K173" s="874"/>
      <c r="L173" s="854"/>
      <c r="M173" s="849"/>
      <c r="N173" s="795" t="s">
        <v>19</v>
      </c>
      <c r="O173" s="875"/>
      <c r="P173" s="854"/>
      <c r="Q173" s="797"/>
      <c r="R173" s="798"/>
      <c r="S173" s="798"/>
      <c r="T173" s="798"/>
      <c r="U173" s="798"/>
      <c r="V173" s="797"/>
      <c r="W173" s="797"/>
      <c r="X173" s="797"/>
    </row>
    <row r="174">
      <c r="A174" s="878">
        <v>45750.0</v>
      </c>
      <c r="B174" s="808">
        <v>45782.0</v>
      </c>
      <c r="C174" s="850">
        <v>248344.0</v>
      </c>
      <c r="D174" s="850" t="s">
        <v>77</v>
      </c>
      <c r="E174" s="878">
        <v>45717.0</v>
      </c>
      <c r="F174" s="790">
        <f t="shared" si="12"/>
        <v>2</v>
      </c>
      <c r="G174" s="852">
        <v>45750.0</v>
      </c>
      <c r="H174" s="864">
        <f t="shared" si="13"/>
        <v>1</v>
      </c>
      <c r="I174" s="850" t="s">
        <v>49</v>
      </c>
      <c r="J174" s="850"/>
      <c r="K174" s="874"/>
      <c r="L174" s="854"/>
      <c r="M174" s="849"/>
      <c r="N174" s="795" t="s">
        <v>17</v>
      </c>
      <c r="O174" s="853" t="s">
        <v>1399</v>
      </c>
      <c r="P174" s="854"/>
      <c r="Q174" s="797"/>
      <c r="R174" s="798"/>
      <c r="S174" s="798"/>
      <c r="T174" s="798"/>
      <c r="U174" s="798"/>
      <c r="V174" s="797"/>
      <c r="W174" s="797"/>
      <c r="X174" s="797"/>
    </row>
    <row r="175">
      <c r="A175" s="878">
        <v>45750.0</v>
      </c>
      <c r="B175" s="808">
        <v>45782.0</v>
      </c>
      <c r="C175" s="850">
        <v>248346.0</v>
      </c>
      <c r="D175" s="850" t="s">
        <v>77</v>
      </c>
      <c r="E175" s="878">
        <v>45717.0</v>
      </c>
      <c r="F175" s="790">
        <f t="shared" si="12"/>
        <v>2</v>
      </c>
      <c r="G175" s="852">
        <v>45750.0</v>
      </c>
      <c r="H175" s="864">
        <f t="shared" si="13"/>
        <v>1</v>
      </c>
      <c r="I175" s="850" t="s">
        <v>74</v>
      </c>
      <c r="J175" s="854"/>
      <c r="K175" s="874"/>
      <c r="L175" s="854"/>
      <c r="M175" s="852"/>
      <c r="N175" s="795" t="s">
        <v>17</v>
      </c>
      <c r="O175" s="853" t="s">
        <v>1399</v>
      </c>
      <c r="P175" s="854"/>
      <c r="Q175" s="797"/>
      <c r="R175" s="798"/>
      <c r="S175" s="798"/>
      <c r="T175" s="798"/>
      <c r="U175" s="798"/>
      <c r="V175" s="797"/>
      <c r="W175" s="797"/>
      <c r="X175" s="797"/>
    </row>
    <row r="176">
      <c r="A176" s="878">
        <v>45750.0</v>
      </c>
      <c r="B176" s="808">
        <v>45782.0</v>
      </c>
      <c r="C176" s="850">
        <v>248354.0</v>
      </c>
      <c r="D176" s="850" t="s">
        <v>161</v>
      </c>
      <c r="E176" s="878">
        <v>45566.0</v>
      </c>
      <c r="F176" s="790">
        <f t="shared" si="12"/>
        <v>7</v>
      </c>
      <c r="G176" s="852">
        <v>45750.0</v>
      </c>
      <c r="H176" s="864">
        <f t="shared" si="13"/>
        <v>1</v>
      </c>
      <c r="I176" s="850" t="s">
        <v>49</v>
      </c>
      <c r="J176" s="854"/>
      <c r="K176" s="874"/>
      <c r="L176" s="854"/>
      <c r="M176" s="852"/>
      <c r="N176" s="795" t="s">
        <v>19</v>
      </c>
      <c r="O176" s="875"/>
      <c r="P176" s="854"/>
      <c r="Q176" s="797"/>
      <c r="R176" s="798"/>
      <c r="S176" s="798"/>
      <c r="T176" s="798"/>
      <c r="U176" s="798"/>
      <c r="V176" s="797"/>
      <c r="W176" s="797"/>
      <c r="X176" s="797"/>
    </row>
    <row r="177">
      <c r="A177" s="878">
        <v>45750.0</v>
      </c>
      <c r="B177" s="808">
        <v>45782.0</v>
      </c>
      <c r="C177" s="884">
        <v>248355.0</v>
      </c>
      <c r="D177" s="850" t="s">
        <v>48</v>
      </c>
      <c r="E177" s="886">
        <v>45261.0</v>
      </c>
      <c r="F177" s="790">
        <f t="shared" si="12"/>
        <v>17</v>
      </c>
      <c r="G177" s="852">
        <v>45750.0</v>
      </c>
      <c r="H177" s="864">
        <f t="shared" si="13"/>
        <v>1</v>
      </c>
      <c r="I177" s="850" t="s">
        <v>59</v>
      </c>
      <c r="J177" s="854"/>
      <c r="K177" s="874"/>
      <c r="L177" s="854"/>
      <c r="M177" s="852"/>
      <c r="N177" s="795" t="s">
        <v>19</v>
      </c>
      <c r="O177" s="875"/>
      <c r="P177" s="854"/>
      <c r="Q177" s="797"/>
      <c r="R177" s="798"/>
      <c r="S177" s="798"/>
      <c r="T177" s="798"/>
      <c r="U177" s="798"/>
      <c r="V177" s="797"/>
      <c r="W177" s="797"/>
      <c r="X177" s="797"/>
    </row>
    <row r="178">
      <c r="A178" s="878">
        <v>45750.0</v>
      </c>
      <c r="B178" s="808">
        <v>45782.0</v>
      </c>
      <c r="C178" s="850">
        <v>248374.0</v>
      </c>
      <c r="D178" s="850" t="s">
        <v>161</v>
      </c>
      <c r="E178" s="878">
        <v>45597.0</v>
      </c>
      <c r="F178" s="790">
        <f t="shared" si="12"/>
        <v>6</v>
      </c>
      <c r="G178" s="852">
        <v>45750.0</v>
      </c>
      <c r="H178" s="864">
        <f t="shared" si="13"/>
        <v>1</v>
      </c>
      <c r="I178" s="850" t="s">
        <v>49</v>
      </c>
      <c r="J178" s="850"/>
      <c r="K178" s="874"/>
      <c r="L178" s="854"/>
      <c r="M178" s="849"/>
      <c r="N178" s="795" t="s">
        <v>19</v>
      </c>
      <c r="O178" s="875"/>
      <c r="P178" s="854"/>
      <c r="Q178" s="797"/>
      <c r="R178" s="798"/>
      <c r="S178" s="798"/>
      <c r="T178" s="798"/>
      <c r="U178" s="798"/>
      <c r="V178" s="797"/>
      <c r="W178" s="797"/>
      <c r="X178" s="797"/>
    </row>
    <row r="179">
      <c r="A179" s="878">
        <v>45750.0</v>
      </c>
      <c r="B179" s="808">
        <v>45782.0</v>
      </c>
      <c r="C179" s="850">
        <v>248384.0</v>
      </c>
      <c r="D179" s="850" t="s">
        <v>77</v>
      </c>
      <c r="E179" s="878">
        <v>45658.0</v>
      </c>
      <c r="F179" s="790">
        <f t="shared" si="12"/>
        <v>4</v>
      </c>
      <c r="G179" s="852">
        <v>45750.0</v>
      </c>
      <c r="H179" s="864">
        <f t="shared" si="13"/>
        <v>1</v>
      </c>
      <c r="I179" s="850" t="s">
        <v>49</v>
      </c>
      <c r="J179" s="850"/>
      <c r="K179" s="851"/>
      <c r="L179" s="850"/>
      <c r="M179" s="852"/>
      <c r="N179" s="795" t="s">
        <v>17</v>
      </c>
      <c r="O179" s="853" t="s">
        <v>1760</v>
      </c>
      <c r="P179" s="854"/>
      <c r="Q179" s="797"/>
      <c r="R179" s="798"/>
      <c r="S179" s="798"/>
      <c r="T179" s="798"/>
      <c r="U179" s="798"/>
      <c r="V179" s="797"/>
      <c r="W179" s="797"/>
      <c r="X179" s="797"/>
    </row>
    <row r="180">
      <c r="A180" s="878">
        <v>45750.0</v>
      </c>
      <c r="B180" s="808">
        <v>45782.0</v>
      </c>
      <c r="C180" s="850">
        <v>248396.0</v>
      </c>
      <c r="D180" s="850" t="s">
        <v>89</v>
      </c>
      <c r="E180" s="878">
        <v>45658.0</v>
      </c>
      <c r="F180" s="790">
        <f t="shared" si="12"/>
        <v>4</v>
      </c>
      <c r="G180" s="852">
        <v>45750.0</v>
      </c>
      <c r="H180" s="864">
        <f t="shared" si="13"/>
        <v>1</v>
      </c>
      <c r="I180" s="850" t="s">
        <v>59</v>
      </c>
      <c r="J180" s="850"/>
      <c r="K180" s="851"/>
      <c r="L180" s="854"/>
      <c r="M180" s="852"/>
      <c r="N180" s="795" t="s">
        <v>17</v>
      </c>
      <c r="O180" s="853" t="s">
        <v>1760</v>
      </c>
      <c r="P180" s="854"/>
      <c r="Q180" s="797"/>
      <c r="R180" s="798"/>
      <c r="S180" s="798"/>
      <c r="T180" s="798"/>
      <c r="U180" s="798"/>
      <c r="V180" s="797"/>
      <c r="W180" s="797"/>
      <c r="X180" s="797"/>
    </row>
    <row r="181">
      <c r="A181" s="878">
        <v>45750.0</v>
      </c>
      <c r="B181" s="808">
        <v>45782.0</v>
      </c>
      <c r="C181" s="850">
        <v>248402.0</v>
      </c>
      <c r="D181" s="850" t="s">
        <v>58</v>
      </c>
      <c r="E181" s="878">
        <v>45658.0</v>
      </c>
      <c r="F181" s="790">
        <f t="shared" si="12"/>
        <v>4</v>
      </c>
      <c r="G181" s="852">
        <v>45750.0</v>
      </c>
      <c r="H181" s="864">
        <f t="shared" si="13"/>
        <v>1</v>
      </c>
      <c r="I181" s="850" t="s">
        <v>74</v>
      </c>
      <c r="J181" s="850"/>
      <c r="K181" s="874"/>
      <c r="L181" s="854"/>
      <c r="M181" s="849"/>
      <c r="N181" s="795" t="s">
        <v>17</v>
      </c>
      <c r="O181" s="853" t="s">
        <v>1760</v>
      </c>
      <c r="P181" s="854"/>
      <c r="Q181" s="797"/>
      <c r="R181" s="798"/>
      <c r="S181" s="798"/>
      <c r="T181" s="798"/>
      <c r="U181" s="798"/>
      <c r="V181" s="797"/>
      <c r="W181" s="797"/>
      <c r="X181" s="797"/>
    </row>
    <row r="182">
      <c r="A182" s="878">
        <v>45750.0</v>
      </c>
      <c r="B182" s="808">
        <v>45782.0</v>
      </c>
      <c r="C182" s="850">
        <v>248405.0</v>
      </c>
      <c r="D182" s="850" t="s">
        <v>62</v>
      </c>
      <c r="E182" s="878">
        <v>45717.0</v>
      </c>
      <c r="F182" s="790">
        <f t="shared" si="12"/>
        <v>2</v>
      </c>
      <c r="G182" s="852">
        <v>45750.0</v>
      </c>
      <c r="H182" s="864">
        <f t="shared" si="13"/>
        <v>1</v>
      </c>
      <c r="I182" s="850" t="s">
        <v>63</v>
      </c>
      <c r="J182" s="850"/>
      <c r="K182" s="874"/>
      <c r="L182" s="854"/>
      <c r="M182" s="849"/>
      <c r="N182" s="795" t="s">
        <v>25</v>
      </c>
      <c r="O182" s="853"/>
      <c r="P182" s="854"/>
      <c r="Q182" s="797"/>
      <c r="R182" s="798"/>
      <c r="S182" s="798"/>
      <c r="T182" s="798"/>
      <c r="U182" s="798"/>
      <c r="V182" s="797"/>
      <c r="W182" s="797"/>
      <c r="X182" s="797"/>
    </row>
    <row r="183">
      <c r="A183" s="878">
        <v>45750.0</v>
      </c>
      <c r="B183" s="808">
        <v>45782.0</v>
      </c>
      <c r="C183" s="850">
        <v>248434.0</v>
      </c>
      <c r="D183" s="850" t="s">
        <v>161</v>
      </c>
      <c r="E183" s="878">
        <v>45597.0</v>
      </c>
      <c r="F183" s="790">
        <f t="shared" si="12"/>
        <v>6</v>
      </c>
      <c r="G183" s="852">
        <v>45750.0</v>
      </c>
      <c r="H183" s="864">
        <f t="shared" si="13"/>
        <v>1</v>
      </c>
      <c r="I183" s="850" t="s">
        <v>74</v>
      </c>
      <c r="J183" s="850"/>
      <c r="K183" s="874"/>
      <c r="L183" s="850"/>
      <c r="M183" s="849"/>
      <c r="N183" s="795" t="s">
        <v>19</v>
      </c>
      <c r="O183" s="853"/>
      <c r="P183" s="854"/>
      <c r="Q183" s="797"/>
      <c r="R183" s="798"/>
      <c r="S183" s="798"/>
      <c r="T183" s="798"/>
      <c r="U183" s="798"/>
      <c r="V183" s="797"/>
      <c r="W183" s="797"/>
      <c r="X183" s="797"/>
    </row>
    <row r="184">
      <c r="A184" s="878">
        <v>45750.0</v>
      </c>
      <c r="B184" s="808">
        <v>45782.0</v>
      </c>
      <c r="C184" s="850">
        <v>248438.0</v>
      </c>
      <c r="D184" s="850" t="s">
        <v>161</v>
      </c>
      <c r="E184" s="878">
        <v>45597.0</v>
      </c>
      <c r="F184" s="790">
        <f t="shared" si="12"/>
        <v>6</v>
      </c>
      <c r="G184" s="852">
        <v>45750.0</v>
      </c>
      <c r="H184" s="864">
        <f t="shared" si="13"/>
        <v>1</v>
      </c>
      <c r="I184" s="850" t="s">
        <v>74</v>
      </c>
      <c r="J184" s="850"/>
      <c r="K184" s="874"/>
      <c r="L184" s="854"/>
      <c r="M184" s="849"/>
      <c r="N184" s="795" t="s">
        <v>19</v>
      </c>
      <c r="O184" s="853"/>
      <c r="P184" s="854"/>
      <c r="Q184" s="797"/>
      <c r="R184" s="798"/>
      <c r="S184" s="798"/>
      <c r="T184" s="798"/>
      <c r="U184" s="798"/>
      <c r="V184" s="797"/>
      <c r="W184" s="797"/>
      <c r="X184" s="797"/>
    </row>
    <row r="185">
      <c r="A185" s="878">
        <v>45750.0</v>
      </c>
      <c r="B185" s="808">
        <v>45782.0</v>
      </c>
      <c r="C185" s="850">
        <v>248441.0</v>
      </c>
      <c r="D185" s="850" t="s">
        <v>102</v>
      </c>
      <c r="E185" s="878">
        <v>45717.0</v>
      </c>
      <c r="F185" s="790">
        <f t="shared" si="12"/>
        <v>2</v>
      </c>
      <c r="G185" s="852">
        <v>45750.0</v>
      </c>
      <c r="H185" s="864">
        <f t="shared" si="13"/>
        <v>1</v>
      </c>
      <c r="I185" s="850" t="s">
        <v>74</v>
      </c>
      <c r="J185" s="850"/>
      <c r="K185" s="874"/>
      <c r="L185" s="854"/>
      <c r="M185" s="849"/>
      <c r="N185" s="795" t="s">
        <v>25</v>
      </c>
      <c r="O185" s="853"/>
      <c r="P185" s="850"/>
      <c r="Q185" s="797"/>
      <c r="R185" s="798"/>
      <c r="S185" s="798"/>
      <c r="T185" s="798"/>
      <c r="U185" s="798"/>
      <c r="V185" s="797"/>
      <c r="W185" s="797"/>
      <c r="X185" s="797"/>
    </row>
    <row r="186">
      <c r="A186" s="878">
        <v>45750.0</v>
      </c>
      <c r="B186" s="808">
        <v>45782.0</v>
      </c>
      <c r="C186" s="850">
        <v>248443.0</v>
      </c>
      <c r="D186" s="850" t="s">
        <v>161</v>
      </c>
      <c r="E186" s="878">
        <v>45627.0</v>
      </c>
      <c r="F186" s="790">
        <f t="shared" si="12"/>
        <v>5</v>
      </c>
      <c r="G186" s="852">
        <v>45750.0</v>
      </c>
      <c r="H186" s="864">
        <f t="shared" si="13"/>
        <v>1</v>
      </c>
      <c r="I186" s="850" t="s">
        <v>59</v>
      </c>
      <c r="J186" s="850"/>
      <c r="K186" s="874"/>
      <c r="L186" s="854"/>
      <c r="M186" s="849"/>
      <c r="N186" s="795" t="s">
        <v>19</v>
      </c>
      <c r="O186" s="875"/>
      <c r="P186" s="854"/>
      <c r="Q186" s="797"/>
      <c r="R186" s="798"/>
      <c r="S186" s="798"/>
      <c r="T186" s="798"/>
      <c r="U186" s="798"/>
      <c r="V186" s="797"/>
      <c r="W186" s="797"/>
      <c r="X186" s="797"/>
    </row>
    <row r="187">
      <c r="A187" s="878">
        <v>45750.0</v>
      </c>
      <c r="B187" s="808">
        <v>45782.0</v>
      </c>
      <c r="C187" s="850">
        <v>248451.0</v>
      </c>
      <c r="D187" s="850" t="s">
        <v>95</v>
      </c>
      <c r="E187" s="878">
        <v>45658.0</v>
      </c>
      <c r="F187" s="790">
        <f t="shared" si="12"/>
        <v>4</v>
      </c>
      <c r="G187" s="852">
        <v>45750.0</v>
      </c>
      <c r="H187" s="864">
        <f t="shared" si="13"/>
        <v>1</v>
      </c>
      <c r="I187" s="850" t="s">
        <v>49</v>
      </c>
      <c r="J187" s="850"/>
      <c r="K187" s="874"/>
      <c r="L187" s="854"/>
      <c r="M187" s="849"/>
      <c r="N187" s="795" t="s">
        <v>17</v>
      </c>
      <c r="O187" s="853" t="s">
        <v>1760</v>
      </c>
      <c r="P187" s="854"/>
      <c r="Q187" s="797"/>
      <c r="R187" s="798"/>
      <c r="S187" s="798"/>
      <c r="T187" s="798"/>
      <c r="U187" s="798"/>
      <c r="V187" s="797"/>
      <c r="W187" s="797"/>
      <c r="X187" s="797"/>
    </row>
    <row r="188">
      <c r="A188" s="878">
        <v>45750.0</v>
      </c>
      <c r="B188" s="808">
        <v>45782.0</v>
      </c>
      <c r="C188" s="884">
        <v>248464.0</v>
      </c>
      <c r="D188" s="850" t="s">
        <v>161</v>
      </c>
      <c r="E188" s="878">
        <v>45413.0</v>
      </c>
      <c r="F188" s="790">
        <f t="shared" si="12"/>
        <v>12</v>
      </c>
      <c r="G188" s="852">
        <v>45750.0</v>
      </c>
      <c r="H188" s="864">
        <f t="shared" si="13"/>
        <v>1</v>
      </c>
      <c r="I188" s="850" t="s">
        <v>49</v>
      </c>
      <c r="J188" s="850">
        <v>512.0</v>
      </c>
      <c r="K188" s="851" t="s">
        <v>50</v>
      </c>
      <c r="L188" s="850" t="s">
        <v>68</v>
      </c>
      <c r="M188" s="852">
        <v>45782.0</v>
      </c>
      <c r="N188" s="795" t="s">
        <v>22</v>
      </c>
      <c r="O188" s="853" t="s">
        <v>1763</v>
      </c>
      <c r="P188" s="854"/>
      <c r="Q188" s="797"/>
      <c r="R188" s="798"/>
      <c r="S188" s="798"/>
      <c r="T188" s="798"/>
      <c r="U188" s="798"/>
      <c r="V188" s="797"/>
      <c r="W188" s="797"/>
      <c r="X188" s="797"/>
    </row>
    <row r="189">
      <c r="A189" s="878">
        <v>45750.0</v>
      </c>
      <c r="B189" s="808">
        <v>45782.0</v>
      </c>
      <c r="C189" s="850">
        <v>248468.0</v>
      </c>
      <c r="D189" s="850" t="s">
        <v>83</v>
      </c>
      <c r="E189" s="878">
        <v>45689.0</v>
      </c>
      <c r="F189" s="790">
        <f t="shared" si="12"/>
        <v>3</v>
      </c>
      <c r="G189" s="852">
        <v>45750.0</v>
      </c>
      <c r="H189" s="864">
        <f t="shared" si="13"/>
        <v>1</v>
      </c>
      <c r="I189" s="850" t="s">
        <v>73</v>
      </c>
      <c r="J189" s="854"/>
      <c r="K189" s="874"/>
      <c r="L189" s="854"/>
      <c r="M189" s="849"/>
      <c r="N189" s="795" t="s">
        <v>17</v>
      </c>
      <c r="O189" s="853" t="s">
        <v>1759</v>
      </c>
      <c r="P189" s="854"/>
      <c r="Q189" s="797"/>
      <c r="R189" s="798"/>
      <c r="S189" s="798"/>
      <c r="T189" s="798"/>
      <c r="U189" s="798"/>
      <c r="V189" s="797"/>
      <c r="W189" s="797"/>
      <c r="X189" s="797"/>
    </row>
    <row r="190">
      <c r="A190" s="878">
        <v>45750.0</v>
      </c>
      <c r="B190" s="808">
        <v>45782.0</v>
      </c>
      <c r="C190" s="850">
        <v>248472.0</v>
      </c>
      <c r="D190" s="850" t="s">
        <v>133</v>
      </c>
      <c r="E190" s="878">
        <v>45627.0</v>
      </c>
      <c r="F190" s="790">
        <f t="shared" si="12"/>
        <v>5</v>
      </c>
      <c r="G190" s="852">
        <v>45750.0</v>
      </c>
      <c r="H190" s="864">
        <f t="shared" si="13"/>
        <v>1</v>
      </c>
      <c r="I190" s="850" t="s">
        <v>74</v>
      </c>
      <c r="J190" s="850"/>
      <c r="K190" s="874"/>
      <c r="L190" s="854"/>
      <c r="M190" s="849"/>
      <c r="N190" s="795" t="s">
        <v>19</v>
      </c>
      <c r="O190" s="875"/>
      <c r="P190" s="854"/>
      <c r="Q190" s="797"/>
      <c r="R190" s="798"/>
      <c r="S190" s="798"/>
      <c r="T190" s="798"/>
      <c r="U190" s="798"/>
      <c r="V190" s="797"/>
      <c r="W190" s="797"/>
      <c r="X190" s="797"/>
    </row>
    <row r="191">
      <c r="A191" s="878">
        <v>45750.0</v>
      </c>
      <c r="B191" s="808">
        <v>45782.0</v>
      </c>
      <c r="C191" s="850">
        <v>248482.0</v>
      </c>
      <c r="D191" s="850" t="s">
        <v>83</v>
      </c>
      <c r="E191" s="878">
        <v>45689.0</v>
      </c>
      <c r="F191" s="790">
        <f t="shared" si="12"/>
        <v>3</v>
      </c>
      <c r="G191" s="852">
        <v>45750.0</v>
      </c>
      <c r="H191" s="864">
        <f t="shared" si="13"/>
        <v>1</v>
      </c>
      <c r="I191" s="850" t="s">
        <v>59</v>
      </c>
      <c r="J191" s="850"/>
      <c r="K191" s="874"/>
      <c r="L191" s="850"/>
      <c r="M191" s="852"/>
      <c r="N191" s="795" t="s">
        <v>17</v>
      </c>
      <c r="O191" s="853" t="s">
        <v>1759</v>
      </c>
      <c r="P191" s="854"/>
      <c r="Q191" s="797"/>
      <c r="R191" s="798"/>
      <c r="S191" s="798"/>
      <c r="T191" s="798"/>
      <c r="U191" s="798"/>
      <c r="V191" s="797"/>
      <c r="W191" s="797"/>
      <c r="X191" s="797"/>
    </row>
    <row r="192">
      <c r="A192" s="878">
        <v>45750.0</v>
      </c>
      <c r="B192" s="808">
        <v>45782.0</v>
      </c>
      <c r="C192" s="850">
        <v>248498.0</v>
      </c>
      <c r="D192" s="850" t="s">
        <v>70</v>
      </c>
      <c r="E192" s="878">
        <v>45748.0</v>
      </c>
      <c r="F192" s="790">
        <f t="shared" si="12"/>
        <v>1</v>
      </c>
      <c r="G192" s="852">
        <v>45750.0</v>
      </c>
      <c r="H192" s="864">
        <f t="shared" si="13"/>
        <v>1</v>
      </c>
      <c r="I192" s="850" t="s">
        <v>49</v>
      </c>
      <c r="J192" s="850"/>
      <c r="K192" s="874"/>
      <c r="L192" s="854"/>
      <c r="M192" s="849"/>
      <c r="N192" s="795" t="s">
        <v>17</v>
      </c>
      <c r="O192" s="853" t="s">
        <v>866</v>
      </c>
      <c r="P192" s="854"/>
      <c r="Q192" s="797"/>
      <c r="R192" s="798"/>
      <c r="S192" s="798"/>
      <c r="T192" s="798"/>
      <c r="U192" s="798"/>
      <c r="V192" s="797"/>
      <c r="W192" s="797"/>
      <c r="X192" s="797"/>
    </row>
    <row r="193">
      <c r="A193" s="878">
        <v>45750.0</v>
      </c>
      <c r="B193" s="808">
        <v>45782.0</v>
      </c>
      <c r="C193" s="850">
        <v>248501.0</v>
      </c>
      <c r="D193" s="850" t="s">
        <v>70</v>
      </c>
      <c r="E193" s="878">
        <v>45717.0</v>
      </c>
      <c r="F193" s="790">
        <f t="shared" si="12"/>
        <v>2</v>
      </c>
      <c r="G193" s="852">
        <v>45750.0</v>
      </c>
      <c r="H193" s="864">
        <f t="shared" si="13"/>
        <v>1</v>
      </c>
      <c r="I193" s="850" t="s">
        <v>49</v>
      </c>
      <c r="J193" s="850"/>
      <c r="K193" s="874"/>
      <c r="L193" s="854"/>
      <c r="M193" s="849"/>
      <c r="N193" s="795" t="s">
        <v>17</v>
      </c>
      <c r="O193" s="853" t="s">
        <v>1399</v>
      </c>
      <c r="P193" s="850"/>
      <c r="Q193" s="797"/>
      <c r="R193" s="798"/>
      <c r="S193" s="798"/>
      <c r="T193" s="798"/>
      <c r="U193" s="798"/>
      <c r="V193" s="797"/>
      <c r="W193" s="797"/>
      <c r="X193" s="797"/>
    </row>
    <row r="194">
      <c r="A194" s="878">
        <v>45750.0</v>
      </c>
      <c r="B194" s="808">
        <v>45782.0</v>
      </c>
      <c r="C194" s="850">
        <v>248508.0</v>
      </c>
      <c r="D194" s="850" t="s">
        <v>70</v>
      </c>
      <c r="E194" s="878">
        <v>45597.0</v>
      </c>
      <c r="F194" s="790">
        <f t="shared" si="12"/>
        <v>6</v>
      </c>
      <c r="G194" s="852">
        <v>45750.0</v>
      </c>
      <c r="H194" s="864">
        <f t="shared" si="13"/>
        <v>1</v>
      </c>
      <c r="I194" s="850" t="s">
        <v>49</v>
      </c>
      <c r="J194" s="854"/>
      <c r="K194" s="874"/>
      <c r="L194" s="854"/>
      <c r="M194" s="849"/>
      <c r="N194" s="795" t="s">
        <v>19</v>
      </c>
      <c r="O194" s="875"/>
      <c r="P194" s="854"/>
      <c r="Q194" s="797"/>
      <c r="R194" s="798"/>
      <c r="S194" s="798"/>
      <c r="T194" s="798"/>
      <c r="U194" s="798"/>
      <c r="V194" s="797"/>
      <c r="W194" s="797"/>
      <c r="X194" s="797"/>
    </row>
    <row r="195">
      <c r="A195" s="878">
        <v>45750.0</v>
      </c>
      <c r="B195" s="808">
        <v>45782.0</v>
      </c>
      <c r="C195" s="850">
        <v>248511.0</v>
      </c>
      <c r="D195" s="850" t="s">
        <v>58</v>
      </c>
      <c r="E195" s="878">
        <v>45627.0</v>
      </c>
      <c r="F195" s="790">
        <f t="shared" si="12"/>
        <v>5</v>
      </c>
      <c r="G195" s="852">
        <v>45750.0</v>
      </c>
      <c r="H195" s="864">
        <f t="shared" si="13"/>
        <v>1</v>
      </c>
      <c r="I195" s="850" t="s">
        <v>49</v>
      </c>
      <c r="J195" s="854"/>
      <c r="K195" s="874"/>
      <c r="L195" s="854"/>
      <c r="M195" s="849"/>
      <c r="N195" s="795" t="s">
        <v>19</v>
      </c>
      <c r="O195" s="875"/>
      <c r="P195" s="854"/>
      <c r="Q195" s="797"/>
      <c r="R195" s="798"/>
      <c r="S195" s="798"/>
      <c r="T195" s="798"/>
      <c r="U195" s="798"/>
      <c r="V195" s="797"/>
      <c r="W195" s="797"/>
      <c r="X195" s="797"/>
    </row>
    <row r="196">
      <c r="A196" s="878">
        <v>45750.0</v>
      </c>
      <c r="B196" s="808">
        <v>45782.0</v>
      </c>
      <c r="C196" s="850">
        <v>248539.0</v>
      </c>
      <c r="D196" s="850" t="s">
        <v>70</v>
      </c>
      <c r="E196" s="878">
        <v>45717.0</v>
      </c>
      <c r="F196" s="790">
        <f t="shared" si="12"/>
        <v>2</v>
      </c>
      <c r="G196" s="852">
        <v>45750.0</v>
      </c>
      <c r="H196" s="864">
        <f t="shared" si="13"/>
        <v>1</v>
      </c>
      <c r="I196" s="850" t="s">
        <v>59</v>
      </c>
      <c r="J196" s="850"/>
      <c r="K196" s="851"/>
      <c r="L196" s="850"/>
      <c r="M196" s="852"/>
      <c r="N196" s="795" t="s">
        <v>25</v>
      </c>
      <c r="O196" s="875"/>
      <c r="P196" s="854"/>
      <c r="Q196" s="797"/>
      <c r="R196" s="798"/>
      <c r="S196" s="798"/>
      <c r="T196" s="798"/>
      <c r="U196" s="798"/>
      <c r="V196" s="797"/>
      <c r="W196" s="797"/>
      <c r="X196" s="797"/>
    </row>
    <row r="197">
      <c r="A197" s="878">
        <v>45750.0</v>
      </c>
      <c r="B197" s="808">
        <v>45782.0</v>
      </c>
      <c r="C197" s="850">
        <v>248555.0</v>
      </c>
      <c r="D197" s="850" t="s">
        <v>48</v>
      </c>
      <c r="E197" s="878">
        <v>45717.0</v>
      </c>
      <c r="F197" s="790">
        <f t="shared" si="12"/>
        <v>2</v>
      </c>
      <c r="G197" s="852">
        <v>45750.0</v>
      </c>
      <c r="H197" s="864">
        <f t="shared" si="13"/>
        <v>1</v>
      </c>
      <c r="I197" s="850" t="s">
        <v>49</v>
      </c>
      <c r="J197" s="850"/>
      <c r="K197" s="874"/>
      <c r="L197" s="854"/>
      <c r="M197" s="849"/>
      <c r="N197" s="795" t="s">
        <v>17</v>
      </c>
      <c r="O197" s="853" t="s">
        <v>1399</v>
      </c>
      <c r="P197" s="854"/>
      <c r="Q197" s="797"/>
      <c r="R197" s="798"/>
      <c r="S197" s="798"/>
      <c r="T197" s="798"/>
      <c r="U197" s="798"/>
      <c r="V197" s="797"/>
      <c r="W197" s="797"/>
      <c r="X197" s="797"/>
    </row>
    <row r="198">
      <c r="A198" s="878">
        <v>45750.0</v>
      </c>
      <c r="B198" s="808">
        <v>45782.0</v>
      </c>
      <c r="C198" s="850">
        <v>248557.0</v>
      </c>
      <c r="D198" s="850" t="s">
        <v>58</v>
      </c>
      <c r="E198" s="878">
        <v>45323.0</v>
      </c>
      <c r="F198" s="790">
        <f t="shared" si="12"/>
        <v>15</v>
      </c>
      <c r="G198" s="852">
        <v>45750.0</v>
      </c>
      <c r="H198" s="864">
        <f t="shared" si="13"/>
        <v>1</v>
      </c>
      <c r="I198" s="850" t="s">
        <v>74</v>
      </c>
      <c r="J198" s="850"/>
      <c r="K198" s="874"/>
      <c r="L198" s="854"/>
      <c r="M198" s="849"/>
      <c r="N198" s="795" t="s">
        <v>19</v>
      </c>
      <c r="O198" s="875"/>
      <c r="P198" s="854"/>
      <c r="Q198" s="797"/>
      <c r="R198" s="798"/>
      <c r="S198" s="798"/>
      <c r="T198" s="798"/>
      <c r="U198" s="798"/>
      <c r="V198" s="797"/>
      <c r="W198" s="797"/>
      <c r="X198" s="797"/>
    </row>
    <row r="199">
      <c r="A199" s="878">
        <v>45750.0</v>
      </c>
      <c r="B199" s="808">
        <v>45782.0</v>
      </c>
      <c r="C199" s="850">
        <v>248558.0</v>
      </c>
      <c r="D199" s="850" t="s">
        <v>96</v>
      </c>
      <c r="E199" s="878">
        <v>45689.0</v>
      </c>
      <c r="F199" s="790">
        <f t="shared" si="12"/>
        <v>3</v>
      </c>
      <c r="G199" s="852">
        <v>45750.0</v>
      </c>
      <c r="H199" s="864">
        <f t="shared" si="13"/>
        <v>1</v>
      </c>
      <c r="I199" s="850" t="s">
        <v>49</v>
      </c>
      <c r="J199" s="854"/>
      <c r="K199" s="874"/>
      <c r="L199" s="854"/>
      <c r="M199" s="852"/>
      <c r="N199" s="795" t="s">
        <v>17</v>
      </c>
      <c r="O199" s="853" t="s">
        <v>1759</v>
      </c>
      <c r="P199" s="854"/>
      <c r="Q199" s="797"/>
      <c r="R199" s="798"/>
      <c r="S199" s="798"/>
      <c r="T199" s="798"/>
      <c r="U199" s="798"/>
      <c r="V199" s="797"/>
      <c r="W199" s="797"/>
      <c r="X199" s="797"/>
    </row>
    <row r="200">
      <c r="A200" s="878">
        <v>45750.0</v>
      </c>
      <c r="B200" s="808">
        <v>45782.0</v>
      </c>
      <c r="C200" s="850">
        <v>248570.0</v>
      </c>
      <c r="D200" s="850" t="s">
        <v>71</v>
      </c>
      <c r="E200" s="878">
        <v>45717.0</v>
      </c>
      <c r="F200" s="790">
        <f t="shared" si="12"/>
        <v>2</v>
      </c>
      <c r="G200" s="852">
        <v>45750.0</v>
      </c>
      <c r="H200" s="864">
        <f t="shared" si="13"/>
        <v>1</v>
      </c>
      <c r="I200" s="850" t="s">
        <v>59</v>
      </c>
      <c r="J200" s="854"/>
      <c r="K200" s="874"/>
      <c r="L200" s="854"/>
      <c r="M200" s="849"/>
      <c r="N200" s="795" t="s">
        <v>17</v>
      </c>
      <c r="O200" s="853" t="s">
        <v>1399</v>
      </c>
      <c r="P200" s="850"/>
      <c r="Q200" s="797"/>
      <c r="R200" s="798"/>
      <c r="S200" s="798"/>
      <c r="T200" s="798"/>
      <c r="U200" s="798"/>
      <c r="V200" s="797"/>
      <c r="W200" s="797"/>
      <c r="X200" s="797"/>
    </row>
    <row r="201">
      <c r="A201" s="878">
        <v>45751.0</v>
      </c>
      <c r="B201" s="808">
        <v>45782.0</v>
      </c>
      <c r="C201" s="850">
        <v>208877.0</v>
      </c>
      <c r="D201" s="850" t="s">
        <v>70</v>
      </c>
      <c r="E201" s="878">
        <v>45597.0</v>
      </c>
      <c r="F201" s="790">
        <f t="shared" si="12"/>
        <v>6</v>
      </c>
      <c r="G201" s="852">
        <v>45751.0</v>
      </c>
      <c r="H201" s="864">
        <f t="shared" si="13"/>
        <v>1</v>
      </c>
      <c r="I201" s="850" t="s">
        <v>42</v>
      </c>
      <c r="J201" s="854"/>
      <c r="K201" s="874"/>
      <c r="L201" s="854"/>
      <c r="M201" s="849"/>
      <c r="N201" s="795" t="s">
        <v>19</v>
      </c>
      <c r="O201" s="875"/>
      <c r="P201" s="854"/>
      <c r="Q201" s="797"/>
      <c r="R201" s="798"/>
      <c r="S201" s="798"/>
      <c r="T201" s="798"/>
      <c r="U201" s="798"/>
      <c r="V201" s="797"/>
      <c r="W201" s="797"/>
      <c r="X201" s="797"/>
    </row>
    <row r="202">
      <c r="A202" s="878">
        <v>45751.0</v>
      </c>
      <c r="B202" s="808">
        <v>45782.0</v>
      </c>
      <c r="C202" s="850">
        <v>239889.0</v>
      </c>
      <c r="D202" s="850" t="s">
        <v>112</v>
      </c>
      <c r="E202" s="878">
        <v>45689.0</v>
      </c>
      <c r="F202" s="790">
        <f t="shared" si="12"/>
        <v>3</v>
      </c>
      <c r="G202" s="852">
        <v>45751.0</v>
      </c>
      <c r="H202" s="864">
        <f t="shared" si="13"/>
        <v>1</v>
      </c>
      <c r="I202" s="850" t="s">
        <v>74</v>
      </c>
      <c r="J202" s="854"/>
      <c r="K202" s="874"/>
      <c r="L202" s="854"/>
      <c r="M202" s="849"/>
      <c r="N202" s="795" t="s">
        <v>17</v>
      </c>
      <c r="O202" s="853" t="s">
        <v>1759</v>
      </c>
      <c r="P202" s="854"/>
      <c r="Q202" s="797"/>
      <c r="R202" s="798"/>
      <c r="S202" s="798"/>
      <c r="T202" s="798"/>
      <c r="U202" s="798"/>
      <c r="V202" s="797"/>
      <c r="W202" s="797"/>
      <c r="X202" s="797"/>
    </row>
    <row r="203">
      <c r="A203" s="878">
        <v>45751.0</v>
      </c>
      <c r="B203" s="808">
        <v>45782.0</v>
      </c>
      <c r="C203" s="850">
        <v>241861.0</v>
      </c>
      <c r="D203" s="850" t="s">
        <v>89</v>
      </c>
      <c r="E203" s="878">
        <v>45689.0</v>
      </c>
      <c r="F203" s="790">
        <f t="shared" si="12"/>
        <v>3</v>
      </c>
      <c r="G203" s="852">
        <v>45751.0</v>
      </c>
      <c r="H203" s="864">
        <f t="shared" si="13"/>
        <v>1</v>
      </c>
      <c r="I203" s="850" t="s">
        <v>59</v>
      </c>
      <c r="J203" s="850"/>
      <c r="K203" s="874"/>
      <c r="L203" s="854"/>
      <c r="M203" s="849"/>
      <c r="N203" s="795" t="s">
        <v>17</v>
      </c>
      <c r="O203" s="853" t="s">
        <v>1759</v>
      </c>
      <c r="P203" s="854"/>
      <c r="Q203" s="797"/>
      <c r="R203" s="798"/>
      <c r="S203" s="798"/>
      <c r="T203" s="798"/>
      <c r="U203" s="798"/>
      <c r="V203" s="797"/>
      <c r="W203" s="797"/>
      <c r="X203" s="797"/>
    </row>
    <row r="204">
      <c r="A204" s="878">
        <v>45751.0</v>
      </c>
      <c r="B204" s="808">
        <v>45782.0</v>
      </c>
      <c r="C204" s="850">
        <v>246757.0</v>
      </c>
      <c r="D204" s="850" t="s">
        <v>98</v>
      </c>
      <c r="E204" s="878">
        <v>45658.0</v>
      </c>
      <c r="F204" s="790">
        <f t="shared" si="12"/>
        <v>4</v>
      </c>
      <c r="G204" s="852">
        <v>45751.0</v>
      </c>
      <c r="H204" s="864">
        <f t="shared" si="13"/>
        <v>1</v>
      </c>
      <c r="I204" s="850" t="s">
        <v>74</v>
      </c>
      <c r="J204" s="854"/>
      <c r="K204" s="874"/>
      <c r="L204" s="854"/>
      <c r="M204" s="849"/>
      <c r="N204" s="795" t="s">
        <v>17</v>
      </c>
      <c r="O204" s="853" t="s">
        <v>1760</v>
      </c>
      <c r="P204" s="854"/>
      <c r="Q204" s="797"/>
      <c r="R204" s="798"/>
      <c r="S204" s="798"/>
      <c r="T204" s="798"/>
      <c r="U204" s="798"/>
      <c r="V204" s="797"/>
      <c r="W204" s="797"/>
      <c r="X204" s="797"/>
    </row>
    <row r="205">
      <c r="A205" s="878">
        <v>45751.0</v>
      </c>
      <c r="B205" s="808">
        <v>45782.0</v>
      </c>
      <c r="C205" s="892">
        <v>247787.0</v>
      </c>
      <c r="D205" s="850" t="s">
        <v>89</v>
      </c>
      <c r="E205" s="878">
        <v>45108.0</v>
      </c>
      <c r="F205" s="790">
        <f t="shared" si="12"/>
        <v>22</v>
      </c>
      <c r="G205" s="852">
        <v>45751.0</v>
      </c>
      <c r="H205" s="864">
        <f t="shared" si="13"/>
        <v>1</v>
      </c>
      <c r="I205" s="850" t="s">
        <v>74</v>
      </c>
      <c r="J205" s="850">
        <v>328.0</v>
      </c>
      <c r="K205" s="851" t="s">
        <v>1744</v>
      </c>
      <c r="L205" s="850" t="s">
        <v>84</v>
      </c>
      <c r="M205" s="852">
        <v>45782.0</v>
      </c>
      <c r="N205" s="795" t="s">
        <v>22</v>
      </c>
      <c r="O205" s="853" t="s">
        <v>1764</v>
      </c>
      <c r="P205" s="854"/>
      <c r="Q205" s="797"/>
      <c r="R205" s="798"/>
      <c r="S205" s="798"/>
      <c r="T205" s="798"/>
      <c r="U205" s="798"/>
      <c r="V205" s="797"/>
      <c r="W205" s="797"/>
      <c r="X205" s="797"/>
    </row>
    <row r="206">
      <c r="A206" s="878">
        <v>45751.0</v>
      </c>
      <c r="B206" s="808">
        <v>45782.0</v>
      </c>
      <c r="C206" s="850">
        <v>247953.0</v>
      </c>
      <c r="D206" s="850" t="s">
        <v>58</v>
      </c>
      <c r="E206" s="878">
        <v>45717.0</v>
      </c>
      <c r="F206" s="790">
        <f t="shared" si="12"/>
        <v>2</v>
      </c>
      <c r="G206" s="852">
        <v>45751.0</v>
      </c>
      <c r="H206" s="864">
        <f t="shared" si="13"/>
        <v>1</v>
      </c>
      <c r="I206" s="850" t="s">
        <v>74</v>
      </c>
      <c r="J206" s="850"/>
      <c r="K206" s="874"/>
      <c r="L206" s="854"/>
      <c r="M206" s="849"/>
      <c r="N206" s="795" t="s">
        <v>17</v>
      </c>
      <c r="O206" s="853" t="s">
        <v>1399</v>
      </c>
      <c r="P206" s="854"/>
      <c r="Q206" s="797"/>
      <c r="R206" s="798"/>
      <c r="S206" s="798"/>
      <c r="T206" s="798"/>
      <c r="U206" s="798"/>
      <c r="V206" s="797"/>
      <c r="W206" s="797"/>
      <c r="X206" s="797"/>
    </row>
    <row r="207">
      <c r="A207" s="878">
        <v>45751.0</v>
      </c>
      <c r="B207" s="808">
        <v>45782.0</v>
      </c>
      <c r="C207" s="850">
        <v>248013.0</v>
      </c>
      <c r="D207" s="850" t="s">
        <v>89</v>
      </c>
      <c r="E207" s="878">
        <v>45717.0</v>
      </c>
      <c r="F207" s="790">
        <f t="shared" si="12"/>
        <v>2</v>
      </c>
      <c r="G207" s="852">
        <v>45751.0</v>
      </c>
      <c r="H207" s="864">
        <f t="shared" si="13"/>
        <v>1</v>
      </c>
      <c r="I207" s="850" t="s">
        <v>74</v>
      </c>
      <c r="J207" s="850"/>
      <c r="K207" s="874"/>
      <c r="L207" s="854"/>
      <c r="M207" s="849"/>
      <c r="N207" s="795" t="s">
        <v>17</v>
      </c>
      <c r="O207" s="853" t="s">
        <v>1399</v>
      </c>
      <c r="P207" s="854"/>
      <c r="Q207" s="797"/>
      <c r="R207" s="798"/>
      <c r="S207" s="798"/>
      <c r="T207" s="798"/>
      <c r="U207" s="798"/>
      <c r="V207" s="797"/>
      <c r="W207" s="797"/>
      <c r="X207" s="797"/>
    </row>
    <row r="208">
      <c r="A208" s="878">
        <v>45751.0</v>
      </c>
      <c r="B208" s="808">
        <v>45782.0</v>
      </c>
      <c r="C208" s="850">
        <v>248283.0</v>
      </c>
      <c r="D208" s="850" t="s">
        <v>58</v>
      </c>
      <c r="E208" s="878">
        <v>45717.0</v>
      </c>
      <c r="F208" s="790">
        <f t="shared" si="12"/>
        <v>2</v>
      </c>
      <c r="G208" s="852">
        <v>45751.0</v>
      </c>
      <c r="H208" s="864">
        <f t="shared" si="13"/>
        <v>1</v>
      </c>
      <c r="I208" s="850" t="s">
        <v>74</v>
      </c>
      <c r="J208" s="850"/>
      <c r="K208" s="874"/>
      <c r="L208" s="854"/>
      <c r="M208" s="849"/>
      <c r="N208" s="795" t="s">
        <v>17</v>
      </c>
      <c r="O208" s="853" t="s">
        <v>1399</v>
      </c>
      <c r="P208" s="854"/>
      <c r="Q208" s="797"/>
      <c r="R208" s="798"/>
      <c r="S208" s="798"/>
      <c r="T208" s="798"/>
      <c r="U208" s="798"/>
      <c r="V208" s="797"/>
      <c r="W208" s="797"/>
      <c r="X208" s="797"/>
    </row>
    <row r="209">
      <c r="A209" s="878">
        <v>45751.0</v>
      </c>
      <c r="B209" s="808">
        <v>45782.0</v>
      </c>
      <c r="C209" s="850">
        <v>248305.0</v>
      </c>
      <c r="D209" s="850" t="s">
        <v>107</v>
      </c>
      <c r="E209" s="878">
        <v>45717.0</v>
      </c>
      <c r="F209" s="790">
        <f t="shared" si="12"/>
        <v>2</v>
      </c>
      <c r="G209" s="852">
        <v>45751.0</v>
      </c>
      <c r="H209" s="864">
        <f t="shared" si="13"/>
        <v>1</v>
      </c>
      <c r="I209" s="850" t="s">
        <v>205</v>
      </c>
      <c r="J209" s="854"/>
      <c r="K209" s="874"/>
      <c r="L209" s="854"/>
      <c r="M209" s="849"/>
      <c r="N209" s="795" t="s">
        <v>17</v>
      </c>
      <c r="O209" s="853" t="s">
        <v>1399</v>
      </c>
      <c r="P209" s="854"/>
      <c r="Q209" s="797"/>
      <c r="R209" s="798"/>
      <c r="S209" s="798"/>
      <c r="T209" s="798"/>
      <c r="U209" s="798"/>
      <c r="V209" s="797"/>
      <c r="W209" s="797"/>
      <c r="X209" s="797"/>
    </row>
    <row r="210">
      <c r="A210" s="878">
        <v>45751.0</v>
      </c>
      <c r="B210" s="808">
        <v>45782.0</v>
      </c>
      <c r="C210" s="850">
        <v>248578.0</v>
      </c>
      <c r="D210" s="850" t="s">
        <v>89</v>
      </c>
      <c r="E210" s="878">
        <v>45717.0</v>
      </c>
      <c r="F210" s="790">
        <f t="shared" si="12"/>
        <v>2</v>
      </c>
      <c r="G210" s="852">
        <v>45751.0</v>
      </c>
      <c r="H210" s="864">
        <f t="shared" si="13"/>
        <v>1</v>
      </c>
      <c r="I210" s="850" t="s">
        <v>63</v>
      </c>
      <c r="J210" s="854"/>
      <c r="K210" s="874"/>
      <c r="L210" s="854"/>
      <c r="M210" s="849"/>
      <c r="N210" s="795" t="s">
        <v>17</v>
      </c>
      <c r="O210" s="853" t="s">
        <v>1399</v>
      </c>
      <c r="P210" s="854"/>
      <c r="Q210" s="797"/>
      <c r="R210" s="798"/>
      <c r="S210" s="798"/>
      <c r="T210" s="798"/>
      <c r="U210" s="798"/>
      <c r="V210" s="797"/>
      <c r="W210" s="797"/>
      <c r="X210" s="797"/>
    </row>
    <row r="211">
      <c r="A211" s="878">
        <v>45751.0</v>
      </c>
      <c r="B211" s="808">
        <v>45782.0</v>
      </c>
      <c r="C211" s="850">
        <v>248598.0</v>
      </c>
      <c r="D211" s="850" t="s">
        <v>88</v>
      </c>
      <c r="E211" s="878">
        <v>45717.0</v>
      </c>
      <c r="F211" s="790">
        <f t="shared" si="12"/>
        <v>2</v>
      </c>
      <c r="G211" s="852">
        <v>45751.0</v>
      </c>
      <c r="H211" s="864">
        <f t="shared" si="13"/>
        <v>1</v>
      </c>
      <c r="I211" s="850" t="s">
        <v>49</v>
      </c>
      <c r="J211" s="854"/>
      <c r="K211" s="874"/>
      <c r="L211" s="854"/>
      <c r="M211" s="849"/>
      <c r="N211" s="795" t="s">
        <v>17</v>
      </c>
      <c r="O211" s="853" t="s">
        <v>1399</v>
      </c>
      <c r="P211" s="854"/>
      <c r="Q211" s="797"/>
      <c r="R211" s="798"/>
      <c r="S211" s="798"/>
      <c r="T211" s="798"/>
      <c r="U211" s="798"/>
      <c r="V211" s="797"/>
      <c r="W211" s="797"/>
      <c r="X211" s="797"/>
    </row>
    <row r="212">
      <c r="A212" s="878">
        <v>45751.0</v>
      </c>
      <c r="B212" s="808">
        <v>45782.0</v>
      </c>
      <c r="C212" s="850">
        <v>248599.0</v>
      </c>
      <c r="D212" s="850" t="s">
        <v>99</v>
      </c>
      <c r="E212" s="878">
        <v>45717.0</v>
      </c>
      <c r="F212" s="790">
        <f t="shared" si="12"/>
        <v>2</v>
      </c>
      <c r="G212" s="852">
        <v>45751.0</v>
      </c>
      <c r="H212" s="864">
        <f t="shared" si="13"/>
        <v>1</v>
      </c>
      <c r="I212" s="850" t="s">
        <v>74</v>
      </c>
      <c r="J212" s="850"/>
      <c r="K212" s="874"/>
      <c r="L212" s="854"/>
      <c r="M212" s="849"/>
      <c r="N212" s="795" t="s">
        <v>17</v>
      </c>
      <c r="O212" s="853" t="s">
        <v>1399</v>
      </c>
      <c r="P212" s="854"/>
      <c r="Q212" s="797"/>
      <c r="R212" s="798"/>
      <c r="S212" s="798"/>
      <c r="T212" s="798"/>
      <c r="U212" s="798"/>
      <c r="V212" s="797"/>
      <c r="W212" s="797"/>
      <c r="X212" s="797"/>
    </row>
    <row r="213">
      <c r="A213" s="878">
        <v>45751.0</v>
      </c>
      <c r="B213" s="808">
        <v>45782.0</v>
      </c>
      <c r="C213" s="850">
        <v>248602.0</v>
      </c>
      <c r="D213" s="850" t="s">
        <v>48</v>
      </c>
      <c r="E213" s="878">
        <v>45717.0</v>
      </c>
      <c r="F213" s="790">
        <f t="shared" si="12"/>
        <v>2</v>
      </c>
      <c r="G213" s="852">
        <v>45751.0</v>
      </c>
      <c r="H213" s="864">
        <f t="shared" si="13"/>
        <v>1</v>
      </c>
      <c r="I213" s="850" t="s">
        <v>59</v>
      </c>
      <c r="J213" s="850"/>
      <c r="K213" s="874"/>
      <c r="L213" s="854"/>
      <c r="M213" s="849"/>
      <c r="N213" s="795" t="s">
        <v>17</v>
      </c>
      <c r="O213" s="853" t="s">
        <v>1399</v>
      </c>
      <c r="P213" s="854"/>
      <c r="Q213" s="797"/>
      <c r="R213" s="798"/>
      <c r="S213" s="798"/>
      <c r="T213" s="798"/>
      <c r="U213" s="798"/>
      <c r="V213" s="797"/>
      <c r="W213" s="797"/>
      <c r="X213" s="797"/>
    </row>
    <row r="214">
      <c r="A214" s="878">
        <v>45751.0</v>
      </c>
      <c r="B214" s="808">
        <v>45782.0</v>
      </c>
      <c r="C214" s="893">
        <v>248604.0</v>
      </c>
      <c r="D214" s="850" t="s">
        <v>95</v>
      </c>
      <c r="E214" s="878">
        <v>45627.0</v>
      </c>
      <c r="F214" s="790">
        <f t="shared" si="12"/>
        <v>5</v>
      </c>
      <c r="G214" s="852">
        <v>45751.0</v>
      </c>
      <c r="H214" s="864">
        <f t="shared" si="13"/>
        <v>1</v>
      </c>
      <c r="I214" s="850" t="s">
        <v>59</v>
      </c>
      <c r="J214" s="850"/>
      <c r="K214" s="851"/>
      <c r="L214" s="854"/>
      <c r="M214" s="852"/>
      <c r="N214" s="795" t="s">
        <v>19</v>
      </c>
      <c r="O214" s="853" t="s">
        <v>1765</v>
      </c>
      <c r="P214" s="854"/>
      <c r="Q214" s="797"/>
      <c r="R214" s="798"/>
      <c r="S214" s="798"/>
      <c r="T214" s="798"/>
      <c r="U214" s="798"/>
      <c r="V214" s="797"/>
      <c r="W214" s="797"/>
      <c r="X214" s="797"/>
    </row>
    <row r="215">
      <c r="A215" s="878">
        <v>45751.0</v>
      </c>
      <c r="B215" s="808">
        <v>45782.0</v>
      </c>
      <c r="C215" s="850">
        <v>248614.0</v>
      </c>
      <c r="D215" s="850" t="s">
        <v>96</v>
      </c>
      <c r="E215" s="878">
        <v>45444.0</v>
      </c>
      <c r="F215" s="790">
        <f t="shared" si="12"/>
        <v>11</v>
      </c>
      <c r="G215" s="852">
        <v>45751.0</v>
      </c>
      <c r="H215" s="864">
        <f t="shared" si="13"/>
        <v>1</v>
      </c>
      <c r="I215" s="850" t="s">
        <v>73</v>
      </c>
      <c r="J215" s="854"/>
      <c r="K215" s="874"/>
      <c r="L215" s="854"/>
      <c r="M215" s="849"/>
      <c r="N215" s="795" t="s">
        <v>19</v>
      </c>
      <c r="O215" s="875"/>
      <c r="P215" s="854"/>
      <c r="Q215" s="797"/>
      <c r="R215" s="798"/>
      <c r="S215" s="798"/>
      <c r="T215" s="798"/>
      <c r="U215" s="798"/>
      <c r="V215" s="797"/>
      <c r="W215" s="797"/>
      <c r="X215" s="797"/>
    </row>
    <row r="216">
      <c r="A216" s="878">
        <v>45751.0</v>
      </c>
      <c r="B216" s="808">
        <v>45782.0</v>
      </c>
      <c r="C216" s="850">
        <v>248617.0</v>
      </c>
      <c r="D216" s="850" t="s">
        <v>98</v>
      </c>
      <c r="E216" s="878">
        <v>45689.0</v>
      </c>
      <c r="F216" s="790">
        <f t="shared" si="12"/>
        <v>3</v>
      </c>
      <c r="G216" s="852">
        <v>45751.0</v>
      </c>
      <c r="H216" s="864">
        <f t="shared" si="13"/>
        <v>1</v>
      </c>
      <c r="I216" s="850" t="s">
        <v>49</v>
      </c>
      <c r="J216" s="850"/>
      <c r="K216" s="874"/>
      <c r="L216" s="854"/>
      <c r="M216" s="849"/>
      <c r="N216" s="795" t="s">
        <v>17</v>
      </c>
      <c r="O216" s="853" t="s">
        <v>1759</v>
      </c>
      <c r="P216" s="854"/>
      <c r="Q216" s="797"/>
      <c r="R216" s="798"/>
      <c r="S216" s="798"/>
      <c r="T216" s="798"/>
      <c r="U216" s="798"/>
      <c r="V216" s="797"/>
      <c r="W216" s="797"/>
      <c r="X216" s="797"/>
    </row>
    <row r="217">
      <c r="A217" s="878">
        <v>45751.0</v>
      </c>
      <c r="B217" s="808">
        <v>45782.0</v>
      </c>
      <c r="C217" s="850">
        <v>248621.0</v>
      </c>
      <c r="D217" s="850" t="s">
        <v>161</v>
      </c>
      <c r="E217" s="878">
        <v>45597.0</v>
      </c>
      <c r="F217" s="790">
        <f t="shared" si="12"/>
        <v>6</v>
      </c>
      <c r="G217" s="852">
        <v>45751.0</v>
      </c>
      <c r="H217" s="864">
        <f t="shared" si="13"/>
        <v>1</v>
      </c>
      <c r="I217" s="850" t="s">
        <v>74</v>
      </c>
      <c r="J217" s="850"/>
      <c r="K217" s="874"/>
      <c r="L217" s="854"/>
      <c r="M217" s="849"/>
      <c r="N217" s="795" t="s">
        <v>19</v>
      </c>
      <c r="O217" s="875"/>
      <c r="P217" s="854"/>
      <c r="Q217" s="797"/>
      <c r="R217" s="798"/>
      <c r="S217" s="798"/>
      <c r="T217" s="798"/>
      <c r="U217" s="798"/>
      <c r="V217" s="797"/>
      <c r="W217" s="797"/>
      <c r="X217" s="797"/>
    </row>
    <row r="218">
      <c r="A218" s="878">
        <v>45751.0</v>
      </c>
      <c r="B218" s="808">
        <v>45782.0</v>
      </c>
      <c r="C218" s="850">
        <v>248630.0</v>
      </c>
      <c r="D218" s="850" t="s">
        <v>70</v>
      </c>
      <c r="E218" s="878">
        <v>45717.0</v>
      </c>
      <c r="F218" s="790">
        <f t="shared" si="12"/>
        <v>2</v>
      </c>
      <c r="G218" s="852">
        <v>45751.0</v>
      </c>
      <c r="H218" s="864">
        <f t="shared" si="13"/>
        <v>1</v>
      </c>
      <c r="I218" s="850" t="s">
        <v>49</v>
      </c>
      <c r="J218" s="850"/>
      <c r="K218" s="874"/>
      <c r="L218" s="854"/>
      <c r="M218" s="849"/>
      <c r="N218" s="795" t="s">
        <v>17</v>
      </c>
      <c r="O218" s="853" t="s">
        <v>1399</v>
      </c>
      <c r="P218" s="854"/>
      <c r="Q218" s="797"/>
      <c r="R218" s="798"/>
      <c r="S218" s="798"/>
      <c r="T218" s="798"/>
      <c r="U218" s="798"/>
      <c r="V218" s="797"/>
      <c r="W218" s="797"/>
      <c r="X218" s="797"/>
    </row>
    <row r="219">
      <c r="A219" s="878">
        <v>45751.0</v>
      </c>
      <c r="B219" s="808">
        <v>45782.0</v>
      </c>
      <c r="C219" s="850">
        <v>248632.0</v>
      </c>
      <c r="D219" s="850" t="s">
        <v>83</v>
      </c>
      <c r="E219" s="878">
        <v>45383.0</v>
      </c>
      <c r="F219" s="790">
        <f t="shared" si="12"/>
        <v>13</v>
      </c>
      <c r="G219" s="852">
        <v>45751.0</v>
      </c>
      <c r="H219" s="864">
        <f t="shared" si="13"/>
        <v>1</v>
      </c>
      <c r="I219" s="850" t="s">
        <v>74</v>
      </c>
      <c r="J219" s="850"/>
      <c r="K219" s="874"/>
      <c r="L219" s="854"/>
      <c r="M219" s="849"/>
      <c r="N219" s="795" t="s">
        <v>19</v>
      </c>
      <c r="O219" s="853"/>
      <c r="P219" s="850"/>
      <c r="Q219" s="797"/>
      <c r="R219" s="798"/>
      <c r="S219" s="798"/>
      <c r="T219" s="798"/>
      <c r="U219" s="798"/>
      <c r="V219" s="797"/>
      <c r="W219" s="797"/>
      <c r="X219" s="797"/>
    </row>
    <row r="220">
      <c r="A220" s="878">
        <v>45751.0</v>
      </c>
      <c r="B220" s="808">
        <v>45782.0</v>
      </c>
      <c r="C220" s="850">
        <v>248638.0</v>
      </c>
      <c r="D220" s="850" t="s">
        <v>96</v>
      </c>
      <c r="E220" s="878">
        <v>45717.0</v>
      </c>
      <c r="F220" s="790">
        <f t="shared" si="12"/>
        <v>2</v>
      </c>
      <c r="G220" s="852">
        <v>45751.0</v>
      </c>
      <c r="H220" s="864">
        <f t="shared" si="13"/>
        <v>1</v>
      </c>
      <c r="I220" s="850" t="s">
        <v>49</v>
      </c>
      <c r="J220" s="850"/>
      <c r="K220" s="874"/>
      <c r="L220" s="854"/>
      <c r="M220" s="849"/>
      <c r="N220" s="795" t="s">
        <v>17</v>
      </c>
      <c r="O220" s="853" t="s">
        <v>1399</v>
      </c>
      <c r="P220" s="854"/>
      <c r="Q220" s="797"/>
      <c r="R220" s="798"/>
      <c r="S220" s="798"/>
      <c r="T220" s="798"/>
      <c r="U220" s="798"/>
      <c r="V220" s="797"/>
      <c r="W220" s="797"/>
      <c r="X220" s="797"/>
    </row>
    <row r="221">
      <c r="A221" s="878">
        <v>45751.0</v>
      </c>
      <c r="B221" s="808">
        <v>45782.0</v>
      </c>
      <c r="C221" s="850">
        <v>248640.0</v>
      </c>
      <c r="D221" s="850" t="s">
        <v>71</v>
      </c>
      <c r="E221" s="878">
        <v>45689.0</v>
      </c>
      <c r="F221" s="790">
        <f t="shared" si="12"/>
        <v>3</v>
      </c>
      <c r="G221" s="852">
        <v>45751.0</v>
      </c>
      <c r="H221" s="864">
        <f t="shared" si="13"/>
        <v>1</v>
      </c>
      <c r="I221" s="850" t="s">
        <v>74</v>
      </c>
      <c r="J221" s="850"/>
      <c r="K221" s="851"/>
      <c r="L221" s="850"/>
      <c r="M221" s="852"/>
      <c r="N221" s="795" t="s">
        <v>17</v>
      </c>
      <c r="O221" s="853" t="s">
        <v>1759</v>
      </c>
      <c r="P221" s="854"/>
      <c r="Q221" s="797"/>
      <c r="R221" s="798"/>
      <c r="S221" s="798"/>
      <c r="T221" s="798"/>
      <c r="U221" s="798"/>
      <c r="V221" s="797"/>
      <c r="W221" s="797"/>
      <c r="X221" s="797"/>
    </row>
    <row r="222">
      <c r="A222" s="878">
        <v>45751.0</v>
      </c>
      <c r="B222" s="808">
        <v>45782.0</v>
      </c>
      <c r="C222" s="850">
        <v>248641.0</v>
      </c>
      <c r="D222" s="850" t="s">
        <v>58</v>
      </c>
      <c r="E222" s="878">
        <v>45717.0</v>
      </c>
      <c r="F222" s="790">
        <f t="shared" si="12"/>
        <v>2</v>
      </c>
      <c r="G222" s="852">
        <v>45751.0</v>
      </c>
      <c r="H222" s="864">
        <f t="shared" si="13"/>
        <v>1</v>
      </c>
      <c r="I222" s="850" t="s">
        <v>59</v>
      </c>
      <c r="J222" s="850"/>
      <c r="K222" s="851"/>
      <c r="L222" s="850"/>
      <c r="M222" s="849"/>
      <c r="N222" s="795" t="s">
        <v>17</v>
      </c>
      <c r="O222" s="853" t="s">
        <v>1399</v>
      </c>
      <c r="P222" s="854"/>
      <c r="Q222" s="797"/>
      <c r="R222" s="798"/>
      <c r="S222" s="798"/>
      <c r="T222" s="798"/>
      <c r="U222" s="798"/>
      <c r="V222" s="797"/>
      <c r="W222" s="797"/>
      <c r="X222" s="797"/>
    </row>
    <row r="223">
      <c r="A223" s="878">
        <v>45751.0</v>
      </c>
      <c r="B223" s="808">
        <v>45782.0</v>
      </c>
      <c r="C223" s="850">
        <v>248666.0</v>
      </c>
      <c r="D223" s="850" t="s">
        <v>48</v>
      </c>
      <c r="E223" s="878">
        <v>45717.0</v>
      </c>
      <c r="F223" s="790">
        <f t="shared" si="12"/>
        <v>2</v>
      </c>
      <c r="G223" s="852">
        <v>45751.0</v>
      </c>
      <c r="H223" s="864">
        <f t="shared" si="13"/>
        <v>1</v>
      </c>
      <c r="I223" s="850" t="s">
        <v>73</v>
      </c>
      <c r="J223" s="850"/>
      <c r="K223" s="874"/>
      <c r="L223" s="854"/>
      <c r="M223" s="849"/>
      <c r="N223" s="795" t="s">
        <v>17</v>
      </c>
      <c r="O223" s="853" t="s">
        <v>1399</v>
      </c>
      <c r="P223" s="854"/>
      <c r="Q223" s="797"/>
      <c r="R223" s="798"/>
      <c r="S223" s="798"/>
      <c r="T223" s="798"/>
      <c r="U223" s="798"/>
      <c r="V223" s="797"/>
      <c r="W223" s="797"/>
      <c r="X223" s="797"/>
    </row>
    <row r="224">
      <c r="A224" s="878">
        <v>45751.0</v>
      </c>
      <c r="B224" s="808">
        <v>45782.0</v>
      </c>
      <c r="C224" s="850">
        <v>248674.0</v>
      </c>
      <c r="D224" s="850" t="s">
        <v>71</v>
      </c>
      <c r="E224" s="878">
        <v>45413.0</v>
      </c>
      <c r="F224" s="790">
        <f t="shared" si="12"/>
        <v>12</v>
      </c>
      <c r="G224" s="852">
        <v>45751.0</v>
      </c>
      <c r="H224" s="864">
        <f t="shared" si="13"/>
        <v>1</v>
      </c>
      <c r="I224" s="850" t="s">
        <v>49</v>
      </c>
      <c r="J224" s="850"/>
      <c r="K224" s="851"/>
      <c r="L224" s="850"/>
      <c r="M224" s="849"/>
      <c r="N224" s="795" t="s">
        <v>19</v>
      </c>
      <c r="O224" s="875"/>
      <c r="P224" s="854"/>
      <c r="Q224" s="797"/>
      <c r="R224" s="798"/>
      <c r="S224" s="798"/>
      <c r="T224" s="798"/>
      <c r="U224" s="798"/>
      <c r="V224" s="797"/>
      <c r="W224" s="797"/>
      <c r="X224" s="797"/>
    </row>
    <row r="225">
      <c r="A225" s="878">
        <v>45751.0</v>
      </c>
      <c r="B225" s="808">
        <v>45782.0</v>
      </c>
      <c r="C225" s="850">
        <v>248675.0</v>
      </c>
      <c r="D225" s="850" t="s">
        <v>158</v>
      </c>
      <c r="E225" s="878">
        <v>45689.0</v>
      </c>
      <c r="F225" s="790">
        <f t="shared" si="12"/>
        <v>3</v>
      </c>
      <c r="G225" s="852">
        <v>45751.0</v>
      </c>
      <c r="H225" s="864">
        <f t="shared" si="13"/>
        <v>1</v>
      </c>
      <c r="I225" s="850" t="s">
        <v>74</v>
      </c>
      <c r="J225" s="850"/>
      <c r="K225" s="851"/>
      <c r="L225" s="850"/>
      <c r="M225" s="849"/>
      <c r="N225" s="795" t="s">
        <v>17</v>
      </c>
      <c r="O225" s="853" t="s">
        <v>1759</v>
      </c>
      <c r="P225" s="854"/>
      <c r="Q225" s="797"/>
      <c r="R225" s="798"/>
      <c r="S225" s="798"/>
      <c r="T225" s="798"/>
      <c r="U225" s="798"/>
      <c r="V225" s="797"/>
      <c r="W225" s="797"/>
      <c r="X225" s="797"/>
    </row>
    <row r="226">
      <c r="A226" s="878">
        <v>45751.0</v>
      </c>
      <c r="B226" s="808">
        <v>45782.0</v>
      </c>
      <c r="C226" s="850">
        <v>248692.0</v>
      </c>
      <c r="D226" s="850" t="s">
        <v>161</v>
      </c>
      <c r="E226" s="878">
        <v>45078.0</v>
      </c>
      <c r="F226" s="790">
        <f t="shared" si="12"/>
        <v>23</v>
      </c>
      <c r="G226" s="852">
        <v>45751.0</v>
      </c>
      <c r="H226" s="864">
        <f t="shared" si="13"/>
        <v>1</v>
      </c>
      <c r="I226" s="850" t="s">
        <v>49</v>
      </c>
      <c r="J226" s="850"/>
      <c r="K226" s="851"/>
      <c r="L226" s="850"/>
      <c r="M226" s="849"/>
      <c r="N226" s="795" t="s">
        <v>19</v>
      </c>
      <c r="O226" s="875"/>
      <c r="P226" s="854"/>
      <c r="Q226" s="797"/>
      <c r="R226" s="798"/>
      <c r="S226" s="798"/>
      <c r="T226" s="798"/>
      <c r="U226" s="798"/>
      <c r="V226" s="797"/>
      <c r="W226" s="797"/>
      <c r="X226" s="797"/>
    </row>
    <row r="227">
      <c r="A227" s="878">
        <v>45751.0</v>
      </c>
      <c r="B227" s="808">
        <v>45782.0</v>
      </c>
      <c r="C227" s="850">
        <v>248706.0</v>
      </c>
      <c r="D227" s="850" t="s">
        <v>70</v>
      </c>
      <c r="E227" s="878">
        <v>45689.0</v>
      </c>
      <c r="F227" s="790">
        <f t="shared" si="12"/>
        <v>3</v>
      </c>
      <c r="G227" s="852">
        <v>45751.0</v>
      </c>
      <c r="H227" s="864">
        <f t="shared" si="13"/>
        <v>1</v>
      </c>
      <c r="I227" s="850" t="s">
        <v>59</v>
      </c>
      <c r="J227" s="850"/>
      <c r="K227" s="851"/>
      <c r="L227" s="850"/>
      <c r="M227" s="849"/>
      <c r="N227" s="795" t="s">
        <v>17</v>
      </c>
      <c r="O227" s="853" t="s">
        <v>1759</v>
      </c>
      <c r="P227" s="854"/>
      <c r="Q227" s="797"/>
      <c r="R227" s="798"/>
      <c r="S227" s="798"/>
      <c r="T227" s="798"/>
      <c r="U227" s="798"/>
      <c r="V227" s="797"/>
      <c r="W227" s="797"/>
      <c r="X227" s="797"/>
    </row>
    <row r="228">
      <c r="A228" s="878">
        <v>45752.0</v>
      </c>
      <c r="B228" s="808">
        <v>45782.0</v>
      </c>
      <c r="C228" s="850">
        <v>196328.0</v>
      </c>
      <c r="D228" s="850" t="s">
        <v>71</v>
      </c>
      <c r="E228" s="878">
        <v>45597.0</v>
      </c>
      <c r="F228" s="790">
        <f t="shared" si="12"/>
        <v>6</v>
      </c>
      <c r="G228" s="852">
        <v>45752.0</v>
      </c>
      <c r="H228" s="864">
        <f t="shared" si="13"/>
        <v>1</v>
      </c>
      <c r="I228" s="850" t="s">
        <v>73</v>
      </c>
      <c r="J228" s="850"/>
      <c r="K228" s="874"/>
      <c r="L228" s="854"/>
      <c r="M228" s="852"/>
      <c r="N228" s="795" t="s">
        <v>19</v>
      </c>
      <c r="O228" s="875"/>
      <c r="P228" s="854"/>
      <c r="Q228" s="797"/>
      <c r="R228" s="798"/>
      <c r="S228" s="798"/>
      <c r="T228" s="798"/>
      <c r="U228" s="798"/>
      <c r="V228" s="797"/>
      <c r="W228" s="797"/>
      <c r="X228" s="797"/>
    </row>
    <row r="229">
      <c r="A229" s="878">
        <v>45752.0</v>
      </c>
      <c r="B229" s="808">
        <v>45782.0</v>
      </c>
      <c r="C229" s="850">
        <v>247776.0</v>
      </c>
      <c r="D229" s="850" t="s">
        <v>58</v>
      </c>
      <c r="E229" s="878">
        <v>45658.0</v>
      </c>
      <c r="F229" s="790">
        <f t="shared" si="12"/>
        <v>4</v>
      </c>
      <c r="G229" s="852">
        <v>45752.0</v>
      </c>
      <c r="H229" s="864">
        <f t="shared" si="13"/>
        <v>1</v>
      </c>
      <c r="I229" s="850" t="s">
        <v>59</v>
      </c>
      <c r="J229" s="850"/>
      <c r="K229" s="851"/>
      <c r="L229" s="850"/>
      <c r="M229" s="852"/>
      <c r="N229" s="795" t="s">
        <v>17</v>
      </c>
      <c r="O229" s="853" t="s">
        <v>1760</v>
      </c>
      <c r="P229" s="854"/>
      <c r="Q229" s="797"/>
      <c r="R229" s="798"/>
      <c r="S229" s="798"/>
      <c r="T229" s="798"/>
      <c r="U229" s="798"/>
      <c r="V229" s="797"/>
      <c r="W229" s="797"/>
      <c r="X229" s="797"/>
    </row>
    <row r="230">
      <c r="A230" s="878">
        <v>45752.0</v>
      </c>
      <c r="B230" s="808">
        <v>45782.0</v>
      </c>
      <c r="C230" s="850">
        <v>248120.0</v>
      </c>
      <c r="D230" s="850" t="s">
        <v>48</v>
      </c>
      <c r="E230" s="878">
        <v>45717.0</v>
      </c>
      <c r="F230" s="790">
        <f t="shared" si="12"/>
        <v>2</v>
      </c>
      <c r="G230" s="852">
        <v>45752.0</v>
      </c>
      <c r="H230" s="864">
        <f t="shared" si="13"/>
        <v>1</v>
      </c>
      <c r="I230" s="850" t="s">
        <v>49</v>
      </c>
      <c r="J230" s="850"/>
      <c r="K230" s="874"/>
      <c r="L230" s="854"/>
      <c r="M230" s="849"/>
      <c r="N230" s="795" t="s">
        <v>17</v>
      </c>
      <c r="O230" s="853" t="s">
        <v>1399</v>
      </c>
      <c r="P230" s="854"/>
      <c r="Q230" s="797"/>
      <c r="R230" s="798"/>
      <c r="S230" s="798"/>
      <c r="T230" s="798"/>
      <c r="U230" s="798"/>
      <c r="V230" s="797"/>
      <c r="W230" s="797"/>
      <c r="X230" s="797"/>
    </row>
    <row r="231">
      <c r="A231" s="878">
        <v>45752.0</v>
      </c>
      <c r="B231" s="808">
        <v>45782.0</v>
      </c>
      <c r="C231" s="850">
        <v>248175.0</v>
      </c>
      <c r="D231" s="850" t="s">
        <v>58</v>
      </c>
      <c r="E231" s="878">
        <v>45717.0</v>
      </c>
      <c r="F231" s="790">
        <f t="shared" si="12"/>
        <v>2</v>
      </c>
      <c r="G231" s="852">
        <v>45752.0</v>
      </c>
      <c r="H231" s="864">
        <f t="shared" si="13"/>
        <v>1</v>
      </c>
      <c r="I231" s="850" t="s">
        <v>59</v>
      </c>
      <c r="J231" s="850"/>
      <c r="K231" s="874"/>
      <c r="L231" s="850"/>
      <c r="M231" s="852"/>
      <c r="N231" s="795" t="s">
        <v>25</v>
      </c>
      <c r="O231" s="853"/>
      <c r="P231" s="854"/>
      <c r="Q231" s="797"/>
      <c r="R231" s="798"/>
      <c r="S231" s="798"/>
      <c r="T231" s="798"/>
      <c r="U231" s="798"/>
      <c r="V231" s="797"/>
      <c r="W231" s="797"/>
      <c r="X231" s="797"/>
    </row>
    <row r="232">
      <c r="A232" s="878">
        <v>45752.0</v>
      </c>
      <c r="B232" s="808">
        <v>45782.0</v>
      </c>
      <c r="C232" s="850">
        <v>248461.0</v>
      </c>
      <c r="D232" s="850" t="s">
        <v>48</v>
      </c>
      <c r="E232" s="878">
        <v>45658.0</v>
      </c>
      <c r="F232" s="790">
        <f t="shared" si="12"/>
        <v>4</v>
      </c>
      <c r="G232" s="852">
        <v>45752.0</v>
      </c>
      <c r="H232" s="864">
        <f t="shared" si="13"/>
        <v>1</v>
      </c>
      <c r="I232" s="850" t="s">
        <v>74</v>
      </c>
      <c r="J232" s="850"/>
      <c r="K232" s="874"/>
      <c r="L232" s="854"/>
      <c r="M232" s="849"/>
      <c r="N232" s="795" t="s">
        <v>17</v>
      </c>
      <c r="O232" s="853" t="s">
        <v>1760</v>
      </c>
      <c r="P232" s="854"/>
      <c r="Q232" s="797"/>
      <c r="R232" s="798"/>
      <c r="S232" s="798"/>
      <c r="T232" s="798"/>
      <c r="U232" s="798"/>
      <c r="V232" s="797"/>
      <c r="W232" s="797"/>
      <c r="X232" s="797"/>
    </row>
    <row r="233">
      <c r="A233" s="878">
        <v>45752.0</v>
      </c>
      <c r="B233" s="808">
        <v>45782.0</v>
      </c>
      <c r="C233" s="850">
        <v>248548.0</v>
      </c>
      <c r="D233" s="850" t="s">
        <v>48</v>
      </c>
      <c r="E233" s="878">
        <v>45474.0</v>
      </c>
      <c r="F233" s="790">
        <f t="shared" si="12"/>
        <v>10</v>
      </c>
      <c r="G233" s="852">
        <v>45752.0</v>
      </c>
      <c r="H233" s="864">
        <f t="shared" si="13"/>
        <v>1</v>
      </c>
      <c r="I233" s="850" t="s">
        <v>49</v>
      </c>
      <c r="J233" s="850"/>
      <c r="K233" s="851"/>
      <c r="L233" s="850"/>
      <c r="M233" s="852"/>
      <c r="N233" s="795" t="s">
        <v>19</v>
      </c>
      <c r="O233" s="875"/>
      <c r="P233" s="854"/>
      <c r="Q233" s="797"/>
      <c r="R233" s="798"/>
      <c r="S233" s="798"/>
      <c r="T233" s="798"/>
      <c r="U233" s="798"/>
      <c r="V233" s="797"/>
      <c r="W233" s="797"/>
      <c r="X233" s="797"/>
    </row>
    <row r="234">
      <c r="A234" s="878">
        <v>45752.0</v>
      </c>
      <c r="B234" s="808">
        <v>45782.0</v>
      </c>
      <c r="C234" s="850">
        <v>248554.0</v>
      </c>
      <c r="D234" s="850" t="s">
        <v>83</v>
      </c>
      <c r="E234" s="878">
        <v>45597.0</v>
      </c>
      <c r="F234" s="790">
        <f t="shared" si="12"/>
        <v>6</v>
      </c>
      <c r="G234" s="852">
        <v>45752.0</v>
      </c>
      <c r="H234" s="864">
        <f t="shared" si="13"/>
        <v>1</v>
      </c>
      <c r="I234" s="850" t="s">
        <v>63</v>
      </c>
      <c r="J234" s="850"/>
      <c r="K234" s="874"/>
      <c r="L234" s="854"/>
      <c r="M234" s="852"/>
      <c r="N234" s="795" t="s">
        <v>19</v>
      </c>
      <c r="O234" s="875"/>
      <c r="P234" s="854"/>
      <c r="Q234" s="797"/>
      <c r="R234" s="798"/>
      <c r="S234" s="798"/>
      <c r="T234" s="798"/>
      <c r="U234" s="798"/>
      <c r="V234" s="797"/>
      <c r="W234" s="797"/>
      <c r="X234" s="797"/>
    </row>
    <row r="235">
      <c r="A235" s="878">
        <v>45752.0</v>
      </c>
      <c r="B235" s="808">
        <v>45782.0</v>
      </c>
      <c r="C235" s="850">
        <v>248648.0</v>
      </c>
      <c r="D235" s="850" t="s">
        <v>161</v>
      </c>
      <c r="E235" s="878">
        <v>45017.0</v>
      </c>
      <c r="F235" s="790">
        <f t="shared" si="12"/>
        <v>25</v>
      </c>
      <c r="G235" s="852">
        <v>45752.0</v>
      </c>
      <c r="H235" s="864">
        <f t="shared" si="13"/>
        <v>1</v>
      </c>
      <c r="I235" s="850" t="s">
        <v>49</v>
      </c>
      <c r="J235" s="850"/>
      <c r="K235" s="851"/>
      <c r="L235" s="850"/>
      <c r="M235" s="849"/>
      <c r="N235" s="795" t="s">
        <v>19</v>
      </c>
      <c r="O235" s="875"/>
      <c r="P235" s="854"/>
      <c r="Q235" s="797"/>
      <c r="R235" s="798"/>
      <c r="S235" s="798"/>
      <c r="T235" s="798"/>
      <c r="U235" s="798"/>
      <c r="V235" s="797"/>
      <c r="W235" s="797"/>
      <c r="X235" s="797"/>
    </row>
    <row r="236">
      <c r="A236" s="878">
        <v>45752.0</v>
      </c>
      <c r="B236" s="808">
        <v>45782.0</v>
      </c>
      <c r="C236" s="850">
        <v>248710.0</v>
      </c>
      <c r="D236" s="850" t="s">
        <v>88</v>
      </c>
      <c r="E236" s="878">
        <v>45689.0</v>
      </c>
      <c r="F236" s="790">
        <f t="shared" si="12"/>
        <v>3</v>
      </c>
      <c r="G236" s="852">
        <v>45752.0</v>
      </c>
      <c r="H236" s="864">
        <f t="shared" si="13"/>
        <v>1</v>
      </c>
      <c r="I236" s="850" t="s">
        <v>49</v>
      </c>
      <c r="J236" s="850"/>
      <c r="K236" s="874"/>
      <c r="L236" s="854"/>
      <c r="M236" s="852"/>
      <c r="N236" s="795" t="s">
        <v>17</v>
      </c>
      <c r="O236" s="853" t="s">
        <v>1759</v>
      </c>
      <c r="P236" s="854"/>
      <c r="Q236" s="797"/>
      <c r="R236" s="798"/>
      <c r="S236" s="798"/>
      <c r="T236" s="798"/>
      <c r="U236" s="798"/>
      <c r="V236" s="797"/>
      <c r="W236" s="797"/>
      <c r="X236" s="797"/>
    </row>
    <row r="237">
      <c r="A237" s="878">
        <v>45752.0</v>
      </c>
      <c r="B237" s="808">
        <v>45782.0</v>
      </c>
      <c r="C237" s="850">
        <v>248715.0</v>
      </c>
      <c r="D237" s="850" t="s">
        <v>70</v>
      </c>
      <c r="E237" s="878">
        <v>45717.0</v>
      </c>
      <c r="F237" s="790">
        <f t="shared" si="12"/>
        <v>2</v>
      </c>
      <c r="G237" s="852">
        <v>45752.0</v>
      </c>
      <c r="H237" s="864">
        <f t="shared" si="13"/>
        <v>1</v>
      </c>
      <c r="I237" s="850" t="s">
        <v>59</v>
      </c>
      <c r="J237" s="894"/>
      <c r="K237" s="851"/>
      <c r="L237" s="850"/>
      <c r="M237" s="852"/>
      <c r="N237" s="795" t="s">
        <v>17</v>
      </c>
      <c r="O237" s="853" t="s">
        <v>1399</v>
      </c>
      <c r="P237" s="854"/>
      <c r="Q237" s="797"/>
      <c r="R237" s="798"/>
      <c r="S237" s="798"/>
      <c r="T237" s="798"/>
      <c r="U237" s="798"/>
      <c r="V237" s="797"/>
      <c r="W237" s="797"/>
      <c r="X237" s="797"/>
    </row>
    <row r="238">
      <c r="A238" s="878">
        <v>45752.0</v>
      </c>
      <c r="B238" s="808">
        <v>45782.0</v>
      </c>
      <c r="C238" s="850">
        <v>248724.0</v>
      </c>
      <c r="D238" s="850" t="s">
        <v>48</v>
      </c>
      <c r="E238" s="878">
        <v>45717.0</v>
      </c>
      <c r="F238" s="790">
        <f t="shared" si="12"/>
        <v>2</v>
      </c>
      <c r="G238" s="852">
        <v>45752.0</v>
      </c>
      <c r="H238" s="864">
        <f t="shared" si="13"/>
        <v>1</v>
      </c>
      <c r="I238" s="850" t="s">
        <v>49</v>
      </c>
      <c r="J238" s="850"/>
      <c r="K238" s="874"/>
      <c r="L238" s="854"/>
      <c r="M238" s="849"/>
      <c r="N238" s="795" t="s">
        <v>17</v>
      </c>
      <c r="O238" s="853" t="s">
        <v>1399</v>
      </c>
      <c r="P238" s="854"/>
      <c r="Q238" s="797"/>
      <c r="R238" s="798"/>
      <c r="S238" s="798"/>
      <c r="T238" s="798"/>
      <c r="U238" s="798"/>
      <c r="V238" s="797"/>
      <c r="W238" s="797"/>
      <c r="X238" s="797"/>
    </row>
    <row r="239">
      <c r="A239" s="878">
        <v>45752.0</v>
      </c>
      <c r="B239" s="808">
        <v>45782.0</v>
      </c>
      <c r="C239" s="850">
        <v>248726.0</v>
      </c>
      <c r="D239" s="850" t="s">
        <v>161</v>
      </c>
      <c r="E239" s="878">
        <v>44958.0</v>
      </c>
      <c r="F239" s="790">
        <f t="shared" si="12"/>
        <v>27</v>
      </c>
      <c r="G239" s="852">
        <v>45752.0</v>
      </c>
      <c r="H239" s="864">
        <f t="shared" si="13"/>
        <v>1</v>
      </c>
      <c r="I239" s="850" t="s">
        <v>59</v>
      </c>
      <c r="J239" s="850"/>
      <c r="K239" s="851"/>
      <c r="L239" s="850"/>
      <c r="M239" s="852"/>
      <c r="N239" s="795" t="s">
        <v>19</v>
      </c>
      <c r="O239" s="875"/>
      <c r="P239" s="854"/>
      <c r="Q239" s="797"/>
      <c r="R239" s="798"/>
      <c r="S239" s="798"/>
      <c r="T239" s="798"/>
      <c r="U239" s="798"/>
      <c r="V239" s="797"/>
      <c r="W239" s="797"/>
      <c r="X239" s="797"/>
    </row>
    <row r="240">
      <c r="A240" s="878">
        <v>45752.0</v>
      </c>
      <c r="B240" s="808">
        <v>45782.0</v>
      </c>
      <c r="C240" s="850">
        <v>248727.0</v>
      </c>
      <c r="D240" s="850" t="s">
        <v>89</v>
      </c>
      <c r="E240" s="878">
        <v>45717.0</v>
      </c>
      <c r="F240" s="790">
        <f t="shared" si="12"/>
        <v>2</v>
      </c>
      <c r="G240" s="852">
        <v>45752.0</v>
      </c>
      <c r="H240" s="864">
        <f t="shared" si="13"/>
        <v>1</v>
      </c>
      <c r="I240" s="850" t="s">
        <v>59</v>
      </c>
      <c r="J240" s="850"/>
      <c r="K240" s="851"/>
      <c r="L240" s="854"/>
      <c r="M240" s="852"/>
      <c r="N240" s="795" t="s">
        <v>17</v>
      </c>
      <c r="O240" s="853" t="s">
        <v>1399</v>
      </c>
      <c r="P240" s="854"/>
      <c r="Q240" s="797"/>
      <c r="R240" s="798"/>
      <c r="S240" s="798"/>
      <c r="T240" s="798"/>
      <c r="U240" s="798"/>
      <c r="V240" s="797"/>
      <c r="W240" s="797"/>
      <c r="X240" s="797"/>
    </row>
    <row r="241">
      <c r="A241" s="878">
        <v>45752.0</v>
      </c>
      <c r="B241" s="808">
        <v>45782.0</v>
      </c>
      <c r="C241" s="850">
        <v>248728.0</v>
      </c>
      <c r="D241" s="850" t="s">
        <v>48</v>
      </c>
      <c r="E241" s="878">
        <v>45748.0</v>
      </c>
      <c r="F241" s="790">
        <f t="shared" si="12"/>
        <v>1</v>
      </c>
      <c r="G241" s="852">
        <v>45752.0</v>
      </c>
      <c r="H241" s="864">
        <f t="shared" si="13"/>
        <v>1</v>
      </c>
      <c r="I241" s="850" t="s">
        <v>59</v>
      </c>
      <c r="J241" s="850"/>
      <c r="K241" s="874"/>
      <c r="L241" s="854"/>
      <c r="M241" s="849"/>
      <c r="N241" s="795" t="s">
        <v>17</v>
      </c>
      <c r="O241" s="853" t="s">
        <v>866</v>
      </c>
      <c r="P241" s="854"/>
      <c r="Q241" s="797"/>
      <c r="R241" s="798"/>
      <c r="S241" s="798"/>
      <c r="T241" s="798"/>
      <c r="U241" s="798"/>
      <c r="V241" s="797"/>
      <c r="W241" s="797"/>
      <c r="X241" s="797"/>
    </row>
    <row r="242">
      <c r="A242" s="878">
        <v>45752.0</v>
      </c>
      <c r="B242" s="808">
        <v>45782.0</v>
      </c>
      <c r="C242" s="850">
        <v>248732.0</v>
      </c>
      <c r="D242" s="850" t="s">
        <v>158</v>
      </c>
      <c r="E242" s="878">
        <v>45689.0</v>
      </c>
      <c r="F242" s="790">
        <f t="shared" si="12"/>
        <v>3</v>
      </c>
      <c r="G242" s="852">
        <v>45752.0</v>
      </c>
      <c r="H242" s="864">
        <f t="shared" si="13"/>
        <v>1</v>
      </c>
      <c r="I242" s="850" t="s">
        <v>59</v>
      </c>
      <c r="J242" s="850"/>
      <c r="K242" s="851"/>
      <c r="L242" s="850"/>
      <c r="M242" s="849"/>
      <c r="N242" s="795" t="s">
        <v>17</v>
      </c>
      <c r="O242" s="853" t="s">
        <v>1759</v>
      </c>
      <c r="P242" s="854"/>
      <c r="Q242" s="797"/>
      <c r="R242" s="798"/>
      <c r="S242" s="798"/>
      <c r="T242" s="798"/>
      <c r="U242" s="798"/>
      <c r="V242" s="797"/>
      <c r="W242" s="797"/>
      <c r="X242" s="797"/>
    </row>
    <row r="243">
      <c r="A243" s="878">
        <v>45752.0</v>
      </c>
      <c r="B243" s="808">
        <v>45782.0</v>
      </c>
      <c r="C243" s="850">
        <v>248733.0</v>
      </c>
      <c r="D243" s="850" t="s">
        <v>89</v>
      </c>
      <c r="E243" s="878">
        <v>45689.0</v>
      </c>
      <c r="F243" s="790">
        <f t="shared" si="12"/>
        <v>3</v>
      </c>
      <c r="G243" s="852">
        <v>45752.0</v>
      </c>
      <c r="H243" s="864">
        <f t="shared" si="13"/>
        <v>1</v>
      </c>
      <c r="I243" s="850" t="s">
        <v>59</v>
      </c>
      <c r="J243" s="850"/>
      <c r="K243" s="851"/>
      <c r="L243" s="850"/>
      <c r="M243" s="849"/>
      <c r="N243" s="795" t="s">
        <v>17</v>
      </c>
      <c r="O243" s="853" t="s">
        <v>1759</v>
      </c>
      <c r="P243" s="854"/>
      <c r="Q243" s="797"/>
      <c r="R243" s="798"/>
      <c r="S243" s="798"/>
      <c r="T243" s="798"/>
      <c r="U243" s="798"/>
      <c r="V243" s="797"/>
      <c r="W243" s="797"/>
      <c r="X243" s="797"/>
    </row>
    <row r="244">
      <c r="A244" s="878">
        <v>45752.0</v>
      </c>
      <c r="B244" s="808">
        <v>45782.0</v>
      </c>
      <c r="C244" s="850">
        <v>248735.0</v>
      </c>
      <c r="D244" s="850" t="s">
        <v>87</v>
      </c>
      <c r="E244" s="878">
        <v>45717.0</v>
      </c>
      <c r="F244" s="790">
        <f t="shared" si="12"/>
        <v>2</v>
      </c>
      <c r="G244" s="852">
        <v>45752.0</v>
      </c>
      <c r="H244" s="864">
        <f t="shared" si="13"/>
        <v>1</v>
      </c>
      <c r="I244" s="850" t="s">
        <v>49</v>
      </c>
      <c r="J244" s="850"/>
      <c r="K244" s="851"/>
      <c r="L244" s="850"/>
      <c r="M244" s="849"/>
      <c r="N244" s="795" t="s">
        <v>17</v>
      </c>
      <c r="O244" s="853" t="s">
        <v>1399</v>
      </c>
      <c r="P244" s="854"/>
      <c r="Q244" s="797"/>
      <c r="R244" s="798"/>
      <c r="S244" s="798"/>
      <c r="T244" s="798"/>
      <c r="U244" s="798"/>
      <c r="V244" s="797"/>
      <c r="W244" s="797"/>
      <c r="X244" s="797"/>
    </row>
    <row r="245">
      <c r="A245" s="878">
        <v>45752.0</v>
      </c>
      <c r="B245" s="808">
        <v>45782.0</v>
      </c>
      <c r="C245" s="850">
        <v>248742.0</v>
      </c>
      <c r="D245" s="850" t="s">
        <v>89</v>
      </c>
      <c r="E245" s="878">
        <v>45689.0</v>
      </c>
      <c r="F245" s="790">
        <f t="shared" si="12"/>
        <v>3</v>
      </c>
      <c r="G245" s="852">
        <v>45752.0</v>
      </c>
      <c r="H245" s="864">
        <f t="shared" si="13"/>
        <v>1</v>
      </c>
      <c r="I245" s="850" t="s">
        <v>74</v>
      </c>
      <c r="J245" s="850"/>
      <c r="K245" s="874"/>
      <c r="L245" s="854"/>
      <c r="M245" s="852"/>
      <c r="N245" s="795" t="s">
        <v>17</v>
      </c>
      <c r="O245" s="853" t="s">
        <v>1759</v>
      </c>
      <c r="P245" s="854"/>
      <c r="Q245" s="797"/>
      <c r="R245" s="798"/>
      <c r="S245" s="798"/>
      <c r="T245" s="798"/>
      <c r="U245" s="798"/>
      <c r="V245" s="797"/>
      <c r="W245" s="797"/>
      <c r="X245" s="797"/>
    </row>
    <row r="246">
      <c r="A246" s="878">
        <v>45775.0</v>
      </c>
      <c r="B246" s="808">
        <v>45782.0</v>
      </c>
      <c r="C246" s="850">
        <v>250861.0</v>
      </c>
      <c r="D246" s="850" t="s">
        <v>48</v>
      </c>
      <c r="E246" s="878">
        <v>45689.0</v>
      </c>
      <c r="F246" s="790">
        <f t="shared" si="12"/>
        <v>3</v>
      </c>
      <c r="G246" s="852">
        <v>45775.0</v>
      </c>
      <c r="H246" s="864">
        <f t="shared" si="13"/>
        <v>0</v>
      </c>
      <c r="I246" s="850" t="s">
        <v>59</v>
      </c>
      <c r="J246" s="850"/>
      <c r="K246" s="874"/>
      <c r="L246" s="854"/>
      <c r="M246" s="852"/>
      <c r="N246" s="795" t="s">
        <v>17</v>
      </c>
      <c r="O246" s="853" t="s">
        <v>1759</v>
      </c>
      <c r="P246" s="854"/>
      <c r="Q246" s="797"/>
      <c r="R246" s="798"/>
      <c r="S246" s="798"/>
      <c r="T246" s="798"/>
      <c r="U246" s="798"/>
      <c r="V246" s="797"/>
      <c r="W246" s="797"/>
      <c r="X246" s="797"/>
    </row>
    <row r="247">
      <c r="A247" s="878">
        <v>45775.0</v>
      </c>
      <c r="B247" s="808">
        <v>45782.0</v>
      </c>
      <c r="C247" s="850">
        <v>250888.0</v>
      </c>
      <c r="D247" s="850" t="s">
        <v>48</v>
      </c>
      <c r="E247" s="878">
        <v>45717.0</v>
      </c>
      <c r="F247" s="790">
        <f t="shared" si="12"/>
        <v>2</v>
      </c>
      <c r="G247" s="852">
        <v>45775.0</v>
      </c>
      <c r="H247" s="864">
        <f t="shared" si="13"/>
        <v>0</v>
      </c>
      <c r="I247" s="850" t="s">
        <v>49</v>
      </c>
      <c r="J247" s="850"/>
      <c r="K247" s="851"/>
      <c r="L247" s="854"/>
      <c r="M247" s="852"/>
      <c r="N247" s="795" t="s">
        <v>17</v>
      </c>
      <c r="O247" s="853" t="s">
        <v>1399</v>
      </c>
      <c r="P247" s="854"/>
      <c r="Q247" s="797"/>
      <c r="R247" s="798"/>
      <c r="S247" s="798"/>
      <c r="T247" s="798"/>
      <c r="U247" s="798"/>
      <c r="V247" s="797"/>
      <c r="W247" s="797"/>
      <c r="X247" s="797"/>
    </row>
    <row r="248">
      <c r="A248" s="878">
        <v>45775.0</v>
      </c>
      <c r="B248" s="808">
        <v>45782.0</v>
      </c>
      <c r="C248" s="850">
        <v>250894.0</v>
      </c>
      <c r="D248" s="850" t="s">
        <v>107</v>
      </c>
      <c r="E248" s="878">
        <v>45717.0</v>
      </c>
      <c r="F248" s="790">
        <f t="shared" si="12"/>
        <v>2</v>
      </c>
      <c r="G248" s="852">
        <v>45775.0</v>
      </c>
      <c r="H248" s="864">
        <f t="shared" si="13"/>
        <v>0</v>
      </c>
      <c r="I248" s="850" t="s">
        <v>205</v>
      </c>
      <c r="J248" s="850"/>
      <c r="K248" s="851"/>
      <c r="L248" s="850"/>
      <c r="M248" s="849"/>
      <c r="N248" s="795" t="s">
        <v>17</v>
      </c>
      <c r="O248" s="853" t="s">
        <v>1399</v>
      </c>
      <c r="P248" s="854"/>
      <c r="Q248" s="797"/>
      <c r="R248" s="798"/>
      <c r="S248" s="798"/>
      <c r="T248" s="798"/>
      <c r="U248" s="798"/>
      <c r="V248" s="797"/>
      <c r="W248" s="797"/>
      <c r="X248" s="797"/>
    </row>
    <row r="249">
      <c r="A249" s="878">
        <v>45775.0</v>
      </c>
      <c r="B249" s="808">
        <v>45782.0</v>
      </c>
      <c r="C249" s="850">
        <v>250918.0</v>
      </c>
      <c r="D249" s="850" t="s">
        <v>158</v>
      </c>
      <c r="E249" s="878">
        <v>45748.0</v>
      </c>
      <c r="F249" s="790">
        <f t="shared" si="12"/>
        <v>1</v>
      </c>
      <c r="G249" s="852">
        <v>45775.0</v>
      </c>
      <c r="H249" s="864">
        <f t="shared" si="13"/>
        <v>0</v>
      </c>
      <c r="I249" s="850" t="s">
        <v>49</v>
      </c>
      <c r="J249" s="850"/>
      <c r="K249" s="874"/>
      <c r="L249" s="854"/>
      <c r="M249" s="852"/>
      <c r="N249" s="795" t="s">
        <v>17</v>
      </c>
      <c r="O249" s="853" t="s">
        <v>866</v>
      </c>
      <c r="P249" s="854"/>
      <c r="Q249" s="797"/>
      <c r="R249" s="798"/>
      <c r="S249" s="798"/>
      <c r="T249" s="798"/>
      <c r="U249" s="798"/>
      <c r="V249" s="797"/>
      <c r="W249" s="797"/>
      <c r="X249" s="797"/>
    </row>
    <row r="250">
      <c r="A250" s="878">
        <v>45776.0</v>
      </c>
      <c r="B250" s="808">
        <v>45782.0</v>
      </c>
      <c r="C250" s="850">
        <v>246747.0</v>
      </c>
      <c r="D250" s="850" t="s">
        <v>48</v>
      </c>
      <c r="E250" s="878">
        <v>45748.0</v>
      </c>
      <c r="F250" s="790">
        <f t="shared" si="12"/>
        <v>1</v>
      </c>
      <c r="G250" s="852">
        <v>45776.0</v>
      </c>
      <c r="H250" s="864">
        <f t="shared" si="13"/>
        <v>0</v>
      </c>
      <c r="I250" s="850" t="s">
        <v>74</v>
      </c>
      <c r="J250" s="850"/>
      <c r="K250" s="851"/>
      <c r="L250" s="850"/>
      <c r="M250" s="849"/>
      <c r="N250" s="795" t="s">
        <v>17</v>
      </c>
      <c r="O250" s="853" t="s">
        <v>866</v>
      </c>
      <c r="P250" s="854"/>
      <c r="Q250" s="797"/>
      <c r="R250" s="798"/>
      <c r="S250" s="798"/>
      <c r="T250" s="798"/>
      <c r="U250" s="798"/>
      <c r="V250" s="797"/>
      <c r="W250" s="797"/>
      <c r="X250" s="797"/>
    </row>
    <row r="251">
      <c r="A251" s="878">
        <v>45776.0</v>
      </c>
      <c r="B251" s="808">
        <v>45782.0</v>
      </c>
      <c r="C251" s="850">
        <v>247057.0</v>
      </c>
      <c r="D251" s="850" t="s">
        <v>48</v>
      </c>
      <c r="E251" s="878">
        <v>45748.0</v>
      </c>
      <c r="F251" s="790">
        <f t="shared" si="12"/>
        <v>1</v>
      </c>
      <c r="G251" s="852">
        <v>45776.0</v>
      </c>
      <c r="H251" s="864">
        <f t="shared" si="13"/>
        <v>0</v>
      </c>
      <c r="I251" s="850" t="s">
        <v>73</v>
      </c>
      <c r="J251" s="850"/>
      <c r="K251" s="874"/>
      <c r="L251" s="854"/>
      <c r="M251" s="852"/>
      <c r="N251" s="795" t="s">
        <v>17</v>
      </c>
      <c r="O251" s="853" t="s">
        <v>866</v>
      </c>
      <c r="P251" s="854"/>
      <c r="Q251" s="797"/>
      <c r="R251" s="798"/>
      <c r="S251" s="798"/>
      <c r="T251" s="798"/>
      <c r="U251" s="798"/>
      <c r="V251" s="797"/>
      <c r="W251" s="797"/>
      <c r="X251" s="797"/>
    </row>
    <row r="252">
      <c r="A252" s="878">
        <v>45776.0</v>
      </c>
      <c r="B252" s="808">
        <v>45782.0</v>
      </c>
      <c r="C252" s="850">
        <v>248361.0</v>
      </c>
      <c r="D252" s="850" t="s">
        <v>58</v>
      </c>
      <c r="E252" s="878">
        <v>45627.0</v>
      </c>
      <c r="F252" s="790">
        <f t="shared" si="12"/>
        <v>5</v>
      </c>
      <c r="G252" s="852">
        <v>45776.0</v>
      </c>
      <c r="H252" s="864">
        <f t="shared" si="13"/>
        <v>0</v>
      </c>
      <c r="I252" s="850" t="s">
        <v>74</v>
      </c>
      <c r="J252" s="850"/>
      <c r="K252" s="851"/>
      <c r="L252" s="850"/>
      <c r="M252" s="849"/>
      <c r="N252" s="795" t="s">
        <v>19</v>
      </c>
      <c r="O252" s="875"/>
      <c r="P252" s="854"/>
      <c r="Q252" s="797"/>
      <c r="R252" s="798"/>
      <c r="S252" s="798"/>
      <c r="T252" s="798"/>
      <c r="U252" s="798"/>
      <c r="V252" s="797"/>
      <c r="W252" s="797"/>
      <c r="X252" s="797"/>
    </row>
    <row r="253">
      <c r="A253" s="878">
        <v>45776.0</v>
      </c>
      <c r="B253" s="808">
        <v>45782.0</v>
      </c>
      <c r="C253" s="850">
        <v>248826.0</v>
      </c>
      <c r="D253" s="850" t="s">
        <v>41</v>
      </c>
      <c r="E253" s="878">
        <v>45597.0</v>
      </c>
      <c r="F253" s="790">
        <f t="shared" si="12"/>
        <v>6</v>
      </c>
      <c r="G253" s="852">
        <v>45776.0</v>
      </c>
      <c r="H253" s="864">
        <f t="shared" si="13"/>
        <v>0</v>
      </c>
      <c r="I253" s="850" t="s">
        <v>49</v>
      </c>
      <c r="J253" s="850"/>
      <c r="K253" s="874"/>
      <c r="L253" s="854"/>
      <c r="M253" s="852"/>
      <c r="N253" s="795" t="s">
        <v>19</v>
      </c>
      <c r="O253" s="853"/>
      <c r="P253" s="854"/>
      <c r="Q253" s="797"/>
      <c r="R253" s="798"/>
      <c r="S253" s="798"/>
      <c r="T253" s="798"/>
      <c r="U253" s="798"/>
      <c r="V253" s="797"/>
      <c r="W253" s="797"/>
      <c r="X253" s="797"/>
    </row>
    <row r="254">
      <c r="A254" s="878">
        <v>45776.0</v>
      </c>
      <c r="B254" s="808">
        <v>45782.0</v>
      </c>
      <c r="C254" s="850">
        <v>248986.0</v>
      </c>
      <c r="D254" s="850" t="s">
        <v>83</v>
      </c>
      <c r="E254" s="878">
        <v>45689.0</v>
      </c>
      <c r="F254" s="790">
        <f t="shared" si="12"/>
        <v>3</v>
      </c>
      <c r="G254" s="852">
        <v>45776.0</v>
      </c>
      <c r="H254" s="864">
        <f t="shared" si="13"/>
        <v>0</v>
      </c>
      <c r="I254" s="850" t="s">
        <v>42</v>
      </c>
      <c r="J254" s="850"/>
      <c r="K254" s="874"/>
      <c r="L254" s="854"/>
      <c r="M254" s="849"/>
      <c r="N254" s="795" t="s">
        <v>17</v>
      </c>
      <c r="O254" s="853" t="s">
        <v>1759</v>
      </c>
      <c r="P254" s="854"/>
      <c r="Q254" s="797"/>
      <c r="R254" s="798"/>
      <c r="S254" s="798"/>
      <c r="T254" s="798"/>
      <c r="U254" s="798"/>
      <c r="V254" s="797"/>
      <c r="W254" s="797"/>
      <c r="X254" s="797"/>
    </row>
    <row r="255">
      <c r="A255" s="878">
        <v>45776.0</v>
      </c>
      <c r="B255" s="808">
        <v>45782.0</v>
      </c>
      <c r="C255" s="850">
        <v>250560.0</v>
      </c>
      <c r="D255" s="850" t="s">
        <v>58</v>
      </c>
      <c r="E255" s="878">
        <v>45748.0</v>
      </c>
      <c r="F255" s="790">
        <f t="shared" si="12"/>
        <v>1</v>
      </c>
      <c r="G255" s="852">
        <v>45776.0</v>
      </c>
      <c r="H255" s="864">
        <f t="shared" si="13"/>
        <v>0</v>
      </c>
      <c r="I255" s="850" t="s">
        <v>49</v>
      </c>
      <c r="J255" s="850"/>
      <c r="K255" s="851"/>
      <c r="L255" s="850"/>
      <c r="M255" s="849"/>
      <c r="N255" s="795" t="s">
        <v>17</v>
      </c>
      <c r="O255" s="853" t="s">
        <v>866</v>
      </c>
      <c r="P255" s="854"/>
      <c r="Q255" s="797"/>
      <c r="R255" s="798"/>
      <c r="S255" s="798"/>
      <c r="T255" s="798"/>
      <c r="U255" s="798"/>
      <c r="V255" s="797"/>
      <c r="W255" s="797"/>
      <c r="X255" s="797"/>
    </row>
    <row r="256">
      <c r="A256" s="878">
        <v>45776.0</v>
      </c>
      <c r="B256" s="808">
        <v>45782.0</v>
      </c>
      <c r="C256" s="850">
        <v>250576.0</v>
      </c>
      <c r="D256" s="850" t="s">
        <v>83</v>
      </c>
      <c r="E256" s="878">
        <v>45748.0</v>
      </c>
      <c r="F256" s="790">
        <f t="shared" si="12"/>
        <v>1</v>
      </c>
      <c r="G256" s="852">
        <v>45776.0</v>
      </c>
      <c r="H256" s="864">
        <f t="shared" si="13"/>
        <v>0</v>
      </c>
      <c r="I256" s="850" t="s">
        <v>49</v>
      </c>
      <c r="J256" s="850"/>
      <c r="K256" s="874"/>
      <c r="L256" s="854"/>
      <c r="M256" s="849"/>
      <c r="N256" s="795" t="s">
        <v>17</v>
      </c>
      <c r="O256" s="853" t="s">
        <v>866</v>
      </c>
      <c r="P256" s="854"/>
      <c r="Q256" s="797"/>
      <c r="R256" s="798"/>
      <c r="S256" s="798"/>
      <c r="T256" s="798"/>
      <c r="U256" s="798"/>
      <c r="V256" s="797"/>
      <c r="W256" s="797"/>
      <c r="X256" s="797"/>
    </row>
    <row r="257">
      <c r="A257" s="878">
        <v>45776.0</v>
      </c>
      <c r="B257" s="808">
        <v>45782.0</v>
      </c>
      <c r="C257" s="850">
        <v>250599.0</v>
      </c>
      <c r="D257" s="850" t="s">
        <v>161</v>
      </c>
      <c r="E257" s="878">
        <v>45566.0</v>
      </c>
      <c r="F257" s="790">
        <f t="shared" si="12"/>
        <v>7</v>
      </c>
      <c r="G257" s="852">
        <v>45776.0</v>
      </c>
      <c r="H257" s="864">
        <f t="shared" si="13"/>
        <v>0</v>
      </c>
      <c r="I257" s="850" t="s">
        <v>59</v>
      </c>
      <c r="J257" s="850"/>
      <c r="K257" s="874"/>
      <c r="L257" s="854"/>
      <c r="M257" s="849"/>
      <c r="N257" s="795" t="s">
        <v>19</v>
      </c>
      <c r="O257" s="875"/>
      <c r="P257" s="854"/>
      <c r="Q257" s="797"/>
      <c r="R257" s="798"/>
      <c r="S257" s="798"/>
      <c r="T257" s="798"/>
      <c r="U257" s="798"/>
      <c r="V257" s="797"/>
      <c r="W257" s="797"/>
      <c r="X257" s="797"/>
    </row>
    <row r="258">
      <c r="A258" s="878">
        <v>45776.0</v>
      </c>
      <c r="B258" s="808">
        <v>45782.0</v>
      </c>
      <c r="C258" s="850">
        <v>250695.0</v>
      </c>
      <c r="D258" s="850" t="s">
        <v>83</v>
      </c>
      <c r="E258" s="878">
        <v>45383.0</v>
      </c>
      <c r="F258" s="790">
        <f t="shared" si="12"/>
        <v>13</v>
      </c>
      <c r="G258" s="852">
        <v>45776.0</v>
      </c>
      <c r="H258" s="864">
        <f t="shared" si="13"/>
        <v>0</v>
      </c>
      <c r="I258" s="850" t="s">
        <v>49</v>
      </c>
      <c r="J258" s="850"/>
      <c r="K258" s="851"/>
      <c r="L258" s="850"/>
      <c r="M258" s="849"/>
      <c r="N258" s="795" t="s">
        <v>19</v>
      </c>
      <c r="O258" s="875"/>
      <c r="P258" s="854"/>
      <c r="Q258" s="797"/>
      <c r="R258" s="798"/>
      <c r="S258" s="798"/>
      <c r="T258" s="798"/>
      <c r="U258" s="798"/>
      <c r="V258" s="797"/>
      <c r="W258" s="797"/>
      <c r="X258" s="797"/>
    </row>
    <row r="259">
      <c r="A259" s="878">
        <v>45776.0</v>
      </c>
      <c r="B259" s="808">
        <v>45782.0</v>
      </c>
      <c r="C259" s="850">
        <v>250824.0</v>
      </c>
      <c r="D259" s="850" t="s">
        <v>58</v>
      </c>
      <c r="E259" s="878">
        <v>45689.0</v>
      </c>
      <c r="F259" s="790">
        <f t="shared" si="12"/>
        <v>3</v>
      </c>
      <c r="G259" s="852">
        <v>45776.0</v>
      </c>
      <c r="H259" s="864">
        <f t="shared" si="13"/>
        <v>0</v>
      </c>
      <c r="I259" s="850" t="s">
        <v>139</v>
      </c>
      <c r="J259" s="850"/>
      <c r="K259" s="851"/>
      <c r="L259" s="850"/>
      <c r="M259" s="849"/>
      <c r="N259" s="795" t="s">
        <v>17</v>
      </c>
      <c r="O259" s="853" t="s">
        <v>1759</v>
      </c>
      <c r="P259" s="854"/>
      <c r="Q259" s="797"/>
      <c r="R259" s="798"/>
      <c r="S259" s="798"/>
      <c r="T259" s="798"/>
      <c r="U259" s="798"/>
      <c r="V259" s="797"/>
      <c r="W259" s="797"/>
      <c r="X259" s="797"/>
    </row>
    <row r="260">
      <c r="A260" s="878">
        <v>45776.0</v>
      </c>
      <c r="B260" s="808">
        <v>45782.0</v>
      </c>
      <c r="C260" s="850">
        <v>250870.0</v>
      </c>
      <c r="D260" s="850" t="s">
        <v>71</v>
      </c>
      <c r="E260" s="878">
        <v>45444.0</v>
      </c>
      <c r="F260" s="790">
        <f t="shared" si="12"/>
        <v>11</v>
      </c>
      <c r="G260" s="852">
        <v>45776.0</v>
      </c>
      <c r="H260" s="864">
        <f t="shared" si="13"/>
        <v>0</v>
      </c>
      <c r="I260" s="850" t="s">
        <v>74</v>
      </c>
      <c r="J260" s="850">
        <v>312.0</v>
      </c>
      <c r="K260" s="851" t="s">
        <v>174</v>
      </c>
      <c r="L260" s="850" t="s">
        <v>51</v>
      </c>
      <c r="M260" s="852">
        <v>45782.0</v>
      </c>
      <c r="N260" s="795" t="s">
        <v>17</v>
      </c>
      <c r="O260" s="853" t="s">
        <v>1738</v>
      </c>
      <c r="P260" s="850" t="s">
        <v>61</v>
      </c>
      <c r="Q260" s="792" t="s">
        <v>1705</v>
      </c>
      <c r="R260" s="798"/>
      <c r="S260" s="798"/>
      <c r="T260" s="798"/>
      <c r="U260" s="798"/>
      <c r="V260" s="797"/>
      <c r="W260" s="797"/>
      <c r="X260" s="797"/>
    </row>
    <row r="261">
      <c r="A261" s="878">
        <v>45776.0</v>
      </c>
      <c r="B261" s="808">
        <v>45782.0</v>
      </c>
      <c r="C261" s="850">
        <v>250871.0</v>
      </c>
      <c r="D261" s="850" t="s">
        <v>58</v>
      </c>
      <c r="E261" s="878">
        <v>45748.0</v>
      </c>
      <c r="F261" s="790">
        <f t="shared" si="12"/>
        <v>1</v>
      </c>
      <c r="G261" s="852">
        <v>45776.0</v>
      </c>
      <c r="H261" s="864">
        <f t="shared" si="13"/>
        <v>0</v>
      </c>
      <c r="I261" s="850" t="s">
        <v>74</v>
      </c>
      <c r="J261" s="850"/>
      <c r="K261" s="874"/>
      <c r="L261" s="854"/>
      <c r="M261" s="852"/>
      <c r="N261" s="795" t="s">
        <v>17</v>
      </c>
      <c r="O261" s="853" t="s">
        <v>866</v>
      </c>
      <c r="P261" s="854"/>
      <c r="Q261" s="797"/>
      <c r="R261" s="798"/>
      <c r="S261" s="798"/>
      <c r="T261" s="798"/>
      <c r="U261" s="798"/>
      <c r="V261" s="797"/>
      <c r="W261" s="797"/>
      <c r="X261" s="797"/>
    </row>
    <row r="262">
      <c r="A262" s="878">
        <v>45776.0</v>
      </c>
      <c r="B262" s="808">
        <v>45782.0</v>
      </c>
      <c r="C262" s="850">
        <v>250890.0</v>
      </c>
      <c r="D262" s="850" t="s">
        <v>89</v>
      </c>
      <c r="E262" s="878">
        <v>45748.0</v>
      </c>
      <c r="F262" s="790">
        <f t="shared" si="12"/>
        <v>1</v>
      </c>
      <c r="G262" s="852">
        <v>45776.0</v>
      </c>
      <c r="H262" s="864">
        <f t="shared" si="13"/>
        <v>0</v>
      </c>
      <c r="I262" s="850" t="s">
        <v>49</v>
      </c>
      <c r="J262" s="850"/>
      <c r="K262" s="851"/>
      <c r="L262" s="850"/>
      <c r="M262" s="852"/>
      <c r="N262" s="795" t="s">
        <v>17</v>
      </c>
      <c r="O262" s="853" t="s">
        <v>866</v>
      </c>
      <c r="P262" s="854"/>
      <c r="Q262" s="797"/>
      <c r="R262" s="798"/>
      <c r="S262" s="798"/>
      <c r="T262" s="798"/>
      <c r="U262" s="798"/>
      <c r="V262" s="797"/>
      <c r="W262" s="797"/>
      <c r="X262" s="797"/>
    </row>
    <row r="263">
      <c r="A263" s="878">
        <v>45776.0</v>
      </c>
      <c r="B263" s="808">
        <v>45782.0</v>
      </c>
      <c r="C263" s="850">
        <v>250915.0</v>
      </c>
      <c r="D263" s="850" t="s">
        <v>70</v>
      </c>
      <c r="E263" s="878">
        <v>45597.0</v>
      </c>
      <c r="F263" s="790">
        <f t="shared" si="12"/>
        <v>6</v>
      </c>
      <c r="G263" s="852">
        <v>45776.0</v>
      </c>
      <c r="H263" s="864">
        <f t="shared" si="13"/>
        <v>0</v>
      </c>
      <c r="I263" s="850" t="s">
        <v>49</v>
      </c>
      <c r="J263" s="850"/>
      <c r="K263" s="851"/>
      <c r="L263" s="850"/>
      <c r="M263" s="852"/>
      <c r="N263" s="795" t="s">
        <v>19</v>
      </c>
      <c r="O263" s="853"/>
      <c r="P263" s="854"/>
      <c r="Q263" s="797"/>
      <c r="R263" s="798"/>
      <c r="S263" s="798"/>
      <c r="T263" s="798"/>
      <c r="U263" s="798"/>
      <c r="V263" s="797"/>
      <c r="W263" s="797"/>
      <c r="X263" s="797"/>
    </row>
    <row r="264">
      <c r="A264" s="878">
        <v>45776.0</v>
      </c>
      <c r="B264" s="808">
        <v>45782.0</v>
      </c>
      <c r="C264" s="850">
        <v>250916.0</v>
      </c>
      <c r="D264" s="850" t="s">
        <v>1766</v>
      </c>
      <c r="E264" s="878">
        <v>45717.0</v>
      </c>
      <c r="F264" s="790">
        <f t="shared" si="12"/>
        <v>2</v>
      </c>
      <c r="G264" s="852">
        <v>45776.0</v>
      </c>
      <c r="H264" s="864">
        <f t="shared" si="13"/>
        <v>0</v>
      </c>
      <c r="I264" s="850" t="s">
        <v>59</v>
      </c>
      <c r="J264" s="850"/>
      <c r="K264" s="851"/>
      <c r="L264" s="850"/>
      <c r="M264" s="849"/>
      <c r="N264" s="795" t="s">
        <v>17</v>
      </c>
      <c r="O264" s="853" t="s">
        <v>1399</v>
      </c>
      <c r="P264" s="854"/>
      <c r="Q264" s="797"/>
      <c r="R264" s="798"/>
      <c r="S264" s="798"/>
      <c r="T264" s="798"/>
      <c r="U264" s="798"/>
      <c r="V264" s="797"/>
      <c r="W264" s="797"/>
      <c r="X264" s="797"/>
    </row>
    <row r="265">
      <c r="A265" s="878">
        <v>45776.0</v>
      </c>
      <c r="B265" s="808">
        <v>45782.0</v>
      </c>
      <c r="C265" s="850">
        <v>250919.0</v>
      </c>
      <c r="D265" s="850" t="s">
        <v>1766</v>
      </c>
      <c r="E265" s="878">
        <v>44986.0</v>
      </c>
      <c r="F265" s="790">
        <f t="shared" si="12"/>
        <v>26</v>
      </c>
      <c r="G265" s="852">
        <v>45776.0</v>
      </c>
      <c r="H265" s="864">
        <f t="shared" si="13"/>
        <v>0</v>
      </c>
      <c r="I265" s="850" t="s">
        <v>73</v>
      </c>
      <c r="J265" s="850"/>
      <c r="K265" s="851"/>
      <c r="L265" s="850"/>
      <c r="M265" s="849"/>
      <c r="N265" s="795" t="s">
        <v>19</v>
      </c>
      <c r="O265" s="875"/>
      <c r="P265" s="854"/>
      <c r="Q265" s="797"/>
      <c r="R265" s="798"/>
      <c r="S265" s="798"/>
      <c r="T265" s="798"/>
      <c r="U265" s="798"/>
      <c r="V265" s="797"/>
      <c r="W265" s="797"/>
      <c r="X265" s="797"/>
    </row>
    <row r="266">
      <c r="A266" s="878">
        <v>45776.0</v>
      </c>
      <c r="B266" s="808">
        <v>45782.0</v>
      </c>
      <c r="C266" s="850">
        <v>250934.0</v>
      </c>
      <c r="D266" s="850" t="s">
        <v>158</v>
      </c>
      <c r="E266" s="878">
        <v>45748.0</v>
      </c>
      <c r="F266" s="790">
        <f t="shared" si="12"/>
        <v>1</v>
      </c>
      <c r="G266" s="852">
        <v>45776.0</v>
      </c>
      <c r="H266" s="864">
        <f t="shared" si="13"/>
        <v>0</v>
      </c>
      <c r="I266" s="850" t="s">
        <v>59</v>
      </c>
      <c r="J266" s="850"/>
      <c r="K266" s="851"/>
      <c r="L266" s="850"/>
      <c r="M266" s="849"/>
      <c r="N266" s="795" t="s">
        <v>17</v>
      </c>
      <c r="O266" s="853" t="s">
        <v>866</v>
      </c>
      <c r="P266" s="854"/>
      <c r="Q266" s="797"/>
      <c r="R266" s="798"/>
      <c r="S266" s="798"/>
      <c r="T266" s="798"/>
      <c r="U266" s="798"/>
      <c r="V266" s="797"/>
      <c r="W266" s="797"/>
      <c r="X266" s="797"/>
    </row>
    <row r="267">
      <c r="A267" s="878">
        <v>45776.0</v>
      </c>
      <c r="B267" s="808">
        <v>45782.0</v>
      </c>
      <c r="C267" s="850">
        <v>250935.0</v>
      </c>
      <c r="D267" s="850" t="s">
        <v>89</v>
      </c>
      <c r="E267" s="878">
        <v>45292.0</v>
      </c>
      <c r="F267" s="790">
        <f t="shared" si="12"/>
        <v>16</v>
      </c>
      <c r="G267" s="852">
        <v>45776.0</v>
      </c>
      <c r="H267" s="864">
        <f t="shared" si="13"/>
        <v>0</v>
      </c>
      <c r="I267" s="850" t="s">
        <v>59</v>
      </c>
      <c r="J267" s="850"/>
      <c r="K267" s="874"/>
      <c r="L267" s="854"/>
      <c r="M267" s="849"/>
      <c r="N267" s="795" t="s">
        <v>19</v>
      </c>
      <c r="O267" s="875"/>
      <c r="P267" s="854"/>
      <c r="Q267" s="797"/>
      <c r="R267" s="798"/>
      <c r="S267" s="798"/>
      <c r="T267" s="798"/>
      <c r="U267" s="798"/>
      <c r="V267" s="797"/>
      <c r="W267" s="797"/>
      <c r="X267" s="797"/>
    </row>
    <row r="268">
      <c r="A268" s="878">
        <v>45776.0</v>
      </c>
      <c r="B268" s="808">
        <v>45782.0</v>
      </c>
      <c r="C268" s="850">
        <v>250955.0</v>
      </c>
      <c r="D268" s="850" t="s">
        <v>166</v>
      </c>
      <c r="E268" s="878">
        <v>45748.0</v>
      </c>
      <c r="F268" s="790">
        <f t="shared" si="12"/>
        <v>1</v>
      </c>
      <c r="G268" s="852">
        <v>45776.0</v>
      </c>
      <c r="H268" s="864">
        <f t="shared" si="13"/>
        <v>0</v>
      </c>
      <c r="I268" s="850" t="s">
        <v>49</v>
      </c>
      <c r="J268" s="850"/>
      <c r="K268" s="851"/>
      <c r="L268" s="854"/>
      <c r="M268" s="852"/>
      <c r="N268" s="795" t="s">
        <v>17</v>
      </c>
      <c r="O268" s="853" t="s">
        <v>866</v>
      </c>
      <c r="P268" s="854"/>
      <c r="Q268" s="797"/>
      <c r="R268" s="798"/>
      <c r="S268" s="798"/>
      <c r="T268" s="798"/>
      <c r="U268" s="798"/>
      <c r="V268" s="797"/>
      <c r="W268" s="797"/>
      <c r="X268" s="797"/>
    </row>
    <row r="269">
      <c r="A269" s="878">
        <v>45776.0</v>
      </c>
      <c r="B269" s="808">
        <v>45782.0</v>
      </c>
      <c r="C269" s="850">
        <v>250978.0</v>
      </c>
      <c r="D269" s="850" t="s">
        <v>88</v>
      </c>
      <c r="E269" s="878">
        <v>45748.0</v>
      </c>
      <c r="F269" s="790">
        <f t="shared" si="12"/>
        <v>1</v>
      </c>
      <c r="G269" s="852">
        <v>45776.0</v>
      </c>
      <c r="H269" s="864">
        <f t="shared" si="13"/>
        <v>0</v>
      </c>
      <c r="I269" s="850" t="s">
        <v>74</v>
      </c>
      <c r="J269" s="850"/>
      <c r="K269" s="851"/>
      <c r="L269" s="850"/>
      <c r="M269" s="852"/>
      <c r="N269" s="795" t="s">
        <v>17</v>
      </c>
      <c r="O269" s="853" t="s">
        <v>866</v>
      </c>
      <c r="P269" s="854"/>
      <c r="Q269" s="797"/>
      <c r="R269" s="798"/>
      <c r="S269" s="798"/>
      <c r="T269" s="798"/>
      <c r="U269" s="798"/>
      <c r="V269" s="797"/>
      <c r="W269" s="797"/>
      <c r="X269" s="797"/>
    </row>
    <row r="270">
      <c r="A270" s="878">
        <v>45776.0</v>
      </c>
      <c r="B270" s="808">
        <v>45782.0</v>
      </c>
      <c r="C270" s="850">
        <v>250985.0</v>
      </c>
      <c r="D270" s="850" t="s">
        <v>161</v>
      </c>
      <c r="E270" s="878">
        <v>45717.0</v>
      </c>
      <c r="F270" s="790">
        <f t="shared" si="12"/>
        <v>2</v>
      </c>
      <c r="G270" s="852">
        <v>45776.0</v>
      </c>
      <c r="H270" s="864">
        <f t="shared" si="13"/>
        <v>0</v>
      </c>
      <c r="I270" s="850" t="s">
        <v>74</v>
      </c>
      <c r="J270" s="850"/>
      <c r="K270" s="851"/>
      <c r="L270" s="850"/>
      <c r="M270" s="849"/>
      <c r="N270" s="795" t="s">
        <v>17</v>
      </c>
      <c r="O270" s="853" t="s">
        <v>1399</v>
      </c>
      <c r="P270" s="854"/>
      <c r="Q270" s="797"/>
      <c r="R270" s="798"/>
      <c r="S270" s="798"/>
      <c r="T270" s="798"/>
      <c r="U270" s="798"/>
      <c r="V270" s="797"/>
      <c r="W270" s="797"/>
      <c r="X270" s="797"/>
    </row>
    <row r="271">
      <c r="A271" s="878">
        <v>45776.0</v>
      </c>
      <c r="B271" s="808">
        <v>45782.0</v>
      </c>
      <c r="C271" s="850">
        <v>250994.0</v>
      </c>
      <c r="D271" s="850" t="s">
        <v>71</v>
      </c>
      <c r="E271" s="878">
        <v>45689.0</v>
      </c>
      <c r="F271" s="790">
        <f t="shared" si="12"/>
        <v>3</v>
      </c>
      <c r="G271" s="852">
        <v>45776.0</v>
      </c>
      <c r="H271" s="864">
        <f t="shared" si="13"/>
        <v>0</v>
      </c>
      <c r="I271" s="850" t="s">
        <v>59</v>
      </c>
      <c r="J271" s="850"/>
      <c r="K271" s="851"/>
      <c r="L271" s="850"/>
      <c r="M271" s="849"/>
      <c r="N271" s="795" t="s">
        <v>17</v>
      </c>
      <c r="O271" s="853" t="s">
        <v>1759</v>
      </c>
      <c r="P271" s="854"/>
      <c r="Q271" s="797"/>
      <c r="R271" s="798"/>
      <c r="S271" s="798"/>
      <c r="T271" s="798"/>
      <c r="U271" s="798"/>
      <c r="V271" s="797"/>
      <c r="W271" s="797"/>
      <c r="X271" s="797"/>
    </row>
    <row r="272">
      <c r="A272" s="878">
        <v>45776.0</v>
      </c>
      <c r="B272" s="808">
        <v>45782.0</v>
      </c>
      <c r="C272" s="850">
        <v>250996.0</v>
      </c>
      <c r="D272" s="850" t="s">
        <v>71</v>
      </c>
      <c r="E272" s="878">
        <v>45717.0</v>
      </c>
      <c r="F272" s="790">
        <f t="shared" si="12"/>
        <v>2</v>
      </c>
      <c r="G272" s="852">
        <v>45776.0</v>
      </c>
      <c r="H272" s="864">
        <f t="shared" si="13"/>
        <v>0</v>
      </c>
      <c r="I272" s="850" t="s">
        <v>59</v>
      </c>
      <c r="J272" s="850"/>
      <c r="K272" s="851"/>
      <c r="L272" s="850"/>
      <c r="M272" s="849"/>
      <c r="N272" s="795" t="s">
        <v>17</v>
      </c>
      <c r="O272" s="853" t="s">
        <v>1399</v>
      </c>
      <c r="P272" s="854"/>
      <c r="Q272" s="797"/>
      <c r="R272" s="798"/>
      <c r="S272" s="798"/>
      <c r="T272" s="798"/>
      <c r="U272" s="798"/>
      <c r="V272" s="797"/>
      <c r="W272" s="797"/>
      <c r="X272" s="797"/>
    </row>
    <row r="273">
      <c r="A273" s="878">
        <v>45776.0</v>
      </c>
      <c r="B273" s="808">
        <v>45782.0</v>
      </c>
      <c r="C273" s="850">
        <v>251008.0</v>
      </c>
      <c r="D273" s="850" t="s">
        <v>161</v>
      </c>
      <c r="E273" s="878">
        <v>45566.0</v>
      </c>
      <c r="F273" s="790">
        <f t="shared" si="12"/>
        <v>7</v>
      </c>
      <c r="G273" s="852">
        <v>45776.0</v>
      </c>
      <c r="H273" s="864">
        <f t="shared" si="13"/>
        <v>0</v>
      </c>
      <c r="I273" s="850" t="s">
        <v>74</v>
      </c>
      <c r="J273" s="850"/>
      <c r="K273" s="851"/>
      <c r="L273" s="850"/>
      <c r="M273" s="849"/>
      <c r="N273" s="795" t="s">
        <v>19</v>
      </c>
      <c r="O273" s="875"/>
      <c r="P273" s="854"/>
      <c r="Q273" s="797"/>
      <c r="R273" s="798"/>
      <c r="S273" s="798"/>
      <c r="T273" s="798"/>
      <c r="U273" s="798"/>
      <c r="V273" s="797"/>
      <c r="W273" s="797"/>
      <c r="X273" s="797"/>
    </row>
    <row r="274">
      <c r="A274" s="878">
        <v>45776.0</v>
      </c>
      <c r="B274" s="808">
        <v>45782.0</v>
      </c>
      <c r="C274" s="850">
        <v>251017.0</v>
      </c>
      <c r="D274" s="850" t="s">
        <v>107</v>
      </c>
      <c r="E274" s="878">
        <v>45748.0</v>
      </c>
      <c r="F274" s="790">
        <f t="shared" si="12"/>
        <v>1</v>
      </c>
      <c r="G274" s="852">
        <v>45776.0</v>
      </c>
      <c r="H274" s="864">
        <f t="shared" si="13"/>
        <v>0</v>
      </c>
      <c r="I274" s="850" t="s">
        <v>49</v>
      </c>
      <c r="J274" s="850"/>
      <c r="K274" s="874"/>
      <c r="L274" s="854"/>
      <c r="M274" s="852"/>
      <c r="N274" s="795" t="s">
        <v>17</v>
      </c>
      <c r="O274" s="853" t="s">
        <v>866</v>
      </c>
      <c r="P274" s="854"/>
      <c r="Q274" s="797"/>
      <c r="R274" s="798"/>
      <c r="S274" s="798"/>
      <c r="T274" s="798"/>
      <c r="U274" s="798"/>
      <c r="V274" s="797"/>
      <c r="W274" s="797"/>
      <c r="X274" s="797"/>
    </row>
    <row r="275">
      <c r="A275" s="878">
        <v>45776.0</v>
      </c>
      <c r="B275" s="808">
        <v>45782.0</v>
      </c>
      <c r="C275" s="850">
        <v>251035.0</v>
      </c>
      <c r="D275" s="850" t="s">
        <v>83</v>
      </c>
      <c r="E275" s="878">
        <v>45689.0</v>
      </c>
      <c r="F275" s="790">
        <f t="shared" si="12"/>
        <v>3</v>
      </c>
      <c r="G275" s="852">
        <v>45776.0</v>
      </c>
      <c r="H275" s="864">
        <f t="shared" si="13"/>
        <v>0</v>
      </c>
      <c r="I275" s="850" t="s">
        <v>63</v>
      </c>
      <c r="J275" s="850"/>
      <c r="K275" s="874"/>
      <c r="L275" s="854"/>
      <c r="M275" s="852"/>
      <c r="N275" s="795" t="s">
        <v>17</v>
      </c>
      <c r="O275" s="853" t="s">
        <v>1759</v>
      </c>
      <c r="P275" s="854"/>
      <c r="Q275" s="797"/>
      <c r="R275" s="798"/>
      <c r="S275" s="798"/>
      <c r="T275" s="798"/>
      <c r="U275" s="798"/>
      <c r="V275" s="797"/>
      <c r="W275" s="797"/>
      <c r="X275" s="797"/>
    </row>
    <row r="276">
      <c r="A276" s="878">
        <v>45776.0</v>
      </c>
      <c r="B276" s="808">
        <v>45782.0</v>
      </c>
      <c r="C276" s="850">
        <v>251040.0</v>
      </c>
      <c r="D276" s="850" t="s">
        <v>48</v>
      </c>
      <c r="E276" s="878">
        <v>45689.0</v>
      </c>
      <c r="F276" s="790">
        <f t="shared" si="12"/>
        <v>3</v>
      </c>
      <c r="G276" s="852">
        <v>45776.0</v>
      </c>
      <c r="H276" s="864">
        <f t="shared" si="13"/>
        <v>0</v>
      </c>
      <c r="I276" s="850" t="s">
        <v>49</v>
      </c>
      <c r="J276" s="850"/>
      <c r="K276" s="851"/>
      <c r="L276" s="850"/>
      <c r="M276" s="849"/>
      <c r="N276" s="795" t="s">
        <v>17</v>
      </c>
      <c r="O276" s="853" t="s">
        <v>1759</v>
      </c>
      <c r="P276" s="854"/>
      <c r="Q276" s="797"/>
      <c r="R276" s="798"/>
      <c r="S276" s="798"/>
      <c r="T276" s="798"/>
      <c r="U276" s="798"/>
      <c r="V276" s="797"/>
      <c r="W276" s="797"/>
      <c r="X276" s="797"/>
    </row>
    <row r="277">
      <c r="A277" s="878">
        <v>45776.0</v>
      </c>
      <c r="B277" s="808">
        <v>45782.0</v>
      </c>
      <c r="C277" s="850">
        <v>251042.0</v>
      </c>
      <c r="D277" s="850" t="s">
        <v>70</v>
      </c>
      <c r="E277" s="878">
        <v>45751.0</v>
      </c>
      <c r="F277" s="790">
        <f t="shared" si="12"/>
        <v>1</v>
      </c>
      <c r="G277" s="852">
        <v>45776.0</v>
      </c>
      <c r="H277" s="864">
        <f t="shared" si="13"/>
        <v>0</v>
      </c>
      <c r="I277" s="850" t="s">
        <v>49</v>
      </c>
      <c r="J277" s="850"/>
      <c r="K277" s="851"/>
      <c r="L277" s="850"/>
      <c r="M277" s="849"/>
      <c r="N277" s="795" t="s">
        <v>19</v>
      </c>
      <c r="O277" s="875"/>
      <c r="P277" s="854"/>
      <c r="Q277" s="797"/>
      <c r="R277" s="798"/>
      <c r="S277" s="798"/>
      <c r="T277" s="798"/>
      <c r="U277" s="798"/>
      <c r="V277" s="797"/>
      <c r="W277" s="797"/>
      <c r="X277" s="797"/>
    </row>
    <row r="278">
      <c r="A278" s="878">
        <v>45776.0</v>
      </c>
      <c r="B278" s="808">
        <v>45782.0</v>
      </c>
      <c r="C278" s="850">
        <v>251050.0</v>
      </c>
      <c r="D278" s="850" t="s">
        <v>104</v>
      </c>
      <c r="E278" s="878">
        <v>45748.0</v>
      </c>
      <c r="F278" s="790">
        <f t="shared" si="12"/>
        <v>1</v>
      </c>
      <c r="G278" s="852">
        <v>45776.0</v>
      </c>
      <c r="H278" s="864">
        <f t="shared" si="13"/>
        <v>0</v>
      </c>
      <c r="I278" s="850" t="s">
        <v>73</v>
      </c>
      <c r="J278" s="850"/>
      <c r="K278" s="874"/>
      <c r="L278" s="854"/>
      <c r="M278" s="849"/>
      <c r="N278" s="795" t="s">
        <v>25</v>
      </c>
      <c r="O278" s="853" t="s">
        <v>866</v>
      </c>
      <c r="P278" s="854"/>
      <c r="Q278" s="797"/>
      <c r="R278" s="798"/>
      <c r="S278" s="798"/>
      <c r="T278" s="798"/>
      <c r="U278" s="798"/>
      <c r="V278" s="797"/>
      <c r="W278" s="797"/>
      <c r="X278" s="797"/>
    </row>
    <row r="279">
      <c r="A279" s="878">
        <v>45776.0</v>
      </c>
      <c r="B279" s="808">
        <v>45782.0</v>
      </c>
      <c r="C279" s="850">
        <v>251051.0</v>
      </c>
      <c r="D279" s="850" t="s">
        <v>48</v>
      </c>
      <c r="E279" s="878">
        <v>45658.0</v>
      </c>
      <c r="F279" s="790">
        <f t="shared" si="12"/>
        <v>4</v>
      </c>
      <c r="G279" s="852">
        <v>45776.0</v>
      </c>
      <c r="H279" s="864">
        <f t="shared" si="13"/>
        <v>0</v>
      </c>
      <c r="I279" s="850" t="s">
        <v>73</v>
      </c>
      <c r="J279" s="850"/>
      <c r="K279" s="851"/>
      <c r="L279" s="850"/>
      <c r="M279" s="852"/>
      <c r="N279" s="795" t="s">
        <v>17</v>
      </c>
      <c r="O279" s="853" t="s">
        <v>1760</v>
      </c>
      <c r="P279" s="854"/>
      <c r="Q279" s="797"/>
      <c r="R279" s="798"/>
      <c r="S279" s="798"/>
      <c r="T279" s="798"/>
      <c r="U279" s="798"/>
      <c r="V279" s="797"/>
      <c r="W279" s="797"/>
      <c r="X279" s="797"/>
    </row>
    <row r="280">
      <c r="A280" s="878">
        <v>45776.0</v>
      </c>
      <c r="B280" s="808">
        <v>45782.0</v>
      </c>
      <c r="C280" s="850">
        <v>251052.0</v>
      </c>
      <c r="D280" s="850" t="s">
        <v>158</v>
      </c>
      <c r="E280" s="878">
        <v>45689.0</v>
      </c>
      <c r="F280" s="790">
        <f t="shared" si="12"/>
        <v>3</v>
      </c>
      <c r="G280" s="852">
        <v>45776.0</v>
      </c>
      <c r="H280" s="864">
        <f t="shared" si="13"/>
        <v>0</v>
      </c>
      <c r="I280" s="850" t="s">
        <v>42</v>
      </c>
      <c r="J280" s="850"/>
      <c r="K280" s="874"/>
      <c r="L280" s="854"/>
      <c r="M280" s="852"/>
      <c r="N280" s="795" t="s">
        <v>17</v>
      </c>
      <c r="O280" s="853" t="s">
        <v>1759</v>
      </c>
      <c r="P280" s="854"/>
      <c r="Q280" s="797"/>
      <c r="R280" s="798"/>
      <c r="S280" s="798"/>
      <c r="T280" s="798"/>
      <c r="U280" s="798"/>
      <c r="V280" s="797"/>
      <c r="W280" s="797"/>
      <c r="X280" s="797"/>
    </row>
    <row r="281">
      <c r="A281" s="878">
        <v>45777.0</v>
      </c>
      <c r="B281" s="808">
        <v>45782.0</v>
      </c>
      <c r="C281" s="850">
        <v>243446.0</v>
      </c>
      <c r="D281" s="850" t="s">
        <v>1766</v>
      </c>
      <c r="E281" s="878">
        <v>45717.0</v>
      </c>
      <c r="F281" s="790">
        <f t="shared" si="12"/>
        <v>2</v>
      </c>
      <c r="G281" s="852">
        <v>45777.0</v>
      </c>
      <c r="H281" s="864">
        <f t="shared" si="13"/>
        <v>0</v>
      </c>
      <c r="I281" s="850" t="s">
        <v>49</v>
      </c>
      <c r="J281" s="850"/>
      <c r="K281" s="851"/>
      <c r="L281" s="850"/>
      <c r="M281" s="849"/>
      <c r="N281" s="795" t="s">
        <v>17</v>
      </c>
      <c r="O281" s="853" t="s">
        <v>1399</v>
      </c>
      <c r="P281" s="854"/>
      <c r="Q281" s="797"/>
      <c r="R281" s="798"/>
      <c r="S281" s="798"/>
      <c r="T281" s="798"/>
      <c r="U281" s="798"/>
      <c r="V281" s="797"/>
      <c r="W281" s="797"/>
      <c r="X281" s="797"/>
    </row>
    <row r="282">
      <c r="A282" s="878">
        <v>45777.0</v>
      </c>
      <c r="B282" s="808">
        <v>45782.0</v>
      </c>
      <c r="C282" s="850">
        <v>246034.0</v>
      </c>
      <c r="D282" s="850" t="s">
        <v>48</v>
      </c>
      <c r="E282" s="878">
        <v>44317.0</v>
      </c>
      <c r="F282" s="790">
        <f t="shared" si="12"/>
        <v>48</v>
      </c>
      <c r="G282" s="852">
        <v>45777.0</v>
      </c>
      <c r="H282" s="864">
        <f t="shared" si="13"/>
        <v>0</v>
      </c>
      <c r="I282" s="850" t="s">
        <v>49</v>
      </c>
      <c r="J282" s="850"/>
      <c r="K282" s="851"/>
      <c r="L282" s="854"/>
      <c r="M282" s="852"/>
      <c r="N282" s="795" t="s">
        <v>19</v>
      </c>
      <c r="O282" s="853"/>
      <c r="P282" s="854"/>
      <c r="Q282" s="797"/>
      <c r="R282" s="798"/>
      <c r="S282" s="798"/>
      <c r="T282" s="798"/>
      <c r="U282" s="798"/>
      <c r="V282" s="797"/>
      <c r="W282" s="797"/>
      <c r="X282" s="797"/>
    </row>
    <row r="283">
      <c r="A283" s="878">
        <v>45777.0</v>
      </c>
      <c r="B283" s="808">
        <v>45782.0</v>
      </c>
      <c r="C283" s="850">
        <v>250869.0</v>
      </c>
      <c r="D283" s="850" t="s">
        <v>83</v>
      </c>
      <c r="E283" s="878">
        <v>45748.0</v>
      </c>
      <c r="F283" s="790">
        <f t="shared" si="12"/>
        <v>1</v>
      </c>
      <c r="G283" s="852">
        <v>45777.0</v>
      </c>
      <c r="H283" s="864">
        <f t="shared" si="13"/>
        <v>0</v>
      </c>
      <c r="I283" s="850" t="s">
        <v>74</v>
      </c>
      <c r="J283" s="850"/>
      <c r="K283" s="874"/>
      <c r="L283" s="854"/>
      <c r="M283" s="852"/>
      <c r="N283" s="795" t="s">
        <v>17</v>
      </c>
      <c r="O283" s="853" t="s">
        <v>866</v>
      </c>
      <c r="P283" s="854"/>
      <c r="Q283" s="797"/>
      <c r="R283" s="798"/>
      <c r="S283" s="798"/>
      <c r="T283" s="798"/>
      <c r="U283" s="798"/>
      <c r="V283" s="797"/>
      <c r="W283" s="797"/>
      <c r="X283" s="797"/>
    </row>
    <row r="284">
      <c r="A284" s="878">
        <v>45777.0</v>
      </c>
      <c r="B284" s="808">
        <v>45782.0</v>
      </c>
      <c r="C284" s="850">
        <v>250972.0</v>
      </c>
      <c r="D284" s="850" t="s">
        <v>89</v>
      </c>
      <c r="E284" s="878">
        <v>45748.0</v>
      </c>
      <c r="F284" s="790">
        <f t="shared" si="12"/>
        <v>1</v>
      </c>
      <c r="G284" s="852">
        <v>45777.0</v>
      </c>
      <c r="H284" s="864">
        <f t="shared" si="13"/>
        <v>0</v>
      </c>
      <c r="I284" s="850" t="s">
        <v>49</v>
      </c>
      <c r="J284" s="850"/>
      <c r="K284" s="874"/>
      <c r="L284" s="854"/>
      <c r="M284" s="852"/>
      <c r="N284" s="795" t="s">
        <v>17</v>
      </c>
      <c r="O284" s="853" t="s">
        <v>866</v>
      </c>
      <c r="P284" s="854"/>
      <c r="Q284" s="797"/>
      <c r="R284" s="798"/>
      <c r="S284" s="798"/>
      <c r="T284" s="798"/>
      <c r="U284" s="798"/>
      <c r="V284" s="797"/>
      <c r="W284" s="797"/>
      <c r="X284" s="797"/>
    </row>
    <row r="285">
      <c r="A285" s="878">
        <v>45777.0</v>
      </c>
      <c r="B285" s="808">
        <v>45782.0</v>
      </c>
      <c r="C285" s="850">
        <v>250987.0</v>
      </c>
      <c r="D285" s="850" t="s">
        <v>107</v>
      </c>
      <c r="E285" s="878">
        <v>45689.0</v>
      </c>
      <c r="F285" s="790">
        <f t="shared" si="12"/>
        <v>3</v>
      </c>
      <c r="G285" s="852">
        <v>45777.0</v>
      </c>
      <c r="H285" s="864">
        <f t="shared" si="13"/>
        <v>0</v>
      </c>
      <c r="I285" s="850" t="s">
        <v>74</v>
      </c>
      <c r="J285" s="850"/>
      <c r="K285" s="851"/>
      <c r="L285" s="850"/>
      <c r="M285" s="849"/>
      <c r="N285" s="795" t="s">
        <v>17</v>
      </c>
      <c r="O285" s="853" t="s">
        <v>1759</v>
      </c>
      <c r="P285" s="854"/>
      <c r="Q285" s="797"/>
      <c r="R285" s="798"/>
      <c r="S285" s="798"/>
      <c r="T285" s="798"/>
      <c r="U285" s="798"/>
      <c r="V285" s="797"/>
      <c r="W285" s="797"/>
      <c r="X285" s="797"/>
    </row>
    <row r="286">
      <c r="A286" s="878">
        <v>45777.0</v>
      </c>
      <c r="B286" s="808">
        <v>45782.0</v>
      </c>
      <c r="C286" s="850">
        <v>251027.0</v>
      </c>
      <c r="D286" s="850" t="s">
        <v>83</v>
      </c>
      <c r="E286" s="878">
        <v>45627.0</v>
      </c>
      <c r="F286" s="790">
        <f t="shared" si="12"/>
        <v>5</v>
      </c>
      <c r="G286" s="852">
        <v>45777.0</v>
      </c>
      <c r="H286" s="864">
        <f t="shared" si="13"/>
        <v>0</v>
      </c>
      <c r="I286" s="850" t="s">
        <v>49</v>
      </c>
      <c r="J286" s="850"/>
      <c r="K286" s="851"/>
      <c r="L286" s="850"/>
      <c r="M286" s="849"/>
      <c r="N286" s="795" t="s">
        <v>19</v>
      </c>
      <c r="O286" s="875"/>
      <c r="P286" s="854"/>
      <c r="Q286" s="797"/>
      <c r="R286" s="798"/>
      <c r="S286" s="798"/>
      <c r="T286" s="798"/>
      <c r="U286" s="798"/>
      <c r="V286" s="797"/>
      <c r="W286" s="797"/>
      <c r="X286" s="797"/>
    </row>
    <row r="287">
      <c r="A287" s="878">
        <v>45777.0</v>
      </c>
      <c r="B287" s="808">
        <v>45782.0</v>
      </c>
      <c r="C287" s="850">
        <v>251029.0</v>
      </c>
      <c r="D287" s="850" t="s">
        <v>48</v>
      </c>
      <c r="E287" s="878">
        <v>45748.0</v>
      </c>
      <c r="F287" s="790">
        <f t="shared" si="12"/>
        <v>1</v>
      </c>
      <c r="G287" s="852">
        <v>45777.0</v>
      </c>
      <c r="H287" s="864">
        <f t="shared" si="13"/>
        <v>0</v>
      </c>
      <c r="I287" s="850" t="s">
        <v>49</v>
      </c>
      <c r="J287" s="850"/>
      <c r="K287" s="851"/>
      <c r="L287" s="850"/>
      <c r="M287" s="849"/>
      <c r="N287" s="795" t="s">
        <v>17</v>
      </c>
      <c r="O287" s="853" t="s">
        <v>866</v>
      </c>
      <c r="P287" s="854"/>
      <c r="Q287" s="797"/>
      <c r="R287" s="798"/>
      <c r="S287" s="798"/>
      <c r="T287" s="798"/>
      <c r="U287" s="798"/>
      <c r="V287" s="797"/>
      <c r="W287" s="797"/>
      <c r="X287" s="797"/>
    </row>
    <row r="288">
      <c r="A288" s="878">
        <v>45777.0</v>
      </c>
      <c r="B288" s="808">
        <v>45782.0</v>
      </c>
      <c r="C288" s="850">
        <v>251068.0</v>
      </c>
      <c r="D288" s="850" t="s">
        <v>89</v>
      </c>
      <c r="E288" s="878">
        <v>45748.0</v>
      </c>
      <c r="F288" s="790">
        <f t="shared" si="12"/>
        <v>1</v>
      </c>
      <c r="G288" s="852">
        <v>45777.0</v>
      </c>
      <c r="H288" s="864">
        <f t="shared" si="13"/>
        <v>0</v>
      </c>
      <c r="I288" s="850" t="s">
        <v>49</v>
      </c>
      <c r="J288" s="850"/>
      <c r="K288" s="851"/>
      <c r="L288" s="850"/>
      <c r="M288" s="852"/>
      <c r="N288" s="795" t="s">
        <v>17</v>
      </c>
      <c r="O288" s="853" t="s">
        <v>866</v>
      </c>
      <c r="P288" s="854"/>
      <c r="Q288" s="797"/>
      <c r="R288" s="798"/>
      <c r="S288" s="798"/>
      <c r="T288" s="798"/>
      <c r="U288" s="798"/>
      <c r="V288" s="797"/>
      <c r="W288" s="797"/>
      <c r="X288" s="797"/>
    </row>
    <row r="289">
      <c r="A289" s="878">
        <v>45777.0</v>
      </c>
      <c r="B289" s="808">
        <v>45782.0</v>
      </c>
      <c r="C289" s="850">
        <v>251076.0</v>
      </c>
      <c r="D289" s="850" t="s">
        <v>96</v>
      </c>
      <c r="E289" s="878">
        <v>45689.0</v>
      </c>
      <c r="F289" s="790">
        <f t="shared" si="12"/>
        <v>3</v>
      </c>
      <c r="G289" s="852">
        <v>45777.0</v>
      </c>
      <c r="H289" s="864">
        <f t="shared" si="13"/>
        <v>0</v>
      </c>
      <c r="I289" s="850" t="s">
        <v>59</v>
      </c>
      <c r="J289" s="850"/>
      <c r="K289" s="851"/>
      <c r="L289" s="850"/>
      <c r="M289" s="852"/>
      <c r="N289" s="795" t="s">
        <v>17</v>
      </c>
      <c r="O289" s="853" t="s">
        <v>1759</v>
      </c>
      <c r="P289" s="854"/>
      <c r="Q289" s="797"/>
      <c r="R289" s="798"/>
      <c r="S289" s="798"/>
      <c r="T289" s="798"/>
      <c r="U289" s="798"/>
      <c r="V289" s="797"/>
      <c r="W289" s="797"/>
      <c r="X289" s="797"/>
    </row>
    <row r="290">
      <c r="A290" s="878">
        <v>45777.0</v>
      </c>
      <c r="B290" s="808">
        <v>45782.0</v>
      </c>
      <c r="C290" s="850">
        <v>251083.0</v>
      </c>
      <c r="D290" s="850" t="s">
        <v>70</v>
      </c>
      <c r="E290" s="878">
        <v>45566.0</v>
      </c>
      <c r="F290" s="790">
        <f t="shared" si="12"/>
        <v>7</v>
      </c>
      <c r="G290" s="852">
        <v>45777.0</v>
      </c>
      <c r="H290" s="864">
        <f t="shared" si="13"/>
        <v>0</v>
      </c>
      <c r="I290" s="850" t="s">
        <v>49</v>
      </c>
      <c r="J290" s="850"/>
      <c r="K290" s="851"/>
      <c r="L290" s="850"/>
      <c r="M290" s="852"/>
      <c r="N290" s="795" t="s">
        <v>19</v>
      </c>
      <c r="O290" s="875"/>
      <c r="P290" s="854"/>
      <c r="Q290" s="797"/>
      <c r="R290" s="798"/>
      <c r="S290" s="798"/>
      <c r="T290" s="798"/>
      <c r="U290" s="798"/>
      <c r="V290" s="797"/>
      <c r="W290" s="797"/>
      <c r="X290" s="797"/>
    </row>
    <row r="291">
      <c r="A291" s="878">
        <v>45777.0</v>
      </c>
      <c r="B291" s="808">
        <v>45782.0</v>
      </c>
      <c r="C291" s="850">
        <v>251093.0</v>
      </c>
      <c r="D291" s="850" t="s">
        <v>70</v>
      </c>
      <c r="E291" s="878">
        <v>45689.0</v>
      </c>
      <c r="F291" s="790">
        <f t="shared" si="12"/>
        <v>3</v>
      </c>
      <c r="G291" s="852">
        <v>45777.0</v>
      </c>
      <c r="H291" s="864">
        <f t="shared" si="13"/>
        <v>0</v>
      </c>
      <c r="I291" s="850" t="s">
        <v>49</v>
      </c>
      <c r="J291" s="850"/>
      <c r="K291" s="851"/>
      <c r="L291" s="850"/>
      <c r="M291" s="852"/>
      <c r="N291" s="795" t="s">
        <v>17</v>
      </c>
      <c r="O291" s="853" t="s">
        <v>1759</v>
      </c>
      <c r="P291" s="854"/>
      <c r="Q291" s="797"/>
      <c r="R291" s="798"/>
      <c r="S291" s="798"/>
      <c r="T291" s="798"/>
      <c r="U291" s="798"/>
      <c r="V291" s="797"/>
      <c r="W291" s="797"/>
      <c r="X291" s="797"/>
    </row>
    <row r="292">
      <c r="A292" s="878">
        <v>45777.0</v>
      </c>
      <c r="B292" s="808">
        <v>45782.0</v>
      </c>
      <c r="C292" s="850">
        <v>251094.0</v>
      </c>
      <c r="D292" s="850" t="s">
        <v>71</v>
      </c>
      <c r="E292" s="878">
        <v>45689.0</v>
      </c>
      <c r="F292" s="790">
        <f t="shared" si="12"/>
        <v>3</v>
      </c>
      <c r="G292" s="852">
        <v>45777.0</v>
      </c>
      <c r="H292" s="864">
        <f t="shared" si="13"/>
        <v>0</v>
      </c>
      <c r="I292" s="850" t="s">
        <v>49</v>
      </c>
      <c r="J292" s="850"/>
      <c r="K292" s="851"/>
      <c r="L292" s="850"/>
      <c r="M292" s="852"/>
      <c r="N292" s="795" t="s">
        <v>17</v>
      </c>
      <c r="O292" s="853" t="s">
        <v>1759</v>
      </c>
      <c r="P292" s="854"/>
      <c r="Q292" s="797"/>
      <c r="R292" s="798"/>
      <c r="S292" s="798"/>
      <c r="T292" s="798"/>
      <c r="U292" s="798"/>
      <c r="V292" s="797"/>
      <c r="W292" s="797"/>
      <c r="X292" s="797"/>
    </row>
    <row r="293">
      <c r="A293" s="878">
        <v>45777.0</v>
      </c>
      <c r="B293" s="808">
        <v>45782.0</v>
      </c>
      <c r="C293" s="850">
        <v>251129.0</v>
      </c>
      <c r="D293" s="850" t="s">
        <v>96</v>
      </c>
      <c r="E293" s="878">
        <v>45748.0</v>
      </c>
      <c r="F293" s="790">
        <f t="shared" si="12"/>
        <v>1</v>
      </c>
      <c r="G293" s="852">
        <v>45777.0</v>
      </c>
      <c r="H293" s="864">
        <f t="shared" si="13"/>
        <v>0</v>
      </c>
      <c r="I293" s="850" t="s">
        <v>63</v>
      </c>
      <c r="J293" s="850"/>
      <c r="K293" s="851"/>
      <c r="L293" s="850"/>
      <c r="M293" s="852"/>
      <c r="N293" s="795" t="s">
        <v>17</v>
      </c>
      <c r="O293" s="853" t="s">
        <v>866</v>
      </c>
      <c r="P293" s="854"/>
      <c r="Q293" s="797"/>
      <c r="R293" s="798"/>
      <c r="S293" s="798"/>
      <c r="T293" s="798"/>
      <c r="U293" s="798"/>
      <c r="V293" s="797"/>
      <c r="W293" s="797"/>
      <c r="X293" s="797"/>
    </row>
    <row r="294">
      <c r="A294" s="878">
        <v>45777.0</v>
      </c>
      <c r="B294" s="808">
        <v>45782.0</v>
      </c>
      <c r="C294" s="850">
        <v>251136.0</v>
      </c>
      <c r="D294" s="850" t="s">
        <v>104</v>
      </c>
      <c r="E294" s="878">
        <v>45717.0</v>
      </c>
      <c r="F294" s="790">
        <f t="shared" si="12"/>
        <v>2</v>
      </c>
      <c r="G294" s="852">
        <v>45777.0</v>
      </c>
      <c r="H294" s="864">
        <f t="shared" si="13"/>
        <v>0</v>
      </c>
      <c r="I294" s="850" t="s">
        <v>49</v>
      </c>
      <c r="J294" s="850"/>
      <c r="K294" s="851"/>
      <c r="L294" s="850"/>
      <c r="M294" s="852"/>
      <c r="N294" s="795" t="s">
        <v>17</v>
      </c>
      <c r="O294" s="853" t="s">
        <v>1399</v>
      </c>
      <c r="P294" s="854"/>
      <c r="Q294" s="797"/>
      <c r="R294" s="798"/>
      <c r="S294" s="798"/>
      <c r="T294" s="798"/>
      <c r="U294" s="798"/>
      <c r="V294" s="797"/>
      <c r="W294" s="797"/>
      <c r="X294" s="797"/>
    </row>
    <row r="295">
      <c r="A295" s="878">
        <v>45777.0</v>
      </c>
      <c r="B295" s="808">
        <v>45782.0</v>
      </c>
      <c r="C295" s="850">
        <v>251152.0</v>
      </c>
      <c r="D295" s="850" t="s">
        <v>161</v>
      </c>
      <c r="E295" s="878">
        <v>45566.0</v>
      </c>
      <c r="F295" s="790">
        <f t="shared" si="12"/>
        <v>7</v>
      </c>
      <c r="G295" s="852">
        <v>45777.0</v>
      </c>
      <c r="H295" s="864">
        <f t="shared" si="13"/>
        <v>0</v>
      </c>
      <c r="I295" s="850" t="s">
        <v>49</v>
      </c>
      <c r="J295" s="850"/>
      <c r="K295" s="851"/>
      <c r="L295" s="850"/>
      <c r="M295" s="852"/>
      <c r="N295" s="795" t="s">
        <v>19</v>
      </c>
      <c r="O295" s="875"/>
      <c r="P295" s="854"/>
      <c r="Q295" s="797"/>
      <c r="R295" s="798"/>
      <c r="S295" s="798"/>
      <c r="T295" s="798"/>
      <c r="U295" s="798"/>
      <c r="V295" s="797"/>
      <c r="W295" s="797"/>
      <c r="X295" s="797"/>
    </row>
    <row r="296">
      <c r="A296" s="878">
        <v>45777.0</v>
      </c>
      <c r="B296" s="808">
        <v>45782.0</v>
      </c>
      <c r="C296" s="850">
        <v>251159.0</v>
      </c>
      <c r="D296" s="850" t="s">
        <v>96</v>
      </c>
      <c r="E296" s="878">
        <v>45658.0</v>
      </c>
      <c r="F296" s="790">
        <f t="shared" si="12"/>
        <v>4</v>
      </c>
      <c r="G296" s="852">
        <v>45777.0</v>
      </c>
      <c r="H296" s="864">
        <f t="shared" si="13"/>
        <v>0</v>
      </c>
      <c r="I296" s="850" t="s">
        <v>59</v>
      </c>
      <c r="J296" s="850"/>
      <c r="K296" s="851"/>
      <c r="L296" s="850"/>
      <c r="M296" s="852"/>
      <c r="N296" s="795" t="s">
        <v>17</v>
      </c>
      <c r="O296" s="853" t="s">
        <v>1760</v>
      </c>
      <c r="P296" s="854"/>
      <c r="Q296" s="797"/>
      <c r="R296" s="798"/>
      <c r="S296" s="798"/>
      <c r="T296" s="798"/>
      <c r="U296" s="798"/>
      <c r="V296" s="797"/>
      <c r="W296" s="797"/>
      <c r="X296" s="797"/>
    </row>
    <row r="297">
      <c r="A297" s="878"/>
      <c r="B297" s="878"/>
      <c r="C297" s="850"/>
      <c r="D297" s="850"/>
      <c r="E297" s="878"/>
      <c r="F297" s="848"/>
      <c r="G297" s="852"/>
      <c r="H297" s="848"/>
      <c r="I297" s="850"/>
      <c r="J297" s="850"/>
      <c r="K297" s="851"/>
      <c r="L297" s="850"/>
      <c r="M297" s="852"/>
      <c r="N297" s="850"/>
      <c r="O297" s="875"/>
      <c r="P297" s="854"/>
      <c r="Q297" s="797"/>
      <c r="R297" s="798"/>
      <c r="S297" s="798"/>
      <c r="T297" s="798"/>
      <c r="U297" s="798"/>
      <c r="V297" s="797"/>
      <c r="W297" s="797"/>
      <c r="X297" s="797"/>
    </row>
    <row r="298">
      <c r="A298" s="878"/>
      <c r="B298" s="878"/>
      <c r="C298" s="850"/>
      <c r="D298" s="850"/>
      <c r="E298" s="886"/>
      <c r="F298" s="848"/>
      <c r="G298" s="852"/>
      <c r="H298" s="848"/>
      <c r="I298" s="850"/>
      <c r="J298" s="850"/>
      <c r="K298" s="851"/>
      <c r="L298" s="850"/>
      <c r="M298" s="852"/>
      <c r="N298" s="850"/>
      <c r="O298" s="875"/>
      <c r="P298" s="854"/>
      <c r="Q298" s="797"/>
      <c r="R298" s="798"/>
      <c r="S298" s="798"/>
      <c r="T298" s="798"/>
      <c r="U298" s="798"/>
      <c r="V298" s="797"/>
      <c r="W298" s="797"/>
      <c r="X298" s="797"/>
    </row>
    <row r="299">
      <c r="A299" s="878"/>
      <c r="B299" s="878"/>
      <c r="C299" s="850"/>
      <c r="D299" s="850"/>
      <c r="E299" s="878"/>
      <c r="F299" s="848"/>
      <c r="G299" s="852"/>
      <c r="H299" s="848"/>
      <c r="I299" s="850"/>
      <c r="J299" s="850"/>
      <c r="K299" s="851"/>
      <c r="L299" s="850"/>
      <c r="M299" s="852"/>
      <c r="N299" s="850"/>
      <c r="O299" s="853"/>
      <c r="P299" s="854"/>
      <c r="Q299" s="797"/>
      <c r="R299" s="798"/>
      <c r="S299" s="798"/>
      <c r="T299" s="798"/>
      <c r="U299" s="798"/>
      <c r="V299" s="797"/>
      <c r="W299" s="797"/>
      <c r="X299" s="797"/>
    </row>
    <row r="300">
      <c r="A300" s="878"/>
      <c r="B300" s="878"/>
      <c r="C300" s="850"/>
      <c r="D300" s="850"/>
      <c r="E300" s="878"/>
      <c r="F300" s="848"/>
      <c r="G300" s="852"/>
      <c r="H300" s="848"/>
      <c r="I300" s="850"/>
      <c r="J300" s="850"/>
      <c r="K300" s="874"/>
      <c r="L300" s="854"/>
      <c r="M300" s="849"/>
      <c r="N300" s="850"/>
      <c r="O300" s="875"/>
      <c r="P300" s="854"/>
      <c r="Q300" s="797"/>
      <c r="R300" s="798"/>
      <c r="S300" s="798"/>
      <c r="T300" s="798"/>
      <c r="U300" s="798"/>
      <c r="V300" s="797"/>
      <c r="W300" s="797"/>
      <c r="X300" s="797"/>
    </row>
    <row r="301">
      <c r="A301" s="878"/>
      <c r="B301" s="878"/>
      <c r="C301" s="850"/>
      <c r="D301" s="850"/>
      <c r="E301" s="878"/>
      <c r="F301" s="848"/>
      <c r="G301" s="852"/>
      <c r="H301" s="848"/>
      <c r="I301" s="850"/>
      <c r="J301" s="850"/>
      <c r="K301" s="851"/>
      <c r="L301" s="850"/>
      <c r="M301" s="852"/>
      <c r="N301" s="850"/>
      <c r="O301" s="875"/>
      <c r="P301" s="854"/>
      <c r="Q301" s="797"/>
      <c r="R301" s="798"/>
      <c r="S301" s="798"/>
      <c r="T301" s="798"/>
      <c r="U301" s="798"/>
      <c r="V301" s="797"/>
      <c r="W301" s="797"/>
      <c r="X301" s="797"/>
    </row>
    <row r="302">
      <c r="A302" s="878"/>
      <c r="B302" s="878"/>
      <c r="C302" s="850"/>
      <c r="D302" s="850"/>
      <c r="E302" s="878"/>
      <c r="F302" s="848"/>
      <c r="G302" s="852"/>
      <c r="H302" s="848"/>
      <c r="I302" s="850"/>
      <c r="J302" s="850"/>
      <c r="K302" s="851"/>
      <c r="L302" s="850"/>
      <c r="M302" s="849"/>
      <c r="N302" s="850"/>
      <c r="O302" s="875"/>
      <c r="P302" s="854"/>
      <c r="Q302" s="797"/>
      <c r="R302" s="798"/>
      <c r="S302" s="798"/>
      <c r="T302" s="798"/>
      <c r="U302" s="798"/>
      <c r="V302" s="797"/>
      <c r="W302" s="797"/>
      <c r="X302" s="797"/>
    </row>
    <row r="303">
      <c r="A303" s="878"/>
      <c r="B303" s="878"/>
      <c r="C303" s="850"/>
      <c r="D303" s="850"/>
      <c r="E303" s="878"/>
      <c r="F303" s="848"/>
      <c r="G303" s="852"/>
      <c r="H303" s="848"/>
      <c r="I303" s="850"/>
      <c r="J303" s="850"/>
      <c r="K303" s="874"/>
      <c r="L303" s="854"/>
      <c r="M303" s="849"/>
      <c r="N303" s="850"/>
      <c r="O303" s="875"/>
      <c r="P303" s="854"/>
      <c r="Q303" s="797"/>
      <c r="R303" s="798"/>
      <c r="S303" s="798"/>
      <c r="T303" s="798"/>
      <c r="U303" s="798"/>
      <c r="V303" s="797"/>
      <c r="W303" s="797"/>
      <c r="X303" s="797"/>
    </row>
    <row r="304">
      <c r="A304" s="878"/>
      <c r="B304" s="878"/>
      <c r="C304" s="850"/>
      <c r="D304" s="850"/>
      <c r="E304" s="878"/>
      <c r="F304" s="848"/>
      <c r="G304" s="852"/>
      <c r="H304" s="848"/>
      <c r="I304" s="850"/>
      <c r="J304" s="850"/>
      <c r="K304" s="874"/>
      <c r="L304" s="854"/>
      <c r="M304" s="852"/>
      <c r="N304" s="850"/>
      <c r="O304" s="875"/>
      <c r="P304" s="854"/>
      <c r="Q304" s="797"/>
      <c r="R304" s="798"/>
      <c r="S304" s="798"/>
      <c r="T304" s="798"/>
      <c r="U304" s="798"/>
      <c r="V304" s="797"/>
      <c r="W304" s="797"/>
      <c r="X304" s="797"/>
    </row>
    <row r="305">
      <c r="A305" s="878"/>
      <c r="B305" s="878"/>
      <c r="C305" s="850"/>
      <c r="D305" s="850"/>
      <c r="E305" s="878"/>
      <c r="F305" s="848"/>
      <c r="G305" s="852"/>
      <c r="H305" s="848"/>
      <c r="I305" s="850"/>
      <c r="J305" s="850"/>
      <c r="K305" s="874"/>
      <c r="L305" s="854"/>
      <c r="M305" s="849"/>
      <c r="N305" s="850"/>
      <c r="O305" s="875"/>
      <c r="P305" s="854"/>
      <c r="Q305" s="797"/>
      <c r="R305" s="798"/>
      <c r="S305" s="798"/>
      <c r="T305" s="798"/>
      <c r="U305" s="798"/>
      <c r="V305" s="797"/>
      <c r="W305" s="797"/>
      <c r="X305" s="797"/>
    </row>
    <row r="306">
      <c r="A306" s="878"/>
      <c r="B306" s="878"/>
      <c r="C306" s="850"/>
      <c r="D306" s="850"/>
      <c r="E306" s="878"/>
      <c r="F306" s="848"/>
      <c r="G306" s="852"/>
      <c r="H306" s="848"/>
      <c r="I306" s="850"/>
      <c r="J306" s="850"/>
      <c r="K306" s="851"/>
      <c r="L306" s="850"/>
      <c r="M306" s="849"/>
      <c r="N306" s="850"/>
      <c r="O306" s="875"/>
      <c r="P306" s="854"/>
      <c r="Q306" s="797"/>
      <c r="R306" s="798"/>
      <c r="S306" s="798"/>
      <c r="T306" s="798"/>
      <c r="U306" s="798"/>
      <c r="V306" s="797"/>
      <c r="W306" s="797"/>
      <c r="X306" s="797"/>
    </row>
    <row r="307">
      <c r="A307" s="878"/>
      <c r="B307" s="878"/>
      <c r="C307" s="850"/>
      <c r="D307" s="850"/>
      <c r="E307" s="878"/>
      <c r="F307" s="848"/>
      <c r="G307" s="852"/>
      <c r="H307" s="848"/>
      <c r="I307" s="850"/>
      <c r="J307" s="850"/>
      <c r="K307" s="851"/>
      <c r="L307" s="850"/>
      <c r="M307" s="849"/>
      <c r="N307" s="850"/>
      <c r="O307" s="875"/>
      <c r="P307" s="854"/>
      <c r="Q307" s="797"/>
      <c r="R307" s="798"/>
      <c r="S307" s="798"/>
      <c r="T307" s="798"/>
      <c r="U307" s="798"/>
      <c r="V307" s="797"/>
      <c r="W307" s="797"/>
      <c r="X307" s="797"/>
    </row>
    <row r="308">
      <c r="A308" s="878"/>
      <c r="B308" s="878"/>
      <c r="C308" s="850"/>
      <c r="D308" s="850"/>
      <c r="E308" s="878"/>
      <c r="F308" s="848"/>
      <c r="G308" s="852"/>
      <c r="H308" s="848"/>
      <c r="I308" s="850"/>
      <c r="J308" s="850"/>
      <c r="K308" s="851"/>
      <c r="L308" s="850"/>
      <c r="M308" s="849"/>
      <c r="N308" s="850"/>
      <c r="O308" s="875"/>
      <c r="P308" s="854"/>
      <c r="Q308" s="797"/>
      <c r="R308" s="798"/>
      <c r="S308" s="798"/>
      <c r="T308" s="798"/>
      <c r="U308" s="798"/>
      <c r="V308" s="797"/>
      <c r="W308" s="797"/>
      <c r="X308" s="797"/>
    </row>
    <row r="309">
      <c r="A309" s="878"/>
      <c r="B309" s="878"/>
      <c r="C309" s="850"/>
      <c r="D309" s="850"/>
      <c r="E309" s="878"/>
      <c r="F309" s="848"/>
      <c r="G309" s="852"/>
      <c r="H309" s="848"/>
      <c r="I309" s="850"/>
      <c r="J309" s="850"/>
      <c r="K309" s="851"/>
      <c r="L309" s="850"/>
      <c r="M309" s="852"/>
      <c r="N309" s="850"/>
      <c r="O309" s="875"/>
      <c r="P309" s="854"/>
      <c r="Q309" s="797"/>
      <c r="R309" s="798"/>
      <c r="S309" s="798"/>
      <c r="T309" s="798"/>
      <c r="U309" s="798"/>
      <c r="V309" s="797"/>
      <c r="W309" s="797"/>
      <c r="X309" s="797"/>
    </row>
    <row r="310">
      <c r="A310" s="878"/>
      <c r="B310" s="878"/>
      <c r="C310" s="850"/>
      <c r="D310" s="850"/>
      <c r="E310" s="878"/>
      <c r="F310" s="848"/>
      <c r="G310" s="852"/>
      <c r="H310" s="848"/>
      <c r="I310" s="850"/>
      <c r="J310" s="850"/>
      <c r="K310" s="851"/>
      <c r="L310" s="850"/>
      <c r="M310" s="849"/>
      <c r="N310" s="850"/>
      <c r="O310" s="875"/>
      <c r="P310" s="854"/>
      <c r="Q310" s="797"/>
      <c r="R310" s="798"/>
      <c r="S310" s="798"/>
      <c r="T310" s="798"/>
      <c r="U310" s="798"/>
      <c r="V310" s="797"/>
      <c r="W310" s="797"/>
      <c r="X310" s="797"/>
    </row>
    <row r="311">
      <c r="A311" s="878"/>
      <c r="B311" s="878"/>
      <c r="C311" s="850"/>
      <c r="D311" s="850"/>
      <c r="E311" s="878"/>
      <c r="F311" s="848"/>
      <c r="G311" s="852"/>
      <c r="H311" s="848"/>
      <c r="I311" s="850"/>
      <c r="J311" s="850"/>
      <c r="K311" s="851"/>
      <c r="L311" s="850"/>
      <c r="M311" s="849"/>
      <c r="N311" s="850"/>
      <c r="O311" s="875"/>
      <c r="P311" s="854"/>
      <c r="Q311" s="797"/>
      <c r="R311" s="798"/>
      <c r="S311" s="798"/>
      <c r="T311" s="798"/>
      <c r="U311" s="798"/>
      <c r="V311" s="797"/>
      <c r="W311" s="797"/>
      <c r="X311" s="797"/>
    </row>
    <row r="312">
      <c r="A312" s="878"/>
      <c r="B312" s="878"/>
      <c r="C312" s="850"/>
      <c r="D312" s="850"/>
      <c r="E312" s="878"/>
      <c r="F312" s="848"/>
      <c r="G312" s="852"/>
      <c r="H312" s="848"/>
      <c r="I312" s="850"/>
      <c r="J312" s="850"/>
      <c r="K312" s="851"/>
      <c r="L312" s="850"/>
      <c r="M312" s="849"/>
      <c r="N312" s="850"/>
      <c r="O312" s="875"/>
      <c r="P312" s="854"/>
      <c r="Q312" s="797"/>
      <c r="R312" s="798"/>
      <c r="S312" s="798"/>
      <c r="T312" s="798"/>
      <c r="U312" s="798"/>
      <c r="V312" s="797"/>
      <c r="W312" s="797"/>
      <c r="X312" s="797"/>
    </row>
    <row r="313">
      <c r="A313" s="878"/>
      <c r="B313" s="878"/>
      <c r="C313" s="850"/>
      <c r="D313" s="850"/>
      <c r="E313" s="878"/>
      <c r="F313" s="848"/>
      <c r="G313" s="852"/>
      <c r="H313" s="848"/>
      <c r="I313" s="850"/>
      <c r="J313" s="850"/>
      <c r="K313" s="874"/>
      <c r="L313" s="854"/>
      <c r="M313" s="849"/>
      <c r="N313" s="850"/>
      <c r="O313" s="875"/>
      <c r="P313" s="854"/>
      <c r="Q313" s="797"/>
      <c r="R313" s="798"/>
      <c r="S313" s="798"/>
      <c r="T313" s="798"/>
      <c r="U313" s="798"/>
      <c r="V313" s="797"/>
      <c r="W313" s="797"/>
      <c r="X313" s="797"/>
    </row>
    <row r="314">
      <c r="A314" s="878"/>
      <c r="B314" s="878"/>
      <c r="C314" s="850"/>
      <c r="D314" s="850"/>
      <c r="E314" s="878"/>
      <c r="F314" s="848"/>
      <c r="G314" s="852"/>
      <c r="H314" s="848"/>
      <c r="I314" s="850"/>
      <c r="J314" s="850"/>
      <c r="K314" s="874"/>
      <c r="L314" s="854"/>
      <c r="M314" s="849"/>
      <c r="N314" s="850"/>
      <c r="O314" s="875"/>
      <c r="P314" s="854"/>
      <c r="Q314" s="797"/>
      <c r="R314" s="798"/>
      <c r="S314" s="798"/>
      <c r="T314" s="798"/>
      <c r="U314" s="798"/>
      <c r="V314" s="797"/>
      <c r="W314" s="797"/>
      <c r="X314" s="797"/>
    </row>
    <row r="315">
      <c r="A315" s="878"/>
      <c r="B315" s="878"/>
      <c r="C315" s="850"/>
      <c r="D315" s="850"/>
      <c r="E315" s="878"/>
      <c r="F315" s="848"/>
      <c r="G315" s="852"/>
      <c r="H315" s="848"/>
      <c r="I315" s="850"/>
      <c r="J315" s="850"/>
      <c r="K315" s="851"/>
      <c r="L315" s="850"/>
      <c r="M315" s="849"/>
      <c r="N315" s="850"/>
      <c r="O315" s="875"/>
      <c r="P315" s="854"/>
      <c r="Q315" s="797"/>
      <c r="R315" s="798"/>
      <c r="S315" s="798"/>
      <c r="T315" s="798"/>
      <c r="U315" s="798"/>
      <c r="V315" s="797"/>
      <c r="W315" s="797"/>
      <c r="X315" s="797"/>
    </row>
    <row r="316">
      <c r="A316" s="878"/>
      <c r="B316" s="878"/>
      <c r="C316" s="850"/>
      <c r="D316" s="850"/>
      <c r="E316" s="878"/>
      <c r="F316" s="848"/>
      <c r="G316" s="852"/>
      <c r="H316" s="848"/>
      <c r="I316" s="850"/>
      <c r="J316" s="850"/>
      <c r="K316" s="851"/>
      <c r="L316" s="850"/>
      <c r="M316" s="849"/>
      <c r="N316" s="850"/>
      <c r="O316" s="875"/>
      <c r="P316" s="854"/>
      <c r="Q316" s="797"/>
      <c r="R316" s="798"/>
      <c r="S316" s="798"/>
      <c r="T316" s="798"/>
      <c r="U316" s="798"/>
      <c r="V316" s="797"/>
      <c r="W316" s="797"/>
      <c r="X316" s="797"/>
    </row>
    <row r="317">
      <c r="A317" s="878"/>
      <c r="B317" s="878"/>
      <c r="C317" s="850"/>
      <c r="D317" s="850"/>
      <c r="E317" s="878"/>
      <c r="F317" s="848"/>
      <c r="G317" s="852"/>
      <c r="H317" s="848"/>
      <c r="I317" s="850"/>
      <c r="J317" s="850"/>
      <c r="K317" s="851"/>
      <c r="L317" s="850"/>
      <c r="M317" s="849"/>
      <c r="N317" s="850"/>
      <c r="O317" s="875"/>
      <c r="P317" s="854"/>
      <c r="Q317" s="797"/>
      <c r="R317" s="798"/>
      <c r="S317" s="798"/>
      <c r="T317" s="798"/>
      <c r="U317" s="798"/>
      <c r="V317" s="797"/>
      <c r="W317" s="797"/>
      <c r="X317" s="797"/>
    </row>
    <row r="318">
      <c r="A318" s="878"/>
      <c r="B318" s="878"/>
      <c r="C318" s="850"/>
      <c r="D318" s="850"/>
      <c r="E318" s="878"/>
      <c r="F318" s="895"/>
      <c r="G318" s="852"/>
      <c r="H318" s="848"/>
      <c r="I318" s="850"/>
      <c r="J318" s="850"/>
      <c r="K318" s="851"/>
      <c r="L318" s="850"/>
      <c r="M318" s="849"/>
      <c r="N318" s="850"/>
      <c r="O318" s="875"/>
      <c r="P318" s="854"/>
      <c r="Q318" s="797"/>
      <c r="R318" s="798"/>
      <c r="S318" s="798"/>
      <c r="T318" s="798"/>
      <c r="U318" s="798"/>
      <c r="V318" s="797"/>
      <c r="W318" s="797"/>
      <c r="X318" s="797"/>
    </row>
    <row r="319">
      <c r="A319" s="878"/>
      <c r="B319" s="878"/>
      <c r="C319" s="850"/>
      <c r="D319" s="850"/>
      <c r="E319" s="878"/>
      <c r="F319" s="848"/>
      <c r="G319" s="852"/>
      <c r="H319" s="848"/>
      <c r="I319" s="850"/>
      <c r="J319" s="854"/>
      <c r="K319" s="874"/>
      <c r="L319" s="854"/>
      <c r="M319" s="849"/>
      <c r="N319" s="850"/>
      <c r="O319" s="875"/>
      <c r="P319" s="854"/>
      <c r="Q319" s="797"/>
      <c r="R319" s="798"/>
      <c r="S319" s="798"/>
      <c r="T319" s="798"/>
      <c r="U319" s="798"/>
      <c r="V319" s="797"/>
      <c r="W319" s="797"/>
      <c r="X319" s="797"/>
    </row>
    <row r="320">
      <c r="A320" s="878"/>
      <c r="B320" s="878"/>
      <c r="C320" s="850"/>
      <c r="D320" s="850"/>
      <c r="E320" s="878"/>
      <c r="F320" s="895"/>
      <c r="G320" s="852"/>
      <c r="H320" s="848"/>
      <c r="I320" s="850"/>
      <c r="J320" s="854"/>
      <c r="K320" s="874"/>
      <c r="L320" s="854"/>
      <c r="M320" s="852"/>
      <c r="N320" s="850"/>
      <c r="O320" s="853"/>
      <c r="P320" s="854"/>
      <c r="Q320" s="797"/>
      <c r="R320" s="798"/>
      <c r="S320" s="798"/>
      <c r="T320" s="798"/>
      <c r="U320" s="798"/>
      <c r="V320" s="797"/>
      <c r="W320" s="797"/>
      <c r="X320" s="797"/>
    </row>
    <row r="321">
      <c r="A321" s="878"/>
      <c r="B321" s="878"/>
      <c r="C321" s="850"/>
      <c r="D321" s="850"/>
      <c r="E321" s="878"/>
      <c r="F321" s="848"/>
      <c r="G321" s="852"/>
      <c r="H321" s="848"/>
      <c r="I321" s="850"/>
      <c r="J321" s="854"/>
      <c r="K321" s="874"/>
      <c r="L321" s="854"/>
      <c r="M321" s="849"/>
      <c r="N321" s="850"/>
      <c r="O321" s="875"/>
      <c r="P321" s="854"/>
      <c r="Q321" s="797"/>
      <c r="R321" s="798"/>
      <c r="S321" s="798"/>
      <c r="T321" s="798"/>
      <c r="U321" s="798"/>
      <c r="V321" s="797"/>
      <c r="W321" s="797"/>
      <c r="X321" s="797"/>
    </row>
    <row r="322">
      <c r="A322" s="878"/>
      <c r="B322" s="878"/>
      <c r="C322" s="850"/>
      <c r="D322" s="850"/>
      <c r="E322" s="878"/>
      <c r="F322" s="848"/>
      <c r="G322" s="852"/>
      <c r="H322" s="848"/>
      <c r="I322" s="850"/>
      <c r="J322" s="854"/>
      <c r="K322" s="874"/>
      <c r="L322" s="854"/>
      <c r="M322" s="852"/>
      <c r="N322" s="850"/>
      <c r="O322" s="875"/>
      <c r="P322" s="854"/>
      <c r="Q322" s="797"/>
      <c r="R322" s="798"/>
      <c r="S322" s="798"/>
      <c r="T322" s="798"/>
      <c r="U322" s="798"/>
      <c r="V322" s="797"/>
      <c r="W322" s="797"/>
      <c r="X322" s="797"/>
    </row>
    <row r="323">
      <c r="A323" s="878"/>
      <c r="B323" s="878"/>
      <c r="C323" s="850"/>
      <c r="D323" s="850"/>
      <c r="E323" s="878"/>
      <c r="F323" s="848"/>
      <c r="G323" s="852"/>
      <c r="H323" s="848"/>
      <c r="I323" s="850"/>
      <c r="J323" s="854"/>
      <c r="K323" s="874"/>
      <c r="L323" s="854"/>
      <c r="M323" s="849"/>
      <c r="N323" s="850"/>
      <c r="O323" s="875"/>
      <c r="P323" s="854"/>
      <c r="Q323" s="797"/>
      <c r="R323" s="798"/>
      <c r="S323" s="798"/>
      <c r="T323" s="798"/>
      <c r="U323" s="798"/>
      <c r="V323" s="797"/>
      <c r="W323" s="797"/>
      <c r="X323" s="797"/>
    </row>
    <row r="324">
      <c r="A324" s="878"/>
      <c r="B324" s="878"/>
      <c r="C324" s="850"/>
      <c r="D324" s="850"/>
      <c r="E324" s="878"/>
      <c r="F324" s="848"/>
      <c r="G324" s="852"/>
      <c r="H324" s="848"/>
      <c r="I324" s="850"/>
      <c r="J324" s="850"/>
      <c r="K324" s="851"/>
      <c r="L324" s="850"/>
      <c r="M324" s="849"/>
      <c r="N324" s="850"/>
      <c r="O324" s="853"/>
      <c r="P324" s="854"/>
      <c r="Q324" s="797"/>
      <c r="R324" s="798"/>
      <c r="S324" s="798"/>
      <c r="T324" s="798"/>
      <c r="U324" s="798"/>
      <c r="V324" s="797"/>
      <c r="W324" s="797"/>
      <c r="X324" s="797"/>
    </row>
    <row r="325">
      <c r="A325" s="878"/>
      <c r="B325" s="878"/>
      <c r="C325" s="850"/>
      <c r="D325" s="850"/>
      <c r="E325" s="878"/>
      <c r="F325" s="848"/>
      <c r="G325" s="852"/>
      <c r="H325" s="848"/>
      <c r="I325" s="850"/>
      <c r="J325" s="854"/>
      <c r="K325" s="874"/>
      <c r="L325" s="854"/>
      <c r="M325" s="849"/>
      <c r="N325" s="850"/>
      <c r="O325" s="853"/>
      <c r="P325" s="854"/>
      <c r="Q325" s="797"/>
      <c r="R325" s="798"/>
      <c r="S325" s="798"/>
      <c r="T325" s="798"/>
      <c r="U325" s="798"/>
      <c r="V325" s="797"/>
      <c r="W325" s="797"/>
      <c r="X325" s="797"/>
    </row>
    <row r="326">
      <c r="A326" s="878"/>
      <c r="B326" s="878"/>
      <c r="C326" s="850"/>
      <c r="D326" s="850"/>
      <c r="E326" s="878"/>
      <c r="F326" s="848"/>
      <c r="G326" s="852"/>
      <c r="H326" s="848"/>
      <c r="I326" s="850"/>
      <c r="J326" s="854"/>
      <c r="K326" s="850"/>
      <c r="L326" s="854"/>
      <c r="M326" s="852"/>
      <c r="N326" s="850"/>
      <c r="O326" s="853"/>
      <c r="P326" s="854"/>
      <c r="Q326" s="797"/>
      <c r="R326" s="798"/>
      <c r="S326" s="798"/>
      <c r="T326" s="798"/>
      <c r="U326" s="798"/>
      <c r="V326" s="797"/>
      <c r="W326" s="797"/>
      <c r="X326" s="797"/>
    </row>
    <row r="327">
      <c r="A327" s="878"/>
      <c r="B327" s="878"/>
      <c r="C327" s="850"/>
      <c r="D327" s="850"/>
      <c r="E327" s="878"/>
      <c r="F327" s="848"/>
      <c r="G327" s="852"/>
      <c r="H327" s="848"/>
      <c r="I327" s="850"/>
      <c r="J327" s="850"/>
      <c r="K327" s="851"/>
      <c r="L327" s="850"/>
      <c r="M327" s="849"/>
      <c r="N327" s="850"/>
      <c r="O327" s="875"/>
      <c r="P327" s="854"/>
      <c r="Q327" s="797"/>
      <c r="R327" s="798"/>
      <c r="S327" s="798"/>
      <c r="T327" s="798"/>
      <c r="U327" s="798"/>
      <c r="V327" s="797"/>
      <c r="W327" s="797"/>
      <c r="X327" s="797"/>
    </row>
    <row r="328">
      <c r="A328" s="878"/>
      <c r="B328" s="878"/>
      <c r="C328" s="850"/>
      <c r="D328" s="850"/>
      <c r="E328" s="878"/>
      <c r="F328" s="848"/>
      <c r="G328" s="852"/>
      <c r="H328" s="848"/>
      <c r="I328" s="850"/>
      <c r="J328" s="854"/>
      <c r="K328" s="874"/>
      <c r="L328" s="854"/>
      <c r="M328" s="849"/>
      <c r="N328" s="850"/>
      <c r="O328" s="875"/>
      <c r="P328" s="854"/>
      <c r="Q328" s="797"/>
      <c r="R328" s="798"/>
      <c r="S328" s="798"/>
      <c r="T328" s="798"/>
      <c r="U328" s="798"/>
      <c r="V328" s="797"/>
      <c r="W328" s="797"/>
      <c r="X328" s="797"/>
    </row>
    <row r="329">
      <c r="A329" s="878"/>
      <c r="B329" s="878"/>
      <c r="C329" s="850"/>
      <c r="D329" s="850"/>
      <c r="E329" s="878"/>
      <c r="F329" s="848"/>
      <c r="G329" s="852"/>
      <c r="H329" s="848"/>
      <c r="I329" s="850"/>
      <c r="J329" s="854"/>
      <c r="K329" s="874"/>
      <c r="L329" s="854"/>
      <c r="M329" s="849"/>
      <c r="N329" s="850"/>
      <c r="O329" s="853"/>
      <c r="P329" s="854"/>
      <c r="Q329" s="797"/>
      <c r="R329" s="798"/>
      <c r="S329" s="798"/>
      <c r="T329" s="798"/>
      <c r="U329" s="798"/>
      <c r="V329" s="797"/>
      <c r="W329" s="797"/>
      <c r="X329" s="797"/>
    </row>
    <row r="330">
      <c r="A330" s="878"/>
      <c r="B330" s="878"/>
      <c r="C330" s="850"/>
      <c r="D330" s="850"/>
      <c r="E330" s="878"/>
      <c r="F330" s="848"/>
      <c r="G330" s="852"/>
      <c r="H330" s="848"/>
      <c r="I330" s="850"/>
      <c r="J330" s="854"/>
      <c r="K330" s="874"/>
      <c r="L330" s="854"/>
      <c r="M330" s="849"/>
      <c r="N330" s="850"/>
      <c r="O330" s="853"/>
      <c r="P330" s="854"/>
      <c r="Q330" s="797"/>
      <c r="R330" s="798"/>
      <c r="S330" s="798"/>
      <c r="T330" s="798"/>
      <c r="U330" s="798"/>
      <c r="V330" s="797"/>
      <c r="W330" s="797"/>
      <c r="X330" s="797"/>
    </row>
    <row r="331">
      <c r="A331" s="878"/>
      <c r="B331" s="878"/>
      <c r="C331" s="850"/>
      <c r="D331" s="850"/>
      <c r="E331" s="878"/>
      <c r="F331" s="848"/>
      <c r="G331" s="852"/>
      <c r="H331" s="848"/>
      <c r="I331" s="850"/>
      <c r="J331" s="850"/>
      <c r="K331" s="874"/>
      <c r="L331" s="854"/>
      <c r="M331" s="852"/>
      <c r="N331" s="850"/>
      <c r="O331" s="875"/>
      <c r="P331" s="854"/>
      <c r="Q331" s="797"/>
      <c r="R331" s="798"/>
      <c r="S331" s="798"/>
      <c r="T331" s="798"/>
      <c r="U331" s="798"/>
      <c r="V331" s="797"/>
      <c r="W331" s="797"/>
      <c r="X331" s="797"/>
    </row>
    <row r="332">
      <c r="A332" s="878"/>
      <c r="B332" s="878"/>
      <c r="C332" s="850"/>
      <c r="D332" s="850"/>
      <c r="E332" s="878"/>
      <c r="F332" s="848"/>
      <c r="G332" s="852"/>
      <c r="H332" s="848"/>
      <c r="I332" s="850"/>
      <c r="J332" s="850"/>
      <c r="K332" s="854"/>
      <c r="L332" s="854"/>
      <c r="M332" s="852"/>
      <c r="N332" s="850"/>
      <c r="O332" s="853"/>
      <c r="P332" s="854"/>
      <c r="Q332" s="797"/>
      <c r="R332" s="798"/>
      <c r="S332" s="798"/>
      <c r="T332" s="798"/>
      <c r="U332" s="798"/>
      <c r="V332" s="797"/>
      <c r="W332" s="797"/>
      <c r="X332" s="797"/>
    </row>
    <row r="333">
      <c r="A333" s="878"/>
      <c r="B333" s="878"/>
      <c r="C333" s="850"/>
      <c r="D333" s="850"/>
      <c r="E333" s="878"/>
      <c r="F333" s="848"/>
      <c r="G333" s="852"/>
      <c r="H333" s="848"/>
      <c r="I333" s="850"/>
      <c r="J333" s="854"/>
      <c r="K333" s="874"/>
      <c r="L333" s="854"/>
      <c r="M333" s="849"/>
      <c r="N333" s="850"/>
      <c r="O333" s="853"/>
      <c r="P333" s="854"/>
      <c r="Q333" s="797"/>
      <c r="R333" s="798"/>
      <c r="S333" s="798"/>
      <c r="T333" s="798"/>
      <c r="U333" s="798"/>
      <c r="V333" s="797"/>
      <c r="W333" s="797"/>
      <c r="X333" s="797"/>
    </row>
    <row r="334">
      <c r="A334" s="878"/>
      <c r="B334" s="878"/>
      <c r="C334" s="850"/>
      <c r="D334" s="850"/>
      <c r="E334" s="878"/>
      <c r="F334" s="848"/>
      <c r="G334" s="852"/>
      <c r="H334" s="848"/>
      <c r="I334" s="850"/>
      <c r="J334" s="850"/>
      <c r="K334" s="851"/>
      <c r="L334" s="850"/>
      <c r="M334" s="852"/>
      <c r="N334" s="850"/>
      <c r="O334" s="853"/>
      <c r="P334" s="854"/>
      <c r="Q334" s="797"/>
      <c r="R334" s="798"/>
      <c r="S334" s="798"/>
      <c r="T334" s="798"/>
      <c r="U334" s="798"/>
      <c r="V334" s="797"/>
      <c r="W334" s="797"/>
      <c r="X334" s="797"/>
    </row>
    <row r="335">
      <c r="A335" s="878"/>
      <c r="B335" s="878"/>
      <c r="C335" s="850"/>
      <c r="D335" s="850"/>
      <c r="E335" s="878"/>
      <c r="F335" s="848"/>
      <c r="G335" s="852"/>
      <c r="H335" s="848"/>
      <c r="I335" s="850"/>
      <c r="J335" s="854"/>
      <c r="K335" s="874"/>
      <c r="L335" s="854"/>
      <c r="M335" s="849"/>
      <c r="N335" s="850"/>
      <c r="O335" s="875"/>
      <c r="P335" s="854"/>
      <c r="Q335" s="797"/>
      <c r="R335" s="798"/>
      <c r="S335" s="798"/>
      <c r="T335" s="798"/>
      <c r="U335" s="798"/>
      <c r="V335" s="797"/>
      <c r="W335" s="797"/>
      <c r="X335" s="797"/>
    </row>
    <row r="336">
      <c r="A336" s="878"/>
      <c r="B336" s="878"/>
      <c r="C336" s="850"/>
      <c r="D336" s="850"/>
      <c r="E336" s="878"/>
      <c r="F336" s="848"/>
      <c r="G336" s="852"/>
      <c r="H336" s="848"/>
      <c r="I336" s="850"/>
      <c r="J336" s="854"/>
      <c r="K336" s="874"/>
      <c r="L336" s="854"/>
      <c r="M336" s="849"/>
      <c r="N336" s="850"/>
      <c r="O336" s="853"/>
      <c r="P336" s="854"/>
      <c r="Q336" s="797"/>
      <c r="R336" s="798"/>
      <c r="S336" s="798"/>
      <c r="T336" s="798"/>
      <c r="U336" s="798"/>
      <c r="V336" s="797"/>
      <c r="W336" s="797"/>
      <c r="X336" s="797"/>
    </row>
    <row r="337">
      <c r="A337" s="878"/>
      <c r="B337" s="878"/>
      <c r="C337" s="850"/>
      <c r="D337" s="850"/>
      <c r="E337" s="878"/>
      <c r="F337" s="848"/>
      <c r="G337" s="852"/>
      <c r="H337" s="848"/>
      <c r="I337" s="850"/>
      <c r="J337" s="854"/>
      <c r="K337" s="874"/>
      <c r="L337" s="854"/>
      <c r="M337" s="849"/>
      <c r="N337" s="850"/>
      <c r="O337" s="875"/>
      <c r="P337" s="854"/>
      <c r="Q337" s="797"/>
      <c r="R337" s="798"/>
      <c r="S337" s="798"/>
      <c r="T337" s="798"/>
      <c r="U337" s="798"/>
      <c r="V337" s="797"/>
      <c r="W337" s="797"/>
      <c r="X337" s="797"/>
    </row>
    <row r="338">
      <c r="A338" s="878"/>
      <c r="B338" s="878"/>
      <c r="C338" s="850"/>
      <c r="D338" s="850"/>
      <c r="E338" s="878"/>
      <c r="F338" s="848"/>
      <c r="G338" s="852"/>
      <c r="H338" s="848"/>
      <c r="I338" s="850"/>
      <c r="J338" s="854"/>
      <c r="K338" s="874"/>
      <c r="L338" s="854"/>
      <c r="M338" s="849"/>
      <c r="N338" s="850"/>
      <c r="O338" s="875"/>
      <c r="P338" s="854"/>
      <c r="Q338" s="797"/>
      <c r="R338" s="798"/>
      <c r="S338" s="798"/>
      <c r="T338" s="798"/>
      <c r="U338" s="798"/>
      <c r="V338" s="797"/>
      <c r="W338" s="797"/>
      <c r="X338" s="797"/>
    </row>
    <row r="339">
      <c r="A339" s="878"/>
      <c r="B339" s="878"/>
      <c r="C339" s="850"/>
      <c r="D339" s="850"/>
      <c r="E339" s="878"/>
      <c r="F339" s="848"/>
      <c r="G339" s="852"/>
      <c r="H339" s="848"/>
      <c r="I339" s="850"/>
      <c r="J339" s="850"/>
      <c r="K339" s="854"/>
      <c r="L339" s="854"/>
      <c r="M339" s="852"/>
      <c r="N339" s="850"/>
      <c r="O339" s="853"/>
      <c r="P339" s="854"/>
      <c r="Q339" s="797"/>
      <c r="R339" s="798"/>
      <c r="S339" s="798"/>
      <c r="T339" s="798"/>
      <c r="U339" s="798"/>
      <c r="V339" s="797"/>
      <c r="W339" s="797"/>
      <c r="X339" s="797"/>
    </row>
    <row r="340">
      <c r="A340" s="878"/>
      <c r="B340" s="878"/>
      <c r="C340" s="850"/>
      <c r="D340" s="850"/>
      <c r="E340" s="878"/>
      <c r="F340" s="848"/>
      <c r="G340" s="852"/>
      <c r="H340" s="848"/>
      <c r="I340" s="850"/>
      <c r="J340" s="854"/>
      <c r="K340" s="850"/>
      <c r="L340" s="854"/>
      <c r="M340" s="852"/>
      <c r="N340" s="850"/>
      <c r="O340" s="853"/>
      <c r="P340" s="854"/>
      <c r="Q340" s="797"/>
      <c r="R340" s="798"/>
      <c r="S340" s="798"/>
      <c r="T340" s="798"/>
      <c r="U340" s="798"/>
      <c r="V340" s="797"/>
      <c r="W340" s="797"/>
      <c r="X340" s="797"/>
    </row>
    <row r="341">
      <c r="A341" s="878"/>
      <c r="B341" s="878"/>
      <c r="C341" s="850"/>
      <c r="D341" s="850"/>
      <c r="E341" s="878"/>
      <c r="F341" s="848"/>
      <c r="G341" s="852"/>
      <c r="H341" s="848"/>
      <c r="I341" s="850"/>
      <c r="J341" s="854"/>
      <c r="K341" s="874"/>
      <c r="L341" s="854"/>
      <c r="M341" s="849"/>
      <c r="N341" s="850"/>
      <c r="O341" s="853"/>
      <c r="P341" s="854"/>
      <c r="Q341" s="797"/>
      <c r="R341" s="798"/>
      <c r="S341" s="798"/>
      <c r="T341" s="798"/>
      <c r="U341" s="798"/>
      <c r="V341" s="797"/>
      <c r="W341" s="797"/>
      <c r="X341" s="797"/>
    </row>
    <row r="342">
      <c r="A342" s="878"/>
      <c r="B342" s="878"/>
      <c r="C342" s="850"/>
      <c r="D342" s="850"/>
      <c r="E342" s="878"/>
      <c r="F342" s="848"/>
      <c r="G342" s="852"/>
      <c r="H342" s="848"/>
      <c r="I342" s="850"/>
      <c r="J342" s="850"/>
      <c r="K342" s="874"/>
      <c r="L342" s="854"/>
      <c r="M342" s="849"/>
      <c r="N342" s="850"/>
      <c r="O342" s="853"/>
      <c r="P342" s="854"/>
      <c r="Q342" s="797"/>
      <c r="R342" s="798"/>
      <c r="S342" s="798"/>
      <c r="T342" s="798"/>
      <c r="U342" s="798"/>
      <c r="V342" s="797"/>
      <c r="W342" s="797"/>
      <c r="X342" s="797"/>
    </row>
    <row r="343">
      <c r="A343" s="878"/>
      <c r="B343" s="878"/>
      <c r="C343" s="850"/>
      <c r="D343" s="850"/>
      <c r="E343" s="878"/>
      <c r="F343" s="848"/>
      <c r="G343" s="852"/>
      <c r="H343" s="848"/>
      <c r="I343" s="850"/>
      <c r="J343" s="850"/>
      <c r="K343" s="851"/>
      <c r="L343" s="854"/>
      <c r="M343" s="849"/>
      <c r="N343" s="850"/>
      <c r="O343" s="875"/>
      <c r="P343" s="854"/>
      <c r="Q343" s="797"/>
      <c r="R343" s="798"/>
      <c r="S343" s="798"/>
      <c r="T343" s="798"/>
      <c r="U343" s="798"/>
      <c r="V343" s="797"/>
      <c r="W343" s="797"/>
      <c r="X343" s="797"/>
    </row>
    <row r="344">
      <c r="A344" s="878"/>
      <c r="B344" s="878"/>
      <c r="C344" s="850"/>
      <c r="D344" s="850"/>
      <c r="E344" s="878"/>
      <c r="F344" s="848"/>
      <c r="G344" s="852"/>
      <c r="H344" s="848"/>
      <c r="I344" s="850"/>
      <c r="J344" s="850"/>
      <c r="K344" s="851"/>
      <c r="L344" s="854"/>
      <c r="M344" s="849"/>
      <c r="N344" s="850"/>
      <c r="O344" s="853"/>
      <c r="P344" s="854"/>
      <c r="Q344" s="797"/>
      <c r="R344" s="798"/>
      <c r="S344" s="798"/>
      <c r="T344" s="798"/>
      <c r="U344" s="798"/>
      <c r="V344" s="797"/>
      <c r="W344" s="797"/>
      <c r="X344" s="797"/>
    </row>
    <row r="345">
      <c r="A345" s="878"/>
      <c r="B345" s="878"/>
      <c r="C345" s="850"/>
      <c r="D345" s="850"/>
      <c r="E345" s="878"/>
      <c r="F345" s="848"/>
      <c r="G345" s="852"/>
      <c r="H345" s="848"/>
      <c r="I345" s="850"/>
      <c r="J345" s="850"/>
      <c r="K345" s="874"/>
      <c r="L345" s="854"/>
      <c r="M345" s="849"/>
      <c r="N345" s="850"/>
      <c r="O345" s="875"/>
      <c r="P345" s="854"/>
      <c r="Q345" s="797"/>
      <c r="R345" s="808">
        <v>45744.0</v>
      </c>
      <c r="S345" s="792">
        <v>228172.0</v>
      </c>
      <c r="T345" s="792" t="s">
        <v>81</v>
      </c>
      <c r="U345" s="797"/>
      <c r="V345" s="797"/>
      <c r="W345" s="797"/>
      <c r="X345" s="797"/>
    </row>
    <row r="346">
      <c r="A346" s="878"/>
      <c r="B346" s="878"/>
      <c r="C346" s="850"/>
      <c r="D346" s="850"/>
      <c r="E346" s="878"/>
      <c r="F346" s="848"/>
      <c r="G346" s="852"/>
      <c r="H346" s="848"/>
      <c r="I346" s="850"/>
      <c r="J346" s="854"/>
      <c r="K346" s="874"/>
      <c r="L346" s="854"/>
      <c r="M346" s="849"/>
      <c r="N346" s="850"/>
      <c r="O346" s="853"/>
      <c r="P346" s="854"/>
      <c r="Q346" s="797"/>
      <c r="R346" s="808">
        <v>45747.0</v>
      </c>
      <c r="S346" s="792">
        <v>219754.0</v>
      </c>
      <c r="T346" s="792" t="s">
        <v>101</v>
      </c>
      <c r="U346" s="797"/>
      <c r="V346" s="797"/>
      <c r="W346" s="797"/>
      <c r="X346" s="797"/>
    </row>
    <row r="347">
      <c r="A347" s="878"/>
      <c r="B347" s="878"/>
      <c r="C347" s="850"/>
      <c r="D347" s="850"/>
      <c r="E347" s="878"/>
      <c r="F347" s="848"/>
      <c r="G347" s="852"/>
      <c r="H347" s="848"/>
      <c r="I347" s="850"/>
      <c r="J347" s="850"/>
      <c r="K347" s="874"/>
      <c r="L347" s="854"/>
      <c r="M347" s="849"/>
      <c r="N347" s="850"/>
      <c r="O347" s="875"/>
      <c r="P347" s="854"/>
      <c r="Q347" s="797"/>
      <c r="R347" s="797"/>
      <c r="S347" s="797"/>
      <c r="T347" s="797"/>
      <c r="U347" s="797"/>
      <c r="V347" s="797"/>
      <c r="W347" s="797"/>
      <c r="X347" s="797"/>
    </row>
    <row r="348">
      <c r="A348" s="878"/>
      <c r="B348" s="878"/>
      <c r="C348" s="850"/>
      <c r="D348" s="850"/>
      <c r="E348" s="878"/>
      <c r="F348" s="848"/>
      <c r="G348" s="852"/>
      <c r="H348" s="848"/>
      <c r="I348" s="850"/>
      <c r="J348" s="850"/>
      <c r="K348" s="851"/>
      <c r="L348" s="850"/>
      <c r="M348" s="849"/>
      <c r="N348" s="850"/>
      <c r="O348" s="875"/>
      <c r="P348" s="854"/>
      <c r="Q348" s="797"/>
      <c r="R348" s="798"/>
      <c r="S348" s="798"/>
      <c r="T348" s="798"/>
      <c r="U348" s="798"/>
      <c r="V348" s="797"/>
      <c r="W348" s="797"/>
      <c r="X348" s="797"/>
    </row>
    <row r="349">
      <c r="A349" s="878"/>
      <c r="B349" s="878"/>
      <c r="C349" s="850"/>
      <c r="D349" s="850"/>
      <c r="E349" s="878"/>
      <c r="F349" s="848"/>
      <c r="G349" s="852"/>
      <c r="H349" s="848"/>
      <c r="I349" s="850"/>
      <c r="J349" s="850"/>
      <c r="K349" s="874"/>
      <c r="L349" s="854"/>
      <c r="M349" s="849"/>
      <c r="N349" s="850"/>
      <c r="O349" s="875"/>
      <c r="P349" s="854"/>
      <c r="Q349" s="797"/>
      <c r="R349" s="798"/>
      <c r="S349" s="798"/>
      <c r="T349" s="798"/>
      <c r="U349" s="798"/>
      <c r="V349" s="797"/>
      <c r="W349" s="797"/>
      <c r="X349" s="797"/>
    </row>
    <row r="350">
      <c r="A350" s="878"/>
      <c r="B350" s="878"/>
      <c r="C350" s="850"/>
      <c r="D350" s="850"/>
      <c r="E350" s="878"/>
      <c r="F350" s="848"/>
      <c r="G350" s="852"/>
      <c r="H350" s="848"/>
      <c r="I350" s="850"/>
      <c r="J350" s="854"/>
      <c r="K350" s="874"/>
      <c r="L350" s="854"/>
      <c r="M350" s="849"/>
      <c r="N350" s="850"/>
      <c r="O350" s="853"/>
      <c r="P350" s="854"/>
      <c r="Q350" s="797"/>
      <c r="R350" s="798"/>
      <c r="S350" s="798"/>
      <c r="T350" s="798"/>
      <c r="U350" s="798"/>
      <c r="V350" s="797"/>
      <c r="W350" s="797"/>
      <c r="X350" s="797"/>
    </row>
    <row r="351">
      <c r="A351" s="878"/>
      <c r="B351" s="878"/>
      <c r="C351" s="850"/>
      <c r="D351" s="850"/>
      <c r="E351" s="878"/>
      <c r="F351" s="848"/>
      <c r="G351" s="852"/>
      <c r="H351" s="848"/>
      <c r="I351" s="850"/>
      <c r="J351" s="854"/>
      <c r="K351" s="874"/>
      <c r="L351" s="854"/>
      <c r="M351" s="849"/>
      <c r="N351" s="850"/>
      <c r="O351" s="853"/>
      <c r="P351" s="854"/>
      <c r="Q351" s="797"/>
      <c r="R351" s="798"/>
      <c r="S351" s="798"/>
      <c r="T351" s="798"/>
      <c r="U351" s="798"/>
      <c r="V351" s="797"/>
      <c r="W351" s="797"/>
      <c r="X351" s="797"/>
    </row>
    <row r="352">
      <c r="A352" s="878"/>
      <c r="B352" s="878"/>
      <c r="C352" s="850"/>
      <c r="D352" s="850"/>
      <c r="E352" s="878"/>
      <c r="F352" s="848"/>
      <c r="G352" s="852"/>
      <c r="H352" s="848"/>
      <c r="I352" s="850"/>
      <c r="J352" s="850"/>
      <c r="K352" s="851"/>
      <c r="L352" s="850"/>
      <c r="M352" s="852"/>
      <c r="N352" s="850"/>
      <c r="O352" s="875"/>
      <c r="P352" s="854"/>
      <c r="Q352" s="797"/>
      <c r="R352" s="798"/>
      <c r="S352" s="798"/>
      <c r="T352" s="798"/>
      <c r="U352" s="798"/>
      <c r="V352" s="797"/>
      <c r="W352" s="797"/>
      <c r="X352" s="797"/>
    </row>
    <row r="353">
      <c r="A353" s="878"/>
      <c r="B353" s="878"/>
      <c r="C353" s="850"/>
      <c r="D353" s="850"/>
      <c r="E353" s="878"/>
      <c r="F353" s="848"/>
      <c r="G353" s="852"/>
      <c r="H353" s="848"/>
      <c r="I353" s="850"/>
      <c r="J353" s="854"/>
      <c r="K353" s="874"/>
      <c r="L353" s="854"/>
      <c r="M353" s="849"/>
      <c r="N353" s="850"/>
      <c r="O353" s="853"/>
      <c r="P353" s="854"/>
      <c r="Q353" s="797"/>
      <c r="R353" s="798"/>
      <c r="S353" s="798"/>
      <c r="T353" s="798"/>
      <c r="U353" s="798"/>
      <c r="V353" s="797"/>
      <c r="W353" s="797"/>
      <c r="X353" s="797"/>
    </row>
    <row r="354">
      <c r="A354" s="878"/>
      <c r="B354" s="878"/>
      <c r="C354" s="850"/>
      <c r="D354" s="850"/>
      <c r="E354" s="878"/>
      <c r="F354" s="848"/>
      <c r="G354" s="852"/>
      <c r="H354" s="848"/>
      <c r="I354" s="850"/>
      <c r="J354" s="854"/>
      <c r="K354" s="874"/>
      <c r="L354" s="854"/>
      <c r="M354" s="849"/>
      <c r="N354" s="850"/>
      <c r="O354" s="875"/>
      <c r="P354" s="854"/>
      <c r="Q354" s="797"/>
      <c r="R354" s="798"/>
      <c r="S354" s="798"/>
      <c r="T354" s="798"/>
      <c r="U354" s="798"/>
      <c r="V354" s="797"/>
      <c r="W354" s="797"/>
      <c r="X354" s="797"/>
    </row>
    <row r="355">
      <c r="A355" s="878"/>
      <c r="B355" s="878"/>
      <c r="C355" s="850"/>
      <c r="D355" s="850"/>
      <c r="E355" s="878"/>
      <c r="F355" s="848"/>
      <c r="G355" s="852"/>
      <c r="H355" s="848"/>
      <c r="I355" s="850"/>
      <c r="J355" s="850"/>
      <c r="K355" s="874"/>
      <c r="L355" s="854"/>
      <c r="M355" s="849"/>
      <c r="N355" s="850"/>
      <c r="O355" s="875"/>
      <c r="P355" s="854"/>
      <c r="Q355" s="797"/>
      <c r="R355" s="798"/>
      <c r="S355" s="798"/>
      <c r="T355" s="798"/>
      <c r="U355" s="798"/>
      <c r="V355" s="797"/>
      <c r="W355" s="797"/>
      <c r="X355" s="797"/>
    </row>
    <row r="356">
      <c r="A356" s="878"/>
      <c r="B356" s="878"/>
      <c r="C356" s="850"/>
      <c r="D356" s="850"/>
      <c r="E356" s="878"/>
      <c r="F356" s="848"/>
      <c r="G356" s="852"/>
      <c r="H356" s="848"/>
      <c r="I356" s="850"/>
      <c r="J356" s="854"/>
      <c r="K356" s="874"/>
      <c r="L356" s="854"/>
      <c r="M356" s="849"/>
      <c r="N356" s="850"/>
      <c r="O356" s="875"/>
      <c r="P356" s="854"/>
      <c r="Q356" s="797"/>
      <c r="R356" s="798"/>
      <c r="S356" s="798"/>
      <c r="T356" s="798"/>
      <c r="U356" s="798"/>
      <c r="V356" s="797"/>
      <c r="W356" s="797"/>
      <c r="X356" s="797"/>
    </row>
    <row r="357">
      <c r="A357" s="878"/>
      <c r="B357" s="878"/>
      <c r="C357" s="850"/>
      <c r="D357" s="850"/>
      <c r="E357" s="878"/>
      <c r="F357" s="848"/>
      <c r="G357" s="852"/>
      <c r="H357" s="848"/>
      <c r="I357" s="850"/>
      <c r="J357" s="854"/>
      <c r="K357" s="874"/>
      <c r="L357" s="854"/>
      <c r="M357" s="849"/>
      <c r="N357" s="850"/>
      <c r="O357" s="875"/>
      <c r="P357" s="854"/>
      <c r="Q357" s="797"/>
      <c r="R357" s="798"/>
      <c r="S357" s="798"/>
      <c r="T357" s="798"/>
      <c r="U357" s="798"/>
      <c r="V357" s="797"/>
      <c r="W357" s="797"/>
      <c r="X357" s="797"/>
    </row>
    <row r="358">
      <c r="A358" s="878"/>
      <c r="B358" s="878"/>
      <c r="C358" s="850"/>
      <c r="D358" s="850"/>
      <c r="E358" s="878"/>
      <c r="F358" s="848"/>
      <c r="G358" s="852"/>
      <c r="H358" s="848"/>
      <c r="I358" s="850"/>
      <c r="J358" s="854"/>
      <c r="K358" s="874"/>
      <c r="L358" s="854"/>
      <c r="M358" s="849"/>
      <c r="N358" s="850"/>
      <c r="O358" s="875"/>
      <c r="P358" s="854"/>
      <c r="Q358" s="797"/>
      <c r="R358" s="798"/>
      <c r="S358" s="798"/>
      <c r="T358" s="798"/>
      <c r="U358" s="798"/>
      <c r="V358" s="797"/>
      <c r="W358" s="797"/>
      <c r="X358" s="797"/>
    </row>
    <row r="359">
      <c r="A359" s="878"/>
      <c r="B359" s="878"/>
      <c r="C359" s="850"/>
      <c r="D359" s="850"/>
      <c r="E359" s="878"/>
      <c r="F359" s="848"/>
      <c r="G359" s="852"/>
      <c r="H359" s="848"/>
      <c r="I359" s="850"/>
      <c r="J359" s="850"/>
      <c r="K359" s="851"/>
      <c r="L359" s="854"/>
      <c r="M359" s="849"/>
      <c r="N359" s="850"/>
      <c r="O359" s="853"/>
      <c r="P359" s="854"/>
      <c r="Q359" s="797"/>
      <c r="R359" s="798"/>
      <c r="S359" s="798"/>
      <c r="T359" s="798"/>
      <c r="U359" s="798"/>
      <c r="V359" s="797"/>
      <c r="W359" s="797"/>
      <c r="X359" s="797"/>
    </row>
    <row r="360">
      <c r="A360" s="878"/>
      <c r="B360" s="878"/>
      <c r="C360" s="850"/>
      <c r="D360" s="850"/>
      <c r="E360" s="878"/>
      <c r="F360" s="848"/>
      <c r="G360" s="852"/>
      <c r="H360" s="848"/>
      <c r="I360" s="850"/>
      <c r="J360" s="854"/>
      <c r="K360" s="874"/>
      <c r="L360" s="854"/>
      <c r="M360" s="849"/>
      <c r="N360" s="850"/>
      <c r="O360" s="875"/>
      <c r="P360" s="854"/>
      <c r="Q360" s="797"/>
      <c r="R360" s="798"/>
      <c r="S360" s="798"/>
      <c r="T360" s="798"/>
      <c r="U360" s="798"/>
      <c r="V360" s="797"/>
      <c r="W360" s="797"/>
      <c r="X360" s="797"/>
    </row>
    <row r="361">
      <c r="A361" s="878"/>
      <c r="B361" s="878"/>
      <c r="C361" s="850"/>
      <c r="D361" s="850"/>
      <c r="E361" s="878"/>
      <c r="F361" s="848"/>
      <c r="G361" s="852"/>
      <c r="H361" s="848"/>
      <c r="I361" s="850"/>
      <c r="J361" s="854"/>
      <c r="K361" s="874"/>
      <c r="L361" s="854"/>
      <c r="M361" s="852"/>
      <c r="N361" s="850"/>
      <c r="O361" s="875"/>
      <c r="P361" s="854"/>
      <c r="Q361" s="797"/>
      <c r="R361" s="798"/>
      <c r="S361" s="798"/>
      <c r="T361" s="798"/>
      <c r="U361" s="798"/>
      <c r="V361" s="797"/>
      <c r="W361" s="797"/>
      <c r="X361" s="797"/>
    </row>
    <row r="362">
      <c r="A362" s="878"/>
      <c r="B362" s="878"/>
      <c r="C362" s="850"/>
      <c r="D362" s="850"/>
      <c r="E362" s="878"/>
      <c r="F362" s="848"/>
      <c r="G362" s="852"/>
      <c r="H362" s="848"/>
      <c r="I362" s="850"/>
      <c r="J362" s="854"/>
      <c r="K362" s="874"/>
      <c r="L362" s="854"/>
      <c r="M362" s="849"/>
      <c r="N362" s="850"/>
      <c r="O362" s="853"/>
      <c r="P362" s="854"/>
      <c r="Q362" s="797"/>
      <c r="R362" s="798"/>
      <c r="S362" s="798"/>
      <c r="T362" s="798"/>
      <c r="U362" s="798"/>
      <c r="V362" s="797"/>
      <c r="W362" s="797"/>
      <c r="X362" s="797"/>
    </row>
    <row r="363">
      <c r="A363" s="878"/>
      <c r="B363" s="878"/>
      <c r="C363" s="850"/>
      <c r="D363" s="850"/>
      <c r="E363" s="878"/>
      <c r="F363" s="848"/>
      <c r="G363" s="852"/>
      <c r="H363" s="848"/>
      <c r="I363" s="850"/>
      <c r="J363" s="850"/>
      <c r="K363" s="851"/>
      <c r="L363" s="850"/>
      <c r="M363" s="849"/>
      <c r="N363" s="850"/>
      <c r="O363" s="875"/>
      <c r="P363" s="854"/>
      <c r="Q363" s="797"/>
      <c r="R363" s="798"/>
      <c r="S363" s="798"/>
      <c r="T363" s="798"/>
      <c r="U363" s="798"/>
      <c r="V363" s="797"/>
      <c r="W363" s="797"/>
      <c r="X363" s="797"/>
    </row>
    <row r="364">
      <c r="A364" s="878"/>
      <c r="B364" s="878"/>
      <c r="C364" s="850"/>
      <c r="D364" s="850"/>
      <c r="E364" s="878"/>
      <c r="F364" s="848"/>
      <c r="G364" s="852"/>
      <c r="H364" s="848"/>
      <c r="I364" s="850"/>
      <c r="J364" s="850"/>
      <c r="K364" s="874"/>
      <c r="L364" s="854"/>
      <c r="M364" s="849"/>
      <c r="N364" s="850"/>
      <c r="O364" s="875"/>
      <c r="P364" s="854"/>
      <c r="Q364" s="797"/>
      <c r="R364" s="798"/>
      <c r="S364" s="798"/>
      <c r="T364" s="798"/>
      <c r="U364" s="798"/>
      <c r="V364" s="797"/>
      <c r="W364" s="797"/>
      <c r="X364" s="797"/>
    </row>
    <row r="365">
      <c r="A365" s="878"/>
      <c r="B365" s="878"/>
      <c r="C365" s="850"/>
      <c r="D365" s="850"/>
      <c r="E365" s="878"/>
      <c r="F365" s="848"/>
      <c r="G365" s="852"/>
      <c r="H365" s="848"/>
      <c r="I365" s="850"/>
      <c r="J365" s="850"/>
      <c r="K365" s="851"/>
      <c r="L365" s="854"/>
      <c r="M365" s="849"/>
      <c r="N365" s="850"/>
      <c r="O365" s="875"/>
      <c r="P365" s="854"/>
      <c r="Q365" s="797"/>
      <c r="R365" s="798"/>
      <c r="S365" s="798"/>
      <c r="T365" s="798"/>
      <c r="U365" s="798"/>
      <c r="V365" s="797"/>
      <c r="W365" s="797"/>
      <c r="X365" s="797"/>
    </row>
    <row r="366">
      <c r="A366" s="878"/>
      <c r="B366" s="878"/>
      <c r="C366" s="850"/>
      <c r="D366" s="850"/>
      <c r="E366" s="878"/>
      <c r="F366" s="848"/>
      <c r="G366" s="852"/>
      <c r="H366" s="848"/>
      <c r="I366" s="850"/>
      <c r="J366" s="854"/>
      <c r="K366" s="874"/>
      <c r="L366" s="854"/>
      <c r="M366" s="849"/>
      <c r="N366" s="850"/>
      <c r="O366" s="853"/>
      <c r="P366" s="854"/>
      <c r="Q366" s="797"/>
      <c r="R366" s="798"/>
      <c r="S366" s="798"/>
      <c r="T366" s="798"/>
      <c r="U366" s="798"/>
      <c r="V366" s="797"/>
      <c r="W366" s="797"/>
      <c r="X366" s="797"/>
    </row>
    <row r="367">
      <c r="A367" s="878"/>
      <c r="B367" s="878"/>
      <c r="C367" s="850"/>
      <c r="D367" s="850"/>
      <c r="E367" s="878"/>
      <c r="F367" s="848"/>
      <c r="G367" s="852"/>
      <c r="H367" s="848"/>
      <c r="I367" s="850"/>
      <c r="J367" s="854"/>
      <c r="K367" s="874"/>
      <c r="L367" s="854"/>
      <c r="M367" s="849"/>
      <c r="N367" s="850"/>
      <c r="O367" s="853"/>
      <c r="P367" s="854"/>
      <c r="Q367" s="797"/>
      <c r="R367" s="798"/>
      <c r="S367" s="798"/>
      <c r="T367" s="798"/>
      <c r="U367" s="798"/>
      <c r="V367" s="797"/>
      <c r="W367" s="797"/>
      <c r="X367" s="797"/>
    </row>
    <row r="368">
      <c r="A368" s="878"/>
      <c r="B368" s="878"/>
      <c r="C368" s="850"/>
      <c r="D368" s="850"/>
      <c r="E368" s="878"/>
      <c r="F368" s="848"/>
      <c r="G368" s="852"/>
      <c r="H368" s="848"/>
      <c r="I368" s="850"/>
      <c r="J368" s="854"/>
      <c r="K368" s="874"/>
      <c r="L368" s="854"/>
      <c r="M368" s="849"/>
      <c r="N368" s="850"/>
      <c r="O368" s="875"/>
      <c r="P368" s="854"/>
      <c r="Q368" s="797"/>
      <c r="R368" s="798"/>
      <c r="S368" s="798"/>
      <c r="T368" s="798"/>
      <c r="U368" s="798"/>
      <c r="V368" s="797"/>
      <c r="W368" s="797"/>
      <c r="X368" s="797"/>
    </row>
    <row r="369">
      <c r="A369" s="878"/>
      <c r="B369" s="878"/>
      <c r="C369" s="850"/>
      <c r="D369" s="850"/>
      <c r="E369" s="878"/>
      <c r="F369" s="848"/>
      <c r="G369" s="852"/>
      <c r="H369" s="848"/>
      <c r="I369" s="850"/>
      <c r="J369" s="894"/>
      <c r="K369" s="851"/>
      <c r="L369" s="854"/>
      <c r="M369" s="849"/>
      <c r="N369" s="850"/>
      <c r="O369" s="875"/>
      <c r="P369" s="854"/>
      <c r="Q369" s="797"/>
      <c r="R369" s="798"/>
      <c r="S369" s="798"/>
      <c r="T369" s="798"/>
      <c r="U369" s="798"/>
      <c r="V369" s="797"/>
      <c r="W369" s="797"/>
      <c r="X369" s="797"/>
    </row>
    <row r="370">
      <c r="A370" s="878"/>
      <c r="B370" s="878"/>
      <c r="C370" s="850"/>
      <c r="D370" s="850"/>
      <c r="E370" s="878"/>
      <c r="F370" s="848"/>
      <c r="G370" s="852"/>
      <c r="H370" s="848"/>
      <c r="I370" s="850"/>
      <c r="J370" s="850"/>
      <c r="K370" s="851"/>
      <c r="L370" s="854"/>
      <c r="M370" s="852"/>
      <c r="N370" s="850"/>
      <c r="O370" s="853"/>
      <c r="P370" s="854"/>
      <c r="Q370" s="797"/>
      <c r="R370" s="798"/>
      <c r="S370" s="798"/>
      <c r="T370" s="798"/>
      <c r="U370" s="798"/>
      <c r="V370" s="797"/>
      <c r="W370" s="797"/>
      <c r="X370" s="797"/>
    </row>
    <row r="371">
      <c r="A371" s="878"/>
      <c r="B371" s="878"/>
      <c r="C371" s="850"/>
      <c r="D371" s="850"/>
      <c r="E371" s="878"/>
      <c r="F371" s="848"/>
      <c r="G371" s="852"/>
      <c r="H371" s="848"/>
      <c r="I371" s="850"/>
      <c r="J371" s="850"/>
      <c r="K371" s="851"/>
      <c r="L371" s="854"/>
      <c r="M371" s="849"/>
      <c r="N371" s="850"/>
      <c r="O371" s="853"/>
      <c r="P371" s="854"/>
      <c r="Q371" s="797"/>
      <c r="R371" s="798"/>
      <c r="S371" s="798"/>
      <c r="T371" s="798"/>
      <c r="U371" s="798"/>
      <c r="V371" s="797"/>
      <c r="W371" s="797"/>
      <c r="X371" s="797"/>
    </row>
    <row r="372">
      <c r="A372" s="878"/>
      <c r="B372" s="878"/>
      <c r="C372" s="850"/>
      <c r="D372" s="850"/>
      <c r="E372" s="878"/>
      <c r="F372" s="848"/>
      <c r="G372" s="852"/>
      <c r="H372" s="848"/>
      <c r="I372" s="850"/>
      <c r="J372" s="850"/>
      <c r="K372" s="851"/>
      <c r="L372" s="854"/>
      <c r="M372" s="849"/>
      <c r="N372" s="850"/>
      <c r="O372" s="875"/>
      <c r="P372" s="854"/>
      <c r="Q372" s="797"/>
      <c r="R372" s="798"/>
      <c r="S372" s="798"/>
      <c r="T372" s="798"/>
      <c r="U372" s="798"/>
      <c r="V372" s="797"/>
      <c r="W372" s="797"/>
      <c r="X372" s="797"/>
    </row>
    <row r="373">
      <c r="A373" s="878"/>
      <c r="B373" s="878"/>
      <c r="C373" s="850"/>
      <c r="D373" s="850"/>
      <c r="E373" s="878"/>
      <c r="F373" s="848"/>
      <c r="G373" s="852"/>
      <c r="H373" s="848"/>
      <c r="I373" s="850"/>
      <c r="J373" s="850"/>
      <c r="K373" s="851"/>
      <c r="L373" s="854"/>
      <c r="M373" s="852"/>
      <c r="N373" s="850"/>
      <c r="O373" s="853"/>
      <c r="P373" s="854"/>
      <c r="Q373" s="797"/>
      <c r="R373" s="798"/>
      <c r="S373" s="798"/>
      <c r="T373" s="798"/>
      <c r="U373" s="798"/>
      <c r="V373" s="797"/>
      <c r="W373" s="797"/>
      <c r="X373" s="797"/>
    </row>
    <row r="374">
      <c r="A374" s="878"/>
      <c r="B374" s="878"/>
      <c r="C374" s="850"/>
      <c r="D374" s="850"/>
      <c r="E374" s="878"/>
      <c r="F374" s="848"/>
      <c r="G374" s="852"/>
      <c r="H374" s="848"/>
      <c r="I374" s="850"/>
      <c r="J374" s="850"/>
      <c r="K374" s="851"/>
      <c r="L374" s="854"/>
      <c r="M374" s="852"/>
      <c r="N374" s="850"/>
      <c r="O374" s="853"/>
      <c r="P374" s="848"/>
      <c r="Q374" s="797"/>
      <c r="R374" s="798"/>
      <c r="S374" s="798"/>
      <c r="T374" s="798"/>
      <c r="U374" s="798"/>
      <c r="V374" s="797"/>
      <c r="W374" s="797"/>
      <c r="X374" s="797"/>
    </row>
    <row r="375">
      <c r="A375" s="878"/>
      <c r="B375" s="878"/>
      <c r="C375" s="850"/>
      <c r="D375" s="850"/>
      <c r="E375" s="878"/>
      <c r="F375" s="848"/>
      <c r="G375" s="852"/>
      <c r="H375" s="848"/>
      <c r="I375" s="850"/>
      <c r="J375" s="850"/>
      <c r="K375" s="851"/>
      <c r="L375" s="854"/>
      <c r="M375" s="852"/>
      <c r="N375" s="850"/>
      <c r="O375" s="853"/>
      <c r="P375" s="854"/>
      <c r="Q375" s="797"/>
      <c r="R375" s="798"/>
      <c r="S375" s="798"/>
      <c r="T375" s="798"/>
      <c r="U375" s="798"/>
      <c r="V375" s="797"/>
      <c r="W375" s="797"/>
      <c r="X375" s="797"/>
    </row>
    <row r="376">
      <c r="A376" s="878"/>
      <c r="B376" s="878"/>
      <c r="C376" s="850"/>
      <c r="D376" s="850"/>
      <c r="E376" s="878"/>
      <c r="F376" s="848"/>
      <c r="G376" s="852"/>
      <c r="H376" s="848"/>
      <c r="I376" s="850"/>
      <c r="J376" s="850"/>
      <c r="K376" s="851"/>
      <c r="L376" s="854"/>
      <c r="M376" s="849"/>
      <c r="N376" s="850"/>
      <c r="O376" s="853"/>
      <c r="P376" s="854"/>
      <c r="Q376" s="797"/>
      <c r="R376" s="798"/>
      <c r="S376" s="798"/>
      <c r="T376" s="798"/>
      <c r="U376" s="798"/>
      <c r="V376" s="797"/>
      <c r="W376" s="797"/>
      <c r="X376" s="797"/>
    </row>
    <row r="377">
      <c r="A377" s="878"/>
      <c r="B377" s="878"/>
      <c r="C377" s="850"/>
      <c r="D377" s="850"/>
      <c r="E377" s="878"/>
      <c r="F377" s="848"/>
      <c r="G377" s="852"/>
      <c r="H377" s="848"/>
      <c r="I377" s="850"/>
      <c r="J377" s="850"/>
      <c r="K377" s="850"/>
      <c r="L377" s="854"/>
      <c r="M377" s="852"/>
      <c r="N377" s="850"/>
      <c r="O377" s="853"/>
      <c r="P377" s="854"/>
      <c r="Q377" s="797"/>
      <c r="R377" s="798"/>
      <c r="S377" s="798"/>
      <c r="T377" s="798"/>
      <c r="U377" s="798"/>
      <c r="V377" s="797"/>
      <c r="W377" s="797"/>
      <c r="X377" s="797"/>
    </row>
    <row r="378">
      <c r="A378" s="878"/>
      <c r="B378" s="878"/>
      <c r="C378" s="850"/>
      <c r="D378" s="850"/>
      <c r="E378" s="878"/>
      <c r="F378" s="848"/>
      <c r="G378" s="852"/>
      <c r="H378" s="848"/>
      <c r="I378" s="850"/>
      <c r="J378" s="850"/>
      <c r="K378" s="850"/>
      <c r="L378" s="854"/>
      <c r="M378" s="852"/>
      <c r="N378" s="850"/>
      <c r="O378" s="853"/>
      <c r="P378" s="854"/>
      <c r="Q378" s="797"/>
      <c r="R378" s="798"/>
      <c r="S378" s="798"/>
      <c r="T378" s="798"/>
      <c r="U378" s="798"/>
      <c r="V378" s="797"/>
      <c r="W378" s="797"/>
      <c r="X378" s="797"/>
    </row>
    <row r="379">
      <c r="A379" s="878"/>
      <c r="B379" s="878"/>
      <c r="C379" s="850"/>
      <c r="D379" s="850"/>
      <c r="E379" s="878"/>
      <c r="F379" s="848"/>
      <c r="G379" s="852"/>
      <c r="H379" s="848"/>
      <c r="I379" s="850"/>
      <c r="J379" s="850"/>
      <c r="K379" s="851"/>
      <c r="L379" s="854"/>
      <c r="M379" s="849"/>
      <c r="N379" s="850"/>
      <c r="O379" s="853"/>
      <c r="P379" s="854"/>
      <c r="Q379" s="797"/>
      <c r="R379" s="798"/>
      <c r="S379" s="798"/>
      <c r="T379" s="798"/>
      <c r="U379" s="798"/>
      <c r="V379" s="797"/>
      <c r="W379" s="797"/>
      <c r="X379" s="797"/>
    </row>
    <row r="380">
      <c r="A380" s="878"/>
      <c r="B380" s="878"/>
      <c r="C380" s="850"/>
      <c r="D380" s="850"/>
      <c r="E380" s="878"/>
      <c r="F380" s="848"/>
      <c r="G380" s="852"/>
      <c r="H380" s="848"/>
      <c r="I380" s="850"/>
      <c r="J380" s="850"/>
      <c r="K380" s="851"/>
      <c r="L380" s="854"/>
      <c r="M380" s="849"/>
      <c r="N380" s="850"/>
      <c r="O380" s="875"/>
      <c r="P380" s="854"/>
      <c r="Q380" s="797"/>
      <c r="R380" s="798"/>
      <c r="S380" s="798"/>
      <c r="T380" s="798"/>
      <c r="U380" s="798"/>
      <c r="V380" s="797"/>
      <c r="W380" s="797"/>
      <c r="X380" s="797"/>
    </row>
    <row r="381">
      <c r="A381" s="878"/>
      <c r="B381" s="878"/>
      <c r="C381" s="850"/>
      <c r="D381" s="850"/>
      <c r="E381" s="878"/>
      <c r="F381" s="848"/>
      <c r="G381" s="852"/>
      <c r="H381" s="848"/>
      <c r="I381" s="850"/>
      <c r="J381" s="850"/>
      <c r="K381" s="854"/>
      <c r="L381" s="854"/>
      <c r="M381" s="852"/>
      <c r="N381" s="850"/>
      <c r="O381" s="853"/>
      <c r="P381" s="854"/>
      <c r="Q381" s="797"/>
      <c r="R381" s="798"/>
      <c r="S381" s="798"/>
      <c r="T381" s="798"/>
      <c r="U381" s="798"/>
      <c r="V381" s="797"/>
      <c r="W381" s="797"/>
      <c r="X381" s="797"/>
    </row>
    <row r="382">
      <c r="A382" s="878"/>
      <c r="B382" s="878"/>
      <c r="C382" s="850"/>
      <c r="D382" s="850"/>
      <c r="E382" s="878"/>
      <c r="F382" s="848"/>
      <c r="G382" s="852"/>
      <c r="H382" s="848"/>
      <c r="I382" s="850"/>
      <c r="J382" s="850"/>
      <c r="K382" s="851"/>
      <c r="L382" s="854"/>
      <c r="M382" s="849"/>
      <c r="N382" s="850"/>
      <c r="O382" s="853"/>
      <c r="P382" s="854"/>
      <c r="Q382" s="788"/>
      <c r="R382" s="798"/>
      <c r="S382" s="798"/>
      <c r="T382" s="798"/>
      <c r="U382" s="798"/>
      <c r="V382" s="797"/>
      <c r="W382" s="797"/>
      <c r="X382" s="797"/>
    </row>
    <row r="383">
      <c r="A383" s="878"/>
      <c r="B383" s="878"/>
      <c r="C383" s="850"/>
      <c r="D383" s="850"/>
      <c r="E383" s="878"/>
      <c r="F383" s="848"/>
      <c r="G383" s="852"/>
      <c r="H383" s="848"/>
      <c r="I383" s="850"/>
      <c r="J383" s="850"/>
      <c r="K383" s="854"/>
      <c r="L383" s="854"/>
      <c r="M383" s="852"/>
      <c r="N383" s="850"/>
      <c r="O383" s="853"/>
      <c r="P383" s="854"/>
      <c r="Q383" s="797"/>
      <c r="R383" s="798"/>
      <c r="S383" s="798"/>
      <c r="T383" s="798"/>
      <c r="U383" s="798"/>
      <c r="V383" s="797"/>
      <c r="W383" s="797"/>
      <c r="X383" s="797"/>
    </row>
    <row r="384">
      <c r="A384" s="878"/>
      <c r="B384" s="878"/>
      <c r="C384" s="850"/>
      <c r="D384" s="850"/>
      <c r="E384" s="878"/>
      <c r="F384" s="848"/>
      <c r="G384" s="852"/>
      <c r="H384" s="848"/>
      <c r="I384" s="850"/>
      <c r="J384" s="850"/>
      <c r="K384" s="854"/>
      <c r="L384" s="854"/>
      <c r="M384" s="852"/>
      <c r="N384" s="850"/>
      <c r="O384" s="853"/>
      <c r="P384" s="854"/>
      <c r="Q384" s="797"/>
      <c r="R384" s="798"/>
      <c r="S384" s="798"/>
      <c r="T384" s="798"/>
      <c r="U384" s="798"/>
      <c r="V384" s="797"/>
      <c r="W384" s="797"/>
      <c r="X384" s="797"/>
    </row>
    <row r="385">
      <c r="A385" s="878"/>
      <c r="B385" s="878"/>
      <c r="C385" s="850"/>
      <c r="D385" s="850"/>
      <c r="E385" s="878"/>
      <c r="F385" s="848"/>
      <c r="G385" s="852"/>
      <c r="H385" s="848"/>
      <c r="I385" s="850"/>
      <c r="J385" s="850"/>
      <c r="K385" s="851"/>
      <c r="L385" s="854"/>
      <c r="M385" s="849"/>
      <c r="N385" s="850"/>
      <c r="O385" s="853"/>
      <c r="P385" s="854"/>
      <c r="Q385" s="797"/>
      <c r="R385" s="798"/>
      <c r="S385" s="798"/>
      <c r="T385" s="798"/>
      <c r="U385" s="798"/>
      <c r="V385" s="797"/>
      <c r="W385" s="797"/>
      <c r="X385" s="797"/>
    </row>
    <row r="386">
      <c r="A386" s="878"/>
      <c r="B386" s="878"/>
      <c r="C386" s="850"/>
      <c r="D386" s="850"/>
      <c r="E386" s="878"/>
      <c r="F386" s="848"/>
      <c r="G386" s="852"/>
      <c r="H386" s="848"/>
      <c r="I386" s="850"/>
      <c r="J386" s="850"/>
      <c r="K386" s="851"/>
      <c r="L386" s="854"/>
      <c r="M386" s="849"/>
      <c r="N386" s="850"/>
      <c r="O386" s="875"/>
      <c r="P386" s="854"/>
      <c r="Q386" s="797"/>
      <c r="R386" s="798"/>
      <c r="S386" s="798"/>
      <c r="T386" s="798"/>
      <c r="U386" s="798"/>
      <c r="V386" s="797"/>
      <c r="W386" s="797"/>
      <c r="X386" s="797"/>
    </row>
    <row r="387">
      <c r="A387" s="878"/>
      <c r="B387" s="878"/>
      <c r="C387" s="850"/>
      <c r="D387" s="850"/>
      <c r="E387" s="878"/>
      <c r="F387" s="848"/>
      <c r="G387" s="852"/>
      <c r="H387" s="848"/>
      <c r="I387" s="850"/>
      <c r="J387" s="850"/>
      <c r="K387" s="851"/>
      <c r="L387" s="850"/>
      <c r="M387" s="852"/>
      <c r="N387" s="850"/>
      <c r="O387" s="853"/>
      <c r="P387" s="854"/>
      <c r="Q387" s="797"/>
      <c r="R387" s="798"/>
      <c r="S387" s="798"/>
      <c r="T387" s="798"/>
      <c r="U387" s="798"/>
      <c r="V387" s="797"/>
      <c r="W387" s="797"/>
      <c r="X387" s="797"/>
    </row>
    <row r="388">
      <c r="A388" s="878"/>
      <c r="B388" s="878"/>
      <c r="C388" s="850"/>
      <c r="D388" s="850"/>
      <c r="E388" s="878"/>
      <c r="F388" s="848"/>
      <c r="G388" s="852"/>
      <c r="H388" s="848"/>
      <c r="I388" s="850"/>
      <c r="J388" s="850"/>
      <c r="K388" s="851"/>
      <c r="L388" s="854"/>
      <c r="M388" s="852"/>
      <c r="N388" s="850"/>
      <c r="O388" s="875"/>
      <c r="P388" s="854"/>
      <c r="Q388" s="797"/>
      <c r="R388" s="798"/>
      <c r="S388" s="798"/>
      <c r="T388" s="798"/>
      <c r="U388" s="798"/>
      <c r="V388" s="797"/>
      <c r="W388" s="797"/>
      <c r="X388" s="797"/>
    </row>
    <row r="389">
      <c r="A389" s="878"/>
      <c r="B389" s="878"/>
      <c r="C389" s="850"/>
      <c r="D389" s="850"/>
      <c r="E389" s="878"/>
      <c r="F389" s="848"/>
      <c r="G389" s="852"/>
      <c r="H389" s="848"/>
      <c r="I389" s="850"/>
      <c r="J389" s="850"/>
      <c r="K389" s="851"/>
      <c r="L389" s="854"/>
      <c r="M389" s="852"/>
      <c r="N389" s="850"/>
      <c r="O389" s="875"/>
      <c r="P389" s="854"/>
      <c r="Q389" s="797"/>
      <c r="R389" s="798"/>
      <c r="S389" s="798"/>
      <c r="T389" s="798"/>
      <c r="U389" s="798"/>
      <c r="V389" s="797"/>
      <c r="W389" s="797"/>
      <c r="X389" s="797"/>
    </row>
    <row r="390">
      <c r="A390" s="878"/>
      <c r="B390" s="878"/>
      <c r="C390" s="850"/>
      <c r="D390" s="850"/>
      <c r="E390" s="878"/>
      <c r="F390" s="848"/>
      <c r="G390" s="852"/>
      <c r="H390" s="848"/>
      <c r="I390" s="850"/>
      <c r="J390" s="850"/>
      <c r="K390" s="851"/>
      <c r="L390" s="854"/>
      <c r="M390" s="852"/>
      <c r="N390" s="850"/>
      <c r="O390" s="875"/>
      <c r="P390" s="854"/>
      <c r="Q390" s="797"/>
      <c r="R390" s="798"/>
      <c r="S390" s="798"/>
      <c r="T390" s="798"/>
      <c r="U390" s="798"/>
      <c r="V390" s="797"/>
      <c r="W390" s="797"/>
      <c r="X390" s="797"/>
    </row>
    <row r="391">
      <c r="A391" s="878"/>
      <c r="B391" s="878"/>
      <c r="C391" s="850"/>
      <c r="D391" s="850"/>
      <c r="E391" s="878"/>
      <c r="F391" s="848"/>
      <c r="G391" s="852"/>
      <c r="H391" s="848"/>
      <c r="I391" s="850"/>
      <c r="J391" s="850"/>
      <c r="K391" s="851"/>
      <c r="L391" s="854"/>
      <c r="M391" s="852"/>
      <c r="N391" s="850"/>
      <c r="O391" s="875"/>
      <c r="P391" s="854"/>
      <c r="Q391" s="797"/>
      <c r="R391" s="798"/>
      <c r="S391" s="798"/>
      <c r="T391" s="798"/>
      <c r="U391" s="798"/>
      <c r="V391" s="797"/>
      <c r="W391" s="797"/>
      <c r="X391" s="797"/>
    </row>
    <row r="392">
      <c r="A392" s="878"/>
      <c r="B392" s="878"/>
      <c r="C392" s="850"/>
      <c r="D392" s="850"/>
      <c r="E392" s="878"/>
      <c r="F392" s="848"/>
      <c r="G392" s="852"/>
      <c r="H392" s="848"/>
      <c r="I392" s="850"/>
      <c r="J392" s="850"/>
      <c r="K392" s="851"/>
      <c r="L392" s="854"/>
      <c r="M392" s="849"/>
      <c r="N392" s="850"/>
      <c r="O392" s="875"/>
      <c r="P392" s="854"/>
      <c r="Q392" s="797"/>
      <c r="R392" s="798"/>
      <c r="S392" s="798"/>
      <c r="T392" s="798"/>
      <c r="U392" s="798"/>
      <c r="V392" s="797"/>
      <c r="W392" s="797"/>
      <c r="X392" s="797"/>
    </row>
    <row r="393">
      <c r="A393" s="878"/>
      <c r="B393" s="878"/>
      <c r="C393" s="850"/>
      <c r="D393" s="850"/>
      <c r="E393" s="878"/>
      <c r="F393" s="848"/>
      <c r="G393" s="852"/>
      <c r="H393" s="848"/>
      <c r="I393" s="850"/>
      <c r="J393" s="850"/>
      <c r="K393" s="851"/>
      <c r="L393" s="854"/>
      <c r="M393" s="849"/>
      <c r="N393" s="850"/>
      <c r="O393" s="875"/>
      <c r="P393" s="854"/>
      <c r="Q393" s="797"/>
      <c r="R393" s="798"/>
      <c r="S393" s="798"/>
      <c r="T393" s="798"/>
      <c r="U393" s="798"/>
      <c r="V393" s="797"/>
      <c r="W393" s="797"/>
      <c r="X393" s="797"/>
    </row>
    <row r="394">
      <c r="A394" s="878"/>
      <c r="B394" s="878"/>
      <c r="C394" s="850"/>
      <c r="D394" s="850"/>
      <c r="E394" s="878"/>
      <c r="F394" s="848"/>
      <c r="G394" s="852"/>
      <c r="H394" s="848"/>
      <c r="I394" s="850"/>
      <c r="J394" s="850"/>
      <c r="K394" s="851"/>
      <c r="L394" s="854"/>
      <c r="M394" s="849"/>
      <c r="N394" s="850"/>
      <c r="O394" s="875"/>
      <c r="P394" s="854"/>
      <c r="Q394" s="797"/>
      <c r="R394" s="798"/>
      <c r="S394" s="798"/>
      <c r="T394" s="798"/>
      <c r="U394" s="798"/>
      <c r="V394" s="797"/>
      <c r="W394" s="797"/>
      <c r="X394" s="797"/>
    </row>
    <row r="395">
      <c r="A395" s="878"/>
      <c r="B395" s="878"/>
      <c r="C395" s="850"/>
      <c r="D395" s="850"/>
      <c r="E395" s="878"/>
      <c r="F395" s="848"/>
      <c r="G395" s="852"/>
      <c r="H395" s="848"/>
      <c r="I395" s="850"/>
      <c r="J395" s="850"/>
      <c r="K395" s="851"/>
      <c r="L395" s="854"/>
      <c r="M395" s="849"/>
      <c r="N395" s="850"/>
      <c r="O395" s="875"/>
      <c r="P395" s="854"/>
      <c r="Q395" s="797"/>
      <c r="R395" s="798"/>
      <c r="S395" s="798"/>
      <c r="T395" s="798"/>
      <c r="U395" s="798"/>
      <c r="V395" s="797"/>
      <c r="W395" s="797"/>
      <c r="X395" s="797"/>
    </row>
    <row r="396">
      <c r="A396" s="878"/>
      <c r="B396" s="878"/>
      <c r="C396" s="850"/>
      <c r="D396" s="850"/>
      <c r="E396" s="878"/>
      <c r="F396" s="848"/>
      <c r="G396" s="852"/>
      <c r="H396" s="848"/>
      <c r="I396" s="850"/>
      <c r="J396" s="850"/>
      <c r="K396" s="851"/>
      <c r="L396" s="854"/>
      <c r="M396" s="849"/>
      <c r="N396" s="850"/>
      <c r="O396" s="875"/>
      <c r="P396" s="854"/>
      <c r="Q396" s="797"/>
      <c r="R396" s="798"/>
      <c r="S396" s="798"/>
      <c r="T396" s="798"/>
      <c r="U396" s="798"/>
      <c r="V396" s="797"/>
      <c r="W396" s="797"/>
      <c r="X396" s="797"/>
    </row>
    <row r="397">
      <c r="A397" s="878"/>
      <c r="B397" s="878"/>
      <c r="C397" s="850"/>
      <c r="D397" s="850"/>
      <c r="E397" s="878"/>
      <c r="F397" s="848"/>
      <c r="G397" s="852"/>
      <c r="H397" s="848"/>
      <c r="I397" s="850"/>
      <c r="J397" s="850"/>
      <c r="K397" s="851"/>
      <c r="L397" s="854"/>
      <c r="M397" s="852"/>
      <c r="N397" s="850"/>
      <c r="O397" s="875"/>
      <c r="P397" s="854"/>
      <c r="Q397" s="797"/>
      <c r="R397" s="798"/>
      <c r="S397" s="798"/>
      <c r="T397" s="798"/>
      <c r="U397" s="798"/>
      <c r="V397" s="797"/>
      <c r="W397" s="797"/>
      <c r="X397" s="797"/>
    </row>
    <row r="398">
      <c r="A398" s="878"/>
      <c r="B398" s="878"/>
      <c r="C398" s="850"/>
      <c r="D398" s="850"/>
      <c r="E398" s="878"/>
      <c r="F398" s="848"/>
      <c r="G398" s="852"/>
      <c r="H398" s="848"/>
      <c r="I398" s="850"/>
      <c r="J398" s="850"/>
      <c r="K398" s="851"/>
      <c r="L398" s="854"/>
      <c r="M398" s="849"/>
      <c r="N398" s="850"/>
      <c r="O398" s="875"/>
      <c r="P398" s="854"/>
      <c r="Q398" s="797"/>
      <c r="R398" s="798"/>
      <c r="S398" s="798"/>
      <c r="T398" s="798"/>
      <c r="U398" s="798"/>
      <c r="V398" s="797"/>
      <c r="W398" s="797"/>
      <c r="X398" s="797"/>
    </row>
    <row r="399">
      <c r="A399" s="878"/>
      <c r="B399" s="878"/>
      <c r="C399" s="850"/>
      <c r="D399" s="850"/>
      <c r="E399" s="878"/>
      <c r="F399" s="848"/>
      <c r="G399" s="852"/>
      <c r="H399" s="848"/>
      <c r="I399" s="850"/>
      <c r="J399" s="850"/>
      <c r="K399" s="851"/>
      <c r="L399" s="854"/>
      <c r="M399" s="852"/>
      <c r="N399" s="850"/>
      <c r="O399" s="875"/>
      <c r="P399" s="854"/>
      <c r="Q399" s="797"/>
      <c r="R399" s="798"/>
      <c r="S399" s="798"/>
      <c r="T399" s="798"/>
      <c r="U399" s="798"/>
      <c r="V399" s="797"/>
      <c r="W399" s="797"/>
      <c r="X399" s="797"/>
    </row>
    <row r="400">
      <c r="A400" s="878"/>
      <c r="B400" s="878"/>
      <c r="C400" s="850"/>
      <c r="D400" s="850"/>
      <c r="E400" s="878"/>
      <c r="F400" s="848"/>
      <c r="G400" s="852"/>
      <c r="H400" s="848"/>
      <c r="I400" s="850"/>
      <c r="J400" s="850"/>
      <c r="K400" s="851"/>
      <c r="L400" s="854"/>
      <c r="M400" s="852"/>
      <c r="N400" s="850"/>
      <c r="O400" s="875"/>
      <c r="P400" s="854"/>
      <c r="Q400" s="797"/>
      <c r="R400" s="798"/>
      <c r="S400" s="798"/>
      <c r="T400" s="798"/>
      <c r="U400" s="798"/>
      <c r="V400" s="797"/>
      <c r="W400" s="797"/>
      <c r="X400" s="797"/>
    </row>
    <row r="401">
      <c r="A401" s="878"/>
      <c r="B401" s="878"/>
      <c r="C401" s="850"/>
      <c r="D401" s="850"/>
      <c r="E401" s="878"/>
      <c r="F401" s="848"/>
      <c r="G401" s="852"/>
      <c r="H401" s="848"/>
      <c r="I401" s="850"/>
      <c r="J401" s="850"/>
      <c r="K401" s="851"/>
      <c r="L401" s="854"/>
      <c r="M401" s="849"/>
      <c r="N401" s="850"/>
      <c r="O401" s="875"/>
      <c r="P401" s="854"/>
      <c r="Q401" s="797"/>
      <c r="R401" s="798"/>
      <c r="S401" s="798"/>
      <c r="T401" s="798"/>
      <c r="U401" s="798"/>
      <c r="V401" s="797"/>
      <c r="W401" s="797"/>
      <c r="X401" s="797"/>
    </row>
    <row r="402">
      <c r="A402" s="878"/>
      <c r="B402" s="878"/>
      <c r="C402" s="850"/>
      <c r="D402" s="850"/>
      <c r="E402" s="878"/>
      <c r="F402" s="848"/>
      <c r="G402" s="852"/>
      <c r="H402" s="848"/>
      <c r="I402" s="850"/>
      <c r="J402" s="850"/>
      <c r="K402" s="851"/>
      <c r="L402" s="854"/>
      <c r="M402" s="849"/>
      <c r="N402" s="850"/>
      <c r="O402" s="875"/>
      <c r="P402" s="854"/>
      <c r="Q402" s="797"/>
      <c r="R402" s="798"/>
      <c r="S402" s="798"/>
      <c r="T402" s="798"/>
      <c r="U402" s="798"/>
      <c r="V402" s="797"/>
      <c r="W402" s="797"/>
      <c r="X402" s="797"/>
    </row>
    <row r="403">
      <c r="A403" s="878"/>
      <c r="B403" s="878"/>
      <c r="C403" s="850"/>
      <c r="D403" s="850"/>
      <c r="E403" s="878"/>
      <c r="F403" s="848"/>
      <c r="G403" s="852"/>
      <c r="H403" s="848"/>
      <c r="I403" s="850"/>
      <c r="J403" s="850"/>
      <c r="K403" s="850"/>
      <c r="L403" s="854"/>
      <c r="M403" s="852"/>
      <c r="N403" s="850"/>
      <c r="O403" s="853"/>
      <c r="P403" s="854"/>
      <c r="Q403" s="797"/>
      <c r="R403" s="798"/>
      <c r="S403" s="798"/>
      <c r="T403" s="798"/>
      <c r="U403" s="798"/>
      <c r="V403" s="797"/>
      <c r="W403" s="797"/>
      <c r="X403" s="797"/>
    </row>
    <row r="404">
      <c r="A404" s="878"/>
      <c r="B404" s="878"/>
      <c r="C404" s="850"/>
      <c r="D404" s="850"/>
      <c r="E404" s="878"/>
      <c r="F404" s="848"/>
      <c r="G404" s="852"/>
      <c r="H404" s="848"/>
      <c r="I404" s="850"/>
      <c r="J404" s="850"/>
      <c r="K404" s="851"/>
      <c r="L404" s="854"/>
      <c r="M404" s="849"/>
      <c r="N404" s="850"/>
      <c r="O404" s="875"/>
      <c r="P404" s="854"/>
      <c r="Q404" s="797"/>
      <c r="R404" s="798"/>
      <c r="S404" s="798"/>
      <c r="T404" s="798"/>
      <c r="U404" s="798"/>
      <c r="V404" s="797"/>
      <c r="W404" s="797"/>
      <c r="X404" s="797"/>
    </row>
    <row r="405">
      <c r="A405" s="878"/>
      <c r="B405" s="878"/>
      <c r="C405" s="850"/>
      <c r="D405" s="850"/>
      <c r="E405" s="878"/>
      <c r="F405" s="848"/>
      <c r="G405" s="852"/>
      <c r="H405" s="848"/>
      <c r="I405" s="850"/>
      <c r="J405" s="850"/>
      <c r="K405" s="851"/>
      <c r="L405" s="854"/>
      <c r="M405" s="852"/>
      <c r="N405" s="850"/>
      <c r="O405" s="875"/>
      <c r="P405" s="854"/>
      <c r="Q405" s="797"/>
      <c r="R405" s="798"/>
      <c r="S405" s="798"/>
      <c r="T405" s="798"/>
      <c r="U405" s="798"/>
      <c r="V405" s="797"/>
      <c r="W405" s="797"/>
      <c r="X405" s="797"/>
    </row>
    <row r="406">
      <c r="A406" s="878"/>
      <c r="B406" s="878"/>
      <c r="C406" s="850"/>
      <c r="D406" s="850"/>
      <c r="E406" s="878"/>
      <c r="F406" s="848"/>
      <c r="G406" s="852"/>
      <c r="H406" s="848"/>
      <c r="I406" s="850"/>
      <c r="J406" s="850"/>
      <c r="K406" s="851"/>
      <c r="L406" s="854"/>
      <c r="M406" s="849"/>
      <c r="N406" s="850"/>
      <c r="O406" s="875"/>
      <c r="P406" s="854"/>
      <c r="Q406" s="797"/>
      <c r="R406" s="798"/>
      <c r="S406" s="798"/>
      <c r="T406" s="798"/>
      <c r="U406" s="798"/>
      <c r="V406" s="797"/>
      <c r="W406" s="797"/>
      <c r="X406" s="797"/>
    </row>
    <row r="407">
      <c r="A407" s="878"/>
      <c r="B407" s="878"/>
      <c r="C407" s="850"/>
      <c r="D407" s="850"/>
      <c r="E407" s="878"/>
      <c r="F407" s="848"/>
      <c r="G407" s="852"/>
      <c r="H407" s="848"/>
      <c r="I407" s="850"/>
      <c r="J407" s="850"/>
      <c r="K407" s="851"/>
      <c r="L407" s="854"/>
      <c r="M407" s="849"/>
      <c r="N407" s="850"/>
      <c r="O407" s="875"/>
      <c r="P407" s="854"/>
      <c r="Q407" s="797"/>
      <c r="R407" s="798"/>
      <c r="S407" s="798"/>
      <c r="T407" s="798"/>
      <c r="U407" s="798"/>
      <c r="V407" s="797"/>
      <c r="W407" s="797"/>
      <c r="X407" s="797"/>
    </row>
    <row r="408">
      <c r="A408" s="878"/>
      <c r="B408" s="878"/>
      <c r="C408" s="850"/>
      <c r="D408" s="850"/>
      <c r="E408" s="878"/>
      <c r="F408" s="895"/>
      <c r="G408" s="852"/>
      <c r="H408" s="848"/>
      <c r="I408" s="850"/>
      <c r="J408" s="850"/>
      <c r="K408" s="851"/>
      <c r="L408" s="854"/>
      <c r="M408" s="852"/>
      <c r="N408" s="850"/>
      <c r="O408" s="853"/>
      <c r="P408" s="854"/>
      <c r="Q408" s="797"/>
      <c r="R408" s="798"/>
      <c r="S408" s="798"/>
      <c r="T408" s="798"/>
      <c r="U408" s="798"/>
      <c r="V408" s="797"/>
      <c r="W408" s="797"/>
      <c r="X408" s="797"/>
    </row>
    <row r="409">
      <c r="A409" s="847"/>
      <c r="B409" s="878"/>
      <c r="C409" s="848"/>
      <c r="D409" s="850"/>
      <c r="E409" s="878"/>
      <c r="F409" s="895"/>
      <c r="G409" s="852"/>
      <c r="H409" s="848"/>
      <c r="I409" s="848"/>
      <c r="J409" s="854"/>
      <c r="K409" s="874"/>
      <c r="L409" s="854"/>
      <c r="M409" s="849"/>
      <c r="N409" s="848"/>
      <c r="O409" s="875"/>
      <c r="P409" s="854"/>
      <c r="Q409" s="837"/>
      <c r="R409" s="797"/>
      <c r="S409" s="797"/>
      <c r="T409" s="797"/>
      <c r="U409" s="797"/>
      <c r="V409" s="837"/>
      <c r="W409" s="837"/>
      <c r="X409" s="837"/>
    </row>
    <row r="410">
      <c r="A410" s="847"/>
      <c r="B410" s="878"/>
      <c r="C410" s="848"/>
      <c r="D410" s="850"/>
      <c r="E410" s="878"/>
      <c r="F410" s="895"/>
      <c r="G410" s="852"/>
      <c r="H410" s="848"/>
      <c r="I410" s="850"/>
      <c r="J410" s="854"/>
      <c r="K410" s="874"/>
      <c r="L410" s="854"/>
      <c r="M410" s="852"/>
      <c r="N410" s="848"/>
      <c r="O410" s="875"/>
      <c r="P410" s="854"/>
      <c r="Q410" s="837"/>
      <c r="R410" s="797"/>
      <c r="S410" s="797"/>
      <c r="T410" s="797"/>
      <c r="U410" s="797"/>
      <c r="V410" s="837"/>
      <c r="W410" s="837"/>
      <c r="X410" s="837"/>
    </row>
    <row r="411">
      <c r="A411" s="847"/>
      <c r="B411" s="878"/>
      <c r="C411" s="848"/>
      <c r="D411" s="850"/>
      <c r="E411" s="847"/>
      <c r="F411" s="848"/>
      <c r="G411" s="849"/>
      <c r="H411" s="848"/>
      <c r="I411" s="848"/>
      <c r="J411" s="854"/>
      <c r="K411" s="874"/>
      <c r="L411" s="854"/>
      <c r="M411" s="849"/>
      <c r="N411" s="848"/>
      <c r="O411" s="853"/>
      <c r="P411" s="854"/>
      <c r="Q411" s="837"/>
      <c r="R411" s="797"/>
      <c r="S411" s="797"/>
      <c r="T411" s="797"/>
      <c r="U411" s="797"/>
      <c r="V411" s="837"/>
      <c r="W411" s="837"/>
      <c r="X411" s="837"/>
    </row>
    <row r="412">
      <c r="A412" s="847"/>
      <c r="B412" s="878"/>
      <c r="C412" s="848"/>
      <c r="D412" s="850"/>
      <c r="E412" s="847"/>
      <c r="F412" s="848"/>
      <c r="G412" s="849"/>
      <c r="H412" s="848"/>
      <c r="I412" s="850"/>
      <c r="J412" s="850"/>
      <c r="K412" s="851"/>
      <c r="L412" s="854"/>
      <c r="M412" s="849"/>
      <c r="N412" s="850"/>
      <c r="O412" s="853"/>
      <c r="P412" s="854"/>
      <c r="Q412" s="837"/>
      <c r="R412" s="797"/>
      <c r="S412" s="797"/>
      <c r="T412" s="797"/>
      <c r="U412" s="797"/>
      <c r="V412" s="837"/>
      <c r="W412" s="837"/>
      <c r="X412" s="837"/>
    </row>
    <row r="413">
      <c r="A413" s="847"/>
      <c r="B413" s="878"/>
      <c r="C413" s="848"/>
      <c r="D413" s="850"/>
      <c r="E413" s="847"/>
      <c r="F413" s="848"/>
      <c r="G413" s="849"/>
      <c r="H413" s="848"/>
      <c r="I413" s="850"/>
      <c r="J413" s="854"/>
      <c r="K413" s="874"/>
      <c r="L413" s="854"/>
      <c r="M413" s="849"/>
      <c r="N413" s="848"/>
      <c r="O413" s="853"/>
      <c r="P413" s="854"/>
      <c r="Q413" s="837"/>
      <c r="R413" s="797"/>
      <c r="S413" s="797"/>
      <c r="T413" s="797"/>
      <c r="U413" s="797"/>
      <c r="V413" s="837"/>
      <c r="W413" s="837"/>
      <c r="X413" s="837"/>
    </row>
    <row r="414">
      <c r="A414" s="847"/>
      <c r="B414" s="878"/>
      <c r="C414" s="848"/>
      <c r="D414" s="848"/>
      <c r="E414" s="847"/>
      <c r="F414" s="848"/>
      <c r="G414" s="849"/>
      <c r="H414" s="848"/>
      <c r="I414" s="850"/>
      <c r="J414" s="848"/>
      <c r="K414" s="874"/>
      <c r="L414" s="854"/>
      <c r="M414" s="849"/>
      <c r="N414" s="850"/>
      <c r="O414" s="875"/>
      <c r="P414" s="848"/>
      <c r="Q414" s="837"/>
      <c r="R414" s="797"/>
      <c r="S414" s="797"/>
      <c r="T414" s="797"/>
      <c r="U414" s="797"/>
      <c r="V414" s="837"/>
      <c r="W414" s="837"/>
      <c r="X414" s="837"/>
    </row>
    <row r="415">
      <c r="A415" s="847"/>
      <c r="B415" s="878"/>
      <c r="C415" s="848"/>
      <c r="D415" s="848"/>
      <c r="E415" s="847"/>
      <c r="F415" s="848"/>
      <c r="G415" s="849"/>
      <c r="H415" s="848"/>
      <c r="I415" s="850"/>
      <c r="J415" s="850"/>
      <c r="K415" s="851"/>
      <c r="L415" s="850"/>
      <c r="M415" s="849"/>
      <c r="N415" s="850"/>
      <c r="O415" s="875"/>
      <c r="P415" s="848"/>
      <c r="Q415" s="837"/>
      <c r="R415" s="797"/>
      <c r="S415" s="797"/>
      <c r="T415" s="797"/>
      <c r="U415" s="797"/>
      <c r="V415" s="837"/>
      <c r="W415" s="837"/>
      <c r="X415" s="837"/>
    </row>
    <row r="416">
      <c r="A416" s="847"/>
      <c r="B416" s="878"/>
      <c r="C416" s="848"/>
      <c r="D416" s="850"/>
      <c r="E416" s="849"/>
      <c r="F416" s="848"/>
      <c r="G416" s="849"/>
      <c r="H416" s="848"/>
      <c r="I416" s="848"/>
      <c r="J416" s="854"/>
      <c r="K416" s="874"/>
      <c r="L416" s="854"/>
      <c r="M416" s="849"/>
      <c r="N416" s="848"/>
      <c r="O416" s="875"/>
      <c r="P416" s="854"/>
      <c r="Q416" s="837"/>
      <c r="R416" s="797"/>
      <c r="S416" s="797"/>
      <c r="T416" s="797"/>
      <c r="U416" s="797"/>
      <c r="V416" s="837"/>
      <c r="W416" s="837"/>
      <c r="X416" s="837"/>
    </row>
    <row r="417">
      <c r="A417" s="847"/>
      <c r="B417" s="878"/>
      <c r="C417" s="848"/>
      <c r="D417" s="850"/>
      <c r="E417" s="849"/>
      <c r="F417" s="848"/>
      <c r="G417" s="849"/>
      <c r="H417" s="848"/>
      <c r="I417" s="848"/>
      <c r="J417" s="854"/>
      <c r="K417" s="874"/>
      <c r="L417" s="854"/>
      <c r="M417" s="849"/>
      <c r="N417" s="848"/>
      <c r="O417" s="853"/>
      <c r="P417" s="854"/>
      <c r="Q417" s="837"/>
      <c r="R417" s="797"/>
      <c r="S417" s="797"/>
      <c r="T417" s="797"/>
      <c r="U417" s="797"/>
      <c r="V417" s="837"/>
      <c r="W417" s="837"/>
      <c r="X417" s="837"/>
    </row>
    <row r="418">
      <c r="A418" s="847"/>
      <c r="B418" s="878"/>
      <c r="C418" s="848"/>
      <c r="D418" s="850"/>
      <c r="E418" s="849"/>
      <c r="F418" s="848"/>
      <c r="G418" s="849"/>
      <c r="H418" s="848"/>
      <c r="I418" s="848"/>
      <c r="J418" s="854"/>
      <c r="K418" s="874"/>
      <c r="L418" s="854"/>
      <c r="M418" s="849"/>
      <c r="N418" s="850"/>
      <c r="O418" s="875"/>
      <c r="P418" s="854"/>
      <c r="Q418" s="837"/>
      <c r="R418" s="797"/>
      <c r="S418" s="797"/>
      <c r="T418" s="797"/>
      <c r="U418" s="797"/>
      <c r="V418" s="837"/>
      <c r="W418" s="837"/>
      <c r="X418" s="837"/>
    </row>
    <row r="419">
      <c r="A419" s="847"/>
      <c r="B419" s="878"/>
      <c r="C419" s="848"/>
      <c r="D419" s="850"/>
      <c r="E419" s="849"/>
      <c r="F419" s="848"/>
      <c r="G419" s="849"/>
      <c r="H419" s="848"/>
      <c r="I419" s="850"/>
      <c r="J419" s="854"/>
      <c r="K419" s="854"/>
      <c r="L419" s="854"/>
      <c r="M419" s="852"/>
      <c r="N419" s="850"/>
      <c r="O419" s="853"/>
      <c r="P419" s="854"/>
      <c r="Q419" s="837"/>
      <c r="R419" s="797"/>
      <c r="S419" s="797"/>
      <c r="T419" s="797"/>
      <c r="U419" s="797"/>
      <c r="V419" s="837"/>
      <c r="W419" s="837"/>
      <c r="X419" s="837"/>
    </row>
    <row r="420">
      <c r="A420" s="847"/>
      <c r="B420" s="878"/>
      <c r="C420" s="848"/>
      <c r="D420" s="850"/>
      <c r="E420" s="849"/>
      <c r="F420" s="848"/>
      <c r="G420" s="849"/>
      <c r="H420" s="848"/>
      <c r="I420" s="848"/>
      <c r="J420" s="854"/>
      <c r="K420" s="854"/>
      <c r="L420" s="854"/>
      <c r="M420" s="852"/>
      <c r="N420" s="850"/>
      <c r="O420" s="853"/>
      <c r="P420" s="854"/>
      <c r="Q420" s="837"/>
      <c r="R420" s="797"/>
      <c r="S420" s="797"/>
      <c r="T420" s="797"/>
      <c r="U420" s="797"/>
      <c r="V420" s="837"/>
      <c r="W420" s="837"/>
      <c r="X420" s="837"/>
    </row>
    <row r="421">
      <c r="A421" s="847"/>
      <c r="B421" s="878"/>
      <c r="C421" s="848"/>
      <c r="D421" s="850"/>
      <c r="E421" s="849"/>
      <c r="F421" s="848"/>
      <c r="G421" s="849"/>
      <c r="H421" s="848"/>
      <c r="I421" s="848"/>
      <c r="J421" s="854"/>
      <c r="K421" s="854"/>
      <c r="L421" s="854"/>
      <c r="M421" s="852"/>
      <c r="N421" s="850"/>
      <c r="O421" s="853"/>
      <c r="P421" s="854"/>
      <c r="Q421" s="837"/>
      <c r="R421" s="797"/>
      <c r="S421" s="797"/>
      <c r="T421" s="797"/>
      <c r="U421" s="797"/>
      <c r="V421" s="837"/>
      <c r="W421" s="837"/>
      <c r="X421" s="837"/>
    </row>
    <row r="422">
      <c r="A422" s="847"/>
      <c r="B422" s="878"/>
      <c r="C422" s="848"/>
      <c r="D422" s="850"/>
      <c r="E422" s="849"/>
      <c r="F422" s="848"/>
      <c r="G422" s="849"/>
      <c r="H422" s="848"/>
      <c r="I422" s="850"/>
      <c r="J422" s="848"/>
      <c r="K422" s="874"/>
      <c r="L422" s="854"/>
      <c r="M422" s="849"/>
      <c r="N422" s="848"/>
      <c r="O422" s="875"/>
      <c r="P422" s="854"/>
      <c r="Q422" s="837"/>
      <c r="R422" s="797"/>
      <c r="S422" s="797"/>
      <c r="T422" s="797"/>
      <c r="U422" s="797"/>
      <c r="V422" s="837"/>
      <c r="W422" s="837"/>
      <c r="X422" s="837"/>
    </row>
    <row r="423">
      <c r="A423" s="847"/>
      <c r="B423" s="878"/>
      <c r="C423" s="848"/>
      <c r="D423" s="850"/>
      <c r="E423" s="849"/>
      <c r="F423" s="848"/>
      <c r="G423" s="849"/>
      <c r="H423" s="848"/>
      <c r="I423" s="850"/>
      <c r="J423" s="854"/>
      <c r="K423" s="851"/>
      <c r="L423" s="854"/>
      <c r="M423" s="849"/>
      <c r="N423" s="848"/>
      <c r="O423" s="875"/>
      <c r="P423" s="854"/>
      <c r="Q423" s="837"/>
      <c r="R423" s="797"/>
      <c r="S423" s="797"/>
      <c r="T423" s="797"/>
      <c r="U423" s="797"/>
      <c r="V423" s="837"/>
      <c r="W423" s="837"/>
      <c r="X423" s="837"/>
    </row>
    <row r="424">
      <c r="A424" s="847"/>
      <c r="B424" s="878"/>
      <c r="C424" s="848"/>
      <c r="D424" s="850"/>
      <c r="E424" s="849"/>
      <c r="F424" s="848"/>
      <c r="G424" s="849"/>
      <c r="H424" s="848"/>
      <c r="I424" s="848"/>
      <c r="J424" s="850"/>
      <c r="K424" s="874"/>
      <c r="L424" s="850"/>
      <c r="M424" s="852"/>
      <c r="N424" s="850"/>
      <c r="O424" s="853"/>
      <c r="P424" s="854"/>
      <c r="Q424" s="837"/>
      <c r="R424" s="797"/>
      <c r="S424" s="797"/>
      <c r="T424" s="797"/>
      <c r="U424" s="797"/>
      <c r="V424" s="837"/>
      <c r="W424" s="837"/>
      <c r="X424" s="837"/>
    </row>
    <row r="425">
      <c r="A425" s="878"/>
      <c r="B425" s="878"/>
      <c r="C425" s="848"/>
      <c r="D425" s="850"/>
      <c r="E425" s="849"/>
      <c r="F425" s="848"/>
      <c r="G425" s="849"/>
      <c r="H425" s="848"/>
      <c r="I425" s="850"/>
      <c r="J425" s="854"/>
      <c r="K425" s="874"/>
      <c r="L425" s="850"/>
      <c r="M425" s="852"/>
      <c r="N425" s="850"/>
      <c r="O425" s="853"/>
      <c r="P425" s="854"/>
      <c r="Q425" s="837"/>
      <c r="R425" s="797"/>
      <c r="S425" s="797"/>
      <c r="T425" s="797"/>
      <c r="U425" s="797"/>
      <c r="V425" s="837"/>
      <c r="W425" s="837"/>
      <c r="X425" s="837"/>
    </row>
    <row r="426">
      <c r="A426" s="847"/>
      <c r="B426" s="878"/>
      <c r="C426" s="848"/>
      <c r="D426" s="850"/>
      <c r="E426" s="849"/>
      <c r="F426" s="848"/>
      <c r="G426" s="849"/>
      <c r="H426" s="848"/>
      <c r="I426" s="848"/>
      <c r="J426" s="854"/>
      <c r="K426" s="850"/>
      <c r="L426" s="854"/>
      <c r="M426" s="852"/>
      <c r="N426" s="850"/>
      <c r="O426" s="853"/>
      <c r="P426" s="854"/>
      <c r="Q426" s="837"/>
      <c r="R426" s="797"/>
      <c r="S426" s="797"/>
      <c r="T426" s="797"/>
      <c r="U426" s="797"/>
      <c r="V426" s="837"/>
      <c r="W426" s="837"/>
      <c r="X426" s="837"/>
    </row>
    <row r="427">
      <c r="A427" s="847"/>
      <c r="B427" s="878"/>
      <c r="C427" s="848"/>
      <c r="D427" s="850"/>
      <c r="E427" s="849"/>
      <c r="F427" s="848"/>
      <c r="G427" s="849"/>
      <c r="H427" s="848"/>
      <c r="I427" s="848"/>
      <c r="J427" s="854"/>
      <c r="K427" s="874"/>
      <c r="L427" s="854"/>
      <c r="M427" s="849"/>
      <c r="N427" s="848"/>
      <c r="O427" s="875"/>
      <c r="P427" s="854"/>
      <c r="Q427" s="837"/>
      <c r="R427" s="797"/>
      <c r="S427" s="797"/>
      <c r="T427" s="797"/>
      <c r="U427" s="797"/>
      <c r="V427" s="837"/>
      <c r="W427" s="837"/>
      <c r="X427" s="837"/>
    </row>
    <row r="428">
      <c r="A428" s="847"/>
      <c r="B428" s="878"/>
      <c r="C428" s="848"/>
      <c r="D428" s="850"/>
      <c r="E428" s="849"/>
      <c r="F428" s="848"/>
      <c r="G428" s="849"/>
      <c r="H428" s="848"/>
      <c r="I428" s="848"/>
      <c r="J428" s="848"/>
      <c r="K428" s="874"/>
      <c r="L428" s="848"/>
      <c r="M428" s="849"/>
      <c r="N428" s="850"/>
      <c r="O428" s="876"/>
      <c r="P428" s="848"/>
      <c r="Q428" s="837"/>
      <c r="R428" s="797"/>
      <c r="S428" s="797"/>
      <c r="T428" s="797"/>
      <c r="U428" s="797"/>
      <c r="V428" s="837"/>
      <c r="W428" s="837"/>
      <c r="X428" s="837"/>
    </row>
    <row r="429">
      <c r="A429" s="847"/>
      <c r="B429" s="878"/>
      <c r="C429" s="848"/>
      <c r="D429" s="850"/>
      <c r="E429" s="849"/>
      <c r="F429" s="848"/>
      <c r="G429" s="849"/>
      <c r="H429" s="848"/>
      <c r="I429" s="850"/>
      <c r="J429" s="854"/>
      <c r="K429" s="854"/>
      <c r="L429" s="854"/>
      <c r="M429" s="852"/>
      <c r="N429" s="850"/>
      <c r="O429" s="853"/>
      <c r="P429" s="854"/>
      <c r="Q429" s="837"/>
      <c r="R429" s="797"/>
      <c r="S429" s="797"/>
      <c r="T429" s="797"/>
      <c r="U429" s="797"/>
      <c r="V429" s="837"/>
      <c r="W429" s="837"/>
      <c r="X429" s="837"/>
    </row>
    <row r="430">
      <c r="A430" s="847"/>
      <c r="B430" s="878"/>
      <c r="C430" s="848"/>
      <c r="D430" s="850"/>
      <c r="E430" s="849"/>
      <c r="F430" s="848"/>
      <c r="G430" s="849"/>
      <c r="H430" s="848"/>
      <c r="I430" s="848"/>
      <c r="J430" s="854"/>
      <c r="K430" s="874"/>
      <c r="L430" s="854"/>
      <c r="M430" s="849"/>
      <c r="N430" s="848"/>
      <c r="O430" s="875"/>
      <c r="P430" s="854"/>
      <c r="Q430" s="837"/>
      <c r="R430" s="797"/>
      <c r="S430" s="797"/>
      <c r="T430" s="797"/>
      <c r="U430" s="797"/>
      <c r="V430" s="837"/>
      <c r="W430" s="837"/>
      <c r="X430" s="837"/>
    </row>
    <row r="431">
      <c r="A431" s="847"/>
      <c r="B431" s="878"/>
      <c r="C431" s="848"/>
      <c r="D431" s="850"/>
      <c r="E431" s="849"/>
      <c r="F431" s="848"/>
      <c r="G431" s="849"/>
      <c r="H431" s="848"/>
      <c r="I431" s="850"/>
      <c r="J431" s="854"/>
      <c r="K431" s="854"/>
      <c r="L431" s="854"/>
      <c r="M431" s="852"/>
      <c r="N431" s="850"/>
      <c r="O431" s="853"/>
      <c r="P431" s="854"/>
      <c r="Q431" s="837"/>
      <c r="R431" s="797"/>
      <c r="S431" s="797"/>
      <c r="T431" s="797"/>
      <c r="U431" s="797"/>
      <c r="V431" s="837"/>
      <c r="W431" s="837"/>
      <c r="X431" s="837"/>
    </row>
    <row r="432">
      <c r="A432" s="878"/>
      <c r="B432" s="878"/>
      <c r="C432" s="848"/>
      <c r="D432" s="850"/>
      <c r="E432" s="849"/>
      <c r="F432" s="848"/>
      <c r="G432" s="849"/>
      <c r="H432" s="848"/>
      <c r="I432" s="850"/>
      <c r="J432" s="854"/>
      <c r="K432" s="851"/>
      <c r="L432" s="854"/>
      <c r="M432" s="849"/>
      <c r="N432" s="848"/>
      <c r="O432" s="875"/>
      <c r="P432" s="854"/>
      <c r="Q432" s="837"/>
      <c r="R432" s="797"/>
      <c r="S432" s="797"/>
      <c r="T432" s="797"/>
      <c r="U432" s="797"/>
      <c r="V432" s="837"/>
      <c r="W432" s="837"/>
      <c r="X432" s="837"/>
    </row>
    <row r="433">
      <c r="A433" s="878"/>
      <c r="B433" s="878"/>
      <c r="C433" s="850"/>
      <c r="D433" s="850"/>
      <c r="E433" s="878"/>
      <c r="F433" s="848"/>
      <c r="G433" s="852"/>
      <c r="H433" s="848"/>
      <c r="I433" s="850"/>
      <c r="J433" s="850"/>
      <c r="K433" s="874"/>
      <c r="L433" s="854"/>
      <c r="M433" s="849"/>
      <c r="N433" s="850"/>
      <c r="O433" s="853"/>
      <c r="P433" s="854"/>
      <c r="Q433" s="797"/>
      <c r="R433" s="798"/>
      <c r="S433" s="798"/>
      <c r="T433" s="798"/>
      <c r="U433" s="798"/>
      <c r="V433" s="797"/>
      <c r="W433" s="797"/>
      <c r="X433" s="797"/>
    </row>
    <row r="434">
      <c r="A434" s="878"/>
      <c r="B434" s="878"/>
      <c r="C434" s="850"/>
      <c r="D434" s="850"/>
      <c r="E434" s="878"/>
      <c r="F434" s="848"/>
      <c r="G434" s="852"/>
      <c r="H434" s="848"/>
      <c r="I434" s="850"/>
      <c r="J434" s="850"/>
      <c r="K434" s="851"/>
      <c r="L434" s="850"/>
      <c r="M434" s="852"/>
      <c r="N434" s="850"/>
      <c r="O434" s="853"/>
      <c r="P434" s="854"/>
      <c r="Q434" s="797"/>
      <c r="R434" s="798"/>
      <c r="S434" s="798"/>
      <c r="T434" s="798"/>
      <c r="U434" s="798"/>
      <c r="V434" s="797"/>
      <c r="W434" s="797"/>
      <c r="X434" s="797"/>
    </row>
    <row r="435">
      <c r="A435" s="878"/>
      <c r="B435" s="878"/>
      <c r="C435" s="850"/>
      <c r="D435" s="850"/>
      <c r="E435" s="878"/>
      <c r="F435" s="848"/>
      <c r="G435" s="852"/>
      <c r="H435" s="848"/>
      <c r="I435" s="850"/>
      <c r="J435" s="850"/>
      <c r="K435" s="874"/>
      <c r="L435" s="854"/>
      <c r="M435" s="852"/>
      <c r="N435" s="850"/>
      <c r="O435" s="875"/>
      <c r="P435" s="854"/>
      <c r="Q435" s="797"/>
      <c r="R435" s="798"/>
      <c r="S435" s="798"/>
      <c r="T435" s="798"/>
      <c r="U435" s="798"/>
      <c r="V435" s="797"/>
      <c r="W435" s="797"/>
      <c r="X435" s="797"/>
    </row>
    <row r="436">
      <c r="A436" s="878"/>
      <c r="B436" s="878"/>
      <c r="C436" s="850"/>
      <c r="D436" s="850"/>
      <c r="E436" s="878"/>
      <c r="F436" s="848"/>
      <c r="G436" s="852"/>
      <c r="H436" s="848"/>
      <c r="I436" s="850"/>
      <c r="J436" s="850"/>
      <c r="K436" s="851"/>
      <c r="L436" s="850"/>
      <c r="M436" s="852"/>
      <c r="N436" s="850"/>
      <c r="O436" s="853"/>
      <c r="P436" s="854"/>
      <c r="Q436" s="797"/>
      <c r="R436" s="798"/>
      <c r="S436" s="798"/>
      <c r="T436" s="798"/>
      <c r="U436" s="798"/>
      <c r="V436" s="797"/>
      <c r="W436" s="797"/>
      <c r="X436" s="797"/>
    </row>
    <row r="437">
      <c r="A437" s="878"/>
      <c r="B437" s="878"/>
      <c r="C437" s="850"/>
      <c r="D437" s="850"/>
      <c r="E437" s="878"/>
      <c r="F437" s="848"/>
      <c r="G437" s="852"/>
      <c r="H437" s="848"/>
      <c r="I437" s="850"/>
      <c r="J437" s="850"/>
      <c r="K437" s="851"/>
      <c r="L437" s="850"/>
      <c r="M437" s="852"/>
      <c r="N437" s="850"/>
      <c r="O437" s="875"/>
      <c r="P437" s="854"/>
      <c r="Q437" s="797"/>
      <c r="R437" s="798"/>
      <c r="S437" s="798"/>
      <c r="T437" s="798"/>
      <c r="U437" s="798"/>
      <c r="V437" s="797"/>
      <c r="W437" s="797"/>
      <c r="X437" s="797"/>
    </row>
    <row r="438">
      <c r="A438" s="878"/>
      <c r="B438" s="878"/>
      <c r="C438" s="850"/>
      <c r="D438" s="850"/>
      <c r="E438" s="878"/>
      <c r="F438" s="848"/>
      <c r="G438" s="852"/>
      <c r="H438" s="848"/>
      <c r="I438" s="850"/>
      <c r="J438" s="850"/>
      <c r="K438" s="874"/>
      <c r="L438" s="854"/>
      <c r="M438" s="849"/>
      <c r="N438" s="850"/>
      <c r="O438" s="853"/>
      <c r="P438" s="854"/>
      <c r="Q438" s="797"/>
      <c r="R438" s="798"/>
      <c r="S438" s="798"/>
      <c r="T438" s="798"/>
      <c r="U438" s="798"/>
      <c r="V438" s="797"/>
      <c r="W438" s="797"/>
      <c r="X438" s="797"/>
    </row>
    <row r="439">
      <c r="A439" s="878"/>
      <c r="B439" s="878"/>
      <c r="C439" s="850"/>
      <c r="D439" s="850"/>
      <c r="E439" s="878"/>
      <c r="F439" s="848"/>
      <c r="G439" s="852"/>
      <c r="H439" s="848"/>
      <c r="I439" s="850"/>
      <c r="J439" s="850"/>
      <c r="K439" s="874"/>
      <c r="L439" s="854"/>
      <c r="M439" s="849"/>
      <c r="N439" s="850"/>
      <c r="O439" s="853"/>
      <c r="P439" s="854"/>
      <c r="Q439" s="797"/>
      <c r="R439" s="798"/>
      <c r="S439" s="798"/>
      <c r="T439" s="798"/>
      <c r="U439" s="798"/>
      <c r="V439" s="797"/>
      <c r="W439" s="797"/>
      <c r="X439" s="797"/>
    </row>
    <row r="440">
      <c r="A440" s="878"/>
      <c r="B440" s="878"/>
      <c r="C440" s="850"/>
      <c r="D440" s="850"/>
      <c r="E440" s="878"/>
      <c r="F440" s="848"/>
      <c r="G440" s="852"/>
      <c r="H440" s="848"/>
      <c r="I440" s="850"/>
      <c r="J440" s="850"/>
      <c r="K440" s="851"/>
      <c r="L440" s="850"/>
      <c r="M440" s="852"/>
      <c r="N440" s="850"/>
      <c r="O440" s="875"/>
      <c r="P440" s="854"/>
      <c r="Q440" s="797"/>
      <c r="R440" s="798"/>
      <c r="S440" s="798"/>
      <c r="T440" s="798"/>
      <c r="U440" s="798"/>
      <c r="V440" s="797"/>
      <c r="W440" s="797"/>
      <c r="X440" s="797"/>
    </row>
    <row r="441">
      <c r="A441" s="878"/>
      <c r="B441" s="878"/>
      <c r="C441" s="850"/>
      <c r="D441" s="850"/>
      <c r="E441" s="878"/>
      <c r="F441" s="848"/>
      <c r="G441" s="852"/>
      <c r="H441" s="848"/>
      <c r="I441" s="850"/>
      <c r="J441" s="854"/>
      <c r="K441" s="874"/>
      <c r="L441" s="854"/>
      <c r="M441" s="849"/>
      <c r="N441" s="850"/>
      <c r="O441" s="875"/>
      <c r="P441" s="854"/>
      <c r="Q441" s="797"/>
      <c r="R441" s="798"/>
      <c r="S441" s="798"/>
      <c r="T441" s="798"/>
      <c r="U441" s="798"/>
      <c r="V441" s="797"/>
      <c r="W441" s="797"/>
      <c r="X441" s="797"/>
    </row>
    <row r="442">
      <c r="A442" s="878"/>
      <c r="B442" s="878"/>
      <c r="C442" s="850"/>
      <c r="D442" s="850"/>
      <c r="E442" s="878"/>
      <c r="F442" s="848"/>
      <c r="G442" s="852"/>
      <c r="H442" s="848"/>
      <c r="I442" s="850"/>
      <c r="J442" s="854"/>
      <c r="K442" s="874"/>
      <c r="L442" s="854"/>
      <c r="M442" s="849"/>
      <c r="N442" s="850"/>
      <c r="O442" s="875"/>
      <c r="P442" s="854"/>
      <c r="Q442" s="797"/>
      <c r="R442" s="798"/>
      <c r="S442" s="798"/>
      <c r="T442" s="798"/>
      <c r="U442" s="798"/>
      <c r="V442" s="797"/>
      <c r="W442" s="797"/>
      <c r="X442" s="797"/>
    </row>
    <row r="443">
      <c r="A443" s="878"/>
      <c r="B443" s="878"/>
      <c r="C443" s="850"/>
      <c r="D443" s="850"/>
      <c r="E443" s="878"/>
      <c r="F443" s="848"/>
      <c r="G443" s="852"/>
      <c r="H443" s="848"/>
      <c r="I443" s="850"/>
      <c r="J443" s="854"/>
      <c r="K443" s="874"/>
      <c r="L443" s="854"/>
      <c r="M443" s="849"/>
      <c r="N443" s="850"/>
      <c r="O443" s="875"/>
      <c r="P443" s="854"/>
      <c r="Q443" s="797"/>
      <c r="R443" s="798"/>
      <c r="S443" s="798"/>
      <c r="T443" s="798"/>
      <c r="U443" s="798"/>
      <c r="V443" s="797"/>
      <c r="W443" s="797"/>
      <c r="X443" s="797"/>
    </row>
    <row r="444">
      <c r="A444" s="878"/>
      <c r="B444" s="878"/>
      <c r="C444" s="850"/>
      <c r="D444" s="850"/>
      <c r="E444" s="878"/>
      <c r="F444" s="848"/>
      <c r="G444" s="852"/>
      <c r="H444" s="848"/>
      <c r="I444" s="850"/>
      <c r="J444" s="850"/>
      <c r="K444" s="851"/>
      <c r="L444" s="850"/>
      <c r="M444" s="849"/>
      <c r="N444" s="850"/>
      <c r="O444" s="853"/>
      <c r="P444" s="854"/>
      <c r="Q444" s="797"/>
      <c r="R444" s="798"/>
      <c r="S444" s="798"/>
      <c r="T444" s="798"/>
      <c r="U444" s="798"/>
      <c r="V444" s="797"/>
      <c r="W444" s="797"/>
      <c r="X444" s="797"/>
    </row>
    <row r="445">
      <c r="A445" s="878"/>
      <c r="B445" s="878"/>
      <c r="C445" s="850"/>
      <c r="D445" s="850"/>
      <c r="E445" s="878"/>
      <c r="F445" s="848"/>
      <c r="G445" s="852"/>
      <c r="H445" s="848"/>
      <c r="I445" s="850"/>
      <c r="J445" s="850"/>
      <c r="K445" s="874"/>
      <c r="L445" s="854"/>
      <c r="M445" s="849"/>
      <c r="N445" s="850"/>
      <c r="O445" s="875"/>
      <c r="P445" s="854"/>
      <c r="Q445" s="797"/>
      <c r="R445" s="798"/>
      <c r="S445" s="798"/>
      <c r="T445" s="798"/>
      <c r="U445" s="798"/>
      <c r="V445" s="797"/>
      <c r="W445" s="797"/>
      <c r="X445" s="797"/>
    </row>
    <row r="446">
      <c r="A446" s="878"/>
      <c r="B446" s="878"/>
      <c r="C446" s="850"/>
      <c r="D446" s="850"/>
      <c r="E446" s="878"/>
      <c r="F446" s="848"/>
      <c r="G446" s="852"/>
      <c r="H446" s="848"/>
      <c r="I446" s="850"/>
      <c r="J446" s="850"/>
      <c r="K446" s="851"/>
      <c r="L446" s="850"/>
      <c r="M446" s="852"/>
      <c r="N446" s="850"/>
      <c r="O446" s="875"/>
      <c r="P446" s="854"/>
      <c r="Q446" s="797"/>
      <c r="R446" s="798"/>
      <c r="S446" s="798"/>
      <c r="T446" s="798"/>
      <c r="U446" s="798"/>
      <c r="V446" s="797"/>
      <c r="W446" s="797"/>
      <c r="X446" s="797"/>
    </row>
    <row r="447">
      <c r="A447" s="878"/>
      <c r="B447" s="878"/>
      <c r="C447" s="850"/>
      <c r="D447" s="850"/>
      <c r="E447" s="878"/>
      <c r="F447" s="848"/>
      <c r="G447" s="852"/>
      <c r="H447" s="848"/>
      <c r="I447" s="850"/>
      <c r="J447" s="854"/>
      <c r="K447" s="874"/>
      <c r="L447" s="854"/>
      <c r="M447" s="849"/>
      <c r="N447" s="850"/>
      <c r="O447" s="875"/>
      <c r="P447" s="854"/>
      <c r="Q447" s="797"/>
      <c r="R447" s="798"/>
      <c r="S447" s="798"/>
      <c r="T447" s="798"/>
      <c r="U447" s="798"/>
      <c r="V447" s="797"/>
      <c r="W447" s="797"/>
      <c r="X447" s="797"/>
    </row>
    <row r="448">
      <c r="A448" s="878"/>
      <c r="B448" s="878"/>
      <c r="C448" s="850"/>
      <c r="D448" s="850"/>
      <c r="E448" s="878"/>
      <c r="F448" s="848"/>
      <c r="G448" s="852"/>
      <c r="H448" s="848"/>
      <c r="I448" s="850"/>
      <c r="J448" s="850"/>
      <c r="K448" s="874"/>
      <c r="L448" s="854"/>
      <c r="M448" s="849"/>
      <c r="N448" s="850"/>
      <c r="O448" s="853"/>
      <c r="P448" s="854"/>
      <c r="Q448" s="797"/>
      <c r="R448" s="798"/>
      <c r="S448" s="798"/>
      <c r="T448" s="798"/>
      <c r="U448" s="798"/>
      <c r="V448" s="797"/>
      <c r="W448" s="797"/>
      <c r="X448" s="797"/>
    </row>
    <row r="449">
      <c r="A449" s="878"/>
      <c r="B449" s="878"/>
      <c r="C449" s="850"/>
      <c r="D449" s="850"/>
      <c r="E449" s="878"/>
      <c r="F449" s="848"/>
      <c r="G449" s="852"/>
      <c r="H449" s="848"/>
      <c r="I449" s="850"/>
      <c r="J449" s="854"/>
      <c r="K449" s="874"/>
      <c r="L449" s="854"/>
      <c r="M449" s="849"/>
      <c r="N449" s="850"/>
      <c r="O449" s="875"/>
      <c r="P449" s="854"/>
      <c r="Q449" s="797"/>
      <c r="R449" s="798"/>
      <c r="S449" s="798"/>
      <c r="T449" s="798"/>
      <c r="U449" s="798"/>
      <c r="V449" s="797"/>
      <c r="W449" s="797"/>
      <c r="X449" s="797"/>
    </row>
    <row r="450">
      <c r="A450" s="878"/>
      <c r="B450" s="878"/>
      <c r="C450" s="850"/>
      <c r="D450" s="850"/>
      <c r="E450" s="878"/>
      <c r="F450" s="848"/>
      <c r="G450" s="852"/>
      <c r="H450" s="848"/>
      <c r="I450" s="850"/>
      <c r="J450" s="854"/>
      <c r="K450" s="851"/>
      <c r="L450" s="854"/>
      <c r="M450" s="849"/>
      <c r="N450" s="850"/>
      <c r="O450" s="875"/>
      <c r="P450" s="854"/>
      <c r="Q450" s="797"/>
      <c r="R450" s="798"/>
      <c r="S450" s="798"/>
      <c r="T450" s="798"/>
      <c r="U450" s="798"/>
      <c r="V450" s="797"/>
      <c r="W450" s="797"/>
      <c r="X450" s="797"/>
    </row>
    <row r="451">
      <c r="A451" s="878"/>
      <c r="B451" s="878"/>
      <c r="C451" s="850"/>
      <c r="D451" s="850"/>
      <c r="E451" s="878"/>
      <c r="F451" s="848"/>
      <c r="G451" s="852"/>
      <c r="H451" s="848"/>
      <c r="I451" s="850"/>
      <c r="J451" s="850"/>
      <c r="K451" s="851"/>
      <c r="L451" s="850"/>
      <c r="M451" s="849"/>
      <c r="N451" s="850"/>
      <c r="O451" s="875"/>
      <c r="P451" s="854"/>
      <c r="Q451" s="797"/>
      <c r="R451" s="798"/>
      <c r="S451" s="798"/>
      <c r="T451" s="798"/>
      <c r="U451" s="798"/>
      <c r="V451" s="797"/>
      <c r="W451" s="797"/>
      <c r="X451" s="797"/>
    </row>
    <row r="452">
      <c r="A452" s="878"/>
      <c r="B452" s="878"/>
      <c r="C452" s="850"/>
      <c r="D452" s="850"/>
      <c r="E452" s="878"/>
      <c r="F452" s="848"/>
      <c r="G452" s="852"/>
      <c r="H452" s="848"/>
      <c r="I452" s="850"/>
      <c r="J452" s="850"/>
      <c r="K452" s="874"/>
      <c r="L452" s="854"/>
      <c r="M452" s="849"/>
      <c r="N452" s="850"/>
      <c r="O452" s="875"/>
      <c r="P452" s="854"/>
      <c r="Q452" s="797"/>
      <c r="R452" s="798"/>
      <c r="S452" s="798"/>
      <c r="T452" s="798"/>
      <c r="U452" s="798"/>
      <c r="V452" s="797"/>
      <c r="W452" s="797"/>
      <c r="X452" s="797"/>
    </row>
    <row r="453">
      <c r="A453" s="878"/>
      <c r="B453" s="878"/>
      <c r="C453" s="850"/>
      <c r="D453" s="850"/>
      <c r="E453" s="878"/>
      <c r="F453" s="848"/>
      <c r="G453" s="852"/>
      <c r="H453" s="848"/>
      <c r="I453" s="850"/>
      <c r="J453" s="850"/>
      <c r="K453" s="851"/>
      <c r="L453" s="854"/>
      <c r="M453" s="849"/>
      <c r="N453" s="850"/>
      <c r="O453" s="875"/>
      <c r="P453" s="854"/>
      <c r="Q453" s="797"/>
      <c r="R453" s="798"/>
      <c r="S453" s="798"/>
      <c r="T453" s="798"/>
      <c r="U453" s="798"/>
      <c r="V453" s="797"/>
      <c r="W453" s="797"/>
      <c r="X453" s="797"/>
    </row>
    <row r="454">
      <c r="A454" s="878"/>
      <c r="B454" s="878"/>
      <c r="C454" s="850"/>
      <c r="D454" s="850"/>
      <c r="E454" s="878"/>
      <c r="F454" s="848"/>
      <c r="G454" s="852"/>
      <c r="H454" s="848"/>
      <c r="I454" s="850"/>
      <c r="J454" s="850"/>
      <c r="K454" s="874"/>
      <c r="L454" s="854"/>
      <c r="M454" s="849"/>
      <c r="N454" s="850"/>
      <c r="O454" s="875"/>
      <c r="P454" s="854"/>
      <c r="Q454" s="797"/>
      <c r="R454" s="798"/>
      <c r="S454" s="798"/>
      <c r="T454" s="798"/>
      <c r="U454" s="798"/>
      <c r="V454" s="797"/>
      <c r="W454" s="797"/>
      <c r="X454" s="797"/>
    </row>
    <row r="455">
      <c r="A455" s="878"/>
      <c r="B455" s="878"/>
      <c r="C455" s="850"/>
      <c r="D455" s="850"/>
      <c r="E455" s="878"/>
      <c r="F455" s="848"/>
      <c r="G455" s="852"/>
      <c r="H455" s="848"/>
      <c r="I455" s="850"/>
      <c r="J455" s="850"/>
      <c r="K455" s="851"/>
      <c r="L455" s="850"/>
      <c r="M455" s="852"/>
      <c r="N455" s="850"/>
      <c r="O455" s="875"/>
      <c r="P455" s="854"/>
      <c r="Q455" s="797"/>
      <c r="R455" s="798"/>
      <c r="S455" s="798"/>
      <c r="T455" s="798"/>
      <c r="U455" s="798"/>
      <c r="V455" s="797"/>
      <c r="W455" s="797"/>
      <c r="X455" s="797"/>
    </row>
    <row r="456">
      <c r="A456" s="878"/>
      <c r="B456" s="878"/>
      <c r="C456" s="850"/>
      <c r="D456" s="850"/>
      <c r="E456" s="878"/>
      <c r="F456" s="848"/>
      <c r="G456" s="852"/>
      <c r="H456" s="848"/>
      <c r="I456" s="850"/>
      <c r="J456" s="850"/>
      <c r="K456" s="874"/>
      <c r="L456" s="854"/>
      <c r="M456" s="849"/>
      <c r="N456" s="850"/>
      <c r="O456" s="875"/>
      <c r="P456" s="854"/>
      <c r="Q456" s="797"/>
      <c r="R456" s="798"/>
      <c r="S456" s="798"/>
      <c r="T456" s="798"/>
      <c r="U456" s="798"/>
      <c r="V456" s="797"/>
      <c r="W456" s="797"/>
      <c r="X456" s="797"/>
    </row>
    <row r="457">
      <c r="A457" s="878"/>
      <c r="B457" s="878"/>
      <c r="C457" s="850"/>
      <c r="D457" s="850"/>
      <c r="E457" s="878"/>
      <c r="F457" s="848"/>
      <c r="G457" s="852"/>
      <c r="H457" s="848"/>
      <c r="I457" s="850"/>
      <c r="J457" s="854"/>
      <c r="K457" s="874"/>
      <c r="L457" s="854"/>
      <c r="M457" s="849"/>
      <c r="N457" s="850"/>
      <c r="O457" s="875"/>
      <c r="P457" s="854"/>
      <c r="Q457" s="797"/>
      <c r="R457" s="798"/>
      <c r="S457" s="798"/>
      <c r="T457" s="798"/>
      <c r="U457" s="798"/>
      <c r="V457" s="797"/>
      <c r="W457" s="797"/>
      <c r="X457" s="797"/>
    </row>
    <row r="458">
      <c r="A458" s="878"/>
      <c r="B458" s="878"/>
      <c r="C458" s="850"/>
      <c r="D458" s="850"/>
      <c r="E458" s="878"/>
      <c r="F458" s="848"/>
      <c r="G458" s="852"/>
      <c r="H458" s="848"/>
      <c r="I458" s="850"/>
      <c r="J458" s="850"/>
      <c r="K458" s="851"/>
      <c r="L458" s="850"/>
      <c r="M458" s="852"/>
      <c r="N458" s="850"/>
      <c r="O458" s="853"/>
      <c r="P458" s="854"/>
      <c r="Q458" s="797"/>
      <c r="R458" s="798"/>
      <c r="S458" s="798"/>
      <c r="T458" s="798"/>
      <c r="U458" s="798"/>
      <c r="V458" s="797"/>
      <c r="W458" s="797"/>
      <c r="X458" s="797"/>
    </row>
    <row r="459">
      <c r="A459" s="878"/>
      <c r="B459" s="878"/>
      <c r="C459" s="850"/>
      <c r="D459" s="850"/>
      <c r="E459" s="878"/>
      <c r="F459" s="848"/>
      <c r="G459" s="852"/>
      <c r="H459" s="848"/>
      <c r="I459" s="850"/>
      <c r="J459" s="850"/>
      <c r="K459" s="874"/>
      <c r="L459" s="854"/>
      <c r="M459" s="852"/>
      <c r="N459" s="850"/>
      <c r="O459" s="875"/>
      <c r="P459" s="854"/>
      <c r="Q459" s="797"/>
      <c r="R459" s="798"/>
      <c r="S459" s="798"/>
      <c r="T459" s="798"/>
      <c r="U459" s="798"/>
      <c r="V459" s="797"/>
      <c r="W459" s="797"/>
      <c r="X459" s="797"/>
    </row>
    <row r="460">
      <c r="A460" s="878"/>
      <c r="B460" s="878"/>
      <c r="C460" s="850"/>
      <c r="D460" s="850"/>
      <c r="E460" s="878"/>
      <c r="F460" s="848"/>
      <c r="G460" s="852"/>
      <c r="H460" s="848"/>
      <c r="I460" s="850"/>
      <c r="J460" s="850"/>
      <c r="K460" s="851"/>
      <c r="L460" s="850"/>
      <c r="M460" s="852"/>
      <c r="N460" s="850"/>
      <c r="O460" s="853"/>
      <c r="P460" s="854"/>
      <c r="Q460" s="797"/>
      <c r="R460" s="798"/>
      <c r="S460" s="798"/>
      <c r="T460" s="798"/>
      <c r="U460" s="798"/>
      <c r="V460" s="797"/>
      <c r="W460" s="797"/>
      <c r="X460" s="797"/>
    </row>
    <row r="461">
      <c r="A461" s="878"/>
      <c r="B461" s="878"/>
      <c r="C461" s="850"/>
      <c r="D461" s="850"/>
      <c r="E461" s="878"/>
      <c r="F461" s="848"/>
      <c r="G461" s="852"/>
      <c r="H461" s="848"/>
      <c r="I461" s="850"/>
      <c r="J461" s="850"/>
      <c r="K461" s="851"/>
      <c r="L461" s="850"/>
      <c r="M461" s="852"/>
      <c r="N461" s="850"/>
      <c r="O461" s="853"/>
      <c r="P461" s="854"/>
      <c r="Q461" s="797"/>
      <c r="R461" s="798"/>
      <c r="S461" s="798"/>
      <c r="T461" s="798"/>
      <c r="U461" s="798"/>
      <c r="V461" s="797"/>
      <c r="W461" s="797"/>
      <c r="X461" s="797"/>
    </row>
    <row r="462">
      <c r="A462" s="878"/>
      <c r="B462" s="878"/>
      <c r="C462" s="850"/>
      <c r="D462" s="850"/>
      <c r="E462" s="878"/>
      <c r="F462" s="848"/>
      <c r="G462" s="852"/>
      <c r="H462" s="848"/>
      <c r="I462" s="850"/>
      <c r="J462" s="854"/>
      <c r="K462" s="874"/>
      <c r="L462" s="854"/>
      <c r="M462" s="849"/>
      <c r="N462" s="850"/>
      <c r="O462" s="875"/>
      <c r="P462" s="854"/>
      <c r="Q462" s="797"/>
      <c r="R462" s="798"/>
      <c r="S462" s="798"/>
      <c r="T462" s="798"/>
      <c r="U462" s="798"/>
      <c r="V462" s="797"/>
      <c r="W462" s="797"/>
      <c r="X462" s="797"/>
    </row>
    <row r="463">
      <c r="A463" s="878"/>
      <c r="B463" s="878"/>
      <c r="C463" s="850"/>
      <c r="D463" s="850"/>
      <c r="E463" s="878"/>
      <c r="F463" s="848"/>
      <c r="G463" s="852"/>
      <c r="H463" s="848"/>
      <c r="I463" s="850"/>
      <c r="J463" s="850"/>
      <c r="K463" s="874"/>
      <c r="L463" s="854"/>
      <c r="M463" s="849"/>
      <c r="N463" s="850"/>
      <c r="O463" s="875"/>
      <c r="P463" s="854"/>
      <c r="Q463" s="797"/>
      <c r="R463" s="798"/>
      <c r="S463" s="798"/>
      <c r="T463" s="798"/>
      <c r="U463" s="798"/>
      <c r="V463" s="797"/>
      <c r="W463" s="797"/>
      <c r="X463" s="797"/>
    </row>
    <row r="464">
      <c r="A464" s="878"/>
      <c r="B464" s="878"/>
      <c r="C464" s="850"/>
      <c r="D464" s="850"/>
      <c r="E464" s="878"/>
      <c r="F464" s="848"/>
      <c r="G464" s="852"/>
      <c r="H464" s="848"/>
      <c r="I464" s="850"/>
      <c r="J464" s="850"/>
      <c r="K464" s="851"/>
      <c r="L464" s="850"/>
      <c r="M464" s="852"/>
      <c r="N464" s="850"/>
      <c r="O464" s="853"/>
      <c r="P464" s="854"/>
      <c r="Q464" s="797"/>
      <c r="R464" s="798"/>
      <c r="S464" s="798"/>
      <c r="T464" s="798"/>
      <c r="U464" s="798"/>
      <c r="V464" s="797"/>
      <c r="W464" s="797"/>
      <c r="X464" s="797"/>
    </row>
    <row r="465">
      <c r="A465" s="878"/>
      <c r="B465" s="878"/>
      <c r="C465" s="850"/>
      <c r="D465" s="850"/>
      <c r="E465" s="878"/>
      <c r="F465" s="848"/>
      <c r="G465" s="852"/>
      <c r="H465" s="848"/>
      <c r="I465" s="850"/>
      <c r="J465" s="850"/>
      <c r="K465" s="854"/>
      <c r="L465" s="854"/>
      <c r="M465" s="852"/>
      <c r="N465" s="850"/>
      <c r="O465" s="853"/>
      <c r="P465" s="854"/>
      <c r="Q465" s="797"/>
      <c r="R465" s="798"/>
      <c r="S465" s="798"/>
      <c r="T465" s="798"/>
      <c r="U465" s="798"/>
      <c r="V465" s="797"/>
      <c r="W465" s="797"/>
      <c r="X465" s="797"/>
    </row>
    <row r="466">
      <c r="A466" s="878"/>
      <c r="B466" s="878"/>
      <c r="C466" s="850"/>
      <c r="D466" s="850"/>
      <c r="E466" s="878"/>
      <c r="F466" s="848"/>
      <c r="G466" s="852"/>
      <c r="H466" s="848"/>
      <c r="I466" s="850"/>
      <c r="J466" s="850"/>
      <c r="K466" s="851"/>
      <c r="L466" s="854"/>
      <c r="M466" s="852"/>
      <c r="N466" s="850"/>
      <c r="O466" s="853"/>
      <c r="P466" s="854"/>
      <c r="Q466" s="797"/>
      <c r="R466" s="798"/>
      <c r="S466" s="798"/>
      <c r="T466" s="798"/>
      <c r="U466" s="798"/>
      <c r="V466" s="797"/>
      <c r="W466" s="797"/>
      <c r="X466" s="797"/>
    </row>
    <row r="467">
      <c r="A467" s="878"/>
      <c r="B467" s="878"/>
      <c r="C467" s="850"/>
      <c r="D467" s="850"/>
      <c r="E467" s="878"/>
      <c r="F467" s="848"/>
      <c r="G467" s="852"/>
      <c r="H467" s="848"/>
      <c r="I467" s="850"/>
      <c r="J467" s="850"/>
      <c r="K467" s="874"/>
      <c r="L467" s="854"/>
      <c r="M467" s="849"/>
      <c r="N467" s="850"/>
      <c r="O467" s="853"/>
      <c r="P467" s="854"/>
      <c r="Q467" s="797"/>
      <c r="R467" s="798"/>
      <c r="S467" s="798"/>
      <c r="T467" s="798"/>
      <c r="U467" s="798"/>
      <c r="V467" s="797"/>
      <c r="W467" s="797"/>
      <c r="X467" s="797"/>
    </row>
    <row r="468">
      <c r="A468" s="878"/>
      <c r="B468" s="878"/>
      <c r="C468" s="850"/>
      <c r="D468" s="850"/>
      <c r="E468" s="878"/>
      <c r="F468" s="848"/>
      <c r="G468" s="852"/>
      <c r="H468" s="848"/>
      <c r="I468" s="850"/>
      <c r="J468" s="850"/>
      <c r="K468" s="851"/>
      <c r="L468" s="850"/>
      <c r="M468" s="849"/>
      <c r="N468" s="850"/>
      <c r="O468" s="875"/>
      <c r="P468" s="854"/>
      <c r="Q468" s="797"/>
      <c r="R468" s="798"/>
      <c r="S468" s="798"/>
      <c r="T468" s="798"/>
      <c r="U468" s="798"/>
      <c r="V468" s="797"/>
      <c r="W468" s="797"/>
      <c r="X468" s="797"/>
    </row>
    <row r="469">
      <c r="A469" s="878"/>
      <c r="B469" s="878"/>
      <c r="C469" s="850"/>
      <c r="D469" s="850"/>
      <c r="E469" s="878"/>
      <c r="F469" s="848"/>
      <c r="G469" s="852"/>
      <c r="H469" s="848"/>
      <c r="I469" s="850"/>
      <c r="J469" s="850"/>
      <c r="K469" s="874"/>
      <c r="L469" s="854"/>
      <c r="M469" s="849"/>
      <c r="N469" s="850"/>
      <c r="O469" s="853"/>
      <c r="P469" s="854"/>
      <c r="Q469" s="797"/>
      <c r="R469" s="798"/>
      <c r="S469" s="798"/>
      <c r="T469" s="798"/>
      <c r="U469" s="798"/>
      <c r="V469" s="797"/>
      <c r="W469" s="797"/>
      <c r="X469" s="797"/>
    </row>
    <row r="470">
      <c r="A470" s="878"/>
      <c r="B470" s="878"/>
      <c r="C470" s="850"/>
      <c r="D470" s="850"/>
      <c r="E470" s="878"/>
      <c r="F470" s="848"/>
      <c r="G470" s="852"/>
      <c r="H470" s="848"/>
      <c r="I470" s="850"/>
      <c r="J470" s="850"/>
      <c r="K470" s="851"/>
      <c r="L470" s="850"/>
      <c r="M470" s="852"/>
      <c r="N470" s="850"/>
      <c r="O470" s="853"/>
      <c r="P470" s="854"/>
      <c r="Q470" s="797"/>
      <c r="R470" s="798"/>
      <c r="S470" s="798"/>
      <c r="T470" s="798"/>
      <c r="U470" s="798"/>
      <c r="V470" s="797"/>
      <c r="W470" s="797"/>
      <c r="X470" s="797"/>
    </row>
    <row r="471">
      <c r="A471" s="878"/>
      <c r="B471" s="878"/>
      <c r="C471" s="850"/>
      <c r="D471" s="850"/>
      <c r="E471" s="878"/>
      <c r="F471" s="848"/>
      <c r="G471" s="852"/>
      <c r="H471" s="848"/>
      <c r="I471" s="850"/>
      <c r="J471" s="850"/>
      <c r="K471" s="874"/>
      <c r="L471" s="854"/>
      <c r="M471" s="849"/>
      <c r="N471" s="850"/>
      <c r="O471" s="853"/>
      <c r="P471" s="854"/>
      <c r="Q471" s="797"/>
      <c r="R471" s="798"/>
      <c r="S471" s="798"/>
      <c r="T471" s="798"/>
      <c r="U471" s="798"/>
      <c r="V471" s="797"/>
      <c r="W471" s="797"/>
      <c r="X471" s="797"/>
    </row>
    <row r="472">
      <c r="A472" s="878"/>
      <c r="B472" s="878"/>
      <c r="C472" s="850"/>
      <c r="D472" s="850"/>
      <c r="E472" s="878"/>
      <c r="F472" s="848"/>
      <c r="G472" s="852"/>
      <c r="H472" s="848"/>
      <c r="I472" s="850"/>
      <c r="J472" s="854"/>
      <c r="K472" s="851"/>
      <c r="L472" s="854"/>
      <c r="M472" s="849"/>
      <c r="N472" s="850"/>
      <c r="O472" s="875"/>
      <c r="P472" s="854"/>
      <c r="Q472" s="797"/>
      <c r="R472" s="798"/>
      <c r="S472" s="798"/>
      <c r="T472" s="798"/>
      <c r="U472" s="798"/>
      <c r="V472" s="797"/>
      <c r="W472" s="797"/>
      <c r="X472" s="797"/>
    </row>
    <row r="473">
      <c r="A473" s="878"/>
      <c r="B473" s="878"/>
      <c r="C473" s="850"/>
      <c r="D473" s="850"/>
      <c r="E473" s="878"/>
      <c r="F473" s="848"/>
      <c r="G473" s="852"/>
      <c r="H473" s="848"/>
      <c r="I473" s="850"/>
      <c r="J473" s="854"/>
      <c r="K473" s="854"/>
      <c r="L473" s="854"/>
      <c r="M473" s="852"/>
      <c r="N473" s="850"/>
      <c r="O473" s="853"/>
      <c r="P473" s="854"/>
      <c r="Q473" s="797"/>
      <c r="R473" s="798"/>
      <c r="S473" s="798"/>
      <c r="T473" s="798"/>
      <c r="U473" s="798"/>
      <c r="V473" s="797"/>
      <c r="W473" s="797"/>
      <c r="X473" s="797"/>
    </row>
    <row r="474">
      <c r="A474" s="878"/>
      <c r="B474" s="878"/>
      <c r="C474" s="850"/>
      <c r="D474" s="850"/>
      <c r="E474" s="878"/>
      <c r="F474" s="848"/>
      <c r="G474" s="852"/>
      <c r="H474" s="848"/>
      <c r="I474" s="850"/>
      <c r="J474" s="850"/>
      <c r="K474" s="874"/>
      <c r="L474" s="854"/>
      <c r="M474" s="852"/>
      <c r="N474" s="850"/>
      <c r="O474" s="853"/>
      <c r="P474" s="854"/>
      <c r="Q474" s="797"/>
      <c r="R474" s="798"/>
      <c r="S474" s="798"/>
      <c r="T474" s="798"/>
      <c r="U474" s="798"/>
      <c r="V474" s="797"/>
      <c r="W474" s="797"/>
      <c r="X474" s="797"/>
    </row>
    <row r="475">
      <c r="A475" s="878"/>
      <c r="B475" s="878"/>
      <c r="C475" s="850"/>
      <c r="D475" s="850"/>
      <c r="E475" s="878"/>
      <c r="F475" s="848"/>
      <c r="G475" s="852"/>
      <c r="H475" s="848"/>
      <c r="I475" s="850"/>
      <c r="J475" s="850"/>
      <c r="K475" s="874"/>
      <c r="L475" s="854"/>
      <c r="M475" s="852"/>
      <c r="N475" s="850"/>
      <c r="O475" s="875"/>
      <c r="P475" s="854"/>
      <c r="Q475" s="797"/>
      <c r="R475" s="798"/>
      <c r="S475" s="798"/>
      <c r="T475" s="798"/>
      <c r="U475" s="798"/>
      <c r="V475" s="797"/>
      <c r="W475" s="797"/>
      <c r="X475" s="797"/>
    </row>
    <row r="476">
      <c r="A476" s="878"/>
      <c r="B476" s="878"/>
      <c r="C476" s="850"/>
      <c r="D476" s="850"/>
      <c r="E476" s="878"/>
      <c r="F476" s="848"/>
      <c r="G476" s="852"/>
      <c r="H476" s="848"/>
      <c r="I476" s="850"/>
      <c r="J476" s="850"/>
      <c r="K476" s="874"/>
      <c r="L476" s="854"/>
      <c r="M476" s="849"/>
      <c r="N476" s="850"/>
      <c r="O476" s="875"/>
      <c r="P476" s="854"/>
      <c r="Q476" s="797"/>
      <c r="R476" s="798"/>
      <c r="S476" s="798"/>
      <c r="T476" s="798"/>
      <c r="U476" s="798"/>
      <c r="V476" s="797"/>
      <c r="W476" s="797"/>
      <c r="X476" s="797"/>
    </row>
    <row r="477">
      <c r="A477" s="878"/>
      <c r="B477" s="878"/>
      <c r="C477" s="850"/>
      <c r="D477" s="850"/>
      <c r="E477" s="878"/>
      <c r="F477" s="848"/>
      <c r="G477" s="852"/>
      <c r="H477" s="848"/>
      <c r="I477" s="850"/>
      <c r="J477" s="850"/>
      <c r="K477" s="851"/>
      <c r="L477" s="850"/>
      <c r="M477" s="849"/>
      <c r="N477" s="850"/>
      <c r="O477" s="875"/>
      <c r="P477" s="854"/>
      <c r="Q477" s="797"/>
      <c r="R477" s="798"/>
      <c r="S477" s="798"/>
      <c r="T477" s="798"/>
      <c r="U477" s="798"/>
      <c r="V477" s="797"/>
      <c r="W477" s="797"/>
      <c r="X477" s="797"/>
    </row>
    <row r="478">
      <c r="A478" s="878"/>
      <c r="B478" s="878"/>
      <c r="C478" s="850"/>
      <c r="D478" s="850"/>
      <c r="E478" s="878"/>
      <c r="F478" s="848"/>
      <c r="G478" s="852"/>
      <c r="H478" s="848"/>
      <c r="I478" s="850"/>
      <c r="J478" s="850"/>
      <c r="K478" s="874"/>
      <c r="L478" s="854"/>
      <c r="M478" s="849"/>
      <c r="N478" s="850"/>
      <c r="O478" s="853"/>
      <c r="P478" s="854"/>
      <c r="Q478" s="797"/>
      <c r="R478" s="798"/>
      <c r="S478" s="798"/>
      <c r="T478" s="798"/>
      <c r="U478" s="798"/>
      <c r="V478" s="797"/>
      <c r="W478" s="797"/>
      <c r="X478" s="797"/>
    </row>
    <row r="479">
      <c r="A479" s="878"/>
      <c r="B479" s="878"/>
      <c r="C479" s="850"/>
      <c r="D479" s="850"/>
      <c r="E479" s="878"/>
      <c r="F479" s="848"/>
      <c r="G479" s="852"/>
      <c r="H479" s="848"/>
      <c r="I479" s="850"/>
      <c r="J479" s="850"/>
      <c r="K479" s="851"/>
      <c r="L479" s="850"/>
      <c r="M479" s="852"/>
      <c r="N479" s="850"/>
      <c r="O479" s="853"/>
      <c r="P479" s="854"/>
      <c r="Q479" s="797"/>
      <c r="R479" s="798"/>
      <c r="S479" s="798"/>
      <c r="T479" s="798"/>
      <c r="U479" s="798"/>
      <c r="V479" s="797"/>
      <c r="W479" s="797"/>
      <c r="X479" s="797"/>
    </row>
    <row r="480">
      <c r="A480" s="878"/>
      <c r="B480" s="878"/>
      <c r="C480" s="850"/>
      <c r="D480" s="850"/>
      <c r="E480" s="878"/>
      <c r="F480" s="848"/>
      <c r="G480" s="852"/>
      <c r="H480" s="848"/>
      <c r="I480" s="850"/>
      <c r="J480" s="850"/>
      <c r="K480" s="851"/>
      <c r="L480" s="854"/>
      <c r="M480" s="849"/>
      <c r="N480" s="850"/>
      <c r="O480" s="853"/>
      <c r="P480" s="854"/>
      <c r="Q480" s="797"/>
      <c r="R480" s="798"/>
      <c r="S480" s="798"/>
      <c r="T480" s="798"/>
      <c r="U480" s="798"/>
      <c r="V480" s="797"/>
      <c r="W480" s="797"/>
      <c r="X480" s="797"/>
    </row>
    <row r="481">
      <c r="A481" s="878"/>
      <c r="B481" s="878"/>
      <c r="C481" s="850"/>
      <c r="D481" s="850"/>
      <c r="E481" s="878"/>
      <c r="F481" s="848"/>
      <c r="G481" s="852"/>
      <c r="H481" s="848"/>
      <c r="I481" s="850"/>
      <c r="J481" s="854"/>
      <c r="K481" s="874"/>
      <c r="L481" s="850"/>
      <c r="M481" s="849"/>
      <c r="N481" s="850"/>
      <c r="O481" s="875"/>
      <c r="P481" s="854"/>
      <c r="Q481" s="797"/>
      <c r="R481" s="798"/>
      <c r="S481" s="798"/>
      <c r="T481" s="798"/>
      <c r="U481" s="798"/>
      <c r="V481" s="797"/>
      <c r="W481" s="797"/>
      <c r="X481" s="797"/>
    </row>
    <row r="482">
      <c r="A482" s="878"/>
      <c r="B482" s="878"/>
      <c r="C482" s="850"/>
      <c r="D482" s="850"/>
      <c r="E482" s="878"/>
      <c r="F482" s="848"/>
      <c r="G482" s="852"/>
      <c r="H482" s="848"/>
      <c r="I482" s="850"/>
      <c r="J482" s="854"/>
      <c r="K482" s="874"/>
      <c r="L482" s="854"/>
      <c r="M482" s="849"/>
      <c r="N482" s="850"/>
      <c r="O482" s="875"/>
      <c r="P482" s="854"/>
      <c r="Q482" s="797"/>
      <c r="R482" s="798"/>
      <c r="S482" s="798"/>
      <c r="T482" s="798"/>
      <c r="U482" s="798"/>
      <c r="V482" s="797"/>
      <c r="W482" s="797"/>
      <c r="X482" s="797"/>
    </row>
    <row r="483">
      <c r="A483" s="878"/>
      <c r="B483" s="878"/>
      <c r="C483" s="850"/>
      <c r="D483" s="850"/>
      <c r="E483" s="878"/>
      <c r="F483" s="848"/>
      <c r="G483" s="852"/>
      <c r="H483" s="848"/>
      <c r="I483" s="850"/>
      <c r="J483" s="850"/>
      <c r="K483" s="874"/>
      <c r="L483" s="854"/>
      <c r="M483" s="849"/>
      <c r="N483" s="850"/>
      <c r="O483" s="853"/>
      <c r="P483" s="854"/>
      <c r="Q483" s="797"/>
      <c r="R483" s="798"/>
      <c r="S483" s="798"/>
      <c r="T483" s="798"/>
      <c r="U483" s="798"/>
      <c r="V483" s="797"/>
      <c r="W483" s="797"/>
      <c r="X483" s="797"/>
    </row>
    <row r="484">
      <c r="A484" s="878"/>
      <c r="B484" s="878"/>
      <c r="C484" s="850"/>
      <c r="D484" s="850"/>
      <c r="E484" s="878"/>
      <c r="F484" s="848"/>
      <c r="G484" s="852"/>
      <c r="H484" s="848"/>
      <c r="I484" s="850"/>
      <c r="J484" s="850"/>
      <c r="K484" s="874"/>
      <c r="L484" s="854"/>
      <c r="M484" s="849"/>
      <c r="N484" s="850"/>
      <c r="O484" s="853"/>
      <c r="P484" s="854"/>
      <c r="Q484" s="797"/>
      <c r="R484" s="798"/>
      <c r="S484" s="798"/>
      <c r="T484" s="798"/>
      <c r="U484" s="798"/>
      <c r="V484" s="797"/>
      <c r="W484" s="797"/>
      <c r="X484" s="797"/>
    </row>
    <row r="485">
      <c r="A485" s="878"/>
      <c r="B485" s="878"/>
      <c r="C485" s="850"/>
      <c r="D485" s="850"/>
      <c r="E485" s="878"/>
      <c r="F485" s="848"/>
      <c r="G485" s="852"/>
      <c r="H485" s="848"/>
      <c r="I485" s="850"/>
      <c r="J485" s="854"/>
      <c r="K485" s="874"/>
      <c r="L485" s="854"/>
      <c r="M485" s="849"/>
      <c r="N485" s="850"/>
      <c r="O485" s="875"/>
      <c r="P485" s="854"/>
      <c r="Q485" s="797"/>
      <c r="R485" s="798"/>
      <c r="S485" s="798"/>
      <c r="T485" s="798"/>
      <c r="U485" s="798"/>
      <c r="V485" s="797"/>
      <c r="W485" s="797"/>
      <c r="X485" s="797"/>
    </row>
    <row r="486">
      <c r="A486" s="878"/>
      <c r="B486" s="878"/>
      <c r="C486" s="850"/>
      <c r="D486" s="850"/>
      <c r="E486" s="878"/>
      <c r="F486" s="848"/>
      <c r="G486" s="852"/>
      <c r="H486" s="848"/>
      <c r="I486" s="850"/>
      <c r="J486" s="850"/>
      <c r="K486" s="851"/>
      <c r="L486" s="850"/>
      <c r="M486" s="852"/>
      <c r="N486" s="850"/>
      <c r="O486" s="853"/>
      <c r="P486" s="854"/>
      <c r="Q486" s="797"/>
      <c r="R486" s="798"/>
      <c r="S486" s="798"/>
      <c r="T486" s="798"/>
      <c r="U486" s="798"/>
      <c r="V486" s="797"/>
      <c r="W486" s="797"/>
      <c r="X486" s="797"/>
    </row>
    <row r="487">
      <c r="A487" s="878"/>
      <c r="B487" s="878"/>
      <c r="C487" s="850"/>
      <c r="D487" s="850"/>
      <c r="E487" s="878"/>
      <c r="F487" s="848"/>
      <c r="G487" s="852"/>
      <c r="H487" s="848"/>
      <c r="I487" s="850"/>
      <c r="J487" s="854"/>
      <c r="K487" s="854"/>
      <c r="L487" s="854"/>
      <c r="M487" s="852"/>
      <c r="N487" s="850"/>
      <c r="O487" s="853"/>
      <c r="P487" s="854"/>
      <c r="Q487" s="797"/>
      <c r="R487" s="798"/>
      <c r="S487" s="798"/>
      <c r="T487" s="798"/>
      <c r="U487" s="798"/>
      <c r="V487" s="797"/>
      <c r="W487" s="797"/>
      <c r="X487" s="797"/>
    </row>
    <row r="488">
      <c r="A488" s="878"/>
      <c r="B488" s="878"/>
      <c r="C488" s="848"/>
      <c r="D488" s="896"/>
      <c r="E488" s="878"/>
      <c r="F488" s="895"/>
      <c r="G488" s="852"/>
      <c r="H488" s="848"/>
      <c r="I488" s="896"/>
      <c r="J488" s="854"/>
      <c r="K488" s="874"/>
      <c r="L488" s="854"/>
      <c r="M488" s="849"/>
      <c r="N488" s="850"/>
      <c r="O488" s="875"/>
      <c r="P488" s="854"/>
      <c r="Q488" s="797"/>
      <c r="R488" s="798"/>
      <c r="S488" s="798"/>
      <c r="T488" s="798"/>
      <c r="U488" s="798"/>
      <c r="V488" s="797"/>
      <c r="W488" s="797"/>
      <c r="X488" s="797"/>
    </row>
    <row r="489">
      <c r="A489" s="878"/>
      <c r="B489" s="878"/>
      <c r="C489" s="848"/>
      <c r="D489" s="896"/>
      <c r="E489" s="878"/>
      <c r="F489" s="895"/>
      <c r="G489" s="852"/>
      <c r="H489" s="848"/>
      <c r="I489" s="896"/>
      <c r="J489" s="850"/>
      <c r="K489" s="874"/>
      <c r="L489" s="854"/>
      <c r="M489" s="852"/>
      <c r="N489" s="850"/>
      <c r="O489" s="853"/>
      <c r="P489" s="854"/>
      <c r="Q489" s="797"/>
      <c r="R489" s="798"/>
      <c r="S489" s="798"/>
      <c r="T489" s="798"/>
      <c r="U489" s="798"/>
      <c r="V489" s="797"/>
      <c r="W489" s="797"/>
      <c r="X489" s="797"/>
    </row>
    <row r="490">
      <c r="A490" s="878"/>
      <c r="B490" s="878"/>
      <c r="C490" s="848"/>
      <c r="D490" s="896"/>
      <c r="E490" s="878"/>
      <c r="F490" s="895"/>
      <c r="G490" s="852"/>
      <c r="H490" s="848"/>
      <c r="I490" s="896"/>
      <c r="J490" s="850"/>
      <c r="K490" s="851"/>
      <c r="L490" s="854"/>
      <c r="M490" s="852"/>
      <c r="N490" s="850"/>
      <c r="O490" s="853"/>
      <c r="P490" s="850"/>
      <c r="Q490" s="797"/>
      <c r="R490" s="798"/>
      <c r="S490" s="798"/>
      <c r="T490" s="798"/>
      <c r="U490" s="798"/>
      <c r="V490" s="797"/>
      <c r="W490" s="797"/>
      <c r="X490" s="797"/>
    </row>
    <row r="491">
      <c r="A491" s="878"/>
      <c r="B491" s="878"/>
      <c r="C491" s="848"/>
      <c r="D491" s="896"/>
      <c r="E491" s="878"/>
      <c r="F491" s="895"/>
      <c r="G491" s="852"/>
      <c r="H491" s="848"/>
      <c r="I491" s="896"/>
      <c r="J491" s="854"/>
      <c r="K491" s="874"/>
      <c r="L491" s="854"/>
      <c r="M491" s="849"/>
      <c r="N491" s="850"/>
      <c r="O491" s="853"/>
      <c r="P491" s="854"/>
      <c r="Q491" s="797"/>
      <c r="R491" s="798"/>
      <c r="S491" s="798"/>
      <c r="T491" s="798"/>
      <c r="U491" s="798"/>
      <c r="V491" s="797"/>
      <c r="W491" s="797"/>
      <c r="X491" s="797"/>
    </row>
    <row r="492">
      <c r="A492" s="878"/>
      <c r="B492" s="878"/>
      <c r="C492" s="848"/>
      <c r="D492" s="896"/>
      <c r="E492" s="878"/>
      <c r="F492" s="895"/>
      <c r="G492" s="852"/>
      <c r="H492" s="848"/>
      <c r="I492" s="850"/>
      <c r="J492" s="854"/>
      <c r="K492" s="874"/>
      <c r="L492" s="854"/>
      <c r="M492" s="852"/>
      <c r="N492" s="850"/>
      <c r="O492" s="853"/>
      <c r="P492" s="854"/>
      <c r="Q492" s="797"/>
      <c r="R492" s="798"/>
      <c r="S492" s="798"/>
      <c r="T492" s="798"/>
      <c r="U492" s="798"/>
      <c r="V492" s="797"/>
      <c r="W492" s="797"/>
      <c r="X492" s="797"/>
    </row>
    <row r="493">
      <c r="A493" s="878"/>
      <c r="B493" s="878"/>
      <c r="C493" s="848"/>
      <c r="D493" s="896"/>
      <c r="E493" s="878"/>
      <c r="F493" s="895"/>
      <c r="G493" s="852"/>
      <c r="H493" s="848"/>
      <c r="I493" s="850"/>
      <c r="J493" s="854"/>
      <c r="K493" s="851"/>
      <c r="L493" s="850"/>
      <c r="M493" s="852"/>
      <c r="N493" s="850"/>
      <c r="O493" s="853"/>
      <c r="P493" s="850"/>
      <c r="Q493" s="797"/>
      <c r="R493" s="798"/>
      <c r="S493" s="798"/>
      <c r="T493" s="798"/>
      <c r="U493" s="798"/>
      <c r="V493" s="797"/>
      <c r="W493" s="797"/>
      <c r="X493" s="797"/>
    </row>
    <row r="494">
      <c r="A494" s="878"/>
      <c r="B494" s="878"/>
      <c r="C494" s="848"/>
      <c r="D494" s="896"/>
      <c r="E494" s="878"/>
      <c r="F494" s="895"/>
      <c r="G494" s="852"/>
      <c r="H494" s="848"/>
      <c r="I494" s="896"/>
      <c r="J494" s="850"/>
      <c r="K494" s="874"/>
      <c r="L494" s="854"/>
      <c r="M494" s="849"/>
      <c r="N494" s="850"/>
      <c r="O494" s="875"/>
      <c r="P494" s="854"/>
      <c r="Q494" s="797"/>
      <c r="R494" s="798"/>
      <c r="S494" s="798"/>
      <c r="T494" s="798"/>
      <c r="U494" s="798"/>
      <c r="V494" s="797"/>
      <c r="W494" s="797"/>
      <c r="X494" s="797"/>
    </row>
    <row r="495">
      <c r="A495" s="878"/>
      <c r="B495" s="878"/>
      <c r="C495" s="848"/>
      <c r="D495" s="896"/>
      <c r="E495" s="878"/>
      <c r="F495" s="895"/>
      <c r="G495" s="852"/>
      <c r="H495" s="848"/>
      <c r="I495" s="896"/>
      <c r="J495" s="850"/>
      <c r="K495" s="874"/>
      <c r="L495" s="854"/>
      <c r="M495" s="852"/>
      <c r="N495" s="850"/>
      <c r="O495" s="853"/>
      <c r="P495" s="854"/>
      <c r="Q495" s="797"/>
      <c r="R495" s="798"/>
      <c r="S495" s="798"/>
      <c r="T495" s="798"/>
      <c r="U495" s="798"/>
      <c r="V495" s="797"/>
      <c r="W495" s="797"/>
      <c r="X495" s="797"/>
    </row>
    <row r="496">
      <c r="A496" s="878"/>
      <c r="B496" s="878"/>
      <c r="C496" s="848"/>
      <c r="D496" s="896"/>
      <c r="E496" s="878"/>
      <c r="F496" s="895"/>
      <c r="G496" s="852"/>
      <c r="H496" s="848"/>
      <c r="I496" s="896"/>
      <c r="J496" s="850"/>
      <c r="K496" s="874"/>
      <c r="L496" s="854"/>
      <c r="M496" s="852"/>
      <c r="N496" s="850"/>
      <c r="O496" s="853"/>
      <c r="P496" s="854"/>
      <c r="Q496" s="797"/>
      <c r="R496" s="798"/>
      <c r="S496" s="798"/>
      <c r="T496" s="798"/>
      <c r="U496" s="798"/>
      <c r="V496" s="797"/>
      <c r="W496" s="797"/>
      <c r="X496" s="797"/>
    </row>
    <row r="497">
      <c r="A497" s="878"/>
      <c r="B497" s="878"/>
      <c r="C497" s="848"/>
      <c r="D497" s="896"/>
      <c r="E497" s="878"/>
      <c r="F497" s="895"/>
      <c r="G497" s="852"/>
      <c r="H497" s="848"/>
      <c r="I497" s="850"/>
      <c r="J497" s="854"/>
      <c r="K497" s="874"/>
      <c r="L497" s="854"/>
      <c r="M497" s="852"/>
      <c r="N497" s="850"/>
      <c r="O497" s="853"/>
      <c r="P497" s="854"/>
      <c r="Q497" s="797"/>
      <c r="R497" s="798"/>
      <c r="S497" s="798"/>
      <c r="T497" s="798"/>
      <c r="U497" s="798"/>
      <c r="V497" s="797"/>
      <c r="W497" s="797"/>
      <c r="X497" s="797"/>
    </row>
    <row r="498">
      <c r="A498" s="878"/>
      <c r="B498" s="878"/>
      <c r="C498" s="848"/>
      <c r="D498" s="896"/>
      <c r="E498" s="878"/>
      <c r="F498" s="895"/>
      <c r="G498" s="852"/>
      <c r="H498" s="848"/>
      <c r="I498" s="850"/>
      <c r="J498" s="854"/>
      <c r="K498" s="850"/>
      <c r="L498" s="854"/>
      <c r="M498" s="852"/>
      <c r="N498" s="850"/>
      <c r="O498" s="853"/>
      <c r="P498" s="854"/>
      <c r="Q498" s="797"/>
      <c r="R498" s="798"/>
      <c r="S498" s="798"/>
      <c r="T498" s="798"/>
      <c r="U498" s="798"/>
      <c r="V498" s="797"/>
      <c r="W498" s="797"/>
      <c r="X498" s="797"/>
    </row>
    <row r="499">
      <c r="A499" s="878"/>
      <c r="B499" s="878"/>
      <c r="C499" s="848"/>
      <c r="D499" s="896"/>
      <c r="E499" s="878"/>
      <c r="F499" s="895"/>
      <c r="G499" s="852"/>
      <c r="H499" s="848"/>
      <c r="I499" s="896"/>
      <c r="J499" s="850"/>
      <c r="K499" s="850"/>
      <c r="L499" s="854"/>
      <c r="M499" s="849"/>
      <c r="N499" s="850"/>
      <c r="O499" s="853"/>
      <c r="P499" s="854"/>
      <c r="Q499" s="797"/>
      <c r="R499" s="798"/>
      <c r="S499" s="798"/>
      <c r="T499" s="798"/>
      <c r="U499" s="798"/>
      <c r="V499" s="797"/>
      <c r="W499" s="797"/>
      <c r="X499" s="797"/>
    </row>
    <row r="500">
      <c r="A500" s="878"/>
      <c r="B500" s="878"/>
      <c r="C500" s="848"/>
      <c r="D500" s="896"/>
      <c r="E500" s="878"/>
      <c r="F500" s="895"/>
      <c r="G500" s="852"/>
      <c r="H500" s="848"/>
      <c r="I500" s="896"/>
      <c r="J500" s="850"/>
      <c r="K500" s="850"/>
      <c r="L500" s="854"/>
      <c r="M500" s="852"/>
      <c r="N500" s="850"/>
      <c r="O500" s="853"/>
      <c r="P500" s="854"/>
      <c r="Q500" s="797"/>
      <c r="R500" s="798"/>
      <c r="S500" s="798"/>
      <c r="T500" s="798"/>
      <c r="U500" s="798"/>
      <c r="V500" s="797"/>
      <c r="W500" s="797"/>
      <c r="X500" s="797"/>
    </row>
    <row r="501">
      <c r="A501" s="878"/>
      <c r="B501" s="878"/>
      <c r="C501" s="848"/>
      <c r="D501" s="896"/>
      <c r="E501" s="878"/>
      <c r="F501" s="895"/>
      <c r="G501" s="852"/>
      <c r="H501" s="848"/>
      <c r="I501" s="850"/>
      <c r="J501" s="854"/>
      <c r="K501" s="874"/>
      <c r="L501" s="854"/>
      <c r="M501" s="852"/>
      <c r="N501" s="850"/>
      <c r="O501" s="853"/>
      <c r="P501" s="854"/>
      <c r="Q501" s="797"/>
      <c r="R501" s="798"/>
      <c r="S501" s="798"/>
      <c r="T501" s="798"/>
      <c r="U501" s="798"/>
      <c r="V501" s="797"/>
      <c r="W501" s="797"/>
      <c r="X501" s="797"/>
    </row>
    <row r="502">
      <c r="A502" s="878"/>
      <c r="B502" s="878"/>
      <c r="C502" s="848"/>
      <c r="D502" s="896"/>
      <c r="E502" s="878"/>
      <c r="F502" s="895"/>
      <c r="G502" s="852"/>
      <c r="H502" s="848"/>
      <c r="I502" s="850"/>
      <c r="J502" s="854"/>
      <c r="K502" s="850"/>
      <c r="L502" s="850"/>
      <c r="M502" s="852"/>
      <c r="N502" s="850"/>
      <c r="O502" s="853"/>
      <c r="P502" s="850"/>
      <c r="Q502" s="797"/>
      <c r="R502" s="798"/>
      <c r="S502" s="798"/>
      <c r="T502" s="798"/>
      <c r="U502" s="798"/>
      <c r="V502" s="797"/>
      <c r="W502" s="797"/>
      <c r="X502" s="797"/>
    </row>
    <row r="503">
      <c r="A503" s="878"/>
      <c r="B503" s="878"/>
      <c r="C503" s="848"/>
      <c r="D503" s="896"/>
      <c r="E503" s="878"/>
      <c r="F503" s="895"/>
      <c r="G503" s="852"/>
      <c r="H503" s="848"/>
      <c r="I503" s="896"/>
      <c r="J503" s="850"/>
      <c r="K503" s="854"/>
      <c r="L503" s="854"/>
      <c r="M503" s="852"/>
      <c r="N503" s="850"/>
      <c r="O503" s="853"/>
      <c r="P503" s="854"/>
      <c r="Q503" s="797"/>
      <c r="R503" s="798"/>
      <c r="S503" s="798"/>
      <c r="T503" s="798"/>
      <c r="U503" s="798"/>
      <c r="V503" s="797"/>
      <c r="W503" s="797"/>
      <c r="X503" s="797"/>
    </row>
    <row r="504">
      <c r="A504" s="878"/>
      <c r="B504" s="878"/>
      <c r="C504" s="848"/>
      <c r="D504" s="896"/>
      <c r="E504" s="878"/>
      <c r="F504" s="895"/>
      <c r="G504" s="852"/>
      <c r="H504" s="848"/>
      <c r="I504" s="896"/>
      <c r="J504" s="850"/>
      <c r="K504" s="851"/>
      <c r="L504" s="854"/>
      <c r="M504" s="852"/>
      <c r="N504" s="850"/>
      <c r="O504" s="853"/>
      <c r="P504" s="854"/>
      <c r="Q504" s="797"/>
      <c r="R504" s="798"/>
      <c r="S504" s="798"/>
      <c r="T504" s="798"/>
      <c r="U504" s="798"/>
      <c r="V504" s="797"/>
      <c r="W504" s="797"/>
      <c r="X504" s="797"/>
    </row>
    <row r="505">
      <c r="A505" s="878"/>
      <c r="B505" s="878"/>
      <c r="C505" s="848"/>
      <c r="D505" s="896"/>
      <c r="E505" s="878"/>
      <c r="F505" s="895"/>
      <c r="G505" s="852"/>
      <c r="H505" s="848"/>
      <c r="I505" s="850"/>
      <c r="J505" s="854"/>
      <c r="K505" s="854"/>
      <c r="L505" s="854"/>
      <c r="M505" s="852"/>
      <c r="N505" s="850"/>
      <c r="O505" s="853"/>
      <c r="P505" s="854"/>
      <c r="Q505" s="797"/>
      <c r="R505" s="798"/>
      <c r="S505" s="798"/>
      <c r="T505" s="798"/>
      <c r="U505" s="798"/>
      <c r="V505" s="797"/>
      <c r="W505" s="797"/>
      <c r="X505" s="797"/>
    </row>
    <row r="506">
      <c r="A506" s="878"/>
      <c r="B506" s="878"/>
      <c r="C506" s="848"/>
      <c r="D506" s="896"/>
      <c r="E506" s="878"/>
      <c r="F506" s="895"/>
      <c r="G506" s="852"/>
      <c r="H506" s="848"/>
      <c r="I506" s="896"/>
      <c r="J506" s="850"/>
      <c r="K506" s="851"/>
      <c r="L506" s="854"/>
      <c r="M506" s="852"/>
      <c r="N506" s="850"/>
      <c r="O506" s="853"/>
      <c r="P506" s="850"/>
      <c r="Q506" s="797"/>
      <c r="R506" s="798"/>
      <c r="S506" s="798"/>
      <c r="T506" s="798"/>
      <c r="U506" s="798"/>
      <c r="V506" s="797"/>
      <c r="W506" s="797"/>
      <c r="X506" s="797"/>
    </row>
    <row r="507">
      <c r="A507" s="878"/>
      <c r="B507" s="878"/>
      <c r="C507" s="848"/>
      <c r="D507" s="896"/>
      <c r="E507" s="878"/>
      <c r="F507" s="895"/>
      <c r="G507" s="852"/>
      <c r="H507" s="848"/>
      <c r="I507" s="896"/>
      <c r="J507" s="850"/>
      <c r="K507" s="874"/>
      <c r="L507" s="854"/>
      <c r="M507" s="852"/>
      <c r="N507" s="850"/>
      <c r="O507" s="853"/>
      <c r="P507" s="854"/>
      <c r="Q507" s="797"/>
      <c r="R507" s="798"/>
      <c r="S507" s="798"/>
      <c r="T507" s="798"/>
      <c r="U507" s="798"/>
      <c r="V507" s="797"/>
      <c r="W507" s="797"/>
      <c r="X507" s="797"/>
    </row>
    <row r="508">
      <c r="A508" s="878"/>
      <c r="B508" s="878"/>
      <c r="C508" s="848"/>
      <c r="D508" s="896"/>
      <c r="E508" s="878"/>
      <c r="F508" s="895"/>
      <c r="G508" s="852"/>
      <c r="H508" s="848"/>
      <c r="I508" s="850"/>
      <c r="J508" s="854"/>
      <c r="K508" s="874"/>
      <c r="L508" s="854"/>
      <c r="M508" s="852"/>
      <c r="N508" s="850"/>
      <c r="O508" s="853"/>
      <c r="P508" s="854"/>
      <c r="Q508" s="797"/>
      <c r="R508" s="798"/>
      <c r="S508" s="798"/>
      <c r="T508" s="798"/>
      <c r="U508" s="798"/>
      <c r="V508" s="797"/>
      <c r="W508" s="797"/>
      <c r="X508" s="797"/>
    </row>
    <row r="509">
      <c r="A509" s="878"/>
      <c r="B509" s="878"/>
      <c r="C509" s="848"/>
      <c r="D509" s="896"/>
      <c r="E509" s="878"/>
      <c r="F509" s="895"/>
      <c r="G509" s="852"/>
      <c r="H509" s="848"/>
      <c r="I509" s="896"/>
      <c r="J509" s="850"/>
      <c r="K509" s="874"/>
      <c r="L509" s="854"/>
      <c r="M509" s="852"/>
      <c r="N509" s="850"/>
      <c r="O509" s="853"/>
      <c r="P509" s="854"/>
      <c r="Q509" s="797"/>
      <c r="R509" s="798"/>
      <c r="S509" s="798"/>
      <c r="T509" s="798"/>
      <c r="U509" s="798"/>
      <c r="V509" s="797"/>
      <c r="W509" s="797"/>
      <c r="X509" s="797"/>
    </row>
    <row r="510">
      <c r="A510" s="878"/>
      <c r="B510" s="878"/>
      <c r="C510" s="848"/>
      <c r="D510" s="896"/>
      <c r="E510" s="878"/>
      <c r="F510" s="895"/>
      <c r="G510" s="852"/>
      <c r="H510" s="848"/>
      <c r="I510" s="850"/>
      <c r="J510" s="854"/>
      <c r="K510" s="874"/>
      <c r="L510" s="854"/>
      <c r="M510" s="852"/>
      <c r="N510" s="850"/>
      <c r="O510" s="853"/>
      <c r="P510" s="854"/>
      <c r="Q510" s="797"/>
      <c r="R510" s="798"/>
      <c r="S510" s="798"/>
      <c r="T510" s="798"/>
      <c r="U510" s="798"/>
      <c r="V510" s="797"/>
      <c r="W510" s="797"/>
      <c r="X510" s="797"/>
    </row>
    <row r="511">
      <c r="A511" s="878"/>
      <c r="B511" s="878"/>
      <c r="C511" s="848"/>
      <c r="D511" s="896"/>
      <c r="E511" s="878"/>
      <c r="F511" s="895"/>
      <c r="G511" s="852"/>
      <c r="H511" s="848"/>
      <c r="I511" s="850"/>
      <c r="J511" s="854"/>
      <c r="K511" s="874"/>
      <c r="L511" s="854"/>
      <c r="M511" s="852"/>
      <c r="N511" s="850"/>
      <c r="O511" s="853"/>
      <c r="P511" s="854"/>
      <c r="Q511" s="797"/>
      <c r="R511" s="798"/>
      <c r="S511" s="798"/>
      <c r="T511" s="798"/>
      <c r="U511" s="798"/>
      <c r="V511" s="797"/>
      <c r="W511" s="797"/>
      <c r="X511" s="797"/>
    </row>
    <row r="512">
      <c r="A512" s="878"/>
      <c r="B512" s="878"/>
      <c r="C512" s="848"/>
      <c r="D512" s="896"/>
      <c r="E512" s="878"/>
      <c r="F512" s="895"/>
      <c r="G512" s="852"/>
      <c r="H512" s="848"/>
      <c r="I512" s="896"/>
      <c r="J512" s="850"/>
      <c r="K512" s="851"/>
      <c r="L512" s="854"/>
      <c r="M512" s="852"/>
      <c r="N512" s="850"/>
      <c r="O512" s="853"/>
      <c r="P512" s="854"/>
      <c r="Q512" s="797"/>
      <c r="R512" s="798"/>
      <c r="S512" s="798"/>
      <c r="T512" s="798"/>
      <c r="U512" s="798"/>
      <c r="V512" s="797"/>
      <c r="W512" s="797"/>
      <c r="X512" s="797"/>
    </row>
    <row r="513">
      <c r="A513" s="878"/>
      <c r="B513" s="878"/>
      <c r="C513" s="848"/>
      <c r="D513" s="896"/>
      <c r="E513" s="852"/>
      <c r="F513" s="895"/>
      <c r="G513" s="852"/>
      <c r="H513" s="848"/>
      <c r="I513" s="896"/>
      <c r="J513" s="850"/>
      <c r="K513" s="851"/>
      <c r="L513" s="854"/>
      <c r="M513" s="852"/>
      <c r="N513" s="850"/>
      <c r="O513" s="853"/>
      <c r="P513" s="854"/>
      <c r="Q513" s="797"/>
      <c r="R513" s="798"/>
      <c r="S513" s="798"/>
      <c r="T513" s="798"/>
      <c r="U513" s="798"/>
      <c r="V513" s="797"/>
      <c r="W513" s="797"/>
      <c r="X513" s="797"/>
    </row>
    <row r="514">
      <c r="A514" s="878"/>
      <c r="B514" s="878"/>
      <c r="C514" s="848"/>
      <c r="D514" s="896"/>
      <c r="E514" s="852"/>
      <c r="F514" s="895"/>
      <c r="G514" s="852"/>
      <c r="H514" s="848"/>
      <c r="I514" s="896"/>
      <c r="J514" s="850"/>
      <c r="K514" s="851"/>
      <c r="L514" s="854"/>
      <c r="M514" s="852"/>
      <c r="N514" s="850"/>
      <c r="O514" s="853"/>
      <c r="P514" s="854"/>
      <c r="Q514" s="797"/>
      <c r="R514" s="798"/>
      <c r="S514" s="798"/>
      <c r="T514" s="798"/>
      <c r="U514" s="798"/>
      <c r="V514" s="797"/>
      <c r="W514" s="797"/>
      <c r="X514" s="797"/>
    </row>
    <row r="515">
      <c r="A515" s="878"/>
      <c r="B515" s="878"/>
      <c r="C515" s="848"/>
      <c r="D515" s="896"/>
      <c r="E515" s="878"/>
      <c r="F515" s="895"/>
      <c r="G515" s="852"/>
      <c r="H515" s="848"/>
      <c r="I515" s="896"/>
      <c r="J515" s="850"/>
      <c r="K515" s="851"/>
      <c r="L515" s="850"/>
      <c r="M515" s="852"/>
      <c r="N515" s="850"/>
      <c r="O515" s="853"/>
      <c r="P515" s="850"/>
      <c r="Q515" s="797"/>
      <c r="R515" s="798"/>
      <c r="S515" s="798"/>
      <c r="T515" s="798"/>
      <c r="U515" s="798"/>
      <c r="V515" s="797"/>
      <c r="W515" s="797"/>
      <c r="X515" s="797"/>
    </row>
    <row r="516">
      <c r="A516" s="878"/>
      <c r="B516" s="878"/>
      <c r="C516" s="848"/>
      <c r="D516" s="896"/>
      <c r="E516" s="878"/>
      <c r="F516" s="895"/>
      <c r="G516" s="852"/>
      <c r="H516" s="848"/>
      <c r="I516" s="896"/>
      <c r="J516" s="850"/>
      <c r="K516" s="850"/>
      <c r="L516" s="854"/>
      <c r="M516" s="852"/>
      <c r="N516" s="850"/>
      <c r="O516" s="853"/>
      <c r="P516" s="854"/>
      <c r="Q516" s="797"/>
      <c r="R516" s="798"/>
      <c r="S516" s="798"/>
      <c r="T516" s="798"/>
      <c r="U516" s="798"/>
      <c r="V516" s="797"/>
      <c r="W516" s="797"/>
      <c r="X516" s="797"/>
    </row>
    <row r="517">
      <c r="A517" s="878"/>
      <c r="B517" s="878"/>
      <c r="C517" s="848"/>
      <c r="D517" s="896"/>
      <c r="E517" s="878"/>
      <c r="F517" s="895"/>
      <c r="G517" s="852"/>
      <c r="H517" s="848"/>
      <c r="I517" s="896"/>
      <c r="J517" s="854"/>
      <c r="K517" s="874"/>
      <c r="L517" s="854"/>
      <c r="M517" s="849"/>
      <c r="N517" s="850"/>
      <c r="O517" s="853"/>
      <c r="P517" s="854"/>
      <c r="Q517" s="797"/>
      <c r="R517" s="798"/>
      <c r="S517" s="798"/>
      <c r="T517" s="798"/>
      <c r="U517" s="798"/>
      <c r="V517" s="797"/>
      <c r="W517" s="797"/>
      <c r="X517" s="797"/>
    </row>
    <row r="518">
      <c r="A518" s="878"/>
      <c r="B518" s="878"/>
      <c r="C518" s="848"/>
      <c r="D518" s="896"/>
      <c r="E518" s="878"/>
      <c r="F518" s="895"/>
      <c r="G518" s="852"/>
      <c r="H518" s="848"/>
      <c r="I518" s="850"/>
      <c r="J518" s="854"/>
      <c r="K518" s="874"/>
      <c r="L518" s="854"/>
      <c r="M518" s="852"/>
      <c r="N518" s="850"/>
      <c r="O518" s="853"/>
      <c r="P518" s="854"/>
      <c r="Q518" s="797"/>
      <c r="R518" s="798"/>
      <c r="S518" s="798"/>
      <c r="T518" s="798"/>
      <c r="U518" s="798"/>
      <c r="V518" s="797"/>
      <c r="W518" s="797"/>
      <c r="X518" s="797"/>
    </row>
    <row r="519">
      <c r="A519" s="878"/>
      <c r="B519" s="878"/>
      <c r="C519" s="848"/>
      <c r="D519" s="896"/>
      <c r="E519" s="878"/>
      <c r="F519" s="895"/>
      <c r="G519" s="852"/>
      <c r="H519" s="848"/>
      <c r="I519" s="896"/>
      <c r="J519" s="854"/>
      <c r="K519" s="854"/>
      <c r="L519" s="854"/>
      <c r="M519" s="852"/>
      <c r="N519" s="850"/>
      <c r="O519" s="853"/>
      <c r="P519" s="854"/>
      <c r="Q519" s="797"/>
      <c r="R519" s="798"/>
      <c r="S519" s="798"/>
      <c r="T519" s="798"/>
      <c r="U519" s="798"/>
      <c r="V519" s="797"/>
      <c r="W519" s="797"/>
      <c r="X519" s="797"/>
    </row>
    <row r="520">
      <c r="A520" s="878"/>
      <c r="B520" s="878"/>
      <c r="C520" s="848"/>
      <c r="D520" s="896"/>
      <c r="E520" s="878"/>
      <c r="F520" s="895"/>
      <c r="G520" s="852"/>
      <c r="H520" s="848"/>
      <c r="I520" s="896"/>
      <c r="J520" s="854"/>
      <c r="K520" s="874"/>
      <c r="L520" s="854"/>
      <c r="M520" s="849"/>
      <c r="N520" s="850"/>
      <c r="O520" s="875"/>
      <c r="P520" s="854"/>
      <c r="Q520" s="797"/>
      <c r="R520" s="798"/>
      <c r="S520" s="798"/>
      <c r="T520" s="798"/>
      <c r="U520" s="798"/>
      <c r="V520" s="797"/>
      <c r="W520" s="797"/>
      <c r="X520" s="797"/>
    </row>
    <row r="521">
      <c r="A521" s="878"/>
      <c r="B521" s="878"/>
      <c r="C521" s="848"/>
      <c r="D521" s="896"/>
      <c r="E521" s="878"/>
      <c r="F521" s="895"/>
      <c r="G521" s="852"/>
      <c r="H521" s="848"/>
      <c r="I521" s="850"/>
      <c r="J521" s="854"/>
      <c r="K521" s="874"/>
      <c r="L521" s="854"/>
      <c r="M521" s="852"/>
      <c r="N521" s="850"/>
      <c r="O521" s="853"/>
      <c r="P521" s="854"/>
      <c r="Q521" s="797"/>
      <c r="R521" s="798"/>
      <c r="S521" s="798"/>
      <c r="T521" s="798"/>
      <c r="U521" s="798"/>
      <c r="V521" s="797"/>
      <c r="W521" s="797"/>
      <c r="X521" s="797"/>
    </row>
    <row r="522">
      <c r="A522" s="878"/>
      <c r="B522" s="878"/>
      <c r="C522" s="848"/>
      <c r="D522" s="896"/>
      <c r="E522" s="878"/>
      <c r="F522" s="895"/>
      <c r="G522" s="852"/>
      <c r="H522" s="848"/>
      <c r="I522" s="896"/>
      <c r="J522" s="854"/>
      <c r="K522" s="874"/>
      <c r="L522" s="854"/>
      <c r="M522" s="849"/>
      <c r="N522" s="850"/>
      <c r="O522" s="853"/>
      <c r="P522" s="854"/>
      <c r="Q522" s="797"/>
      <c r="R522" s="798"/>
      <c r="S522" s="798"/>
      <c r="T522" s="798"/>
      <c r="U522" s="798"/>
      <c r="V522" s="797"/>
      <c r="W522" s="797"/>
      <c r="X522" s="797"/>
    </row>
    <row r="523">
      <c r="A523" s="878"/>
      <c r="B523" s="878"/>
      <c r="C523" s="848"/>
      <c r="D523" s="896"/>
      <c r="E523" s="878"/>
      <c r="F523" s="895"/>
      <c r="G523" s="852"/>
      <c r="H523" s="848"/>
      <c r="I523" s="896"/>
      <c r="J523" s="850"/>
      <c r="K523" s="850"/>
      <c r="L523" s="854"/>
      <c r="M523" s="852"/>
      <c r="N523" s="850"/>
      <c r="O523" s="853"/>
      <c r="P523" s="854"/>
      <c r="Q523" s="797"/>
      <c r="R523" s="798"/>
      <c r="S523" s="798"/>
      <c r="T523" s="798"/>
      <c r="U523" s="798"/>
      <c r="V523" s="797"/>
      <c r="W523" s="797"/>
      <c r="X523" s="797"/>
    </row>
    <row r="524">
      <c r="A524" s="878"/>
      <c r="B524" s="878"/>
      <c r="C524" s="848"/>
      <c r="D524" s="896"/>
      <c r="E524" s="878"/>
      <c r="F524" s="895"/>
      <c r="G524" s="852"/>
      <c r="H524" s="848"/>
      <c r="I524" s="850"/>
      <c r="J524" s="854"/>
      <c r="K524" s="874"/>
      <c r="L524" s="854"/>
      <c r="M524" s="852"/>
      <c r="N524" s="850"/>
      <c r="O524" s="853"/>
      <c r="P524" s="854"/>
      <c r="Q524" s="797"/>
      <c r="R524" s="798"/>
      <c r="S524" s="798"/>
      <c r="T524" s="798"/>
      <c r="U524" s="798"/>
      <c r="V524" s="797"/>
      <c r="W524" s="797"/>
      <c r="X524" s="797"/>
    </row>
    <row r="525">
      <c r="A525" s="878"/>
      <c r="B525" s="878"/>
      <c r="C525" s="848"/>
      <c r="D525" s="896"/>
      <c r="E525" s="878"/>
      <c r="F525" s="895"/>
      <c r="G525" s="852"/>
      <c r="H525" s="848"/>
      <c r="I525" s="896"/>
      <c r="J525" s="854"/>
      <c r="K525" s="874"/>
      <c r="L525" s="854"/>
      <c r="M525" s="852"/>
      <c r="N525" s="850"/>
      <c r="O525" s="853"/>
      <c r="P525" s="854"/>
      <c r="Q525" s="797"/>
      <c r="R525" s="798"/>
      <c r="S525" s="798"/>
      <c r="T525" s="798"/>
      <c r="U525" s="798"/>
      <c r="V525" s="797"/>
      <c r="W525" s="797"/>
      <c r="X525" s="797"/>
    </row>
    <row r="526">
      <c r="A526" s="878"/>
      <c r="B526" s="878"/>
      <c r="C526" s="848"/>
      <c r="D526" s="896"/>
      <c r="E526" s="878"/>
      <c r="F526" s="895"/>
      <c r="G526" s="852"/>
      <c r="H526" s="848"/>
      <c r="I526" s="850"/>
      <c r="J526" s="854"/>
      <c r="K526" s="854"/>
      <c r="L526" s="854"/>
      <c r="M526" s="852"/>
      <c r="N526" s="850"/>
      <c r="O526" s="853"/>
      <c r="P526" s="854"/>
      <c r="Q526" s="797"/>
      <c r="R526" s="798"/>
      <c r="S526" s="798"/>
      <c r="T526" s="798"/>
      <c r="U526" s="798"/>
      <c r="V526" s="797"/>
      <c r="W526" s="797"/>
      <c r="X526" s="797"/>
    </row>
    <row r="527">
      <c r="A527" s="878"/>
      <c r="B527" s="878"/>
      <c r="C527" s="848"/>
      <c r="D527" s="896"/>
      <c r="E527" s="878"/>
      <c r="F527" s="895"/>
      <c r="G527" s="852"/>
      <c r="H527" s="848"/>
      <c r="I527" s="896"/>
      <c r="J527" s="854"/>
      <c r="K527" s="850"/>
      <c r="L527" s="854"/>
      <c r="M527" s="852"/>
      <c r="N527" s="850"/>
      <c r="O527" s="853"/>
      <c r="P527" s="854"/>
      <c r="Q527" s="797"/>
      <c r="R527" s="798"/>
      <c r="S527" s="798"/>
      <c r="T527" s="798"/>
      <c r="U527" s="798"/>
      <c r="V527" s="797"/>
      <c r="W527" s="797"/>
      <c r="X527" s="797"/>
    </row>
    <row r="528">
      <c r="A528" s="847"/>
      <c r="B528" s="878"/>
      <c r="C528" s="848"/>
      <c r="D528" s="850"/>
      <c r="E528" s="847"/>
      <c r="F528" s="848"/>
      <c r="G528" s="849"/>
      <c r="H528" s="848"/>
      <c r="I528" s="850"/>
      <c r="J528" s="854"/>
      <c r="K528" s="854"/>
      <c r="L528" s="854"/>
      <c r="M528" s="852"/>
      <c r="N528" s="850"/>
      <c r="O528" s="853"/>
      <c r="P528" s="854"/>
      <c r="Q528" s="837"/>
      <c r="R528" s="797"/>
      <c r="S528" s="797"/>
      <c r="T528" s="797"/>
      <c r="U528" s="797"/>
      <c r="V528" s="837"/>
      <c r="W528" s="837"/>
      <c r="X528" s="837"/>
    </row>
    <row r="529">
      <c r="A529" s="847"/>
      <c r="B529" s="878"/>
      <c r="C529" s="848"/>
      <c r="D529" s="850"/>
      <c r="E529" s="847"/>
      <c r="F529" s="848"/>
      <c r="G529" s="849"/>
      <c r="H529" s="848"/>
      <c r="I529" s="850"/>
      <c r="J529" s="854"/>
      <c r="K529" s="854"/>
      <c r="L529" s="854"/>
      <c r="M529" s="852"/>
      <c r="N529" s="850"/>
      <c r="O529" s="853"/>
      <c r="P529" s="854"/>
      <c r="Q529" s="837"/>
      <c r="R529" s="797"/>
      <c r="S529" s="797"/>
      <c r="T529" s="797"/>
      <c r="U529" s="797"/>
      <c r="V529" s="837"/>
      <c r="W529" s="837"/>
      <c r="X529" s="837"/>
    </row>
    <row r="530">
      <c r="A530" s="847"/>
      <c r="B530" s="878"/>
      <c r="C530" s="848"/>
      <c r="D530" s="850"/>
      <c r="E530" s="847"/>
      <c r="F530" s="848"/>
      <c r="G530" s="849"/>
      <c r="H530" s="848"/>
      <c r="I530" s="850"/>
      <c r="J530" s="854"/>
      <c r="K530" s="854"/>
      <c r="L530" s="854"/>
      <c r="M530" s="852"/>
      <c r="N530" s="850"/>
      <c r="O530" s="853"/>
      <c r="P530" s="854"/>
      <c r="Q530" s="837"/>
      <c r="R530" s="797"/>
      <c r="S530" s="797"/>
      <c r="T530" s="797"/>
      <c r="U530" s="797"/>
      <c r="V530" s="837"/>
      <c r="W530" s="837"/>
      <c r="X530" s="837"/>
    </row>
    <row r="531">
      <c r="A531" s="847"/>
      <c r="B531" s="878"/>
      <c r="C531" s="848"/>
      <c r="D531" s="850"/>
      <c r="E531" s="847"/>
      <c r="F531" s="848"/>
      <c r="G531" s="849"/>
      <c r="H531" s="848"/>
      <c r="I531" s="850"/>
      <c r="J531" s="854"/>
      <c r="K531" s="854"/>
      <c r="L531" s="854"/>
      <c r="M531" s="852"/>
      <c r="N531" s="850"/>
      <c r="O531" s="853"/>
      <c r="P531" s="854"/>
      <c r="Q531" s="837"/>
      <c r="R531" s="797"/>
      <c r="S531" s="797"/>
      <c r="T531" s="797"/>
      <c r="U531" s="797"/>
      <c r="V531" s="837"/>
      <c r="W531" s="837"/>
      <c r="X531" s="837"/>
    </row>
    <row r="532">
      <c r="A532" s="847"/>
      <c r="B532" s="878"/>
      <c r="C532" s="848"/>
      <c r="D532" s="850"/>
      <c r="E532" s="847"/>
      <c r="F532" s="848"/>
      <c r="G532" s="849"/>
      <c r="H532" s="848"/>
      <c r="I532" s="850"/>
      <c r="J532" s="854"/>
      <c r="K532" s="854"/>
      <c r="L532" s="854"/>
      <c r="M532" s="852"/>
      <c r="N532" s="850"/>
      <c r="O532" s="853"/>
      <c r="P532" s="854"/>
      <c r="Q532" s="837"/>
      <c r="R532" s="797"/>
      <c r="S532" s="797"/>
      <c r="T532" s="797"/>
      <c r="U532" s="797"/>
      <c r="V532" s="837"/>
      <c r="W532" s="837"/>
      <c r="X532" s="837"/>
    </row>
    <row r="533">
      <c r="A533" s="847"/>
      <c r="B533" s="878"/>
      <c r="C533" s="848"/>
      <c r="D533" s="850"/>
      <c r="E533" s="847"/>
      <c r="F533" s="895"/>
      <c r="G533" s="849"/>
      <c r="H533" s="848"/>
      <c r="I533" s="848"/>
      <c r="J533" s="854"/>
      <c r="K533" s="850"/>
      <c r="L533" s="854"/>
      <c r="M533" s="852"/>
      <c r="N533" s="850"/>
      <c r="O533" s="853"/>
      <c r="P533" s="854"/>
      <c r="Q533" s="837"/>
      <c r="R533" s="797"/>
      <c r="S533" s="797"/>
      <c r="T533" s="797"/>
      <c r="U533" s="797"/>
      <c r="V533" s="837"/>
      <c r="W533" s="837"/>
      <c r="X533" s="837"/>
    </row>
    <row r="534">
      <c r="A534" s="847"/>
      <c r="B534" s="878"/>
      <c r="C534" s="848"/>
      <c r="D534" s="850"/>
      <c r="E534" s="847"/>
      <c r="F534" s="895"/>
      <c r="G534" s="849"/>
      <c r="H534" s="848"/>
      <c r="I534" s="848"/>
      <c r="J534" s="854"/>
      <c r="K534" s="850"/>
      <c r="L534" s="854"/>
      <c r="M534" s="852"/>
      <c r="N534" s="850"/>
      <c r="O534" s="853"/>
      <c r="P534" s="854"/>
      <c r="Q534" s="837"/>
      <c r="R534" s="797"/>
      <c r="S534" s="797"/>
      <c r="T534" s="797"/>
      <c r="U534" s="797"/>
      <c r="V534" s="837"/>
      <c r="W534" s="837"/>
      <c r="X534" s="837"/>
    </row>
    <row r="535">
      <c r="A535" s="847"/>
      <c r="B535" s="878"/>
      <c r="C535" s="848"/>
      <c r="D535" s="850"/>
      <c r="E535" s="847"/>
      <c r="F535" s="895"/>
      <c r="G535" s="849"/>
      <c r="H535" s="848"/>
      <c r="I535" s="850"/>
      <c r="J535" s="854"/>
      <c r="K535" s="854"/>
      <c r="L535" s="854"/>
      <c r="M535" s="852"/>
      <c r="N535" s="850"/>
      <c r="O535" s="853"/>
      <c r="P535" s="854"/>
      <c r="Q535" s="837"/>
      <c r="R535" s="797"/>
      <c r="S535" s="797"/>
      <c r="T535" s="797"/>
      <c r="U535" s="797"/>
      <c r="V535" s="837"/>
      <c r="W535" s="837"/>
      <c r="X535" s="837"/>
    </row>
    <row r="536">
      <c r="A536" s="847"/>
      <c r="B536" s="878"/>
      <c r="C536" s="848"/>
      <c r="D536" s="850"/>
      <c r="E536" s="847"/>
      <c r="F536" s="848"/>
      <c r="G536" s="849"/>
      <c r="H536" s="848"/>
      <c r="I536" s="850"/>
      <c r="J536" s="854"/>
      <c r="K536" s="854"/>
      <c r="L536" s="854"/>
      <c r="M536" s="852"/>
      <c r="N536" s="850"/>
      <c r="O536" s="853"/>
      <c r="P536" s="854"/>
      <c r="Q536" s="837"/>
      <c r="R536" s="797"/>
      <c r="S536" s="797"/>
      <c r="T536" s="797"/>
      <c r="U536" s="797"/>
      <c r="V536" s="837"/>
      <c r="W536" s="837"/>
      <c r="X536" s="837"/>
    </row>
    <row r="537">
      <c r="A537" s="847"/>
      <c r="B537" s="878"/>
      <c r="C537" s="848"/>
      <c r="D537" s="850"/>
      <c r="E537" s="847"/>
      <c r="F537" s="848"/>
      <c r="G537" s="849"/>
      <c r="H537" s="848"/>
      <c r="I537" s="850"/>
      <c r="J537" s="854"/>
      <c r="K537" s="854"/>
      <c r="L537" s="854"/>
      <c r="M537" s="849"/>
      <c r="N537" s="850"/>
      <c r="O537" s="875"/>
      <c r="P537" s="854"/>
      <c r="Q537" s="837"/>
      <c r="R537" s="797"/>
      <c r="S537" s="797"/>
      <c r="T537" s="797"/>
      <c r="U537" s="797"/>
      <c r="V537" s="837"/>
      <c r="W537" s="837"/>
      <c r="X537" s="837"/>
    </row>
    <row r="538">
      <c r="A538" s="847"/>
      <c r="B538" s="878"/>
      <c r="C538" s="848"/>
      <c r="D538" s="850"/>
      <c r="E538" s="847"/>
      <c r="F538" s="848"/>
      <c r="G538" s="849"/>
      <c r="H538" s="848"/>
      <c r="I538" s="850"/>
      <c r="J538" s="854"/>
      <c r="K538" s="874"/>
      <c r="L538" s="854"/>
      <c r="M538" s="849"/>
      <c r="N538" s="848"/>
      <c r="O538" s="853"/>
      <c r="P538" s="854"/>
      <c r="Q538" s="837"/>
      <c r="R538" s="797"/>
      <c r="S538" s="797"/>
      <c r="T538" s="797"/>
      <c r="U538" s="797"/>
      <c r="V538" s="837"/>
      <c r="W538" s="837"/>
      <c r="X538" s="837"/>
    </row>
    <row r="539">
      <c r="A539" s="847"/>
      <c r="B539" s="878"/>
      <c r="C539" s="848"/>
      <c r="D539" s="850"/>
      <c r="E539" s="847"/>
      <c r="F539" s="848"/>
      <c r="G539" s="849"/>
      <c r="H539" s="848"/>
      <c r="I539" s="848"/>
      <c r="J539" s="854"/>
      <c r="K539" s="850"/>
      <c r="L539" s="854"/>
      <c r="M539" s="852"/>
      <c r="N539" s="850"/>
      <c r="O539" s="853"/>
      <c r="P539" s="854"/>
      <c r="Q539" s="837"/>
      <c r="R539" s="797"/>
      <c r="S539" s="797"/>
      <c r="T539" s="797"/>
      <c r="U539" s="797"/>
      <c r="V539" s="837"/>
      <c r="W539" s="837"/>
      <c r="X539" s="837"/>
    </row>
    <row r="540">
      <c r="A540" s="847"/>
      <c r="B540" s="878"/>
      <c r="C540" s="848"/>
      <c r="D540" s="850"/>
      <c r="E540" s="847"/>
      <c r="F540" s="848"/>
      <c r="G540" s="849"/>
      <c r="H540" s="848"/>
      <c r="I540" s="848"/>
      <c r="J540" s="854"/>
      <c r="K540" s="874"/>
      <c r="L540" s="854"/>
      <c r="M540" s="849"/>
      <c r="N540" s="848"/>
      <c r="O540" s="853"/>
      <c r="P540" s="854"/>
      <c r="Q540" s="837"/>
      <c r="R540" s="797"/>
      <c r="S540" s="797"/>
      <c r="T540" s="797"/>
      <c r="U540" s="797"/>
      <c r="V540" s="837"/>
      <c r="W540" s="837"/>
      <c r="X540" s="837"/>
    </row>
    <row r="541">
      <c r="A541" s="847"/>
      <c r="B541" s="878"/>
      <c r="C541" s="848"/>
      <c r="D541" s="850"/>
      <c r="E541" s="847"/>
      <c r="F541" s="895"/>
      <c r="G541" s="849"/>
      <c r="H541" s="848"/>
      <c r="I541" s="850"/>
      <c r="J541" s="854"/>
      <c r="K541" s="854"/>
      <c r="L541" s="854"/>
      <c r="M541" s="852"/>
      <c r="N541" s="850"/>
      <c r="O541" s="853"/>
      <c r="P541" s="854"/>
      <c r="Q541" s="837"/>
      <c r="R541" s="797"/>
      <c r="S541" s="797"/>
      <c r="T541" s="797"/>
      <c r="U541" s="797"/>
      <c r="V541" s="837"/>
      <c r="W541" s="837"/>
      <c r="X541" s="837"/>
    </row>
    <row r="542">
      <c r="A542" s="847"/>
      <c r="B542" s="878"/>
      <c r="C542" s="848"/>
      <c r="D542" s="850"/>
      <c r="E542" s="847"/>
      <c r="F542" s="895"/>
      <c r="G542" s="849"/>
      <c r="H542" s="848"/>
      <c r="I542" s="850"/>
      <c r="J542" s="848"/>
      <c r="K542" s="854"/>
      <c r="L542" s="854"/>
      <c r="M542" s="852"/>
      <c r="N542" s="850"/>
      <c r="O542" s="853"/>
      <c r="P542" s="848"/>
      <c r="Q542" s="837"/>
      <c r="R542" s="797"/>
      <c r="S542" s="797"/>
      <c r="T542" s="797"/>
      <c r="U542" s="797"/>
      <c r="V542" s="837"/>
      <c r="W542" s="837"/>
      <c r="X542" s="837"/>
    </row>
    <row r="543">
      <c r="A543" s="847"/>
      <c r="B543" s="878"/>
      <c r="C543" s="848"/>
      <c r="D543" s="850"/>
      <c r="E543" s="847"/>
      <c r="F543" s="895"/>
      <c r="G543" s="849"/>
      <c r="H543" s="848"/>
      <c r="I543" s="848"/>
      <c r="J543" s="854"/>
      <c r="K543" s="850"/>
      <c r="L543" s="854"/>
      <c r="M543" s="852"/>
      <c r="N543" s="850"/>
      <c r="O543" s="853"/>
      <c r="P543" s="854"/>
      <c r="Q543" s="837"/>
      <c r="R543" s="797"/>
      <c r="S543" s="797"/>
      <c r="T543" s="797"/>
      <c r="U543" s="797"/>
      <c r="V543" s="837"/>
      <c r="W543" s="837"/>
      <c r="X543" s="837"/>
    </row>
    <row r="544">
      <c r="A544" s="847"/>
      <c r="B544" s="878"/>
      <c r="C544" s="848"/>
      <c r="D544" s="850"/>
      <c r="E544" s="847"/>
      <c r="F544" s="895"/>
      <c r="G544" s="849"/>
      <c r="H544" s="848"/>
      <c r="I544" s="850"/>
      <c r="J544" s="854"/>
      <c r="K544" s="854"/>
      <c r="L544" s="854"/>
      <c r="M544" s="852"/>
      <c r="N544" s="850"/>
      <c r="O544" s="853"/>
      <c r="P544" s="854"/>
      <c r="Q544" s="837"/>
      <c r="R544" s="797"/>
      <c r="S544" s="797"/>
      <c r="T544" s="797"/>
      <c r="U544" s="797"/>
      <c r="V544" s="837"/>
      <c r="W544" s="837"/>
      <c r="X544" s="837"/>
    </row>
    <row r="545">
      <c r="A545" s="847"/>
      <c r="B545" s="878"/>
      <c r="C545" s="848"/>
      <c r="D545" s="850"/>
      <c r="E545" s="847"/>
      <c r="F545" s="848"/>
      <c r="G545" s="849"/>
      <c r="H545" s="848"/>
      <c r="I545" s="850"/>
      <c r="J545" s="850"/>
      <c r="K545" s="851"/>
      <c r="L545" s="854"/>
      <c r="M545" s="849"/>
      <c r="N545" s="850"/>
      <c r="O545" s="875"/>
      <c r="P545" s="854"/>
      <c r="Q545" s="837"/>
      <c r="R545" s="797"/>
      <c r="S545" s="797"/>
      <c r="T545" s="797"/>
      <c r="U545" s="797"/>
      <c r="V545" s="837"/>
      <c r="W545" s="837"/>
      <c r="X545" s="837"/>
    </row>
    <row r="546">
      <c r="A546" s="847"/>
      <c r="B546" s="878"/>
      <c r="C546" s="848"/>
      <c r="D546" s="850"/>
      <c r="E546" s="847"/>
      <c r="F546" s="848"/>
      <c r="G546" s="852"/>
      <c r="H546" s="848"/>
      <c r="I546" s="848"/>
      <c r="J546" s="854"/>
      <c r="K546" s="850"/>
      <c r="L546" s="854"/>
      <c r="M546" s="852"/>
      <c r="N546" s="850"/>
      <c r="O546" s="853"/>
      <c r="P546" s="854"/>
      <c r="Q546" s="837"/>
      <c r="R546" s="797"/>
      <c r="S546" s="797"/>
      <c r="T546" s="797"/>
      <c r="U546" s="797"/>
      <c r="V546" s="837"/>
      <c r="W546" s="837"/>
      <c r="X546" s="837"/>
    </row>
    <row r="547">
      <c r="A547" s="847"/>
      <c r="B547" s="878"/>
      <c r="C547" s="848"/>
      <c r="D547" s="850"/>
      <c r="E547" s="878"/>
      <c r="F547" s="895"/>
      <c r="G547" s="852"/>
      <c r="H547" s="848"/>
      <c r="I547" s="850"/>
      <c r="J547" s="854"/>
      <c r="K547" s="874"/>
      <c r="L547" s="854"/>
      <c r="M547" s="852"/>
      <c r="N547" s="850"/>
      <c r="O547" s="853"/>
      <c r="P547" s="854"/>
      <c r="Q547" s="837"/>
      <c r="R547" s="797"/>
      <c r="S547" s="797"/>
      <c r="T547" s="797"/>
      <c r="U547" s="797"/>
      <c r="V547" s="837"/>
      <c r="W547" s="837"/>
      <c r="X547" s="837"/>
    </row>
    <row r="548">
      <c r="A548" s="847"/>
      <c r="B548" s="878"/>
      <c r="C548" s="848"/>
      <c r="D548" s="850"/>
      <c r="E548" s="878"/>
      <c r="F548" s="895"/>
      <c r="G548" s="852"/>
      <c r="H548" s="848"/>
      <c r="I548" s="850"/>
      <c r="J548" s="854"/>
      <c r="K548" s="874"/>
      <c r="L548" s="854"/>
      <c r="M548" s="852"/>
      <c r="N548" s="850"/>
      <c r="O548" s="853"/>
      <c r="P548" s="854"/>
      <c r="Q548" s="837"/>
      <c r="R548" s="797"/>
      <c r="S548" s="797"/>
      <c r="T548" s="797"/>
      <c r="U548" s="797"/>
      <c r="V548" s="837"/>
      <c r="W548" s="837"/>
      <c r="X548" s="837"/>
    </row>
    <row r="549">
      <c r="A549" s="847"/>
      <c r="B549" s="878"/>
      <c r="C549" s="848"/>
      <c r="D549" s="850"/>
      <c r="E549" s="878"/>
      <c r="F549" s="895"/>
      <c r="G549" s="852"/>
      <c r="H549" s="848"/>
      <c r="I549" s="850"/>
      <c r="J549" s="854"/>
      <c r="K549" s="854"/>
      <c r="L549" s="854"/>
      <c r="M549" s="852"/>
      <c r="N549" s="850"/>
      <c r="O549" s="853"/>
      <c r="P549" s="854"/>
      <c r="Q549" s="837"/>
      <c r="R549" s="797"/>
      <c r="S549" s="797"/>
      <c r="T549" s="797"/>
      <c r="U549" s="797"/>
      <c r="V549" s="837"/>
      <c r="W549" s="837"/>
      <c r="X549" s="837"/>
    </row>
    <row r="550">
      <c r="A550" s="847"/>
      <c r="B550" s="878"/>
      <c r="C550" s="848"/>
      <c r="D550" s="850"/>
      <c r="E550" s="878"/>
      <c r="F550" s="895"/>
      <c r="G550" s="852"/>
      <c r="H550" s="848"/>
      <c r="I550" s="850"/>
      <c r="J550" s="854"/>
      <c r="K550" s="874"/>
      <c r="L550" s="854"/>
      <c r="M550" s="849"/>
      <c r="N550" s="848"/>
      <c r="O550" s="875"/>
      <c r="P550" s="854"/>
      <c r="Q550" s="837"/>
      <c r="R550" s="797"/>
      <c r="S550" s="797"/>
      <c r="T550" s="797"/>
      <c r="U550" s="797"/>
      <c r="V550" s="837"/>
      <c r="W550" s="837"/>
      <c r="X550" s="837"/>
    </row>
    <row r="551">
      <c r="A551" s="847"/>
      <c r="B551" s="878"/>
      <c r="C551" s="848"/>
      <c r="D551" s="850"/>
      <c r="E551" s="878"/>
      <c r="F551" s="895"/>
      <c r="G551" s="852"/>
      <c r="H551" s="848"/>
      <c r="I551" s="850"/>
      <c r="J551" s="854"/>
      <c r="K551" s="854"/>
      <c r="L551" s="854"/>
      <c r="M551" s="852"/>
      <c r="N551" s="850"/>
      <c r="O551" s="853"/>
      <c r="P551" s="854"/>
      <c r="Q551" s="837"/>
      <c r="R551" s="797"/>
      <c r="S551" s="797"/>
      <c r="T551" s="797"/>
      <c r="U551" s="797"/>
      <c r="V551" s="837"/>
      <c r="W551" s="837"/>
      <c r="X551" s="837"/>
    </row>
    <row r="552">
      <c r="A552" s="847"/>
      <c r="B552" s="878"/>
      <c r="C552" s="848"/>
      <c r="D552" s="850"/>
      <c r="E552" s="878"/>
      <c r="F552" s="895"/>
      <c r="G552" s="852"/>
      <c r="H552" s="848"/>
      <c r="I552" s="850"/>
      <c r="J552" s="854"/>
      <c r="K552" s="854"/>
      <c r="L552" s="854"/>
      <c r="M552" s="852"/>
      <c r="N552" s="850"/>
      <c r="O552" s="853"/>
      <c r="P552" s="854"/>
      <c r="Q552" s="837"/>
      <c r="R552" s="797"/>
      <c r="S552" s="797"/>
      <c r="T552" s="797"/>
      <c r="U552" s="797"/>
      <c r="V552" s="837"/>
      <c r="W552" s="837"/>
      <c r="X552" s="837"/>
    </row>
    <row r="553">
      <c r="A553" s="847"/>
      <c r="B553" s="878"/>
      <c r="C553" s="848"/>
      <c r="D553" s="850"/>
      <c r="E553" s="878"/>
      <c r="F553" s="895"/>
      <c r="G553" s="852"/>
      <c r="H553" s="848"/>
      <c r="I553" s="848"/>
      <c r="J553" s="854"/>
      <c r="K553" s="874"/>
      <c r="L553" s="854"/>
      <c r="M553" s="849"/>
      <c r="N553" s="850"/>
      <c r="O553" s="853"/>
      <c r="P553" s="854"/>
      <c r="Q553" s="837"/>
      <c r="R553" s="797"/>
      <c r="S553" s="797"/>
      <c r="T553" s="797"/>
      <c r="U553" s="797"/>
      <c r="V553" s="837"/>
      <c r="W553" s="837"/>
      <c r="X553" s="837"/>
    </row>
    <row r="554">
      <c r="A554" s="847"/>
      <c r="B554" s="878"/>
      <c r="C554" s="848"/>
      <c r="D554" s="850"/>
      <c r="E554" s="878"/>
      <c r="F554" s="895"/>
      <c r="G554" s="852"/>
      <c r="H554" s="848"/>
      <c r="I554" s="850"/>
      <c r="J554" s="854"/>
      <c r="K554" s="874"/>
      <c r="L554" s="854"/>
      <c r="M554" s="849"/>
      <c r="N554" s="850"/>
      <c r="O554" s="875"/>
      <c r="P554" s="854"/>
      <c r="Q554" s="837"/>
      <c r="R554" s="797"/>
      <c r="S554" s="797"/>
      <c r="T554" s="797"/>
      <c r="U554" s="797"/>
      <c r="V554" s="837"/>
      <c r="W554" s="837"/>
      <c r="X554" s="837"/>
    </row>
    <row r="555">
      <c r="A555" s="847"/>
      <c r="B555" s="878"/>
      <c r="C555" s="848"/>
      <c r="D555" s="850"/>
      <c r="E555" s="878"/>
      <c r="F555" s="895"/>
      <c r="G555" s="852"/>
      <c r="H555" s="848"/>
      <c r="I555" s="848"/>
      <c r="J555" s="854"/>
      <c r="K555" s="874"/>
      <c r="L555" s="854"/>
      <c r="M555" s="849"/>
      <c r="N555" s="848"/>
      <c r="O555" s="853"/>
      <c r="P555" s="854"/>
      <c r="Q555" s="837"/>
      <c r="R555" s="797"/>
      <c r="S555" s="797"/>
      <c r="T555" s="797"/>
      <c r="U555" s="797"/>
      <c r="V555" s="837"/>
      <c r="W555" s="837"/>
      <c r="X555" s="837"/>
    </row>
    <row r="556">
      <c r="A556" s="847"/>
      <c r="B556" s="878"/>
      <c r="C556" s="848"/>
      <c r="D556" s="850"/>
      <c r="E556" s="878"/>
      <c r="F556" s="895"/>
      <c r="G556" s="852"/>
      <c r="H556" s="848"/>
      <c r="I556" s="850"/>
      <c r="J556" s="854"/>
      <c r="K556" s="874"/>
      <c r="L556" s="854"/>
      <c r="M556" s="852"/>
      <c r="N556" s="850"/>
      <c r="O556" s="853"/>
      <c r="P556" s="854"/>
      <c r="Q556" s="837"/>
      <c r="R556" s="797"/>
      <c r="S556" s="797"/>
      <c r="T556" s="797"/>
      <c r="U556" s="797"/>
      <c r="V556" s="837"/>
      <c r="W556" s="837"/>
      <c r="X556" s="837"/>
    </row>
    <row r="557">
      <c r="A557" s="847"/>
      <c r="B557" s="878"/>
      <c r="C557" s="848"/>
      <c r="D557" s="850"/>
      <c r="E557" s="878"/>
      <c r="F557" s="895"/>
      <c r="G557" s="852"/>
      <c r="H557" s="848"/>
      <c r="I557" s="848"/>
      <c r="J557" s="854"/>
      <c r="K557" s="874"/>
      <c r="L557" s="854"/>
      <c r="M557" s="849"/>
      <c r="N557" s="850"/>
      <c r="O557" s="853"/>
      <c r="P557" s="854"/>
      <c r="Q557" s="837"/>
      <c r="R557" s="797"/>
      <c r="S557" s="797"/>
      <c r="T557" s="797"/>
      <c r="U557" s="797"/>
      <c r="V557" s="837"/>
      <c r="W557" s="837"/>
      <c r="X557" s="837"/>
    </row>
    <row r="558">
      <c r="A558" s="847"/>
      <c r="B558" s="878"/>
      <c r="C558" s="848"/>
      <c r="D558" s="850"/>
      <c r="E558" s="878"/>
      <c r="F558" s="895"/>
      <c r="G558" s="852"/>
      <c r="H558" s="848"/>
      <c r="I558" s="850"/>
      <c r="J558" s="854"/>
      <c r="K558" s="854"/>
      <c r="L558" s="854"/>
      <c r="M558" s="852"/>
      <c r="N558" s="850"/>
      <c r="O558" s="853"/>
      <c r="P558" s="854"/>
      <c r="Q558" s="837"/>
      <c r="R558" s="797"/>
      <c r="S558" s="797"/>
      <c r="T558" s="797"/>
      <c r="U558" s="797"/>
      <c r="V558" s="837"/>
      <c r="W558" s="837"/>
      <c r="X558" s="837"/>
    </row>
    <row r="559">
      <c r="A559" s="847"/>
      <c r="B559" s="878"/>
      <c r="C559" s="848"/>
      <c r="D559" s="850"/>
      <c r="E559" s="878"/>
      <c r="F559" s="895"/>
      <c r="G559" s="852"/>
      <c r="H559" s="848"/>
      <c r="I559" s="848"/>
      <c r="J559" s="854"/>
      <c r="K559" s="850"/>
      <c r="L559" s="854"/>
      <c r="M559" s="852"/>
      <c r="N559" s="850"/>
      <c r="O559" s="853"/>
      <c r="P559" s="854"/>
      <c r="Q559" s="837"/>
      <c r="R559" s="797"/>
      <c r="S559" s="797"/>
      <c r="T559" s="797"/>
      <c r="U559" s="797"/>
      <c r="V559" s="837"/>
      <c r="W559" s="837"/>
      <c r="X559" s="837"/>
    </row>
    <row r="560">
      <c r="A560" s="847"/>
      <c r="B560" s="878"/>
      <c r="C560" s="848"/>
      <c r="D560" s="850"/>
      <c r="E560" s="878"/>
      <c r="F560" s="895"/>
      <c r="G560" s="852"/>
      <c r="H560" s="848"/>
      <c r="I560" s="850"/>
      <c r="J560" s="854"/>
      <c r="K560" s="854"/>
      <c r="L560" s="854"/>
      <c r="M560" s="852"/>
      <c r="N560" s="850"/>
      <c r="O560" s="853"/>
      <c r="P560" s="854"/>
      <c r="Q560" s="837"/>
      <c r="R560" s="797"/>
      <c r="S560" s="797"/>
      <c r="T560" s="797"/>
      <c r="U560" s="797"/>
      <c r="V560" s="837"/>
      <c r="W560" s="837"/>
      <c r="X560" s="837"/>
    </row>
    <row r="561">
      <c r="A561" s="878"/>
      <c r="B561" s="878"/>
      <c r="C561" s="848"/>
      <c r="D561" s="848"/>
      <c r="E561" s="849"/>
      <c r="F561" s="848"/>
      <c r="G561" s="849"/>
      <c r="H561" s="848"/>
      <c r="I561" s="850"/>
      <c r="J561" s="854"/>
      <c r="K561" s="874"/>
      <c r="L561" s="854"/>
      <c r="M561" s="849"/>
      <c r="N561" s="848"/>
      <c r="O561" s="875"/>
      <c r="P561" s="854"/>
      <c r="Q561" s="837"/>
      <c r="R561" s="797"/>
      <c r="S561" s="797"/>
      <c r="T561" s="797"/>
      <c r="U561" s="797"/>
      <c r="V561" s="837"/>
      <c r="W561" s="837"/>
      <c r="X561" s="837"/>
    </row>
    <row r="562">
      <c r="A562" s="847"/>
      <c r="B562" s="878"/>
      <c r="C562" s="848"/>
      <c r="D562" s="848"/>
      <c r="E562" s="849"/>
      <c r="F562" s="848"/>
      <c r="G562" s="849"/>
      <c r="H562" s="848"/>
      <c r="I562" s="848"/>
      <c r="J562" s="854"/>
      <c r="K562" s="854"/>
      <c r="L562" s="854"/>
      <c r="M562" s="852"/>
      <c r="N562" s="850"/>
      <c r="O562" s="853"/>
      <c r="P562" s="854"/>
      <c r="Q562" s="837"/>
      <c r="R562" s="797"/>
      <c r="S562" s="797"/>
      <c r="T562" s="797"/>
      <c r="U562" s="797"/>
      <c r="V562" s="837"/>
      <c r="W562" s="837"/>
      <c r="X562" s="837"/>
    </row>
    <row r="563">
      <c r="A563" s="847"/>
      <c r="B563" s="878"/>
      <c r="C563" s="848"/>
      <c r="D563" s="848"/>
      <c r="E563" s="849"/>
      <c r="F563" s="848"/>
      <c r="G563" s="849"/>
      <c r="H563" s="848"/>
      <c r="I563" s="848"/>
      <c r="J563" s="854"/>
      <c r="K563" s="854"/>
      <c r="L563" s="854"/>
      <c r="M563" s="852"/>
      <c r="N563" s="850"/>
      <c r="O563" s="853"/>
      <c r="P563" s="854"/>
      <c r="Q563" s="837"/>
      <c r="R563" s="797"/>
      <c r="S563" s="797"/>
      <c r="T563" s="797"/>
      <c r="U563" s="797"/>
      <c r="V563" s="837"/>
      <c r="W563" s="837"/>
      <c r="X563" s="837"/>
    </row>
    <row r="564">
      <c r="A564" s="847"/>
      <c r="B564" s="878"/>
      <c r="C564" s="848"/>
      <c r="D564" s="848"/>
      <c r="E564" s="849"/>
      <c r="F564" s="848"/>
      <c r="G564" s="849"/>
      <c r="H564" s="848"/>
      <c r="I564" s="850"/>
      <c r="J564" s="854"/>
      <c r="K564" s="874"/>
      <c r="L564" s="854"/>
      <c r="M564" s="852"/>
      <c r="N564" s="850"/>
      <c r="O564" s="875"/>
      <c r="P564" s="854"/>
      <c r="Q564" s="837"/>
      <c r="R564" s="797"/>
      <c r="S564" s="797"/>
      <c r="T564" s="797"/>
      <c r="U564" s="797"/>
      <c r="V564" s="837"/>
      <c r="W564" s="837"/>
      <c r="X564" s="837"/>
    </row>
    <row r="565">
      <c r="A565" s="878"/>
      <c r="B565" s="878"/>
      <c r="C565" s="848"/>
      <c r="D565" s="848"/>
      <c r="E565" s="849"/>
      <c r="F565" s="848"/>
      <c r="G565" s="849"/>
      <c r="H565" s="848"/>
      <c r="I565" s="850"/>
      <c r="J565" s="854"/>
      <c r="K565" s="851"/>
      <c r="L565" s="854"/>
      <c r="M565" s="849"/>
      <c r="N565" s="848"/>
      <c r="O565" s="875"/>
      <c r="P565" s="854"/>
      <c r="Q565" s="837"/>
      <c r="R565" s="797"/>
      <c r="S565" s="797"/>
      <c r="T565" s="797"/>
      <c r="U565" s="797"/>
      <c r="V565" s="837"/>
      <c r="W565" s="837"/>
      <c r="X565" s="837"/>
    </row>
    <row r="566">
      <c r="A566" s="878"/>
      <c r="B566" s="878"/>
      <c r="C566" s="848"/>
      <c r="D566" s="848"/>
      <c r="E566" s="849"/>
      <c r="F566" s="848"/>
      <c r="G566" s="849"/>
      <c r="H566" s="848"/>
      <c r="I566" s="850"/>
      <c r="J566" s="854"/>
      <c r="K566" s="874"/>
      <c r="L566" s="854"/>
      <c r="M566" s="849"/>
      <c r="N566" s="848"/>
      <c r="O566" s="875"/>
      <c r="P566" s="854"/>
      <c r="Q566" s="837"/>
      <c r="R566" s="797"/>
      <c r="S566" s="797"/>
      <c r="T566" s="797"/>
      <c r="U566" s="797"/>
      <c r="V566" s="837"/>
      <c r="W566" s="837"/>
      <c r="X566" s="837"/>
    </row>
    <row r="567">
      <c r="A567" s="847"/>
      <c r="B567" s="878"/>
      <c r="C567" s="848"/>
      <c r="D567" s="848"/>
      <c r="E567" s="849"/>
      <c r="F567" s="848"/>
      <c r="G567" s="849"/>
      <c r="H567" s="848"/>
      <c r="I567" s="848"/>
      <c r="J567" s="854"/>
      <c r="K567" s="850"/>
      <c r="L567" s="854"/>
      <c r="M567" s="852"/>
      <c r="N567" s="850"/>
      <c r="O567" s="853"/>
      <c r="P567" s="854"/>
      <c r="Q567" s="837"/>
      <c r="R567" s="797"/>
      <c r="S567" s="797"/>
      <c r="T567" s="797"/>
      <c r="U567" s="797"/>
      <c r="V567" s="837"/>
      <c r="W567" s="837"/>
      <c r="X567" s="837"/>
    </row>
    <row r="568">
      <c r="A568" s="847"/>
      <c r="B568" s="878"/>
      <c r="C568" s="848"/>
      <c r="D568" s="850"/>
      <c r="E568" s="849"/>
      <c r="F568" s="848"/>
      <c r="G568" s="849"/>
      <c r="H568" s="848"/>
      <c r="I568" s="848"/>
      <c r="J568" s="854"/>
      <c r="K568" s="874"/>
      <c r="L568" s="854"/>
      <c r="M568" s="849"/>
      <c r="N568" s="848"/>
      <c r="O568" s="875"/>
      <c r="P568" s="854"/>
      <c r="Q568" s="837"/>
      <c r="R568" s="797"/>
      <c r="S568" s="797"/>
      <c r="T568" s="797"/>
      <c r="U568" s="797"/>
      <c r="V568" s="837"/>
      <c r="W568" s="837"/>
      <c r="X568" s="837"/>
    </row>
    <row r="569">
      <c r="A569" s="847"/>
      <c r="B569" s="878"/>
      <c r="C569" s="848"/>
      <c r="D569" s="850"/>
      <c r="E569" s="849"/>
      <c r="F569" s="848"/>
      <c r="G569" s="849"/>
      <c r="H569" s="848"/>
      <c r="I569" s="848"/>
      <c r="J569" s="854"/>
      <c r="K569" s="874"/>
      <c r="L569" s="850"/>
      <c r="M569" s="849"/>
      <c r="N569" s="850"/>
      <c r="O569" s="875"/>
      <c r="P569" s="854"/>
      <c r="Q569" s="837"/>
      <c r="R569" s="797"/>
      <c r="S569" s="797"/>
      <c r="T569" s="797"/>
      <c r="U569" s="797"/>
      <c r="V569" s="837"/>
      <c r="W569" s="837"/>
      <c r="X569" s="837"/>
    </row>
    <row r="570">
      <c r="A570" s="847"/>
      <c r="B570" s="878"/>
      <c r="C570" s="848"/>
      <c r="D570" s="850"/>
      <c r="E570" s="849"/>
      <c r="F570" s="848"/>
      <c r="G570" s="849"/>
      <c r="H570" s="848"/>
      <c r="I570" s="848"/>
      <c r="J570" s="854"/>
      <c r="K570" s="874"/>
      <c r="L570" s="854"/>
      <c r="M570" s="849"/>
      <c r="N570" s="848"/>
      <c r="O570" s="875"/>
      <c r="P570" s="854"/>
      <c r="Q570" s="837"/>
      <c r="R570" s="797"/>
      <c r="S570" s="797"/>
      <c r="T570" s="797"/>
      <c r="U570" s="797"/>
      <c r="V570" s="837"/>
      <c r="W570" s="837"/>
      <c r="X570" s="837"/>
    </row>
    <row r="571">
      <c r="A571" s="878"/>
      <c r="B571" s="878"/>
      <c r="C571" s="848"/>
      <c r="D571" s="850"/>
      <c r="E571" s="849"/>
      <c r="F571" s="848"/>
      <c r="G571" s="849"/>
      <c r="H571" s="848"/>
      <c r="I571" s="850"/>
      <c r="J571" s="854"/>
      <c r="K571" s="874"/>
      <c r="L571" s="854"/>
      <c r="M571" s="852"/>
      <c r="N571" s="848"/>
      <c r="O571" s="875"/>
      <c r="P571" s="854"/>
      <c r="Q571" s="837"/>
      <c r="R571" s="797"/>
      <c r="S571" s="797"/>
      <c r="T571" s="797"/>
      <c r="U571" s="797"/>
      <c r="V571" s="837"/>
      <c r="W571" s="837"/>
      <c r="X571" s="837"/>
    </row>
    <row r="572">
      <c r="A572" s="847"/>
      <c r="B572" s="878"/>
      <c r="C572" s="848"/>
      <c r="D572" s="850"/>
      <c r="E572" s="849"/>
      <c r="F572" s="848"/>
      <c r="G572" s="849"/>
      <c r="H572" s="848"/>
      <c r="I572" s="848"/>
      <c r="J572" s="854"/>
      <c r="K572" s="874"/>
      <c r="L572" s="854"/>
      <c r="M572" s="852"/>
      <c r="N572" s="848"/>
      <c r="O572" s="875"/>
      <c r="P572" s="854"/>
      <c r="Q572" s="837"/>
      <c r="R572" s="797"/>
      <c r="S572" s="797"/>
      <c r="T572" s="797"/>
      <c r="U572" s="797"/>
      <c r="V572" s="837"/>
      <c r="W572" s="837"/>
      <c r="X572" s="837"/>
    </row>
    <row r="573">
      <c r="A573" s="878"/>
      <c r="B573" s="878"/>
      <c r="C573" s="848"/>
      <c r="D573" s="896"/>
      <c r="E573" s="878"/>
      <c r="F573" s="895"/>
      <c r="G573" s="852"/>
      <c r="H573" s="848"/>
      <c r="I573" s="850"/>
      <c r="J573" s="854"/>
      <c r="K573" s="874"/>
      <c r="L573" s="854"/>
      <c r="M573" s="849"/>
      <c r="N573" s="848"/>
      <c r="O573" s="875"/>
      <c r="P573" s="854"/>
      <c r="Q573" s="837"/>
      <c r="R573" s="797"/>
      <c r="S573" s="797"/>
      <c r="T573" s="797"/>
      <c r="U573" s="797"/>
      <c r="V573" s="837"/>
      <c r="W573" s="837"/>
      <c r="X573" s="837"/>
    </row>
    <row r="574">
      <c r="A574" s="878"/>
      <c r="B574" s="878"/>
      <c r="C574" s="848"/>
      <c r="D574" s="896"/>
      <c r="E574" s="878"/>
      <c r="F574" s="895"/>
      <c r="G574" s="852"/>
      <c r="H574" s="848"/>
      <c r="I574" s="896"/>
      <c r="J574" s="854"/>
      <c r="K574" s="850"/>
      <c r="L574" s="854"/>
      <c r="M574" s="852"/>
      <c r="N574" s="850"/>
      <c r="O574" s="853"/>
      <c r="P574" s="854"/>
      <c r="Q574" s="837"/>
      <c r="R574" s="797"/>
      <c r="S574" s="797"/>
      <c r="T574" s="797"/>
      <c r="U574" s="797"/>
      <c r="V574" s="837"/>
      <c r="W574" s="837"/>
      <c r="X574" s="837"/>
    </row>
    <row r="575">
      <c r="A575" s="878"/>
      <c r="B575" s="878"/>
      <c r="C575" s="848"/>
      <c r="D575" s="896"/>
      <c r="E575" s="852"/>
      <c r="F575" s="895"/>
      <c r="G575" s="852"/>
      <c r="H575" s="848"/>
      <c r="I575" s="896"/>
      <c r="J575" s="854"/>
      <c r="K575" s="874"/>
      <c r="L575" s="854"/>
      <c r="M575" s="852"/>
      <c r="N575" s="850"/>
      <c r="O575" s="853"/>
      <c r="P575" s="854"/>
      <c r="Q575" s="837"/>
      <c r="R575" s="797"/>
      <c r="S575" s="797"/>
      <c r="T575" s="797"/>
      <c r="U575" s="797"/>
      <c r="V575" s="837"/>
      <c r="W575" s="837"/>
      <c r="X575" s="837"/>
    </row>
    <row r="576">
      <c r="A576" s="878"/>
      <c r="B576" s="878"/>
      <c r="C576" s="848"/>
      <c r="D576" s="896"/>
      <c r="E576" s="852"/>
      <c r="F576" s="895"/>
      <c r="G576" s="852"/>
      <c r="H576" s="848"/>
      <c r="I576" s="896"/>
      <c r="J576" s="854"/>
      <c r="K576" s="851"/>
      <c r="L576" s="854"/>
      <c r="M576" s="849"/>
      <c r="N576" s="848"/>
      <c r="O576" s="875"/>
      <c r="P576" s="854"/>
      <c r="Q576" s="837"/>
      <c r="R576" s="797"/>
      <c r="S576" s="797"/>
      <c r="T576" s="797"/>
      <c r="U576" s="797"/>
      <c r="V576" s="837"/>
      <c r="W576" s="837"/>
      <c r="X576" s="837"/>
    </row>
    <row r="577">
      <c r="A577" s="878"/>
      <c r="B577" s="878"/>
      <c r="C577" s="848"/>
      <c r="D577" s="896"/>
      <c r="E577" s="878"/>
      <c r="F577" s="895"/>
      <c r="G577" s="852"/>
      <c r="H577" s="848"/>
      <c r="I577" s="896"/>
      <c r="J577" s="854"/>
      <c r="K577" s="874"/>
      <c r="L577" s="854"/>
      <c r="M577" s="849"/>
      <c r="N577" s="848"/>
      <c r="O577" s="853"/>
      <c r="P577" s="854"/>
      <c r="Q577" s="837"/>
      <c r="R577" s="797"/>
      <c r="S577" s="797"/>
      <c r="T577" s="797"/>
      <c r="U577" s="797"/>
      <c r="V577" s="837"/>
      <c r="W577" s="837"/>
      <c r="X577" s="837"/>
    </row>
    <row r="578">
      <c r="A578" s="878"/>
      <c r="B578" s="878"/>
      <c r="C578" s="848"/>
      <c r="D578" s="896"/>
      <c r="E578" s="852"/>
      <c r="F578" s="895"/>
      <c r="G578" s="852"/>
      <c r="H578" s="848"/>
      <c r="I578" s="896"/>
      <c r="J578" s="850"/>
      <c r="K578" s="851"/>
      <c r="L578" s="850"/>
      <c r="M578" s="852"/>
      <c r="N578" s="850"/>
      <c r="O578" s="853"/>
      <c r="P578" s="854"/>
      <c r="Q578" s="837"/>
      <c r="R578" s="797"/>
      <c r="S578" s="797"/>
      <c r="T578" s="797"/>
      <c r="U578" s="797"/>
      <c r="V578" s="837"/>
      <c r="W578" s="837"/>
      <c r="X578" s="837"/>
    </row>
    <row r="579">
      <c r="A579" s="878"/>
      <c r="B579" s="878"/>
      <c r="C579" s="848"/>
      <c r="D579" s="896"/>
      <c r="E579" s="852"/>
      <c r="F579" s="895"/>
      <c r="G579" s="852"/>
      <c r="H579" s="848"/>
      <c r="I579" s="896"/>
      <c r="J579" s="854"/>
      <c r="K579" s="874"/>
      <c r="L579" s="854"/>
      <c r="M579" s="849"/>
      <c r="N579" s="848"/>
      <c r="O579" s="875"/>
      <c r="P579" s="854"/>
      <c r="Q579" s="837"/>
      <c r="R579" s="797"/>
      <c r="S579" s="797"/>
      <c r="T579" s="797"/>
      <c r="U579" s="797"/>
      <c r="V579" s="837"/>
      <c r="W579" s="837"/>
      <c r="X579" s="837"/>
    </row>
    <row r="580">
      <c r="A580" s="878"/>
      <c r="B580" s="878"/>
      <c r="C580" s="848"/>
      <c r="D580" s="896"/>
      <c r="E580" s="852"/>
      <c r="F580" s="895"/>
      <c r="G580" s="852"/>
      <c r="H580" s="848"/>
      <c r="I580" s="896"/>
      <c r="J580" s="850"/>
      <c r="K580" s="851"/>
      <c r="L580" s="854"/>
      <c r="M580" s="849"/>
      <c r="N580" s="850"/>
      <c r="O580" s="853"/>
      <c r="P580" s="854"/>
      <c r="Q580" s="837"/>
      <c r="R580" s="797"/>
      <c r="S580" s="797"/>
      <c r="T580" s="797"/>
      <c r="U580" s="797"/>
      <c r="V580" s="837"/>
      <c r="W580" s="837"/>
      <c r="X580" s="837"/>
    </row>
    <row r="581">
      <c r="A581" s="878"/>
      <c r="B581" s="878"/>
      <c r="C581" s="848"/>
      <c r="D581" s="896"/>
      <c r="E581" s="852"/>
      <c r="F581" s="895"/>
      <c r="G581" s="852"/>
      <c r="H581" s="848"/>
      <c r="I581" s="896"/>
      <c r="J581" s="854"/>
      <c r="K581" s="874"/>
      <c r="L581" s="854"/>
      <c r="M581" s="849"/>
      <c r="N581" s="848"/>
      <c r="O581" s="853"/>
      <c r="P581" s="854"/>
      <c r="Q581" s="837"/>
      <c r="R581" s="797"/>
      <c r="S581" s="797"/>
      <c r="T581" s="797"/>
      <c r="U581" s="797"/>
      <c r="V581" s="837"/>
      <c r="W581" s="837"/>
      <c r="X581" s="837"/>
    </row>
    <row r="582">
      <c r="A582" s="878"/>
      <c r="B582" s="878"/>
      <c r="C582" s="848"/>
      <c r="D582" s="896"/>
      <c r="E582" s="852"/>
      <c r="F582" s="895"/>
      <c r="G582" s="852"/>
      <c r="H582" s="848"/>
      <c r="I582" s="896"/>
      <c r="J582" s="854"/>
      <c r="K582" s="874"/>
      <c r="L582" s="854"/>
      <c r="M582" s="849"/>
      <c r="N582" s="848"/>
      <c r="O582" s="853"/>
      <c r="P582" s="854"/>
      <c r="Q582" s="837"/>
      <c r="R582" s="797"/>
      <c r="S582" s="797"/>
      <c r="T582" s="797"/>
      <c r="U582" s="797"/>
      <c r="V582" s="837"/>
      <c r="W582" s="837"/>
      <c r="X582" s="837"/>
    </row>
    <row r="583">
      <c r="A583" s="878"/>
      <c r="B583" s="878"/>
      <c r="C583" s="848"/>
      <c r="D583" s="896"/>
      <c r="E583" s="852"/>
      <c r="F583" s="895"/>
      <c r="G583" s="852"/>
      <c r="H583" s="848"/>
      <c r="I583" s="896"/>
      <c r="J583" s="854"/>
      <c r="K583" s="850"/>
      <c r="L583" s="854"/>
      <c r="M583" s="852"/>
      <c r="N583" s="850"/>
      <c r="O583" s="853"/>
      <c r="P583" s="854"/>
      <c r="Q583" s="837"/>
      <c r="R583" s="797"/>
      <c r="S583" s="797"/>
      <c r="T583" s="797"/>
      <c r="U583" s="797"/>
      <c r="V583" s="837"/>
      <c r="W583" s="837"/>
      <c r="X583" s="837"/>
    </row>
    <row r="584">
      <c r="A584" s="878"/>
      <c r="B584" s="878"/>
      <c r="C584" s="848"/>
      <c r="D584" s="896"/>
      <c r="E584" s="852"/>
      <c r="F584" s="895"/>
      <c r="G584" s="852"/>
      <c r="H584" s="848"/>
      <c r="I584" s="850"/>
      <c r="J584" s="850"/>
      <c r="K584" s="874"/>
      <c r="L584" s="854"/>
      <c r="M584" s="849"/>
      <c r="N584" s="848"/>
      <c r="O584" s="875"/>
      <c r="P584" s="854"/>
      <c r="Q584" s="837"/>
      <c r="R584" s="797"/>
      <c r="S584" s="797"/>
      <c r="T584" s="797"/>
      <c r="U584" s="797"/>
      <c r="V584" s="837"/>
      <c r="W584" s="837"/>
      <c r="X584" s="837"/>
    </row>
    <row r="585">
      <c r="A585" s="878"/>
      <c r="B585" s="878"/>
      <c r="C585" s="848"/>
      <c r="D585" s="896"/>
      <c r="E585" s="852"/>
      <c r="F585" s="895"/>
      <c r="G585" s="852"/>
      <c r="H585" s="848"/>
      <c r="I585" s="896"/>
      <c r="J585" s="854"/>
      <c r="K585" s="854"/>
      <c r="L585" s="854"/>
      <c r="M585" s="852"/>
      <c r="N585" s="850"/>
      <c r="O585" s="853"/>
      <c r="P585" s="854"/>
      <c r="Q585" s="837"/>
      <c r="R585" s="797"/>
      <c r="S585" s="797"/>
      <c r="T585" s="797"/>
      <c r="U585" s="797"/>
      <c r="V585" s="837"/>
      <c r="W585" s="837"/>
      <c r="X585" s="837"/>
    </row>
    <row r="586">
      <c r="A586" s="878"/>
      <c r="B586" s="878"/>
      <c r="C586" s="848"/>
      <c r="D586" s="896"/>
      <c r="E586" s="852"/>
      <c r="F586" s="895"/>
      <c r="G586" s="852"/>
      <c r="H586" s="848"/>
      <c r="I586" s="896"/>
      <c r="J586" s="854"/>
      <c r="K586" s="874"/>
      <c r="L586" s="854"/>
      <c r="M586" s="849"/>
      <c r="N586" s="848"/>
      <c r="O586" s="853"/>
      <c r="P586" s="854"/>
      <c r="Q586" s="837"/>
      <c r="R586" s="797"/>
      <c r="S586" s="797"/>
      <c r="T586" s="797"/>
      <c r="U586" s="797"/>
      <c r="V586" s="837"/>
      <c r="W586" s="837"/>
      <c r="X586" s="837"/>
    </row>
    <row r="587">
      <c r="A587" s="878"/>
      <c r="B587" s="878"/>
      <c r="C587" s="848"/>
      <c r="D587" s="896"/>
      <c r="E587" s="852"/>
      <c r="F587" s="895"/>
      <c r="G587" s="852"/>
      <c r="H587" s="848"/>
      <c r="I587" s="896"/>
      <c r="J587" s="854"/>
      <c r="K587" s="874"/>
      <c r="L587" s="854"/>
      <c r="M587" s="849"/>
      <c r="N587" s="848"/>
      <c r="O587" s="875"/>
      <c r="P587" s="854"/>
      <c r="Q587" s="837"/>
      <c r="R587" s="797"/>
      <c r="S587" s="797"/>
      <c r="T587" s="797"/>
      <c r="U587" s="797"/>
      <c r="V587" s="837"/>
      <c r="W587" s="837"/>
      <c r="X587" s="837"/>
    </row>
    <row r="588">
      <c r="A588" s="878"/>
      <c r="B588" s="878"/>
      <c r="C588" s="848"/>
      <c r="D588" s="896"/>
      <c r="E588" s="852"/>
      <c r="F588" s="895"/>
      <c r="G588" s="852"/>
      <c r="H588" s="848"/>
      <c r="I588" s="850"/>
      <c r="J588" s="850"/>
      <c r="K588" s="851"/>
      <c r="L588" s="850"/>
      <c r="M588" s="849"/>
      <c r="N588" s="850"/>
      <c r="O588" s="875"/>
      <c r="P588" s="854"/>
      <c r="Q588" s="837"/>
      <c r="R588" s="797"/>
      <c r="S588" s="797"/>
      <c r="T588" s="797"/>
      <c r="U588" s="797"/>
      <c r="V588" s="837"/>
      <c r="W588" s="837"/>
      <c r="X588" s="837"/>
    </row>
    <row r="589">
      <c r="A589" s="878"/>
      <c r="B589" s="878"/>
      <c r="C589" s="848"/>
      <c r="D589" s="896"/>
      <c r="E589" s="852"/>
      <c r="F589" s="895"/>
      <c r="G589" s="852"/>
      <c r="H589" s="848"/>
      <c r="I589" s="896"/>
      <c r="J589" s="854"/>
      <c r="K589" s="874"/>
      <c r="L589" s="854"/>
      <c r="M589" s="849"/>
      <c r="N589" s="848"/>
      <c r="O589" s="875"/>
      <c r="P589" s="854"/>
      <c r="Q589" s="837"/>
      <c r="R589" s="797"/>
      <c r="S589" s="797"/>
      <c r="T589" s="797"/>
      <c r="U589" s="797"/>
      <c r="V589" s="837"/>
      <c r="W589" s="837"/>
      <c r="X589" s="837"/>
    </row>
    <row r="590">
      <c r="A590" s="878"/>
      <c r="B590" s="878"/>
      <c r="C590" s="848"/>
      <c r="D590" s="896"/>
      <c r="E590" s="852"/>
      <c r="F590" s="895"/>
      <c r="G590" s="852"/>
      <c r="H590" s="848"/>
      <c r="I590" s="896"/>
      <c r="J590" s="854"/>
      <c r="K590" s="850"/>
      <c r="L590" s="854"/>
      <c r="M590" s="852"/>
      <c r="N590" s="850"/>
      <c r="O590" s="853"/>
      <c r="P590" s="854"/>
      <c r="Q590" s="837"/>
      <c r="R590" s="797"/>
      <c r="S590" s="797"/>
      <c r="T590" s="797"/>
      <c r="U590" s="797"/>
      <c r="V590" s="837"/>
      <c r="W590" s="837"/>
      <c r="X590" s="837"/>
    </row>
    <row r="591">
      <c r="A591" s="878"/>
      <c r="B591" s="878"/>
      <c r="C591" s="848"/>
      <c r="D591" s="896"/>
      <c r="E591" s="852"/>
      <c r="F591" s="895"/>
      <c r="G591" s="852"/>
      <c r="H591" s="848"/>
      <c r="I591" s="896"/>
      <c r="J591" s="854"/>
      <c r="K591" s="854"/>
      <c r="L591" s="854"/>
      <c r="M591" s="852"/>
      <c r="N591" s="850"/>
      <c r="O591" s="853"/>
      <c r="P591" s="854"/>
      <c r="Q591" s="837"/>
      <c r="R591" s="797"/>
      <c r="S591" s="797"/>
      <c r="T591" s="797"/>
      <c r="U591" s="797"/>
      <c r="V591" s="837"/>
      <c r="W591" s="837"/>
      <c r="X591" s="837"/>
    </row>
    <row r="592">
      <c r="A592" s="878"/>
      <c r="B592" s="878"/>
      <c r="C592" s="848"/>
      <c r="D592" s="896"/>
      <c r="E592" s="852"/>
      <c r="F592" s="895"/>
      <c r="G592" s="852"/>
      <c r="H592" s="848"/>
      <c r="I592" s="850"/>
      <c r="J592" s="850"/>
      <c r="K592" s="874"/>
      <c r="L592" s="854"/>
      <c r="M592" s="849"/>
      <c r="N592" s="848"/>
      <c r="O592" s="875"/>
      <c r="P592" s="854"/>
      <c r="Q592" s="837"/>
      <c r="R592" s="797"/>
      <c r="S592" s="797"/>
      <c r="T592" s="797"/>
      <c r="U592" s="797"/>
      <c r="V592" s="837"/>
      <c r="W592" s="837"/>
      <c r="X592" s="837"/>
    </row>
    <row r="593">
      <c r="A593" s="878"/>
      <c r="B593" s="878"/>
      <c r="C593" s="848"/>
      <c r="D593" s="896"/>
      <c r="E593" s="852"/>
      <c r="F593" s="895"/>
      <c r="G593" s="852"/>
      <c r="H593" s="848"/>
      <c r="I593" s="850"/>
      <c r="J593" s="854"/>
      <c r="K593" s="874"/>
      <c r="L593" s="854"/>
      <c r="M593" s="849"/>
      <c r="N593" s="848"/>
      <c r="O593" s="875"/>
      <c r="P593" s="854"/>
      <c r="Q593" s="837"/>
      <c r="R593" s="797"/>
      <c r="S593" s="797"/>
      <c r="T593" s="797"/>
      <c r="U593" s="797"/>
      <c r="V593" s="837"/>
      <c r="W593" s="837"/>
      <c r="X593" s="837"/>
    </row>
    <row r="594">
      <c r="A594" s="878"/>
      <c r="B594" s="878"/>
      <c r="C594" s="848"/>
      <c r="D594" s="896"/>
      <c r="E594" s="878"/>
      <c r="F594" s="895"/>
      <c r="G594" s="852"/>
      <c r="H594" s="848"/>
      <c r="I594" s="896"/>
      <c r="J594" s="854"/>
      <c r="K594" s="874"/>
      <c r="L594" s="854"/>
      <c r="M594" s="849"/>
      <c r="N594" s="848"/>
      <c r="O594" s="875"/>
      <c r="P594" s="854"/>
      <c r="Q594" s="837"/>
      <c r="R594" s="797"/>
      <c r="S594" s="797"/>
      <c r="T594" s="797"/>
      <c r="U594" s="797"/>
      <c r="V594" s="837"/>
      <c r="W594" s="837"/>
      <c r="X594" s="837"/>
    </row>
    <row r="595">
      <c r="A595" s="878"/>
      <c r="B595" s="878"/>
      <c r="C595" s="848"/>
      <c r="D595" s="896"/>
      <c r="E595" s="878"/>
      <c r="F595" s="895"/>
      <c r="G595" s="852"/>
      <c r="H595" s="848"/>
      <c r="I595" s="896"/>
      <c r="J595" s="854"/>
      <c r="K595" s="874"/>
      <c r="L595" s="854"/>
      <c r="M595" s="849"/>
      <c r="N595" s="848"/>
      <c r="O595" s="875"/>
      <c r="P595" s="854"/>
      <c r="Q595" s="837"/>
      <c r="R595" s="797"/>
      <c r="S595" s="797"/>
      <c r="T595" s="797"/>
      <c r="U595" s="797"/>
      <c r="V595" s="837"/>
      <c r="W595" s="837"/>
      <c r="X595" s="837"/>
    </row>
    <row r="596">
      <c r="A596" s="878"/>
      <c r="B596" s="878"/>
      <c r="C596" s="848"/>
      <c r="D596" s="896"/>
      <c r="E596" s="878"/>
      <c r="F596" s="895"/>
      <c r="G596" s="852"/>
      <c r="H596" s="848"/>
      <c r="I596" s="896"/>
      <c r="J596" s="854"/>
      <c r="K596" s="874"/>
      <c r="L596" s="854"/>
      <c r="M596" s="849"/>
      <c r="N596" s="848"/>
      <c r="O596" s="853"/>
      <c r="P596" s="854"/>
      <c r="Q596" s="837"/>
      <c r="R596" s="797"/>
      <c r="S596" s="797"/>
      <c r="T596" s="797"/>
      <c r="U596" s="797"/>
      <c r="V596" s="837"/>
      <c r="W596" s="837"/>
      <c r="X596" s="837"/>
    </row>
    <row r="597">
      <c r="A597" s="878"/>
      <c r="B597" s="878"/>
      <c r="C597" s="848"/>
      <c r="D597" s="896"/>
      <c r="E597" s="852"/>
      <c r="F597" s="895"/>
      <c r="G597" s="852"/>
      <c r="H597" s="848"/>
      <c r="I597" s="896"/>
      <c r="J597" s="854"/>
      <c r="K597" s="874"/>
      <c r="L597" s="854"/>
      <c r="M597" s="849"/>
      <c r="N597" s="848"/>
      <c r="O597" s="853"/>
      <c r="P597" s="854"/>
      <c r="Q597" s="837"/>
      <c r="R597" s="797"/>
      <c r="S597" s="797"/>
      <c r="T597" s="797"/>
      <c r="U597" s="797"/>
      <c r="V597" s="837"/>
      <c r="W597" s="837"/>
      <c r="X597" s="837"/>
    </row>
    <row r="598">
      <c r="A598" s="878"/>
      <c r="B598" s="878"/>
      <c r="C598" s="848"/>
      <c r="D598" s="896"/>
      <c r="E598" s="852"/>
      <c r="F598" s="895"/>
      <c r="G598" s="852"/>
      <c r="H598" s="848"/>
      <c r="I598" s="896"/>
      <c r="J598" s="854"/>
      <c r="K598" s="874"/>
      <c r="L598" s="854"/>
      <c r="M598" s="852"/>
      <c r="N598" s="850"/>
      <c r="O598" s="853"/>
      <c r="P598" s="854"/>
      <c r="Q598" s="837"/>
      <c r="R598" s="797"/>
      <c r="S598" s="797"/>
      <c r="T598" s="797"/>
      <c r="U598" s="797"/>
      <c r="V598" s="837"/>
      <c r="W598" s="837"/>
      <c r="X598" s="837"/>
    </row>
    <row r="599">
      <c r="A599" s="878"/>
      <c r="B599" s="878"/>
      <c r="C599" s="848"/>
      <c r="D599" s="896"/>
      <c r="E599" s="852"/>
      <c r="F599" s="895"/>
      <c r="G599" s="852"/>
      <c r="H599" s="848"/>
      <c r="I599" s="896"/>
      <c r="J599" s="854"/>
      <c r="K599" s="874"/>
      <c r="L599" s="854"/>
      <c r="M599" s="852"/>
      <c r="N599" s="850"/>
      <c r="O599" s="853"/>
      <c r="P599" s="854"/>
      <c r="Q599" s="837"/>
      <c r="R599" s="797"/>
      <c r="S599" s="797"/>
      <c r="T599" s="797"/>
      <c r="U599" s="797"/>
      <c r="V599" s="837"/>
      <c r="W599" s="837"/>
      <c r="X599" s="837"/>
    </row>
    <row r="600">
      <c r="A600" s="878"/>
      <c r="B600" s="878"/>
      <c r="C600" s="848"/>
      <c r="D600" s="896"/>
      <c r="E600" s="852"/>
      <c r="F600" s="895"/>
      <c r="G600" s="852"/>
      <c r="H600" s="848"/>
      <c r="I600" s="896"/>
      <c r="J600" s="854"/>
      <c r="K600" s="850"/>
      <c r="L600" s="854"/>
      <c r="M600" s="852"/>
      <c r="N600" s="850"/>
      <c r="O600" s="853"/>
      <c r="P600" s="854"/>
      <c r="Q600" s="837"/>
      <c r="R600" s="797"/>
      <c r="S600" s="797"/>
      <c r="T600" s="797"/>
      <c r="U600" s="797"/>
      <c r="V600" s="837"/>
      <c r="W600" s="837"/>
      <c r="X600" s="837"/>
    </row>
    <row r="601">
      <c r="A601" s="878"/>
      <c r="B601" s="878"/>
      <c r="C601" s="848"/>
      <c r="D601" s="896"/>
      <c r="E601" s="852"/>
      <c r="F601" s="895"/>
      <c r="G601" s="852"/>
      <c r="H601" s="848"/>
      <c r="I601" s="896"/>
      <c r="J601" s="854"/>
      <c r="K601" s="874"/>
      <c r="L601" s="854"/>
      <c r="M601" s="852"/>
      <c r="N601" s="850"/>
      <c r="O601" s="853"/>
      <c r="P601" s="854"/>
      <c r="Q601" s="837"/>
      <c r="R601" s="797"/>
      <c r="S601" s="797"/>
      <c r="T601" s="797"/>
      <c r="U601" s="797"/>
      <c r="V601" s="837"/>
      <c r="W601" s="837"/>
      <c r="X601" s="837"/>
    </row>
    <row r="602">
      <c r="A602" s="878"/>
      <c r="B602" s="878"/>
      <c r="C602" s="848"/>
      <c r="D602" s="896"/>
      <c r="E602" s="852"/>
      <c r="F602" s="895"/>
      <c r="G602" s="852"/>
      <c r="H602" s="848"/>
      <c r="I602" s="896"/>
      <c r="J602" s="854"/>
      <c r="K602" s="874"/>
      <c r="L602" s="854"/>
      <c r="M602" s="852"/>
      <c r="N602" s="850"/>
      <c r="O602" s="853"/>
      <c r="P602" s="854"/>
      <c r="Q602" s="837"/>
      <c r="R602" s="797"/>
      <c r="S602" s="797"/>
      <c r="T602" s="797"/>
      <c r="U602" s="797"/>
      <c r="V602" s="837"/>
      <c r="W602" s="837"/>
      <c r="X602" s="837"/>
    </row>
    <row r="603">
      <c r="A603" s="878"/>
      <c r="B603" s="878"/>
      <c r="C603" s="848"/>
      <c r="D603" s="896"/>
      <c r="E603" s="852"/>
      <c r="F603" s="895"/>
      <c r="G603" s="852"/>
      <c r="H603" s="848"/>
      <c r="I603" s="896"/>
      <c r="J603" s="854"/>
      <c r="K603" s="874"/>
      <c r="L603" s="854"/>
      <c r="M603" s="852"/>
      <c r="N603" s="850"/>
      <c r="O603" s="853"/>
      <c r="P603" s="854"/>
      <c r="Q603" s="837"/>
      <c r="R603" s="797"/>
      <c r="S603" s="797"/>
      <c r="T603" s="797"/>
      <c r="U603" s="797"/>
      <c r="V603" s="837"/>
      <c r="W603" s="837"/>
      <c r="X603" s="837"/>
    </row>
    <row r="604">
      <c r="A604" s="878"/>
      <c r="B604" s="878"/>
      <c r="C604" s="848"/>
      <c r="D604" s="896"/>
      <c r="E604" s="852"/>
      <c r="F604" s="895"/>
      <c r="G604" s="852"/>
      <c r="H604" s="848"/>
      <c r="I604" s="850"/>
      <c r="J604" s="850"/>
      <c r="K604" s="854"/>
      <c r="L604" s="854"/>
      <c r="M604" s="852"/>
      <c r="N604" s="850"/>
      <c r="O604" s="853"/>
      <c r="P604" s="854"/>
      <c r="Q604" s="837"/>
      <c r="R604" s="797"/>
      <c r="S604" s="797"/>
      <c r="T604" s="797"/>
      <c r="U604" s="797"/>
      <c r="V604" s="837"/>
      <c r="W604" s="837"/>
      <c r="X604" s="837"/>
    </row>
    <row r="605">
      <c r="A605" s="878"/>
      <c r="B605" s="878"/>
      <c r="C605" s="848"/>
      <c r="D605" s="896"/>
      <c r="E605" s="852"/>
      <c r="F605" s="895"/>
      <c r="G605" s="852"/>
      <c r="H605" s="848"/>
      <c r="I605" s="896"/>
      <c r="J605" s="854"/>
      <c r="K605" s="850"/>
      <c r="L605" s="854"/>
      <c r="M605" s="852"/>
      <c r="N605" s="850"/>
      <c r="O605" s="853"/>
      <c r="P605" s="854"/>
      <c r="Q605" s="837"/>
      <c r="R605" s="797"/>
      <c r="S605" s="797"/>
      <c r="T605" s="797"/>
      <c r="U605" s="797"/>
      <c r="V605" s="837"/>
      <c r="W605" s="837"/>
      <c r="X605" s="837"/>
    </row>
    <row r="606">
      <c r="A606" s="878"/>
      <c r="B606" s="878"/>
      <c r="C606" s="848"/>
      <c r="D606" s="896"/>
      <c r="E606" s="878"/>
      <c r="F606" s="895"/>
      <c r="G606" s="852"/>
      <c r="H606" s="848"/>
      <c r="I606" s="850"/>
      <c r="J606" s="850"/>
      <c r="K606" s="854"/>
      <c r="L606" s="854"/>
      <c r="M606" s="852"/>
      <c r="N606" s="850"/>
      <c r="O606" s="853"/>
      <c r="P606" s="854"/>
      <c r="Q606" s="837"/>
      <c r="R606" s="797"/>
      <c r="S606" s="797"/>
      <c r="T606" s="797"/>
      <c r="U606" s="797"/>
      <c r="V606" s="837"/>
      <c r="W606" s="837"/>
      <c r="X606" s="837"/>
    </row>
    <row r="607">
      <c r="A607" s="878"/>
      <c r="B607" s="878"/>
      <c r="C607" s="848"/>
      <c r="D607" s="896"/>
      <c r="E607" s="852"/>
      <c r="F607" s="895"/>
      <c r="G607" s="852"/>
      <c r="H607" s="848"/>
      <c r="I607" s="850"/>
      <c r="J607" s="850"/>
      <c r="K607" s="874"/>
      <c r="L607" s="854"/>
      <c r="M607" s="849"/>
      <c r="N607" s="848"/>
      <c r="O607" s="875"/>
      <c r="P607" s="854"/>
      <c r="Q607" s="837"/>
      <c r="R607" s="797"/>
      <c r="S607" s="797"/>
      <c r="T607" s="797"/>
      <c r="U607" s="797"/>
      <c r="V607" s="837"/>
      <c r="W607" s="837"/>
      <c r="X607" s="837"/>
    </row>
    <row r="608">
      <c r="A608" s="878"/>
      <c r="B608" s="878"/>
      <c r="C608" s="848"/>
      <c r="D608" s="896"/>
      <c r="E608" s="852"/>
      <c r="F608" s="895"/>
      <c r="G608" s="852"/>
      <c r="H608" s="848"/>
      <c r="I608" s="850"/>
      <c r="J608" s="850"/>
      <c r="K608" s="854"/>
      <c r="L608" s="854"/>
      <c r="M608" s="852"/>
      <c r="N608" s="850"/>
      <c r="O608" s="853"/>
      <c r="P608" s="854"/>
      <c r="Q608" s="837"/>
      <c r="R608" s="797"/>
      <c r="S608" s="797"/>
      <c r="T608" s="797"/>
      <c r="U608" s="797"/>
      <c r="V608" s="837"/>
      <c r="W608" s="837"/>
      <c r="X608" s="837"/>
    </row>
    <row r="609">
      <c r="A609" s="878"/>
      <c r="B609" s="878"/>
      <c r="C609" s="848"/>
      <c r="D609" s="896"/>
      <c r="E609" s="852"/>
      <c r="F609" s="895"/>
      <c r="G609" s="852"/>
      <c r="H609" s="848"/>
      <c r="I609" s="896"/>
      <c r="J609" s="854"/>
      <c r="K609" s="874"/>
      <c r="L609" s="854"/>
      <c r="M609" s="852"/>
      <c r="N609" s="850"/>
      <c r="O609" s="853"/>
      <c r="P609" s="854"/>
      <c r="Q609" s="837"/>
      <c r="R609" s="797"/>
      <c r="S609" s="797"/>
      <c r="T609" s="797"/>
      <c r="U609" s="797"/>
      <c r="V609" s="837"/>
      <c r="W609" s="837"/>
      <c r="X609" s="837"/>
    </row>
    <row r="610">
      <c r="A610" s="878"/>
      <c r="B610" s="878"/>
      <c r="C610" s="848"/>
      <c r="D610" s="896"/>
      <c r="E610" s="852"/>
      <c r="F610" s="895"/>
      <c r="G610" s="852"/>
      <c r="H610" s="848"/>
      <c r="I610" s="896"/>
      <c r="J610" s="854"/>
      <c r="K610" s="874"/>
      <c r="L610" s="854"/>
      <c r="M610" s="852"/>
      <c r="N610" s="850"/>
      <c r="O610" s="853"/>
      <c r="P610" s="854"/>
      <c r="Q610" s="837"/>
      <c r="R610" s="797"/>
      <c r="S610" s="797"/>
      <c r="T610" s="797"/>
      <c r="U610" s="797"/>
      <c r="V610" s="837"/>
      <c r="W610" s="837"/>
      <c r="X610" s="837"/>
    </row>
    <row r="611">
      <c r="A611" s="878"/>
      <c r="B611" s="878"/>
      <c r="C611" s="848"/>
      <c r="D611" s="896"/>
      <c r="E611" s="852"/>
      <c r="F611" s="895"/>
      <c r="G611" s="852"/>
      <c r="H611" s="848"/>
      <c r="I611" s="896"/>
      <c r="J611" s="854"/>
      <c r="K611" s="850"/>
      <c r="L611" s="854"/>
      <c r="M611" s="852"/>
      <c r="N611" s="850"/>
      <c r="O611" s="853"/>
      <c r="P611" s="854"/>
      <c r="Q611" s="837"/>
      <c r="R611" s="797"/>
      <c r="S611" s="797"/>
      <c r="T611" s="797"/>
      <c r="U611" s="797"/>
      <c r="V611" s="837"/>
      <c r="W611" s="837"/>
      <c r="X611" s="837"/>
    </row>
    <row r="612">
      <c r="A612" s="878"/>
      <c r="B612" s="878"/>
      <c r="C612" s="848"/>
      <c r="D612" s="896"/>
      <c r="E612" s="878"/>
      <c r="F612" s="895"/>
      <c r="G612" s="852"/>
      <c r="H612" s="848"/>
      <c r="I612" s="896"/>
      <c r="J612" s="854"/>
      <c r="K612" s="854"/>
      <c r="L612" s="854"/>
      <c r="M612" s="852"/>
      <c r="N612" s="850"/>
      <c r="O612" s="853"/>
      <c r="P612" s="854"/>
      <c r="Q612" s="837"/>
      <c r="R612" s="797"/>
      <c r="S612" s="797"/>
      <c r="T612" s="797"/>
      <c r="U612" s="797"/>
      <c r="V612" s="837"/>
      <c r="W612" s="837"/>
      <c r="X612" s="837"/>
    </row>
    <row r="613">
      <c r="A613" s="878"/>
      <c r="B613" s="878"/>
      <c r="C613" s="848"/>
      <c r="D613" s="896"/>
      <c r="E613" s="878"/>
      <c r="F613" s="895"/>
      <c r="G613" s="852"/>
      <c r="H613" s="848"/>
      <c r="I613" s="850"/>
      <c r="J613" s="850"/>
      <c r="K613" s="874"/>
      <c r="L613" s="854"/>
      <c r="M613" s="852"/>
      <c r="N613" s="850"/>
      <c r="O613" s="875"/>
      <c r="P613" s="854"/>
      <c r="Q613" s="837"/>
      <c r="R613" s="797"/>
      <c r="S613" s="797"/>
      <c r="T613" s="797"/>
      <c r="U613" s="797"/>
      <c r="V613" s="837"/>
      <c r="W613" s="837"/>
      <c r="X613" s="837"/>
    </row>
    <row r="614">
      <c r="A614" s="878"/>
      <c r="B614" s="878"/>
      <c r="C614" s="848"/>
      <c r="D614" s="896"/>
      <c r="E614" s="878"/>
      <c r="F614" s="895"/>
      <c r="G614" s="852"/>
      <c r="H614" s="848"/>
      <c r="I614" s="896"/>
      <c r="J614" s="854"/>
      <c r="K614" s="874"/>
      <c r="L614" s="854"/>
      <c r="M614" s="852"/>
      <c r="N614" s="850"/>
      <c r="O614" s="853"/>
      <c r="P614" s="854"/>
      <c r="Q614" s="837"/>
      <c r="R614" s="797"/>
      <c r="S614" s="797"/>
      <c r="T614" s="797"/>
      <c r="U614" s="797"/>
      <c r="V614" s="837"/>
      <c r="W614" s="837"/>
      <c r="X614" s="837"/>
    </row>
    <row r="615">
      <c r="A615" s="878"/>
      <c r="B615" s="878"/>
      <c r="C615" s="848"/>
      <c r="D615" s="896"/>
      <c r="E615" s="852"/>
      <c r="F615" s="895"/>
      <c r="G615" s="852"/>
      <c r="H615" s="848"/>
      <c r="I615" s="896"/>
      <c r="J615" s="854"/>
      <c r="K615" s="874"/>
      <c r="L615" s="854"/>
      <c r="M615" s="849"/>
      <c r="N615" s="848"/>
      <c r="O615" s="853"/>
      <c r="P615" s="854"/>
      <c r="Q615" s="837"/>
      <c r="R615" s="797"/>
      <c r="S615" s="797"/>
      <c r="T615" s="797"/>
      <c r="U615" s="797"/>
      <c r="V615" s="837"/>
      <c r="W615" s="837"/>
      <c r="X615" s="837"/>
    </row>
    <row r="616">
      <c r="A616" s="878"/>
      <c r="B616" s="878"/>
      <c r="C616" s="848"/>
      <c r="D616" s="896"/>
      <c r="E616" s="852"/>
      <c r="F616" s="895"/>
      <c r="G616" s="852"/>
      <c r="H616" s="848"/>
      <c r="I616" s="850"/>
      <c r="J616" s="850"/>
      <c r="K616" s="874"/>
      <c r="L616" s="854"/>
      <c r="M616" s="852"/>
      <c r="N616" s="850"/>
      <c r="O616" s="853"/>
      <c r="P616" s="854"/>
      <c r="Q616" s="837"/>
      <c r="R616" s="797"/>
      <c r="S616" s="797"/>
      <c r="T616" s="797"/>
      <c r="U616" s="797"/>
      <c r="V616" s="837"/>
      <c r="W616" s="837"/>
      <c r="X616" s="837"/>
    </row>
    <row r="617">
      <c r="A617" s="878"/>
      <c r="B617" s="878"/>
      <c r="C617" s="848"/>
      <c r="D617" s="896"/>
      <c r="E617" s="852"/>
      <c r="F617" s="895"/>
      <c r="G617" s="852"/>
      <c r="H617" s="848"/>
      <c r="I617" s="896"/>
      <c r="J617" s="854"/>
      <c r="K617" s="874"/>
      <c r="L617" s="854"/>
      <c r="M617" s="852"/>
      <c r="N617" s="850"/>
      <c r="O617" s="853"/>
      <c r="P617" s="854"/>
      <c r="Q617" s="837"/>
      <c r="R617" s="797"/>
      <c r="S617" s="797"/>
      <c r="T617" s="797"/>
      <c r="U617" s="797"/>
      <c r="V617" s="837"/>
      <c r="W617" s="837"/>
      <c r="X617" s="837"/>
    </row>
    <row r="618">
      <c r="A618" s="878"/>
      <c r="B618" s="878"/>
      <c r="C618" s="848"/>
      <c r="D618" s="896"/>
      <c r="E618" s="852"/>
      <c r="F618" s="895"/>
      <c r="G618" s="852"/>
      <c r="H618" s="848"/>
      <c r="I618" s="896"/>
      <c r="J618" s="854"/>
      <c r="K618" s="854"/>
      <c r="L618" s="854"/>
      <c r="M618" s="852"/>
      <c r="N618" s="850"/>
      <c r="O618" s="853"/>
      <c r="P618" s="854"/>
      <c r="Q618" s="837"/>
      <c r="R618" s="797"/>
      <c r="S618" s="797"/>
      <c r="T618" s="797"/>
      <c r="U618" s="797"/>
      <c r="V618" s="837"/>
      <c r="W618" s="837"/>
      <c r="X618" s="837"/>
    </row>
    <row r="619">
      <c r="A619" s="878"/>
      <c r="B619" s="878"/>
      <c r="C619" s="848"/>
      <c r="D619" s="896"/>
      <c r="E619" s="852"/>
      <c r="F619" s="895"/>
      <c r="G619" s="852"/>
      <c r="H619" s="848"/>
      <c r="I619" s="850"/>
      <c r="J619" s="850"/>
      <c r="K619" s="874"/>
      <c r="L619" s="854"/>
      <c r="M619" s="852"/>
      <c r="N619" s="850"/>
      <c r="O619" s="853"/>
      <c r="P619" s="854"/>
      <c r="Q619" s="837"/>
      <c r="R619" s="797"/>
      <c r="S619" s="797"/>
      <c r="T619" s="797"/>
      <c r="U619" s="797"/>
      <c r="V619" s="837"/>
      <c r="W619" s="837"/>
      <c r="X619" s="837"/>
    </row>
    <row r="620">
      <c r="A620" s="878"/>
      <c r="B620" s="878"/>
      <c r="C620" s="848"/>
      <c r="D620" s="896"/>
      <c r="E620" s="852"/>
      <c r="F620" s="895"/>
      <c r="G620" s="852"/>
      <c r="H620" s="848"/>
      <c r="I620" s="896"/>
      <c r="J620" s="854"/>
      <c r="K620" s="874"/>
      <c r="L620" s="854"/>
      <c r="M620" s="852"/>
      <c r="N620" s="850"/>
      <c r="O620" s="853"/>
      <c r="P620" s="854"/>
      <c r="Q620" s="837"/>
      <c r="R620" s="797"/>
      <c r="S620" s="797"/>
      <c r="T620" s="797"/>
      <c r="U620" s="797"/>
      <c r="V620" s="837"/>
      <c r="W620" s="837"/>
      <c r="X620" s="837"/>
    </row>
    <row r="621">
      <c r="A621" s="878"/>
      <c r="B621" s="878"/>
      <c r="C621" s="848"/>
      <c r="D621" s="896"/>
      <c r="E621" s="852"/>
      <c r="F621" s="895"/>
      <c r="G621" s="852"/>
      <c r="H621" s="848"/>
      <c r="I621" s="896"/>
      <c r="J621" s="854"/>
      <c r="K621" s="850"/>
      <c r="L621" s="854"/>
      <c r="M621" s="852"/>
      <c r="N621" s="850"/>
      <c r="O621" s="853"/>
      <c r="P621" s="854"/>
      <c r="Q621" s="837"/>
      <c r="R621" s="797"/>
      <c r="S621" s="797"/>
      <c r="T621" s="797"/>
      <c r="U621" s="797"/>
      <c r="V621" s="837"/>
      <c r="W621" s="837"/>
      <c r="X621" s="837"/>
    </row>
    <row r="622">
      <c r="A622" s="878"/>
      <c r="B622" s="878"/>
      <c r="C622" s="848"/>
      <c r="D622" s="896"/>
      <c r="E622" s="852"/>
      <c r="F622" s="895"/>
      <c r="G622" s="852"/>
      <c r="H622" s="848"/>
      <c r="I622" s="896"/>
      <c r="J622" s="854"/>
      <c r="K622" s="850"/>
      <c r="L622" s="854"/>
      <c r="M622" s="852"/>
      <c r="N622" s="850"/>
      <c r="O622" s="853"/>
      <c r="P622" s="854"/>
      <c r="Q622" s="837"/>
      <c r="R622" s="797"/>
      <c r="S622" s="797"/>
      <c r="T622" s="797"/>
      <c r="U622" s="797"/>
      <c r="V622" s="837"/>
      <c r="W622" s="837"/>
      <c r="X622" s="837"/>
    </row>
    <row r="623">
      <c r="A623" s="897"/>
      <c r="B623" s="878"/>
      <c r="C623" s="790"/>
      <c r="D623" s="790"/>
      <c r="E623" s="863"/>
      <c r="F623" s="790"/>
      <c r="G623" s="863"/>
      <c r="H623" s="790"/>
      <c r="I623" s="790"/>
      <c r="J623" s="820"/>
      <c r="K623" s="857"/>
      <c r="L623" s="820"/>
      <c r="M623" s="863"/>
      <c r="N623" s="790"/>
      <c r="O623" s="898"/>
      <c r="P623" s="820"/>
      <c r="Q623" s="837"/>
      <c r="R623" s="797"/>
      <c r="S623" s="797"/>
      <c r="T623" s="797"/>
      <c r="U623" s="797"/>
      <c r="V623" s="837"/>
      <c r="W623" s="837"/>
      <c r="X623" s="837"/>
    </row>
    <row r="624">
      <c r="A624" s="897"/>
      <c r="B624" s="878"/>
      <c r="C624" s="790"/>
      <c r="D624" s="790"/>
      <c r="E624" s="863"/>
      <c r="F624" s="790"/>
      <c r="G624" s="863"/>
      <c r="H624" s="790"/>
      <c r="I624" s="790"/>
      <c r="J624" s="820"/>
      <c r="K624" s="857"/>
      <c r="L624" s="820"/>
      <c r="M624" s="863"/>
      <c r="N624" s="790"/>
      <c r="O624" s="890"/>
      <c r="P624" s="820"/>
      <c r="Q624" s="837"/>
      <c r="R624" s="797"/>
      <c r="S624" s="797"/>
      <c r="T624" s="797"/>
      <c r="U624" s="797"/>
      <c r="V624" s="837"/>
      <c r="W624" s="837"/>
      <c r="X624" s="837"/>
    </row>
    <row r="625">
      <c r="A625" s="897"/>
      <c r="B625" s="878"/>
      <c r="C625" s="790"/>
      <c r="D625" s="790"/>
      <c r="E625" s="863"/>
      <c r="F625" s="790"/>
      <c r="G625" s="863"/>
      <c r="H625" s="790"/>
      <c r="I625" s="790"/>
      <c r="J625" s="820"/>
      <c r="K625" s="857"/>
      <c r="L625" s="820"/>
      <c r="M625" s="863"/>
      <c r="N625" s="790"/>
      <c r="O625" s="890"/>
      <c r="P625" s="820"/>
      <c r="Q625" s="837"/>
      <c r="R625" s="797"/>
      <c r="S625" s="797"/>
      <c r="T625" s="797"/>
      <c r="U625" s="797"/>
      <c r="V625" s="837"/>
      <c r="W625" s="837"/>
      <c r="X625" s="837"/>
    </row>
    <row r="626">
      <c r="A626" s="897"/>
      <c r="B626" s="897"/>
      <c r="C626" s="790"/>
      <c r="D626" s="790"/>
      <c r="E626" s="863"/>
      <c r="F626" s="790"/>
      <c r="G626" s="863"/>
      <c r="H626" s="790"/>
      <c r="I626" s="790"/>
      <c r="J626" s="820"/>
      <c r="K626" s="857"/>
      <c r="L626" s="820"/>
      <c r="M626" s="863"/>
      <c r="N626" s="856"/>
      <c r="O626" s="890"/>
      <c r="P626" s="820"/>
      <c r="Q626" s="837"/>
      <c r="R626" s="797"/>
      <c r="S626" s="797"/>
      <c r="T626" s="797"/>
      <c r="U626" s="797"/>
      <c r="V626" s="837"/>
      <c r="W626" s="837"/>
      <c r="X626" s="837"/>
    </row>
    <row r="627">
      <c r="A627" s="897"/>
      <c r="B627" s="878"/>
      <c r="C627" s="790"/>
      <c r="D627" s="790"/>
      <c r="E627" s="863"/>
      <c r="F627" s="790"/>
      <c r="G627" s="863"/>
      <c r="H627" s="790"/>
      <c r="I627" s="790"/>
      <c r="J627" s="856"/>
      <c r="K627" s="857"/>
      <c r="L627" s="820"/>
      <c r="M627" s="863"/>
      <c r="N627" s="790"/>
      <c r="O627" s="898"/>
      <c r="P627" s="820"/>
      <c r="Q627" s="837"/>
      <c r="R627" s="797"/>
      <c r="S627" s="797"/>
      <c r="T627" s="797"/>
      <c r="U627" s="797"/>
      <c r="V627" s="837"/>
      <c r="W627" s="837"/>
      <c r="X627" s="837"/>
    </row>
    <row r="628">
      <c r="A628" s="897"/>
      <c r="B628" s="897"/>
      <c r="C628" s="790"/>
      <c r="D628" s="790"/>
      <c r="E628" s="863"/>
      <c r="F628" s="790"/>
      <c r="G628" s="863"/>
      <c r="H628" s="790"/>
      <c r="I628" s="790"/>
      <c r="J628" s="820"/>
      <c r="K628" s="857"/>
      <c r="L628" s="820"/>
      <c r="M628" s="863"/>
      <c r="N628" s="856"/>
      <c r="O628" s="890"/>
      <c r="P628" s="820"/>
      <c r="Q628" s="837"/>
      <c r="R628" s="797"/>
      <c r="S628" s="797"/>
      <c r="T628" s="797"/>
      <c r="U628" s="797"/>
      <c r="V628" s="837"/>
      <c r="W628" s="837"/>
      <c r="X628" s="837"/>
    </row>
    <row r="629">
      <c r="A629" s="897"/>
      <c r="B629" s="897"/>
      <c r="C629" s="790"/>
      <c r="D629" s="790"/>
      <c r="E629" s="863"/>
      <c r="F629" s="790"/>
      <c r="G629" s="863"/>
      <c r="H629" s="790"/>
      <c r="I629" s="790"/>
      <c r="J629" s="820"/>
      <c r="K629" s="857"/>
      <c r="L629" s="820"/>
      <c r="M629" s="863"/>
      <c r="N629" s="790"/>
      <c r="O629" s="890"/>
      <c r="P629" s="820"/>
      <c r="Q629" s="837"/>
      <c r="R629" s="797"/>
      <c r="S629" s="797"/>
      <c r="T629" s="797"/>
      <c r="U629" s="797"/>
      <c r="V629" s="837"/>
      <c r="W629" s="837"/>
      <c r="X629" s="837"/>
    </row>
    <row r="630">
      <c r="A630" s="897"/>
      <c r="B630" s="878"/>
      <c r="C630" s="790"/>
      <c r="D630" s="790"/>
      <c r="E630" s="863"/>
      <c r="F630" s="790"/>
      <c r="G630" s="863"/>
      <c r="H630" s="790"/>
      <c r="I630" s="790"/>
      <c r="J630" s="820"/>
      <c r="K630" s="857"/>
      <c r="L630" s="820"/>
      <c r="M630" s="863"/>
      <c r="N630" s="790"/>
      <c r="O630" s="890"/>
      <c r="P630" s="820"/>
      <c r="Q630" s="837"/>
      <c r="R630" s="797"/>
      <c r="S630" s="797"/>
      <c r="T630" s="797"/>
      <c r="U630" s="797"/>
      <c r="V630" s="837"/>
      <c r="W630" s="837"/>
      <c r="X630" s="837"/>
    </row>
    <row r="631">
      <c r="A631" s="897"/>
      <c r="B631" s="878"/>
      <c r="C631" s="790"/>
      <c r="D631" s="790"/>
      <c r="E631" s="863"/>
      <c r="F631" s="790"/>
      <c r="G631" s="863"/>
      <c r="H631" s="790"/>
      <c r="I631" s="790"/>
      <c r="J631" s="820"/>
      <c r="K631" s="857"/>
      <c r="L631" s="820"/>
      <c r="M631" s="863"/>
      <c r="N631" s="790"/>
      <c r="O631" s="898"/>
      <c r="P631" s="820"/>
      <c r="Q631" s="837"/>
      <c r="R631" s="797"/>
      <c r="S631" s="797"/>
      <c r="T631" s="797"/>
      <c r="U631" s="797"/>
      <c r="V631" s="837"/>
      <c r="W631" s="837"/>
      <c r="X631" s="837"/>
    </row>
    <row r="632">
      <c r="A632" s="897"/>
      <c r="B632" s="878"/>
      <c r="C632" s="790"/>
      <c r="D632" s="790"/>
      <c r="E632" s="863"/>
      <c r="F632" s="790"/>
      <c r="G632" s="863"/>
      <c r="H632" s="790"/>
      <c r="I632" s="790"/>
      <c r="J632" s="820"/>
      <c r="K632" s="857"/>
      <c r="L632" s="820"/>
      <c r="M632" s="863"/>
      <c r="N632" s="790"/>
      <c r="O632" s="898"/>
      <c r="P632" s="820"/>
      <c r="Q632" s="837"/>
      <c r="R632" s="797"/>
      <c r="S632" s="797"/>
      <c r="T632" s="797"/>
      <c r="U632" s="797"/>
      <c r="V632" s="837"/>
      <c r="W632" s="837"/>
      <c r="X632" s="837"/>
    </row>
    <row r="633">
      <c r="A633" s="897"/>
      <c r="B633" s="878"/>
      <c r="C633" s="790"/>
      <c r="D633" s="790"/>
      <c r="E633" s="863"/>
      <c r="F633" s="790"/>
      <c r="G633" s="863"/>
      <c r="H633" s="790"/>
      <c r="I633" s="790"/>
      <c r="J633" s="820"/>
      <c r="K633" s="857"/>
      <c r="L633" s="820"/>
      <c r="M633" s="863"/>
      <c r="N633" s="790"/>
      <c r="O633" s="890"/>
      <c r="P633" s="820"/>
      <c r="Q633" s="837"/>
      <c r="R633" s="797"/>
      <c r="S633" s="797"/>
      <c r="T633" s="797"/>
      <c r="U633" s="797"/>
      <c r="V633" s="837"/>
      <c r="W633" s="837"/>
      <c r="X633" s="837"/>
    </row>
    <row r="634">
      <c r="A634" s="897"/>
      <c r="B634" s="878"/>
      <c r="C634" s="790"/>
      <c r="D634" s="790"/>
      <c r="E634" s="863"/>
      <c r="F634" s="790"/>
      <c r="G634" s="863"/>
      <c r="H634" s="790"/>
      <c r="I634" s="790"/>
      <c r="J634" s="856"/>
      <c r="K634" s="899"/>
      <c r="L634" s="820"/>
      <c r="M634" s="863"/>
      <c r="N634" s="790"/>
      <c r="O634" s="898"/>
      <c r="P634" s="820"/>
      <c r="Q634" s="837"/>
      <c r="R634" s="797"/>
      <c r="S634" s="797"/>
      <c r="T634" s="797"/>
      <c r="U634" s="797"/>
      <c r="V634" s="837"/>
      <c r="W634" s="837"/>
      <c r="X634" s="837"/>
    </row>
    <row r="635">
      <c r="A635" s="897"/>
      <c r="B635" s="878"/>
      <c r="C635" s="790"/>
      <c r="D635" s="790"/>
      <c r="E635" s="863"/>
      <c r="F635" s="790"/>
      <c r="G635" s="863"/>
      <c r="H635" s="790"/>
      <c r="I635" s="790"/>
      <c r="J635" s="820"/>
      <c r="K635" s="857"/>
      <c r="L635" s="820"/>
      <c r="M635" s="863"/>
      <c r="N635" s="790"/>
      <c r="O635" s="890"/>
      <c r="P635" s="820"/>
      <c r="Q635" s="837"/>
      <c r="R635" s="797"/>
      <c r="S635" s="797"/>
      <c r="T635" s="797"/>
      <c r="U635" s="797"/>
      <c r="V635" s="837"/>
      <c r="W635" s="837"/>
      <c r="X635" s="837"/>
    </row>
    <row r="636">
      <c r="A636" s="897"/>
      <c r="B636" s="878"/>
      <c r="C636" s="790"/>
      <c r="D636" s="790"/>
      <c r="E636" s="863"/>
      <c r="F636" s="790"/>
      <c r="G636" s="863"/>
      <c r="H636" s="790"/>
      <c r="I636" s="790"/>
      <c r="J636" s="820"/>
      <c r="K636" s="857"/>
      <c r="L636" s="820"/>
      <c r="M636" s="858"/>
      <c r="N636" s="856"/>
      <c r="O636" s="898"/>
      <c r="P636" s="820"/>
      <c r="Q636" s="837"/>
      <c r="R636" s="797"/>
      <c r="S636" s="797"/>
      <c r="T636" s="797"/>
      <c r="U636" s="797"/>
      <c r="V636" s="837"/>
      <c r="W636" s="837"/>
      <c r="X636" s="837"/>
    </row>
    <row r="637">
      <c r="A637" s="897"/>
      <c r="B637" s="878"/>
      <c r="C637" s="790"/>
      <c r="D637" s="790"/>
      <c r="E637" s="863"/>
      <c r="F637" s="790"/>
      <c r="G637" s="863"/>
      <c r="H637" s="790"/>
      <c r="I637" s="790"/>
      <c r="J637" s="820"/>
      <c r="K637" s="857"/>
      <c r="L637" s="820"/>
      <c r="M637" s="858"/>
      <c r="N637" s="790"/>
      <c r="O637" s="898"/>
      <c r="P637" s="820"/>
      <c r="Q637" s="837"/>
      <c r="R637" s="797"/>
      <c r="S637" s="797"/>
      <c r="T637" s="797"/>
      <c r="U637" s="797"/>
      <c r="V637" s="837"/>
      <c r="W637" s="837"/>
      <c r="X637" s="837"/>
    </row>
    <row r="638">
      <c r="A638" s="897"/>
      <c r="B638" s="897"/>
      <c r="C638" s="790"/>
      <c r="D638" s="790"/>
      <c r="E638" s="863"/>
      <c r="F638" s="790"/>
      <c r="G638" s="863"/>
      <c r="H638" s="790"/>
      <c r="I638" s="790"/>
      <c r="J638" s="820"/>
      <c r="K638" s="857"/>
      <c r="L638" s="820"/>
      <c r="M638" s="863"/>
      <c r="N638" s="856"/>
      <c r="O638" s="890"/>
      <c r="P638" s="820"/>
      <c r="Q638" s="837"/>
      <c r="R638" s="797"/>
      <c r="S638" s="797"/>
      <c r="T638" s="797"/>
      <c r="U638" s="797"/>
      <c r="V638" s="837"/>
      <c r="W638" s="837"/>
      <c r="X638" s="837"/>
    </row>
    <row r="639">
      <c r="A639" s="897"/>
      <c r="B639" s="897"/>
      <c r="C639" s="790"/>
      <c r="D639" s="790"/>
      <c r="E639" s="863"/>
      <c r="F639" s="790"/>
      <c r="G639" s="863"/>
      <c r="H639" s="790"/>
      <c r="I639" s="790"/>
      <c r="J639" s="899"/>
      <c r="K639" s="899"/>
      <c r="L639" s="820"/>
      <c r="M639" s="863"/>
      <c r="N639" s="856"/>
      <c r="O639" s="890"/>
      <c r="P639" s="820"/>
      <c r="Q639" s="837"/>
      <c r="R639" s="797"/>
      <c r="S639" s="797"/>
      <c r="T639" s="797"/>
      <c r="U639" s="797"/>
      <c r="V639" s="837"/>
      <c r="W639" s="837"/>
      <c r="X639" s="837"/>
    </row>
    <row r="640">
      <c r="A640" s="897"/>
      <c r="B640" s="878"/>
      <c r="C640" s="790"/>
      <c r="D640" s="790"/>
      <c r="E640" s="863"/>
      <c r="F640" s="790"/>
      <c r="G640" s="863"/>
      <c r="H640" s="790"/>
      <c r="I640" s="790"/>
      <c r="J640" s="820"/>
      <c r="K640" s="857"/>
      <c r="L640" s="820"/>
      <c r="M640" s="863"/>
      <c r="N640" s="856"/>
      <c r="O640" s="890"/>
      <c r="P640" s="820"/>
      <c r="Q640" s="837"/>
      <c r="R640" s="797"/>
      <c r="S640" s="797"/>
      <c r="T640" s="797"/>
      <c r="U640" s="797"/>
      <c r="V640" s="837"/>
      <c r="W640" s="837"/>
      <c r="X640" s="837"/>
    </row>
    <row r="641">
      <c r="A641" s="897"/>
      <c r="B641" s="878"/>
      <c r="C641" s="790"/>
      <c r="D641" s="790"/>
      <c r="E641" s="863"/>
      <c r="F641" s="790"/>
      <c r="G641" s="863"/>
      <c r="H641" s="790"/>
      <c r="I641" s="790"/>
      <c r="J641" s="820"/>
      <c r="K641" s="857"/>
      <c r="L641" s="820"/>
      <c r="M641" s="863"/>
      <c r="N641" s="790"/>
      <c r="O641" s="890"/>
      <c r="P641" s="820"/>
      <c r="Q641" s="837"/>
      <c r="R641" s="797"/>
      <c r="S641" s="797"/>
      <c r="T641" s="797"/>
      <c r="U641" s="797"/>
      <c r="V641" s="837"/>
      <c r="W641" s="837"/>
      <c r="X641" s="837"/>
    </row>
    <row r="642">
      <c r="A642" s="897"/>
      <c r="B642" s="878"/>
      <c r="C642" s="790"/>
      <c r="D642" s="790"/>
      <c r="E642" s="863"/>
      <c r="F642" s="790"/>
      <c r="G642" s="863"/>
      <c r="H642" s="790"/>
      <c r="I642" s="790"/>
      <c r="J642" s="856"/>
      <c r="K642" s="857"/>
      <c r="L642" s="820"/>
      <c r="M642" s="863"/>
      <c r="N642" s="790"/>
      <c r="O642" s="898"/>
      <c r="P642" s="820"/>
      <c r="Q642" s="837"/>
      <c r="R642" s="797"/>
      <c r="S642" s="797"/>
      <c r="T642" s="797"/>
      <c r="U642" s="797"/>
      <c r="V642" s="837"/>
      <c r="W642" s="837"/>
      <c r="X642" s="837"/>
    </row>
    <row r="643">
      <c r="A643" s="897"/>
      <c r="B643" s="878"/>
      <c r="C643" s="790"/>
      <c r="D643" s="790"/>
      <c r="E643" s="863"/>
      <c r="F643" s="790"/>
      <c r="G643" s="863"/>
      <c r="H643" s="790"/>
      <c r="I643" s="790"/>
      <c r="J643" s="820"/>
      <c r="K643" s="857"/>
      <c r="L643" s="820"/>
      <c r="M643" s="863"/>
      <c r="N643" s="790"/>
      <c r="O643" s="890"/>
      <c r="P643" s="820"/>
      <c r="Q643" s="837"/>
      <c r="R643" s="797"/>
      <c r="S643" s="797"/>
      <c r="T643" s="797"/>
      <c r="U643" s="797"/>
      <c r="V643" s="837"/>
      <c r="W643" s="837"/>
      <c r="X643" s="837"/>
    </row>
    <row r="644">
      <c r="A644" s="897"/>
      <c r="B644" s="878"/>
      <c r="C644" s="790"/>
      <c r="D644" s="790"/>
      <c r="E644" s="863"/>
      <c r="F644" s="790"/>
      <c r="G644" s="863"/>
      <c r="H644" s="790"/>
      <c r="I644" s="790"/>
      <c r="J644" s="856"/>
      <c r="K644" s="899"/>
      <c r="L644" s="820"/>
      <c r="M644" s="863"/>
      <c r="N644" s="856"/>
      <c r="O644" s="898"/>
      <c r="P644" s="820"/>
      <c r="Q644" s="837"/>
      <c r="R644" s="797"/>
      <c r="S644" s="797"/>
      <c r="T644" s="797"/>
      <c r="U644" s="797"/>
      <c r="V644" s="837"/>
      <c r="W644" s="837"/>
      <c r="X644" s="837"/>
    </row>
    <row r="645">
      <c r="A645" s="897"/>
      <c r="B645" s="878"/>
      <c r="C645" s="790"/>
      <c r="D645" s="790"/>
      <c r="E645" s="863"/>
      <c r="F645" s="790"/>
      <c r="G645" s="863"/>
      <c r="H645" s="790"/>
      <c r="I645" s="790"/>
      <c r="J645" s="820"/>
      <c r="K645" s="857"/>
      <c r="L645" s="820"/>
      <c r="M645" s="858"/>
      <c r="N645" s="790"/>
      <c r="O645" s="898"/>
      <c r="P645" s="820"/>
      <c r="Q645" s="837"/>
      <c r="R645" s="797"/>
      <c r="S645" s="797"/>
      <c r="T645" s="797"/>
      <c r="U645" s="797"/>
      <c r="V645" s="837"/>
      <c r="W645" s="837"/>
      <c r="X645" s="837"/>
    </row>
    <row r="646">
      <c r="A646" s="897"/>
      <c r="B646" s="878"/>
      <c r="C646" s="790"/>
      <c r="D646" s="790"/>
      <c r="E646" s="863"/>
      <c r="F646" s="790"/>
      <c r="G646" s="863"/>
      <c r="H646" s="790"/>
      <c r="I646" s="790"/>
      <c r="J646" s="820"/>
      <c r="K646" s="857"/>
      <c r="L646" s="820"/>
      <c r="M646" s="858"/>
      <c r="N646" s="856"/>
      <c r="O646" s="898"/>
      <c r="P646" s="820"/>
      <c r="Q646" s="837"/>
      <c r="R646" s="797"/>
      <c r="S646" s="797"/>
      <c r="T646" s="797"/>
      <c r="U646" s="797"/>
      <c r="V646" s="837"/>
      <c r="W646" s="837"/>
      <c r="X646" s="837"/>
    </row>
    <row r="647">
      <c r="A647" s="897"/>
      <c r="B647" s="878"/>
      <c r="C647" s="790"/>
      <c r="D647" s="790"/>
      <c r="E647" s="863"/>
      <c r="F647" s="790"/>
      <c r="G647" s="863"/>
      <c r="H647" s="790"/>
      <c r="I647" s="790"/>
      <c r="J647" s="820"/>
      <c r="K647" s="857"/>
      <c r="L647" s="820"/>
      <c r="M647" s="863"/>
      <c r="N647" s="790"/>
      <c r="O647" s="898"/>
      <c r="P647" s="820"/>
      <c r="Q647" s="837"/>
      <c r="R647" s="797"/>
      <c r="S647" s="797"/>
      <c r="T647" s="797"/>
      <c r="U647" s="797"/>
      <c r="V647" s="837"/>
      <c r="W647" s="837"/>
      <c r="X647" s="837"/>
    </row>
    <row r="648">
      <c r="A648" s="897"/>
      <c r="B648" s="878"/>
      <c r="C648" s="790"/>
      <c r="D648" s="790"/>
      <c r="E648" s="863"/>
      <c r="F648" s="790"/>
      <c r="G648" s="863"/>
      <c r="H648" s="790"/>
      <c r="I648" s="790"/>
      <c r="J648" s="820"/>
      <c r="K648" s="857"/>
      <c r="L648" s="820"/>
      <c r="M648" s="863"/>
      <c r="N648" s="856"/>
      <c r="O648" s="890"/>
      <c r="P648" s="820"/>
      <c r="Q648" s="837"/>
      <c r="R648" s="797"/>
      <c r="S648" s="797"/>
      <c r="T648" s="797"/>
      <c r="U648" s="797"/>
      <c r="V648" s="837"/>
      <c r="W648" s="837"/>
      <c r="X648" s="837"/>
    </row>
    <row r="649">
      <c r="A649" s="897"/>
      <c r="B649" s="878"/>
      <c r="C649" s="790"/>
      <c r="D649" s="790"/>
      <c r="E649" s="863"/>
      <c r="F649" s="790"/>
      <c r="G649" s="863"/>
      <c r="H649" s="790"/>
      <c r="I649" s="790"/>
      <c r="J649" s="820"/>
      <c r="K649" s="857"/>
      <c r="L649" s="820"/>
      <c r="M649" s="863"/>
      <c r="N649" s="856"/>
      <c r="O649" s="890"/>
      <c r="P649" s="820"/>
      <c r="Q649" s="837"/>
      <c r="R649" s="797"/>
      <c r="S649" s="797"/>
      <c r="T649" s="797"/>
      <c r="U649" s="797"/>
      <c r="V649" s="837"/>
      <c r="W649" s="837"/>
      <c r="X649" s="837"/>
    </row>
    <row r="650">
      <c r="A650" s="897"/>
      <c r="B650" s="878"/>
      <c r="C650" s="790"/>
      <c r="D650" s="790"/>
      <c r="E650" s="863"/>
      <c r="F650" s="790"/>
      <c r="G650" s="863"/>
      <c r="H650" s="790"/>
      <c r="I650" s="790"/>
      <c r="J650" s="856"/>
      <c r="K650" s="899"/>
      <c r="L650" s="856"/>
      <c r="M650" s="863"/>
      <c r="N650" s="856"/>
      <c r="O650" s="898"/>
      <c r="P650" s="820"/>
      <c r="Q650" s="837"/>
      <c r="R650" s="797"/>
      <c r="S650" s="797"/>
      <c r="T650" s="797"/>
      <c r="U650" s="797"/>
      <c r="V650" s="837"/>
      <c r="W650" s="837"/>
      <c r="X650" s="837"/>
    </row>
    <row r="651">
      <c r="A651" s="897"/>
      <c r="B651" s="878"/>
      <c r="C651" s="790"/>
      <c r="D651" s="790"/>
      <c r="E651" s="863"/>
      <c r="F651" s="790"/>
      <c r="G651" s="863"/>
      <c r="H651" s="790"/>
      <c r="I651" s="790"/>
      <c r="J651" s="820"/>
      <c r="K651" s="857"/>
      <c r="L651" s="820"/>
      <c r="M651" s="863"/>
      <c r="N651" s="790"/>
      <c r="O651" s="898"/>
      <c r="P651" s="820"/>
      <c r="Q651" s="837"/>
      <c r="R651" s="797"/>
      <c r="S651" s="797"/>
      <c r="T651" s="797"/>
      <c r="U651" s="797"/>
      <c r="V651" s="837"/>
      <c r="W651" s="837"/>
      <c r="X651" s="837"/>
    </row>
    <row r="652">
      <c r="A652" s="897"/>
      <c r="B652" s="878"/>
      <c r="C652" s="790"/>
      <c r="D652" s="790"/>
      <c r="E652" s="863"/>
      <c r="F652" s="790"/>
      <c r="G652" s="863"/>
      <c r="H652" s="790"/>
      <c r="I652" s="790"/>
      <c r="J652" s="820"/>
      <c r="K652" s="899"/>
      <c r="L652" s="820"/>
      <c r="M652" s="863"/>
      <c r="N652" s="856"/>
      <c r="O652" s="898"/>
      <c r="P652" s="820"/>
      <c r="Q652" s="837"/>
      <c r="R652" s="797"/>
      <c r="S652" s="797"/>
      <c r="T652" s="797"/>
      <c r="U652" s="797"/>
      <c r="V652" s="837"/>
      <c r="W652" s="837"/>
      <c r="X652" s="837"/>
    </row>
    <row r="653">
      <c r="A653" s="897"/>
      <c r="B653" s="897"/>
      <c r="C653" s="790"/>
      <c r="D653" s="790"/>
      <c r="E653" s="863"/>
      <c r="F653" s="790"/>
      <c r="G653" s="863"/>
      <c r="H653" s="790"/>
      <c r="I653" s="790"/>
      <c r="J653" s="820"/>
      <c r="K653" s="857"/>
      <c r="L653" s="820"/>
      <c r="M653" s="863"/>
      <c r="N653" s="790"/>
      <c r="O653" s="890"/>
      <c r="P653" s="820"/>
      <c r="Q653" s="837"/>
      <c r="R653" s="797"/>
      <c r="S653" s="797"/>
      <c r="T653" s="797"/>
      <c r="U653" s="797"/>
      <c r="V653" s="837"/>
      <c r="W653" s="837"/>
      <c r="X653" s="837"/>
    </row>
    <row r="654">
      <c r="A654" s="897"/>
      <c r="B654" s="878"/>
      <c r="C654" s="790"/>
      <c r="D654" s="790"/>
      <c r="E654" s="863"/>
      <c r="F654" s="790"/>
      <c r="G654" s="863"/>
      <c r="H654" s="790"/>
      <c r="I654" s="790"/>
      <c r="J654" s="820"/>
      <c r="K654" s="857"/>
      <c r="L654" s="820"/>
      <c r="M654" s="858"/>
      <c r="N654" s="790"/>
      <c r="O654" s="898"/>
      <c r="P654" s="820"/>
      <c r="Q654" s="837"/>
      <c r="R654" s="797"/>
      <c r="S654" s="797"/>
      <c r="T654" s="797"/>
      <c r="U654" s="797"/>
      <c r="V654" s="837"/>
      <c r="W654" s="837"/>
      <c r="X654" s="837"/>
    </row>
    <row r="655">
      <c r="A655" s="897"/>
      <c r="B655" s="878"/>
      <c r="C655" s="790"/>
      <c r="D655" s="790"/>
      <c r="E655" s="863"/>
      <c r="F655" s="790"/>
      <c r="G655" s="863"/>
      <c r="H655" s="790"/>
      <c r="I655" s="790"/>
      <c r="J655" s="856"/>
      <c r="K655" s="857"/>
      <c r="L655" s="820"/>
      <c r="M655" s="863"/>
      <c r="N655" s="790"/>
      <c r="O655" s="890"/>
      <c r="P655" s="820"/>
      <c r="Q655" s="837"/>
      <c r="R655" s="797"/>
      <c r="S655" s="797"/>
      <c r="T655" s="797"/>
      <c r="U655" s="797"/>
      <c r="V655" s="837"/>
      <c r="W655" s="837"/>
      <c r="X655" s="837"/>
    </row>
    <row r="656">
      <c r="A656" s="897"/>
      <c r="B656" s="878"/>
      <c r="C656" s="790"/>
      <c r="D656" s="790"/>
      <c r="E656" s="863"/>
      <c r="F656" s="790"/>
      <c r="G656" s="863"/>
      <c r="H656" s="790"/>
      <c r="I656" s="790"/>
      <c r="J656" s="856"/>
      <c r="K656" s="857"/>
      <c r="L656" s="820"/>
      <c r="M656" s="863"/>
      <c r="N656" s="790"/>
      <c r="O656" s="890"/>
      <c r="P656" s="820"/>
      <c r="Q656" s="837"/>
      <c r="R656" s="797"/>
      <c r="S656" s="797"/>
      <c r="T656" s="797"/>
      <c r="U656" s="797"/>
      <c r="V656" s="837"/>
      <c r="W656" s="837"/>
      <c r="X656" s="837"/>
    </row>
    <row r="657">
      <c r="A657" s="897"/>
      <c r="B657" s="878"/>
      <c r="C657" s="790"/>
      <c r="D657" s="790"/>
      <c r="E657" s="863"/>
      <c r="F657" s="790"/>
      <c r="G657" s="863"/>
      <c r="H657" s="790"/>
      <c r="I657" s="790"/>
      <c r="J657" s="820"/>
      <c r="K657" s="857"/>
      <c r="L657" s="820"/>
      <c r="M657" s="863"/>
      <c r="N657" s="790"/>
      <c r="O657" s="898"/>
      <c r="P657" s="820"/>
      <c r="Q657" s="837"/>
      <c r="R657" s="797"/>
      <c r="S657" s="797"/>
      <c r="T657" s="797"/>
      <c r="U657" s="797"/>
      <c r="V657" s="837"/>
      <c r="W657" s="837"/>
      <c r="X657" s="837"/>
    </row>
    <row r="658">
      <c r="A658" s="897"/>
      <c r="B658" s="878"/>
      <c r="C658" s="790"/>
      <c r="D658" s="790"/>
      <c r="E658" s="863"/>
      <c r="F658" s="790"/>
      <c r="G658" s="863"/>
      <c r="H658" s="790"/>
      <c r="I658" s="790"/>
      <c r="J658" s="820"/>
      <c r="K658" s="857"/>
      <c r="L658" s="820"/>
      <c r="M658" s="858"/>
      <c r="N658" s="856"/>
      <c r="O658" s="890"/>
      <c r="P658" s="820"/>
      <c r="Q658" s="837"/>
      <c r="R658" s="797"/>
      <c r="S658" s="797"/>
      <c r="T658" s="797"/>
      <c r="U658" s="797"/>
      <c r="V658" s="837"/>
      <c r="W658" s="837"/>
      <c r="X658" s="837"/>
    </row>
    <row r="659">
      <c r="A659" s="897"/>
      <c r="B659" s="878"/>
      <c r="C659" s="790"/>
      <c r="D659" s="790"/>
      <c r="E659" s="863"/>
      <c r="F659" s="790"/>
      <c r="G659" s="863"/>
      <c r="H659" s="790"/>
      <c r="I659" s="790"/>
      <c r="J659" s="820"/>
      <c r="K659" s="857"/>
      <c r="L659" s="820"/>
      <c r="M659" s="863"/>
      <c r="N659" s="790"/>
      <c r="O659" s="898"/>
      <c r="P659" s="820"/>
      <c r="Q659" s="837"/>
      <c r="R659" s="797"/>
      <c r="S659" s="797"/>
      <c r="T659" s="797"/>
      <c r="U659" s="797"/>
      <c r="V659" s="837"/>
      <c r="W659" s="837"/>
      <c r="X659" s="837"/>
    </row>
    <row r="660">
      <c r="A660" s="897"/>
      <c r="B660" s="878"/>
      <c r="C660" s="790"/>
      <c r="D660" s="790"/>
      <c r="E660" s="863"/>
      <c r="F660" s="790"/>
      <c r="G660" s="863"/>
      <c r="H660" s="790"/>
      <c r="I660" s="790"/>
      <c r="J660" s="820"/>
      <c r="K660" s="857"/>
      <c r="L660" s="820"/>
      <c r="M660" s="863"/>
      <c r="N660" s="790"/>
      <c r="O660" s="898"/>
      <c r="P660" s="820"/>
      <c r="Q660" s="837"/>
      <c r="R660" s="797"/>
      <c r="S660" s="797"/>
      <c r="T660" s="797"/>
      <c r="U660" s="797"/>
      <c r="V660" s="837"/>
      <c r="W660" s="837"/>
      <c r="X660" s="837"/>
    </row>
    <row r="661">
      <c r="A661" s="897"/>
      <c r="B661" s="878"/>
      <c r="C661" s="790"/>
      <c r="D661" s="790"/>
      <c r="E661" s="863"/>
      <c r="F661" s="790"/>
      <c r="G661" s="863"/>
      <c r="H661" s="790"/>
      <c r="I661" s="790"/>
      <c r="J661" s="820"/>
      <c r="K661" s="857"/>
      <c r="L661" s="820"/>
      <c r="M661" s="863"/>
      <c r="N661" s="790"/>
      <c r="O661" s="890"/>
      <c r="P661" s="820"/>
      <c r="Q661" s="837"/>
      <c r="R661" s="797"/>
      <c r="S661" s="797"/>
      <c r="T661" s="797"/>
      <c r="U661" s="797"/>
      <c r="V661" s="837"/>
      <c r="W661" s="837"/>
      <c r="X661" s="837"/>
    </row>
    <row r="662">
      <c r="A662" s="897"/>
      <c r="B662" s="878"/>
      <c r="C662" s="790"/>
      <c r="D662" s="790"/>
      <c r="E662" s="863"/>
      <c r="F662" s="790"/>
      <c r="G662" s="863"/>
      <c r="H662" s="790"/>
      <c r="I662" s="790"/>
      <c r="J662" s="820"/>
      <c r="K662" s="857"/>
      <c r="L662" s="820"/>
      <c r="M662" s="863"/>
      <c r="N662" s="790"/>
      <c r="O662" s="898"/>
      <c r="P662" s="820"/>
      <c r="Q662" s="837"/>
      <c r="R662" s="797"/>
      <c r="S662" s="797"/>
      <c r="T662" s="797"/>
      <c r="U662" s="797"/>
      <c r="V662" s="837"/>
      <c r="W662" s="837"/>
      <c r="X662" s="837"/>
    </row>
    <row r="663">
      <c r="A663" s="897"/>
      <c r="B663" s="878"/>
      <c r="C663" s="790"/>
      <c r="D663" s="790"/>
      <c r="E663" s="863"/>
      <c r="F663" s="790"/>
      <c r="G663" s="863"/>
      <c r="H663" s="790"/>
      <c r="I663" s="790"/>
      <c r="J663" s="820"/>
      <c r="K663" s="857"/>
      <c r="L663" s="820"/>
      <c r="M663" s="863"/>
      <c r="N663" s="790"/>
      <c r="O663" s="898"/>
      <c r="P663" s="820"/>
      <c r="Q663" s="837"/>
      <c r="R663" s="797"/>
      <c r="S663" s="797"/>
      <c r="T663" s="797"/>
      <c r="U663" s="797"/>
      <c r="V663" s="837"/>
      <c r="W663" s="837"/>
      <c r="X663" s="837"/>
    </row>
    <row r="664">
      <c r="A664" s="897"/>
      <c r="B664" s="878"/>
      <c r="C664" s="790"/>
      <c r="D664" s="790"/>
      <c r="E664" s="863"/>
      <c r="F664" s="790"/>
      <c r="G664" s="863"/>
      <c r="H664" s="790"/>
      <c r="I664" s="790"/>
      <c r="J664" s="820"/>
      <c r="K664" s="857"/>
      <c r="L664" s="820"/>
      <c r="M664" s="863"/>
      <c r="N664" s="790"/>
      <c r="O664" s="898"/>
      <c r="P664" s="820"/>
      <c r="Q664" s="837"/>
      <c r="R664" s="797"/>
      <c r="S664" s="797"/>
      <c r="T664" s="797"/>
      <c r="U664" s="797"/>
      <c r="V664" s="837"/>
      <c r="W664" s="837"/>
      <c r="X664" s="837"/>
    </row>
    <row r="665">
      <c r="A665" s="897"/>
      <c r="B665" s="878"/>
      <c r="C665" s="790"/>
      <c r="D665" s="790"/>
      <c r="E665" s="863"/>
      <c r="F665" s="790"/>
      <c r="G665" s="863"/>
      <c r="H665" s="790"/>
      <c r="I665" s="790"/>
      <c r="J665" s="820"/>
      <c r="K665" s="857"/>
      <c r="L665" s="820"/>
      <c r="M665" s="863"/>
      <c r="N665" s="790"/>
      <c r="O665" s="898"/>
      <c r="P665" s="820"/>
      <c r="Q665" s="837"/>
      <c r="R665" s="797"/>
      <c r="S665" s="797"/>
      <c r="T665" s="797"/>
      <c r="U665" s="797"/>
      <c r="V665" s="837"/>
      <c r="W665" s="837"/>
      <c r="X665" s="837"/>
    </row>
    <row r="666">
      <c r="A666" s="897"/>
      <c r="B666" s="878"/>
      <c r="C666" s="790"/>
      <c r="D666" s="790"/>
      <c r="E666" s="863"/>
      <c r="F666" s="790"/>
      <c r="G666" s="863"/>
      <c r="H666" s="790"/>
      <c r="I666" s="790"/>
      <c r="J666" s="820"/>
      <c r="K666" s="899"/>
      <c r="L666" s="820"/>
      <c r="M666" s="863"/>
      <c r="N666" s="856"/>
      <c r="O666" s="898"/>
      <c r="P666" s="820"/>
      <c r="Q666" s="837"/>
      <c r="R666" s="797"/>
      <c r="S666" s="797"/>
      <c r="T666" s="797"/>
      <c r="U666" s="797"/>
      <c r="V666" s="837"/>
      <c r="W666" s="837"/>
      <c r="X666" s="837"/>
    </row>
    <row r="667">
      <c r="A667" s="897"/>
      <c r="B667" s="878"/>
      <c r="C667" s="790"/>
      <c r="D667" s="790"/>
      <c r="E667" s="863"/>
      <c r="F667" s="790"/>
      <c r="G667" s="863"/>
      <c r="H667" s="790"/>
      <c r="I667" s="790"/>
      <c r="J667" s="856"/>
      <c r="K667" s="857"/>
      <c r="L667" s="820"/>
      <c r="M667" s="863"/>
      <c r="N667" s="790"/>
      <c r="O667" s="898"/>
      <c r="P667" s="820"/>
      <c r="Q667" s="837"/>
      <c r="R667" s="797"/>
      <c r="S667" s="797"/>
      <c r="T667" s="797"/>
      <c r="U667" s="797"/>
      <c r="V667" s="837"/>
      <c r="W667" s="837"/>
      <c r="X667" s="837"/>
    </row>
    <row r="668">
      <c r="A668" s="897"/>
      <c r="B668" s="878"/>
      <c r="C668" s="790"/>
      <c r="D668" s="790"/>
      <c r="E668" s="863"/>
      <c r="F668" s="790"/>
      <c r="G668" s="863"/>
      <c r="H668" s="790"/>
      <c r="I668" s="790"/>
      <c r="J668" s="820"/>
      <c r="K668" s="857"/>
      <c r="L668" s="820"/>
      <c r="M668" s="863"/>
      <c r="N668" s="790"/>
      <c r="O668" s="890"/>
      <c r="P668" s="820"/>
      <c r="Q668" s="837"/>
      <c r="R668" s="797"/>
      <c r="S668" s="797"/>
      <c r="T668" s="797"/>
      <c r="U668" s="797"/>
      <c r="V668" s="837"/>
      <c r="W668" s="837"/>
      <c r="X668" s="837"/>
    </row>
    <row r="669">
      <c r="A669" s="897"/>
      <c r="B669" s="897"/>
      <c r="C669" s="790"/>
      <c r="D669" s="790"/>
      <c r="E669" s="863"/>
      <c r="F669" s="790"/>
      <c r="G669" s="863"/>
      <c r="H669" s="790"/>
      <c r="I669" s="790"/>
      <c r="J669" s="820"/>
      <c r="K669" s="857"/>
      <c r="L669" s="820"/>
      <c r="M669" s="863"/>
      <c r="N669" s="790"/>
      <c r="O669" s="890"/>
      <c r="P669" s="820"/>
      <c r="Q669" s="837"/>
      <c r="R669" s="797"/>
      <c r="S669" s="797"/>
      <c r="T669" s="797"/>
      <c r="U669" s="797"/>
      <c r="V669" s="837"/>
      <c r="W669" s="837"/>
      <c r="X669" s="837"/>
    </row>
    <row r="670">
      <c r="A670" s="897"/>
      <c r="B670" s="878"/>
      <c r="C670" s="790"/>
      <c r="D670" s="790"/>
      <c r="E670" s="863"/>
      <c r="F670" s="790"/>
      <c r="G670" s="863"/>
      <c r="H670" s="790"/>
      <c r="I670" s="790"/>
      <c r="J670" s="856"/>
      <c r="K670" s="899"/>
      <c r="L670" s="820"/>
      <c r="M670" s="858"/>
      <c r="N670" s="856"/>
      <c r="O670" s="898"/>
      <c r="P670" s="820"/>
      <c r="Q670" s="837"/>
      <c r="R670" s="797"/>
      <c r="S670" s="797"/>
      <c r="T670" s="797"/>
      <c r="U670" s="797"/>
      <c r="V670" s="837"/>
      <c r="W670" s="837"/>
      <c r="X670" s="837"/>
    </row>
    <row r="671">
      <c r="A671" s="897"/>
      <c r="B671" s="897"/>
      <c r="C671" s="790"/>
      <c r="D671" s="790"/>
      <c r="E671" s="863"/>
      <c r="F671" s="790"/>
      <c r="G671" s="863"/>
      <c r="H671" s="790"/>
      <c r="I671" s="790"/>
      <c r="J671" s="820"/>
      <c r="K671" s="857"/>
      <c r="L671" s="820"/>
      <c r="M671" s="863"/>
      <c r="N671" s="790"/>
      <c r="O671" s="890"/>
      <c r="P671" s="820"/>
      <c r="Q671" s="837"/>
      <c r="R671" s="797"/>
      <c r="S671" s="797"/>
      <c r="T671" s="797"/>
      <c r="U671" s="797"/>
      <c r="V671" s="837"/>
      <c r="W671" s="837"/>
      <c r="X671" s="837"/>
    </row>
    <row r="672">
      <c r="A672" s="897"/>
      <c r="B672" s="878"/>
      <c r="C672" s="790"/>
      <c r="D672" s="790"/>
      <c r="E672" s="863"/>
      <c r="F672" s="790"/>
      <c r="G672" s="863"/>
      <c r="H672" s="790"/>
      <c r="I672" s="790"/>
      <c r="J672" s="820"/>
      <c r="K672" s="857"/>
      <c r="L672" s="820"/>
      <c r="M672" s="863"/>
      <c r="N672" s="790"/>
      <c r="O672" s="890"/>
      <c r="P672" s="820"/>
      <c r="Q672" s="837"/>
      <c r="R672" s="797"/>
      <c r="S672" s="797"/>
      <c r="T672" s="797"/>
      <c r="U672" s="797"/>
      <c r="V672" s="837"/>
      <c r="W672" s="837"/>
      <c r="X672" s="837"/>
    </row>
    <row r="673">
      <c r="A673" s="897"/>
      <c r="B673" s="878"/>
      <c r="C673" s="790"/>
      <c r="D673" s="790"/>
      <c r="E673" s="863"/>
      <c r="F673" s="790"/>
      <c r="G673" s="863"/>
      <c r="H673" s="790"/>
      <c r="I673" s="790"/>
      <c r="J673" s="820"/>
      <c r="K673" s="857"/>
      <c r="L673" s="820"/>
      <c r="M673" s="863"/>
      <c r="N673" s="790"/>
      <c r="O673" s="890"/>
      <c r="P673" s="820"/>
      <c r="Q673" s="837"/>
      <c r="R673" s="797"/>
      <c r="S673" s="797"/>
      <c r="T673" s="797"/>
      <c r="U673" s="797"/>
      <c r="V673" s="837"/>
      <c r="W673" s="837"/>
      <c r="X673" s="837"/>
    </row>
    <row r="674">
      <c r="A674" s="897"/>
      <c r="B674" s="878"/>
      <c r="C674" s="790"/>
      <c r="D674" s="790"/>
      <c r="E674" s="863"/>
      <c r="F674" s="790"/>
      <c r="G674" s="863"/>
      <c r="H674" s="790"/>
      <c r="I674" s="790"/>
      <c r="J674" s="820"/>
      <c r="K674" s="857"/>
      <c r="L674" s="820"/>
      <c r="M674" s="863"/>
      <c r="N674" s="790"/>
      <c r="O674" s="890"/>
      <c r="P674" s="820"/>
      <c r="Q674" s="837"/>
      <c r="R674" s="797"/>
      <c r="S674" s="797"/>
      <c r="T674" s="797"/>
      <c r="U674" s="797"/>
      <c r="V674" s="837"/>
      <c r="W674" s="837"/>
      <c r="X674" s="837"/>
    </row>
    <row r="675">
      <c r="A675" s="897"/>
      <c r="B675" s="878"/>
      <c r="C675" s="790"/>
      <c r="D675" s="790"/>
      <c r="E675" s="863"/>
      <c r="F675" s="790"/>
      <c r="G675" s="863"/>
      <c r="H675" s="790"/>
      <c r="I675" s="790"/>
      <c r="J675" s="820"/>
      <c r="K675" s="857"/>
      <c r="L675" s="820"/>
      <c r="M675" s="863"/>
      <c r="N675" s="790"/>
      <c r="O675" s="898"/>
      <c r="P675" s="820"/>
      <c r="Q675" s="837"/>
      <c r="R675" s="797"/>
      <c r="S675" s="797"/>
      <c r="T675" s="797"/>
      <c r="U675" s="797"/>
      <c r="V675" s="837"/>
      <c r="W675" s="837"/>
      <c r="X675" s="837"/>
    </row>
    <row r="676">
      <c r="A676" s="897"/>
      <c r="B676" s="897"/>
      <c r="C676" s="790"/>
      <c r="D676" s="790"/>
      <c r="E676" s="863"/>
      <c r="F676" s="790"/>
      <c r="G676" s="863"/>
      <c r="H676" s="790"/>
      <c r="I676" s="790"/>
      <c r="J676" s="820"/>
      <c r="K676" s="857"/>
      <c r="L676" s="820"/>
      <c r="M676" s="863"/>
      <c r="N676" s="790"/>
      <c r="O676" s="890"/>
      <c r="P676" s="820"/>
      <c r="Q676" s="837"/>
      <c r="R676" s="797"/>
      <c r="S676" s="797"/>
      <c r="T676" s="797"/>
      <c r="U676" s="797"/>
      <c r="V676" s="837"/>
      <c r="W676" s="837"/>
      <c r="X676" s="837"/>
    </row>
    <row r="677">
      <c r="A677" s="897"/>
      <c r="B677" s="897"/>
      <c r="C677" s="790"/>
      <c r="D677" s="790"/>
      <c r="E677" s="863"/>
      <c r="F677" s="790"/>
      <c r="G677" s="863"/>
      <c r="H677" s="790"/>
      <c r="I677" s="790"/>
      <c r="J677" s="820"/>
      <c r="K677" s="857"/>
      <c r="L677" s="820"/>
      <c r="M677" s="863"/>
      <c r="N677" s="790"/>
      <c r="O677" s="890"/>
      <c r="P677" s="820"/>
      <c r="Q677" s="837"/>
      <c r="R677" s="797"/>
      <c r="S677" s="797"/>
      <c r="T677" s="797"/>
      <c r="U677" s="797"/>
      <c r="V677" s="837"/>
      <c r="W677" s="837"/>
      <c r="X677" s="837"/>
    </row>
    <row r="678">
      <c r="A678" s="897"/>
      <c r="B678" s="897"/>
      <c r="C678" s="790"/>
      <c r="D678" s="790"/>
      <c r="E678" s="863"/>
      <c r="F678" s="790"/>
      <c r="G678" s="863"/>
      <c r="H678" s="790"/>
      <c r="I678" s="790"/>
      <c r="J678" s="820"/>
      <c r="K678" s="857"/>
      <c r="L678" s="820"/>
      <c r="M678" s="863"/>
      <c r="N678" s="900"/>
      <c r="O678" s="890"/>
      <c r="P678" s="820"/>
      <c r="Q678" s="837"/>
      <c r="R678" s="797"/>
      <c r="S678" s="797"/>
      <c r="T678" s="797"/>
      <c r="U678" s="797"/>
      <c r="V678" s="837"/>
      <c r="W678" s="837"/>
      <c r="X678" s="837"/>
    </row>
    <row r="679">
      <c r="A679" s="897"/>
      <c r="B679" s="878"/>
      <c r="C679" s="790"/>
      <c r="D679" s="790"/>
      <c r="E679" s="863"/>
      <c r="F679" s="790"/>
      <c r="G679" s="863"/>
      <c r="H679" s="790"/>
      <c r="I679" s="790"/>
      <c r="J679" s="820"/>
      <c r="K679" s="857"/>
      <c r="L679" s="820"/>
      <c r="M679" s="863"/>
      <c r="N679" s="790"/>
      <c r="O679" s="890"/>
      <c r="P679" s="820"/>
      <c r="Q679" s="837"/>
      <c r="R679" s="797"/>
      <c r="S679" s="797"/>
      <c r="T679" s="797"/>
      <c r="U679" s="797"/>
      <c r="V679" s="837"/>
      <c r="W679" s="837"/>
      <c r="X679" s="837"/>
    </row>
    <row r="680">
      <c r="A680" s="897"/>
      <c r="B680" s="878"/>
      <c r="C680" s="790"/>
      <c r="D680" s="790"/>
      <c r="E680" s="863"/>
      <c r="F680" s="790"/>
      <c r="G680" s="863"/>
      <c r="H680" s="790"/>
      <c r="I680" s="790"/>
      <c r="J680" s="820"/>
      <c r="K680" s="899"/>
      <c r="L680" s="820"/>
      <c r="M680" s="863"/>
      <c r="N680" s="790"/>
      <c r="O680" s="898"/>
      <c r="P680" s="820"/>
      <c r="Q680" s="837"/>
      <c r="R680" s="797"/>
      <c r="S680" s="797"/>
      <c r="T680" s="797"/>
      <c r="U680" s="797"/>
      <c r="V680" s="837"/>
      <c r="W680" s="837"/>
      <c r="X680" s="837"/>
    </row>
    <row r="681">
      <c r="A681" s="897"/>
      <c r="B681" s="878"/>
      <c r="C681" s="790"/>
      <c r="D681" s="790"/>
      <c r="E681" s="863"/>
      <c r="F681" s="790"/>
      <c r="G681" s="863"/>
      <c r="H681" s="790"/>
      <c r="I681" s="790"/>
      <c r="J681" s="856"/>
      <c r="K681" s="899"/>
      <c r="L681" s="820"/>
      <c r="M681" s="863"/>
      <c r="N681" s="856"/>
      <c r="O681" s="898"/>
      <c r="P681" s="820"/>
      <c r="Q681" s="837"/>
      <c r="R681" s="797"/>
      <c r="S681" s="797"/>
      <c r="T681" s="797"/>
      <c r="U681" s="797"/>
      <c r="V681" s="837"/>
      <c r="W681" s="837"/>
      <c r="X681" s="837"/>
    </row>
    <row r="682">
      <c r="A682" s="897"/>
      <c r="B682" s="878"/>
      <c r="C682" s="790"/>
      <c r="D682" s="790"/>
      <c r="E682" s="863"/>
      <c r="F682" s="790"/>
      <c r="G682" s="863"/>
      <c r="H682" s="790"/>
      <c r="I682" s="790"/>
      <c r="J682" s="856"/>
      <c r="K682" s="857"/>
      <c r="L682" s="820"/>
      <c r="M682" s="863"/>
      <c r="N682" s="790"/>
      <c r="O682" s="898"/>
      <c r="P682" s="820"/>
      <c r="Q682" s="837"/>
      <c r="R682" s="797"/>
      <c r="S682" s="797"/>
      <c r="T682" s="797"/>
      <c r="U682" s="797"/>
      <c r="V682" s="837"/>
      <c r="W682" s="837"/>
      <c r="X682" s="837"/>
    </row>
    <row r="683">
      <c r="A683" s="897"/>
      <c r="B683" s="878"/>
      <c r="C683" s="790"/>
      <c r="D683" s="790"/>
      <c r="E683" s="863"/>
      <c r="F683" s="790"/>
      <c r="G683" s="863"/>
      <c r="H683" s="790"/>
      <c r="I683" s="790"/>
      <c r="J683" s="820"/>
      <c r="K683" s="857"/>
      <c r="L683" s="820"/>
      <c r="M683" s="863"/>
      <c r="N683" s="790"/>
      <c r="O683" s="898"/>
      <c r="P683" s="820"/>
      <c r="Q683" s="837"/>
      <c r="R683" s="797"/>
      <c r="S683" s="797"/>
      <c r="T683" s="797"/>
      <c r="U683" s="797"/>
      <c r="V683" s="837"/>
      <c r="W683" s="837"/>
      <c r="X683" s="837"/>
    </row>
    <row r="684">
      <c r="A684" s="897"/>
      <c r="B684" s="878"/>
      <c r="C684" s="790"/>
      <c r="D684" s="790"/>
      <c r="E684" s="863"/>
      <c r="F684" s="790"/>
      <c r="G684" s="863"/>
      <c r="H684" s="790"/>
      <c r="I684" s="790"/>
      <c r="J684" s="820"/>
      <c r="K684" s="899"/>
      <c r="L684" s="820"/>
      <c r="M684" s="863"/>
      <c r="N684" s="790"/>
      <c r="O684" s="890"/>
      <c r="P684" s="820"/>
      <c r="Q684" s="837"/>
      <c r="R684" s="797"/>
      <c r="S684" s="797"/>
      <c r="T684" s="797"/>
      <c r="U684" s="797"/>
      <c r="V684" s="837"/>
      <c r="W684" s="837"/>
      <c r="X684" s="837"/>
    </row>
    <row r="685">
      <c r="A685" s="897"/>
      <c r="B685" s="897"/>
      <c r="C685" s="790"/>
      <c r="D685" s="790"/>
      <c r="E685" s="863"/>
      <c r="F685" s="790"/>
      <c r="G685" s="863"/>
      <c r="H685" s="790"/>
      <c r="I685" s="790"/>
      <c r="J685" s="820"/>
      <c r="K685" s="857"/>
      <c r="L685" s="820"/>
      <c r="M685" s="863"/>
      <c r="N685" s="901"/>
      <c r="O685" s="890"/>
      <c r="P685" s="820"/>
      <c r="Q685" s="837"/>
      <c r="R685" s="797"/>
      <c r="S685" s="797"/>
      <c r="T685" s="797"/>
      <c r="U685" s="797"/>
      <c r="V685" s="837"/>
      <c r="W685" s="837"/>
      <c r="X685" s="837"/>
    </row>
    <row r="686">
      <c r="A686" s="897"/>
      <c r="B686" s="878"/>
      <c r="C686" s="790"/>
      <c r="D686" s="790"/>
      <c r="E686" s="863"/>
      <c r="F686" s="790"/>
      <c r="G686" s="863"/>
      <c r="H686" s="790"/>
      <c r="I686" s="790"/>
      <c r="J686" s="856"/>
      <c r="K686" s="899"/>
      <c r="L686" s="820"/>
      <c r="M686" s="863"/>
      <c r="N686" s="790"/>
      <c r="O686" s="898"/>
      <c r="P686" s="820"/>
      <c r="Q686" s="837"/>
      <c r="R686" s="797"/>
      <c r="S686" s="797"/>
      <c r="T686" s="797"/>
      <c r="U686" s="797"/>
      <c r="V686" s="837"/>
      <c r="W686" s="837"/>
      <c r="X686" s="837"/>
    </row>
    <row r="687">
      <c r="A687" s="897"/>
      <c r="B687" s="878"/>
      <c r="C687" s="790"/>
      <c r="D687" s="790"/>
      <c r="E687" s="863"/>
      <c r="F687" s="790"/>
      <c r="G687" s="863"/>
      <c r="H687" s="790"/>
      <c r="I687" s="790"/>
      <c r="J687" s="820"/>
      <c r="K687" s="857"/>
      <c r="L687" s="820"/>
      <c r="M687" s="863"/>
      <c r="N687" s="790"/>
      <c r="O687" s="898"/>
      <c r="P687" s="820"/>
      <c r="Q687" s="837"/>
      <c r="R687" s="797"/>
      <c r="S687" s="797"/>
      <c r="T687" s="797"/>
      <c r="U687" s="797"/>
      <c r="V687" s="837"/>
      <c r="W687" s="837"/>
      <c r="X687" s="837"/>
    </row>
    <row r="688">
      <c r="A688" s="897"/>
      <c r="B688" s="897"/>
      <c r="C688" s="790"/>
      <c r="D688" s="790"/>
      <c r="E688" s="863"/>
      <c r="F688" s="790"/>
      <c r="G688" s="863"/>
      <c r="H688" s="790"/>
      <c r="I688" s="790"/>
      <c r="J688" s="820"/>
      <c r="K688" s="857"/>
      <c r="L688" s="820"/>
      <c r="M688" s="863"/>
      <c r="N688" s="790"/>
      <c r="O688" s="890"/>
      <c r="P688" s="820"/>
      <c r="Q688" s="837"/>
      <c r="R688" s="797"/>
      <c r="S688" s="797"/>
      <c r="T688" s="797"/>
      <c r="U688" s="797"/>
      <c r="V688" s="837"/>
      <c r="W688" s="837"/>
      <c r="X688" s="837"/>
    </row>
    <row r="689">
      <c r="A689" s="897"/>
      <c r="B689" s="878"/>
      <c r="C689" s="790"/>
      <c r="D689" s="790"/>
      <c r="E689" s="863"/>
      <c r="F689" s="790"/>
      <c r="G689" s="863"/>
      <c r="H689" s="790"/>
      <c r="I689" s="790"/>
      <c r="J689" s="856"/>
      <c r="K689" s="857"/>
      <c r="L689" s="820"/>
      <c r="M689" s="863"/>
      <c r="N689" s="790"/>
      <c r="O689" s="898"/>
      <c r="P689" s="820"/>
      <c r="Q689" s="837"/>
      <c r="R689" s="797"/>
      <c r="S689" s="797"/>
      <c r="T689" s="797"/>
      <c r="U689" s="797"/>
      <c r="V689" s="837"/>
      <c r="W689" s="837"/>
      <c r="X689" s="837"/>
    </row>
    <row r="690">
      <c r="A690" s="897"/>
      <c r="B690" s="878"/>
      <c r="C690" s="790"/>
      <c r="D690" s="790"/>
      <c r="E690" s="863"/>
      <c r="F690" s="790"/>
      <c r="G690" s="863"/>
      <c r="H690" s="790"/>
      <c r="I690" s="790"/>
      <c r="J690" s="820"/>
      <c r="K690" s="857"/>
      <c r="L690" s="820"/>
      <c r="M690" s="863"/>
      <c r="N690" s="790"/>
      <c r="O690" s="890"/>
      <c r="P690" s="820"/>
      <c r="Q690" s="837"/>
      <c r="R690" s="797"/>
      <c r="S690" s="797"/>
      <c r="T690" s="797"/>
      <c r="U690" s="797"/>
      <c r="V690" s="837"/>
      <c r="W690" s="837"/>
      <c r="X690" s="837"/>
    </row>
  </sheetData>
  <customSheetViews>
    <customSheetView guid="{B791A935-1FF4-4876-8C81-FA9085DCC5F3}" filter="1" showAutoFilter="1">
      <autoFilter ref="$A$1:$X$690">
        <filterColumn colId="8">
          <filters>
            <filter val="YAMAHA"/>
            <filter val="ITAÚ"/>
            <filter val="TOYOTA"/>
            <filter val="GMAC"/>
            <filter val="BANCO DO BRASIL"/>
            <filter val="BV FINANCEIRA"/>
            <filter val="RCI"/>
          </filters>
        </filterColumn>
      </autoFilter>
    </customSheetView>
    <customSheetView guid="{8BFD0E06-C77F-4384-AF01-61A5F7CF74DF}" filter="1" showAutoFilter="1">
      <autoFilter ref="$A$1:$X$690">
        <filterColumn colId="8">
          <filters>
            <filter val="YAMAHA"/>
            <filter val="ITAÚ"/>
            <filter val="TOYOTA"/>
            <filter val="GMAC"/>
            <filter val="BANCO DO BRASIL"/>
            <filter val="BV FINANCEIRA"/>
            <filter val="RCI"/>
          </filters>
        </filterColumn>
      </autoFilter>
    </customSheetView>
    <customSheetView guid="{368B6AC5-DC14-4C52-80A4-DACA9DB2C95C}" filter="1" showAutoFilter="1">
      <autoFilter ref="$A$1:$X$690">
        <filterColumn colId="13">
          <filters>
            <filter val="PENDENTE"/>
          </filters>
        </filterColumn>
      </autoFilter>
    </customSheetView>
    <customSheetView guid="{4922E537-AC56-4B33-80AC-FB86ED72419F}" filter="1" showAutoFilter="1">
      <autoFilter ref="$A$1:$P$48">
        <filterColumn colId="8">
          <filters>
            <filter val="SANTANDER"/>
            <filter val="YAMAHA"/>
            <filter val="BANCO DO BRASIL"/>
            <filter val="GMAC"/>
            <filter val="RCI"/>
          </filters>
        </filterColumn>
      </autoFilter>
    </customSheetView>
    <customSheetView guid="{694D9122-D5B3-433F-8FF3-0B480C3D4B89}" filter="1" showAutoFilter="1">
      <autoFilter ref="$L$33"/>
    </customSheetView>
    <customSheetView guid="{E6AA2250-D824-48B6-9E49-0DADA57E180C}" filter="1" showAutoFilter="1">
      <autoFilter ref="$A$1:$P$48">
        <filterColumn colId="8">
          <filters>
            <filter val="YAMAHA"/>
            <filter val="BANCO DO BRASIL"/>
            <filter val="GMAC"/>
            <filter val="RCI"/>
            <filter val="BRADESCO"/>
          </filters>
        </filterColumn>
      </autoFilter>
    </customSheetView>
    <customSheetView guid="{C1B6F26E-E1F9-44F2-97EF-C0002FA45EC6}" filter="1" showAutoFilter="1">
      <autoFilter ref="$A$1:$X$690">
        <filterColumn colId="13">
          <filters>
            <filter val="APROVADO"/>
          </filters>
        </filterColumn>
      </autoFilter>
    </customSheetView>
    <customSheetView guid="{BE223E72-6BAC-4690-84F3-F2C55C5C2FDE}" filter="1" showAutoFilter="1">
      <autoFilter ref="$A$1:$X$690">
        <filterColumn colId="8">
          <filters>
            <filter val="YAMAHA"/>
            <filter val="ITAÚ"/>
            <filter val="TOYOTA"/>
            <filter val="GMAC"/>
            <filter val="BANCO DO BRASIL"/>
            <filter val="BV FINANCEIRA"/>
            <filter val="RCI"/>
          </filters>
        </filterColumn>
      </autoFilter>
    </customSheetView>
    <customSheetView guid="{7B4A8CD1-A4B1-4860-918F-99891706C222}" filter="1" showAutoFilter="1">
      <autoFilter ref="$A$1:$P$70">
        <filterColumn colId="13">
          <filters/>
        </filterColumn>
      </autoFilter>
    </customSheetView>
  </customSheetViews>
  <mergeCells count="5">
    <mergeCell ref="S2:T2"/>
    <mergeCell ref="V2:W2"/>
    <mergeCell ref="U3:U12"/>
    <mergeCell ref="R14:T14"/>
    <mergeCell ref="V14:W14"/>
  </mergeCells>
  <conditionalFormatting sqref="H2:H96 H99:H690">
    <cfRule type="colorScale" priority="1">
      <colorScale>
        <cfvo type="formula" val="0"/>
        <cfvo type="formula" val="18"/>
        <color rgb="FFFFFFFF"/>
        <color rgb="FF57BB8A"/>
      </colorScale>
    </cfRule>
  </conditionalFormatting>
  <conditionalFormatting sqref="N2:N690">
    <cfRule type="cellIs" dxfId="25" priority="2" operator="equal">
      <formula>"PENDENTE"</formula>
    </cfRule>
  </conditionalFormatting>
  <conditionalFormatting sqref="N2:N690">
    <cfRule type="cellIs" dxfId="8" priority="3" operator="equal">
      <formula>"PRIORIDADE"</formula>
    </cfRule>
  </conditionalFormatting>
  <conditionalFormatting sqref="N2:N690">
    <cfRule type="cellIs" dxfId="7" priority="4" operator="equal">
      <formula>"PRIORIDADE TOTAL"</formula>
    </cfRule>
  </conditionalFormatting>
  <conditionalFormatting sqref="N2:N690">
    <cfRule type="containsText" dxfId="26" priority="5" operator="containsText" text="ANÁLISE">
      <formula>NOT(ISERROR(SEARCH(("ANÁLISE"),(N2))))</formula>
    </cfRule>
  </conditionalFormatting>
  <conditionalFormatting sqref="N2:N690">
    <cfRule type="containsText" dxfId="27" priority="6" operator="containsText" text="VERIFICADO">
      <formula>NOT(ISERROR(SEARCH(("VERIFICADO"),(N2))))</formula>
    </cfRule>
  </conditionalFormatting>
  <conditionalFormatting sqref="N2:N690">
    <cfRule type="containsText" dxfId="4" priority="7" operator="containsText" text="APREENDIDO">
      <formula>NOT(ISERROR(SEARCH(("APREENDIDO"),(N2))))</formula>
    </cfRule>
  </conditionalFormatting>
  <conditionalFormatting sqref="N2:N690">
    <cfRule type="containsText" dxfId="28" priority="8" operator="containsText" text="APROVADO">
      <formula>NOT(ISERROR(SEARCH(("APROVADO"),(N2))))</formula>
    </cfRule>
  </conditionalFormatting>
  <conditionalFormatting sqref="N2:N690">
    <cfRule type="containsText" dxfId="2" priority="9" operator="containsText" text="QUITADO">
      <formula>NOT(ISERROR(SEARCH(("QUITADO"),(N2))))</formula>
    </cfRule>
  </conditionalFormatting>
  <conditionalFormatting sqref="N2:N690">
    <cfRule type="containsText" dxfId="1" priority="10" operator="containsText" text="OUTROS ACORDOS">
      <formula>NOT(ISERROR(SEARCH(("OUTROS ACORDOS"),(N2))))</formula>
    </cfRule>
  </conditionalFormatting>
  <conditionalFormatting sqref="N2:N690">
    <cfRule type="containsText" dxfId="29" priority="11" operator="containsText" text="CANCELADO">
      <formula>NOT(ISERROR(SEARCH(("CANCELADO"),(N2))))</formula>
    </cfRule>
  </conditionalFormatting>
  <conditionalFormatting sqref="F1:F690">
    <cfRule type="colorScale" priority="12">
      <colorScale>
        <cfvo type="formula" val="0"/>
        <cfvo type="formula" val="18"/>
        <color rgb="FFFFFFFF"/>
        <color rgb="FF57BB8A"/>
      </colorScale>
    </cfRule>
  </conditionalFormatting>
  <conditionalFormatting sqref="P1:P690">
    <cfRule type="containsText" dxfId="30" priority="13" operator="containsText" text="NÃO">
      <formula>NOT(ISERROR(SEARCH(("NÃO"),(P1))))</formula>
    </cfRule>
  </conditionalFormatting>
  <conditionalFormatting sqref="P1:P690">
    <cfRule type="containsText" dxfId="17" priority="14" operator="containsText" text="SIM">
      <formula>NOT(ISERROR(SEARCH(("SIM"),(P1))))</formula>
    </cfRule>
  </conditionalFormatting>
  <conditionalFormatting sqref="L1:L690">
    <cfRule type="containsText" dxfId="31" priority="15" operator="containsText" text="SEM SUCESSO">
      <formula>NOT(ISERROR(SEARCH(("SEM SUCESSO"),(L1))))</formula>
    </cfRule>
  </conditionalFormatting>
  <conditionalFormatting sqref="L1:L690">
    <cfRule type="containsText" dxfId="32" priority="16" operator="containsText" text="LIGAÇÃO">
      <formula>NOT(ISERROR(SEARCH(("LIGAÇÃO"),(L1))))</formula>
    </cfRule>
  </conditionalFormatting>
  <conditionalFormatting sqref="L1:L690">
    <cfRule type="containsText" dxfId="33" priority="17" operator="containsText" text="WPP">
      <formula>NOT(ISERROR(SEARCH(("WPP"),(L1))))</formula>
    </cfRule>
  </conditionalFormatting>
  <conditionalFormatting sqref="N1:N690">
    <cfRule type="containsText" dxfId="34" priority="18" operator="containsText" text="SISTEMA ANTIGO">
      <formula>NOT(ISERROR(SEARCH(("SISTEMA ANTIGO"),(N1))))</formula>
    </cfRule>
  </conditionalFormatting>
  <conditionalFormatting sqref="N1:N690">
    <cfRule type="containsText" dxfId="30" priority="19" operator="containsText" text="QUEBRA DE ACORDO">
      <formula>NOT(ISERROR(SEARCH(("QUEBRA DE ACORDO"),(N1))))</formula>
    </cfRule>
  </conditionalFormatting>
  <conditionalFormatting sqref="F97:F98">
    <cfRule type="notContainsBlanks" dxfId="17" priority="20">
      <formula>LEN(TRIM(F97))&gt;0</formula>
    </cfRule>
  </conditionalFormatting>
  <dataValidations>
    <dataValidation type="list" allowBlank="1" showErrorMessage="1" sqref="N2:N39 N41:N690">
      <formula1>"PENDENTE,PRIORIDADE,PRIORIDADE TOTAL,VERIFICADO,ANÁLISE,APROVADO,QUITADO,APREENDIDO,CANCELADO,OUTROS ACORDOS"</formula1>
    </dataValidation>
    <dataValidation type="list" allowBlank="1" showErrorMessage="1" sqref="D38 D80:D82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PESSOA,LIMEIRA,MACEIO,MIRASSOL,OLINDA,OSASCO,PALMAS,PAU DE LIMA,PIRACICABA,RIBEIRÃO PRETO,SALVADOR,SJRP,SÃO PAULO,SOROCABA,UBERLANDIA,FRANCA,ARARAQUARA,FEIRA DE SANTANA,REVERSÃO,ARAÇATUBA,LAURO DE FREITAS"</formula1>
    </dataValidation>
    <dataValidation type="list" allowBlank="1" showErrorMessage="1" sqref="T16:T39 T41:T42 T345:T347">
      <formula1>"PAGO,NÃO PAGO,AGUARDANDO"</formula1>
    </dataValidation>
    <dataValidation type="list" allowBlank="1" showErrorMessage="1" sqref="I26:I28 I59:I64 I92:I94">
      <formula1>"BRADESCO,BV FINANCEIRA,CREDITAS,GMAC,HYUNDAI,ITAÚ,OMNI,PANAMERICANO,PSA,RCI,RENNER,SAFRA,SANTANA,SANTANDER,TOYOTA,VOLKSWAGEN"</formula1>
    </dataValidation>
    <dataValidation type="list" allowBlank="1" showErrorMessage="1" sqref="D2:D13 D17:D20 D25 D31 D75:D78 D85 D87:D89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SANTANA,SÃO JOSÉ DOS CAMPOS,REVERSÃO"</formula1>
    </dataValidation>
    <dataValidation type="list" allowBlank="1" showErrorMessage="1" sqref="D14:D16 D21:D24 D32:D37 D39:D58 D79 D84 D90:D91 D119 D623:D690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SANTANA,REVERSÃO,APUCARANA"</formula1>
    </dataValidation>
    <dataValidation type="list" allowBlank="1" showErrorMessage="1" sqref="I2:I13 I17:I20 I25 I31 I75:I78 I85 I87:I89">
      <formula1>"BRADESCO,BV FINANCEIRA,CREDITAS,GMAC,HYUNDAI,ITAÚ,PANAMERICANO,PSA,RCI,RENNER,SAFRA,SANTANA,SANTANDER,TOYOTA,VOLKSWAGEN,OMNI"</formula1>
    </dataValidation>
    <dataValidation type="list" allowBlank="1" showErrorMessage="1" sqref="I14:I16 I21:I24 I32:I37 I79 I90 I623:I690">
      <formula1>"BRADESCO,BV FINANCEIRA,CREDITAS,GMAC,HYUNDAI,ITAÚ,OMNI ,PANAMERICANO,PSA,RCI,RENNER,SAFRA,SANTANA,SANTANDER,TOYOTA,VOLKSWAGEN,AYMORÉ,C6 BANK,HONDA,SINOSSERRA FINANCEIRA,DAYCOVAL,YAMAHA,MONEY PLUS,SICREDI"</formula1>
    </dataValidation>
    <dataValidation type="list" allowBlank="1" showErrorMessage="1" sqref="D29:D30 D65:D74 D83 D86 D95:D118 D120:D622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SANTANA,REVERSÃO,SERTÃOZINHO,LAURO DE FREITAS,UBERABA"</formula1>
    </dataValidation>
    <dataValidation type="list" allowBlank="1" showErrorMessage="1" sqref="L2:L204 L206:L480 L482:L690">
      <formula1>"LIGAÇÃO,WPP,SEM SUCESSO"</formula1>
    </dataValidation>
    <dataValidation type="list" allowBlank="1" showErrorMessage="1" sqref="I39:I58 I84 I91 I119">
      <formula1>"BRADESCO,BV FINANCEIRA,CREDITAS,GMAC,HYUNDAI,ITAÚ,OMNI,PANAMERICANO,PSA,RCI,RENNER,SAFRA,SANTANA,SANTANDER,TOYOTA,VOLKSWAGEN,BANCO DO BRASIL,YAMAHA"</formula1>
    </dataValidation>
    <dataValidation type="list" allowBlank="1" showErrorMessage="1" sqref="D26:D28 D59:D64 D92:D94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PAULO,SOROCABA,UBERLANDIA,FRANCA,ARARAQUARA,REVERSÃO,APUCARANA"</formula1>
    </dataValidation>
    <dataValidation type="list" allowBlank="1" showErrorMessage="1" sqref="N40">
      <formula1>"PENDENTE,PRIORIDADE,PRIORIDADE TOTAL,VERIFICADO,ANÁLISE,APROVADO,QUITADO,APREENDIDO,CANCELADO,OUTROS ACORDOS,SISTEMA ANTIGO"</formula1>
    </dataValidation>
    <dataValidation type="list" allowBlank="1" showErrorMessage="1" sqref="I38 I80:I82">
      <formula1>"BRADESCO,BV FINANCEIRA,CREDITAS,GMAC,HYUNDAI,ITAÚ,OMNI S.A.,PANAMERICANO,PSA,RCI,RENNER,SAFRA,SANTANA,SANTANDER,TOYOTA,VOLKSWAGEN,OMNI,SANTANA CRÉDITO"</formula1>
    </dataValidation>
    <dataValidation type="list" allowBlank="1" showErrorMessage="1" sqref="P1:P690">
      <formula1>"SIM,NÃO,CAMPANHA"</formula1>
    </dataValidation>
    <dataValidation type="list" allowBlank="1" showErrorMessage="1" sqref="I29:I30 I65:I74 I83 I86 I95:I118 I120:I622">
      <formula1>"BRADESCO,BV FINANCEIRA,CREDITAS,GMAC,HYUNDAI,ITAÚ,OMNI ,PANAMERICANO,PSA,RCI,RENNER,SAFRA,SANTANA,SANTANDER,TOYOTA,VOLKSWAGEN,C6 BANK,HONDA,SINOSSERRA FINANCEIRA,DAYCOVAL,CEF,MONEY PLUS"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hidden="1" min="4" max="4" width="18.25"/>
    <col customWidth="1" hidden="1" min="5" max="5" width="16.5"/>
    <col customWidth="1" min="6" max="6" width="10.63"/>
    <col hidden="1" min="7" max="7" width="12.63"/>
    <col customWidth="1" min="8" max="8" width="11.88"/>
    <col customWidth="1" min="9" max="9" width="16.25"/>
    <col customWidth="1" min="10" max="10" width="11.5"/>
    <col customWidth="1" min="11" max="11" width="23.63"/>
    <col customWidth="1" min="12" max="12" width="14.5"/>
    <col customWidth="1" min="13" max="13" width="17.88"/>
    <col customWidth="1" min="14" max="14" width="19.0"/>
    <col customWidth="1" min="15" max="15" width="25.0"/>
    <col customWidth="1" min="16" max="16" width="11.0"/>
    <col customWidth="1" min="17" max="17" width="11.25"/>
    <col customWidth="1" min="18" max="18" width="18.0"/>
    <col customWidth="1" min="19" max="19" width="14.63"/>
    <col customWidth="1" min="20" max="20" width="14.5"/>
    <col customWidth="1" min="21" max="21" width="8.63"/>
    <col customWidth="1" min="22" max="22" width="14.5"/>
    <col customWidth="1" min="23" max="23" width="9.13"/>
    <col customWidth="1" min="24" max="24" width="10.13"/>
  </cols>
  <sheetData>
    <row r="1" ht="24.0" customHeight="1">
      <c r="A1" s="902" t="s">
        <v>1767</v>
      </c>
      <c r="B1" s="903" t="s">
        <v>27</v>
      </c>
      <c r="C1" s="904" t="s">
        <v>28</v>
      </c>
      <c r="D1" s="345" t="s">
        <v>29</v>
      </c>
      <c r="E1" s="905" t="s">
        <v>30</v>
      </c>
      <c r="F1" s="345" t="s">
        <v>31</v>
      </c>
      <c r="G1" s="345" t="s">
        <v>32</v>
      </c>
      <c r="H1" s="345" t="s">
        <v>31</v>
      </c>
      <c r="I1" s="345" t="s">
        <v>33</v>
      </c>
      <c r="J1" s="345" t="s">
        <v>34</v>
      </c>
      <c r="K1" s="906" t="s">
        <v>35</v>
      </c>
      <c r="L1" s="345" t="s">
        <v>36</v>
      </c>
      <c r="M1" s="345" t="s">
        <v>37</v>
      </c>
      <c r="N1" s="345" t="s">
        <v>38</v>
      </c>
      <c r="O1" s="907" t="s">
        <v>39</v>
      </c>
      <c r="P1" s="345" t="s">
        <v>40</v>
      </c>
      <c r="Q1" s="908"/>
      <c r="R1" s="176"/>
      <c r="S1" s="176"/>
      <c r="T1" s="176"/>
      <c r="U1" s="176"/>
      <c r="V1" s="176"/>
      <c r="W1" s="176"/>
      <c r="X1" s="176"/>
    </row>
    <row r="2" ht="15.75" customHeight="1">
      <c r="A2" s="909">
        <v>45705.0</v>
      </c>
      <c r="B2" s="910">
        <v>45782.0</v>
      </c>
      <c r="C2" s="911">
        <v>90209.0</v>
      </c>
      <c r="D2" s="911" t="s">
        <v>87</v>
      </c>
      <c r="E2" s="909">
        <v>44256.0</v>
      </c>
      <c r="F2" s="912">
        <f t="shared" ref="F2:F21" si="1">DATEDIF(E2,TODAY(),"M")</f>
        <v>50</v>
      </c>
      <c r="G2" s="909">
        <v>44355.0</v>
      </c>
      <c r="H2" s="913">
        <f t="shared" ref="H2:H21" si="2">DATEDIF(G2,TODAY(),"M")</f>
        <v>46</v>
      </c>
      <c r="I2" s="914" t="s">
        <v>42</v>
      </c>
      <c r="J2" s="914" t="s">
        <v>1768</v>
      </c>
      <c r="K2" s="915">
        <v>2000.0</v>
      </c>
      <c r="L2" s="916" t="s">
        <v>68</v>
      </c>
      <c r="M2" s="917">
        <v>45772.0</v>
      </c>
      <c r="N2" s="918" t="s">
        <v>18</v>
      </c>
      <c r="O2" s="771" t="s">
        <v>334</v>
      </c>
      <c r="P2" s="919"/>
      <c r="Q2" s="152"/>
      <c r="R2" s="193"/>
      <c r="S2" s="179" t="s">
        <v>46</v>
      </c>
      <c r="T2" s="180"/>
      <c r="U2" s="181">
        <f>TODAY()</f>
        <v>45783</v>
      </c>
      <c r="V2" s="182" t="s">
        <v>47</v>
      </c>
      <c r="W2" s="180"/>
      <c r="X2" s="183"/>
    </row>
    <row r="3" ht="15.75" customHeight="1">
      <c r="A3" s="105">
        <v>45705.0</v>
      </c>
      <c r="B3" s="280">
        <v>45782.0</v>
      </c>
      <c r="C3" s="106">
        <v>225154.0</v>
      </c>
      <c r="D3" s="106" t="s">
        <v>102</v>
      </c>
      <c r="E3" s="105">
        <v>45444.0</v>
      </c>
      <c r="F3" s="108">
        <f t="shared" si="1"/>
        <v>11</v>
      </c>
      <c r="G3" s="105">
        <v>45531.0</v>
      </c>
      <c r="H3" s="920">
        <f t="shared" si="2"/>
        <v>8</v>
      </c>
      <c r="I3" s="921" t="s">
        <v>49</v>
      </c>
      <c r="J3" s="735">
        <v>504.0</v>
      </c>
      <c r="K3" s="915">
        <v>8000.0</v>
      </c>
      <c r="L3" s="922" t="s">
        <v>68</v>
      </c>
      <c r="M3" s="923">
        <v>45776.0</v>
      </c>
      <c r="N3" s="396" t="s">
        <v>18</v>
      </c>
      <c r="O3" s="735" t="s">
        <v>1769</v>
      </c>
      <c r="P3" s="924" t="s">
        <v>66</v>
      </c>
      <c r="Q3" s="115"/>
      <c r="R3" s="193"/>
      <c r="S3" s="187" t="s">
        <v>17</v>
      </c>
      <c r="T3" s="188">
        <f>COUNTIFS(N:N,"VERIFICADO",B:B,U2)</f>
        <v>0</v>
      </c>
      <c r="U3" s="189"/>
      <c r="V3" s="187" t="s">
        <v>17</v>
      </c>
      <c r="W3" s="188">
        <f>COUNTIFS(N:N,"VERIFICADO")</f>
        <v>58</v>
      </c>
      <c r="X3" s="190"/>
    </row>
    <row r="4" ht="15.75" customHeight="1">
      <c r="A4" s="105">
        <v>45705.0</v>
      </c>
      <c r="B4" s="910">
        <v>45782.0</v>
      </c>
      <c r="C4" s="106">
        <v>103571.0</v>
      </c>
      <c r="D4" s="106" t="s">
        <v>77</v>
      </c>
      <c r="E4" s="105">
        <v>44409.0</v>
      </c>
      <c r="F4" s="108">
        <f t="shared" si="1"/>
        <v>45</v>
      </c>
      <c r="G4" s="112">
        <v>44487.0</v>
      </c>
      <c r="H4" s="118">
        <f t="shared" si="2"/>
        <v>42</v>
      </c>
      <c r="I4" s="921" t="s">
        <v>42</v>
      </c>
      <c r="J4" s="110">
        <v>69.0</v>
      </c>
      <c r="K4" s="915" t="s">
        <v>1770</v>
      </c>
      <c r="L4" s="922" t="s">
        <v>68</v>
      </c>
      <c r="M4" s="923">
        <v>45777.0</v>
      </c>
      <c r="N4" s="396" t="s">
        <v>18</v>
      </c>
      <c r="O4" s="434" t="s">
        <v>1771</v>
      </c>
      <c r="P4" s="133"/>
      <c r="Q4" s="115"/>
      <c r="R4" s="193"/>
      <c r="S4" s="187" t="s">
        <v>18</v>
      </c>
      <c r="T4" s="188">
        <f>COUNTIFS(N:N,"análise",B:B,U2)</f>
        <v>0</v>
      </c>
      <c r="V4" s="187" t="s">
        <v>18</v>
      </c>
      <c r="W4" s="188">
        <f>COUNTIFS(N:N,"ANÁLISE")</f>
        <v>3</v>
      </c>
      <c r="X4" s="190"/>
    </row>
    <row r="5" ht="15.75" customHeight="1">
      <c r="A5" s="909">
        <v>45705.0</v>
      </c>
      <c r="B5" s="910">
        <v>45783.0</v>
      </c>
      <c r="C5" s="911">
        <v>240803.0</v>
      </c>
      <c r="D5" s="911" t="s">
        <v>58</v>
      </c>
      <c r="E5" s="909">
        <v>45566.0</v>
      </c>
      <c r="F5" s="912">
        <f t="shared" si="1"/>
        <v>7</v>
      </c>
      <c r="G5" s="909">
        <v>45685.0</v>
      </c>
      <c r="H5" s="925">
        <f t="shared" si="2"/>
        <v>3</v>
      </c>
      <c r="I5" s="914" t="s">
        <v>74</v>
      </c>
      <c r="J5" s="722" t="s">
        <v>210</v>
      </c>
      <c r="K5" s="915" t="s">
        <v>50</v>
      </c>
      <c r="L5" s="916" t="s">
        <v>51</v>
      </c>
      <c r="M5" s="917">
        <v>45763.0</v>
      </c>
      <c r="N5" s="918" t="s">
        <v>19</v>
      </c>
      <c r="O5" s="926" t="s">
        <v>1772</v>
      </c>
      <c r="P5" s="771" t="s">
        <v>66</v>
      </c>
      <c r="Q5" s="115"/>
      <c r="R5" s="193"/>
      <c r="S5" s="187" t="s">
        <v>19</v>
      </c>
      <c r="T5" s="188">
        <f>COUNTIFS(N:N,"pendente",B:B,U2)</f>
        <v>132</v>
      </c>
      <c r="V5" s="187" t="s">
        <v>19</v>
      </c>
      <c r="W5" s="188">
        <f>COUNTIFS(N:N,"PENDENTE")</f>
        <v>132</v>
      </c>
      <c r="X5" s="190"/>
    </row>
    <row r="6" ht="15.75" customHeight="1">
      <c r="A6" s="364">
        <v>45705.0</v>
      </c>
      <c r="B6" s="910">
        <v>45783.0</v>
      </c>
      <c r="C6" s="144">
        <v>224170.0</v>
      </c>
      <c r="D6" s="144" t="s">
        <v>107</v>
      </c>
      <c r="E6" s="424">
        <v>45383.0</v>
      </c>
      <c r="F6" s="298">
        <f t="shared" si="1"/>
        <v>13</v>
      </c>
      <c r="G6" s="364">
        <v>45511.0</v>
      </c>
      <c r="H6" s="927">
        <f t="shared" si="2"/>
        <v>8</v>
      </c>
      <c r="I6" s="914" t="s">
        <v>74</v>
      </c>
      <c r="J6" s="722" t="s">
        <v>367</v>
      </c>
      <c r="K6" s="928"/>
      <c r="L6" s="916" t="s">
        <v>51</v>
      </c>
      <c r="M6" s="917">
        <v>45764.0</v>
      </c>
      <c r="N6" s="918" t="s">
        <v>19</v>
      </c>
      <c r="O6" s="735" t="s">
        <v>1773</v>
      </c>
      <c r="P6" s="735" t="s">
        <v>66</v>
      </c>
      <c r="Q6" s="152"/>
      <c r="R6" s="193"/>
      <c r="S6" s="187" t="s">
        <v>20</v>
      </c>
      <c r="T6" s="188">
        <f>COUNTIFS(N:N,"prioridade",B:B,U2)</f>
        <v>18</v>
      </c>
      <c r="V6" s="187" t="s">
        <v>20</v>
      </c>
      <c r="W6" s="188">
        <f>COUNTIFS(N:N,"PRIORIDADE")</f>
        <v>18</v>
      </c>
      <c r="X6" s="190"/>
    </row>
    <row r="7" ht="15.75" customHeight="1">
      <c r="A7" s="364">
        <v>45705.0</v>
      </c>
      <c r="B7" s="910">
        <v>45783.0</v>
      </c>
      <c r="C7" s="144">
        <v>188752.0</v>
      </c>
      <c r="D7" s="144" t="s">
        <v>316</v>
      </c>
      <c r="E7" s="424">
        <v>45139.0</v>
      </c>
      <c r="F7" s="298">
        <f t="shared" si="1"/>
        <v>21</v>
      </c>
      <c r="G7" s="364">
        <v>45208.0</v>
      </c>
      <c r="H7" s="425">
        <f t="shared" si="2"/>
        <v>18</v>
      </c>
      <c r="I7" s="914" t="s">
        <v>74</v>
      </c>
      <c r="J7" s="929">
        <v>301.0</v>
      </c>
      <c r="K7" s="915" t="s">
        <v>525</v>
      </c>
      <c r="L7" s="916" t="s">
        <v>68</v>
      </c>
      <c r="M7" s="917">
        <v>45764.0</v>
      </c>
      <c r="N7" s="918" t="s">
        <v>19</v>
      </c>
      <c r="O7" s="735" t="s">
        <v>1774</v>
      </c>
      <c r="P7" s="735" t="s">
        <v>66</v>
      </c>
      <c r="Q7" s="152"/>
      <c r="R7" s="193"/>
      <c r="S7" s="187" t="s">
        <v>21</v>
      </c>
      <c r="T7" s="188">
        <f>COUNTIFS(N:N,"prioridade total",B:B,U2)</f>
        <v>3</v>
      </c>
      <c r="V7" s="187" t="s">
        <v>21</v>
      </c>
      <c r="W7" s="188">
        <f>COUNTIFS(N:N,"PRIORIDADE TOTAL")</f>
        <v>3</v>
      </c>
      <c r="X7" s="190"/>
    </row>
    <row r="8" ht="15.75" customHeight="1">
      <c r="A8" s="364">
        <v>45705.0</v>
      </c>
      <c r="B8" s="910">
        <v>45783.0</v>
      </c>
      <c r="C8" s="144">
        <v>190399.0</v>
      </c>
      <c r="D8" s="144" t="s">
        <v>83</v>
      </c>
      <c r="E8" s="424">
        <v>44927.0</v>
      </c>
      <c r="F8" s="298">
        <f t="shared" si="1"/>
        <v>28</v>
      </c>
      <c r="G8" s="426">
        <v>45223.0</v>
      </c>
      <c r="H8" s="930">
        <f t="shared" si="2"/>
        <v>18</v>
      </c>
      <c r="I8" s="914" t="s">
        <v>74</v>
      </c>
      <c r="J8" s="914">
        <v>370.0</v>
      </c>
      <c r="K8" s="928"/>
      <c r="L8" s="916" t="s">
        <v>51</v>
      </c>
      <c r="M8" s="917">
        <v>45764.0</v>
      </c>
      <c r="N8" s="918" t="s">
        <v>19</v>
      </c>
      <c r="O8" s="735" t="s">
        <v>1775</v>
      </c>
      <c r="P8" s="924"/>
      <c r="Q8" s="152"/>
      <c r="R8" s="193"/>
      <c r="S8" s="187" t="s">
        <v>22</v>
      </c>
      <c r="T8" s="188">
        <f>COUNTIFS(N:N,"aprovado",B:B,U2)</f>
        <v>0</v>
      </c>
      <c r="V8" s="187" t="s">
        <v>22</v>
      </c>
      <c r="W8" s="188">
        <f>COUNTIFS(N:N,"APROVADO")</f>
        <v>8</v>
      </c>
      <c r="X8" s="190"/>
    </row>
    <row r="9" ht="15.75" customHeight="1">
      <c r="A9" s="105">
        <v>45705.0</v>
      </c>
      <c r="B9" s="910">
        <v>45783.0</v>
      </c>
      <c r="C9" s="106">
        <v>231709.0</v>
      </c>
      <c r="D9" s="106" t="s">
        <v>55</v>
      </c>
      <c r="E9" s="105">
        <v>45566.0</v>
      </c>
      <c r="F9" s="108">
        <f t="shared" si="1"/>
        <v>7</v>
      </c>
      <c r="G9" s="112">
        <v>45624.0</v>
      </c>
      <c r="H9" s="931">
        <f t="shared" si="2"/>
        <v>5</v>
      </c>
      <c r="I9" s="921" t="s">
        <v>63</v>
      </c>
      <c r="J9" s="932">
        <v>406.0</v>
      </c>
      <c r="K9" s="915" t="s">
        <v>50</v>
      </c>
      <c r="L9" s="916" t="s">
        <v>68</v>
      </c>
      <c r="M9" s="917">
        <v>45769.0</v>
      </c>
      <c r="N9" s="918" t="s">
        <v>19</v>
      </c>
      <c r="O9" s="735" t="s">
        <v>1776</v>
      </c>
      <c r="P9" s="735" t="s">
        <v>66</v>
      </c>
      <c r="Q9" s="152"/>
      <c r="R9" s="193"/>
      <c r="S9" s="194" t="s">
        <v>23</v>
      </c>
      <c r="T9" s="188">
        <f>COUNTIFS(N:N,"quitado",B:B,U2)</f>
        <v>0</v>
      </c>
      <c r="V9" s="194" t="s">
        <v>23</v>
      </c>
      <c r="W9" s="188">
        <f>COUNTIFS(N:N,"QUITADO")</f>
        <v>0</v>
      </c>
      <c r="X9" s="190"/>
    </row>
    <row r="10" ht="15.75" customHeight="1">
      <c r="A10" s="105">
        <v>45705.0</v>
      </c>
      <c r="B10" s="910">
        <v>45783.0</v>
      </c>
      <c r="C10" s="106">
        <v>175324.0</v>
      </c>
      <c r="D10" s="106" t="s">
        <v>95</v>
      </c>
      <c r="E10" s="105">
        <v>45047.0</v>
      </c>
      <c r="F10" s="108">
        <f t="shared" si="1"/>
        <v>24</v>
      </c>
      <c r="G10" s="105">
        <v>45104.0</v>
      </c>
      <c r="H10" s="933">
        <f t="shared" si="2"/>
        <v>22</v>
      </c>
      <c r="I10" s="921" t="s">
        <v>59</v>
      </c>
      <c r="J10" s="934" t="s">
        <v>152</v>
      </c>
      <c r="K10" s="915" t="s">
        <v>50</v>
      </c>
      <c r="L10" s="916" t="s">
        <v>68</v>
      </c>
      <c r="M10" s="917">
        <v>45771.0</v>
      </c>
      <c r="N10" s="918" t="s">
        <v>19</v>
      </c>
      <c r="O10" s="735" t="s">
        <v>1777</v>
      </c>
      <c r="P10" s="735" t="s">
        <v>66</v>
      </c>
      <c r="Q10" s="152"/>
      <c r="R10" s="193"/>
      <c r="S10" s="187" t="s">
        <v>24</v>
      </c>
      <c r="T10" s="188">
        <f>COUNTIFS(N:N,"apreendido",B:B,U2)</f>
        <v>0</v>
      </c>
      <c r="V10" s="187" t="s">
        <v>24</v>
      </c>
      <c r="W10" s="188">
        <f>COUNTIFS(N:N,"APREENDIDO")</f>
        <v>0</v>
      </c>
      <c r="X10" s="190"/>
    </row>
    <row r="11" ht="15.75" customHeight="1">
      <c r="A11" s="105">
        <v>45705.0</v>
      </c>
      <c r="B11" s="910">
        <v>45783.0</v>
      </c>
      <c r="C11" s="106">
        <v>231766.0</v>
      </c>
      <c r="D11" s="106" t="s">
        <v>87</v>
      </c>
      <c r="E11" s="107">
        <v>45566.0</v>
      </c>
      <c r="F11" s="108">
        <f t="shared" si="1"/>
        <v>7</v>
      </c>
      <c r="G11" s="112">
        <v>45586.0</v>
      </c>
      <c r="H11" s="113">
        <f t="shared" si="2"/>
        <v>6</v>
      </c>
      <c r="I11" s="921" t="s">
        <v>49</v>
      </c>
      <c r="J11" s="932">
        <v>501.0</v>
      </c>
      <c r="K11" s="915" t="s">
        <v>382</v>
      </c>
      <c r="L11" s="935" t="s">
        <v>51</v>
      </c>
      <c r="M11" s="917">
        <v>45771.0</v>
      </c>
      <c r="N11" s="918" t="s">
        <v>19</v>
      </c>
      <c r="O11" s="735" t="s">
        <v>101</v>
      </c>
      <c r="P11" s="735" t="s">
        <v>66</v>
      </c>
      <c r="Q11" s="115"/>
      <c r="R11" s="193"/>
      <c r="S11" s="187" t="s">
        <v>25</v>
      </c>
      <c r="T11" s="188">
        <f>COUNTIFS(N:N,"cancelado",B:B,U2)</f>
        <v>0</v>
      </c>
      <c r="V11" s="187" t="s">
        <v>25</v>
      </c>
      <c r="W11" s="188">
        <f>COUNTIFS(N:N,"CANCELADO")</f>
        <v>15</v>
      </c>
      <c r="X11" s="190"/>
    </row>
    <row r="12" ht="15.75" customHeight="1">
      <c r="A12" s="105">
        <v>45705.0</v>
      </c>
      <c r="B12" s="910">
        <v>45783.0</v>
      </c>
      <c r="C12" s="106">
        <v>203595.0</v>
      </c>
      <c r="D12" s="106" t="s">
        <v>87</v>
      </c>
      <c r="E12" s="107">
        <v>44927.0</v>
      </c>
      <c r="F12" s="108">
        <f t="shared" si="1"/>
        <v>28</v>
      </c>
      <c r="G12" s="105">
        <v>45344.0</v>
      </c>
      <c r="H12" s="515">
        <f t="shared" si="2"/>
        <v>14</v>
      </c>
      <c r="I12" s="921" t="s">
        <v>49</v>
      </c>
      <c r="J12" s="934">
        <v>505.0</v>
      </c>
      <c r="K12" s="936" t="s">
        <v>50</v>
      </c>
      <c r="L12" s="916" t="s">
        <v>68</v>
      </c>
      <c r="M12" s="917">
        <v>45770.0</v>
      </c>
      <c r="N12" s="918" t="s">
        <v>19</v>
      </c>
      <c r="O12" s="735" t="s">
        <v>1778</v>
      </c>
      <c r="P12" s="735" t="s">
        <v>66</v>
      </c>
      <c r="Q12" s="115"/>
      <c r="R12" s="193"/>
      <c r="S12" s="195" t="s">
        <v>16</v>
      </c>
      <c r="T12" s="196">
        <f>SUM(T3,T4,T8)</f>
        <v>0</v>
      </c>
      <c r="U12" s="19"/>
      <c r="V12" s="195" t="s">
        <v>16</v>
      </c>
      <c r="W12" s="196">
        <f>SUM(W3:W11)</f>
        <v>237</v>
      </c>
      <c r="X12" s="197"/>
    </row>
    <row r="13">
      <c r="A13" s="105">
        <v>45705.0</v>
      </c>
      <c r="B13" s="910">
        <v>45783.0</v>
      </c>
      <c r="C13" s="106">
        <v>209761.0</v>
      </c>
      <c r="D13" s="106" t="s">
        <v>87</v>
      </c>
      <c r="E13" s="107">
        <v>45323.0</v>
      </c>
      <c r="F13" s="108">
        <f t="shared" si="1"/>
        <v>15</v>
      </c>
      <c r="G13" s="105">
        <v>45391.0</v>
      </c>
      <c r="H13" s="358">
        <f t="shared" si="2"/>
        <v>12</v>
      </c>
      <c r="I13" s="921" t="s">
        <v>49</v>
      </c>
      <c r="J13" s="934">
        <v>510.0</v>
      </c>
      <c r="K13" s="915" t="s">
        <v>50</v>
      </c>
      <c r="L13" s="916" t="s">
        <v>68</v>
      </c>
      <c r="M13" s="917">
        <v>45770.0</v>
      </c>
      <c r="N13" s="918" t="s">
        <v>19</v>
      </c>
      <c r="O13" s="735" t="s">
        <v>101</v>
      </c>
      <c r="P13" s="735" t="s">
        <v>66</v>
      </c>
      <c r="Q13" s="115"/>
      <c r="R13" s="199"/>
      <c r="S13" s="200"/>
      <c r="T13" s="200"/>
      <c r="U13" s="201"/>
      <c r="V13" s="200"/>
      <c r="W13" s="200"/>
      <c r="X13" s="202"/>
    </row>
    <row r="14">
      <c r="A14" s="105">
        <v>45705.0</v>
      </c>
      <c r="B14" s="910">
        <v>45783.0</v>
      </c>
      <c r="C14" s="106">
        <v>221490.0</v>
      </c>
      <c r="D14" s="106" t="s">
        <v>87</v>
      </c>
      <c r="E14" s="107">
        <v>45323.0</v>
      </c>
      <c r="F14" s="108">
        <f t="shared" si="1"/>
        <v>15</v>
      </c>
      <c r="G14" s="105">
        <v>45488.0</v>
      </c>
      <c r="H14" s="764">
        <f t="shared" si="2"/>
        <v>9</v>
      </c>
      <c r="I14" s="921" t="s">
        <v>49</v>
      </c>
      <c r="J14" s="934">
        <v>502.0</v>
      </c>
      <c r="K14" s="915" t="s">
        <v>50</v>
      </c>
      <c r="L14" s="916" t="s">
        <v>68</v>
      </c>
      <c r="M14" s="917">
        <v>45771.0</v>
      </c>
      <c r="N14" s="918" t="s">
        <v>19</v>
      </c>
      <c r="O14" s="735" t="s">
        <v>1779</v>
      </c>
      <c r="P14" s="735" t="s">
        <v>66</v>
      </c>
      <c r="Q14" s="115"/>
      <c r="R14" s="204" t="s">
        <v>75</v>
      </c>
      <c r="S14" s="205"/>
      <c r="T14" s="180"/>
      <c r="U14" s="206"/>
      <c r="V14" s="207" t="s">
        <v>76</v>
      </c>
      <c r="W14" s="208"/>
      <c r="X14" s="937"/>
    </row>
    <row r="15">
      <c r="A15" s="105">
        <v>45705.0</v>
      </c>
      <c r="B15" s="910">
        <v>45783.0</v>
      </c>
      <c r="C15" s="106">
        <v>242213.0</v>
      </c>
      <c r="D15" s="106" t="s">
        <v>87</v>
      </c>
      <c r="E15" s="107">
        <v>45597.0</v>
      </c>
      <c r="F15" s="108">
        <f t="shared" si="1"/>
        <v>6</v>
      </c>
      <c r="G15" s="105">
        <v>45695.0</v>
      </c>
      <c r="H15" s="360">
        <f t="shared" si="2"/>
        <v>2</v>
      </c>
      <c r="I15" s="921" t="s">
        <v>134</v>
      </c>
      <c r="J15" s="934" t="s">
        <v>143</v>
      </c>
      <c r="K15" s="915" t="s">
        <v>50</v>
      </c>
      <c r="L15" s="916" t="s">
        <v>68</v>
      </c>
      <c r="M15" s="917">
        <v>45770.0</v>
      </c>
      <c r="N15" s="918" t="s">
        <v>19</v>
      </c>
      <c r="O15" s="735" t="s">
        <v>1780</v>
      </c>
      <c r="P15" s="735" t="s">
        <v>66</v>
      </c>
      <c r="Q15" s="115"/>
      <c r="R15" s="937" t="s">
        <v>78</v>
      </c>
      <c r="S15" s="937" t="s">
        <v>79</v>
      </c>
      <c r="T15" s="937" t="s">
        <v>38</v>
      </c>
      <c r="U15" s="206"/>
      <c r="V15" s="938">
        <v>10775.18</v>
      </c>
      <c r="W15" s="939">
        <v>9092.82</v>
      </c>
      <c r="X15" s="939"/>
    </row>
    <row r="16">
      <c r="A16" s="105">
        <v>45705.0</v>
      </c>
      <c r="B16" s="910">
        <v>45783.0</v>
      </c>
      <c r="C16" s="106">
        <v>233519.0</v>
      </c>
      <c r="D16" s="106" t="s">
        <v>83</v>
      </c>
      <c r="E16" s="105">
        <v>45566.0</v>
      </c>
      <c r="F16" s="108">
        <f t="shared" si="1"/>
        <v>7</v>
      </c>
      <c r="G16" s="105">
        <v>45602.0</v>
      </c>
      <c r="H16" s="940">
        <f t="shared" si="2"/>
        <v>6</v>
      </c>
      <c r="I16" s="921" t="s">
        <v>49</v>
      </c>
      <c r="J16" s="934">
        <v>504.0</v>
      </c>
      <c r="K16" s="915" t="s">
        <v>50</v>
      </c>
      <c r="L16" s="922" t="s">
        <v>68</v>
      </c>
      <c r="M16" s="923">
        <v>45772.0</v>
      </c>
      <c r="N16" s="918" t="s">
        <v>19</v>
      </c>
      <c r="O16" s="735" t="s">
        <v>1776</v>
      </c>
      <c r="P16" s="735" t="s">
        <v>66</v>
      </c>
      <c r="Q16" s="115"/>
      <c r="R16" s="941">
        <v>45775.0</v>
      </c>
      <c r="S16" s="942">
        <v>208236.0</v>
      </c>
      <c r="T16" s="942" t="s">
        <v>81</v>
      </c>
      <c r="U16" s="206"/>
      <c r="V16" s="938">
        <v>10775.18</v>
      </c>
      <c r="W16" s="939">
        <v>9092.82</v>
      </c>
      <c r="X16" s="943">
        <f t="shared" ref="X16:X24" si="3">100% -(W16/V16)</f>
        <v>0.1561328906</v>
      </c>
    </row>
    <row r="17">
      <c r="A17" s="105">
        <v>45705.0</v>
      </c>
      <c r="B17" s="910">
        <v>45783.0</v>
      </c>
      <c r="C17" s="106">
        <v>58045.0</v>
      </c>
      <c r="D17" s="106" t="s">
        <v>112</v>
      </c>
      <c r="E17" s="107">
        <v>43983.0</v>
      </c>
      <c r="F17" s="108">
        <f t="shared" si="1"/>
        <v>59</v>
      </c>
      <c r="G17" s="105">
        <v>44013.0</v>
      </c>
      <c r="H17" s="933">
        <f t="shared" si="2"/>
        <v>58</v>
      </c>
      <c r="I17" s="921" t="s">
        <v>144</v>
      </c>
      <c r="J17" s="106" t="s">
        <v>247</v>
      </c>
      <c r="K17" s="915">
        <v>20000.0</v>
      </c>
      <c r="L17" s="944"/>
      <c r="M17" s="923">
        <v>45774.0</v>
      </c>
      <c r="N17" s="918" t="s">
        <v>19</v>
      </c>
      <c r="O17" s="735"/>
      <c r="P17" s="735" t="s">
        <v>66</v>
      </c>
      <c r="Q17" s="115"/>
      <c r="R17" s="945"/>
      <c r="S17" s="945"/>
      <c r="T17" s="945"/>
      <c r="U17" s="206"/>
      <c r="V17" s="938">
        <v>48678.35</v>
      </c>
      <c r="W17" s="939">
        <v>23382.83</v>
      </c>
      <c r="X17" s="943">
        <f t="shared" si="3"/>
        <v>0.5196462082</v>
      </c>
    </row>
    <row r="18">
      <c r="A18" s="105">
        <v>45705.0</v>
      </c>
      <c r="B18" s="910">
        <v>45782.0</v>
      </c>
      <c r="C18" s="106">
        <v>228667.0</v>
      </c>
      <c r="D18" s="106" t="s">
        <v>48</v>
      </c>
      <c r="E18" s="105">
        <v>45505.0</v>
      </c>
      <c r="F18" s="108">
        <f t="shared" si="1"/>
        <v>9</v>
      </c>
      <c r="G18" s="105">
        <v>45556.0</v>
      </c>
      <c r="H18" s="946">
        <f t="shared" si="2"/>
        <v>7</v>
      </c>
      <c r="I18" s="921" t="s">
        <v>74</v>
      </c>
      <c r="J18" s="947" t="s">
        <v>94</v>
      </c>
      <c r="K18" s="915">
        <v>5000.0</v>
      </c>
      <c r="L18" s="922" t="s">
        <v>68</v>
      </c>
      <c r="M18" s="280">
        <v>45782.0</v>
      </c>
      <c r="N18" s="918" t="s">
        <v>22</v>
      </c>
      <c r="O18" s="735" t="s">
        <v>1781</v>
      </c>
      <c r="P18" s="735" t="s">
        <v>66</v>
      </c>
      <c r="Q18" s="115"/>
      <c r="R18" s="945"/>
      <c r="S18" s="945"/>
      <c r="T18" s="945"/>
      <c r="U18" s="206"/>
      <c r="V18" s="938">
        <v>32783.74</v>
      </c>
      <c r="W18" s="939">
        <v>11454.52</v>
      </c>
      <c r="X18" s="943">
        <f t="shared" si="3"/>
        <v>0.6506036224</v>
      </c>
    </row>
    <row r="19">
      <c r="A19" s="105">
        <v>45700.0</v>
      </c>
      <c r="B19" s="910">
        <v>45783.0</v>
      </c>
      <c r="C19" s="106">
        <v>233504.0</v>
      </c>
      <c r="D19" s="106" t="s">
        <v>102</v>
      </c>
      <c r="E19" s="105">
        <v>45597.0</v>
      </c>
      <c r="F19" s="108">
        <f t="shared" si="1"/>
        <v>6</v>
      </c>
      <c r="G19" s="105">
        <v>45603.0</v>
      </c>
      <c r="H19" s="940">
        <f t="shared" si="2"/>
        <v>5</v>
      </c>
      <c r="I19" s="921" t="s">
        <v>74</v>
      </c>
      <c r="J19" s="106" t="s">
        <v>1782</v>
      </c>
      <c r="K19" s="915" t="s">
        <v>382</v>
      </c>
      <c r="L19" s="922" t="s">
        <v>68</v>
      </c>
      <c r="M19" s="923">
        <v>45775.0</v>
      </c>
      <c r="N19" s="918" t="s">
        <v>19</v>
      </c>
      <c r="O19" s="735" t="s">
        <v>1783</v>
      </c>
      <c r="P19" s="735" t="s">
        <v>66</v>
      </c>
      <c r="Q19" s="115"/>
      <c r="R19" s="948"/>
      <c r="S19" s="948"/>
      <c r="T19" s="948"/>
      <c r="U19" s="949"/>
      <c r="V19" s="938">
        <v>43054.74</v>
      </c>
      <c r="W19" s="939">
        <v>20500.0</v>
      </c>
      <c r="X19" s="943">
        <f t="shared" si="3"/>
        <v>0.5238619488</v>
      </c>
    </row>
    <row r="20">
      <c r="A20" s="105">
        <v>45705.0</v>
      </c>
      <c r="B20" s="910">
        <v>45783.0</v>
      </c>
      <c r="C20" s="106" t="s">
        <v>110</v>
      </c>
      <c r="D20" s="106" t="s">
        <v>102</v>
      </c>
      <c r="E20" s="105">
        <v>45505.0</v>
      </c>
      <c r="F20" s="108">
        <f t="shared" si="1"/>
        <v>9</v>
      </c>
      <c r="G20" s="105">
        <v>45597.0</v>
      </c>
      <c r="H20" s="940">
        <f t="shared" si="2"/>
        <v>6</v>
      </c>
      <c r="I20" s="932" t="s">
        <v>49</v>
      </c>
      <c r="J20" s="735">
        <v>232912.0</v>
      </c>
      <c r="K20" s="915" t="s">
        <v>1784</v>
      </c>
      <c r="L20" s="922" t="s">
        <v>68</v>
      </c>
      <c r="M20" s="923">
        <v>45776.0</v>
      </c>
      <c r="N20" s="918" t="s">
        <v>19</v>
      </c>
      <c r="O20" s="735" t="s">
        <v>1779</v>
      </c>
      <c r="P20" s="735" t="s">
        <v>66</v>
      </c>
      <c r="Q20" s="115"/>
      <c r="R20" s="948"/>
      <c r="S20" s="948"/>
      <c r="T20" s="948"/>
      <c r="U20" s="949"/>
      <c r="V20" s="938"/>
      <c r="W20" s="939"/>
      <c r="X20" s="943" t="str">
        <f t="shared" si="3"/>
        <v>#DIV/0!</v>
      </c>
    </row>
    <row r="21">
      <c r="A21" s="105">
        <v>45705.0</v>
      </c>
      <c r="B21" s="910">
        <v>45783.0</v>
      </c>
      <c r="C21" s="106">
        <v>215362.0</v>
      </c>
      <c r="D21" s="106" t="s">
        <v>71</v>
      </c>
      <c r="E21" s="105">
        <v>45413.0</v>
      </c>
      <c r="F21" s="108">
        <f t="shared" si="1"/>
        <v>12</v>
      </c>
      <c r="G21" s="105">
        <v>45434.0</v>
      </c>
      <c r="H21" s="452">
        <f t="shared" si="2"/>
        <v>11</v>
      </c>
      <c r="I21" s="921" t="s">
        <v>59</v>
      </c>
      <c r="J21" s="947" t="s">
        <v>465</v>
      </c>
      <c r="K21" s="915" t="s">
        <v>50</v>
      </c>
      <c r="L21" s="922" t="s">
        <v>68</v>
      </c>
      <c r="M21" s="923">
        <v>45775.0</v>
      </c>
      <c r="N21" s="918" t="s">
        <v>19</v>
      </c>
      <c r="O21" s="735" t="s">
        <v>1779</v>
      </c>
      <c r="P21" s="735" t="s">
        <v>66</v>
      </c>
      <c r="Q21" s="115"/>
      <c r="R21" s="948"/>
      <c r="S21" s="948"/>
      <c r="T21" s="948"/>
      <c r="U21" s="949"/>
      <c r="V21" s="938"/>
      <c r="W21" s="939"/>
      <c r="X21" s="943" t="str">
        <f t="shared" si="3"/>
        <v>#DIV/0!</v>
      </c>
    </row>
    <row r="22">
      <c r="A22" s="950"/>
      <c r="B22" s="910">
        <v>45783.0</v>
      </c>
      <c r="C22" s="951">
        <v>161402.0</v>
      </c>
      <c r="D22" s="951"/>
      <c r="E22" s="950"/>
      <c r="F22" s="747"/>
      <c r="G22" s="952"/>
      <c r="H22" s="680"/>
      <c r="I22" s="771" t="s">
        <v>49</v>
      </c>
      <c r="J22" s="443">
        <v>516.0</v>
      </c>
      <c r="K22" s="953" t="s">
        <v>1785</v>
      </c>
      <c r="L22" s="954" t="s">
        <v>68</v>
      </c>
      <c r="M22" s="923">
        <v>45776.0</v>
      </c>
      <c r="N22" s="918" t="s">
        <v>19</v>
      </c>
      <c r="O22" s="771" t="s">
        <v>1783</v>
      </c>
      <c r="P22" s="951" t="s">
        <v>66</v>
      </c>
      <c r="Q22" s="115"/>
      <c r="R22" s="948"/>
      <c r="S22" s="948"/>
      <c r="T22" s="948"/>
      <c r="U22" s="949"/>
      <c r="V22" s="938"/>
      <c r="W22" s="939"/>
      <c r="X22" s="943" t="str">
        <f t="shared" si="3"/>
        <v>#DIV/0!</v>
      </c>
    </row>
    <row r="23">
      <c r="A23" s="105">
        <v>45775.0</v>
      </c>
      <c r="B23" s="105">
        <v>45779.0</v>
      </c>
      <c r="C23" s="339">
        <v>228095.0</v>
      </c>
      <c r="D23" s="106" t="s">
        <v>1786</v>
      </c>
      <c r="E23" s="105">
        <v>45413.0</v>
      </c>
      <c r="F23" s="298">
        <f t="shared" ref="F23:F241" si="4">DATEDIF(E23,TODAY(),"M")</f>
        <v>12</v>
      </c>
      <c r="G23" s="105">
        <v>45551.0</v>
      </c>
      <c r="H23" s="359">
        <f t="shared" ref="H23:H247" si="5">DATEDIF(G23,TODAY(),"M")</f>
        <v>7</v>
      </c>
      <c r="I23" s="921" t="s">
        <v>74</v>
      </c>
      <c r="J23" s="89" t="s">
        <v>1787</v>
      </c>
      <c r="K23" s="928">
        <v>10000.0</v>
      </c>
      <c r="L23" s="955" t="s">
        <v>68</v>
      </c>
      <c r="M23" s="280">
        <v>45779.0</v>
      </c>
      <c r="N23" s="956" t="s">
        <v>22</v>
      </c>
      <c r="O23" s="957">
        <v>10000.0</v>
      </c>
      <c r="P23" s="951" t="s">
        <v>66</v>
      </c>
      <c r="Q23" s="152"/>
      <c r="R23" s="948"/>
      <c r="S23" s="948"/>
      <c r="T23" s="948"/>
      <c r="U23" s="949"/>
      <c r="V23" s="938"/>
      <c r="W23" s="939">
        <v>16160.92</v>
      </c>
      <c r="X23" s="943" t="str">
        <f t="shared" si="3"/>
        <v>#DIV/0!</v>
      </c>
    </row>
    <row r="24">
      <c r="A24" s="105">
        <v>45716.0</v>
      </c>
      <c r="B24" s="105">
        <v>45779.0</v>
      </c>
      <c r="C24" s="339">
        <v>214870.0</v>
      </c>
      <c r="D24" s="106" t="s">
        <v>1788</v>
      </c>
      <c r="E24" s="105">
        <v>45383.0</v>
      </c>
      <c r="F24" s="298">
        <f t="shared" si="4"/>
        <v>13</v>
      </c>
      <c r="G24" s="105">
        <v>45432.0</v>
      </c>
      <c r="H24" s="143">
        <f t="shared" si="5"/>
        <v>11</v>
      </c>
      <c r="I24" s="921" t="s">
        <v>74</v>
      </c>
      <c r="J24" s="89" t="s">
        <v>404</v>
      </c>
      <c r="K24" s="928">
        <v>0.0</v>
      </c>
      <c r="L24" s="955" t="s">
        <v>68</v>
      </c>
      <c r="M24" s="280">
        <v>45779.0</v>
      </c>
      <c r="N24" s="956" t="s">
        <v>22</v>
      </c>
      <c r="O24" s="434" t="s">
        <v>50</v>
      </c>
      <c r="P24" s="951" t="s">
        <v>66</v>
      </c>
      <c r="Q24" s="115"/>
      <c r="R24" s="948"/>
      <c r="S24" s="948"/>
      <c r="T24" s="948"/>
      <c r="U24" s="949"/>
      <c r="V24" s="938">
        <v>37662.9</v>
      </c>
      <c r="W24" s="939">
        <v>16160.92</v>
      </c>
      <c r="X24" s="943">
        <f t="shared" si="3"/>
        <v>0.5709061172</v>
      </c>
    </row>
    <row r="25">
      <c r="A25" s="364">
        <v>45705.0</v>
      </c>
      <c r="B25" s="910">
        <v>45783.0</v>
      </c>
      <c r="C25" s="144">
        <v>35110.0</v>
      </c>
      <c r="D25" s="144" t="s">
        <v>83</v>
      </c>
      <c r="E25" s="424">
        <v>43709.0</v>
      </c>
      <c r="F25" s="298">
        <f t="shared" si="4"/>
        <v>68</v>
      </c>
      <c r="G25" s="426">
        <v>43811.0</v>
      </c>
      <c r="H25" s="425">
        <f t="shared" si="5"/>
        <v>64</v>
      </c>
      <c r="I25" s="914" t="s">
        <v>144</v>
      </c>
      <c r="J25" s="914">
        <v>701.0</v>
      </c>
      <c r="K25" s="915" t="s">
        <v>169</v>
      </c>
      <c r="L25" s="958"/>
      <c r="M25" s="924"/>
      <c r="N25" s="150" t="s">
        <v>19</v>
      </c>
      <c r="O25" s="924"/>
      <c r="P25" s="924"/>
      <c r="Q25" s="115"/>
      <c r="R25" s="948"/>
      <c r="S25" s="948"/>
      <c r="T25" s="948"/>
      <c r="U25" s="342"/>
      <c r="V25" s="938">
        <v>37662.9</v>
      </c>
      <c r="W25" s="939">
        <v>16160.92</v>
      </c>
      <c r="X25" s="166"/>
    </row>
    <row r="26">
      <c r="A26" s="105">
        <v>45705.0</v>
      </c>
      <c r="B26" s="910">
        <v>45783.0</v>
      </c>
      <c r="C26" s="106">
        <v>70181.0</v>
      </c>
      <c r="D26" s="106" t="s">
        <v>95</v>
      </c>
      <c r="E26" s="105">
        <v>44105.0</v>
      </c>
      <c r="F26" s="108">
        <f t="shared" si="4"/>
        <v>55</v>
      </c>
      <c r="G26" s="112">
        <v>44152.0</v>
      </c>
      <c r="H26" s="933">
        <f t="shared" si="5"/>
        <v>53</v>
      </c>
      <c r="I26" s="921" t="s">
        <v>144</v>
      </c>
      <c r="J26" s="921"/>
      <c r="K26" s="915" t="s">
        <v>169</v>
      </c>
      <c r="L26" s="958"/>
      <c r="M26" s="959"/>
      <c r="N26" s="131" t="s">
        <v>19</v>
      </c>
      <c r="O26" s="960"/>
      <c r="P26" s="960"/>
      <c r="Q26" s="152"/>
      <c r="R26" s="948"/>
      <c r="S26" s="948"/>
      <c r="T26" s="948"/>
      <c r="U26" s="342"/>
      <c r="V26" s="938">
        <v>37662.9</v>
      </c>
      <c r="W26" s="939">
        <v>16160.92</v>
      </c>
      <c r="X26" s="166"/>
    </row>
    <row r="27">
      <c r="A27" s="105">
        <v>45705.0</v>
      </c>
      <c r="B27" s="910">
        <v>45783.0</v>
      </c>
      <c r="C27" s="106">
        <v>115706.0</v>
      </c>
      <c r="D27" s="106" t="s">
        <v>104</v>
      </c>
      <c r="E27" s="105">
        <v>44593.0</v>
      </c>
      <c r="F27" s="108">
        <f t="shared" si="4"/>
        <v>39</v>
      </c>
      <c r="G27" s="105">
        <v>44604.0</v>
      </c>
      <c r="H27" s="933">
        <f t="shared" si="5"/>
        <v>38</v>
      </c>
      <c r="I27" s="921" t="s">
        <v>144</v>
      </c>
      <c r="J27" s="947">
        <v>701.0</v>
      </c>
      <c r="K27" s="928"/>
      <c r="L27" s="958"/>
      <c r="M27" s="960"/>
      <c r="N27" s="131" t="s">
        <v>19</v>
      </c>
      <c r="O27" s="960"/>
      <c r="P27" s="960"/>
      <c r="Q27" s="152"/>
      <c r="R27" s="948"/>
      <c r="S27" s="948"/>
      <c r="T27" s="948"/>
      <c r="U27" s="342"/>
      <c r="V27" s="938">
        <v>37662.9</v>
      </c>
      <c r="W27" s="939">
        <v>16160.92</v>
      </c>
      <c r="X27" s="166"/>
    </row>
    <row r="28">
      <c r="A28" s="105">
        <v>45705.0</v>
      </c>
      <c r="B28" s="910">
        <v>45783.0</v>
      </c>
      <c r="C28" s="106">
        <v>13390.0</v>
      </c>
      <c r="D28" s="106" t="s">
        <v>116</v>
      </c>
      <c r="E28" s="105">
        <v>43563.0</v>
      </c>
      <c r="F28" s="108">
        <f t="shared" si="4"/>
        <v>72</v>
      </c>
      <c r="G28" s="105">
        <v>43641.0</v>
      </c>
      <c r="H28" s="933">
        <f t="shared" si="5"/>
        <v>70</v>
      </c>
      <c r="I28" s="921" t="s">
        <v>59</v>
      </c>
      <c r="J28" s="961"/>
      <c r="K28" s="915" t="s">
        <v>1789</v>
      </c>
      <c r="L28" s="935"/>
      <c r="M28" s="960"/>
      <c r="N28" s="131" t="s">
        <v>19</v>
      </c>
      <c r="O28" s="960"/>
      <c r="P28" s="960"/>
      <c r="Q28" s="152"/>
      <c r="R28" s="948"/>
      <c r="S28" s="948"/>
      <c r="T28" s="948"/>
      <c r="U28" s="342"/>
      <c r="V28" s="166"/>
      <c r="W28" s="166"/>
      <c r="X28" s="166"/>
    </row>
    <row r="29">
      <c r="A29" s="105">
        <v>45705.0</v>
      </c>
      <c r="B29" s="910">
        <v>45783.0</v>
      </c>
      <c r="C29" s="106">
        <v>10693.0</v>
      </c>
      <c r="D29" s="106" t="s">
        <v>96</v>
      </c>
      <c r="E29" s="105">
        <v>43435.0</v>
      </c>
      <c r="F29" s="108">
        <f t="shared" si="4"/>
        <v>77</v>
      </c>
      <c r="G29" s="105">
        <v>43565.0</v>
      </c>
      <c r="H29" s="933">
        <f t="shared" si="5"/>
        <v>72</v>
      </c>
      <c r="I29" s="921" t="s">
        <v>74</v>
      </c>
      <c r="J29" s="961"/>
      <c r="K29" s="915" t="s">
        <v>1789</v>
      </c>
      <c r="L29" s="935"/>
      <c r="M29" s="960"/>
      <c r="N29" s="131" t="s">
        <v>19</v>
      </c>
      <c r="O29" s="924"/>
      <c r="P29" s="924"/>
      <c r="Q29" s="115"/>
      <c r="R29" s="948"/>
      <c r="S29" s="948"/>
      <c r="T29" s="948"/>
      <c r="U29" s="165"/>
      <c r="V29" s="166"/>
      <c r="W29" s="166"/>
      <c r="X29" s="166"/>
    </row>
    <row r="30">
      <c r="A30" s="105">
        <v>45705.0</v>
      </c>
      <c r="B30" s="910">
        <v>45783.0</v>
      </c>
      <c r="C30" s="106">
        <v>11573.0</v>
      </c>
      <c r="D30" s="106" t="s">
        <v>96</v>
      </c>
      <c r="E30" s="105">
        <v>43374.0</v>
      </c>
      <c r="F30" s="108">
        <f t="shared" si="4"/>
        <v>79</v>
      </c>
      <c r="G30" s="105">
        <v>43591.0</v>
      </c>
      <c r="H30" s="933">
        <f t="shared" si="5"/>
        <v>72</v>
      </c>
      <c r="I30" s="921" t="s">
        <v>59</v>
      </c>
      <c r="J30" s="961"/>
      <c r="K30" s="915" t="s">
        <v>1789</v>
      </c>
      <c r="L30" s="958"/>
      <c r="M30" s="962"/>
      <c r="N30" s="131" t="s">
        <v>19</v>
      </c>
      <c r="O30" s="924"/>
      <c r="P30" s="960"/>
      <c r="Q30" s="115"/>
      <c r="R30" s="948"/>
      <c r="S30" s="948"/>
      <c r="T30" s="948"/>
      <c r="U30" s="165"/>
      <c r="V30" s="166"/>
      <c r="W30" s="166"/>
      <c r="X30" s="166"/>
    </row>
    <row r="31">
      <c r="A31" s="105">
        <v>45705.0</v>
      </c>
      <c r="B31" s="910">
        <v>45783.0</v>
      </c>
      <c r="C31" s="106">
        <v>148657.0</v>
      </c>
      <c r="D31" s="106" t="s">
        <v>71</v>
      </c>
      <c r="E31" s="105">
        <v>44743.0</v>
      </c>
      <c r="F31" s="108">
        <f t="shared" si="4"/>
        <v>34</v>
      </c>
      <c r="G31" s="112">
        <v>44859.0</v>
      </c>
      <c r="H31" s="933">
        <f t="shared" si="5"/>
        <v>30</v>
      </c>
      <c r="I31" s="921" t="s">
        <v>144</v>
      </c>
      <c r="J31" s="158" t="s">
        <v>497</v>
      </c>
      <c r="K31" s="915" t="s">
        <v>1790</v>
      </c>
      <c r="L31" s="916" t="s">
        <v>68</v>
      </c>
      <c r="M31" s="917"/>
      <c r="N31" s="396" t="s">
        <v>19</v>
      </c>
      <c r="O31" s="735" t="s">
        <v>1790</v>
      </c>
      <c r="P31" s="924"/>
      <c r="Q31" s="115"/>
      <c r="R31" s="948"/>
      <c r="S31" s="948"/>
      <c r="T31" s="948"/>
      <c r="U31" s="165"/>
      <c r="V31" s="166"/>
      <c r="W31" s="166"/>
      <c r="X31" s="166"/>
    </row>
    <row r="32">
      <c r="A32" s="105">
        <v>45761.0</v>
      </c>
      <c r="B32" s="910">
        <v>45782.0</v>
      </c>
      <c r="C32" s="106">
        <v>241293.0</v>
      </c>
      <c r="D32" s="106" t="s">
        <v>1791</v>
      </c>
      <c r="E32" s="105">
        <v>45658.0</v>
      </c>
      <c r="F32" s="298">
        <f t="shared" si="4"/>
        <v>4</v>
      </c>
      <c r="G32" s="105">
        <v>45688.0</v>
      </c>
      <c r="H32" s="109">
        <f t="shared" si="5"/>
        <v>3</v>
      </c>
      <c r="I32" s="921" t="s">
        <v>59</v>
      </c>
      <c r="J32" s="158" t="s">
        <v>1792</v>
      </c>
      <c r="K32" s="928">
        <v>20000.0</v>
      </c>
      <c r="L32" s="922" t="s">
        <v>51</v>
      </c>
      <c r="M32" s="280">
        <v>45782.0</v>
      </c>
      <c r="N32" s="956" t="s">
        <v>17</v>
      </c>
      <c r="O32" s="444" t="s">
        <v>1793</v>
      </c>
      <c r="P32" s="951" t="s">
        <v>61</v>
      </c>
      <c r="Q32" s="152"/>
      <c r="R32" s="948"/>
      <c r="S32" s="948"/>
      <c r="T32" s="948"/>
      <c r="U32" s="165"/>
      <c r="V32" s="166"/>
      <c r="W32" s="166"/>
      <c r="X32" s="166"/>
    </row>
    <row r="33">
      <c r="A33" s="105">
        <v>45769.0</v>
      </c>
      <c r="B33" s="910">
        <v>45782.0</v>
      </c>
      <c r="C33" s="106">
        <v>245235.0</v>
      </c>
      <c r="D33" s="106" t="s">
        <v>1794</v>
      </c>
      <c r="E33" s="105">
        <v>45627.0</v>
      </c>
      <c r="F33" s="298">
        <f t="shared" si="4"/>
        <v>5</v>
      </c>
      <c r="G33" s="105">
        <v>45726.0</v>
      </c>
      <c r="H33" s="147">
        <f t="shared" si="5"/>
        <v>1</v>
      </c>
      <c r="I33" s="921" t="s">
        <v>59</v>
      </c>
      <c r="J33" s="110" t="s">
        <v>33</v>
      </c>
      <c r="K33" s="928" t="s">
        <v>64</v>
      </c>
      <c r="L33" s="955"/>
      <c r="M33" s="280">
        <v>45782.0</v>
      </c>
      <c r="N33" s="956" t="s">
        <v>17</v>
      </c>
      <c r="O33" s="439"/>
      <c r="P33" s="951" t="s">
        <v>61</v>
      </c>
      <c r="Q33" s="152"/>
      <c r="R33" s="948"/>
      <c r="S33" s="948"/>
      <c r="T33" s="948"/>
      <c r="U33" s="165"/>
      <c r="V33" s="166"/>
      <c r="W33" s="166"/>
      <c r="X33" s="166"/>
    </row>
    <row r="34">
      <c r="A34" s="105">
        <v>45762.0</v>
      </c>
      <c r="B34" s="910">
        <v>45782.0</v>
      </c>
      <c r="C34" s="144">
        <v>242969.0</v>
      </c>
      <c r="D34" s="145" t="s">
        <v>1795</v>
      </c>
      <c r="E34" s="107">
        <v>45597.0</v>
      </c>
      <c r="F34" s="298">
        <f t="shared" si="4"/>
        <v>6</v>
      </c>
      <c r="G34" s="112">
        <v>45702.0</v>
      </c>
      <c r="H34" s="360">
        <f t="shared" si="5"/>
        <v>2</v>
      </c>
      <c r="I34" s="914" t="s">
        <v>73</v>
      </c>
      <c r="J34" s="963">
        <v>203.0</v>
      </c>
      <c r="K34" s="964" t="s">
        <v>64</v>
      </c>
      <c r="L34" s="965" t="s">
        <v>51</v>
      </c>
      <c r="M34" s="966">
        <v>45782.0</v>
      </c>
      <c r="N34" s="956" t="s">
        <v>17</v>
      </c>
      <c r="O34" s="434" t="s">
        <v>1796</v>
      </c>
      <c r="P34" s="951" t="s">
        <v>61</v>
      </c>
      <c r="Q34" s="115"/>
      <c r="R34" s="948"/>
      <c r="S34" s="948"/>
      <c r="T34" s="948"/>
      <c r="U34" s="165"/>
      <c r="V34" s="166"/>
      <c r="W34" s="166"/>
      <c r="X34" s="166"/>
    </row>
    <row r="35">
      <c r="A35" s="105">
        <v>45719.0</v>
      </c>
      <c r="B35" s="105">
        <v>45779.0</v>
      </c>
      <c r="C35" s="144">
        <v>243131.0</v>
      </c>
      <c r="D35" s="145" t="s">
        <v>1797</v>
      </c>
      <c r="E35" s="107">
        <v>45566.0</v>
      </c>
      <c r="F35" s="298">
        <f t="shared" si="4"/>
        <v>7</v>
      </c>
      <c r="G35" s="112">
        <v>45702.0</v>
      </c>
      <c r="H35" s="360">
        <f t="shared" si="5"/>
        <v>2</v>
      </c>
      <c r="I35" s="914" t="s">
        <v>63</v>
      </c>
      <c r="J35" s="92"/>
      <c r="K35" s="928"/>
      <c r="L35" s="967"/>
      <c r="M35" s="59"/>
      <c r="N35" s="956" t="s">
        <v>25</v>
      </c>
      <c r="O35" s="444"/>
      <c r="P35" s="747"/>
      <c r="Q35" s="115"/>
      <c r="R35" s="165"/>
      <c r="S35" s="165"/>
      <c r="T35" s="165"/>
      <c r="U35" s="165"/>
      <c r="V35" s="166"/>
      <c r="W35" s="166"/>
      <c r="X35" s="166"/>
    </row>
    <row r="36">
      <c r="A36" s="105">
        <v>45705.0</v>
      </c>
      <c r="B36" s="910">
        <v>45782.0</v>
      </c>
      <c r="C36" s="106">
        <v>230117.0</v>
      </c>
      <c r="D36" s="106" t="s">
        <v>1798</v>
      </c>
      <c r="E36" s="105">
        <v>45536.0</v>
      </c>
      <c r="F36" s="298">
        <f t="shared" si="4"/>
        <v>8</v>
      </c>
      <c r="G36" s="112">
        <v>45593.0</v>
      </c>
      <c r="H36" s="113">
        <f t="shared" si="5"/>
        <v>6</v>
      </c>
      <c r="I36" s="921" t="s">
        <v>205</v>
      </c>
      <c r="J36" s="89" t="s">
        <v>1799</v>
      </c>
      <c r="K36" s="939">
        <v>15000.0</v>
      </c>
      <c r="L36" s="968" t="s">
        <v>68</v>
      </c>
      <c r="M36" s="280">
        <v>45782.0</v>
      </c>
      <c r="N36" s="956" t="s">
        <v>22</v>
      </c>
      <c r="O36" s="434" t="s">
        <v>1404</v>
      </c>
      <c r="P36" s="951" t="s">
        <v>66</v>
      </c>
      <c r="Q36" s="115"/>
      <c r="R36" s="165"/>
      <c r="S36" s="165"/>
      <c r="T36" s="165"/>
      <c r="U36" s="165"/>
      <c r="V36" s="166"/>
      <c r="W36" s="166"/>
      <c r="X36" s="166"/>
    </row>
    <row r="37">
      <c r="A37" s="105">
        <v>45705.0</v>
      </c>
      <c r="B37" s="105">
        <v>45779.0</v>
      </c>
      <c r="C37" s="339">
        <v>228078.0</v>
      </c>
      <c r="D37" s="106" t="s">
        <v>1800</v>
      </c>
      <c r="E37" s="105">
        <v>45536.0</v>
      </c>
      <c r="F37" s="298">
        <f t="shared" si="4"/>
        <v>8</v>
      </c>
      <c r="G37" s="105">
        <v>45551.0</v>
      </c>
      <c r="H37" s="359">
        <f t="shared" si="5"/>
        <v>7</v>
      </c>
      <c r="I37" s="921" t="s">
        <v>134</v>
      </c>
      <c r="J37" s="969" t="s">
        <v>1357</v>
      </c>
      <c r="K37" s="928">
        <v>0.0</v>
      </c>
      <c r="L37" s="955" t="s">
        <v>68</v>
      </c>
      <c r="M37" s="280">
        <v>6693192.0</v>
      </c>
      <c r="N37" s="956" t="s">
        <v>17</v>
      </c>
      <c r="O37" s="434" t="s">
        <v>50</v>
      </c>
      <c r="P37" s="951" t="s">
        <v>61</v>
      </c>
      <c r="Q37" s="115"/>
      <c r="R37" s="165"/>
      <c r="S37" s="165"/>
      <c r="T37" s="165"/>
      <c r="U37" s="165"/>
      <c r="V37" s="166"/>
      <c r="W37" s="166"/>
      <c r="X37" s="166"/>
    </row>
    <row r="38">
      <c r="A38" s="105">
        <v>45715.0</v>
      </c>
      <c r="B38" s="105">
        <v>45779.0</v>
      </c>
      <c r="C38" s="339">
        <v>227444.0</v>
      </c>
      <c r="D38" s="106" t="s">
        <v>1801</v>
      </c>
      <c r="E38" s="105">
        <v>45536.0</v>
      </c>
      <c r="F38" s="298">
        <f t="shared" si="4"/>
        <v>8</v>
      </c>
      <c r="G38" s="105">
        <v>45545.0</v>
      </c>
      <c r="H38" s="359">
        <f t="shared" si="5"/>
        <v>7</v>
      </c>
      <c r="I38" s="921" t="s">
        <v>63</v>
      </c>
      <c r="J38" s="735">
        <v>402.0</v>
      </c>
      <c r="K38" s="915" t="s">
        <v>1802</v>
      </c>
      <c r="L38" s="922" t="s">
        <v>68</v>
      </c>
      <c r="M38" s="280">
        <v>45779.0</v>
      </c>
      <c r="N38" s="956" t="s">
        <v>17</v>
      </c>
      <c r="O38" s="444"/>
      <c r="P38" s="951" t="s">
        <v>61</v>
      </c>
      <c r="Q38" s="115"/>
      <c r="R38" s="165"/>
      <c r="S38" s="165"/>
      <c r="T38" s="165"/>
      <c r="U38" s="165"/>
      <c r="V38" s="166"/>
      <c r="W38" s="166"/>
      <c r="X38" s="166"/>
    </row>
    <row r="39">
      <c r="A39" s="105">
        <v>45761.0</v>
      </c>
      <c r="B39" s="105">
        <v>45779.0</v>
      </c>
      <c r="C39" s="339">
        <v>226809.0</v>
      </c>
      <c r="D39" s="106" t="s">
        <v>1803</v>
      </c>
      <c r="E39" s="105">
        <v>45505.0</v>
      </c>
      <c r="F39" s="298">
        <f t="shared" si="4"/>
        <v>9</v>
      </c>
      <c r="G39" s="105">
        <v>45538.0</v>
      </c>
      <c r="H39" s="359">
        <f t="shared" si="5"/>
        <v>8</v>
      </c>
      <c r="I39" s="921" t="s">
        <v>63</v>
      </c>
      <c r="J39" s="932">
        <v>404.0</v>
      </c>
      <c r="K39" s="915" t="s">
        <v>1804</v>
      </c>
      <c r="L39" s="922" t="s">
        <v>84</v>
      </c>
      <c r="M39" s="280">
        <v>45779.0</v>
      </c>
      <c r="N39" s="956" t="s">
        <v>17</v>
      </c>
      <c r="O39" s="439"/>
      <c r="P39" s="951" t="s">
        <v>61</v>
      </c>
      <c r="Q39" s="115"/>
      <c r="R39" s="165"/>
      <c r="S39" s="165"/>
      <c r="T39" s="165"/>
      <c r="U39" s="165"/>
      <c r="V39" s="166"/>
      <c r="W39" s="166"/>
      <c r="X39" s="166"/>
    </row>
    <row r="40">
      <c r="A40" s="105">
        <v>45705.0</v>
      </c>
      <c r="B40" s="105">
        <v>45779.0</v>
      </c>
      <c r="C40" s="339">
        <v>208434.0</v>
      </c>
      <c r="D40" s="106" t="s">
        <v>1788</v>
      </c>
      <c r="E40" s="105">
        <v>45444.0</v>
      </c>
      <c r="F40" s="298">
        <f t="shared" si="4"/>
        <v>11</v>
      </c>
      <c r="G40" s="105">
        <v>45383.0</v>
      </c>
      <c r="H40" s="142">
        <f t="shared" si="5"/>
        <v>13</v>
      </c>
      <c r="I40" s="921" t="s">
        <v>74</v>
      </c>
      <c r="J40" s="89" t="s">
        <v>108</v>
      </c>
      <c r="K40" s="928">
        <v>20000.0</v>
      </c>
      <c r="L40" s="968" t="s">
        <v>68</v>
      </c>
      <c r="M40" s="280">
        <v>45779.0</v>
      </c>
      <c r="N40" s="956" t="s">
        <v>22</v>
      </c>
      <c r="O40" s="957">
        <v>20000.0</v>
      </c>
      <c r="P40" s="777"/>
      <c r="Q40" s="115"/>
      <c r="R40" s="165"/>
      <c r="S40" s="165"/>
      <c r="T40" s="165"/>
      <c r="U40" s="165"/>
      <c r="V40" s="166"/>
      <c r="W40" s="166"/>
      <c r="X40" s="166"/>
    </row>
    <row r="41">
      <c r="A41" s="105">
        <v>45777.0</v>
      </c>
      <c r="B41" s="910">
        <v>45782.0</v>
      </c>
      <c r="C41" s="339">
        <v>217750.0</v>
      </c>
      <c r="D41" s="106" t="s">
        <v>1805</v>
      </c>
      <c r="E41" s="105">
        <v>45383.0</v>
      </c>
      <c r="F41" s="298">
        <f t="shared" si="4"/>
        <v>13</v>
      </c>
      <c r="G41" s="105">
        <v>45456.0</v>
      </c>
      <c r="H41" s="412">
        <f t="shared" si="5"/>
        <v>10</v>
      </c>
      <c r="I41" s="921" t="s">
        <v>73</v>
      </c>
      <c r="J41" s="106">
        <v>206.0</v>
      </c>
      <c r="K41" s="928">
        <v>15000.0</v>
      </c>
      <c r="L41" s="922" t="s">
        <v>68</v>
      </c>
      <c r="M41" s="970">
        <v>45782.0</v>
      </c>
      <c r="N41" s="956" t="s">
        <v>17</v>
      </c>
      <c r="O41" s="434" t="s">
        <v>1806</v>
      </c>
      <c r="P41" s="951" t="s">
        <v>61</v>
      </c>
      <c r="Q41" s="115"/>
      <c r="R41" s="165"/>
      <c r="S41" s="165"/>
      <c r="T41" s="165"/>
      <c r="U41" s="165"/>
      <c r="V41" s="166"/>
      <c r="W41" s="166"/>
      <c r="X41" s="166"/>
    </row>
    <row r="42">
      <c r="A42" s="971">
        <v>45777.0</v>
      </c>
      <c r="B42" s="105">
        <v>45779.0</v>
      </c>
      <c r="C42" s="339">
        <v>202327.0</v>
      </c>
      <c r="D42" s="106" t="s">
        <v>1807</v>
      </c>
      <c r="E42" s="105">
        <v>45323.0</v>
      </c>
      <c r="F42" s="298">
        <f t="shared" si="4"/>
        <v>15</v>
      </c>
      <c r="G42" s="105">
        <v>45336.0</v>
      </c>
      <c r="H42" s="515">
        <f t="shared" si="5"/>
        <v>14</v>
      </c>
      <c r="I42" s="921" t="s">
        <v>63</v>
      </c>
      <c r="J42" s="106">
        <v>436.0</v>
      </c>
      <c r="K42" s="964">
        <v>3500.0</v>
      </c>
      <c r="L42" s="955" t="s">
        <v>68</v>
      </c>
      <c r="M42" s="280">
        <v>45779.0</v>
      </c>
      <c r="N42" s="956" t="s">
        <v>22</v>
      </c>
      <c r="O42" s="434" t="s">
        <v>1808</v>
      </c>
      <c r="P42" s="951" t="s">
        <v>66</v>
      </c>
      <c r="Q42" s="115"/>
      <c r="R42" s="165"/>
      <c r="S42" s="165"/>
      <c r="T42" s="165"/>
      <c r="U42" s="165"/>
      <c r="V42" s="166"/>
      <c r="W42" s="166"/>
      <c r="X42" s="166"/>
    </row>
    <row r="43">
      <c r="A43" s="105">
        <v>45769.0</v>
      </c>
      <c r="B43" s="910">
        <v>45783.0</v>
      </c>
      <c r="C43" s="339">
        <v>211073.0</v>
      </c>
      <c r="D43" s="106" t="s">
        <v>1801</v>
      </c>
      <c r="E43" s="105">
        <v>45323.0</v>
      </c>
      <c r="F43" s="298">
        <f t="shared" si="4"/>
        <v>15</v>
      </c>
      <c r="G43" s="105">
        <v>45400.0</v>
      </c>
      <c r="H43" s="358">
        <f t="shared" si="5"/>
        <v>12</v>
      </c>
      <c r="I43" s="921" t="s">
        <v>72</v>
      </c>
      <c r="J43" s="130"/>
      <c r="K43" s="928"/>
      <c r="L43" s="968"/>
      <c r="M43" s="141"/>
      <c r="N43" s="972" t="s">
        <v>20</v>
      </c>
      <c r="O43" s="444"/>
      <c r="P43" s="777"/>
      <c r="Q43" s="115"/>
      <c r="R43" s="165"/>
      <c r="S43" s="165"/>
      <c r="T43" s="165"/>
      <c r="U43" s="165"/>
      <c r="V43" s="166"/>
      <c r="W43" s="166"/>
      <c r="X43" s="166"/>
    </row>
    <row r="44">
      <c r="A44" s="105">
        <v>45705.0</v>
      </c>
      <c r="B44" s="910">
        <v>45782.0</v>
      </c>
      <c r="C44" s="339">
        <v>196161.0</v>
      </c>
      <c r="D44" s="106" t="s">
        <v>1791</v>
      </c>
      <c r="E44" s="105">
        <v>45261.0</v>
      </c>
      <c r="F44" s="298">
        <f t="shared" si="4"/>
        <v>17</v>
      </c>
      <c r="G44" s="112">
        <v>45287.0</v>
      </c>
      <c r="H44" s="114">
        <f t="shared" si="5"/>
        <v>16</v>
      </c>
      <c r="I44" s="921" t="s">
        <v>73</v>
      </c>
      <c r="J44" s="106">
        <v>300.0</v>
      </c>
      <c r="K44" s="928">
        <v>14000.0</v>
      </c>
      <c r="L44" s="955" t="s">
        <v>68</v>
      </c>
      <c r="M44" s="280">
        <v>45782.0</v>
      </c>
      <c r="N44" s="956" t="s">
        <v>22</v>
      </c>
      <c r="O44" s="434" t="s">
        <v>1809</v>
      </c>
      <c r="P44" s="951" t="s">
        <v>66</v>
      </c>
      <c r="Q44" s="115"/>
      <c r="R44" s="165"/>
      <c r="S44" s="165"/>
      <c r="T44" s="165"/>
      <c r="U44" s="165"/>
      <c r="V44" s="166"/>
      <c r="W44" s="166"/>
      <c r="X44" s="166"/>
    </row>
    <row r="45">
      <c r="A45" s="105">
        <v>45775.0</v>
      </c>
      <c r="B45" s="105">
        <v>45779.0</v>
      </c>
      <c r="C45" s="339">
        <v>195066.0</v>
      </c>
      <c r="D45" s="106" t="s">
        <v>240</v>
      </c>
      <c r="E45" s="105">
        <v>45170.0</v>
      </c>
      <c r="F45" s="298">
        <f t="shared" si="4"/>
        <v>20</v>
      </c>
      <c r="G45" s="112">
        <v>45278.0</v>
      </c>
      <c r="H45" s="114">
        <f t="shared" si="5"/>
        <v>16</v>
      </c>
      <c r="I45" s="921" t="s">
        <v>72</v>
      </c>
      <c r="J45" s="921">
        <v>4012.0</v>
      </c>
      <c r="K45" s="915" t="s">
        <v>1810</v>
      </c>
      <c r="L45" s="922" t="s">
        <v>68</v>
      </c>
      <c r="M45" s="280">
        <v>45779.0</v>
      </c>
      <c r="N45" s="956" t="s">
        <v>575</v>
      </c>
      <c r="O45" s="434" t="s">
        <v>852</v>
      </c>
      <c r="P45" s="951" t="s">
        <v>61</v>
      </c>
      <c r="Q45" s="115"/>
      <c r="R45" s="165"/>
      <c r="S45" s="165"/>
      <c r="T45" s="165"/>
      <c r="U45" s="165"/>
      <c r="V45" s="166"/>
      <c r="W45" s="166"/>
      <c r="X45" s="166"/>
    </row>
    <row r="46">
      <c r="A46" s="105">
        <v>45736.0</v>
      </c>
      <c r="B46" s="910">
        <v>45782.0</v>
      </c>
      <c r="C46" s="339">
        <v>167326.0</v>
      </c>
      <c r="D46" s="106" t="s">
        <v>1800</v>
      </c>
      <c r="E46" s="105">
        <v>44927.0</v>
      </c>
      <c r="F46" s="298">
        <f t="shared" si="4"/>
        <v>28</v>
      </c>
      <c r="G46" s="105">
        <v>45028.0</v>
      </c>
      <c r="H46" s="118">
        <f t="shared" si="5"/>
        <v>24</v>
      </c>
      <c r="I46" s="921" t="s">
        <v>73</v>
      </c>
      <c r="J46" s="106">
        <v>207.0</v>
      </c>
      <c r="K46" s="928" t="s">
        <v>56</v>
      </c>
      <c r="L46" s="922" t="s">
        <v>68</v>
      </c>
      <c r="M46" s="280">
        <v>45782.0</v>
      </c>
      <c r="N46" s="956" t="s">
        <v>575</v>
      </c>
      <c r="O46" s="434" t="s">
        <v>1811</v>
      </c>
      <c r="P46" s="951" t="s">
        <v>61</v>
      </c>
      <c r="Q46" s="115"/>
      <c r="R46" s="165"/>
      <c r="S46" s="165"/>
      <c r="T46" s="165"/>
      <c r="U46" s="165"/>
      <c r="V46" s="166"/>
      <c r="W46" s="166"/>
      <c r="X46" s="166"/>
    </row>
    <row r="47">
      <c r="A47" s="105">
        <v>45712.0</v>
      </c>
      <c r="B47" s="910">
        <v>45783.0</v>
      </c>
      <c r="C47" s="339">
        <v>128961.0</v>
      </c>
      <c r="D47" s="106" t="s">
        <v>1812</v>
      </c>
      <c r="E47" s="105">
        <v>44470.0</v>
      </c>
      <c r="F47" s="298">
        <f t="shared" si="4"/>
        <v>43</v>
      </c>
      <c r="G47" s="112">
        <v>44743.0</v>
      </c>
      <c r="H47" s="118">
        <f t="shared" si="5"/>
        <v>34</v>
      </c>
      <c r="I47" s="921" t="s">
        <v>144</v>
      </c>
      <c r="J47" s="106">
        <v>705.0</v>
      </c>
      <c r="K47" s="928">
        <v>3000.0</v>
      </c>
      <c r="L47" s="955" t="s">
        <v>68</v>
      </c>
      <c r="M47" s="112"/>
      <c r="N47" s="972" t="s">
        <v>20</v>
      </c>
      <c r="O47" s="444"/>
      <c r="P47" s="777"/>
      <c r="Q47" s="115"/>
      <c r="R47" s="165"/>
      <c r="S47" s="165"/>
      <c r="T47" s="165"/>
      <c r="U47" s="165"/>
      <c r="V47" s="166"/>
      <c r="W47" s="166"/>
      <c r="X47" s="166"/>
    </row>
    <row r="48">
      <c r="A48" s="105">
        <v>45741.0</v>
      </c>
      <c r="B48" s="910">
        <v>45783.0</v>
      </c>
      <c r="C48" s="339">
        <v>109252.0</v>
      </c>
      <c r="D48" s="106" t="s">
        <v>1786</v>
      </c>
      <c r="E48" s="105">
        <v>44075.0</v>
      </c>
      <c r="F48" s="298">
        <f t="shared" si="4"/>
        <v>56</v>
      </c>
      <c r="G48" s="112">
        <v>44540.0</v>
      </c>
      <c r="H48" s="118">
        <f t="shared" si="5"/>
        <v>40</v>
      </c>
      <c r="I48" s="921" t="s">
        <v>72</v>
      </c>
      <c r="J48" s="106" t="s">
        <v>33</v>
      </c>
      <c r="K48" s="928"/>
      <c r="L48" s="955"/>
      <c r="M48" s="141"/>
      <c r="N48" s="972" t="s">
        <v>20</v>
      </c>
      <c r="O48" s="444"/>
      <c r="P48" s="777"/>
      <c r="Q48" s="115"/>
      <c r="R48" s="165"/>
      <c r="S48" s="165"/>
      <c r="T48" s="165"/>
      <c r="U48" s="165"/>
      <c r="V48" s="166"/>
      <c r="W48" s="166"/>
      <c r="X48" s="166"/>
    </row>
    <row r="49">
      <c r="A49" s="105">
        <v>45730.0</v>
      </c>
      <c r="B49" s="105">
        <v>45779.0</v>
      </c>
      <c r="C49" s="106">
        <v>240460.0</v>
      </c>
      <c r="D49" s="106" t="s">
        <v>1786</v>
      </c>
      <c r="E49" s="105">
        <v>45658.0</v>
      </c>
      <c r="F49" s="298">
        <f t="shared" si="4"/>
        <v>4</v>
      </c>
      <c r="G49" s="105">
        <v>45680.0</v>
      </c>
      <c r="H49" s="109">
        <f t="shared" si="5"/>
        <v>3</v>
      </c>
      <c r="I49" s="921" t="s">
        <v>59</v>
      </c>
      <c r="J49" s="106" t="s">
        <v>33</v>
      </c>
      <c r="K49" s="973">
        <v>19000.0</v>
      </c>
      <c r="L49" s="955" t="s">
        <v>68</v>
      </c>
      <c r="M49" s="280">
        <v>45779.0</v>
      </c>
      <c r="N49" s="956" t="s">
        <v>17</v>
      </c>
      <c r="O49" s="434" t="s">
        <v>204</v>
      </c>
      <c r="P49" s="777"/>
      <c r="Q49" s="115"/>
      <c r="R49" s="165"/>
      <c r="S49" s="165"/>
      <c r="T49" s="165"/>
      <c r="U49" s="165"/>
      <c r="V49" s="166"/>
      <c r="W49" s="166"/>
      <c r="X49" s="166"/>
    </row>
    <row r="50">
      <c r="A50" s="105">
        <v>45705.0</v>
      </c>
      <c r="B50" s="910">
        <v>45783.0</v>
      </c>
      <c r="C50" s="106">
        <v>234000.0</v>
      </c>
      <c r="D50" s="106" t="s">
        <v>1794</v>
      </c>
      <c r="E50" s="105">
        <v>45505.0</v>
      </c>
      <c r="F50" s="298">
        <f t="shared" si="4"/>
        <v>9</v>
      </c>
      <c r="G50" s="112">
        <v>45610.0</v>
      </c>
      <c r="H50" s="338">
        <f t="shared" si="5"/>
        <v>5</v>
      </c>
      <c r="I50" s="921" t="s">
        <v>73</v>
      </c>
      <c r="J50" s="916">
        <v>203.0</v>
      </c>
      <c r="K50" s="928"/>
      <c r="L50" s="968"/>
      <c r="M50" s="141"/>
      <c r="N50" s="956" t="s">
        <v>21</v>
      </c>
      <c r="O50" s="444"/>
      <c r="P50" s="777"/>
      <c r="Q50" s="152"/>
      <c r="R50" s="165"/>
      <c r="S50" s="165"/>
      <c r="T50" s="165"/>
      <c r="U50" s="165"/>
      <c r="V50" s="166"/>
      <c r="W50" s="166"/>
      <c r="X50" s="166"/>
    </row>
    <row r="51">
      <c r="A51" s="105">
        <v>45758.0</v>
      </c>
      <c r="B51" s="105">
        <v>45779.0</v>
      </c>
      <c r="C51" s="106">
        <v>245278.0</v>
      </c>
      <c r="D51" s="106" t="s">
        <v>1800</v>
      </c>
      <c r="E51" s="105">
        <v>44927.0</v>
      </c>
      <c r="F51" s="298">
        <f t="shared" si="4"/>
        <v>28</v>
      </c>
      <c r="G51" s="105">
        <v>45723.0</v>
      </c>
      <c r="H51" s="147">
        <f t="shared" si="5"/>
        <v>1</v>
      </c>
      <c r="I51" s="735" t="s">
        <v>74</v>
      </c>
      <c r="J51" s="932">
        <v>325.0</v>
      </c>
      <c r="K51" s="928">
        <v>14000.0</v>
      </c>
      <c r="L51" s="955" t="s">
        <v>68</v>
      </c>
      <c r="M51" s="280">
        <v>45779.0</v>
      </c>
      <c r="N51" s="956" t="s">
        <v>22</v>
      </c>
      <c r="O51" s="434" t="s">
        <v>1808</v>
      </c>
      <c r="P51" s="951" t="s">
        <v>66</v>
      </c>
      <c r="Q51" s="115"/>
      <c r="R51" s="165"/>
      <c r="S51" s="165"/>
      <c r="T51" s="165"/>
      <c r="U51" s="165"/>
      <c r="V51" s="166"/>
      <c r="W51" s="166"/>
      <c r="X51" s="166"/>
    </row>
    <row r="52">
      <c r="A52" s="364">
        <v>45705.0</v>
      </c>
      <c r="B52" s="910">
        <v>45783.0</v>
      </c>
      <c r="C52" s="144">
        <v>78237.0</v>
      </c>
      <c r="D52" s="144" t="s">
        <v>96</v>
      </c>
      <c r="E52" s="424">
        <v>44136.0</v>
      </c>
      <c r="F52" s="298">
        <f t="shared" si="4"/>
        <v>54</v>
      </c>
      <c r="G52" s="364">
        <v>44261.0</v>
      </c>
      <c r="H52" s="425">
        <f t="shared" si="5"/>
        <v>50</v>
      </c>
      <c r="I52" s="914" t="s">
        <v>42</v>
      </c>
      <c r="J52" s="974">
        <v>20.0</v>
      </c>
      <c r="K52" s="735" t="s">
        <v>50</v>
      </c>
      <c r="L52" s="916" t="s">
        <v>68</v>
      </c>
      <c r="M52" s="917">
        <v>45777.0</v>
      </c>
      <c r="N52" s="918" t="s">
        <v>19</v>
      </c>
      <c r="O52" s="735" t="s">
        <v>1813</v>
      </c>
      <c r="P52" s="735" t="s">
        <v>61</v>
      </c>
      <c r="Q52" s="115"/>
      <c r="R52" s="165"/>
      <c r="S52" s="165"/>
      <c r="T52" s="165"/>
      <c r="U52" s="165"/>
      <c r="V52" s="166"/>
      <c r="W52" s="166"/>
      <c r="X52" s="166"/>
    </row>
    <row r="53">
      <c r="A53" s="364">
        <v>45705.0</v>
      </c>
      <c r="B53" s="910">
        <v>45783.0</v>
      </c>
      <c r="C53" s="144">
        <v>191398.0</v>
      </c>
      <c r="D53" s="144" t="s">
        <v>104</v>
      </c>
      <c r="E53" s="424">
        <v>44501.0</v>
      </c>
      <c r="F53" s="298">
        <f t="shared" si="4"/>
        <v>42</v>
      </c>
      <c r="G53" s="364">
        <v>45236.0</v>
      </c>
      <c r="H53" s="930">
        <f t="shared" si="5"/>
        <v>18</v>
      </c>
      <c r="I53" s="914" t="s">
        <v>73</v>
      </c>
      <c r="J53" s="974" t="s">
        <v>1806</v>
      </c>
      <c r="K53" s="928"/>
      <c r="L53" s="958"/>
      <c r="M53" s="917">
        <v>45770.0</v>
      </c>
      <c r="N53" s="918" t="s">
        <v>19</v>
      </c>
      <c r="O53" s="735" t="s">
        <v>1806</v>
      </c>
      <c r="P53" s="924"/>
      <c r="Q53" s="152"/>
      <c r="R53" s="165"/>
      <c r="S53" s="165"/>
      <c r="T53" s="165"/>
      <c r="U53" s="165"/>
      <c r="V53" s="166"/>
      <c r="W53" s="166"/>
      <c r="X53" s="166"/>
    </row>
    <row r="54">
      <c r="A54" s="364">
        <v>45705.0</v>
      </c>
      <c r="B54" s="910">
        <v>45783.0</v>
      </c>
      <c r="C54" s="144">
        <v>109183.0</v>
      </c>
      <c r="D54" s="144" t="s">
        <v>990</v>
      </c>
      <c r="E54" s="424">
        <v>44501.0</v>
      </c>
      <c r="F54" s="298">
        <f t="shared" si="4"/>
        <v>42</v>
      </c>
      <c r="G54" s="426">
        <v>44540.0</v>
      </c>
      <c r="H54" s="425">
        <f t="shared" si="5"/>
        <v>40</v>
      </c>
      <c r="I54" s="914" t="s">
        <v>42</v>
      </c>
      <c r="J54" s="960" t="s">
        <v>243</v>
      </c>
      <c r="K54" s="915" t="s">
        <v>525</v>
      </c>
      <c r="L54" s="916" t="s">
        <v>68</v>
      </c>
      <c r="M54" s="917">
        <v>45777.0</v>
      </c>
      <c r="N54" s="918" t="s">
        <v>19</v>
      </c>
      <c r="O54" s="735" t="s">
        <v>1814</v>
      </c>
      <c r="P54" s="735" t="s">
        <v>61</v>
      </c>
      <c r="Q54" s="152"/>
      <c r="R54" s="165"/>
      <c r="S54" s="165"/>
      <c r="T54" s="165"/>
      <c r="U54" s="165"/>
      <c r="V54" s="166"/>
      <c r="W54" s="166"/>
      <c r="X54" s="166"/>
    </row>
    <row r="55">
      <c r="A55" s="105">
        <v>45705.0</v>
      </c>
      <c r="B55" s="910">
        <v>45783.0</v>
      </c>
      <c r="C55" s="106">
        <v>191730.0</v>
      </c>
      <c r="D55" s="106" t="s">
        <v>95</v>
      </c>
      <c r="E55" s="105">
        <v>45108.0</v>
      </c>
      <c r="F55" s="108">
        <f t="shared" si="4"/>
        <v>22</v>
      </c>
      <c r="G55" s="105">
        <v>45236.0</v>
      </c>
      <c r="H55" s="975">
        <f t="shared" si="5"/>
        <v>18</v>
      </c>
      <c r="I55" s="921" t="s">
        <v>73</v>
      </c>
      <c r="J55" s="934" t="s">
        <v>1815</v>
      </c>
      <c r="K55" s="915" t="s">
        <v>525</v>
      </c>
      <c r="L55" s="916" t="s">
        <v>51</v>
      </c>
      <c r="M55" s="917">
        <v>45771.0</v>
      </c>
      <c r="N55" s="918" t="s">
        <v>19</v>
      </c>
      <c r="O55" s="735" t="s">
        <v>65</v>
      </c>
      <c r="P55" s="735" t="s">
        <v>61</v>
      </c>
      <c r="Q55" s="152"/>
      <c r="R55" s="165"/>
      <c r="S55" s="165"/>
      <c r="T55" s="165"/>
      <c r="U55" s="165"/>
      <c r="V55" s="166"/>
      <c r="W55" s="166"/>
      <c r="X55" s="166"/>
    </row>
    <row r="56">
      <c r="A56" s="105">
        <v>45705.0</v>
      </c>
      <c r="B56" s="910">
        <v>45783.0</v>
      </c>
      <c r="C56" s="106">
        <v>240143.0</v>
      </c>
      <c r="D56" s="106" t="s">
        <v>87</v>
      </c>
      <c r="E56" s="107">
        <v>45536.0</v>
      </c>
      <c r="F56" s="108">
        <f t="shared" si="4"/>
        <v>8</v>
      </c>
      <c r="G56" s="105">
        <v>45678.0</v>
      </c>
      <c r="H56" s="109">
        <f t="shared" si="5"/>
        <v>3</v>
      </c>
      <c r="I56" s="921" t="s">
        <v>59</v>
      </c>
      <c r="J56" s="934">
        <v>101.0</v>
      </c>
      <c r="K56" s="915" t="s">
        <v>50</v>
      </c>
      <c r="L56" s="958"/>
      <c r="M56" s="917">
        <v>45771.0</v>
      </c>
      <c r="N56" s="918" t="s">
        <v>19</v>
      </c>
      <c r="O56" s="735" t="s">
        <v>65</v>
      </c>
      <c r="P56" s="735" t="s">
        <v>61</v>
      </c>
      <c r="Q56" s="115"/>
      <c r="R56" s="165"/>
      <c r="S56" s="165"/>
      <c r="T56" s="165"/>
      <c r="U56" s="165"/>
      <c r="V56" s="166"/>
      <c r="W56" s="166"/>
      <c r="X56" s="166"/>
    </row>
    <row r="57">
      <c r="A57" s="105">
        <v>45705.0</v>
      </c>
      <c r="B57" s="910">
        <v>45783.0</v>
      </c>
      <c r="C57" s="106">
        <v>181094.0</v>
      </c>
      <c r="D57" s="106" t="s">
        <v>87</v>
      </c>
      <c r="E57" s="107">
        <v>45139.0</v>
      </c>
      <c r="F57" s="108">
        <f t="shared" si="4"/>
        <v>21</v>
      </c>
      <c r="G57" s="105">
        <v>45143.0</v>
      </c>
      <c r="H57" s="118">
        <f t="shared" si="5"/>
        <v>21</v>
      </c>
      <c r="I57" s="921" t="s">
        <v>49</v>
      </c>
      <c r="J57" s="921">
        <v>535.0</v>
      </c>
      <c r="K57" s="928" t="s">
        <v>64</v>
      </c>
      <c r="L57" s="958" t="s">
        <v>51</v>
      </c>
      <c r="M57" s="917">
        <v>45771.0</v>
      </c>
      <c r="N57" s="918" t="s">
        <v>19</v>
      </c>
      <c r="O57" s="960" t="s">
        <v>65</v>
      </c>
      <c r="P57" s="735" t="s">
        <v>61</v>
      </c>
      <c r="Q57" s="115"/>
      <c r="R57" s="165"/>
      <c r="S57" s="165"/>
      <c r="T57" s="165"/>
      <c r="U57" s="165"/>
      <c r="V57" s="166"/>
      <c r="W57" s="166"/>
      <c r="X57" s="166"/>
    </row>
    <row r="58">
      <c r="A58" s="105">
        <v>45705.0</v>
      </c>
      <c r="B58" s="910">
        <v>45783.0</v>
      </c>
      <c r="C58" s="106">
        <v>231583.0</v>
      </c>
      <c r="D58" s="106" t="s">
        <v>87</v>
      </c>
      <c r="E58" s="107">
        <v>45292.0</v>
      </c>
      <c r="F58" s="108">
        <f t="shared" si="4"/>
        <v>16</v>
      </c>
      <c r="G58" s="112">
        <v>45583.0</v>
      </c>
      <c r="H58" s="113">
        <f t="shared" si="5"/>
        <v>6</v>
      </c>
      <c r="I58" s="921" t="s">
        <v>49</v>
      </c>
      <c r="J58" s="90">
        <v>535.0</v>
      </c>
      <c r="K58" s="915" t="s">
        <v>50</v>
      </c>
      <c r="L58" s="916" t="s">
        <v>51</v>
      </c>
      <c r="M58" s="917">
        <v>45770.0</v>
      </c>
      <c r="N58" s="918" t="s">
        <v>19</v>
      </c>
      <c r="O58" s="960"/>
      <c r="P58" s="735" t="s">
        <v>61</v>
      </c>
      <c r="Q58" s="115"/>
      <c r="R58" s="165"/>
      <c r="S58" s="165"/>
      <c r="T58" s="165"/>
      <c r="U58" s="165"/>
      <c r="V58" s="166"/>
      <c r="W58" s="166"/>
      <c r="X58" s="166"/>
    </row>
    <row r="59">
      <c r="A59" s="105">
        <v>45705.0</v>
      </c>
      <c r="B59" s="910">
        <v>45783.0</v>
      </c>
      <c r="C59" s="106">
        <v>239186.0</v>
      </c>
      <c r="D59" s="106" t="s">
        <v>87</v>
      </c>
      <c r="E59" s="107">
        <v>45597.0</v>
      </c>
      <c r="F59" s="108">
        <f t="shared" si="4"/>
        <v>6</v>
      </c>
      <c r="G59" s="105">
        <v>45673.0</v>
      </c>
      <c r="H59" s="109">
        <f t="shared" si="5"/>
        <v>3</v>
      </c>
      <c r="I59" s="921" t="s">
        <v>59</v>
      </c>
      <c r="J59" s="934" t="s">
        <v>143</v>
      </c>
      <c r="K59" s="915" t="s">
        <v>382</v>
      </c>
      <c r="L59" s="916" t="s">
        <v>51</v>
      </c>
      <c r="M59" s="917">
        <v>45770.0</v>
      </c>
      <c r="N59" s="918" t="s">
        <v>19</v>
      </c>
      <c r="O59" s="735" t="s">
        <v>384</v>
      </c>
      <c r="P59" s="735" t="s">
        <v>61</v>
      </c>
      <c r="Q59" s="115"/>
      <c r="R59" s="165"/>
      <c r="S59" s="165"/>
      <c r="T59" s="165"/>
      <c r="U59" s="165"/>
      <c r="V59" s="166"/>
      <c r="W59" s="166"/>
      <c r="X59" s="166"/>
    </row>
    <row r="60">
      <c r="A60" s="909">
        <v>45705.0</v>
      </c>
      <c r="B60" s="910">
        <v>45783.0</v>
      </c>
      <c r="C60" s="911">
        <v>208604.0</v>
      </c>
      <c r="D60" s="911" t="s">
        <v>58</v>
      </c>
      <c r="E60" s="909">
        <v>45536.0</v>
      </c>
      <c r="F60" s="912">
        <f t="shared" si="4"/>
        <v>8</v>
      </c>
      <c r="G60" s="976">
        <v>45647.0</v>
      </c>
      <c r="H60" s="977">
        <f t="shared" si="5"/>
        <v>4</v>
      </c>
      <c r="I60" s="914" t="s">
        <v>74</v>
      </c>
      <c r="J60" s="929" t="s">
        <v>94</v>
      </c>
      <c r="K60" s="915">
        <v>0.0</v>
      </c>
      <c r="L60" s="916" t="s">
        <v>51</v>
      </c>
      <c r="M60" s="917">
        <v>45763.0</v>
      </c>
      <c r="N60" s="918" t="s">
        <v>19</v>
      </c>
      <c r="O60" s="771" t="s">
        <v>65</v>
      </c>
      <c r="P60" s="919"/>
      <c r="Q60" s="115"/>
      <c r="R60" s="165"/>
      <c r="S60" s="165"/>
      <c r="T60" s="165"/>
      <c r="U60" s="165"/>
      <c r="V60" s="166"/>
      <c r="W60" s="166"/>
      <c r="X60" s="166"/>
    </row>
    <row r="61">
      <c r="A61" s="909">
        <v>45705.0</v>
      </c>
      <c r="B61" s="910">
        <v>45783.0</v>
      </c>
      <c r="C61" s="911">
        <v>228099.0</v>
      </c>
      <c r="D61" s="911" t="s">
        <v>87</v>
      </c>
      <c r="E61" s="909">
        <v>45505.0</v>
      </c>
      <c r="F61" s="912">
        <f t="shared" si="4"/>
        <v>9</v>
      </c>
      <c r="G61" s="909">
        <v>45551.0</v>
      </c>
      <c r="H61" s="978">
        <f t="shared" si="5"/>
        <v>7</v>
      </c>
      <c r="I61" s="914" t="s">
        <v>59</v>
      </c>
      <c r="J61" s="979" t="s">
        <v>33</v>
      </c>
      <c r="K61" s="915"/>
      <c r="L61" s="916" t="s">
        <v>51</v>
      </c>
      <c r="M61" s="917">
        <v>45763.0</v>
      </c>
      <c r="N61" s="918" t="s">
        <v>19</v>
      </c>
      <c r="O61" s="771" t="s">
        <v>65</v>
      </c>
      <c r="P61" s="919"/>
      <c r="Q61" s="115"/>
      <c r="R61" s="165"/>
      <c r="S61" s="165"/>
      <c r="T61" s="165"/>
      <c r="U61" s="165"/>
      <c r="V61" s="166"/>
      <c r="W61" s="166"/>
      <c r="X61" s="166"/>
    </row>
    <row r="62">
      <c r="A62" s="909">
        <v>45705.0</v>
      </c>
      <c r="B62" s="910">
        <v>45783.0</v>
      </c>
      <c r="C62" s="911">
        <v>214636.0</v>
      </c>
      <c r="D62" s="911" t="s">
        <v>87</v>
      </c>
      <c r="E62" s="909">
        <v>45261.0</v>
      </c>
      <c r="F62" s="912">
        <f t="shared" si="4"/>
        <v>17</v>
      </c>
      <c r="G62" s="909">
        <v>45428.0</v>
      </c>
      <c r="H62" s="980">
        <f t="shared" si="5"/>
        <v>11</v>
      </c>
      <c r="I62" s="914" t="s">
        <v>73</v>
      </c>
      <c r="J62" s="367" t="s">
        <v>258</v>
      </c>
      <c r="K62" s="915">
        <v>0.0</v>
      </c>
      <c r="L62" s="916" t="s">
        <v>51</v>
      </c>
      <c r="M62" s="917">
        <v>45763.0</v>
      </c>
      <c r="N62" s="918" t="s">
        <v>19</v>
      </c>
      <c r="O62" s="771" t="s">
        <v>65</v>
      </c>
      <c r="P62" s="919"/>
      <c r="Q62" s="115"/>
      <c r="R62" s="165"/>
      <c r="S62" s="165"/>
      <c r="T62" s="165"/>
      <c r="U62" s="165"/>
      <c r="V62" s="166"/>
      <c r="W62" s="166"/>
      <c r="X62" s="166"/>
    </row>
    <row r="63">
      <c r="A63" s="909">
        <v>45705.0</v>
      </c>
      <c r="B63" s="910">
        <v>45783.0</v>
      </c>
      <c r="C63" s="911">
        <v>237168.0</v>
      </c>
      <c r="D63" s="911" t="s">
        <v>87</v>
      </c>
      <c r="E63" s="909">
        <v>45536.0</v>
      </c>
      <c r="F63" s="912">
        <f t="shared" si="4"/>
        <v>8</v>
      </c>
      <c r="G63" s="976">
        <v>45639.0</v>
      </c>
      <c r="H63" s="981">
        <f t="shared" si="5"/>
        <v>4</v>
      </c>
      <c r="I63" s="914" t="s">
        <v>59</v>
      </c>
      <c r="J63" s="929">
        <v>102.0</v>
      </c>
      <c r="K63" s="915" t="s">
        <v>294</v>
      </c>
      <c r="L63" s="916" t="s">
        <v>68</v>
      </c>
      <c r="M63" s="917">
        <v>45769.0</v>
      </c>
      <c r="N63" s="918" t="s">
        <v>19</v>
      </c>
      <c r="O63" s="771" t="s">
        <v>65</v>
      </c>
      <c r="P63" s="771" t="s">
        <v>61</v>
      </c>
      <c r="Q63" s="115"/>
      <c r="R63" s="162"/>
      <c r="S63" s="162"/>
      <c r="T63" s="162"/>
      <c r="U63" s="162"/>
      <c r="V63" s="163"/>
      <c r="W63" s="163"/>
      <c r="X63" s="163"/>
    </row>
    <row r="64">
      <c r="A64" s="909">
        <v>45705.0</v>
      </c>
      <c r="B64" s="910">
        <v>45783.0</v>
      </c>
      <c r="C64" s="911">
        <v>236268.0</v>
      </c>
      <c r="D64" s="911" t="s">
        <v>87</v>
      </c>
      <c r="E64" s="909">
        <v>45566.0</v>
      </c>
      <c r="F64" s="912">
        <f t="shared" si="4"/>
        <v>7</v>
      </c>
      <c r="G64" s="909">
        <v>45630.0</v>
      </c>
      <c r="H64" s="981">
        <f t="shared" si="5"/>
        <v>5</v>
      </c>
      <c r="I64" s="914" t="s">
        <v>59</v>
      </c>
      <c r="J64" s="929">
        <v>102.0</v>
      </c>
      <c r="K64" s="915" t="s">
        <v>294</v>
      </c>
      <c r="L64" s="916" t="s">
        <v>68</v>
      </c>
      <c r="M64" s="917">
        <v>45769.0</v>
      </c>
      <c r="N64" s="956" t="s">
        <v>21</v>
      </c>
      <c r="O64" s="771" t="s">
        <v>65</v>
      </c>
      <c r="P64" s="771" t="s">
        <v>61</v>
      </c>
      <c r="Q64" s="115"/>
      <c r="R64" s="162"/>
      <c r="S64" s="162"/>
      <c r="T64" s="162"/>
      <c r="U64" s="162"/>
      <c r="V64" s="163"/>
      <c r="W64" s="163"/>
      <c r="X64" s="163"/>
    </row>
    <row r="65">
      <c r="A65" s="105">
        <v>45705.0</v>
      </c>
      <c r="B65" s="910">
        <v>45783.0</v>
      </c>
      <c r="C65" s="106">
        <v>235738.0</v>
      </c>
      <c r="D65" s="106" t="s">
        <v>99</v>
      </c>
      <c r="E65" s="105">
        <v>45597.0</v>
      </c>
      <c r="F65" s="108">
        <f t="shared" si="4"/>
        <v>6</v>
      </c>
      <c r="G65" s="112">
        <v>45624.0</v>
      </c>
      <c r="H65" s="931">
        <f t="shared" si="5"/>
        <v>5</v>
      </c>
      <c r="I65" s="921" t="s">
        <v>49</v>
      </c>
      <c r="J65" s="914">
        <v>512.0</v>
      </c>
      <c r="K65" s="915" t="s">
        <v>50</v>
      </c>
      <c r="L65" s="916" t="s">
        <v>51</v>
      </c>
      <c r="M65" s="917">
        <v>45764.0</v>
      </c>
      <c r="N65" s="918" t="s">
        <v>19</v>
      </c>
      <c r="O65" s="735" t="s">
        <v>204</v>
      </c>
      <c r="P65" s="735" t="s">
        <v>61</v>
      </c>
      <c r="Q65" s="115"/>
      <c r="R65" s="162"/>
      <c r="S65" s="162"/>
      <c r="T65" s="162"/>
      <c r="U65" s="162"/>
      <c r="V65" s="163"/>
      <c r="W65" s="163"/>
      <c r="X65" s="163"/>
    </row>
    <row r="66">
      <c r="A66" s="105">
        <v>45705.0</v>
      </c>
      <c r="B66" s="910">
        <v>45783.0</v>
      </c>
      <c r="C66" s="106">
        <v>238304.0</v>
      </c>
      <c r="D66" s="106" t="s">
        <v>99</v>
      </c>
      <c r="E66" s="105">
        <v>45597.0</v>
      </c>
      <c r="F66" s="108">
        <f t="shared" si="4"/>
        <v>6</v>
      </c>
      <c r="G66" s="105">
        <v>45664.0</v>
      </c>
      <c r="H66" s="982">
        <f t="shared" si="5"/>
        <v>3</v>
      </c>
      <c r="I66" s="921" t="s">
        <v>73</v>
      </c>
      <c r="J66" s="367" t="s">
        <v>1816</v>
      </c>
      <c r="K66" s="928"/>
      <c r="L66" s="916" t="s">
        <v>51</v>
      </c>
      <c r="M66" s="917">
        <v>45764.0</v>
      </c>
      <c r="N66" s="918" t="s">
        <v>19</v>
      </c>
      <c r="O66" s="771" t="s">
        <v>65</v>
      </c>
      <c r="P66" s="924"/>
      <c r="Q66" s="115"/>
      <c r="R66" s="162"/>
      <c r="S66" s="162"/>
      <c r="T66" s="162"/>
      <c r="U66" s="162"/>
      <c r="V66" s="163"/>
      <c r="W66" s="163"/>
      <c r="X66" s="163"/>
    </row>
    <row r="67">
      <c r="A67" s="105">
        <v>45705.0</v>
      </c>
      <c r="B67" s="910">
        <v>45783.0</v>
      </c>
      <c r="C67" s="106">
        <v>240694.0</v>
      </c>
      <c r="D67" s="106" t="s">
        <v>99</v>
      </c>
      <c r="E67" s="105">
        <v>45536.0</v>
      </c>
      <c r="F67" s="108">
        <f t="shared" si="4"/>
        <v>8</v>
      </c>
      <c r="G67" s="105">
        <v>45684.0</v>
      </c>
      <c r="H67" s="983">
        <f t="shared" si="5"/>
        <v>3</v>
      </c>
      <c r="I67" s="921" t="s">
        <v>59</v>
      </c>
      <c r="J67" s="961"/>
      <c r="K67" s="928"/>
      <c r="L67" s="916" t="s">
        <v>51</v>
      </c>
      <c r="M67" s="917">
        <v>45764.0</v>
      </c>
      <c r="N67" s="918" t="s">
        <v>19</v>
      </c>
      <c r="O67" s="771" t="s">
        <v>65</v>
      </c>
      <c r="P67" s="924"/>
      <c r="Q67" s="115"/>
      <c r="R67" s="162"/>
      <c r="S67" s="162"/>
      <c r="T67" s="162"/>
      <c r="U67" s="162"/>
      <c r="V67" s="163"/>
      <c r="W67" s="163"/>
      <c r="X67" s="163"/>
    </row>
    <row r="68">
      <c r="A68" s="105">
        <v>45705.0</v>
      </c>
      <c r="B68" s="910">
        <v>45783.0</v>
      </c>
      <c r="C68" s="106">
        <v>232132.0</v>
      </c>
      <c r="D68" s="106" t="s">
        <v>95</v>
      </c>
      <c r="E68" s="105">
        <v>45536.0</v>
      </c>
      <c r="F68" s="108">
        <f t="shared" si="4"/>
        <v>8</v>
      </c>
      <c r="G68" s="112">
        <v>45588.0</v>
      </c>
      <c r="H68" s="940">
        <f t="shared" si="5"/>
        <v>6</v>
      </c>
      <c r="I68" s="921" t="s">
        <v>73</v>
      </c>
      <c r="J68" s="934" t="s">
        <v>33</v>
      </c>
      <c r="K68" s="915" t="s">
        <v>50</v>
      </c>
      <c r="L68" s="916" t="s">
        <v>68</v>
      </c>
      <c r="M68" s="917">
        <v>45769.0</v>
      </c>
      <c r="N68" s="918" t="s">
        <v>19</v>
      </c>
      <c r="O68" s="960"/>
      <c r="P68" s="735" t="s">
        <v>61</v>
      </c>
      <c r="Q68" s="115"/>
      <c r="R68" s="162"/>
      <c r="S68" s="162"/>
      <c r="T68" s="162"/>
      <c r="U68" s="162"/>
      <c r="V68" s="163"/>
      <c r="W68" s="163"/>
      <c r="X68" s="163"/>
    </row>
    <row r="69">
      <c r="A69" s="105">
        <v>45705.0</v>
      </c>
      <c r="B69" s="910">
        <v>45783.0</v>
      </c>
      <c r="C69" s="106">
        <v>234196.0</v>
      </c>
      <c r="D69" s="106" t="s">
        <v>83</v>
      </c>
      <c r="E69" s="105">
        <v>45597.0</v>
      </c>
      <c r="F69" s="108">
        <f t="shared" si="4"/>
        <v>6</v>
      </c>
      <c r="G69" s="112">
        <v>45609.0</v>
      </c>
      <c r="H69" s="940">
        <f t="shared" si="5"/>
        <v>5</v>
      </c>
      <c r="I69" s="921" t="s">
        <v>59</v>
      </c>
      <c r="J69" s="934">
        <v>101.0</v>
      </c>
      <c r="K69" s="915" t="s">
        <v>50</v>
      </c>
      <c r="L69" s="922" t="s">
        <v>84</v>
      </c>
      <c r="M69" s="917">
        <v>45772.0</v>
      </c>
      <c r="N69" s="918" t="s">
        <v>19</v>
      </c>
      <c r="O69" s="735" t="s">
        <v>65</v>
      </c>
      <c r="P69" s="735" t="s">
        <v>61</v>
      </c>
      <c r="Q69" s="115"/>
      <c r="R69" s="165"/>
      <c r="S69" s="165"/>
      <c r="T69" s="165"/>
      <c r="U69" s="165"/>
      <c r="V69" s="166"/>
      <c r="W69" s="166"/>
      <c r="X69" s="166"/>
    </row>
    <row r="70">
      <c r="A70" s="105">
        <v>45705.0</v>
      </c>
      <c r="B70" s="910">
        <v>45783.0</v>
      </c>
      <c r="C70" s="106">
        <v>235187.0</v>
      </c>
      <c r="D70" s="106" t="s">
        <v>83</v>
      </c>
      <c r="E70" s="105">
        <v>45597.0</v>
      </c>
      <c r="F70" s="108">
        <f t="shared" si="4"/>
        <v>6</v>
      </c>
      <c r="G70" s="112">
        <v>45623.0</v>
      </c>
      <c r="H70" s="931">
        <f t="shared" si="5"/>
        <v>5</v>
      </c>
      <c r="I70" s="921" t="s">
        <v>59</v>
      </c>
      <c r="J70" s="947" t="s">
        <v>143</v>
      </c>
      <c r="K70" s="915" t="s">
        <v>50</v>
      </c>
      <c r="L70" s="922" t="s">
        <v>68</v>
      </c>
      <c r="M70" s="917">
        <v>45777.0</v>
      </c>
      <c r="N70" s="918" t="s">
        <v>19</v>
      </c>
      <c r="O70" s="735" t="s">
        <v>1817</v>
      </c>
      <c r="P70" s="735" t="s">
        <v>61</v>
      </c>
      <c r="Q70" s="115"/>
      <c r="R70" s="165"/>
      <c r="S70" s="165"/>
      <c r="T70" s="165"/>
      <c r="U70" s="165"/>
      <c r="V70" s="166"/>
      <c r="W70" s="166"/>
      <c r="X70" s="166"/>
    </row>
    <row r="71">
      <c r="A71" s="105">
        <v>45705.0</v>
      </c>
      <c r="B71" s="910">
        <v>45783.0</v>
      </c>
      <c r="C71" s="106">
        <v>237203.0</v>
      </c>
      <c r="D71" s="106" t="s">
        <v>83</v>
      </c>
      <c r="E71" s="105">
        <v>45566.0</v>
      </c>
      <c r="F71" s="108">
        <f t="shared" si="4"/>
        <v>7</v>
      </c>
      <c r="G71" s="112">
        <v>45647.0</v>
      </c>
      <c r="H71" s="931">
        <f t="shared" si="5"/>
        <v>4</v>
      </c>
      <c r="I71" s="921" t="s">
        <v>49</v>
      </c>
      <c r="J71" s="947">
        <v>501.0</v>
      </c>
      <c r="K71" s="915" t="s">
        <v>50</v>
      </c>
      <c r="L71" s="922" t="s">
        <v>84</v>
      </c>
      <c r="M71" s="970">
        <v>45777.0</v>
      </c>
      <c r="N71" s="918" t="s">
        <v>19</v>
      </c>
      <c r="O71" s="735"/>
      <c r="P71" s="735" t="s">
        <v>61</v>
      </c>
      <c r="Q71" s="115"/>
      <c r="R71" s="165"/>
      <c r="S71" s="165"/>
      <c r="T71" s="165"/>
      <c r="U71" s="165"/>
      <c r="V71" s="166"/>
      <c r="W71" s="166"/>
      <c r="X71" s="166"/>
    </row>
    <row r="72">
      <c r="A72" s="105">
        <v>45705.0</v>
      </c>
      <c r="B72" s="910">
        <v>45783.0</v>
      </c>
      <c r="C72" s="106">
        <v>241501.0</v>
      </c>
      <c r="D72" s="106" t="s">
        <v>83</v>
      </c>
      <c r="E72" s="105">
        <v>45597.0</v>
      </c>
      <c r="F72" s="108">
        <f t="shared" si="4"/>
        <v>6</v>
      </c>
      <c r="G72" s="105">
        <v>45688.0</v>
      </c>
      <c r="H72" s="983">
        <f t="shared" si="5"/>
        <v>3</v>
      </c>
      <c r="I72" s="921" t="s">
        <v>49</v>
      </c>
      <c r="J72" s="934">
        <v>510.0</v>
      </c>
      <c r="K72" s="915" t="s">
        <v>50</v>
      </c>
      <c r="L72" s="922" t="s">
        <v>84</v>
      </c>
      <c r="M72" s="917">
        <v>45772.0</v>
      </c>
      <c r="N72" s="918" t="s">
        <v>19</v>
      </c>
      <c r="O72" s="735" t="s">
        <v>65</v>
      </c>
      <c r="P72" s="735" t="s">
        <v>61</v>
      </c>
      <c r="Q72" s="115"/>
      <c r="R72" s="165"/>
      <c r="S72" s="165"/>
      <c r="T72" s="165"/>
      <c r="U72" s="165"/>
      <c r="V72" s="166"/>
      <c r="W72" s="166"/>
      <c r="X72" s="166"/>
    </row>
    <row r="73">
      <c r="A73" s="105">
        <v>45705.0</v>
      </c>
      <c r="B73" s="910">
        <v>45783.0</v>
      </c>
      <c r="C73" s="106">
        <v>73787.0</v>
      </c>
      <c r="D73" s="106" t="s">
        <v>83</v>
      </c>
      <c r="E73" s="105">
        <v>43831.0</v>
      </c>
      <c r="F73" s="108">
        <f t="shared" si="4"/>
        <v>64</v>
      </c>
      <c r="G73" s="105">
        <v>44210.0</v>
      </c>
      <c r="H73" s="933">
        <f t="shared" si="5"/>
        <v>51</v>
      </c>
      <c r="I73" s="921" t="s">
        <v>59</v>
      </c>
      <c r="J73" s="934">
        <v>107.0</v>
      </c>
      <c r="K73" s="915" t="s">
        <v>50</v>
      </c>
      <c r="L73" s="922" t="s">
        <v>51</v>
      </c>
      <c r="M73" s="917">
        <v>45772.0</v>
      </c>
      <c r="N73" s="918" t="s">
        <v>19</v>
      </c>
      <c r="O73" s="735" t="s">
        <v>1818</v>
      </c>
      <c r="P73" s="735" t="s">
        <v>61</v>
      </c>
      <c r="Q73" s="115"/>
      <c r="R73" s="165"/>
      <c r="S73" s="165"/>
      <c r="T73" s="165"/>
      <c r="U73" s="165"/>
      <c r="V73" s="166"/>
      <c r="W73" s="166"/>
      <c r="X73" s="166"/>
    </row>
    <row r="74">
      <c r="A74" s="105">
        <v>45705.0</v>
      </c>
      <c r="B74" s="910">
        <v>45783.0</v>
      </c>
      <c r="C74" s="106">
        <v>239695.0</v>
      </c>
      <c r="D74" s="106" t="s">
        <v>99</v>
      </c>
      <c r="E74" s="107">
        <v>45536.0</v>
      </c>
      <c r="F74" s="108">
        <f t="shared" si="4"/>
        <v>8</v>
      </c>
      <c r="G74" s="105">
        <v>45684.0</v>
      </c>
      <c r="H74" s="983">
        <f t="shared" si="5"/>
        <v>3</v>
      </c>
      <c r="I74" s="921" t="s">
        <v>59</v>
      </c>
      <c r="J74" s="934">
        <v>104.0</v>
      </c>
      <c r="K74" s="915" t="s">
        <v>1819</v>
      </c>
      <c r="L74" s="922" t="s">
        <v>51</v>
      </c>
      <c r="M74" s="917">
        <v>45772.0</v>
      </c>
      <c r="N74" s="918" t="s">
        <v>19</v>
      </c>
      <c r="O74" s="735" t="s">
        <v>65</v>
      </c>
      <c r="P74" s="735" t="s">
        <v>61</v>
      </c>
      <c r="Q74" s="115"/>
      <c r="R74" s="165"/>
      <c r="S74" s="165"/>
      <c r="T74" s="165"/>
      <c r="U74" s="165"/>
      <c r="V74" s="166"/>
      <c r="W74" s="166"/>
      <c r="X74" s="166"/>
    </row>
    <row r="75">
      <c r="A75" s="105">
        <v>45705.0</v>
      </c>
      <c r="B75" s="910">
        <v>45783.0</v>
      </c>
      <c r="C75" s="106">
        <v>56240.0</v>
      </c>
      <c r="D75" s="106" t="s">
        <v>95</v>
      </c>
      <c r="E75" s="107">
        <v>43922.0</v>
      </c>
      <c r="F75" s="108">
        <f t="shared" si="4"/>
        <v>61</v>
      </c>
      <c r="G75" s="105">
        <v>44018.0</v>
      </c>
      <c r="H75" s="933">
        <f t="shared" si="5"/>
        <v>58</v>
      </c>
      <c r="I75" s="921" t="s">
        <v>144</v>
      </c>
      <c r="J75" s="106" t="s">
        <v>247</v>
      </c>
      <c r="K75" s="928"/>
      <c r="L75" s="922" t="s">
        <v>51</v>
      </c>
      <c r="M75" s="923">
        <v>45773.0</v>
      </c>
      <c r="N75" s="918" t="s">
        <v>19</v>
      </c>
      <c r="O75" s="735" t="s">
        <v>1820</v>
      </c>
      <c r="P75" s="735" t="s">
        <v>61</v>
      </c>
      <c r="Q75" s="115"/>
      <c r="R75" s="165"/>
      <c r="S75" s="165"/>
      <c r="T75" s="165"/>
      <c r="U75" s="165"/>
      <c r="V75" s="166"/>
      <c r="W75" s="166"/>
      <c r="X75" s="166"/>
    </row>
    <row r="76">
      <c r="A76" s="105">
        <v>45705.0</v>
      </c>
      <c r="B76" s="910">
        <v>45783.0</v>
      </c>
      <c r="C76" s="106">
        <v>81973.0</v>
      </c>
      <c r="D76" s="106" t="s">
        <v>62</v>
      </c>
      <c r="E76" s="107">
        <v>44166.0</v>
      </c>
      <c r="F76" s="108">
        <f t="shared" si="4"/>
        <v>53</v>
      </c>
      <c r="G76" s="105">
        <v>44291.0</v>
      </c>
      <c r="H76" s="933">
        <f t="shared" si="5"/>
        <v>49</v>
      </c>
      <c r="I76" s="921" t="s">
        <v>144</v>
      </c>
      <c r="J76" s="89">
        <v>705.0</v>
      </c>
      <c r="K76" s="915" t="s">
        <v>50</v>
      </c>
      <c r="L76" s="922" t="s">
        <v>51</v>
      </c>
      <c r="M76" s="923">
        <v>45773.0</v>
      </c>
      <c r="N76" s="918" t="s">
        <v>19</v>
      </c>
      <c r="O76" s="735" t="s">
        <v>1820</v>
      </c>
      <c r="P76" s="735" t="s">
        <v>61</v>
      </c>
      <c r="Q76" s="115"/>
      <c r="R76" s="165"/>
      <c r="S76" s="165"/>
      <c r="T76" s="165"/>
      <c r="U76" s="165"/>
      <c r="V76" s="166"/>
      <c r="W76" s="166"/>
      <c r="X76" s="166"/>
    </row>
    <row r="77">
      <c r="A77" s="105">
        <v>45705.0</v>
      </c>
      <c r="B77" s="910">
        <v>45783.0</v>
      </c>
      <c r="C77" s="106">
        <v>229831.0</v>
      </c>
      <c r="D77" s="106" t="s">
        <v>48</v>
      </c>
      <c r="E77" s="105">
        <v>45505.0</v>
      </c>
      <c r="F77" s="108">
        <f t="shared" si="4"/>
        <v>9</v>
      </c>
      <c r="G77" s="112">
        <v>45580.0</v>
      </c>
      <c r="H77" s="984">
        <f t="shared" si="5"/>
        <v>6</v>
      </c>
      <c r="I77" s="921" t="s">
        <v>59</v>
      </c>
      <c r="J77" s="947">
        <v>101.0</v>
      </c>
      <c r="K77" s="915" t="s">
        <v>50</v>
      </c>
      <c r="L77" s="922" t="s">
        <v>84</v>
      </c>
      <c r="M77" s="923">
        <v>45775.0</v>
      </c>
      <c r="N77" s="918" t="s">
        <v>19</v>
      </c>
      <c r="O77" s="735" t="s">
        <v>65</v>
      </c>
      <c r="P77" s="735" t="s">
        <v>61</v>
      </c>
      <c r="Q77" s="115"/>
      <c r="R77" s="165"/>
      <c r="S77" s="165"/>
      <c r="T77" s="165"/>
      <c r="U77" s="165"/>
      <c r="V77" s="166"/>
      <c r="W77" s="166"/>
      <c r="X77" s="166"/>
    </row>
    <row r="78">
      <c r="A78" s="105">
        <v>45705.0</v>
      </c>
      <c r="B78" s="910">
        <v>45783.0</v>
      </c>
      <c r="C78" s="106">
        <v>241124.0</v>
      </c>
      <c r="D78" s="106" t="s">
        <v>71</v>
      </c>
      <c r="E78" s="105">
        <v>45658.0</v>
      </c>
      <c r="F78" s="108">
        <f t="shared" si="4"/>
        <v>4</v>
      </c>
      <c r="G78" s="105">
        <v>45686.0</v>
      </c>
      <c r="H78" s="983">
        <f t="shared" si="5"/>
        <v>3</v>
      </c>
      <c r="I78" s="921" t="s">
        <v>49</v>
      </c>
      <c r="J78" s="960">
        <v>512.0</v>
      </c>
      <c r="K78" s="915" t="s">
        <v>50</v>
      </c>
      <c r="L78" s="968" t="s">
        <v>51</v>
      </c>
      <c r="M78" s="923">
        <v>45775.0</v>
      </c>
      <c r="N78" s="918" t="s">
        <v>19</v>
      </c>
      <c r="O78" s="960" t="s">
        <v>65</v>
      </c>
      <c r="P78" s="735" t="s">
        <v>61</v>
      </c>
      <c r="Q78" s="115"/>
      <c r="R78" s="165"/>
      <c r="S78" s="165"/>
      <c r="T78" s="165"/>
      <c r="U78" s="165"/>
      <c r="V78" s="166"/>
      <c r="W78" s="166"/>
      <c r="X78" s="166"/>
    </row>
    <row r="79">
      <c r="A79" s="105">
        <v>45705.0</v>
      </c>
      <c r="B79" s="910">
        <v>45783.0</v>
      </c>
      <c r="C79" s="106">
        <v>219211.0</v>
      </c>
      <c r="D79" s="106" t="s">
        <v>71</v>
      </c>
      <c r="E79" s="105">
        <v>45444.0</v>
      </c>
      <c r="F79" s="108">
        <f t="shared" si="4"/>
        <v>11</v>
      </c>
      <c r="G79" s="105">
        <v>45468.0</v>
      </c>
      <c r="H79" s="985">
        <f t="shared" si="5"/>
        <v>10</v>
      </c>
      <c r="I79" s="921" t="s">
        <v>59</v>
      </c>
      <c r="J79" s="947" t="s">
        <v>188</v>
      </c>
      <c r="K79" s="915" t="s">
        <v>50</v>
      </c>
      <c r="L79" s="922" t="s">
        <v>51</v>
      </c>
      <c r="M79" s="923">
        <v>45775.0</v>
      </c>
      <c r="N79" s="918" t="s">
        <v>19</v>
      </c>
      <c r="O79" s="735" t="s">
        <v>65</v>
      </c>
      <c r="P79" s="735" t="s">
        <v>61</v>
      </c>
      <c r="Q79" s="115"/>
      <c r="R79" s="165"/>
      <c r="S79" s="165"/>
      <c r="T79" s="165"/>
      <c r="U79" s="165"/>
      <c r="V79" s="166"/>
      <c r="W79" s="166"/>
      <c r="X79" s="166"/>
    </row>
    <row r="80">
      <c r="A80" s="105">
        <v>45705.0</v>
      </c>
      <c r="B80" s="910">
        <v>45783.0</v>
      </c>
      <c r="C80" s="106">
        <v>178366.0</v>
      </c>
      <c r="D80" s="106" t="s">
        <v>77</v>
      </c>
      <c r="E80" s="105">
        <v>45078.0</v>
      </c>
      <c r="F80" s="108">
        <f t="shared" si="4"/>
        <v>23</v>
      </c>
      <c r="G80" s="105">
        <v>45119.0</v>
      </c>
      <c r="H80" s="118">
        <f t="shared" si="5"/>
        <v>21</v>
      </c>
      <c r="I80" s="921" t="s">
        <v>59</v>
      </c>
      <c r="J80" s="110" t="s">
        <v>33</v>
      </c>
      <c r="K80" s="915" t="s">
        <v>1821</v>
      </c>
      <c r="L80" s="955"/>
      <c r="M80" s="970">
        <v>45777.0</v>
      </c>
      <c r="N80" s="918" t="s">
        <v>19</v>
      </c>
      <c r="O80" s="439"/>
      <c r="P80" s="110" t="s">
        <v>61</v>
      </c>
      <c r="Q80" s="115"/>
      <c r="R80" s="165"/>
      <c r="S80" s="165"/>
      <c r="T80" s="165"/>
      <c r="U80" s="165"/>
      <c r="V80" s="166"/>
      <c r="W80" s="166"/>
      <c r="X80" s="166"/>
    </row>
    <row r="81">
      <c r="A81" s="105">
        <v>45705.0</v>
      </c>
      <c r="B81" s="910">
        <v>45783.0</v>
      </c>
      <c r="C81" s="106">
        <v>204342.0</v>
      </c>
      <c r="D81" s="106" t="s">
        <v>77</v>
      </c>
      <c r="E81" s="105">
        <v>45292.0</v>
      </c>
      <c r="F81" s="108">
        <f t="shared" si="4"/>
        <v>16</v>
      </c>
      <c r="G81" s="105">
        <v>45399.0</v>
      </c>
      <c r="H81" s="358">
        <f t="shared" si="5"/>
        <v>12</v>
      </c>
      <c r="I81" s="921" t="s">
        <v>59</v>
      </c>
      <c r="J81" s="110">
        <v>141.0</v>
      </c>
      <c r="K81" s="915" t="s">
        <v>1821</v>
      </c>
      <c r="L81" s="922" t="s">
        <v>51</v>
      </c>
      <c r="M81" s="970">
        <v>45777.0</v>
      </c>
      <c r="N81" s="918" t="s">
        <v>19</v>
      </c>
      <c r="O81" s="439"/>
      <c r="P81" s="110" t="s">
        <v>61</v>
      </c>
      <c r="Q81" s="115"/>
      <c r="R81" s="165"/>
      <c r="S81" s="165"/>
      <c r="T81" s="165"/>
      <c r="U81" s="165"/>
      <c r="V81" s="166"/>
      <c r="W81" s="166"/>
      <c r="X81" s="166"/>
    </row>
    <row r="82">
      <c r="A82" s="105">
        <v>45705.0</v>
      </c>
      <c r="B82" s="910">
        <v>45783.0</v>
      </c>
      <c r="C82" s="106">
        <v>233132.0</v>
      </c>
      <c r="D82" s="106" t="s">
        <v>58</v>
      </c>
      <c r="E82" s="105">
        <v>45597.0</v>
      </c>
      <c r="F82" s="108">
        <f t="shared" si="4"/>
        <v>6</v>
      </c>
      <c r="G82" s="112">
        <v>45607.0</v>
      </c>
      <c r="H82" s="338">
        <f t="shared" si="5"/>
        <v>5</v>
      </c>
      <c r="I82" s="921" t="s">
        <v>59</v>
      </c>
      <c r="J82" s="110" t="s">
        <v>33</v>
      </c>
      <c r="K82" s="915" t="s">
        <v>1804</v>
      </c>
      <c r="L82" s="922" t="s">
        <v>51</v>
      </c>
      <c r="M82" s="923">
        <v>45776.0</v>
      </c>
      <c r="N82" s="918" t="s">
        <v>19</v>
      </c>
      <c r="O82" s="434" t="s">
        <v>65</v>
      </c>
      <c r="P82" s="110" t="s">
        <v>61</v>
      </c>
      <c r="Q82" s="115"/>
      <c r="R82" s="165"/>
      <c r="S82" s="165"/>
      <c r="T82" s="165"/>
      <c r="U82" s="165"/>
      <c r="V82" s="166"/>
      <c r="W82" s="166"/>
      <c r="X82" s="166"/>
    </row>
    <row r="83">
      <c r="A83" s="105">
        <v>45705.0</v>
      </c>
      <c r="B83" s="910">
        <v>45783.0</v>
      </c>
      <c r="C83" s="106">
        <v>234747.0</v>
      </c>
      <c r="D83" s="106" t="s">
        <v>58</v>
      </c>
      <c r="E83" s="105">
        <v>45566.0</v>
      </c>
      <c r="F83" s="108">
        <f t="shared" si="4"/>
        <v>7</v>
      </c>
      <c r="G83" s="112">
        <v>45615.0</v>
      </c>
      <c r="H83" s="338">
        <f t="shared" si="5"/>
        <v>5</v>
      </c>
      <c r="I83" s="921" t="s">
        <v>59</v>
      </c>
      <c r="J83" s="110">
        <v>101.0</v>
      </c>
      <c r="K83" s="915" t="s">
        <v>50</v>
      </c>
      <c r="L83" s="922" t="s">
        <v>84</v>
      </c>
      <c r="M83" s="970">
        <v>45777.0</v>
      </c>
      <c r="N83" s="918" t="s">
        <v>19</v>
      </c>
      <c r="O83" s="444"/>
      <c r="P83" s="110" t="s">
        <v>61</v>
      </c>
      <c r="Q83" s="115"/>
      <c r="R83" s="165"/>
      <c r="S83" s="165"/>
      <c r="T83" s="165"/>
      <c r="U83" s="165"/>
      <c r="V83" s="166"/>
      <c r="W83" s="166"/>
      <c r="X83" s="166"/>
    </row>
    <row r="84">
      <c r="A84" s="105">
        <v>45705.0</v>
      </c>
      <c r="B84" s="910">
        <v>45783.0</v>
      </c>
      <c r="C84" s="106">
        <v>236756.0</v>
      </c>
      <c r="D84" s="106" t="s">
        <v>58</v>
      </c>
      <c r="E84" s="105">
        <v>45597.0</v>
      </c>
      <c r="F84" s="108">
        <f t="shared" si="4"/>
        <v>6</v>
      </c>
      <c r="G84" s="112">
        <v>45636.0</v>
      </c>
      <c r="H84" s="340">
        <f t="shared" si="5"/>
        <v>4</v>
      </c>
      <c r="I84" s="921" t="s">
        <v>59</v>
      </c>
      <c r="J84" s="110" t="s">
        <v>33</v>
      </c>
      <c r="K84" s="915" t="s">
        <v>50</v>
      </c>
      <c r="L84" s="922" t="s">
        <v>68</v>
      </c>
      <c r="M84" s="917">
        <v>45777.0</v>
      </c>
      <c r="N84" s="918" t="s">
        <v>19</v>
      </c>
      <c r="O84" s="735" t="s">
        <v>1817</v>
      </c>
      <c r="P84" s="735" t="s">
        <v>61</v>
      </c>
      <c r="Q84" s="115"/>
      <c r="R84" s="165"/>
      <c r="S84" s="165"/>
      <c r="T84" s="165"/>
      <c r="U84" s="165"/>
      <c r="V84" s="166"/>
      <c r="W84" s="166"/>
      <c r="X84" s="166"/>
    </row>
    <row r="85">
      <c r="A85" s="105">
        <v>45705.0</v>
      </c>
      <c r="B85" s="910">
        <v>45783.0</v>
      </c>
      <c r="C85" s="106">
        <v>238462.0</v>
      </c>
      <c r="D85" s="106" t="s">
        <v>58</v>
      </c>
      <c r="E85" s="105">
        <v>45566.0</v>
      </c>
      <c r="F85" s="108">
        <f t="shared" si="4"/>
        <v>7</v>
      </c>
      <c r="G85" s="105">
        <v>45664.0</v>
      </c>
      <c r="H85" s="340">
        <f t="shared" si="5"/>
        <v>3</v>
      </c>
      <c r="I85" s="921" t="s">
        <v>63</v>
      </c>
      <c r="J85" s="110">
        <v>406.0</v>
      </c>
      <c r="K85" s="915" t="s">
        <v>382</v>
      </c>
      <c r="L85" s="922" t="s">
        <v>51</v>
      </c>
      <c r="M85" s="923">
        <v>45776.0</v>
      </c>
      <c r="N85" s="918" t="s">
        <v>19</v>
      </c>
      <c r="O85" s="434" t="s">
        <v>384</v>
      </c>
      <c r="P85" s="110" t="s">
        <v>61</v>
      </c>
      <c r="Q85" s="115"/>
      <c r="R85" s="165"/>
      <c r="S85" s="165"/>
      <c r="T85" s="165"/>
      <c r="U85" s="165"/>
      <c r="V85" s="166"/>
      <c r="W85" s="166"/>
      <c r="X85" s="166"/>
    </row>
    <row r="86">
      <c r="A86" s="986">
        <v>45776.0</v>
      </c>
      <c r="B86" s="910">
        <v>45783.0</v>
      </c>
      <c r="C86" s="951">
        <v>248688.0</v>
      </c>
      <c r="D86" s="951" t="s">
        <v>71</v>
      </c>
      <c r="E86" s="986">
        <v>45627.0</v>
      </c>
      <c r="F86" s="108">
        <f t="shared" si="4"/>
        <v>5</v>
      </c>
      <c r="G86" s="986">
        <v>45752.0</v>
      </c>
      <c r="H86" s="340">
        <f t="shared" si="5"/>
        <v>1</v>
      </c>
      <c r="I86" s="771" t="s">
        <v>49</v>
      </c>
      <c r="J86" s="443">
        <v>512.0</v>
      </c>
      <c r="K86" s="953">
        <v>3000.0</v>
      </c>
      <c r="L86" s="954" t="s">
        <v>51</v>
      </c>
      <c r="M86" s="923">
        <v>45776.0</v>
      </c>
      <c r="N86" s="918" t="s">
        <v>19</v>
      </c>
      <c r="O86" s="771" t="s">
        <v>384</v>
      </c>
      <c r="P86" s="951" t="s">
        <v>61</v>
      </c>
      <c r="Q86" s="115"/>
      <c r="R86" s="165"/>
      <c r="S86" s="165"/>
      <c r="T86" s="165"/>
      <c r="U86" s="165"/>
      <c r="V86" s="166"/>
      <c r="W86" s="166"/>
      <c r="X86" s="166"/>
    </row>
    <row r="87">
      <c r="A87" s="986">
        <v>45776.0</v>
      </c>
      <c r="B87" s="910">
        <v>45783.0</v>
      </c>
      <c r="C87" s="951">
        <v>237058.0</v>
      </c>
      <c r="D87" s="951" t="s">
        <v>87</v>
      </c>
      <c r="E87" s="986">
        <v>45597.0</v>
      </c>
      <c r="F87" s="108">
        <f t="shared" si="4"/>
        <v>6</v>
      </c>
      <c r="G87" s="986">
        <v>45638.0</v>
      </c>
      <c r="H87" s="340">
        <f t="shared" si="5"/>
        <v>4</v>
      </c>
      <c r="I87" s="771" t="s">
        <v>49</v>
      </c>
      <c r="J87" s="443">
        <v>501.0</v>
      </c>
      <c r="K87" s="953" t="s">
        <v>382</v>
      </c>
      <c r="L87" s="954" t="s">
        <v>51</v>
      </c>
      <c r="M87" s="923">
        <v>45776.0</v>
      </c>
      <c r="N87" s="918" t="s">
        <v>19</v>
      </c>
      <c r="O87" s="771" t="s">
        <v>384</v>
      </c>
      <c r="P87" s="951" t="s">
        <v>61</v>
      </c>
      <c r="Q87" s="152"/>
      <c r="R87" s="165"/>
      <c r="S87" s="165"/>
      <c r="T87" s="165"/>
      <c r="U87" s="165"/>
      <c r="V87" s="166"/>
      <c r="W87" s="166"/>
      <c r="X87" s="166"/>
    </row>
    <row r="88">
      <c r="A88" s="105">
        <v>45705.0</v>
      </c>
      <c r="B88" s="105">
        <v>45779.0</v>
      </c>
      <c r="C88" s="106">
        <v>242441.0</v>
      </c>
      <c r="D88" s="106" t="s">
        <v>1822</v>
      </c>
      <c r="E88" s="105">
        <v>45658.0</v>
      </c>
      <c r="F88" s="108">
        <f t="shared" si="4"/>
        <v>4</v>
      </c>
      <c r="G88" s="105">
        <v>45698.0</v>
      </c>
      <c r="H88" s="340">
        <f t="shared" si="5"/>
        <v>2</v>
      </c>
      <c r="I88" s="921" t="s">
        <v>49</v>
      </c>
      <c r="J88" s="106">
        <v>512.0</v>
      </c>
      <c r="K88" s="928">
        <v>0.0</v>
      </c>
      <c r="L88" s="968" t="s">
        <v>68</v>
      </c>
      <c r="M88" s="280">
        <v>45779.0</v>
      </c>
      <c r="N88" s="956" t="s">
        <v>17</v>
      </c>
      <c r="O88" s="434" t="s">
        <v>50</v>
      </c>
      <c r="P88" s="951" t="s">
        <v>61</v>
      </c>
      <c r="Q88" s="152"/>
      <c r="R88" s="165"/>
      <c r="S88" s="165"/>
      <c r="T88" s="165"/>
      <c r="U88" s="165"/>
      <c r="V88" s="166"/>
      <c r="W88" s="166"/>
      <c r="X88" s="166"/>
    </row>
    <row r="89">
      <c r="A89" s="971">
        <v>45776.0</v>
      </c>
      <c r="B89" s="105">
        <v>45779.0</v>
      </c>
      <c r="C89" s="106">
        <v>232658.0</v>
      </c>
      <c r="D89" s="106" t="s">
        <v>1803</v>
      </c>
      <c r="E89" s="105">
        <v>45566.0</v>
      </c>
      <c r="F89" s="108">
        <f t="shared" si="4"/>
        <v>7</v>
      </c>
      <c r="G89" s="112">
        <v>45594.0</v>
      </c>
      <c r="H89" s="340">
        <f t="shared" si="5"/>
        <v>6</v>
      </c>
      <c r="I89" s="921" t="s">
        <v>74</v>
      </c>
      <c r="J89" s="106" t="s">
        <v>1782</v>
      </c>
      <c r="K89" s="928">
        <v>16000.0</v>
      </c>
      <c r="L89" s="955" t="s">
        <v>68</v>
      </c>
      <c r="M89" s="280">
        <v>45779.0</v>
      </c>
      <c r="N89" s="956" t="s">
        <v>17</v>
      </c>
      <c r="O89" s="957">
        <v>16000.0</v>
      </c>
      <c r="P89" s="951" t="s">
        <v>61</v>
      </c>
      <c r="Q89" s="152"/>
      <c r="R89" s="165"/>
      <c r="S89" s="165"/>
      <c r="T89" s="165"/>
      <c r="U89" s="165"/>
      <c r="V89" s="166"/>
      <c r="W89" s="166"/>
      <c r="X89" s="166"/>
    </row>
    <row r="90">
      <c r="A90" s="105">
        <v>45705.0</v>
      </c>
      <c r="B90" s="105">
        <v>45779.0</v>
      </c>
      <c r="C90" s="339">
        <v>220005.0</v>
      </c>
      <c r="D90" s="106" t="s">
        <v>1791</v>
      </c>
      <c r="E90" s="105">
        <v>45444.0</v>
      </c>
      <c r="F90" s="108">
        <f t="shared" si="4"/>
        <v>11</v>
      </c>
      <c r="G90" s="105">
        <v>45475.0</v>
      </c>
      <c r="H90" s="340">
        <f t="shared" si="5"/>
        <v>10</v>
      </c>
      <c r="I90" s="921" t="s">
        <v>59</v>
      </c>
      <c r="J90" s="106">
        <v>141.0</v>
      </c>
      <c r="K90" s="928">
        <v>11000.0</v>
      </c>
      <c r="L90" s="955" t="s">
        <v>68</v>
      </c>
      <c r="M90" s="280">
        <v>45779.0</v>
      </c>
      <c r="N90" s="956" t="s">
        <v>17</v>
      </c>
      <c r="O90" s="444"/>
      <c r="P90" s="777"/>
      <c r="Q90" s="115"/>
      <c r="R90" s="165"/>
      <c r="S90" s="165"/>
      <c r="T90" s="165"/>
      <c r="U90" s="165"/>
      <c r="V90" s="166"/>
      <c r="W90" s="166"/>
      <c r="X90" s="166"/>
    </row>
    <row r="91">
      <c r="A91" s="986">
        <v>45752.0</v>
      </c>
      <c r="B91" s="910">
        <v>45782.0</v>
      </c>
      <c r="C91" s="951">
        <v>248744.0</v>
      </c>
      <c r="D91" s="951" t="s">
        <v>48</v>
      </c>
      <c r="E91" s="986">
        <v>45658.0</v>
      </c>
      <c r="F91" s="108">
        <f t="shared" si="4"/>
        <v>4</v>
      </c>
      <c r="G91" s="986">
        <v>45752.0</v>
      </c>
      <c r="H91" s="340">
        <f t="shared" si="5"/>
        <v>1</v>
      </c>
      <c r="I91" s="771" t="s">
        <v>73</v>
      </c>
      <c r="J91" s="679"/>
      <c r="K91" s="987"/>
      <c r="L91" s="747"/>
      <c r="M91" s="747"/>
      <c r="N91" s="918" t="s">
        <v>25</v>
      </c>
      <c r="O91" s="747"/>
      <c r="P91" s="747"/>
      <c r="Q91" s="115"/>
      <c r="R91" s="165"/>
      <c r="S91" s="165"/>
      <c r="T91" s="165"/>
      <c r="U91" s="165"/>
      <c r="V91" s="166"/>
      <c r="W91" s="166"/>
      <c r="X91" s="166"/>
    </row>
    <row r="92">
      <c r="A92" s="986">
        <v>45752.0</v>
      </c>
      <c r="B92" s="910">
        <v>45782.0</v>
      </c>
      <c r="C92" s="951">
        <v>248746.0</v>
      </c>
      <c r="D92" s="951" t="s">
        <v>88</v>
      </c>
      <c r="E92" s="986">
        <v>45717.0</v>
      </c>
      <c r="F92" s="108">
        <f t="shared" si="4"/>
        <v>2</v>
      </c>
      <c r="G92" s="986">
        <v>45752.0</v>
      </c>
      <c r="H92" s="340">
        <f t="shared" si="5"/>
        <v>1</v>
      </c>
      <c r="I92" s="771" t="s">
        <v>74</v>
      </c>
      <c r="J92" s="443"/>
      <c r="K92" s="771" t="s">
        <v>721</v>
      </c>
      <c r="L92" s="951" t="s">
        <v>51</v>
      </c>
      <c r="M92" s="986">
        <v>45780.0</v>
      </c>
      <c r="N92" s="918" t="s">
        <v>17</v>
      </c>
      <c r="O92" s="443" t="s">
        <v>1823</v>
      </c>
      <c r="P92" s="777"/>
      <c r="Q92" s="115"/>
      <c r="R92" s="165"/>
      <c r="S92" s="165"/>
      <c r="T92" s="165"/>
      <c r="U92" s="165"/>
      <c r="V92" s="166"/>
      <c r="W92" s="166"/>
      <c r="X92" s="166"/>
    </row>
    <row r="93">
      <c r="A93" s="986">
        <v>45752.0</v>
      </c>
      <c r="B93" s="910">
        <v>45783.0</v>
      </c>
      <c r="C93" s="951">
        <v>248753.0</v>
      </c>
      <c r="D93" s="951" t="s">
        <v>158</v>
      </c>
      <c r="E93" s="986">
        <v>45627.0</v>
      </c>
      <c r="F93" s="108">
        <f t="shared" si="4"/>
        <v>5</v>
      </c>
      <c r="G93" s="986">
        <v>45752.0</v>
      </c>
      <c r="H93" s="340">
        <f t="shared" si="5"/>
        <v>1</v>
      </c>
      <c r="I93" s="771" t="s">
        <v>42</v>
      </c>
      <c r="J93" s="679"/>
      <c r="K93" s="680"/>
      <c r="L93" s="777"/>
      <c r="M93" s="986"/>
      <c r="N93" s="918" t="s">
        <v>19</v>
      </c>
      <c r="O93" s="443"/>
      <c r="P93" s="777"/>
      <c r="Q93" s="115"/>
      <c r="R93" s="165"/>
      <c r="S93" s="165"/>
      <c r="T93" s="165"/>
      <c r="U93" s="165"/>
      <c r="V93" s="166"/>
      <c r="W93" s="166"/>
      <c r="X93" s="166"/>
    </row>
    <row r="94">
      <c r="A94" s="986">
        <v>45752.0</v>
      </c>
      <c r="B94" s="910">
        <v>45783.0</v>
      </c>
      <c r="C94" s="951">
        <v>248754.0</v>
      </c>
      <c r="D94" s="951" t="s">
        <v>71</v>
      </c>
      <c r="E94" s="986">
        <v>45689.0</v>
      </c>
      <c r="F94" s="108">
        <f t="shared" si="4"/>
        <v>3</v>
      </c>
      <c r="G94" s="986">
        <v>45752.0</v>
      </c>
      <c r="H94" s="340">
        <f t="shared" si="5"/>
        <v>1</v>
      </c>
      <c r="I94" s="771" t="s">
        <v>42</v>
      </c>
      <c r="J94" s="443"/>
      <c r="K94" s="953"/>
      <c r="L94" s="777"/>
      <c r="M94" s="777"/>
      <c r="N94" s="918" t="s">
        <v>19</v>
      </c>
      <c r="O94" s="951"/>
      <c r="P94" s="777"/>
      <c r="Q94" s="115"/>
      <c r="R94" s="165"/>
      <c r="S94" s="165"/>
      <c r="T94" s="165"/>
      <c r="U94" s="165"/>
      <c r="V94" s="166"/>
      <c r="W94" s="166"/>
      <c r="X94" s="166"/>
    </row>
    <row r="95">
      <c r="A95" s="986">
        <v>45752.0</v>
      </c>
      <c r="B95" s="105">
        <v>45779.0</v>
      </c>
      <c r="C95" s="951">
        <v>248761.0</v>
      </c>
      <c r="D95" s="951" t="s">
        <v>70</v>
      </c>
      <c r="E95" s="986">
        <v>45717.0</v>
      </c>
      <c r="F95" s="108">
        <f t="shared" si="4"/>
        <v>2</v>
      </c>
      <c r="G95" s="986">
        <v>45752.0</v>
      </c>
      <c r="H95" s="340">
        <f t="shared" si="5"/>
        <v>1</v>
      </c>
      <c r="I95" s="771" t="s">
        <v>49</v>
      </c>
      <c r="J95" s="443" t="s">
        <v>33</v>
      </c>
      <c r="K95" s="987"/>
      <c r="L95" s="951" t="s">
        <v>51</v>
      </c>
      <c r="M95" s="986">
        <v>45779.0</v>
      </c>
      <c r="N95" s="918" t="s">
        <v>17</v>
      </c>
      <c r="O95" s="777"/>
      <c r="P95" s="951" t="s">
        <v>61</v>
      </c>
      <c r="Q95" s="115"/>
      <c r="R95" s="165"/>
      <c r="S95" s="165"/>
      <c r="T95" s="165"/>
      <c r="U95" s="165"/>
      <c r="V95" s="166"/>
      <c r="W95" s="166"/>
      <c r="X95" s="166"/>
    </row>
    <row r="96">
      <c r="A96" s="986">
        <v>45754.0</v>
      </c>
      <c r="B96" s="105">
        <v>45779.0</v>
      </c>
      <c r="C96" s="951">
        <v>160121.0</v>
      </c>
      <c r="D96" s="951" t="s">
        <v>58</v>
      </c>
      <c r="E96" s="986">
        <v>45627.0</v>
      </c>
      <c r="F96" s="108">
        <f t="shared" si="4"/>
        <v>5</v>
      </c>
      <c r="G96" s="986">
        <v>45754.0</v>
      </c>
      <c r="H96" s="340">
        <f t="shared" si="5"/>
        <v>0</v>
      </c>
      <c r="I96" s="771" t="s">
        <v>49</v>
      </c>
      <c r="J96" s="443" t="s">
        <v>33</v>
      </c>
      <c r="K96" s="987"/>
      <c r="L96" s="951" t="s">
        <v>51</v>
      </c>
      <c r="M96" s="986">
        <v>45779.0</v>
      </c>
      <c r="N96" s="918" t="s">
        <v>17</v>
      </c>
      <c r="O96" s="747"/>
      <c r="P96" s="951" t="s">
        <v>61</v>
      </c>
      <c r="Q96" s="115"/>
      <c r="R96" s="165"/>
      <c r="S96" s="165"/>
      <c r="T96" s="165"/>
      <c r="U96" s="165"/>
      <c r="V96" s="166"/>
      <c r="W96" s="166"/>
      <c r="X96" s="166"/>
    </row>
    <row r="97">
      <c r="A97" s="986">
        <v>45754.0</v>
      </c>
      <c r="B97" s="910">
        <v>45783.0</v>
      </c>
      <c r="C97" s="951">
        <v>235840.0</v>
      </c>
      <c r="D97" s="951" t="s">
        <v>48</v>
      </c>
      <c r="E97" s="986">
        <v>45597.0</v>
      </c>
      <c r="F97" s="108">
        <f t="shared" si="4"/>
        <v>6</v>
      </c>
      <c r="G97" s="986">
        <v>45754.0</v>
      </c>
      <c r="H97" s="340">
        <f t="shared" si="5"/>
        <v>0</v>
      </c>
      <c r="I97" s="771" t="s">
        <v>73</v>
      </c>
      <c r="J97" s="679"/>
      <c r="K97" s="987"/>
      <c r="L97" s="777"/>
      <c r="M97" s="777"/>
      <c r="N97" s="918" t="s">
        <v>19</v>
      </c>
      <c r="O97" s="777"/>
      <c r="P97" s="777"/>
      <c r="Q97" s="115"/>
      <c r="R97" s="165"/>
      <c r="S97" s="165"/>
      <c r="T97" s="165"/>
      <c r="U97" s="165"/>
      <c r="V97" s="166"/>
      <c r="W97" s="166"/>
      <c r="X97" s="166"/>
    </row>
    <row r="98">
      <c r="A98" s="986">
        <v>45754.0</v>
      </c>
      <c r="B98" s="910">
        <v>45783.0</v>
      </c>
      <c r="C98" s="951">
        <v>240529.0</v>
      </c>
      <c r="D98" s="951" t="s">
        <v>48</v>
      </c>
      <c r="E98" s="986">
        <v>45689.0</v>
      </c>
      <c r="F98" s="108">
        <f t="shared" si="4"/>
        <v>3</v>
      </c>
      <c r="G98" s="986">
        <v>45754.0</v>
      </c>
      <c r="H98" s="340">
        <f t="shared" si="5"/>
        <v>0</v>
      </c>
      <c r="I98" s="771" t="s">
        <v>49</v>
      </c>
      <c r="J98" s="679"/>
      <c r="K98" s="987"/>
      <c r="L98" s="777"/>
      <c r="M98" s="747"/>
      <c r="N98" s="918" t="s">
        <v>19</v>
      </c>
      <c r="O98" s="777"/>
      <c r="P98" s="777"/>
      <c r="Q98" s="115"/>
      <c r="R98" s="165"/>
      <c r="S98" s="165"/>
      <c r="T98" s="165"/>
      <c r="U98" s="165"/>
      <c r="V98" s="166"/>
      <c r="W98" s="166"/>
      <c r="X98" s="166"/>
    </row>
    <row r="99">
      <c r="A99" s="986">
        <v>45754.0</v>
      </c>
      <c r="B99" s="910">
        <v>45783.0</v>
      </c>
      <c r="C99" s="951">
        <v>240759.0</v>
      </c>
      <c r="D99" s="951" t="s">
        <v>104</v>
      </c>
      <c r="E99" s="986">
        <v>45536.0</v>
      </c>
      <c r="F99" s="108">
        <f t="shared" si="4"/>
        <v>8</v>
      </c>
      <c r="G99" s="986">
        <v>45754.0</v>
      </c>
      <c r="H99" s="340">
        <f t="shared" si="5"/>
        <v>0</v>
      </c>
      <c r="I99" s="771" t="s">
        <v>134</v>
      </c>
      <c r="J99" s="679"/>
      <c r="K99" s="987"/>
      <c r="L99" s="777"/>
      <c r="M99" s="777"/>
      <c r="N99" s="918" t="s">
        <v>19</v>
      </c>
      <c r="O99" s="777"/>
      <c r="P99" s="777"/>
      <c r="Q99" s="115"/>
      <c r="R99" s="165"/>
      <c r="S99" s="165"/>
      <c r="T99" s="165"/>
      <c r="U99" s="165"/>
      <c r="V99" s="166"/>
      <c r="W99" s="166"/>
      <c r="X99" s="166"/>
    </row>
    <row r="100">
      <c r="A100" s="986">
        <v>45754.0</v>
      </c>
      <c r="B100" s="910">
        <v>45782.0</v>
      </c>
      <c r="C100" s="951">
        <v>243863.0</v>
      </c>
      <c r="D100" s="951" t="s">
        <v>83</v>
      </c>
      <c r="E100" s="986">
        <v>45717.0</v>
      </c>
      <c r="F100" s="108">
        <f t="shared" si="4"/>
        <v>2</v>
      </c>
      <c r="G100" s="986">
        <v>45754.0</v>
      </c>
      <c r="H100" s="340">
        <f t="shared" si="5"/>
        <v>0</v>
      </c>
      <c r="I100" s="771" t="s">
        <v>59</v>
      </c>
      <c r="J100" s="443"/>
      <c r="K100" s="771" t="s">
        <v>721</v>
      </c>
      <c r="L100" s="951" t="s">
        <v>51</v>
      </c>
      <c r="M100" s="986">
        <v>45780.0</v>
      </c>
      <c r="N100" s="918" t="s">
        <v>17</v>
      </c>
      <c r="O100" s="443" t="s">
        <v>1823</v>
      </c>
      <c r="P100" s="777"/>
      <c r="Q100" s="115"/>
      <c r="R100" s="165"/>
      <c r="S100" s="165"/>
      <c r="T100" s="165"/>
      <c r="U100" s="165"/>
      <c r="V100" s="166"/>
      <c r="W100" s="166"/>
      <c r="X100" s="166"/>
    </row>
    <row r="101">
      <c r="A101" s="986">
        <v>45754.0</v>
      </c>
      <c r="B101" s="910">
        <v>45783.0</v>
      </c>
      <c r="C101" s="951">
        <v>247263.0</v>
      </c>
      <c r="D101" s="951" t="s">
        <v>161</v>
      </c>
      <c r="E101" s="986">
        <v>44986.0</v>
      </c>
      <c r="F101" s="108">
        <f t="shared" si="4"/>
        <v>26</v>
      </c>
      <c r="G101" s="986">
        <v>45754.0</v>
      </c>
      <c r="H101" s="340">
        <f t="shared" si="5"/>
        <v>0</v>
      </c>
      <c r="I101" s="771" t="s">
        <v>42</v>
      </c>
      <c r="J101" s="443"/>
      <c r="K101" s="771"/>
      <c r="L101" s="951"/>
      <c r="M101" s="986"/>
      <c r="N101" s="918" t="s">
        <v>19</v>
      </c>
      <c r="O101" s="443"/>
      <c r="P101" s="777"/>
      <c r="Q101" s="115"/>
      <c r="R101" s="165"/>
      <c r="S101" s="165"/>
      <c r="T101" s="165"/>
      <c r="U101" s="165"/>
      <c r="V101" s="166"/>
      <c r="W101" s="166"/>
      <c r="X101" s="166"/>
    </row>
    <row r="102">
      <c r="A102" s="986">
        <v>45754.0</v>
      </c>
      <c r="B102" s="910">
        <v>45783.0</v>
      </c>
      <c r="C102" s="951">
        <v>247712.0</v>
      </c>
      <c r="D102" s="951" t="s">
        <v>89</v>
      </c>
      <c r="E102" s="986">
        <v>45474.0</v>
      </c>
      <c r="F102" s="108">
        <f t="shared" si="4"/>
        <v>10</v>
      </c>
      <c r="G102" s="986">
        <v>45754.0</v>
      </c>
      <c r="H102" s="340">
        <f t="shared" si="5"/>
        <v>0</v>
      </c>
      <c r="I102" s="771" t="s">
        <v>49</v>
      </c>
      <c r="J102" s="679"/>
      <c r="K102" s="987"/>
      <c r="L102" s="777"/>
      <c r="M102" s="777"/>
      <c r="N102" s="918" t="s">
        <v>20</v>
      </c>
      <c r="O102" s="777"/>
      <c r="P102" s="777"/>
      <c r="Q102" s="115"/>
      <c r="R102" s="165"/>
      <c r="S102" s="165"/>
      <c r="T102" s="165"/>
      <c r="U102" s="165"/>
      <c r="V102" s="166"/>
      <c r="W102" s="166"/>
      <c r="X102" s="166"/>
    </row>
    <row r="103">
      <c r="A103" s="986">
        <v>45754.0</v>
      </c>
      <c r="B103" s="910">
        <v>45782.0</v>
      </c>
      <c r="C103" s="951">
        <v>247718.0</v>
      </c>
      <c r="D103" s="951" t="s">
        <v>48</v>
      </c>
      <c r="E103" s="986">
        <v>45717.0</v>
      </c>
      <c r="F103" s="108">
        <f t="shared" si="4"/>
        <v>2</v>
      </c>
      <c r="G103" s="986">
        <v>45754.0</v>
      </c>
      <c r="H103" s="340">
        <f t="shared" si="5"/>
        <v>0</v>
      </c>
      <c r="I103" s="771" t="s">
        <v>49</v>
      </c>
      <c r="J103" s="443"/>
      <c r="K103" s="771" t="s">
        <v>721</v>
      </c>
      <c r="L103" s="951" t="s">
        <v>51</v>
      </c>
      <c r="M103" s="986">
        <v>45780.0</v>
      </c>
      <c r="N103" s="918" t="s">
        <v>17</v>
      </c>
      <c r="O103" s="443" t="s">
        <v>1823</v>
      </c>
      <c r="P103" s="777"/>
      <c r="Q103" s="115"/>
      <c r="R103" s="165"/>
      <c r="S103" s="165"/>
      <c r="T103" s="165"/>
      <c r="U103" s="165"/>
      <c r="V103" s="166"/>
      <c r="W103" s="166"/>
      <c r="X103" s="166"/>
    </row>
    <row r="104">
      <c r="A104" s="986">
        <v>45754.0</v>
      </c>
      <c r="B104" s="910">
        <v>45782.0</v>
      </c>
      <c r="C104" s="951">
        <v>248141.0</v>
      </c>
      <c r="D104" s="951" t="s">
        <v>58</v>
      </c>
      <c r="E104" s="986">
        <v>45717.0</v>
      </c>
      <c r="F104" s="108">
        <f t="shared" si="4"/>
        <v>2</v>
      </c>
      <c r="G104" s="986">
        <v>45751.0</v>
      </c>
      <c r="H104" s="340">
        <f t="shared" si="5"/>
        <v>1</v>
      </c>
      <c r="I104" s="771" t="s">
        <v>74</v>
      </c>
      <c r="J104" s="443"/>
      <c r="K104" s="771" t="s">
        <v>721</v>
      </c>
      <c r="L104" s="951" t="s">
        <v>51</v>
      </c>
      <c r="M104" s="986">
        <v>45780.0</v>
      </c>
      <c r="N104" s="918" t="s">
        <v>17</v>
      </c>
      <c r="O104" s="443" t="s">
        <v>1823</v>
      </c>
      <c r="P104" s="747"/>
      <c r="Q104" s="115"/>
      <c r="R104" s="165"/>
      <c r="S104" s="165"/>
      <c r="T104" s="165"/>
      <c r="U104" s="165"/>
      <c r="V104" s="166"/>
      <c r="W104" s="166"/>
      <c r="X104" s="166"/>
    </row>
    <row r="105">
      <c r="A105" s="986">
        <v>45754.0</v>
      </c>
      <c r="B105" s="910">
        <v>45783.0</v>
      </c>
      <c r="C105" s="951">
        <v>248316.0</v>
      </c>
      <c r="D105" s="951" t="s">
        <v>161</v>
      </c>
      <c r="E105" s="986">
        <v>45474.0</v>
      </c>
      <c r="F105" s="108">
        <f t="shared" si="4"/>
        <v>10</v>
      </c>
      <c r="G105" s="986">
        <v>45754.0</v>
      </c>
      <c r="H105" s="340">
        <f t="shared" si="5"/>
        <v>0</v>
      </c>
      <c r="I105" s="771" t="s">
        <v>49</v>
      </c>
      <c r="J105" s="443"/>
      <c r="K105" s="988"/>
      <c r="L105" s="777"/>
      <c r="M105" s="986"/>
      <c r="N105" s="918" t="s">
        <v>20</v>
      </c>
      <c r="O105" s="777"/>
      <c r="P105" s="777"/>
      <c r="Q105" s="115"/>
      <c r="R105" s="165"/>
      <c r="S105" s="165"/>
      <c r="T105" s="165"/>
      <c r="U105" s="165"/>
      <c r="V105" s="166"/>
      <c r="W105" s="166"/>
      <c r="X105" s="166"/>
    </row>
    <row r="106">
      <c r="A106" s="986">
        <v>45754.0</v>
      </c>
      <c r="B106" s="910">
        <v>45783.0</v>
      </c>
      <c r="C106" s="951">
        <v>248320.0</v>
      </c>
      <c r="D106" s="951" t="s">
        <v>83</v>
      </c>
      <c r="E106" s="986">
        <v>45658.0</v>
      </c>
      <c r="F106" s="108">
        <f t="shared" si="4"/>
        <v>4</v>
      </c>
      <c r="G106" s="986">
        <v>45754.0</v>
      </c>
      <c r="H106" s="340">
        <f t="shared" si="5"/>
        <v>0</v>
      </c>
      <c r="I106" s="771" t="s">
        <v>49</v>
      </c>
      <c r="J106" s="443"/>
      <c r="K106" s="755"/>
      <c r="L106" s="777"/>
      <c r="M106" s="777"/>
      <c r="N106" s="918" t="s">
        <v>19</v>
      </c>
      <c r="O106" s="777"/>
      <c r="P106" s="777"/>
      <c r="Q106" s="115"/>
      <c r="R106" s="165"/>
      <c r="S106" s="165"/>
      <c r="T106" s="165"/>
      <c r="U106" s="165"/>
      <c r="V106" s="166"/>
      <c r="W106" s="166"/>
      <c r="X106" s="166"/>
    </row>
    <row r="107">
      <c r="A107" s="986">
        <v>45754.0</v>
      </c>
      <c r="B107" s="910">
        <v>45782.0</v>
      </c>
      <c r="C107" s="951">
        <v>248561.0</v>
      </c>
      <c r="D107" s="951" t="s">
        <v>60</v>
      </c>
      <c r="E107" s="986">
        <v>45717.0</v>
      </c>
      <c r="F107" s="108">
        <f t="shared" si="4"/>
        <v>2</v>
      </c>
      <c r="G107" s="986">
        <v>45754.0</v>
      </c>
      <c r="H107" s="340">
        <f t="shared" si="5"/>
        <v>0</v>
      </c>
      <c r="I107" s="771" t="s">
        <v>49</v>
      </c>
      <c r="J107" s="443"/>
      <c r="K107" s="771" t="s">
        <v>721</v>
      </c>
      <c r="L107" s="951" t="s">
        <v>51</v>
      </c>
      <c r="M107" s="986">
        <v>45780.0</v>
      </c>
      <c r="N107" s="918" t="s">
        <v>17</v>
      </c>
      <c r="O107" s="443" t="s">
        <v>1823</v>
      </c>
      <c r="P107" s="747"/>
      <c r="Q107" s="115"/>
      <c r="R107" s="165"/>
      <c r="S107" s="165"/>
      <c r="T107" s="165"/>
      <c r="U107" s="165"/>
      <c r="V107" s="166"/>
      <c r="W107" s="166"/>
      <c r="X107" s="166"/>
    </row>
    <row r="108">
      <c r="A108" s="989">
        <v>45754.0</v>
      </c>
      <c r="B108" s="910">
        <v>45782.0</v>
      </c>
      <c r="C108" s="990">
        <v>248562.0</v>
      </c>
      <c r="D108" s="990" t="s">
        <v>83</v>
      </c>
      <c r="E108" s="989">
        <v>45717.0</v>
      </c>
      <c r="F108" s="108">
        <f t="shared" si="4"/>
        <v>2</v>
      </c>
      <c r="G108" s="986">
        <v>45754.0</v>
      </c>
      <c r="H108" s="340">
        <f t="shared" si="5"/>
        <v>0</v>
      </c>
      <c r="I108" s="990" t="s">
        <v>59</v>
      </c>
      <c r="J108" s="991"/>
      <c r="K108" s="771" t="s">
        <v>721</v>
      </c>
      <c r="L108" s="951" t="s">
        <v>51</v>
      </c>
      <c r="M108" s="986">
        <v>45780.0</v>
      </c>
      <c r="N108" s="918" t="s">
        <v>17</v>
      </c>
      <c r="O108" s="443" t="s">
        <v>1823</v>
      </c>
      <c r="P108" s="108"/>
      <c r="Q108" s="115"/>
      <c r="R108" s="165"/>
      <c r="S108" s="165"/>
      <c r="T108" s="165"/>
      <c r="U108" s="165"/>
      <c r="V108" s="166"/>
      <c r="W108" s="166"/>
      <c r="X108" s="166"/>
    </row>
    <row r="109">
      <c r="A109" s="986">
        <v>45754.0</v>
      </c>
      <c r="B109" s="910">
        <v>45783.0</v>
      </c>
      <c r="C109" s="951">
        <v>248628.0</v>
      </c>
      <c r="D109" s="951" t="s">
        <v>161</v>
      </c>
      <c r="E109" s="986">
        <v>45597.0</v>
      </c>
      <c r="F109" s="108">
        <f t="shared" si="4"/>
        <v>6</v>
      </c>
      <c r="G109" s="986">
        <v>45754.0</v>
      </c>
      <c r="H109" s="340">
        <f t="shared" si="5"/>
        <v>0</v>
      </c>
      <c r="I109" s="951" t="s">
        <v>74</v>
      </c>
      <c r="J109" s="443"/>
      <c r="K109" s="988"/>
      <c r="L109" s="777"/>
      <c r="M109" s="777"/>
      <c r="N109" s="918" t="s">
        <v>20</v>
      </c>
      <c r="O109" s="951"/>
      <c r="P109" s="777"/>
      <c r="Q109" s="115"/>
      <c r="R109" s="165"/>
      <c r="S109" s="165"/>
      <c r="T109" s="165"/>
      <c r="U109" s="165"/>
      <c r="V109" s="166"/>
      <c r="W109" s="166"/>
      <c r="X109" s="166"/>
    </row>
    <row r="110">
      <c r="A110" s="986">
        <v>45754.0</v>
      </c>
      <c r="B110" s="910">
        <v>45782.0</v>
      </c>
      <c r="C110" s="951">
        <v>248677.0</v>
      </c>
      <c r="D110" s="951" t="s">
        <v>112</v>
      </c>
      <c r="E110" s="986">
        <v>45717.0</v>
      </c>
      <c r="F110" s="108">
        <f t="shared" si="4"/>
        <v>2</v>
      </c>
      <c r="G110" s="986">
        <v>45754.0</v>
      </c>
      <c r="H110" s="340">
        <f t="shared" si="5"/>
        <v>0</v>
      </c>
      <c r="I110" s="951" t="s">
        <v>73</v>
      </c>
      <c r="J110" s="443"/>
      <c r="K110" s="771" t="s">
        <v>721</v>
      </c>
      <c r="L110" s="951" t="s">
        <v>51</v>
      </c>
      <c r="M110" s="986">
        <v>45780.0</v>
      </c>
      <c r="N110" s="918" t="s">
        <v>17</v>
      </c>
      <c r="O110" s="443" t="s">
        <v>1823</v>
      </c>
      <c r="P110" s="777"/>
      <c r="Q110" s="115"/>
      <c r="R110" s="165"/>
      <c r="S110" s="165"/>
      <c r="T110" s="165"/>
      <c r="U110" s="165"/>
      <c r="V110" s="166"/>
      <c r="W110" s="166"/>
      <c r="X110" s="166"/>
    </row>
    <row r="111">
      <c r="A111" s="986">
        <v>45754.0</v>
      </c>
      <c r="B111" s="910">
        <v>45782.0</v>
      </c>
      <c r="C111" s="951">
        <v>248679.0</v>
      </c>
      <c r="D111" s="951" t="s">
        <v>77</v>
      </c>
      <c r="E111" s="986">
        <v>45717.0</v>
      </c>
      <c r="F111" s="108">
        <f t="shared" si="4"/>
        <v>2</v>
      </c>
      <c r="G111" s="992">
        <v>45754.0</v>
      </c>
      <c r="H111" s="340">
        <f t="shared" si="5"/>
        <v>0</v>
      </c>
      <c r="I111" s="951" t="s">
        <v>59</v>
      </c>
      <c r="J111" s="679"/>
      <c r="K111" s="771" t="s">
        <v>721</v>
      </c>
      <c r="L111" s="951" t="s">
        <v>51</v>
      </c>
      <c r="M111" s="986">
        <v>45780.0</v>
      </c>
      <c r="N111" s="918" t="s">
        <v>17</v>
      </c>
      <c r="O111" s="443" t="s">
        <v>1823</v>
      </c>
      <c r="P111" s="777"/>
      <c r="Q111" s="115"/>
      <c r="R111" s="165"/>
      <c r="S111" s="165"/>
      <c r="T111" s="165"/>
      <c r="U111" s="165"/>
      <c r="V111" s="166"/>
      <c r="W111" s="166"/>
      <c r="X111" s="166"/>
    </row>
    <row r="112">
      <c r="A112" s="986">
        <v>45754.0</v>
      </c>
      <c r="B112" s="910">
        <v>45782.0</v>
      </c>
      <c r="C112" s="951">
        <v>248769.0</v>
      </c>
      <c r="D112" s="951" t="s">
        <v>58</v>
      </c>
      <c r="E112" s="986">
        <v>45748.0</v>
      </c>
      <c r="F112" s="108">
        <f t="shared" si="4"/>
        <v>1</v>
      </c>
      <c r="G112" s="986">
        <v>45754.0</v>
      </c>
      <c r="H112" s="340">
        <f t="shared" si="5"/>
        <v>0</v>
      </c>
      <c r="I112" s="951" t="s">
        <v>59</v>
      </c>
      <c r="J112" s="679"/>
      <c r="K112" s="755"/>
      <c r="L112" s="777"/>
      <c r="M112" s="777"/>
      <c r="N112" s="918" t="s">
        <v>25</v>
      </c>
      <c r="O112" s="777"/>
      <c r="P112" s="777"/>
      <c r="Q112" s="115"/>
      <c r="R112" s="165"/>
      <c r="S112" s="165"/>
      <c r="T112" s="165"/>
      <c r="U112" s="165"/>
      <c r="V112" s="166"/>
      <c r="W112" s="166"/>
      <c r="X112" s="166"/>
    </row>
    <row r="113">
      <c r="A113" s="986">
        <v>45754.0</v>
      </c>
      <c r="B113" s="910">
        <v>45783.0</v>
      </c>
      <c r="C113" s="951">
        <v>248787.0</v>
      </c>
      <c r="D113" s="951" t="s">
        <v>60</v>
      </c>
      <c r="E113" s="986">
        <v>45689.0</v>
      </c>
      <c r="F113" s="108">
        <f t="shared" si="4"/>
        <v>3</v>
      </c>
      <c r="G113" s="986">
        <v>45754.0</v>
      </c>
      <c r="H113" s="340">
        <f t="shared" si="5"/>
        <v>0</v>
      </c>
      <c r="I113" s="951" t="s">
        <v>73</v>
      </c>
      <c r="J113" s="443"/>
      <c r="K113" s="777"/>
      <c r="L113" s="777"/>
      <c r="M113" s="986"/>
      <c r="N113" s="918" t="s">
        <v>19</v>
      </c>
      <c r="O113" s="443"/>
      <c r="P113" s="777"/>
      <c r="Q113" s="115"/>
      <c r="R113" s="165"/>
      <c r="S113" s="165"/>
      <c r="T113" s="165"/>
      <c r="U113" s="165"/>
      <c r="V113" s="166"/>
      <c r="W113" s="166"/>
      <c r="X113" s="166"/>
    </row>
    <row r="114">
      <c r="A114" s="986">
        <v>45754.0</v>
      </c>
      <c r="B114" s="910">
        <v>45783.0</v>
      </c>
      <c r="C114" s="951">
        <v>248797.0</v>
      </c>
      <c r="D114" s="951" t="s">
        <v>104</v>
      </c>
      <c r="E114" s="986">
        <v>45627.0</v>
      </c>
      <c r="F114" s="108">
        <f t="shared" si="4"/>
        <v>5</v>
      </c>
      <c r="G114" s="986">
        <v>45754.0</v>
      </c>
      <c r="H114" s="340">
        <f t="shared" si="5"/>
        <v>0</v>
      </c>
      <c r="I114" s="951" t="s">
        <v>42</v>
      </c>
      <c r="J114" s="679"/>
      <c r="K114" s="755"/>
      <c r="L114" s="777"/>
      <c r="M114" s="777"/>
      <c r="N114" s="918" t="s">
        <v>19</v>
      </c>
      <c r="O114" s="777"/>
      <c r="P114" s="777"/>
      <c r="Q114" s="115"/>
      <c r="R114" s="165"/>
      <c r="S114" s="165"/>
      <c r="T114" s="165"/>
      <c r="U114" s="165"/>
      <c r="V114" s="166"/>
      <c r="W114" s="166"/>
      <c r="X114" s="166"/>
    </row>
    <row r="115">
      <c r="A115" s="986">
        <v>45754.0</v>
      </c>
      <c r="B115" s="910">
        <v>45782.0</v>
      </c>
      <c r="C115" s="951">
        <v>248814.0</v>
      </c>
      <c r="D115" s="951" t="s">
        <v>58</v>
      </c>
      <c r="E115" s="986">
        <v>45717.0</v>
      </c>
      <c r="F115" s="108">
        <f t="shared" si="4"/>
        <v>2</v>
      </c>
      <c r="G115" s="986">
        <v>45754.0</v>
      </c>
      <c r="H115" s="340">
        <f t="shared" si="5"/>
        <v>0</v>
      </c>
      <c r="I115" s="951" t="s">
        <v>59</v>
      </c>
      <c r="J115" s="443"/>
      <c r="K115" s="771" t="s">
        <v>721</v>
      </c>
      <c r="L115" s="951" t="s">
        <v>51</v>
      </c>
      <c r="M115" s="986">
        <v>45780.0</v>
      </c>
      <c r="N115" s="918" t="s">
        <v>17</v>
      </c>
      <c r="O115" s="443" t="s">
        <v>1823</v>
      </c>
      <c r="P115" s="777"/>
      <c r="Q115" s="115"/>
      <c r="R115" s="165"/>
      <c r="S115" s="165"/>
      <c r="T115" s="165"/>
      <c r="U115" s="165"/>
      <c r="V115" s="166"/>
      <c r="W115" s="166"/>
      <c r="X115" s="166"/>
    </row>
    <row r="116">
      <c r="A116" s="986">
        <v>45754.0</v>
      </c>
      <c r="B116" s="910">
        <v>45783.0</v>
      </c>
      <c r="C116" s="951">
        <v>248853.0</v>
      </c>
      <c r="D116" s="951" t="s">
        <v>87</v>
      </c>
      <c r="E116" s="986">
        <v>45413.0</v>
      </c>
      <c r="F116" s="108">
        <f t="shared" si="4"/>
        <v>12</v>
      </c>
      <c r="G116" s="986">
        <v>45754.0</v>
      </c>
      <c r="H116" s="340">
        <f t="shared" si="5"/>
        <v>0</v>
      </c>
      <c r="I116" s="951" t="s">
        <v>74</v>
      </c>
      <c r="J116" s="443"/>
      <c r="K116" s="755"/>
      <c r="L116" s="777"/>
      <c r="M116" s="777"/>
      <c r="N116" s="918" t="s">
        <v>20</v>
      </c>
      <c r="O116" s="777"/>
      <c r="P116" s="777"/>
      <c r="Q116" s="115"/>
      <c r="R116" s="165"/>
      <c r="S116" s="165"/>
      <c r="T116" s="165"/>
      <c r="U116" s="165"/>
      <c r="V116" s="166"/>
      <c r="W116" s="166"/>
      <c r="X116" s="166"/>
    </row>
    <row r="117">
      <c r="A117" s="986">
        <v>45754.0</v>
      </c>
      <c r="B117" s="910">
        <v>45783.0</v>
      </c>
      <c r="C117" s="951">
        <v>248880.0</v>
      </c>
      <c r="D117" s="951" t="s">
        <v>161</v>
      </c>
      <c r="E117" s="986">
        <v>45658.0</v>
      </c>
      <c r="F117" s="108">
        <f t="shared" si="4"/>
        <v>4</v>
      </c>
      <c r="G117" s="986">
        <v>45754.0</v>
      </c>
      <c r="H117" s="340">
        <f t="shared" si="5"/>
        <v>0</v>
      </c>
      <c r="I117" s="951" t="s">
        <v>49</v>
      </c>
      <c r="J117" s="443"/>
      <c r="K117" s="755"/>
      <c r="L117" s="777"/>
      <c r="M117" s="777"/>
      <c r="N117" s="918" t="s">
        <v>19</v>
      </c>
      <c r="O117" s="951"/>
      <c r="P117" s="777"/>
      <c r="Q117" s="115"/>
      <c r="R117" s="165"/>
      <c r="S117" s="165"/>
      <c r="T117" s="165"/>
      <c r="U117" s="165"/>
      <c r="V117" s="166"/>
      <c r="W117" s="166"/>
      <c r="X117" s="166"/>
    </row>
    <row r="118">
      <c r="A118" s="986">
        <v>45754.0</v>
      </c>
      <c r="B118" s="910">
        <v>45783.0</v>
      </c>
      <c r="C118" s="951">
        <v>248910.0</v>
      </c>
      <c r="D118" s="951" t="s">
        <v>88</v>
      </c>
      <c r="E118" s="986">
        <v>45566.0</v>
      </c>
      <c r="F118" s="108">
        <f t="shared" si="4"/>
        <v>7</v>
      </c>
      <c r="G118" s="986">
        <v>45754.0</v>
      </c>
      <c r="H118" s="340">
        <f t="shared" si="5"/>
        <v>0</v>
      </c>
      <c r="I118" s="951" t="s">
        <v>49</v>
      </c>
      <c r="J118" s="443"/>
      <c r="K118" s="755"/>
      <c r="L118" s="777"/>
      <c r="M118" s="777"/>
      <c r="N118" s="918" t="s">
        <v>20</v>
      </c>
      <c r="O118" s="951"/>
      <c r="P118" s="777"/>
      <c r="Q118" s="115"/>
      <c r="R118" s="165"/>
      <c r="S118" s="165"/>
      <c r="T118" s="165"/>
      <c r="U118" s="165"/>
      <c r="V118" s="166"/>
      <c r="W118" s="166"/>
      <c r="X118" s="166"/>
    </row>
    <row r="119">
      <c r="A119" s="986">
        <v>45755.0</v>
      </c>
      <c r="B119" s="910">
        <v>45782.0</v>
      </c>
      <c r="C119" s="951">
        <v>248232.0</v>
      </c>
      <c r="D119" s="951" t="s">
        <v>83</v>
      </c>
      <c r="E119" s="986">
        <v>45717.0</v>
      </c>
      <c r="F119" s="108">
        <f t="shared" si="4"/>
        <v>2</v>
      </c>
      <c r="G119" s="986">
        <v>45755.0</v>
      </c>
      <c r="H119" s="340">
        <f t="shared" si="5"/>
        <v>0</v>
      </c>
      <c r="I119" s="951" t="s">
        <v>74</v>
      </c>
      <c r="J119" s="679"/>
      <c r="K119" s="771" t="s">
        <v>721</v>
      </c>
      <c r="L119" s="951" t="s">
        <v>51</v>
      </c>
      <c r="M119" s="986">
        <v>45780.0</v>
      </c>
      <c r="N119" s="918" t="s">
        <v>17</v>
      </c>
      <c r="O119" s="443" t="s">
        <v>1823</v>
      </c>
      <c r="P119" s="777"/>
      <c r="Q119" s="115"/>
      <c r="R119" s="165"/>
      <c r="S119" s="165"/>
      <c r="T119" s="165"/>
      <c r="U119" s="165"/>
      <c r="V119" s="166"/>
      <c r="W119" s="166"/>
      <c r="X119" s="166"/>
    </row>
    <row r="120">
      <c r="A120" s="986">
        <v>45755.0</v>
      </c>
      <c r="B120" s="910">
        <v>45783.0</v>
      </c>
      <c r="C120" s="951">
        <v>248252.0</v>
      </c>
      <c r="D120" s="951" t="s">
        <v>112</v>
      </c>
      <c r="E120" s="986">
        <v>45597.0</v>
      </c>
      <c r="F120" s="108">
        <f t="shared" si="4"/>
        <v>6</v>
      </c>
      <c r="G120" s="986">
        <v>45755.0</v>
      </c>
      <c r="H120" s="340">
        <f t="shared" si="5"/>
        <v>0</v>
      </c>
      <c r="I120" s="951" t="s">
        <v>49</v>
      </c>
      <c r="J120" s="443"/>
      <c r="K120" s="755"/>
      <c r="L120" s="777"/>
      <c r="M120" s="986"/>
      <c r="N120" s="918" t="s">
        <v>20</v>
      </c>
      <c r="O120" s="951"/>
      <c r="P120" s="777"/>
      <c r="Q120" s="115"/>
      <c r="R120" s="165"/>
      <c r="S120" s="165"/>
      <c r="T120" s="165"/>
      <c r="U120" s="165"/>
      <c r="V120" s="166"/>
      <c r="W120" s="166"/>
      <c r="X120" s="166"/>
    </row>
    <row r="121">
      <c r="A121" s="986">
        <v>45755.0</v>
      </c>
      <c r="B121" s="910">
        <v>45782.0</v>
      </c>
      <c r="C121" s="951">
        <v>248597.0</v>
      </c>
      <c r="D121" s="951" t="s">
        <v>118</v>
      </c>
      <c r="E121" s="986">
        <v>45717.0</v>
      </c>
      <c r="F121" s="108">
        <f t="shared" si="4"/>
        <v>2</v>
      </c>
      <c r="G121" s="986">
        <v>45755.0</v>
      </c>
      <c r="H121" s="340">
        <f t="shared" si="5"/>
        <v>0</v>
      </c>
      <c r="I121" s="951" t="s">
        <v>73</v>
      </c>
      <c r="J121" s="443"/>
      <c r="K121" s="771" t="s">
        <v>721</v>
      </c>
      <c r="L121" s="951" t="s">
        <v>51</v>
      </c>
      <c r="M121" s="986">
        <v>45780.0</v>
      </c>
      <c r="N121" s="918" t="s">
        <v>17</v>
      </c>
      <c r="O121" s="443" t="s">
        <v>1823</v>
      </c>
      <c r="P121" s="777"/>
      <c r="Q121" s="115"/>
      <c r="R121" s="165"/>
      <c r="S121" s="165"/>
      <c r="T121" s="165"/>
      <c r="U121" s="165"/>
      <c r="V121" s="166"/>
      <c r="W121" s="166"/>
      <c r="X121" s="166"/>
    </row>
    <row r="122">
      <c r="A122" s="986">
        <v>45755.0</v>
      </c>
      <c r="B122" s="910">
        <v>45783.0</v>
      </c>
      <c r="C122" s="951">
        <v>248601.0</v>
      </c>
      <c r="D122" s="951" t="s">
        <v>83</v>
      </c>
      <c r="E122" s="986">
        <v>45566.0</v>
      </c>
      <c r="F122" s="108">
        <f t="shared" si="4"/>
        <v>7</v>
      </c>
      <c r="G122" s="986">
        <v>45755.0</v>
      </c>
      <c r="H122" s="340">
        <f t="shared" si="5"/>
        <v>0</v>
      </c>
      <c r="I122" s="951" t="s">
        <v>42</v>
      </c>
      <c r="J122" s="679"/>
      <c r="K122" s="755"/>
      <c r="L122" s="777"/>
      <c r="M122" s="986"/>
      <c r="N122" s="918" t="s">
        <v>19</v>
      </c>
      <c r="O122" s="951"/>
      <c r="P122" s="777"/>
      <c r="Q122" s="115"/>
      <c r="R122" s="165"/>
      <c r="S122" s="165"/>
      <c r="T122" s="165"/>
      <c r="U122" s="165"/>
      <c r="V122" s="166"/>
      <c r="W122" s="166"/>
      <c r="X122" s="166"/>
    </row>
    <row r="123">
      <c r="A123" s="986">
        <v>45755.0</v>
      </c>
      <c r="B123" s="910">
        <v>45783.0</v>
      </c>
      <c r="C123" s="951">
        <v>248603.0</v>
      </c>
      <c r="D123" s="951" t="s">
        <v>83</v>
      </c>
      <c r="E123" s="986">
        <v>45597.0</v>
      </c>
      <c r="F123" s="108">
        <f t="shared" si="4"/>
        <v>6</v>
      </c>
      <c r="G123" s="986">
        <v>45755.0</v>
      </c>
      <c r="H123" s="340">
        <f t="shared" si="5"/>
        <v>0</v>
      </c>
      <c r="I123" s="951" t="s">
        <v>49</v>
      </c>
      <c r="J123" s="443"/>
      <c r="K123" s="951"/>
      <c r="L123" s="777"/>
      <c r="M123" s="986"/>
      <c r="N123" s="918" t="s">
        <v>20</v>
      </c>
      <c r="O123" s="951"/>
      <c r="P123" s="777"/>
      <c r="Q123" s="115"/>
      <c r="R123" s="165"/>
      <c r="S123" s="165"/>
      <c r="T123" s="165"/>
      <c r="U123" s="165"/>
      <c r="V123" s="166"/>
      <c r="W123" s="166"/>
      <c r="X123" s="166"/>
    </row>
    <row r="124">
      <c r="A124" s="986">
        <v>45755.0</v>
      </c>
      <c r="B124" s="910">
        <v>45782.0</v>
      </c>
      <c r="C124" s="951">
        <v>248610.0</v>
      </c>
      <c r="D124" s="951" t="s">
        <v>118</v>
      </c>
      <c r="E124" s="986">
        <v>45717.0</v>
      </c>
      <c r="F124" s="108">
        <f t="shared" si="4"/>
        <v>2</v>
      </c>
      <c r="G124" s="986">
        <v>45755.0</v>
      </c>
      <c r="H124" s="340">
        <f t="shared" si="5"/>
        <v>0</v>
      </c>
      <c r="I124" s="951" t="s">
        <v>73</v>
      </c>
      <c r="J124" s="679"/>
      <c r="K124" s="771" t="s">
        <v>721</v>
      </c>
      <c r="L124" s="951" t="s">
        <v>51</v>
      </c>
      <c r="M124" s="986">
        <v>45780.0</v>
      </c>
      <c r="N124" s="918" t="s">
        <v>17</v>
      </c>
      <c r="O124" s="443" t="s">
        <v>1823</v>
      </c>
      <c r="P124" s="777"/>
      <c r="Q124" s="115"/>
      <c r="R124" s="165"/>
      <c r="S124" s="165"/>
      <c r="T124" s="165"/>
      <c r="U124" s="165"/>
      <c r="V124" s="166"/>
      <c r="W124" s="166"/>
      <c r="X124" s="166"/>
    </row>
    <row r="125">
      <c r="A125" s="986">
        <v>45755.0</v>
      </c>
      <c r="B125" s="910">
        <v>45783.0</v>
      </c>
      <c r="C125" s="951">
        <v>248646.0</v>
      </c>
      <c r="D125" s="951" t="s">
        <v>89</v>
      </c>
      <c r="E125" s="986">
        <v>45689.0</v>
      </c>
      <c r="F125" s="108">
        <f t="shared" si="4"/>
        <v>3</v>
      </c>
      <c r="G125" s="986">
        <v>45754.0</v>
      </c>
      <c r="H125" s="340">
        <f t="shared" si="5"/>
        <v>0</v>
      </c>
      <c r="I125" s="951" t="s">
        <v>49</v>
      </c>
      <c r="J125" s="443"/>
      <c r="K125" s="951"/>
      <c r="L125" s="777"/>
      <c r="M125" s="986"/>
      <c r="N125" s="918" t="s">
        <v>19</v>
      </c>
      <c r="O125" s="951"/>
      <c r="P125" s="777"/>
      <c r="Q125" s="115"/>
      <c r="R125" s="165"/>
      <c r="S125" s="165"/>
      <c r="T125" s="165"/>
      <c r="U125" s="165"/>
      <c r="V125" s="166"/>
      <c r="W125" s="166"/>
      <c r="X125" s="166"/>
    </row>
    <row r="126">
      <c r="A126" s="986">
        <v>45755.0</v>
      </c>
      <c r="B126" s="910">
        <v>45782.0</v>
      </c>
      <c r="C126" s="951">
        <v>248662.0</v>
      </c>
      <c r="D126" s="951" t="s">
        <v>104</v>
      </c>
      <c r="E126" s="986">
        <v>45717.0</v>
      </c>
      <c r="F126" s="108">
        <f t="shared" si="4"/>
        <v>2</v>
      </c>
      <c r="G126" s="986">
        <v>45755.0</v>
      </c>
      <c r="H126" s="340">
        <f t="shared" si="5"/>
        <v>0</v>
      </c>
      <c r="I126" s="951" t="s">
        <v>59</v>
      </c>
      <c r="J126" s="443"/>
      <c r="K126" s="771" t="s">
        <v>721</v>
      </c>
      <c r="L126" s="951" t="s">
        <v>51</v>
      </c>
      <c r="M126" s="986">
        <v>45780.0</v>
      </c>
      <c r="N126" s="918" t="s">
        <v>17</v>
      </c>
      <c r="O126" s="443" t="s">
        <v>1823</v>
      </c>
      <c r="P126" s="747"/>
      <c r="Q126" s="115"/>
      <c r="R126" s="165"/>
      <c r="S126" s="165"/>
      <c r="T126" s="165"/>
      <c r="U126" s="165"/>
      <c r="V126" s="166"/>
      <c r="W126" s="166"/>
      <c r="X126" s="166"/>
    </row>
    <row r="127">
      <c r="A127" s="986">
        <v>45755.0</v>
      </c>
      <c r="B127" s="910">
        <v>45783.0</v>
      </c>
      <c r="C127" s="951">
        <v>248665.0</v>
      </c>
      <c r="D127" s="951" t="s">
        <v>58</v>
      </c>
      <c r="E127" s="986">
        <v>45689.0</v>
      </c>
      <c r="F127" s="108">
        <f t="shared" si="4"/>
        <v>3</v>
      </c>
      <c r="G127" s="986">
        <v>45755.0</v>
      </c>
      <c r="H127" s="340">
        <f t="shared" si="5"/>
        <v>0</v>
      </c>
      <c r="I127" s="951" t="s">
        <v>49</v>
      </c>
      <c r="J127" s="754"/>
      <c r="K127" s="988"/>
      <c r="L127" s="777"/>
      <c r="M127" s="777"/>
      <c r="N127" s="918" t="s">
        <v>19</v>
      </c>
      <c r="O127" s="777"/>
      <c r="P127" s="777"/>
      <c r="Q127" s="115"/>
      <c r="R127" s="165"/>
      <c r="S127" s="165"/>
      <c r="T127" s="165"/>
      <c r="U127" s="165"/>
      <c r="V127" s="166"/>
      <c r="W127" s="166"/>
      <c r="X127" s="166"/>
    </row>
    <row r="128">
      <c r="A128" s="986">
        <v>45755.0</v>
      </c>
      <c r="B128" s="910">
        <v>45783.0</v>
      </c>
      <c r="C128" s="951">
        <v>248713.0</v>
      </c>
      <c r="D128" s="951" t="s">
        <v>111</v>
      </c>
      <c r="E128" s="986">
        <v>45658.0</v>
      </c>
      <c r="F128" s="108">
        <f t="shared" si="4"/>
        <v>4</v>
      </c>
      <c r="G128" s="986">
        <v>45755.0</v>
      </c>
      <c r="H128" s="340">
        <f t="shared" si="5"/>
        <v>0</v>
      </c>
      <c r="I128" s="951" t="s">
        <v>49</v>
      </c>
      <c r="J128" s="443"/>
      <c r="K128" s="993" t="s">
        <v>1824</v>
      </c>
      <c r="L128" s="747"/>
      <c r="M128" s="986"/>
      <c r="N128" s="918" t="s">
        <v>21</v>
      </c>
      <c r="O128" s="443"/>
      <c r="P128" s="747"/>
      <c r="Q128" s="115"/>
      <c r="R128" s="165"/>
      <c r="S128" s="165"/>
      <c r="T128" s="165"/>
      <c r="U128" s="165"/>
      <c r="V128" s="166"/>
      <c r="W128" s="166"/>
      <c r="X128" s="166"/>
    </row>
    <row r="129">
      <c r="A129" s="986">
        <v>45755.0</v>
      </c>
      <c r="B129" s="910">
        <v>45782.0</v>
      </c>
      <c r="C129" s="951">
        <v>248793.0</v>
      </c>
      <c r="D129" s="951" t="s">
        <v>83</v>
      </c>
      <c r="E129" s="986">
        <v>45717.0</v>
      </c>
      <c r="F129" s="108">
        <f t="shared" si="4"/>
        <v>2</v>
      </c>
      <c r="G129" s="986">
        <v>45755.0</v>
      </c>
      <c r="H129" s="340">
        <f t="shared" si="5"/>
        <v>0</v>
      </c>
      <c r="I129" s="951" t="s">
        <v>49</v>
      </c>
      <c r="J129" s="443"/>
      <c r="K129" s="771" t="s">
        <v>721</v>
      </c>
      <c r="L129" s="951" t="s">
        <v>51</v>
      </c>
      <c r="M129" s="986">
        <v>45780.0</v>
      </c>
      <c r="N129" s="918" t="s">
        <v>17</v>
      </c>
      <c r="O129" s="443" t="s">
        <v>1823</v>
      </c>
      <c r="P129" s="777"/>
      <c r="Q129" s="115"/>
      <c r="R129" s="165"/>
      <c r="S129" s="165"/>
      <c r="T129" s="165"/>
      <c r="U129" s="165"/>
      <c r="V129" s="166"/>
      <c r="W129" s="166"/>
      <c r="X129" s="166"/>
    </row>
    <row r="130">
      <c r="A130" s="986">
        <v>45755.0</v>
      </c>
      <c r="B130" s="910">
        <v>45782.0</v>
      </c>
      <c r="C130" s="951">
        <v>248801.0</v>
      </c>
      <c r="D130" s="951" t="s">
        <v>95</v>
      </c>
      <c r="E130" s="986">
        <v>45717.0</v>
      </c>
      <c r="F130" s="108">
        <f t="shared" si="4"/>
        <v>2</v>
      </c>
      <c r="G130" s="986">
        <v>45755.0</v>
      </c>
      <c r="H130" s="340">
        <f t="shared" si="5"/>
        <v>0</v>
      </c>
      <c r="I130" s="951" t="s">
        <v>59</v>
      </c>
      <c r="J130" s="754"/>
      <c r="K130" s="771" t="s">
        <v>721</v>
      </c>
      <c r="L130" s="951" t="s">
        <v>51</v>
      </c>
      <c r="M130" s="986">
        <v>45780.0</v>
      </c>
      <c r="N130" s="918" t="s">
        <v>17</v>
      </c>
      <c r="O130" s="443" t="s">
        <v>1823</v>
      </c>
      <c r="P130" s="777"/>
      <c r="Q130" s="115"/>
      <c r="R130" s="165"/>
      <c r="S130" s="165"/>
      <c r="T130" s="165"/>
      <c r="U130" s="165"/>
      <c r="V130" s="166"/>
      <c r="W130" s="166"/>
      <c r="X130" s="166"/>
    </row>
    <row r="131">
      <c r="A131" s="986">
        <v>45755.0</v>
      </c>
      <c r="B131" s="910">
        <v>45783.0</v>
      </c>
      <c r="C131" s="951">
        <v>248820.0</v>
      </c>
      <c r="D131" s="951" t="s">
        <v>116</v>
      </c>
      <c r="E131" s="986">
        <v>45627.0</v>
      </c>
      <c r="F131" s="108">
        <f t="shared" si="4"/>
        <v>5</v>
      </c>
      <c r="G131" s="986">
        <v>45755.0</v>
      </c>
      <c r="H131" s="340">
        <f t="shared" si="5"/>
        <v>0</v>
      </c>
      <c r="I131" s="951" t="s">
        <v>49</v>
      </c>
      <c r="J131" s="443"/>
      <c r="K131" s="951"/>
      <c r="L131" s="951"/>
      <c r="M131" s="986"/>
      <c r="N131" s="918" t="s">
        <v>19</v>
      </c>
      <c r="O131" s="951"/>
      <c r="P131" s="777"/>
      <c r="Q131" s="115"/>
      <c r="R131" s="165"/>
      <c r="S131" s="165"/>
      <c r="T131" s="165"/>
      <c r="U131" s="165"/>
      <c r="V131" s="166"/>
      <c r="W131" s="166"/>
      <c r="X131" s="166"/>
    </row>
    <row r="132">
      <c r="A132" s="986">
        <v>45755.0</v>
      </c>
      <c r="B132" s="910">
        <v>45782.0</v>
      </c>
      <c r="C132" s="951">
        <v>248829.0</v>
      </c>
      <c r="D132" s="951" t="s">
        <v>89</v>
      </c>
      <c r="E132" s="986">
        <v>45717.0</v>
      </c>
      <c r="F132" s="108">
        <f t="shared" si="4"/>
        <v>2</v>
      </c>
      <c r="G132" s="986">
        <v>45755.0</v>
      </c>
      <c r="H132" s="340">
        <f t="shared" si="5"/>
        <v>0</v>
      </c>
      <c r="I132" s="951" t="s">
        <v>49</v>
      </c>
      <c r="J132" s="443"/>
      <c r="K132" s="771" t="s">
        <v>721</v>
      </c>
      <c r="L132" s="951" t="s">
        <v>51</v>
      </c>
      <c r="M132" s="986">
        <v>45780.0</v>
      </c>
      <c r="N132" s="918" t="s">
        <v>17</v>
      </c>
      <c r="O132" s="443" t="s">
        <v>1823</v>
      </c>
      <c r="P132" s="777"/>
      <c r="Q132" s="115"/>
      <c r="R132" s="165"/>
      <c r="S132" s="165"/>
      <c r="T132" s="165"/>
      <c r="U132" s="165"/>
      <c r="V132" s="166"/>
      <c r="W132" s="166"/>
      <c r="X132" s="166"/>
    </row>
    <row r="133">
      <c r="A133" s="986">
        <v>45755.0</v>
      </c>
      <c r="B133" s="910">
        <v>45782.0</v>
      </c>
      <c r="C133" s="951">
        <v>248878.0</v>
      </c>
      <c r="D133" s="951" t="s">
        <v>88</v>
      </c>
      <c r="E133" s="986">
        <v>45717.0</v>
      </c>
      <c r="F133" s="108">
        <f t="shared" si="4"/>
        <v>2</v>
      </c>
      <c r="G133" s="986">
        <v>45755.0</v>
      </c>
      <c r="H133" s="340">
        <f t="shared" si="5"/>
        <v>0</v>
      </c>
      <c r="I133" s="951" t="s">
        <v>59</v>
      </c>
      <c r="J133" s="443"/>
      <c r="K133" s="771" t="s">
        <v>721</v>
      </c>
      <c r="L133" s="951" t="s">
        <v>51</v>
      </c>
      <c r="M133" s="986">
        <v>45780.0</v>
      </c>
      <c r="N133" s="918" t="s">
        <v>17</v>
      </c>
      <c r="O133" s="443" t="s">
        <v>1823</v>
      </c>
      <c r="P133" s="777"/>
      <c r="Q133" s="115"/>
      <c r="R133" s="165"/>
      <c r="S133" s="165"/>
      <c r="T133" s="165"/>
      <c r="U133" s="165"/>
      <c r="V133" s="166"/>
      <c r="W133" s="166"/>
      <c r="X133" s="166"/>
    </row>
    <row r="134">
      <c r="A134" s="986">
        <v>45755.0</v>
      </c>
      <c r="B134" s="910">
        <v>45783.0</v>
      </c>
      <c r="C134" s="951">
        <v>248928.0</v>
      </c>
      <c r="D134" s="951" t="s">
        <v>77</v>
      </c>
      <c r="E134" s="986">
        <v>45658.0</v>
      </c>
      <c r="F134" s="108">
        <f t="shared" si="4"/>
        <v>4</v>
      </c>
      <c r="G134" s="986">
        <v>45755.0</v>
      </c>
      <c r="H134" s="340">
        <f t="shared" si="5"/>
        <v>0</v>
      </c>
      <c r="I134" s="951" t="s">
        <v>74</v>
      </c>
      <c r="J134" s="679"/>
      <c r="K134" s="755"/>
      <c r="L134" s="777"/>
      <c r="M134" s="777"/>
      <c r="N134" s="918" t="s">
        <v>19</v>
      </c>
      <c r="O134" s="777"/>
      <c r="P134" s="777"/>
      <c r="Q134" s="115"/>
      <c r="R134" s="165"/>
      <c r="S134" s="165"/>
      <c r="T134" s="165"/>
      <c r="U134" s="165"/>
      <c r="V134" s="166"/>
      <c r="W134" s="166"/>
      <c r="X134" s="166"/>
    </row>
    <row r="135">
      <c r="A135" s="986">
        <v>45755.0</v>
      </c>
      <c r="B135" s="910">
        <v>45782.0</v>
      </c>
      <c r="C135" s="951">
        <v>248943.0</v>
      </c>
      <c r="D135" s="951" t="s">
        <v>70</v>
      </c>
      <c r="E135" s="986">
        <v>45627.0</v>
      </c>
      <c r="F135" s="108">
        <f t="shared" si="4"/>
        <v>5</v>
      </c>
      <c r="G135" s="986">
        <v>45755.0</v>
      </c>
      <c r="H135" s="340">
        <f t="shared" si="5"/>
        <v>0</v>
      </c>
      <c r="I135" s="951" t="s">
        <v>59</v>
      </c>
      <c r="J135" s="443"/>
      <c r="K135" s="755"/>
      <c r="L135" s="747"/>
      <c r="M135" s="951"/>
      <c r="N135" s="918" t="s">
        <v>25</v>
      </c>
      <c r="O135" s="747"/>
      <c r="P135" s="747"/>
      <c r="Q135" s="115"/>
      <c r="R135" s="165"/>
      <c r="S135" s="165"/>
      <c r="T135" s="165"/>
      <c r="U135" s="165"/>
      <c r="V135" s="166"/>
      <c r="W135" s="166"/>
      <c r="X135" s="166"/>
    </row>
    <row r="136">
      <c r="A136" s="986">
        <v>45755.0</v>
      </c>
      <c r="B136" s="910">
        <v>45782.0</v>
      </c>
      <c r="C136" s="951">
        <v>248951.0</v>
      </c>
      <c r="D136" s="951" t="s">
        <v>96</v>
      </c>
      <c r="E136" s="986">
        <v>45717.0</v>
      </c>
      <c r="F136" s="108">
        <f t="shared" si="4"/>
        <v>2</v>
      </c>
      <c r="G136" s="986">
        <v>45755.0</v>
      </c>
      <c r="H136" s="340">
        <f t="shared" si="5"/>
        <v>0</v>
      </c>
      <c r="I136" s="951" t="s">
        <v>74</v>
      </c>
      <c r="J136" s="443"/>
      <c r="K136" s="951"/>
      <c r="L136" s="777"/>
      <c r="M136" s="986"/>
      <c r="N136" s="918" t="s">
        <v>25</v>
      </c>
      <c r="O136" s="951"/>
      <c r="P136" s="777"/>
      <c r="Q136" s="115"/>
      <c r="R136" s="165"/>
      <c r="S136" s="165"/>
      <c r="T136" s="165"/>
      <c r="U136" s="165"/>
      <c r="V136" s="166"/>
      <c r="W136" s="166"/>
      <c r="X136" s="166"/>
    </row>
    <row r="137">
      <c r="A137" s="986">
        <v>45755.0</v>
      </c>
      <c r="B137" s="910">
        <v>45783.0</v>
      </c>
      <c r="C137" s="951">
        <v>248955.0</v>
      </c>
      <c r="D137" s="951" t="s">
        <v>99</v>
      </c>
      <c r="E137" s="986">
        <v>45658.0</v>
      </c>
      <c r="F137" s="108">
        <f t="shared" si="4"/>
        <v>4</v>
      </c>
      <c r="G137" s="986">
        <v>45755.0</v>
      </c>
      <c r="H137" s="340">
        <f t="shared" si="5"/>
        <v>0</v>
      </c>
      <c r="I137" s="951" t="s">
        <v>59</v>
      </c>
      <c r="J137" s="679"/>
      <c r="K137" s="755"/>
      <c r="L137" s="777"/>
      <c r="M137" s="777"/>
      <c r="N137" s="918" t="s">
        <v>19</v>
      </c>
      <c r="O137" s="777"/>
      <c r="P137" s="777"/>
      <c r="Q137" s="115"/>
      <c r="R137" s="165"/>
      <c r="S137" s="165"/>
      <c r="T137" s="165"/>
      <c r="U137" s="165"/>
      <c r="V137" s="166"/>
      <c r="W137" s="166"/>
      <c r="X137" s="166"/>
    </row>
    <row r="138">
      <c r="A138" s="986">
        <v>45755.0</v>
      </c>
      <c r="B138" s="910">
        <v>45783.0</v>
      </c>
      <c r="C138" s="951">
        <v>248974.0</v>
      </c>
      <c r="D138" s="951" t="s">
        <v>70</v>
      </c>
      <c r="E138" s="986">
        <v>45566.0</v>
      </c>
      <c r="F138" s="108">
        <f t="shared" si="4"/>
        <v>7</v>
      </c>
      <c r="G138" s="986">
        <v>45755.0</v>
      </c>
      <c r="H138" s="340">
        <f t="shared" si="5"/>
        <v>0</v>
      </c>
      <c r="I138" s="951" t="s">
        <v>49</v>
      </c>
      <c r="J138" s="443"/>
      <c r="K138" s="988"/>
      <c r="L138" s="951"/>
      <c r="M138" s="986"/>
      <c r="N138" s="918" t="s">
        <v>20</v>
      </c>
      <c r="O138" s="951"/>
      <c r="P138" s="777"/>
      <c r="Q138" s="115"/>
      <c r="R138" s="165"/>
      <c r="S138" s="165"/>
      <c r="T138" s="165"/>
      <c r="U138" s="165"/>
      <c r="V138" s="166"/>
      <c r="W138" s="166"/>
      <c r="X138" s="166"/>
    </row>
    <row r="139">
      <c r="A139" s="986">
        <v>45755.0</v>
      </c>
      <c r="B139" s="910">
        <v>45783.0</v>
      </c>
      <c r="C139" s="951">
        <v>248983.0</v>
      </c>
      <c r="D139" s="951" t="s">
        <v>161</v>
      </c>
      <c r="E139" s="986">
        <v>45597.0</v>
      </c>
      <c r="F139" s="108">
        <f t="shared" si="4"/>
        <v>6</v>
      </c>
      <c r="G139" s="986">
        <v>45755.0</v>
      </c>
      <c r="H139" s="340">
        <f t="shared" si="5"/>
        <v>0</v>
      </c>
      <c r="I139" s="951" t="s">
        <v>74</v>
      </c>
      <c r="J139" s="679"/>
      <c r="K139" s="755"/>
      <c r="L139" s="777"/>
      <c r="M139" s="747"/>
      <c r="N139" s="918" t="s">
        <v>20</v>
      </c>
      <c r="O139" s="747"/>
      <c r="P139" s="777"/>
      <c r="Q139" s="115"/>
      <c r="R139" s="165"/>
      <c r="S139" s="165"/>
      <c r="T139" s="165"/>
      <c r="U139" s="165"/>
      <c r="V139" s="166"/>
      <c r="W139" s="166"/>
      <c r="X139" s="166"/>
    </row>
    <row r="140">
      <c r="A140" s="986">
        <v>45755.0</v>
      </c>
      <c r="B140" s="910">
        <v>45782.0</v>
      </c>
      <c r="C140" s="951">
        <v>248994.0</v>
      </c>
      <c r="D140" s="951" t="s">
        <v>41</v>
      </c>
      <c r="E140" s="986">
        <v>45748.0</v>
      </c>
      <c r="F140" s="108">
        <f t="shared" si="4"/>
        <v>1</v>
      </c>
      <c r="G140" s="986">
        <v>45755.0</v>
      </c>
      <c r="H140" s="340">
        <f t="shared" si="5"/>
        <v>0</v>
      </c>
      <c r="I140" s="951" t="s">
        <v>74</v>
      </c>
      <c r="J140" s="754"/>
      <c r="K140" s="771" t="s">
        <v>721</v>
      </c>
      <c r="L140" s="951" t="s">
        <v>51</v>
      </c>
      <c r="M140" s="986">
        <v>45780.0</v>
      </c>
      <c r="N140" s="918" t="s">
        <v>17</v>
      </c>
      <c r="O140" s="443" t="s">
        <v>1823</v>
      </c>
      <c r="P140" s="777"/>
      <c r="Q140" s="115"/>
      <c r="R140" s="165"/>
      <c r="S140" s="165"/>
      <c r="T140" s="165"/>
      <c r="U140" s="165"/>
      <c r="V140" s="166"/>
      <c r="W140" s="166"/>
      <c r="X140" s="166"/>
    </row>
    <row r="141">
      <c r="A141" s="986">
        <v>45755.0</v>
      </c>
      <c r="B141" s="910">
        <v>45783.0</v>
      </c>
      <c r="C141" s="951">
        <v>248996.0</v>
      </c>
      <c r="D141" s="951" t="s">
        <v>71</v>
      </c>
      <c r="E141" s="986">
        <v>45658.0</v>
      </c>
      <c r="F141" s="108">
        <f t="shared" si="4"/>
        <v>4</v>
      </c>
      <c r="G141" s="986">
        <v>45755.0</v>
      </c>
      <c r="H141" s="340">
        <f t="shared" si="5"/>
        <v>0</v>
      </c>
      <c r="I141" s="951" t="s">
        <v>42</v>
      </c>
      <c r="J141" s="679"/>
      <c r="K141" s="755"/>
      <c r="L141" s="777"/>
      <c r="M141" s="777"/>
      <c r="N141" s="918" t="s">
        <v>19</v>
      </c>
      <c r="O141" s="777"/>
      <c r="P141" s="777"/>
      <c r="Q141" s="115"/>
      <c r="R141" s="165"/>
      <c r="S141" s="165"/>
      <c r="T141" s="165"/>
      <c r="U141" s="165"/>
      <c r="V141" s="166"/>
      <c r="W141" s="166"/>
      <c r="X141" s="166"/>
    </row>
    <row r="142">
      <c r="A142" s="986">
        <v>45755.0</v>
      </c>
      <c r="B142" s="910">
        <v>45783.0</v>
      </c>
      <c r="C142" s="951">
        <v>249001.0</v>
      </c>
      <c r="D142" s="951" t="s">
        <v>161</v>
      </c>
      <c r="E142" s="986">
        <v>45078.0</v>
      </c>
      <c r="F142" s="108">
        <f t="shared" si="4"/>
        <v>23</v>
      </c>
      <c r="G142" s="986">
        <v>45755.0</v>
      </c>
      <c r="H142" s="340">
        <f t="shared" si="5"/>
        <v>0</v>
      </c>
      <c r="I142" s="951" t="s">
        <v>59</v>
      </c>
      <c r="J142" s="679"/>
      <c r="K142" s="747"/>
      <c r="L142" s="777"/>
      <c r="M142" s="986"/>
      <c r="N142" s="918" t="s">
        <v>19</v>
      </c>
      <c r="O142" s="443"/>
      <c r="P142" s="777"/>
      <c r="Q142" s="115"/>
      <c r="R142" s="165"/>
      <c r="S142" s="165"/>
      <c r="T142" s="165"/>
      <c r="U142" s="165"/>
      <c r="V142" s="166"/>
      <c r="W142" s="166"/>
      <c r="X142" s="166"/>
    </row>
    <row r="143">
      <c r="A143" s="986">
        <v>45755.0</v>
      </c>
      <c r="B143" s="910">
        <v>45783.0</v>
      </c>
      <c r="C143" s="951">
        <v>249010.0</v>
      </c>
      <c r="D143" s="951" t="s">
        <v>71</v>
      </c>
      <c r="E143" s="986">
        <v>45689.0</v>
      </c>
      <c r="F143" s="108">
        <f t="shared" si="4"/>
        <v>3</v>
      </c>
      <c r="G143" s="986">
        <v>45755.0</v>
      </c>
      <c r="H143" s="340">
        <f t="shared" si="5"/>
        <v>0</v>
      </c>
      <c r="I143" s="951" t="s">
        <v>73</v>
      </c>
      <c r="J143" s="443"/>
      <c r="K143" s="988"/>
      <c r="L143" s="951"/>
      <c r="M143" s="986"/>
      <c r="N143" s="918" t="s">
        <v>19</v>
      </c>
      <c r="O143" s="747"/>
      <c r="P143" s="777"/>
      <c r="Q143" s="115"/>
      <c r="R143" s="165"/>
      <c r="S143" s="165"/>
      <c r="T143" s="165"/>
      <c r="U143" s="165"/>
      <c r="V143" s="166"/>
      <c r="W143" s="166"/>
      <c r="X143" s="166"/>
    </row>
    <row r="144">
      <c r="A144" s="986">
        <v>45755.0</v>
      </c>
      <c r="B144" s="910">
        <v>45783.0</v>
      </c>
      <c r="C144" s="951">
        <v>249011.0</v>
      </c>
      <c r="D144" s="951" t="s">
        <v>71</v>
      </c>
      <c r="E144" s="986">
        <v>45323.0</v>
      </c>
      <c r="F144" s="108">
        <f t="shared" si="4"/>
        <v>15</v>
      </c>
      <c r="G144" s="986">
        <v>45755.0</v>
      </c>
      <c r="H144" s="340">
        <f t="shared" si="5"/>
        <v>0</v>
      </c>
      <c r="I144" s="951" t="s">
        <v>63</v>
      </c>
      <c r="J144" s="679"/>
      <c r="K144" s="755"/>
      <c r="L144" s="777"/>
      <c r="M144" s="986"/>
      <c r="N144" s="918" t="s">
        <v>19</v>
      </c>
      <c r="O144" s="951"/>
      <c r="P144" s="777"/>
      <c r="Q144" s="115"/>
      <c r="R144" s="165"/>
      <c r="S144" s="165"/>
      <c r="T144" s="165"/>
      <c r="U144" s="165"/>
      <c r="V144" s="166"/>
      <c r="W144" s="166"/>
      <c r="X144" s="166"/>
    </row>
    <row r="145">
      <c r="A145" s="986">
        <v>45755.0</v>
      </c>
      <c r="B145" s="910">
        <v>45783.0</v>
      </c>
      <c r="C145" s="951">
        <v>249018.0</v>
      </c>
      <c r="D145" s="951" t="s">
        <v>71</v>
      </c>
      <c r="E145" s="986">
        <v>45627.0</v>
      </c>
      <c r="F145" s="108">
        <f t="shared" si="4"/>
        <v>5</v>
      </c>
      <c r="G145" s="986">
        <v>45755.0</v>
      </c>
      <c r="H145" s="340">
        <f t="shared" si="5"/>
        <v>0</v>
      </c>
      <c r="I145" s="951" t="s">
        <v>74</v>
      </c>
      <c r="J145" s="443"/>
      <c r="K145" s="951"/>
      <c r="L145" s="777"/>
      <c r="M145" s="986"/>
      <c r="N145" s="918" t="s">
        <v>19</v>
      </c>
      <c r="O145" s="951"/>
      <c r="P145" s="777"/>
      <c r="Q145" s="115"/>
      <c r="R145" s="165"/>
      <c r="S145" s="165"/>
      <c r="T145" s="165"/>
      <c r="U145" s="165"/>
      <c r="V145" s="166"/>
      <c r="W145" s="166"/>
      <c r="X145" s="166"/>
    </row>
    <row r="146">
      <c r="A146" s="986">
        <v>45755.0</v>
      </c>
      <c r="B146" s="910">
        <v>45783.0</v>
      </c>
      <c r="C146" s="443">
        <v>249020.0</v>
      </c>
      <c r="D146" s="443" t="s">
        <v>70</v>
      </c>
      <c r="E146" s="994">
        <v>45658.0</v>
      </c>
      <c r="F146" s="108">
        <f t="shared" si="4"/>
        <v>4</v>
      </c>
      <c r="G146" s="994">
        <v>45755.0</v>
      </c>
      <c r="H146" s="340">
        <f t="shared" si="5"/>
        <v>0</v>
      </c>
      <c r="I146" s="443" t="s">
        <v>74</v>
      </c>
      <c r="J146" s="443"/>
      <c r="K146" s="755"/>
      <c r="L146" s="754"/>
      <c r="M146" s="443"/>
      <c r="N146" s="918" t="s">
        <v>19</v>
      </c>
      <c r="O146" s="754"/>
      <c r="P146" s="777"/>
      <c r="Q146" s="115"/>
      <c r="R146" s="165"/>
      <c r="S146" s="165"/>
      <c r="T146" s="165"/>
      <c r="U146" s="165"/>
      <c r="V146" s="166"/>
      <c r="W146" s="166"/>
      <c r="X146" s="166"/>
    </row>
    <row r="147">
      <c r="A147" s="986">
        <v>45755.0</v>
      </c>
      <c r="B147" s="910">
        <v>45783.0</v>
      </c>
      <c r="C147" s="443">
        <v>249026.0</v>
      </c>
      <c r="D147" s="443" t="s">
        <v>87</v>
      </c>
      <c r="E147" s="994">
        <v>45689.0</v>
      </c>
      <c r="F147" s="108">
        <f t="shared" si="4"/>
        <v>3</v>
      </c>
      <c r="G147" s="995">
        <v>45755.0</v>
      </c>
      <c r="H147" s="340">
        <f t="shared" si="5"/>
        <v>0</v>
      </c>
      <c r="I147" s="443" t="s">
        <v>42</v>
      </c>
      <c r="J147" s="443"/>
      <c r="K147" s="755"/>
      <c r="L147" s="754"/>
      <c r="M147" s="443"/>
      <c r="N147" s="918" t="s">
        <v>19</v>
      </c>
      <c r="O147" s="754"/>
      <c r="P147" s="777"/>
      <c r="Q147" s="152"/>
      <c r="R147" s="162"/>
      <c r="S147" s="162"/>
      <c r="T147" s="162"/>
      <c r="U147" s="162"/>
      <c r="V147" s="163"/>
      <c r="W147" s="163"/>
      <c r="X147" s="163"/>
    </row>
    <row r="148">
      <c r="A148" s="986">
        <v>45755.0</v>
      </c>
      <c r="B148" s="910">
        <v>45782.0</v>
      </c>
      <c r="C148" s="443">
        <v>249028.0</v>
      </c>
      <c r="D148" s="443" t="s">
        <v>133</v>
      </c>
      <c r="E148" s="994">
        <v>45748.0</v>
      </c>
      <c r="F148" s="108">
        <f t="shared" si="4"/>
        <v>1</v>
      </c>
      <c r="G148" s="994">
        <v>45755.0</v>
      </c>
      <c r="H148" s="340">
        <f t="shared" si="5"/>
        <v>0</v>
      </c>
      <c r="I148" s="443" t="s">
        <v>49</v>
      </c>
      <c r="J148" s="443"/>
      <c r="K148" s="771" t="s">
        <v>721</v>
      </c>
      <c r="L148" s="951" t="s">
        <v>51</v>
      </c>
      <c r="M148" s="986">
        <v>45780.0</v>
      </c>
      <c r="N148" s="918" t="s">
        <v>17</v>
      </c>
      <c r="O148" s="443" t="s">
        <v>1823</v>
      </c>
      <c r="P148" s="777"/>
      <c r="Q148" s="152"/>
      <c r="R148" s="162"/>
      <c r="S148" s="162"/>
      <c r="T148" s="162"/>
      <c r="U148" s="162"/>
      <c r="V148" s="163"/>
      <c r="W148" s="163"/>
      <c r="X148" s="163"/>
    </row>
    <row r="149">
      <c r="A149" s="986">
        <v>45755.0</v>
      </c>
      <c r="B149" s="910">
        <v>45783.0</v>
      </c>
      <c r="C149" s="443">
        <v>249041.0</v>
      </c>
      <c r="D149" s="443" t="s">
        <v>158</v>
      </c>
      <c r="E149" s="994">
        <v>45597.0</v>
      </c>
      <c r="F149" s="108">
        <f t="shared" si="4"/>
        <v>6</v>
      </c>
      <c r="G149" s="994">
        <v>45755.0</v>
      </c>
      <c r="H149" s="340">
        <f t="shared" si="5"/>
        <v>0</v>
      </c>
      <c r="I149" s="443" t="s">
        <v>49</v>
      </c>
      <c r="J149" s="443"/>
      <c r="K149" s="755"/>
      <c r="L149" s="754"/>
      <c r="M149" s="754"/>
      <c r="N149" s="918" t="s">
        <v>20</v>
      </c>
      <c r="O149" s="754"/>
      <c r="P149" s="777"/>
      <c r="Q149" s="152"/>
      <c r="R149" s="162"/>
      <c r="S149" s="162"/>
      <c r="T149" s="162"/>
      <c r="U149" s="162"/>
      <c r="V149" s="163"/>
      <c r="W149" s="163"/>
      <c r="X149" s="163"/>
    </row>
    <row r="150">
      <c r="A150" s="986">
        <v>45755.0</v>
      </c>
      <c r="B150" s="910">
        <v>45783.0</v>
      </c>
      <c r="C150" s="443">
        <v>249046.0</v>
      </c>
      <c r="D150" s="443" t="s">
        <v>104</v>
      </c>
      <c r="E150" s="994">
        <v>45597.0</v>
      </c>
      <c r="F150" s="108">
        <f t="shared" si="4"/>
        <v>6</v>
      </c>
      <c r="G150" s="994">
        <v>45755.0</v>
      </c>
      <c r="H150" s="340">
        <f t="shared" si="5"/>
        <v>0</v>
      </c>
      <c r="I150" s="443" t="s">
        <v>73</v>
      </c>
      <c r="J150" s="443"/>
      <c r="K150" s="755"/>
      <c r="L150" s="754"/>
      <c r="M150" s="754"/>
      <c r="N150" s="918" t="s">
        <v>19</v>
      </c>
      <c r="O150" s="443"/>
      <c r="P150" s="777"/>
      <c r="Q150" s="152"/>
      <c r="R150" s="162"/>
      <c r="S150" s="162"/>
      <c r="T150" s="162"/>
      <c r="U150" s="162"/>
      <c r="V150" s="163"/>
      <c r="W150" s="163"/>
      <c r="X150" s="163"/>
    </row>
    <row r="151">
      <c r="A151" s="986">
        <v>45755.0</v>
      </c>
      <c r="B151" s="910">
        <v>45783.0</v>
      </c>
      <c r="C151" s="443">
        <v>249054.0</v>
      </c>
      <c r="D151" s="443" t="s">
        <v>71</v>
      </c>
      <c r="E151" s="994">
        <v>45627.0</v>
      </c>
      <c r="F151" s="108">
        <f t="shared" si="4"/>
        <v>5</v>
      </c>
      <c r="G151" s="994">
        <v>45755.0</v>
      </c>
      <c r="H151" s="340">
        <f t="shared" si="5"/>
        <v>0</v>
      </c>
      <c r="I151" s="443" t="s">
        <v>59</v>
      </c>
      <c r="J151" s="754"/>
      <c r="K151" s="755"/>
      <c r="L151" s="754"/>
      <c r="M151" s="754"/>
      <c r="N151" s="918" t="s">
        <v>19</v>
      </c>
      <c r="O151" s="754"/>
      <c r="P151" s="777"/>
      <c r="Q151" s="152"/>
      <c r="R151" s="162"/>
      <c r="S151" s="162"/>
      <c r="T151" s="162"/>
      <c r="U151" s="162"/>
      <c r="V151" s="163"/>
      <c r="W151" s="163"/>
      <c r="X151" s="163"/>
    </row>
    <row r="152">
      <c r="A152" s="986">
        <v>45755.0</v>
      </c>
      <c r="B152" s="910">
        <v>45782.0</v>
      </c>
      <c r="C152" s="443">
        <v>249059.0</v>
      </c>
      <c r="D152" s="443" t="s">
        <v>158</v>
      </c>
      <c r="E152" s="994">
        <v>45717.0</v>
      </c>
      <c r="F152" s="108">
        <f t="shared" si="4"/>
        <v>2</v>
      </c>
      <c r="G152" s="994">
        <v>45755.0</v>
      </c>
      <c r="H152" s="340">
        <f t="shared" si="5"/>
        <v>0</v>
      </c>
      <c r="I152" s="443" t="s">
        <v>49</v>
      </c>
      <c r="J152" s="754"/>
      <c r="K152" s="771" t="s">
        <v>721</v>
      </c>
      <c r="L152" s="951" t="s">
        <v>51</v>
      </c>
      <c r="M152" s="986">
        <v>45780.0</v>
      </c>
      <c r="N152" s="918" t="s">
        <v>17</v>
      </c>
      <c r="O152" s="443" t="s">
        <v>1823</v>
      </c>
      <c r="P152" s="777"/>
      <c r="Q152" s="152"/>
      <c r="R152" s="162"/>
      <c r="S152" s="162"/>
      <c r="T152" s="162"/>
      <c r="U152" s="162"/>
      <c r="V152" s="163"/>
      <c r="W152" s="163"/>
      <c r="X152" s="163"/>
    </row>
    <row r="153">
      <c r="A153" s="986">
        <v>45755.0</v>
      </c>
      <c r="B153" s="910">
        <v>45782.0</v>
      </c>
      <c r="C153" s="443">
        <v>249061.0</v>
      </c>
      <c r="D153" s="443" t="s">
        <v>77</v>
      </c>
      <c r="E153" s="994">
        <v>45717.0</v>
      </c>
      <c r="F153" s="108">
        <f t="shared" si="4"/>
        <v>2</v>
      </c>
      <c r="G153" s="994">
        <v>45755.0</v>
      </c>
      <c r="H153" s="340">
        <f t="shared" si="5"/>
        <v>0</v>
      </c>
      <c r="I153" s="443" t="s">
        <v>49</v>
      </c>
      <c r="J153" s="443"/>
      <c r="K153" s="771" t="s">
        <v>721</v>
      </c>
      <c r="L153" s="951" t="s">
        <v>51</v>
      </c>
      <c r="M153" s="986">
        <v>45780.0</v>
      </c>
      <c r="N153" s="918" t="s">
        <v>17</v>
      </c>
      <c r="O153" s="443" t="s">
        <v>1823</v>
      </c>
      <c r="P153" s="777"/>
      <c r="Q153" s="152"/>
      <c r="R153" s="162"/>
      <c r="S153" s="162"/>
      <c r="T153" s="162"/>
      <c r="U153" s="162"/>
      <c r="V153" s="163"/>
      <c r="W153" s="163"/>
      <c r="X153" s="163"/>
    </row>
    <row r="154">
      <c r="A154" s="986">
        <v>45755.0</v>
      </c>
      <c r="B154" s="910">
        <v>45783.0</v>
      </c>
      <c r="C154" s="443">
        <v>249064.0</v>
      </c>
      <c r="D154" s="443" t="s">
        <v>60</v>
      </c>
      <c r="E154" s="994">
        <v>45658.0</v>
      </c>
      <c r="F154" s="108">
        <f t="shared" si="4"/>
        <v>4</v>
      </c>
      <c r="G154" s="994">
        <v>45755.0</v>
      </c>
      <c r="H154" s="340">
        <f t="shared" si="5"/>
        <v>0</v>
      </c>
      <c r="I154" s="443" t="s">
        <v>49</v>
      </c>
      <c r="J154" s="754"/>
      <c r="K154" s="755"/>
      <c r="L154" s="754"/>
      <c r="M154" s="754"/>
      <c r="N154" s="918" t="s">
        <v>19</v>
      </c>
      <c r="O154" s="754"/>
      <c r="P154" s="777"/>
      <c r="Q154" s="152"/>
      <c r="R154" s="162"/>
      <c r="S154" s="162"/>
      <c r="T154" s="162"/>
      <c r="U154" s="162"/>
      <c r="V154" s="163"/>
      <c r="W154" s="163"/>
      <c r="X154" s="163"/>
    </row>
    <row r="155">
      <c r="A155" s="986">
        <v>45756.0</v>
      </c>
      <c r="B155" s="910">
        <v>45782.0</v>
      </c>
      <c r="C155" s="443">
        <v>239497.0</v>
      </c>
      <c r="D155" s="443" t="s">
        <v>158</v>
      </c>
      <c r="E155" s="994">
        <v>45717.0</v>
      </c>
      <c r="F155" s="108">
        <f t="shared" si="4"/>
        <v>2</v>
      </c>
      <c r="G155" s="994">
        <v>45756.0</v>
      </c>
      <c r="H155" s="340">
        <f t="shared" si="5"/>
        <v>0</v>
      </c>
      <c r="I155" s="443" t="s">
        <v>59</v>
      </c>
      <c r="J155" s="443"/>
      <c r="K155" s="771" t="s">
        <v>721</v>
      </c>
      <c r="L155" s="951" t="s">
        <v>51</v>
      </c>
      <c r="M155" s="986">
        <v>45780.0</v>
      </c>
      <c r="N155" s="918" t="s">
        <v>17</v>
      </c>
      <c r="O155" s="443" t="s">
        <v>1823</v>
      </c>
      <c r="P155" s="777"/>
      <c r="Q155" s="152"/>
      <c r="R155" s="162"/>
      <c r="S155" s="162"/>
      <c r="T155" s="162"/>
      <c r="U155" s="162"/>
      <c r="V155" s="163"/>
      <c r="W155" s="163"/>
      <c r="X155" s="163"/>
    </row>
    <row r="156">
      <c r="A156" s="986">
        <v>45756.0</v>
      </c>
      <c r="B156" s="910">
        <v>45782.0</v>
      </c>
      <c r="C156" s="443">
        <v>244966.0</v>
      </c>
      <c r="D156" s="443" t="s">
        <v>58</v>
      </c>
      <c r="E156" s="994">
        <v>45717.0</v>
      </c>
      <c r="F156" s="108">
        <f t="shared" si="4"/>
        <v>2</v>
      </c>
      <c r="G156" s="994">
        <v>45756.0</v>
      </c>
      <c r="H156" s="340">
        <f t="shared" si="5"/>
        <v>0</v>
      </c>
      <c r="I156" s="443" t="s">
        <v>74</v>
      </c>
      <c r="J156" s="754"/>
      <c r="K156" s="771" t="s">
        <v>721</v>
      </c>
      <c r="L156" s="951" t="s">
        <v>51</v>
      </c>
      <c r="M156" s="986">
        <v>45780.0</v>
      </c>
      <c r="N156" s="918" t="s">
        <v>17</v>
      </c>
      <c r="O156" s="443" t="s">
        <v>1823</v>
      </c>
      <c r="P156" s="777"/>
      <c r="Q156" s="152"/>
      <c r="R156" s="162"/>
      <c r="S156" s="162"/>
      <c r="T156" s="162"/>
      <c r="U156" s="162"/>
      <c r="V156" s="163"/>
      <c r="W156" s="163"/>
      <c r="X156" s="163"/>
    </row>
    <row r="157">
      <c r="A157" s="986">
        <v>45756.0</v>
      </c>
      <c r="B157" s="910">
        <v>45782.0</v>
      </c>
      <c r="C157" s="443">
        <v>247939.0</v>
      </c>
      <c r="D157" s="443" t="s">
        <v>58</v>
      </c>
      <c r="E157" s="994">
        <v>45413.0</v>
      </c>
      <c r="F157" s="108">
        <f t="shared" si="4"/>
        <v>12</v>
      </c>
      <c r="G157" s="994">
        <v>45756.0</v>
      </c>
      <c r="H157" s="340">
        <f t="shared" si="5"/>
        <v>0</v>
      </c>
      <c r="I157" s="443" t="s">
        <v>49</v>
      </c>
      <c r="J157" s="443"/>
      <c r="K157" s="755"/>
      <c r="L157" s="754"/>
      <c r="M157" s="754"/>
      <c r="N157" s="918" t="s">
        <v>25</v>
      </c>
      <c r="O157" s="754"/>
      <c r="P157" s="777"/>
      <c r="Q157" s="152"/>
      <c r="R157" s="162"/>
      <c r="S157" s="162"/>
      <c r="T157" s="162"/>
      <c r="U157" s="162"/>
      <c r="V157" s="163"/>
      <c r="W157" s="163"/>
      <c r="X157" s="163"/>
    </row>
    <row r="158">
      <c r="A158" s="986">
        <v>45756.0</v>
      </c>
      <c r="B158" s="910">
        <v>45783.0</v>
      </c>
      <c r="C158" s="443">
        <v>248560.0</v>
      </c>
      <c r="D158" s="443" t="s">
        <v>83</v>
      </c>
      <c r="E158" s="994">
        <v>45627.0</v>
      </c>
      <c r="F158" s="108">
        <f t="shared" si="4"/>
        <v>5</v>
      </c>
      <c r="G158" s="994">
        <v>45756.0</v>
      </c>
      <c r="H158" s="340">
        <f t="shared" si="5"/>
        <v>0</v>
      </c>
      <c r="I158" s="443" t="s">
        <v>74</v>
      </c>
      <c r="J158" s="443"/>
      <c r="K158" s="755"/>
      <c r="L158" s="754"/>
      <c r="M158" s="754"/>
      <c r="N158" s="918" t="s">
        <v>19</v>
      </c>
      <c r="O158" s="754"/>
      <c r="P158" s="777"/>
      <c r="Q158" s="152"/>
      <c r="R158" s="162"/>
      <c r="S158" s="162"/>
      <c r="T158" s="162"/>
      <c r="U158" s="162"/>
      <c r="V158" s="163"/>
      <c r="W158" s="163"/>
      <c r="X158" s="163"/>
    </row>
    <row r="159">
      <c r="A159" s="986">
        <v>45756.0</v>
      </c>
      <c r="B159" s="910">
        <v>45782.0</v>
      </c>
      <c r="C159" s="443">
        <v>248595.0</v>
      </c>
      <c r="D159" s="443" t="s">
        <v>116</v>
      </c>
      <c r="E159" s="994">
        <v>45717.0</v>
      </c>
      <c r="F159" s="108">
        <f t="shared" si="4"/>
        <v>2</v>
      </c>
      <c r="G159" s="995">
        <v>45756.0</v>
      </c>
      <c r="H159" s="340">
        <f t="shared" si="5"/>
        <v>0</v>
      </c>
      <c r="I159" s="443" t="s">
        <v>49</v>
      </c>
      <c r="J159" s="443"/>
      <c r="K159" s="771" t="s">
        <v>721</v>
      </c>
      <c r="L159" s="951" t="s">
        <v>51</v>
      </c>
      <c r="M159" s="986">
        <v>45780.0</v>
      </c>
      <c r="N159" s="918" t="s">
        <v>17</v>
      </c>
      <c r="O159" s="443" t="s">
        <v>1823</v>
      </c>
      <c r="P159" s="951"/>
      <c r="Q159" s="152"/>
      <c r="R159" s="162"/>
      <c r="S159" s="162"/>
      <c r="T159" s="162"/>
      <c r="U159" s="162"/>
      <c r="V159" s="163"/>
      <c r="W159" s="163"/>
      <c r="X159" s="163"/>
    </row>
    <row r="160">
      <c r="A160" s="986">
        <v>45756.0</v>
      </c>
      <c r="B160" s="910">
        <v>45782.0</v>
      </c>
      <c r="C160" s="443">
        <v>248656.0</v>
      </c>
      <c r="D160" s="443" t="s">
        <v>104</v>
      </c>
      <c r="E160" s="994">
        <v>45717.0</v>
      </c>
      <c r="F160" s="108">
        <f t="shared" si="4"/>
        <v>2</v>
      </c>
      <c r="G160" s="994">
        <v>45756.0</v>
      </c>
      <c r="H160" s="340">
        <f t="shared" si="5"/>
        <v>0</v>
      </c>
      <c r="I160" s="443" t="s">
        <v>59</v>
      </c>
      <c r="J160" s="443"/>
      <c r="K160" s="771" t="s">
        <v>721</v>
      </c>
      <c r="L160" s="951" t="s">
        <v>51</v>
      </c>
      <c r="M160" s="986">
        <v>45780.0</v>
      </c>
      <c r="N160" s="918" t="s">
        <v>17</v>
      </c>
      <c r="O160" s="443" t="s">
        <v>1823</v>
      </c>
      <c r="P160" s="777"/>
      <c r="Q160" s="152"/>
      <c r="R160" s="162"/>
      <c r="S160" s="162"/>
      <c r="T160" s="162"/>
      <c r="U160" s="162"/>
      <c r="V160" s="163"/>
      <c r="W160" s="163"/>
      <c r="X160" s="163"/>
    </row>
    <row r="161">
      <c r="A161" s="986">
        <v>45756.0</v>
      </c>
      <c r="B161" s="910">
        <v>45782.0</v>
      </c>
      <c r="C161" s="443">
        <v>248757.0</v>
      </c>
      <c r="D161" s="443" t="s">
        <v>83</v>
      </c>
      <c r="E161" s="994">
        <v>45717.0</v>
      </c>
      <c r="F161" s="108">
        <f t="shared" si="4"/>
        <v>2</v>
      </c>
      <c r="G161" s="995">
        <v>45756.0</v>
      </c>
      <c r="H161" s="340">
        <f t="shared" si="5"/>
        <v>0</v>
      </c>
      <c r="I161" s="443" t="s">
        <v>63</v>
      </c>
      <c r="J161" s="443"/>
      <c r="K161" s="771" t="s">
        <v>721</v>
      </c>
      <c r="L161" s="951" t="s">
        <v>51</v>
      </c>
      <c r="M161" s="754"/>
      <c r="N161" s="918" t="s">
        <v>25</v>
      </c>
      <c r="O161" s="443" t="s">
        <v>1823</v>
      </c>
      <c r="P161" s="777"/>
      <c r="Q161" s="152"/>
      <c r="R161" s="162"/>
      <c r="S161" s="162"/>
      <c r="T161" s="162"/>
      <c r="U161" s="162"/>
      <c r="V161" s="163"/>
      <c r="W161" s="163"/>
      <c r="X161" s="163"/>
    </row>
    <row r="162">
      <c r="A162" s="986">
        <v>45756.0</v>
      </c>
      <c r="B162" s="910">
        <v>45782.0</v>
      </c>
      <c r="C162" s="443">
        <v>248786.0</v>
      </c>
      <c r="D162" s="443" t="s">
        <v>133</v>
      </c>
      <c r="E162" s="994">
        <v>45717.0</v>
      </c>
      <c r="F162" s="108">
        <f t="shared" si="4"/>
        <v>2</v>
      </c>
      <c r="G162" s="994">
        <v>45756.0</v>
      </c>
      <c r="H162" s="340">
        <f t="shared" si="5"/>
        <v>0</v>
      </c>
      <c r="I162" s="443" t="s">
        <v>74</v>
      </c>
      <c r="J162" s="443"/>
      <c r="K162" s="755"/>
      <c r="L162" s="754"/>
      <c r="M162" s="754"/>
      <c r="N162" s="918" t="s">
        <v>25</v>
      </c>
      <c r="O162" s="754"/>
      <c r="P162" s="777"/>
      <c r="Q162" s="152"/>
      <c r="R162" s="162"/>
      <c r="S162" s="162"/>
      <c r="T162" s="162"/>
      <c r="U162" s="162"/>
      <c r="V162" s="163"/>
      <c r="W162" s="163"/>
      <c r="X162" s="163"/>
    </row>
    <row r="163">
      <c r="A163" s="986">
        <v>45756.0</v>
      </c>
      <c r="B163" s="910">
        <v>45782.0</v>
      </c>
      <c r="C163" s="443">
        <v>248863.0</v>
      </c>
      <c r="D163" s="443" t="s">
        <v>104</v>
      </c>
      <c r="E163" s="994">
        <v>45717.0</v>
      </c>
      <c r="F163" s="108">
        <f t="shared" si="4"/>
        <v>2</v>
      </c>
      <c r="G163" s="994">
        <v>45756.0</v>
      </c>
      <c r="H163" s="340">
        <f t="shared" si="5"/>
        <v>0</v>
      </c>
      <c r="I163" s="443" t="s">
        <v>42</v>
      </c>
      <c r="J163" s="443"/>
      <c r="K163" s="771" t="s">
        <v>721</v>
      </c>
      <c r="L163" s="951" t="s">
        <v>51</v>
      </c>
      <c r="M163" s="986">
        <v>45780.0</v>
      </c>
      <c r="N163" s="918" t="s">
        <v>17</v>
      </c>
      <c r="O163" s="443" t="s">
        <v>1823</v>
      </c>
      <c r="P163" s="777"/>
      <c r="Q163" s="152"/>
      <c r="R163" s="162"/>
      <c r="S163" s="162"/>
      <c r="T163" s="162"/>
      <c r="U163" s="162"/>
      <c r="V163" s="163"/>
      <c r="W163" s="163"/>
      <c r="X163" s="163"/>
    </row>
    <row r="164">
      <c r="A164" s="986">
        <v>45756.0</v>
      </c>
      <c r="B164" s="910">
        <v>45782.0</v>
      </c>
      <c r="C164" s="443">
        <v>248876.0</v>
      </c>
      <c r="D164" s="443" t="s">
        <v>107</v>
      </c>
      <c r="E164" s="994">
        <v>45748.0</v>
      </c>
      <c r="F164" s="108">
        <f t="shared" si="4"/>
        <v>1</v>
      </c>
      <c r="G164" s="994">
        <v>45756.0</v>
      </c>
      <c r="H164" s="340">
        <f t="shared" si="5"/>
        <v>0</v>
      </c>
      <c r="I164" s="443" t="s">
        <v>49</v>
      </c>
      <c r="J164" s="754"/>
      <c r="K164" s="771" t="s">
        <v>721</v>
      </c>
      <c r="L164" s="951" t="s">
        <v>51</v>
      </c>
      <c r="M164" s="986">
        <v>45780.0</v>
      </c>
      <c r="N164" s="918" t="s">
        <v>17</v>
      </c>
      <c r="O164" s="443" t="s">
        <v>1823</v>
      </c>
      <c r="P164" s="777"/>
      <c r="Q164" s="152"/>
      <c r="R164" s="162"/>
      <c r="S164" s="162"/>
      <c r="T164" s="162"/>
      <c r="U164" s="162"/>
      <c r="V164" s="163"/>
      <c r="W164" s="163"/>
      <c r="X164" s="163"/>
    </row>
    <row r="165">
      <c r="A165" s="986">
        <v>45756.0</v>
      </c>
      <c r="B165" s="910">
        <v>45782.0</v>
      </c>
      <c r="C165" s="443">
        <v>248912.0</v>
      </c>
      <c r="D165" s="443" t="s">
        <v>93</v>
      </c>
      <c r="E165" s="994">
        <v>45748.0</v>
      </c>
      <c r="F165" s="108">
        <f t="shared" si="4"/>
        <v>1</v>
      </c>
      <c r="G165" s="994">
        <v>45756.0</v>
      </c>
      <c r="H165" s="340">
        <f t="shared" si="5"/>
        <v>0</v>
      </c>
      <c r="I165" s="443" t="s">
        <v>74</v>
      </c>
      <c r="J165" s="754"/>
      <c r="K165" s="771" t="s">
        <v>721</v>
      </c>
      <c r="L165" s="951" t="s">
        <v>51</v>
      </c>
      <c r="M165" s="986">
        <v>45780.0</v>
      </c>
      <c r="N165" s="918" t="s">
        <v>17</v>
      </c>
      <c r="O165" s="443" t="s">
        <v>1823</v>
      </c>
      <c r="P165" s="777"/>
      <c r="Q165" s="152"/>
      <c r="R165" s="162"/>
      <c r="S165" s="162"/>
      <c r="T165" s="162"/>
      <c r="U165" s="162"/>
      <c r="V165" s="163"/>
      <c r="W165" s="163"/>
      <c r="X165" s="163"/>
    </row>
    <row r="166">
      <c r="A166" s="986">
        <v>45756.0</v>
      </c>
      <c r="B166" s="910">
        <v>45782.0</v>
      </c>
      <c r="C166" s="443">
        <v>249033.0</v>
      </c>
      <c r="D166" s="443" t="s">
        <v>95</v>
      </c>
      <c r="E166" s="995">
        <v>45717.0</v>
      </c>
      <c r="F166" s="108">
        <f t="shared" si="4"/>
        <v>2</v>
      </c>
      <c r="G166" s="995">
        <v>45756.0</v>
      </c>
      <c r="H166" s="340">
        <f t="shared" si="5"/>
        <v>0</v>
      </c>
      <c r="I166" s="443" t="s">
        <v>42</v>
      </c>
      <c r="J166" s="754"/>
      <c r="K166" s="771" t="s">
        <v>721</v>
      </c>
      <c r="L166" s="951" t="s">
        <v>51</v>
      </c>
      <c r="M166" s="986">
        <v>45780.0</v>
      </c>
      <c r="N166" s="918" t="s">
        <v>17</v>
      </c>
      <c r="O166" s="443" t="s">
        <v>1823</v>
      </c>
      <c r="P166" s="777"/>
      <c r="Q166" s="152"/>
      <c r="R166" s="162"/>
      <c r="S166" s="162"/>
      <c r="T166" s="162"/>
      <c r="U166" s="162"/>
      <c r="V166" s="163"/>
      <c r="W166" s="163"/>
      <c r="X166" s="163"/>
    </row>
    <row r="167">
      <c r="A167" s="986">
        <v>45756.0</v>
      </c>
      <c r="B167" s="910">
        <v>45782.0</v>
      </c>
      <c r="C167" s="443">
        <v>249066.0</v>
      </c>
      <c r="D167" s="443" t="s">
        <v>71</v>
      </c>
      <c r="E167" s="994">
        <v>45689.0</v>
      </c>
      <c r="F167" s="108">
        <f t="shared" si="4"/>
        <v>3</v>
      </c>
      <c r="G167" s="994">
        <v>45756.0</v>
      </c>
      <c r="H167" s="340">
        <f t="shared" si="5"/>
        <v>0</v>
      </c>
      <c r="I167" s="443" t="s">
        <v>74</v>
      </c>
      <c r="J167" s="443"/>
      <c r="K167" s="755"/>
      <c r="L167" s="754"/>
      <c r="M167" s="754"/>
      <c r="N167" s="918" t="s">
        <v>25</v>
      </c>
      <c r="O167" s="754"/>
      <c r="P167" s="777"/>
      <c r="Q167" s="152"/>
      <c r="R167" s="162"/>
      <c r="S167" s="162"/>
      <c r="T167" s="162"/>
      <c r="U167" s="162"/>
      <c r="V167" s="163"/>
      <c r="W167" s="163"/>
      <c r="X167" s="163"/>
    </row>
    <row r="168">
      <c r="A168" s="986">
        <v>45756.0</v>
      </c>
      <c r="B168" s="910">
        <v>45783.0</v>
      </c>
      <c r="C168" s="443">
        <v>249069.0</v>
      </c>
      <c r="D168" s="443" t="s">
        <v>118</v>
      </c>
      <c r="E168" s="994">
        <v>45658.0</v>
      </c>
      <c r="F168" s="108">
        <f t="shared" si="4"/>
        <v>4</v>
      </c>
      <c r="G168" s="994">
        <v>45756.0</v>
      </c>
      <c r="H168" s="340">
        <f t="shared" si="5"/>
        <v>0</v>
      </c>
      <c r="I168" s="443" t="s">
        <v>74</v>
      </c>
      <c r="J168" s="443"/>
      <c r="K168" s="988"/>
      <c r="L168" s="443"/>
      <c r="M168" s="994"/>
      <c r="N168" s="918" t="s">
        <v>19</v>
      </c>
      <c r="O168" s="754"/>
      <c r="P168" s="777"/>
      <c r="Q168" s="152"/>
      <c r="R168" s="162"/>
      <c r="S168" s="162"/>
      <c r="T168" s="162"/>
      <c r="U168" s="162"/>
      <c r="V168" s="163"/>
      <c r="W168" s="163"/>
      <c r="X168" s="163"/>
    </row>
    <row r="169">
      <c r="A169" s="986">
        <v>45756.0</v>
      </c>
      <c r="B169" s="910">
        <v>45783.0</v>
      </c>
      <c r="C169" s="443">
        <v>249071.0</v>
      </c>
      <c r="D169" s="443" t="s">
        <v>48</v>
      </c>
      <c r="E169" s="994">
        <v>45689.0</v>
      </c>
      <c r="F169" s="108">
        <f t="shared" si="4"/>
        <v>3</v>
      </c>
      <c r="G169" s="994">
        <v>45756.0</v>
      </c>
      <c r="H169" s="340">
        <f t="shared" si="5"/>
        <v>0</v>
      </c>
      <c r="I169" s="443" t="s">
        <v>59</v>
      </c>
      <c r="J169" s="443"/>
      <c r="K169" s="988"/>
      <c r="L169" s="754"/>
      <c r="M169" s="443"/>
      <c r="N169" s="918" t="s">
        <v>19</v>
      </c>
      <c r="O169" s="443"/>
      <c r="P169" s="777"/>
      <c r="Q169" s="152"/>
      <c r="R169" s="162"/>
      <c r="S169" s="162"/>
      <c r="T169" s="162"/>
      <c r="U169" s="162"/>
      <c r="V169" s="163"/>
      <c r="W169" s="163"/>
      <c r="X169" s="163"/>
    </row>
    <row r="170">
      <c r="A170" s="986">
        <v>45756.0</v>
      </c>
      <c r="B170" s="910">
        <v>45782.0</v>
      </c>
      <c r="C170" s="443">
        <v>249075.0</v>
      </c>
      <c r="D170" s="443" t="s">
        <v>70</v>
      </c>
      <c r="E170" s="994">
        <v>45717.0</v>
      </c>
      <c r="F170" s="108">
        <f t="shared" si="4"/>
        <v>2</v>
      </c>
      <c r="G170" s="994">
        <v>45756.0</v>
      </c>
      <c r="H170" s="340">
        <f t="shared" si="5"/>
        <v>0</v>
      </c>
      <c r="I170" s="443" t="s">
        <v>59</v>
      </c>
      <c r="J170" s="443"/>
      <c r="K170" s="771" t="s">
        <v>721</v>
      </c>
      <c r="L170" s="951" t="s">
        <v>51</v>
      </c>
      <c r="M170" s="986">
        <v>45780.0</v>
      </c>
      <c r="N170" s="918" t="s">
        <v>17</v>
      </c>
      <c r="O170" s="443" t="s">
        <v>1823</v>
      </c>
      <c r="P170" s="777"/>
      <c r="Q170" s="152"/>
      <c r="R170" s="162"/>
      <c r="S170" s="162"/>
      <c r="T170" s="162"/>
      <c r="U170" s="162"/>
      <c r="V170" s="163"/>
      <c r="W170" s="163"/>
      <c r="X170" s="163"/>
    </row>
    <row r="171">
      <c r="A171" s="986">
        <v>45756.0</v>
      </c>
      <c r="B171" s="910">
        <v>45783.0</v>
      </c>
      <c r="C171" s="443">
        <v>249085.0</v>
      </c>
      <c r="D171" s="443" t="s">
        <v>88</v>
      </c>
      <c r="E171" s="994">
        <v>45292.0</v>
      </c>
      <c r="F171" s="108">
        <f t="shared" si="4"/>
        <v>16</v>
      </c>
      <c r="G171" s="994">
        <v>45756.0</v>
      </c>
      <c r="H171" s="340">
        <f t="shared" si="5"/>
        <v>0</v>
      </c>
      <c r="I171" s="443" t="s">
        <v>59</v>
      </c>
      <c r="J171" s="443"/>
      <c r="K171" s="755"/>
      <c r="L171" s="754"/>
      <c r="M171" s="754"/>
      <c r="N171" s="918" t="s">
        <v>19</v>
      </c>
      <c r="O171" s="443"/>
      <c r="P171" s="777"/>
      <c r="Q171" s="152"/>
      <c r="R171" s="162"/>
      <c r="S171" s="162"/>
      <c r="T171" s="162"/>
      <c r="U171" s="162"/>
      <c r="V171" s="163"/>
      <c r="W171" s="163"/>
      <c r="X171" s="163"/>
    </row>
    <row r="172">
      <c r="A172" s="986">
        <v>45756.0</v>
      </c>
      <c r="B172" s="910">
        <v>45783.0</v>
      </c>
      <c r="C172" s="443">
        <v>249100.0</v>
      </c>
      <c r="D172" s="443" t="s">
        <v>71</v>
      </c>
      <c r="E172" s="994">
        <v>45566.0</v>
      </c>
      <c r="F172" s="108">
        <f t="shared" si="4"/>
        <v>7</v>
      </c>
      <c r="G172" s="994">
        <v>45756.0</v>
      </c>
      <c r="H172" s="340">
        <f t="shared" si="5"/>
        <v>0</v>
      </c>
      <c r="I172" s="443" t="s">
        <v>49</v>
      </c>
      <c r="J172" s="443"/>
      <c r="K172" s="755"/>
      <c r="L172" s="443"/>
      <c r="M172" s="754"/>
      <c r="N172" s="918" t="s">
        <v>20</v>
      </c>
      <c r="O172" s="443"/>
      <c r="P172" s="777"/>
      <c r="Q172" s="152"/>
      <c r="R172" s="162"/>
      <c r="S172" s="162"/>
      <c r="T172" s="162"/>
      <c r="U172" s="162"/>
      <c r="V172" s="163"/>
      <c r="W172" s="163"/>
      <c r="X172" s="163"/>
    </row>
    <row r="173">
      <c r="A173" s="986">
        <v>45756.0</v>
      </c>
      <c r="B173" s="910">
        <v>45782.0</v>
      </c>
      <c r="C173" s="443">
        <v>249102.0</v>
      </c>
      <c r="D173" s="443" t="s">
        <v>87</v>
      </c>
      <c r="E173" s="994">
        <v>45717.0</v>
      </c>
      <c r="F173" s="108">
        <f t="shared" si="4"/>
        <v>2</v>
      </c>
      <c r="G173" s="994">
        <v>45756.0</v>
      </c>
      <c r="H173" s="340">
        <f t="shared" si="5"/>
        <v>0</v>
      </c>
      <c r="I173" s="443" t="s">
        <v>42</v>
      </c>
      <c r="J173" s="443"/>
      <c r="K173" s="771" t="s">
        <v>721</v>
      </c>
      <c r="L173" s="951" t="s">
        <v>51</v>
      </c>
      <c r="M173" s="986">
        <v>45780.0</v>
      </c>
      <c r="N173" s="918" t="s">
        <v>17</v>
      </c>
      <c r="O173" s="443" t="s">
        <v>1823</v>
      </c>
      <c r="P173" s="777"/>
      <c r="Q173" s="152"/>
      <c r="R173" s="162"/>
      <c r="S173" s="162"/>
      <c r="T173" s="162"/>
      <c r="U173" s="162"/>
      <c r="V173" s="163"/>
      <c r="W173" s="163"/>
      <c r="X173" s="163"/>
    </row>
    <row r="174">
      <c r="A174" s="986">
        <v>45756.0</v>
      </c>
      <c r="B174" s="910">
        <v>45782.0</v>
      </c>
      <c r="C174" s="443">
        <v>249105.0</v>
      </c>
      <c r="D174" s="443" t="s">
        <v>87</v>
      </c>
      <c r="E174" s="994">
        <v>45717.0</v>
      </c>
      <c r="F174" s="108">
        <f t="shared" si="4"/>
        <v>2</v>
      </c>
      <c r="G174" s="995">
        <v>45756.0</v>
      </c>
      <c r="H174" s="340">
        <f t="shared" si="5"/>
        <v>0</v>
      </c>
      <c r="I174" s="443" t="s">
        <v>49</v>
      </c>
      <c r="J174" s="443"/>
      <c r="K174" s="771" t="s">
        <v>721</v>
      </c>
      <c r="L174" s="951" t="s">
        <v>51</v>
      </c>
      <c r="M174" s="986">
        <v>45780.0</v>
      </c>
      <c r="N174" s="918" t="s">
        <v>17</v>
      </c>
      <c r="O174" s="443" t="s">
        <v>1823</v>
      </c>
      <c r="P174" s="951"/>
      <c r="Q174" s="152"/>
      <c r="R174" s="162"/>
      <c r="S174" s="162"/>
      <c r="T174" s="162"/>
      <c r="U174" s="162"/>
      <c r="V174" s="163"/>
      <c r="W174" s="163"/>
      <c r="X174" s="163"/>
    </row>
    <row r="175">
      <c r="A175" s="986">
        <v>45756.0</v>
      </c>
      <c r="B175" s="910">
        <v>45782.0</v>
      </c>
      <c r="C175" s="443">
        <v>249143.0</v>
      </c>
      <c r="D175" s="443" t="s">
        <v>71</v>
      </c>
      <c r="E175" s="994">
        <v>45748.0</v>
      </c>
      <c r="F175" s="108">
        <f t="shared" si="4"/>
        <v>1</v>
      </c>
      <c r="G175" s="994">
        <v>45756.0</v>
      </c>
      <c r="H175" s="340">
        <f t="shared" si="5"/>
        <v>0</v>
      </c>
      <c r="I175" s="443" t="s">
        <v>73</v>
      </c>
      <c r="J175" s="443"/>
      <c r="K175" s="771" t="s">
        <v>721</v>
      </c>
      <c r="L175" s="951" t="s">
        <v>51</v>
      </c>
      <c r="M175" s="986">
        <v>45780.0</v>
      </c>
      <c r="N175" s="918" t="s">
        <v>17</v>
      </c>
      <c r="O175" s="443" t="s">
        <v>1823</v>
      </c>
      <c r="P175" s="777"/>
      <c r="Q175" s="152"/>
      <c r="R175" s="162"/>
      <c r="S175" s="162"/>
      <c r="T175" s="162"/>
      <c r="U175" s="162"/>
      <c r="V175" s="163"/>
      <c r="W175" s="163"/>
      <c r="X175" s="163"/>
    </row>
    <row r="176">
      <c r="A176" s="986">
        <v>45756.0</v>
      </c>
      <c r="B176" s="910">
        <v>45782.0</v>
      </c>
      <c r="C176" s="443">
        <v>249145.0</v>
      </c>
      <c r="D176" s="443" t="s">
        <v>71</v>
      </c>
      <c r="E176" s="994">
        <v>45717.0</v>
      </c>
      <c r="F176" s="108">
        <f t="shared" si="4"/>
        <v>2</v>
      </c>
      <c r="G176" s="994">
        <v>45756.0</v>
      </c>
      <c r="H176" s="340">
        <f t="shared" si="5"/>
        <v>0</v>
      </c>
      <c r="I176" s="443" t="s">
        <v>49</v>
      </c>
      <c r="J176" s="443"/>
      <c r="K176" s="771" t="s">
        <v>721</v>
      </c>
      <c r="L176" s="951" t="s">
        <v>51</v>
      </c>
      <c r="M176" s="986">
        <v>45780.0</v>
      </c>
      <c r="N176" s="918" t="s">
        <v>17</v>
      </c>
      <c r="O176" s="443" t="s">
        <v>1823</v>
      </c>
      <c r="P176" s="777"/>
      <c r="Q176" s="152"/>
      <c r="R176" s="162"/>
      <c r="S176" s="162"/>
      <c r="T176" s="162"/>
      <c r="U176" s="162"/>
      <c r="V176" s="163"/>
      <c r="W176" s="163"/>
      <c r="X176" s="163"/>
    </row>
    <row r="177">
      <c r="A177" s="986">
        <v>45756.0</v>
      </c>
      <c r="B177" s="910">
        <v>45783.0</v>
      </c>
      <c r="C177" s="443">
        <v>249153.0</v>
      </c>
      <c r="D177" s="443" t="s">
        <v>99</v>
      </c>
      <c r="E177" s="994">
        <v>45689.0</v>
      </c>
      <c r="F177" s="108">
        <f t="shared" si="4"/>
        <v>3</v>
      </c>
      <c r="G177" s="994">
        <v>45756.0</v>
      </c>
      <c r="H177" s="340">
        <f t="shared" si="5"/>
        <v>0</v>
      </c>
      <c r="I177" s="443" t="s">
        <v>42</v>
      </c>
      <c r="J177" s="754"/>
      <c r="K177" s="755"/>
      <c r="L177" s="754"/>
      <c r="M177" s="443"/>
      <c r="N177" s="918" t="s">
        <v>19</v>
      </c>
      <c r="O177" s="754"/>
      <c r="P177" s="777"/>
      <c r="Q177" s="152"/>
      <c r="R177" s="162"/>
      <c r="S177" s="162"/>
      <c r="T177" s="162"/>
      <c r="U177" s="162"/>
      <c r="V177" s="163"/>
      <c r="W177" s="163"/>
      <c r="X177" s="163"/>
    </row>
    <row r="178">
      <c r="A178" s="986">
        <v>45756.0</v>
      </c>
      <c r="B178" s="910">
        <v>45783.0</v>
      </c>
      <c r="C178" s="443">
        <v>249157.0</v>
      </c>
      <c r="D178" s="443" t="s">
        <v>104</v>
      </c>
      <c r="E178" s="994">
        <v>45689.0</v>
      </c>
      <c r="F178" s="108">
        <f t="shared" si="4"/>
        <v>3</v>
      </c>
      <c r="G178" s="994">
        <v>45756.0</v>
      </c>
      <c r="H178" s="340">
        <f t="shared" si="5"/>
        <v>0</v>
      </c>
      <c r="I178" s="443" t="s">
        <v>74</v>
      </c>
      <c r="J178" s="754"/>
      <c r="K178" s="755"/>
      <c r="L178" s="754"/>
      <c r="M178" s="754"/>
      <c r="N178" s="918" t="s">
        <v>19</v>
      </c>
      <c r="O178" s="754"/>
      <c r="P178" s="777"/>
      <c r="Q178" s="152"/>
      <c r="R178" s="162"/>
      <c r="S178" s="162"/>
      <c r="T178" s="162"/>
      <c r="U178" s="162"/>
      <c r="V178" s="163"/>
      <c r="W178" s="163"/>
      <c r="X178" s="163"/>
    </row>
    <row r="179">
      <c r="A179" s="986">
        <v>45756.0</v>
      </c>
      <c r="B179" s="910">
        <v>45783.0</v>
      </c>
      <c r="C179" s="443">
        <v>249162.0</v>
      </c>
      <c r="D179" s="443" t="s">
        <v>104</v>
      </c>
      <c r="E179" s="994">
        <v>45231.0</v>
      </c>
      <c r="F179" s="108">
        <f t="shared" si="4"/>
        <v>18</v>
      </c>
      <c r="G179" s="994">
        <v>45756.0</v>
      </c>
      <c r="H179" s="340">
        <f t="shared" si="5"/>
        <v>0</v>
      </c>
      <c r="I179" s="443" t="s">
        <v>63</v>
      </c>
      <c r="J179" s="443"/>
      <c r="K179" s="755"/>
      <c r="L179" s="754"/>
      <c r="M179" s="754"/>
      <c r="N179" s="918" t="s">
        <v>19</v>
      </c>
      <c r="O179" s="754"/>
      <c r="P179" s="777"/>
      <c r="Q179" s="152"/>
      <c r="R179" s="162"/>
      <c r="S179" s="162"/>
      <c r="T179" s="162"/>
      <c r="U179" s="162"/>
      <c r="V179" s="163"/>
      <c r="W179" s="163"/>
      <c r="X179" s="163"/>
    </row>
    <row r="180">
      <c r="A180" s="986">
        <v>45756.0</v>
      </c>
      <c r="B180" s="910">
        <v>45782.0</v>
      </c>
      <c r="C180" s="443">
        <v>249175.0</v>
      </c>
      <c r="D180" s="443" t="s">
        <v>71</v>
      </c>
      <c r="E180" s="994">
        <v>45748.0</v>
      </c>
      <c r="F180" s="108">
        <f t="shared" si="4"/>
        <v>1</v>
      </c>
      <c r="G180" s="995">
        <v>45756.0</v>
      </c>
      <c r="H180" s="340">
        <f t="shared" si="5"/>
        <v>0</v>
      </c>
      <c r="I180" s="443" t="s">
        <v>49</v>
      </c>
      <c r="J180" s="443"/>
      <c r="K180" s="771" t="s">
        <v>721</v>
      </c>
      <c r="L180" s="951" t="s">
        <v>51</v>
      </c>
      <c r="M180" s="986">
        <v>45780.0</v>
      </c>
      <c r="N180" s="918" t="s">
        <v>17</v>
      </c>
      <c r="O180" s="443" t="s">
        <v>1823</v>
      </c>
      <c r="P180" s="777"/>
      <c r="Q180" s="152"/>
      <c r="R180" s="162"/>
      <c r="S180" s="162"/>
      <c r="T180" s="162"/>
      <c r="U180" s="162"/>
      <c r="V180" s="163"/>
      <c r="W180" s="163"/>
      <c r="X180" s="163"/>
    </row>
    <row r="181">
      <c r="A181" s="986">
        <v>45756.0</v>
      </c>
      <c r="B181" s="910">
        <v>45783.0</v>
      </c>
      <c r="C181" s="443">
        <v>249218.0</v>
      </c>
      <c r="D181" s="443" t="s">
        <v>71</v>
      </c>
      <c r="E181" s="994">
        <v>45689.0</v>
      </c>
      <c r="F181" s="108">
        <f t="shared" si="4"/>
        <v>3</v>
      </c>
      <c r="G181" s="994">
        <v>45756.0</v>
      </c>
      <c r="H181" s="340">
        <f t="shared" si="5"/>
        <v>0</v>
      </c>
      <c r="I181" s="443" t="s">
        <v>74</v>
      </c>
      <c r="J181" s="443"/>
      <c r="K181" s="755"/>
      <c r="L181" s="754"/>
      <c r="M181" s="754"/>
      <c r="N181" s="918" t="s">
        <v>19</v>
      </c>
      <c r="O181" s="754"/>
      <c r="P181" s="777"/>
      <c r="Q181" s="152"/>
      <c r="R181" s="162"/>
      <c r="S181" s="162"/>
      <c r="T181" s="162"/>
      <c r="U181" s="162"/>
      <c r="V181" s="163"/>
      <c r="W181" s="163"/>
      <c r="X181" s="163"/>
    </row>
    <row r="182">
      <c r="A182" s="986">
        <v>45756.0</v>
      </c>
      <c r="B182" s="910">
        <v>45783.0</v>
      </c>
      <c r="C182" s="443">
        <v>249225.0</v>
      </c>
      <c r="D182" s="443" t="s">
        <v>70</v>
      </c>
      <c r="E182" s="994">
        <v>45658.0</v>
      </c>
      <c r="F182" s="108">
        <f t="shared" si="4"/>
        <v>4</v>
      </c>
      <c r="G182" s="994">
        <v>45756.0</v>
      </c>
      <c r="H182" s="340">
        <f t="shared" si="5"/>
        <v>0</v>
      </c>
      <c r="I182" s="443" t="s">
        <v>49</v>
      </c>
      <c r="J182" s="443"/>
      <c r="K182" s="755"/>
      <c r="L182" s="754"/>
      <c r="M182" s="754"/>
      <c r="N182" s="918" t="s">
        <v>19</v>
      </c>
      <c r="O182" s="443"/>
      <c r="P182" s="951"/>
      <c r="Q182" s="152"/>
      <c r="R182" s="162"/>
      <c r="S182" s="162"/>
      <c r="T182" s="162"/>
      <c r="U182" s="162"/>
      <c r="V182" s="163"/>
      <c r="W182" s="163"/>
      <c r="X182" s="163"/>
    </row>
    <row r="183">
      <c r="A183" s="986">
        <v>45757.0</v>
      </c>
      <c r="B183" s="910">
        <v>45783.0</v>
      </c>
      <c r="C183" s="443">
        <v>223055.0</v>
      </c>
      <c r="D183" s="443" t="s">
        <v>58</v>
      </c>
      <c r="E183" s="994">
        <v>45597.0</v>
      </c>
      <c r="F183" s="108">
        <f t="shared" si="4"/>
        <v>6</v>
      </c>
      <c r="G183" s="994">
        <v>45757.0</v>
      </c>
      <c r="H183" s="340">
        <f t="shared" si="5"/>
        <v>0</v>
      </c>
      <c r="I183" s="443" t="s">
        <v>49</v>
      </c>
      <c r="J183" s="754"/>
      <c r="K183" s="755"/>
      <c r="L183" s="754"/>
      <c r="M183" s="754"/>
      <c r="N183" s="918" t="s">
        <v>20</v>
      </c>
      <c r="O183" s="754"/>
      <c r="P183" s="777"/>
      <c r="Q183" s="152"/>
      <c r="R183" s="162"/>
      <c r="S183" s="162"/>
      <c r="T183" s="162"/>
      <c r="U183" s="162"/>
      <c r="V183" s="163"/>
      <c r="W183" s="163"/>
      <c r="X183" s="163"/>
    </row>
    <row r="184">
      <c r="A184" s="986">
        <v>45757.0</v>
      </c>
      <c r="B184" s="910">
        <v>45782.0</v>
      </c>
      <c r="C184" s="443">
        <v>227405.0</v>
      </c>
      <c r="D184" s="443" t="s">
        <v>89</v>
      </c>
      <c r="E184" s="994">
        <v>45748.0</v>
      </c>
      <c r="F184" s="108">
        <f t="shared" si="4"/>
        <v>1</v>
      </c>
      <c r="G184" s="994">
        <v>45757.0</v>
      </c>
      <c r="H184" s="340">
        <f t="shared" si="5"/>
        <v>0</v>
      </c>
      <c r="I184" s="443" t="s">
        <v>59</v>
      </c>
      <c r="J184" s="754"/>
      <c r="K184" s="771" t="s">
        <v>721</v>
      </c>
      <c r="L184" s="951" t="s">
        <v>51</v>
      </c>
      <c r="M184" s="986">
        <v>45780.0</v>
      </c>
      <c r="N184" s="918" t="s">
        <v>17</v>
      </c>
      <c r="O184" s="443" t="s">
        <v>1823</v>
      </c>
      <c r="P184" s="777"/>
      <c r="Q184" s="152"/>
      <c r="R184" s="162"/>
      <c r="S184" s="162"/>
      <c r="T184" s="162"/>
      <c r="U184" s="162"/>
      <c r="V184" s="163"/>
      <c r="W184" s="163"/>
      <c r="X184" s="163"/>
    </row>
    <row r="185">
      <c r="A185" s="986">
        <v>45757.0</v>
      </c>
      <c r="B185" s="910">
        <v>45782.0</v>
      </c>
      <c r="C185" s="443">
        <v>245991.0</v>
      </c>
      <c r="D185" s="443" t="s">
        <v>83</v>
      </c>
      <c r="E185" s="994">
        <v>45748.0</v>
      </c>
      <c r="F185" s="108">
        <f t="shared" si="4"/>
        <v>1</v>
      </c>
      <c r="G185" s="994">
        <v>45757.0</v>
      </c>
      <c r="H185" s="340">
        <f t="shared" si="5"/>
        <v>0</v>
      </c>
      <c r="I185" s="443" t="s">
        <v>63</v>
      </c>
      <c r="J185" s="443"/>
      <c r="K185" s="771" t="s">
        <v>721</v>
      </c>
      <c r="L185" s="951" t="s">
        <v>51</v>
      </c>
      <c r="M185" s="986">
        <v>45780.0</v>
      </c>
      <c r="N185" s="918" t="s">
        <v>17</v>
      </c>
      <c r="O185" s="443" t="s">
        <v>1823</v>
      </c>
      <c r="P185" s="777"/>
      <c r="Q185" s="152"/>
      <c r="R185" s="162"/>
      <c r="S185" s="162"/>
      <c r="T185" s="162"/>
      <c r="U185" s="162"/>
      <c r="V185" s="163"/>
      <c r="W185" s="163"/>
      <c r="X185" s="163"/>
    </row>
    <row r="186">
      <c r="A186" s="986">
        <v>45757.0</v>
      </c>
      <c r="B186" s="910">
        <v>45783.0</v>
      </c>
      <c r="C186" s="443">
        <v>246804.0</v>
      </c>
      <c r="D186" s="443" t="s">
        <v>41</v>
      </c>
      <c r="E186" s="994">
        <v>45689.0</v>
      </c>
      <c r="F186" s="108">
        <f t="shared" si="4"/>
        <v>3</v>
      </c>
      <c r="G186" s="994">
        <v>45757.0</v>
      </c>
      <c r="H186" s="340">
        <f t="shared" si="5"/>
        <v>0</v>
      </c>
      <c r="I186" s="443" t="s">
        <v>74</v>
      </c>
      <c r="J186" s="443"/>
      <c r="K186" s="755"/>
      <c r="L186" s="754"/>
      <c r="M186" s="754"/>
      <c r="N186" s="918" t="s">
        <v>19</v>
      </c>
      <c r="O186" s="754"/>
      <c r="P186" s="777"/>
      <c r="Q186" s="152"/>
      <c r="R186" s="162"/>
      <c r="S186" s="162"/>
      <c r="T186" s="162"/>
      <c r="U186" s="162"/>
      <c r="V186" s="163"/>
      <c r="W186" s="163"/>
      <c r="X186" s="163"/>
    </row>
    <row r="187">
      <c r="A187" s="986">
        <v>45757.0</v>
      </c>
      <c r="B187" s="910">
        <v>45782.0</v>
      </c>
      <c r="C187" s="443">
        <v>247229.0</v>
      </c>
      <c r="D187" s="443" t="s">
        <v>87</v>
      </c>
      <c r="E187" s="994">
        <v>45748.0</v>
      </c>
      <c r="F187" s="108">
        <f t="shared" si="4"/>
        <v>1</v>
      </c>
      <c r="G187" s="994">
        <v>45757.0</v>
      </c>
      <c r="H187" s="340">
        <f t="shared" si="5"/>
        <v>0</v>
      </c>
      <c r="I187" s="443" t="s">
        <v>74</v>
      </c>
      <c r="J187" s="443"/>
      <c r="K187" s="755"/>
      <c r="L187" s="754"/>
      <c r="M187" s="754"/>
      <c r="N187" s="918" t="s">
        <v>25</v>
      </c>
      <c r="O187" s="754"/>
      <c r="P187" s="777"/>
      <c r="Q187" s="152"/>
      <c r="R187" s="162"/>
      <c r="S187" s="162"/>
      <c r="T187" s="162"/>
      <c r="U187" s="162"/>
      <c r="V187" s="163"/>
      <c r="W187" s="163"/>
      <c r="X187" s="163"/>
    </row>
    <row r="188">
      <c r="A188" s="986">
        <v>45757.0</v>
      </c>
      <c r="B188" s="910">
        <v>45782.0</v>
      </c>
      <c r="C188" s="443">
        <v>248019.0</v>
      </c>
      <c r="D188" s="443" t="s">
        <v>107</v>
      </c>
      <c r="E188" s="994">
        <v>45748.0</v>
      </c>
      <c r="F188" s="108">
        <f t="shared" si="4"/>
        <v>1</v>
      </c>
      <c r="G188" s="994">
        <v>45757.0</v>
      </c>
      <c r="H188" s="340">
        <f t="shared" si="5"/>
        <v>0</v>
      </c>
      <c r="I188" s="443" t="s">
        <v>73</v>
      </c>
      <c r="J188" s="754"/>
      <c r="K188" s="771" t="s">
        <v>721</v>
      </c>
      <c r="L188" s="951" t="s">
        <v>51</v>
      </c>
      <c r="M188" s="986">
        <v>45780.0</v>
      </c>
      <c r="N188" s="918" t="s">
        <v>17</v>
      </c>
      <c r="O188" s="443" t="s">
        <v>1823</v>
      </c>
      <c r="P188" s="777"/>
      <c r="Q188" s="152"/>
      <c r="R188" s="162"/>
      <c r="S188" s="162"/>
      <c r="T188" s="162"/>
      <c r="U188" s="162"/>
      <c r="V188" s="163"/>
      <c r="W188" s="163"/>
      <c r="X188" s="163"/>
    </row>
    <row r="189">
      <c r="A189" s="986">
        <v>45757.0</v>
      </c>
      <c r="B189" s="910">
        <v>45783.0</v>
      </c>
      <c r="C189" s="443">
        <v>248241.0</v>
      </c>
      <c r="D189" s="443" t="s">
        <v>41</v>
      </c>
      <c r="E189" s="994">
        <v>45658.0</v>
      </c>
      <c r="F189" s="108">
        <f t="shared" si="4"/>
        <v>4</v>
      </c>
      <c r="G189" s="994">
        <v>45757.0</v>
      </c>
      <c r="H189" s="340">
        <f t="shared" si="5"/>
        <v>0</v>
      </c>
      <c r="I189" s="443" t="s">
        <v>49</v>
      </c>
      <c r="J189" s="754"/>
      <c r="K189" s="755"/>
      <c r="L189" s="754"/>
      <c r="M189" s="754"/>
      <c r="N189" s="918" t="s">
        <v>19</v>
      </c>
      <c r="O189" s="754"/>
      <c r="P189" s="951"/>
      <c r="Q189" s="152"/>
      <c r="R189" s="162"/>
      <c r="S189" s="162"/>
      <c r="T189" s="162"/>
      <c r="U189" s="162"/>
      <c r="V189" s="163"/>
      <c r="W189" s="163"/>
      <c r="X189" s="163"/>
    </row>
    <row r="190">
      <c r="A190" s="986">
        <v>45757.0</v>
      </c>
      <c r="B190" s="910">
        <v>45783.0</v>
      </c>
      <c r="C190" s="443">
        <v>248556.0</v>
      </c>
      <c r="D190" s="443" t="s">
        <v>62</v>
      </c>
      <c r="E190" s="994">
        <v>45505.0</v>
      </c>
      <c r="F190" s="108">
        <f t="shared" si="4"/>
        <v>9</v>
      </c>
      <c r="G190" s="995">
        <v>45757.0</v>
      </c>
      <c r="H190" s="340">
        <f t="shared" si="5"/>
        <v>0</v>
      </c>
      <c r="I190" s="443" t="s">
        <v>73</v>
      </c>
      <c r="J190" s="754"/>
      <c r="K190" s="755"/>
      <c r="L190" s="754"/>
      <c r="M190" s="754"/>
      <c r="N190" s="918" t="s">
        <v>19</v>
      </c>
      <c r="O190" s="754"/>
      <c r="P190" s="777"/>
      <c r="Q190" s="152"/>
      <c r="R190" s="162"/>
      <c r="S190" s="162"/>
      <c r="T190" s="162"/>
      <c r="U190" s="162"/>
      <c r="V190" s="163"/>
      <c r="W190" s="163"/>
      <c r="X190" s="163"/>
    </row>
    <row r="191">
      <c r="A191" s="986">
        <v>45757.0</v>
      </c>
      <c r="B191" s="910">
        <v>45782.0</v>
      </c>
      <c r="C191" s="443">
        <v>248690.0</v>
      </c>
      <c r="D191" s="443" t="s">
        <v>83</v>
      </c>
      <c r="E191" s="994">
        <v>45717.0</v>
      </c>
      <c r="F191" s="108">
        <f t="shared" si="4"/>
        <v>2</v>
      </c>
      <c r="G191" s="994">
        <v>45757.0</v>
      </c>
      <c r="H191" s="340">
        <f t="shared" si="5"/>
        <v>0</v>
      </c>
      <c r="I191" s="443" t="s">
        <v>74</v>
      </c>
      <c r="J191" s="754"/>
      <c r="K191" s="771" t="s">
        <v>721</v>
      </c>
      <c r="L191" s="951" t="s">
        <v>51</v>
      </c>
      <c r="M191" s="986">
        <v>45780.0</v>
      </c>
      <c r="N191" s="918" t="s">
        <v>17</v>
      </c>
      <c r="O191" s="443" t="s">
        <v>1823</v>
      </c>
      <c r="P191" s="777"/>
      <c r="Q191" s="152"/>
      <c r="R191" s="162"/>
      <c r="S191" s="162"/>
      <c r="T191" s="162"/>
      <c r="U191" s="162"/>
      <c r="V191" s="163"/>
      <c r="W191" s="163"/>
      <c r="X191" s="163"/>
    </row>
    <row r="192">
      <c r="A192" s="986">
        <v>45757.0</v>
      </c>
      <c r="B192" s="910">
        <v>45782.0</v>
      </c>
      <c r="C192" s="443">
        <v>248964.0</v>
      </c>
      <c r="D192" s="443" t="s">
        <v>70</v>
      </c>
      <c r="E192" s="994">
        <v>45717.0</v>
      </c>
      <c r="F192" s="108">
        <f t="shared" si="4"/>
        <v>2</v>
      </c>
      <c r="G192" s="994">
        <v>45756.0</v>
      </c>
      <c r="H192" s="340">
        <f t="shared" si="5"/>
        <v>0</v>
      </c>
      <c r="I192" s="443" t="s">
        <v>49</v>
      </c>
      <c r="J192" s="443"/>
      <c r="K192" s="771" t="s">
        <v>721</v>
      </c>
      <c r="L192" s="951" t="s">
        <v>51</v>
      </c>
      <c r="M192" s="986">
        <v>45780.0</v>
      </c>
      <c r="N192" s="918" t="s">
        <v>17</v>
      </c>
      <c r="O192" s="443" t="s">
        <v>1823</v>
      </c>
      <c r="P192" s="777"/>
      <c r="Q192" s="152"/>
      <c r="R192" s="162"/>
      <c r="S192" s="162"/>
      <c r="T192" s="162"/>
      <c r="U192" s="162"/>
      <c r="V192" s="163"/>
      <c r="W192" s="163"/>
      <c r="X192" s="163"/>
    </row>
    <row r="193">
      <c r="A193" s="986">
        <v>45757.0</v>
      </c>
      <c r="B193" s="910">
        <v>45783.0</v>
      </c>
      <c r="C193" s="443">
        <v>248973.0</v>
      </c>
      <c r="D193" s="443" t="s">
        <v>95</v>
      </c>
      <c r="E193" s="994">
        <v>45689.0</v>
      </c>
      <c r="F193" s="108">
        <f t="shared" si="4"/>
        <v>3</v>
      </c>
      <c r="G193" s="994">
        <v>45757.0</v>
      </c>
      <c r="H193" s="340">
        <f t="shared" si="5"/>
        <v>0</v>
      </c>
      <c r="I193" s="443" t="s">
        <v>49</v>
      </c>
      <c r="J193" s="754"/>
      <c r="K193" s="755"/>
      <c r="L193" s="754"/>
      <c r="M193" s="754"/>
      <c r="N193" s="918" t="s">
        <v>19</v>
      </c>
      <c r="O193" s="754"/>
      <c r="P193" s="777"/>
      <c r="Q193" s="152"/>
      <c r="R193" s="162"/>
      <c r="S193" s="162"/>
      <c r="T193" s="162"/>
      <c r="U193" s="162"/>
      <c r="V193" s="163"/>
      <c r="W193" s="163"/>
      <c r="X193" s="163"/>
    </row>
    <row r="194">
      <c r="A194" s="986">
        <v>45757.0</v>
      </c>
      <c r="B194" s="910">
        <v>45782.0</v>
      </c>
      <c r="C194" s="443">
        <v>249065.0</v>
      </c>
      <c r="D194" s="443" t="s">
        <v>83</v>
      </c>
      <c r="E194" s="994">
        <v>45748.0</v>
      </c>
      <c r="F194" s="108">
        <f t="shared" si="4"/>
        <v>1</v>
      </c>
      <c r="G194" s="994">
        <v>45757.0</v>
      </c>
      <c r="H194" s="340">
        <f t="shared" si="5"/>
        <v>0</v>
      </c>
      <c r="I194" s="443" t="s">
        <v>73</v>
      </c>
      <c r="J194" s="443"/>
      <c r="K194" s="755"/>
      <c r="L194" s="443"/>
      <c r="M194" s="443"/>
      <c r="N194" s="918" t="s">
        <v>25</v>
      </c>
      <c r="O194" s="754"/>
      <c r="P194" s="777"/>
      <c r="Q194" s="152"/>
      <c r="R194" s="162"/>
      <c r="S194" s="162"/>
      <c r="T194" s="162"/>
      <c r="U194" s="162"/>
      <c r="V194" s="163"/>
      <c r="W194" s="163"/>
      <c r="X194" s="163"/>
    </row>
    <row r="195">
      <c r="A195" s="986">
        <v>45757.0</v>
      </c>
      <c r="B195" s="910">
        <v>45783.0</v>
      </c>
      <c r="C195" s="443">
        <v>249098.0</v>
      </c>
      <c r="D195" s="443" t="s">
        <v>77</v>
      </c>
      <c r="E195" s="994">
        <v>45689.0</v>
      </c>
      <c r="F195" s="108">
        <f t="shared" si="4"/>
        <v>3</v>
      </c>
      <c r="G195" s="994">
        <v>45757.0</v>
      </c>
      <c r="H195" s="340">
        <f t="shared" si="5"/>
        <v>0</v>
      </c>
      <c r="I195" s="443" t="s">
        <v>59</v>
      </c>
      <c r="J195" s="443"/>
      <c r="K195" s="755"/>
      <c r="L195" s="754"/>
      <c r="M195" s="754"/>
      <c r="N195" s="918" t="s">
        <v>19</v>
      </c>
      <c r="O195" s="754"/>
      <c r="P195" s="777"/>
      <c r="Q195" s="152"/>
      <c r="R195" s="162"/>
      <c r="S195" s="162"/>
      <c r="T195" s="162"/>
      <c r="U195" s="162"/>
      <c r="V195" s="163"/>
      <c r="W195" s="163"/>
      <c r="X195" s="163"/>
    </row>
    <row r="196">
      <c r="A196" s="986">
        <v>45757.0</v>
      </c>
      <c r="B196" s="910">
        <v>45782.0</v>
      </c>
      <c r="C196" s="443">
        <v>249112.0</v>
      </c>
      <c r="D196" s="443" t="s">
        <v>99</v>
      </c>
      <c r="E196" s="994">
        <v>45717.0</v>
      </c>
      <c r="F196" s="108">
        <f t="shared" si="4"/>
        <v>2</v>
      </c>
      <c r="G196" s="994">
        <v>45757.0</v>
      </c>
      <c r="H196" s="340">
        <f t="shared" si="5"/>
        <v>0</v>
      </c>
      <c r="I196" s="443" t="s">
        <v>63</v>
      </c>
      <c r="J196" s="443"/>
      <c r="K196" s="771" t="s">
        <v>721</v>
      </c>
      <c r="L196" s="951" t="s">
        <v>51</v>
      </c>
      <c r="M196" s="986">
        <v>45780.0</v>
      </c>
      <c r="N196" s="918" t="s">
        <v>17</v>
      </c>
      <c r="O196" s="443" t="s">
        <v>1823</v>
      </c>
      <c r="P196" s="777"/>
      <c r="Q196" s="152"/>
      <c r="R196" s="162"/>
      <c r="S196" s="162"/>
      <c r="T196" s="162"/>
      <c r="U196" s="162"/>
      <c r="V196" s="163"/>
      <c r="W196" s="163"/>
      <c r="X196" s="163"/>
    </row>
    <row r="197">
      <c r="A197" s="986">
        <v>45757.0</v>
      </c>
      <c r="B197" s="910">
        <v>45782.0</v>
      </c>
      <c r="C197" s="443">
        <v>249118.0</v>
      </c>
      <c r="D197" s="443" t="s">
        <v>70</v>
      </c>
      <c r="E197" s="994">
        <v>45717.0</v>
      </c>
      <c r="F197" s="108">
        <f t="shared" si="4"/>
        <v>2</v>
      </c>
      <c r="G197" s="994">
        <v>45757.0</v>
      </c>
      <c r="H197" s="340">
        <f t="shared" si="5"/>
        <v>0</v>
      </c>
      <c r="I197" s="443" t="s">
        <v>59</v>
      </c>
      <c r="J197" s="443"/>
      <c r="K197" s="771" t="s">
        <v>721</v>
      </c>
      <c r="L197" s="951" t="s">
        <v>51</v>
      </c>
      <c r="M197" s="986">
        <v>45780.0</v>
      </c>
      <c r="N197" s="918" t="s">
        <v>17</v>
      </c>
      <c r="O197" s="443" t="s">
        <v>1823</v>
      </c>
      <c r="P197" s="777"/>
      <c r="Q197" s="152"/>
      <c r="R197" s="162"/>
      <c r="S197" s="162"/>
      <c r="T197" s="162"/>
      <c r="U197" s="162"/>
      <c r="V197" s="163"/>
      <c r="W197" s="163"/>
      <c r="X197" s="163"/>
    </row>
    <row r="198">
      <c r="A198" s="986">
        <v>45757.0</v>
      </c>
      <c r="B198" s="910">
        <v>45783.0</v>
      </c>
      <c r="C198" s="443">
        <v>249155.0</v>
      </c>
      <c r="D198" s="443" t="s">
        <v>71</v>
      </c>
      <c r="E198" s="994">
        <v>45689.0</v>
      </c>
      <c r="F198" s="108">
        <f t="shared" si="4"/>
        <v>3</v>
      </c>
      <c r="G198" s="994">
        <v>45757.0</v>
      </c>
      <c r="H198" s="340">
        <f t="shared" si="5"/>
        <v>0</v>
      </c>
      <c r="I198" s="443" t="s">
        <v>49</v>
      </c>
      <c r="J198" s="754"/>
      <c r="K198" s="755"/>
      <c r="L198" s="754"/>
      <c r="M198" s="754"/>
      <c r="N198" s="918" t="s">
        <v>19</v>
      </c>
      <c r="O198" s="443"/>
      <c r="P198" s="777"/>
      <c r="Q198" s="152"/>
      <c r="R198" s="162"/>
      <c r="S198" s="162"/>
      <c r="T198" s="162"/>
      <c r="U198" s="162"/>
      <c r="V198" s="163"/>
      <c r="W198" s="163"/>
      <c r="X198" s="163"/>
    </row>
    <row r="199">
      <c r="A199" s="986">
        <v>45757.0</v>
      </c>
      <c r="B199" s="910">
        <v>45783.0</v>
      </c>
      <c r="C199" s="443">
        <v>249160.0</v>
      </c>
      <c r="D199" s="443" t="s">
        <v>104</v>
      </c>
      <c r="E199" s="994">
        <v>45717.0</v>
      </c>
      <c r="F199" s="108">
        <f t="shared" si="4"/>
        <v>2</v>
      </c>
      <c r="G199" s="995">
        <v>45757.0</v>
      </c>
      <c r="H199" s="340">
        <f t="shared" si="5"/>
        <v>0</v>
      </c>
      <c r="I199" s="443" t="s">
        <v>49</v>
      </c>
      <c r="J199" s="754"/>
      <c r="K199" s="771" t="s">
        <v>721</v>
      </c>
      <c r="L199" s="951" t="s">
        <v>51</v>
      </c>
      <c r="M199" s="754"/>
      <c r="N199" s="918" t="s">
        <v>19</v>
      </c>
      <c r="O199" s="443"/>
      <c r="P199" s="777"/>
      <c r="Q199" s="152"/>
      <c r="R199" s="162"/>
      <c r="S199" s="162"/>
      <c r="T199" s="162"/>
      <c r="U199" s="162"/>
      <c r="V199" s="163"/>
      <c r="W199" s="163"/>
      <c r="X199" s="163"/>
    </row>
    <row r="200">
      <c r="A200" s="986">
        <v>45757.0</v>
      </c>
      <c r="B200" s="910">
        <v>45782.0</v>
      </c>
      <c r="C200" s="443">
        <v>249179.0</v>
      </c>
      <c r="D200" s="443" t="s">
        <v>83</v>
      </c>
      <c r="E200" s="994">
        <v>45689.0</v>
      </c>
      <c r="F200" s="108">
        <f t="shared" si="4"/>
        <v>3</v>
      </c>
      <c r="G200" s="994">
        <v>45757.0</v>
      </c>
      <c r="H200" s="340">
        <f t="shared" si="5"/>
        <v>0</v>
      </c>
      <c r="I200" s="443" t="s">
        <v>74</v>
      </c>
      <c r="J200" s="754"/>
      <c r="K200" s="755"/>
      <c r="L200" s="754"/>
      <c r="M200" s="754"/>
      <c r="N200" s="918" t="s">
        <v>25</v>
      </c>
      <c r="O200" s="443"/>
      <c r="P200" s="777"/>
      <c r="Q200" s="152"/>
      <c r="R200" s="162"/>
      <c r="S200" s="162"/>
      <c r="T200" s="162"/>
      <c r="U200" s="162"/>
      <c r="V200" s="163"/>
      <c r="W200" s="163"/>
      <c r="X200" s="163"/>
    </row>
    <row r="201">
      <c r="A201" s="986">
        <v>45757.0</v>
      </c>
      <c r="B201" s="910">
        <v>45783.0</v>
      </c>
      <c r="C201" s="443">
        <v>249224.0</v>
      </c>
      <c r="D201" s="443" t="s">
        <v>116</v>
      </c>
      <c r="E201" s="994">
        <v>45566.0</v>
      </c>
      <c r="F201" s="108">
        <f t="shared" si="4"/>
        <v>7</v>
      </c>
      <c r="G201" s="994">
        <v>45756.0</v>
      </c>
      <c r="H201" s="340">
        <f t="shared" si="5"/>
        <v>0</v>
      </c>
      <c r="I201" s="443" t="s">
        <v>49</v>
      </c>
      <c r="J201" s="443"/>
      <c r="K201" s="755"/>
      <c r="L201" s="754"/>
      <c r="M201" s="754"/>
      <c r="N201" s="918" t="s">
        <v>20</v>
      </c>
      <c r="O201" s="443"/>
      <c r="P201" s="777"/>
      <c r="Q201" s="152"/>
      <c r="R201" s="162"/>
      <c r="S201" s="162"/>
      <c r="T201" s="162"/>
      <c r="U201" s="162"/>
      <c r="V201" s="163"/>
      <c r="W201" s="163"/>
      <c r="X201" s="163"/>
    </row>
    <row r="202">
      <c r="A202" s="986">
        <v>45757.0</v>
      </c>
      <c r="B202" s="910">
        <v>45783.0</v>
      </c>
      <c r="C202" s="443">
        <v>249239.0</v>
      </c>
      <c r="D202" s="443" t="s">
        <v>104</v>
      </c>
      <c r="E202" s="994">
        <v>45748.0</v>
      </c>
      <c r="F202" s="108">
        <f t="shared" si="4"/>
        <v>1</v>
      </c>
      <c r="G202" s="994">
        <v>45757.0</v>
      </c>
      <c r="H202" s="340">
        <f t="shared" si="5"/>
        <v>0</v>
      </c>
      <c r="I202" s="443" t="s">
        <v>59</v>
      </c>
      <c r="J202" s="443"/>
      <c r="K202" s="771" t="s">
        <v>721</v>
      </c>
      <c r="L202" s="951" t="s">
        <v>51</v>
      </c>
      <c r="M202" s="754"/>
      <c r="N202" s="918" t="s">
        <v>19</v>
      </c>
      <c r="O202" s="443"/>
      <c r="P202" s="777"/>
      <c r="Q202" s="152"/>
      <c r="R202" s="162"/>
      <c r="S202" s="162"/>
      <c r="T202" s="162"/>
      <c r="U202" s="162"/>
      <c r="V202" s="163"/>
      <c r="W202" s="163"/>
      <c r="X202" s="163"/>
    </row>
    <row r="203">
      <c r="A203" s="986">
        <v>45757.0</v>
      </c>
      <c r="B203" s="910">
        <v>45783.0</v>
      </c>
      <c r="C203" s="443">
        <v>249240.0</v>
      </c>
      <c r="D203" s="443" t="s">
        <v>104</v>
      </c>
      <c r="E203" s="994">
        <v>45597.0</v>
      </c>
      <c r="F203" s="108">
        <f t="shared" si="4"/>
        <v>6</v>
      </c>
      <c r="G203" s="994">
        <v>45757.0</v>
      </c>
      <c r="H203" s="340">
        <f t="shared" si="5"/>
        <v>0</v>
      </c>
      <c r="I203" s="443" t="s">
        <v>59</v>
      </c>
      <c r="J203" s="443"/>
      <c r="K203" s="988"/>
      <c r="L203" s="754"/>
      <c r="M203" s="443"/>
      <c r="N203" s="918" t="s">
        <v>19</v>
      </c>
      <c r="O203" s="754"/>
      <c r="P203" s="777"/>
      <c r="Q203" s="152"/>
      <c r="R203" s="162"/>
      <c r="S203" s="162"/>
      <c r="T203" s="162"/>
      <c r="U203" s="162"/>
      <c r="V203" s="163"/>
      <c r="W203" s="163"/>
      <c r="X203" s="163"/>
    </row>
    <row r="204">
      <c r="A204" s="986">
        <v>45757.0</v>
      </c>
      <c r="B204" s="910">
        <v>45783.0</v>
      </c>
      <c r="C204" s="443">
        <v>249252.0</v>
      </c>
      <c r="D204" s="443" t="s">
        <v>104</v>
      </c>
      <c r="E204" s="994">
        <v>45748.0</v>
      </c>
      <c r="F204" s="108">
        <f t="shared" si="4"/>
        <v>1</v>
      </c>
      <c r="G204" s="994">
        <v>45757.0</v>
      </c>
      <c r="H204" s="340">
        <f t="shared" si="5"/>
        <v>0</v>
      </c>
      <c r="I204" s="443" t="s">
        <v>74</v>
      </c>
      <c r="J204" s="754"/>
      <c r="K204" s="771" t="s">
        <v>721</v>
      </c>
      <c r="L204" s="951" t="s">
        <v>51</v>
      </c>
      <c r="M204" s="754"/>
      <c r="N204" s="918" t="s">
        <v>19</v>
      </c>
      <c r="O204" s="443"/>
      <c r="P204" s="777"/>
      <c r="Q204" s="152"/>
      <c r="R204" s="162"/>
      <c r="S204" s="162"/>
      <c r="T204" s="162"/>
      <c r="U204" s="162"/>
      <c r="V204" s="163"/>
      <c r="W204" s="163"/>
      <c r="X204" s="163"/>
    </row>
    <row r="205">
      <c r="A205" s="986">
        <v>45757.0</v>
      </c>
      <c r="B205" s="910">
        <v>45783.0</v>
      </c>
      <c r="C205" s="443">
        <v>249257.0</v>
      </c>
      <c r="D205" s="443" t="s">
        <v>161</v>
      </c>
      <c r="E205" s="994">
        <v>45627.0</v>
      </c>
      <c r="F205" s="108">
        <f t="shared" si="4"/>
        <v>5</v>
      </c>
      <c r="G205" s="994">
        <v>45757.0</v>
      </c>
      <c r="H205" s="340">
        <f t="shared" si="5"/>
        <v>0</v>
      </c>
      <c r="I205" s="443" t="s">
        <v>59</v>
      </c>
      <c r="J205" s="443"/>
      <c r="K205" s="755"/>
      <c r="L205" s="754"/>
      <c r="M205" s="754"/>
      <c r="N205" s="918" t="s">
        <v>19</v>
      </c>
      <c r="O205" s="443"/>
      <c r="P205" s="777"/>
      <c r="Q205" s="152"/>
      <c r="R205" s="162"/>
      <c r="S205" s="162"/>
      <c r="T205" s="162"/>
      <c r="U205" s="162"/>
      <c r="V205" s="163"/>
      <c r="W205" s="163"/>
      <c r="X205" s="163"/>
    </row>
    <row r="206">
      <c r="A206" s="986">
        <v>45757.0</v>
      </c>
      <c r="B206" s="910">
        <v>45783.0</v>
      </c>
      <c r="C206" s="443">
        <v>249265.0</v>
      </c>
      <c r="D206" s="443" t="s">
        <v>89</v>
      </c>
      <c r="E206" s="994">
        <v>45658.0</v>
      </c>
      <c r="F206" s="108">
        <f t="shared" si="4"/>
        <v>4</v>
      </c>
      <c r="G206" s="994">
        <v>45757.0</v>
      </c>
      <c r="H206" s="340">
        <f t="shared" si="5"/>
        <v>0</v>
      </c>
      <c r="I206" s="443" t="s">
        <v>74</v>
      </c>
      <c r="J206" s="443"/>
      <c r="K206" s="755"/>
      <c r="L206" s="754"/>
      <c r="M206" s="754"/>
      <c r="N206" s="918" t="s">
        <v>19</v>
      </c>
      <c r="O206" s="754"/>
      <c r="P206" s="777"/>
      <c r="Q206" s="152"/>
      <c r="R206" s="162"/>
      <c r="S206" s="162"/>
      <c r="T206" s="162"/>
      <c r="U206" s="162"/>
      <c r="V206" s="163"/>
      <c r="W206" s="163"/>
      <c r="X206" s="163"/>
    </row>
    <row r="207">
      <c r="A207" s="986">
        <v>45757.0</v>
      </c>
      <c r="B207" s="910">
        <v>45783.0</v>
      </c>
      <c r="C207" s="443">
        <v>249276.0</v>
      </c>
      <c r="D207" s="443" t="s">
        <v>87</v>
      </c>
      <c r="E207" s="994">
        <v>45597.0</v>
      </c>
      <c r="F207" s="108">
        <f t="shared" si="4"/>
        <v>6</v>
      </c>
      <c r="G207" s="994">
        <v>45757.0</v>
      </c>
      <c r="H207" s="340">
        <f t="shared" si="5"/>
        <v>0</v>
      </c>
      <c r="I207" s="443" t="s">
        <v>73</v>
      </c>
      <c r="J207" s="443"/>
      <c r="K207" s="755"/>
      <c r="L207" s="754"/>
      <c r="M207" s="754"/>
      <c r="N207" s="918" t="s">
        <v>19</v>
      </c>
      <c r="O207" s="754"/>
      <c r="P207" s="777"/>
      <c r="Q207" s="152"/>
      <c r="R207" s="162"/>
      <c r="S207" s="162"/>
      <c r="T207" s="162"/>
      <c r="U207" s="162"/>
      <c r="V207" s="163"/>
      <c r="W207" s="163"/>
      <c r="X207" s="163"/>
    </row>
    <row r="208">
      <c r="A208" s="986">
        <v>45757.0</v>
      </c>
      <c r="B208" s="910">
        <v>45783.0</v>
      </c>
      <c r="C208" s="443">
        <v>249281.0</v>
      </c>
      <c r="D208" s="443" t="s">
        <v>89</v>
      </c>
      <c r="E208" s="994">
        <v>45717.0</v>
      </c>
      <c r="F208" s="108">
        <f t="shared" si="4"/>
        <v>2</v>
      </c>
      <c r="G208" s="994">
        <v>45757.0</v>
      </c>
      <c r="H208" s="340">
        <f t="shared" si="5"/>
        <v>0</v>
      </c>
      <c r="I208" s="443" t="s">
        <v>59</v>
      </c>
      <c r="J208" s="443"/>
      <c r="K208" s="771" t="s">
        <v>721</v>
      </c>
      <c r="L208" s="951" t="s">
        <v>51</v>
      </c>
      <c r="M208" s="754"/>
      <c r="N208" s="918" t="s">
        <v>19</v>
      </c>
      <c r="O208" s="443"/>
      <c r="P208" s="951"/>
      <c r="Q208" s="152"/>
      <c r="R208" s="162"/>
      <c r="S208" s="162"/>
      <c r="T208" s="162"/>
      <c r="U208" s="162"/>
      <c r="V208" s="163"/>
      <c r="W208" s="163"/>
      <c r="X208" s="163"/>
    </row>
    <row r="209">
      <c r="A209" s="994">
        <v>45757.0</v>
      </c>
      <c r="B209" s="910">
        <v>45782.0</v>
      </c>
      <c r="C209" s="443">
        <v>249283.0</v>
      </c>
      <c r="D209" s="443" t="s">
        <v>83</v>
      </c>
      <c r="E209" s="994">
        <v>45689.0</v>
      </c>
      <c r="F209" s="108">
        <f t="shared" si="4"/>
        <v>3</v>
      </c>
      <c r="G209" s="995">
        <v>45757.0</v>
      </c>
      <c r="H209" s="340">
        <f t="shared" si="5"/>
        <v>0</v>
      </c>
      <c r="I209" s="443" t="s">
        <v>49</v>
      </c>
      <c r="J209" s="443"/>
      <c r="K209" s="755"/>
      <c r="L209" s="754"/>
      <c r="M209" s="754"/>
      <c r="N209" s="918" t="s">
        <v>25</v>
      </c>
      <c r="O209" s="443"/>
      <c r="P209" s="754"/>
      <c r="Q209" s="152"/>
      <c r="R209" s="162"/>
      <c r="S209" s="162"/>
      <c r="T209" s="162"/>
      <c r="U209" s="162"/>
      <c r="V209" s="163"/>
      <c r="W209" s="163"/>
      <c r="X209" s="163"/>
    </row>
    <row r="210">
      <c r="A210" s="994">
        <v>45757.0</v>
      </c>
      <c r="B210" s="910">
        <v>45783.0</v>
      </c>
      <c r="C210" s="443">
        <v>249300.0</v>
      </c>
      <c r="D210" s="443" t="s">
        <v>71</v>
      </c>
      <c r="E210" s="994">
        <v>45689.0</v>
      </c>
      <c r="F210" s="108">
        <f t="shared" si="4"/>
        <v>3</v>
      </c>
      <c r="G210" s="994">
        <v>45757.0</v>
      </c>
      <c r="H210" s="340">
        <f t="shared" si="5"/>
        <v>0</v>
      </c>
      <c r="I210" s="443" t="s">
        <v>42</v>
      </c>
      <c r="J210" s="443"/>
      <c r="K210" s="988"/>
      <c r="L210" s="443"/>
      <c r="M210" s="994"/>
      <c r="N210" s="918" t="s">
        <v>19</v>
      </c>
      <c r="O210" s="443"/>
      <c r="P210" s="754"/>
      <c r="Q210" s="152"/>
      <c r="R210" s="162"/>
      <c r="S210" s="162"/>
      <c r="T210" s="162"/>
      <c r="U210" s="162"/>
      <c r="V210" s="163"/>
      <c r="W210" s="163"/>
      <c r="X210" s="163"/>
    </row>
    <row r="211">
      <c r="A211" s="994">
        <v>45757.0</v>
      </c>
      <c r="B211" s="910">
        <v>45782.0</v>
      </c>
      <c r="C211" s="443">
        <v>249305.0</v>
      </c>
      <c r="D211" s="443" t="s">
        <v>58</v>
      </c>
      <c r="E211" s="994">
        <v>45748.0</v>
      </c>
      <c r="F211" s="108">
        <f t="shared" si="4"/>
        <v>1</v>
      </c>
      <c r="G211" s="994">
        <v>45757.0</v>
      </c>
      <c r="H211" s="340">
        <f t="shared" si="5"/>
        <v>0</v>
      </c>
      <c r="I211" s="443" t="s">
        <v>59</v>
      </c>
      <c r="J211" s="443"/>
      <c r="K211" s="988"/>
      <c r="L211" s="443"/>
      <c r="M211" s="754"/>
      <c r="N211" s="918" t="s">
        <v>25</v>
      </c>
      <c r="O211" s="754"/>
      <c r="P211" s="754"/>
      <c r="Q211" s="152"/>
      <c r="R211" s="162"/>
      <c r="S211" s="162"/>
      <c r="T211" s="162"/>
      <c r="U211" s="162"/>
      <c r="V211" s="163"/>
      <c r="W211" s="163"/>
      <c r="X211" s="163"/>
    </row>
    <row r="212">
      <c r="A212" s="994">
        <v>45757.0</v>
      </c>
      <c r="B212" s="910">
        <v>45783.0</v>
      </c>
      <c r="C212" s="443">
        <v>249306.0</v>
      </c>
      <c r="D212" s="443" t="s">
        <v>70</v>
      </c>
      <c r="E212" s="994">
        <v>45627.0</v>
      </c>
      <c r="F212" s="108">
        <f t="shared" si="4"/>
        <v>5</v>
      </c>
      <c r="G212" s="995">
        <v>45757.0</v>
      </c>
      <c r="H212" s="340">
        <f t="shared" si="5"/>
        <v>0</v>
      </c>
      <c r="I212" s="443" t="s">
        <v>49</v>
      </c>
      <c r="J212" s="443"/>
      <c r="K212" s="755"/>
      <c r="L212" s="754"/>
      <c r="M212" s="754"/>
      <c r="N212" s="918" t="s">
        <v>19</v>
      </c>
      <c r="O212" s="443"/>
      <c r="P212" s="754"/>
      <c r="Q212" s="152"/>
      <c r="R212" s="162"/>
      <c r="S212" s="162"/>
      <c r="T212" s="162"/>
      <c r="U212" s="162"/>
      <c r="V212" s="163"/>
      <c r="W212" s="163"/>
      <c r="X212" s="163"/>
    </row>
    <row r="213">
      <c r="A213" s="994">
        <v>45757.0</v>
      </c>
      <c r="B213" s="910">
        <v>45783.0</v>
      </c>
      <c r="C213" s="443">
        <v>249316.0</v>
      </c>
      <c r="D213" s="443" t="s">
        <v>77</v>
      </c>
      <c r="E213" s="994">
        <v>45505.0</v>
      </c>
      <c r="F213" s="108">
        <f t="shared" si="4"/>
        <v>9</v>
      </c>
      <c r="G213" s="994">
        <v>45757.0</v>
      </c>
      <c r="H213" s="340">
        <f t="shared" si="5"/>
        <v>0</v>
      </c>
      <c r="I213" s="443" t="s">
        <v>49</v>
      </c>
      <c r="J213" s="443"/>
      <c r="K213" s="988"/>
      <c r="L213" s="443"/>
      <c r="M213" s="754"/>
      <c r="N213" s="918" t="s">
        <v>20</v>
      </c>
      <c r="O213" s="754"/>
      <c r="P213" s="754"/>
      <c r="Q213" s="152"/>
      <c r="R213" s="162"/>
      <c r="S213" s="162"/>
      <c r="T213" s="162"/>
      <c r="U213" s="162"/>
      <c r="V213" s="163"/>
      <c r="W213" s="163"/>
      <c r="X213" s="163"/>
    </row>
    <row r="214">
      <c r="A214" s="994">
        <v>45757.0</v>
      </c>
      <c r="B214" s="910">
        <v>45783.0</v>
      </c>
      <c r="C214" s="443">
        <v>249322.0</v>
      </c>
      <c r="D214" s="443" t="s">
        <v>71</v>
      </c>
      <c r="E214" s="994">
        <v>45748.0</v>
      </c>
      <c r="F214" s="108">
        <f t="shared" si="4"/>
        <v>1</v>
      </c>
      <c r="G214" s="994">
        <v>45757.0</v>
      </c>
      <c r="H214" s="340">
        <f t="shared" si="5"/>
        <v>0</v>
      </c>
      <c r="I214" s="443" t="s">
        <v>74</v>
      </c>
      <c r="J214" s="443"/>
      <c r="K214" s="771" t="s">
        <v>721</v>
      </c>
      <c r="L214" s="951" t="s">
        <v>51</v>
      </c>
      <c r="M214" s="754"/>
      <c r="N214" s="918" t="s">
        <v>19</v>
      </c>
      <c r="O214" s="443"/>
      <c r="P214" s="754"/>
      <c r="Q214" s="152"/>
      <c r="R214" s="162"/>
      <c r="S214" s="162"/>
      <c r="T214" s="162"/>
      <c r="U214" s="162"/>
      <c r="V214" s="163"/>
      <c r="W214" s="163"/>
      <c r="X214" s="163"/>
    </row>
    <row r="215">
      <c r="A215" s="994">
        <v>45757.0</v>
      </c>
      <c r="B215" s="910">
        <v>45783.0</v>
      </c>
      <c r="C215" s="443">
        <v>249329.0</v>
      </c>
      <c r="D215" s="443" t="s">
        <v>87</v>
      </c>
      <c r="E215" s="994">
        <v>45658.0</v>
      </c>
      <c r="F215" s="108">
        <f t="shared" si="4"/>
        <v>4</v>
      </c>
      <c r="G215" s="994">
        <v>45757.0</v>
      </c>
      <c r="H215" s="340">
        <f t="shared" si="5"/>
        <v>0</v>
      </c>
      <c r="I215" s="443" t="s">
        <v>74</v>
      </c>
      <c r="J215" s="443"/>
      <c r="K215" s="988"/>
      <c r="L215" s="443"/>
      <c r="M215" s="754"/>
      <c r="N215" s="918" t="s">
        <v>19</v>
      </c>
      <c r="O215" s="754"/>
      <c r="P215" s="754"/>
      <c r="Q215" s="152"/>
      <c r="R215" s="162"/>
      <c r="S215" s="162"/>
      <c r="T215" s="162"/>
      <c r="U215" s="162"/>
      <c r="V215" s="163"/>
      <c r="W215" s="163"/>
      <c r="X215" s="163"/>
    </row>
    <row r="216">
      <c r="A216" s="994">
        <v>45757.0</v>
      </c>
      <c r="B216" s="910">
        <v>45783.0</v>
      </c>
      <c r="C216" s="443">
        <v>249338.0</v>
      </c>
      <c r="D216" s="443" t="s">
        <v>77</v>
      </c>
      <c r="E216" s="994">
        <v>45413.0</v>
      </c>
      <c r="F216" s="108">
        <f t="shared" si="4"/>
        <v>12</v>
      </c>
      <c r="G216" s="994">
        <v>45757.0</v>
      </c>
      <c r="H216" s="340">
        <f t="shared" si="5"/>
        <v>0</v>
      </c>
      <c r="I216" s="443" t="s">
        <v>42</v>
      </c>
      <c r="J216" s="443"/>
      <c r="K216" s="988"/>
      <c r="L216" s="443"/>
      <c r="M216" s="754"/>
      <c r="N216" s="918" t="s">
        <v>19</v>
      </c>
      <c r="O216" s="754"/>
      <c r="P216" s="754"/>
      <c r="Q216" s="152"/>
      <c r="R216" s="162"/>
      <c r="S216" s="162"/>
      <c r="T216" s="162"/>
      <c r="U216" s="162"/>
      <c r="V216" s="163"/>
      <c r="W216" s="163"/>
      <c r="X216" s="163"/>
    </row>
    <row r="217">
      <c r="A217" s="994">
        <v>45757.0</v>
      </c>
      <c r="B217" s="910">
        <v>45783.0</v>
      </c>
      <c r="C217" s="443">
        <v>249341.0</v>
      </c>
      <c r="D217" s="443" t="s">
        <v>62</v>
      </c>
      <c r="E217" s="994">
        <v>45627.0</v>
      </c>
      <c r="F217" s="108">
        <f t="shared" si="4"/>
        <v>5</v>
      </c>
      <c r="G217" s="994">
        <v>45757.0</v>
      </c>
      <c r="H217" s="340">
        <f t="shared" si="5"/>
        <v>0</v>
      </c>
      <c r="I217" s="443" t="s">
        <v>74</v>
      </c>
      <c r="J217" s="443"/>
      <c r="K217" s="755"/>
      <c r="L217" s="754"/>
      <c r="M217" s="994"/>
      <c r="N217" s="918" t="s">
        <v>19</v>
      </c>
      <c r="O217" s="754"/>
      <c r="P217" s="754"/>
      <c r="Q217" s="152"/>
      <c r="R217" s="162"/>
      <c r="S217" s="162"/>
      <c r="T217" s="162"/>
      <c r="U217" s="162"/>
      <c r="V217" s="163"/>
      <c r="W217" s="163"/>
      <c r="X217" s="163"/>
    </row>
    <row r="218">
      <c r="A218" s="994">
        <v>45758.0</v>
      </c>
      <c r="B218" s="910">
        <v>45783.0</v>
      </c>
      <c r="C218" s="443">
        <v>238533.0</v>
      </c>
      <c r="D218" s="443" t="s">
        <v>60</v>
      </c>
      <c r="E218" s="994">
        <v>45536.0</v>
      </c>
      <c r="F218" s="108">
        <f t="shared" si="4"/>
        <v>8</v>
      </c>
      <c r="G218" s="994">
        <v>45758.0</v>
      </c>
      <c r="H218" s="340">
        <f t="shared" si="5"/>
        <v>0</v>
      </c>
      <c r="I218" s="443" t="s">
        <v>59</v>
      </c>
      <c r="J218" s="443"/>
      <c r="K218" s="988"/>
      <c r="L218" s="443"/>
      <c r="M218" s="994"/>
      <c r="N218" s="918" t="s">
        <v>19</v>
      </c>
      <c r="O218" s="443"/>
      <c r="P218" s="754"/>
      <c r="Q218" s="152"/>
      <c r="R218" s="162"/>
      <c r="S218" s="162"/>
      <c r="T218" s="162"/>
      <c r="U218" s="162"/>
      <c r="V218" s="163"/>
      <c r="W218" s="163"/>
      <c r="X218" s="163"/>
    </row>
    <row r="219">
      <c r="A219" s="994">
        <v>45758.0</v>
      </c>
      <c r="B219" s="910">
        <v>45783.0</v>
      </c>
      <c r="C219" s="443">
        <v>245582.0</v>
      </c>
      <c r="D219" s="443" t="s">
        <v>116</v>
      </c>
      <c r="E219" s="994">
        <v>45658.0</v>
      </c>
      <c r="F219" s="108">
        <f t="shared" si="4"/>
        <v>4</v>
      </c>
      <c r="G219" s="994">
        <v>45758.0</v>
      </c>
      <c r="H219" s="340">
        <f t="shared" si="5"/>
        <v>0</v>
      </c>
      <c r="I219" s="443" t="s">
        <v>42</v>
      </c>
      <c r="J219" s="443"/>
      <c r="K219" s="755"/>
      <c r="L219" s="754"/>
      <c r="M219" s="754"/>
      <c r="N219" s="918" t="s">
        <v>19</v>
      </c>
      <c r="O219" s="754"/>
      <c r="P219" s="754"/>
      <c r="Q219" s="152"/>
      <c r="R219" s="162"/>
      <c r="S219" s="162"/>
      <c r="T219" s="162"/>
      <c r="U219" s="162"/>
      <c r="V219" s="163"/>
      <c r="W219" s="163"/>
      <c r="X219" s="163"/>
    </row>
    <row r="220">
      <c r="A220" s="994">
        <v>45758.0</v>
      </c>
      <c r="B220" s="910">
        <v>45783.0</v>
      </c>
      <c r="C220" s="443">
        <v>245711.0</v>
      </c>
      <c r="D220" s="443" t="s">
        <v>48</v>
      </c>
      <c r="E220" s="994">
        <v>45748.0</v>
      </c>
      <c r="F220" s="108">
        <f t="shared" si="4"/>
        <v>1</v>
      </c>
      <c r="G220" s="994">
        <v>45758.0</v>
      </c>
      <c r="H220" s="340">
        <f t="shared" si="5"/>
        <v>0</v>
      </c>
      <c r="I220" s="443" t="s">
        <v>49</v>
      </c>
      <c r="J220" s="443"/>
      <c r="K220" s="771" t="s">
        <v>721</v>
      </c>
      <c r="L220" s="951" t="s">
        <v>51</v>
      </c>
      <c r="M220" s="994"/>
      <c r="N220" s="918" t="s">
        <v>19</v>
      </c>
      <c r="O220" s="443"/>
      <c r="P220" s="754"/>
      <c r="Q220" s="152"/>
      <c r="R220" s="162"/>
      <c r="S220" s="162"/>
      <c r="T220" s="162"/>
      <c r="U220" s="162"/>
      <c r="V220" s="163"/>
      <c r="W220" s="163"/>
      <c r="X220" s="163"/>
    </row>
    <row r="221">
      <c r="A221" s="994">
        <v>45758.0</v>
      </c>
      <c r="B221" s="910">
        <v>45783.0</v>
      </c>
      <c r="C221" s="443">
        <v>248716.0</v>
      </c>
      <c r="D221" s="443" t="s">
        <v>87</v>
      </c>
      <c r="E221" s="994">
        <v>45474.0</v>
      </c>
      <c r="F221" s="108">
        <f t="shared" si="4"/>
        <v>10</v>
      </c>
      <c r="G221" s="994">
        <v>45758.0</v>
      </c>
      <c r="H221" s="340">
        <f t="shared" si="5"/>
        <v>0</v>
      </c>
      <c r="I221" s="443" t="s">
        <v>59</v>
      </c>
      <c r="J221" s="443"/>
      <c r="K221" s="755"/>
      <c r="L221" s="754"/>
      <c r="M221" s="754"/>
      <c r="N221" s="918" t="s">
        <v>19</v>
      </c>
      <c r="O221" s="754"/>
      <c r="P221" s="754"/>
      <c r="Q221" s="152"/>
      <c r="R221" s="162"/>
      <c r="S221" s="162"/>
      <c r="T221" s="162"/>
      <c r="U221" s="162"/>
      <c r="V221" s="163"/>
      <c r="W221" s="163"/>
      <c r="X221" s="163"/>
    </row>
    <row r="222">
      <c r="A222" s="994">
        <v>45758.0</v>
      </c>
      <c r="B222" s="910">
        <v>45783.0</v>
      </c>
      <c r="C222" s="443">
        <v>248936.0</v>
      </c>
      <c r="D222" s="443" t="s">
        <v>158</v>
      </c>
      <c r="E222" s="994">
        <v>45748.0</v>
      </c>
      <c r="F222" s="108">
        <f t="shared" si="4"/>
        <v>1</v>
      </c>
      <c r="G222" s="994">
        <v>45758.0</v>
      </c>
      <c r="H222" s="340">
        <f t="shared" si="5"/>
        <v>0</v>
      </c>
      <c r="I222" s="443" t="s">
        <v>74</v>
      </c>
      <c r="J222" s="443"/>
      <c r="K222" s="771" t="s">
        <v>721</v>
      </c>
      <c r="L222" s="951" t="s">
        <v>51</v>
      </c>
      <c r="M222" s="443"/>
      <c r="N222" s="918" t="s">
        <v>19</v>
      </c>
      <c r="O222" s="443"/>
      <c r="P222" s="754"/>
      <c r="Q222" s="152"/>
      <c r="R222" s="162"/>
      <c r="S222" s="162"/>
      <c r="T222" s="162"/>
      <c r="U222" s="162"/>
      <c r="V222" s="163"/>
      <c r="W222" s="163"/>
      <c r="X222" s="163"/>
    </row>
    <row r="223">
      <c r="A223" s="994">
        <v>45758.0</v>
      </c>
      <c r="B223" s="986">
        <v>45779.0</v>
      </c>
      <c r="C223" s="443">
        <v>248967.0</v>
      </c>
      <c r="D223" s="443" t="s">
        <v>95</v>
      </c>
      <c r="E223" s="994">
        <v>45717.0</v>
      </c>
      <c r="F223" s="108">
        <f t="shared" si="4"/>
        <v>2</v>
      </c>
      <c r="G223" s="994">
        <v>45758.0</v>
      </c>
      <c r="H223" s="340">
        <f t="shared" si="5"/>
        <v>0</v>
      </c>
      <c r="I223" s="443" t="s">
        <v>49</v>
      </c>
      <c r="J223" s="443" t="s">
        <v>33</v>
      </c>
      <c r="K223" s="988" t="s">
        <v>50</v>
      </c>
      <c r="L223" s="443" t="s">
        <v>51</v>
      </c>
      <c r="M223" s="994"/>
      <c r="N223" s="918" t="s">
        <v>17</v>
      </c>
      <c r="O223" s="754"/>
      <c r="P223" s="443" t="s">
        <v>61</v>
      </c>
      <c r="Q223" s="152"/>
      <c r="R223" s="162"/>
      <c r="S223" s="162"/>
      <c r="T223" s="162"/>
      <c r="U223" s="162"/>
      <c r="V223" s="163"/>
      <c r="W223" s="163"/>
      <c r="X223" s="163"/>
    </row>
    <row r="224">
      <c r="A224" s="994">
        <v>45758.0</v>
      </c>
      <c r="B224" s="910">
        <v>45783.0</v>
      </c>
      <c r="C224" s="443">
        <v>249032.0</v>
      </c>
      <c r="D224" s="443" t="s">
        <v>112</v>
      </c>
      <c r="E224" s="994">
        <v>45474.0</v>
      </c>
      <c r="F224" s="108">
        <f t="shared" si="4"/>
        <v>10</v>
      </c>
      <c r="G224" s="995">
        <v>45758.0</v>
      </c>
      <c r="H224" s="340">
        <f t="shared" si="5"/>
        <v>0</v>
      </c>
      <c r="I224" s="443" t="s">
        <v>73</v>
      </c>
      <c r="J224" s="443"/>
      <c r="K224" s="988"/>
      <c r="L224" s="443"/>
      <c r="M224" s="754"/>
      <c r="N224" s="918" t="s">
        <v>19</v>
      </c>
      <c r="O224" s="754"/>
      <c r="P224" s="754"/>
      <c r="Q224" s="152"/>
      <c r="R224" s="162"/>
      <c r="S224" s="162"/>
      <c r="T224" s="162"/>
      <c r="U224" s="162"/>
      <c r="V224" s="163"/>
      <c r="W224" s="163"/>
      <c r="X224" s="163"/>
    </row>
    <row r="225">
      <c r="A225" s="994">
        <v>45758.0</v>
      </c>
      <c r="B225" s="910">
        <v>45783.0</v>
      </c>
      <c r="C225" s="443">
        <v>249051.0</v>
      </c>
      <c r="D225" s="443" t="s">
        <v>83</v>
      </c>
      <c r="E225" s="994">
        <v>45505.0</v>
      </c>
      <c r="F225" s="108">
        <f t="shared" si="4"/>
        <v>9</v>
      </c>
      <c r="G225" s="994">
        <v>45758.0</v>
      </c>
      <c r="H225" s="340">
        <f t="shared" si="5"/>
        <v>0</v>
      </c>
      <c r="I225" s="443" t="s">
        <v>63</v>
      </c>
      <c r="J225" s="443"/>
      <c r="K225" s="755"/>
      <c r="L225" s="754"/>
      <c r="M225" s="995"/>
      <c r="N225" s="918" t="s">
        <v>19</v>
      </c>
      <c r="O225" s="754"/>
      <c r="P225" s="754"/>
      <c r="Q225" s="152"/>
      <c r="R225" s="162"/>
      <c r="S225" s="162"/>
      <c r="T225" s="162"/>
      <c r="U225" s="162"/>
      <c r="V225" s="163"/>
      <c r="W225" s="163"/>
      <c r="X225" s="163"/>
    </row>
    <row r="226">
      <c r="A226" s="994">
        <v>45758.0</v>
      </c>
      <c r="B226" s="910">
        <v>45783.0</v>
      </c>
      <c r="C226" s="443">
        <v>249062.0</v>
      </c>
      <c r="D226" s="443" t="s">
        <v>83</v>
      </c>
      <c r="E226" s="994">
        <v>45323.0</v>
      </c>
      <c r="F226" s="108">
        <f t="shared" si="4"/>
        <v>15</v>
      </c>
      <c r="G226" s="994">
        <v>45758.0</v>
      </c>
      <c r="H226" s="340">
        <f t="shared" si="5"/>
        <v>0</v>
      </c>
      <c r="I226" s="443" t="s">
        <v>49</v>
      </c>
      <c r="J226" s="391"/>
      <c r="K226" s="988"/>
      <c r="L226" s="443"/>
      <c r="M226" s="994"/>
      <c r="N226" s="918" t="s">
        <v>20</v>
      </c>
      <c r="O226" s="754"/>
      <c r="P226" s="754"/>
      <c r="Q226" s="152"/>
      <c r="R226" s="162"/>
      <c r="S226" s="162"/>
      <c r="T226" s="162"/>
      <c r="U226" s="162"/>
      <c r="V226" s="163"/>
      <c r="W226" s="163"/>
      <c r="X226" s="163"/>
    </row>
    <row r="227">
      <c r="A227" s="994">
        <v>45758.0</v>
      </c>
      <c r="B227" s="910">
        <v>45783.0</v>
      </c>
      <c r="C227" s="443">
        <v>249124.0</v>
      </c>
      <c r="D227" s="443" t="s">
        <v>133</v>
      </c>
      <c r="E227" s="994">
        <v>45658.0</v>
      </c>
      <c r="F227" s="108">
        <f t="shared" si="4"/>
        <v>4</v>
      </c>
      <c r="G227" s="994">
        <v>45758.0</v>
      </c>
      <c r="H227" s="340">
        <f t="shared" si="5"/>
        <v>0</v>
      </c>
      <c r="I227" s="443" t="s">
        <v>74</v>
      </c>
      <c r="J227" s="443"/>
      <c r="K227" s="755"/>
      <c r="L227" s="754"/>
      <c r="M227" s="754"/>
      <c r="N227" s="918" t="s">
        <v>19</v>
      </c>
      <c r="O227" s="754"/>
      <c r="P227" s="754"/>
      <c r="Q227" s="152"/>
      <c r="R227" s="162"/>
      <c r="S227" s="162"/>
      <c r="T227" s="162"/>
      <c r="U227" s="162"/>
      <c r="V227" s="163"/>
      <c r="W227" s="163"/>
      <c r="X227" s="163"/>
    </row>
    <row r="228">
      <c r="A228" s="994">
        <v>45758.0</v>
      </c>
      <c r="B228" s="910">
        <v>45783.0</v>
      </c>
      <c r="C228" s="443">
        <v>249149.0</v>
      </c>
      <c r="D228" s="443" t="s">
        <v>87</v>
      </c>
      <c r="E228" s="994">
        <v>45717.0</v>
      </c>
      <c r="F228" s="108">
        <f t="shared" si="4"/>
        <v>2</v>
      </c>
      <c r="G228" s="994">
        <v>45758.0</v>
      </c>
      <c r="H228" s="340">
        <f t="shared" si="5"/>
        <v>0</v>
      </c>
      <c r="I228" s="443" t="s">
        <v>74</v>
      </c>
      <c r="J228" s="443"/>
      <c r="K228" s="771" t="s">
        <v>721</v>
      </c>
      <c r="L228" s="951" t="s">
        <v>51</v>
      </c>
      <c r="M228" s="443"/>
      <c r="N228" s="918" t="s">
        <v>19</v>
      </c>
      <c r="O228" s="443"/>
      <c r="P228" s="754"/>
      <c r="Q228" s="152"/>
      <c r="R228" s="162"/>
      <c r="S228" s="162"/>
      <c r="T228" s="162"/>
      <c r="U228" s="162"/>
      <c r="V228" s="163"/>
      <c r="W228" s="163"/>
      <c r="X228" s="163"/>
    </row>
    <row r="229">
      <c r="A229" s="994">
        <v>45758.0</v>
      </c>
      <c r="B229" s="910">
        <v>45783.0</v>
      </c>
      <c r="C229" s="443">
        <v>249205.0</v>
      </c>
      <c r="D229" s="443" t="s">
        <v>71</v>
      </c>
      <c r="E229" s="994">
        <v>45658.0</v>
      </c>
      <c r="F229" s="108">
        <f t="shared" si="4"/>
        <v>4</v>
      </c>
      <c r="G229" s="994">
        <v>45758.0</v>
      </c>
      <c r="H229" s="340">
        <f t="shared" si="5"/>
        <v>0</v>
      </c>
      <c r="I229" s="443" t="s">
        <v>59</v>
      </c>
      <c r="J229" s="443"/>
      <c r="K229" s="988"/>
      <c r="L229" s="754"/>
      <c r="M229" s="994"/>
      <c r="N229" s="918" t="s">
        <v>19</v>
      </c>
      <c r="O229" s="443"/>
      <c r="P229" s="754"/>
      <c r="Q229" s="152"/>
      <c r="R229" s="162"/>
      <c r="S229" s="162"/>
      <c r="T229" s="162"/>
      <c r="U229" s="162"/>
      <c r="V229" s="163"/>
      <c r="W229" s="163"/>
      <c r="X229" s="163"/>
    </row>
    <row r="230">
      <c r="A230" s="994">
        <v>45758.0</v>
      </c>
      <c r="B230" s="910">
        <v>45783.0</v>
      </c>
      <c r="C230" s="443">
        <v>249237.0</v>
      </c>
      <c r="D230" s="443" t="s">
        <v>48</v>
      </c>
      <c r="E230" s="994">
        <v>45717.0</v>
      </c>
      <c r="F230" s="108">
        <f t="shared" si="4"/>
        <v>2</v>
      </c>
      <c r="G230" s="994">
        <v>45758.0</v>
      </c>
      <c r="H230" s="340">
        <f t="shared" si="5"/>
        <v>0</v>
      </c>
      <c r="I230" s="443" t="s">
        <v>74</v>
      </c>
      <c r="J230" s="443"/>
      <c r="K230" s="771" t="s">
        <v>721</v>
      </c>
      <c r="L230" s="951" t="s">
        <v>51</v>
      </c>
      <c r="M230" s="754"/>
      <c r="N230" s="918" t="s">
        <v>19</v>
      </c>
      <c r="O230" s="443"/>
      <c r="P230" s="754"/>
      <c r="Q230" s="152"/>
      <c r="R230" s="162"/>
      <c r="S230" s="162"/>
      <c r="T230" s="162"/>
      <c r="U230" s="162"/>
      <c r="V230" s="163"/>
      <c r="W230" s="163"/>
      <c r="X230" s="163"/>
    </row>
    <row r="231">
      <c r="A231" s="994">
        <v>45758.0</v>
      </c>
      <c r="B231" s="910">
        <v>45783.0</v>
      </c>
      <c r="C231" s="443">
        <v>249324.0</v>
      </c>
      <c r="D231" s="443" t="s">
        <v>48</v>
      </c>
      <c r="E231" s="994">
        <v>45717.0</v>
      </c>
      <c r="F231" s="108">
        <f t="shared" si="4"/>
        <v>2</v>
      </c>
      <c r="G231" s="994">
        <v>45758.0</v>
      </c>
      <c r="H231" s="340">
        <f t="shared" si="5"/>
        <v>0</v>
      </c>
      <c r="I231" s="443" t="s">
        <v>49</v>
      </c>
      <c r="J231" s="443"/>
      <c r="K231" s="771" t="s">
        <v>721</v>
      </c>
      <c r="L231" s="951" t="s">
        <v>51</v>
      </c>
      <c r="M231" s="754"/>
      <c r="N231" s="918" t="s">
        <v>19</v>
      </c>
      <c r="O231" s="443"/>
      <c r="P231" s="754"/>
      <c r="Q231" s="152"/>
      <c r="R231" s="162"/>
      <c r="S231" s="162"/>
      <c r="T231" s="162"/>
      <c r="U231" s="162"/>
      <c r="V231" s="163"/>
      <c r="W231" s="163"/>
      <c r="X231" s="163"/>
    </row>
    <row r="232">
      <c r="A232" s="994">
        <v>45758.0</v>
      </c>
      <c r="B232" s="910">
        <v>45783.0</v>
      </c>
      <c r="C232" s="443">
        <v>249351.0</v>
      </c>
      <c r="D232" s="443" t="s">
        <v>104</v>
      </c>
      <c r="E232" s="994">
        <v>45748.0</v>
      </c>
      <c r="F232" s="108">
        <f t="shared" si="4"/>
        <v>1</v>
      </c>
      <c r="G232" s="994">
        <v>45758.0</v>
      </c>
      <c r="H232" s="340">
        <f t="shared" si="5"/>
        <v>0</v>
      </c>
      <c r="I232" s="443" t="s">
        <v>74</v>
      </c>
      <c r="J232" s="443"/>
      <c r="K232" s="771" t="s">
        <v>721</v>
      </c>
      <c r="L232" s="951" t="s">
        <v>51</v>
      </c>
      <c r="M232" s="754"/>
      <c r="N232" s="918" t="s">
        <v>19</v>
      </c>
      <c r="O232" s="443"/>
      <c r="P232" s="754"/>
      <c r="Q232" s="152"/>
      <c r="R232" s="162"/>
      <c r="S232" s="162"/>
      <c r="T232" s="162"/>
      <c r="U232" s="162"/>
      <c r="V232" s="163"/>
      <c r="W232" s="163"/>
      <c r="X232" s="163"/>
    </row>
    <row r="233">
      <c r="A233" s="994">
        <v>45758.0</v>
      </c>
      <c r="B233" s="910">
        <v>45782.0</v>
      </c>
      <c r="C233" s="443">
        <v>249374.0</v>
      </c>
      <c r="D233" s="443" t="s">
        <v>70</v>
      </c>
      <c r="E233" s="994">
        <v>45474.0</v>
      </c>
      <c r="F233" s="108">
        <f t="shared" si="4"/>
        <v>10</v>
      </c>
      <c r="G233" s="994">
        <v>45758.0</v>
      </c>
      <c r="H233" s="340">
        <f t="shared" si="5"/>
        <v>0</v>
      </c>
      <c r="I233" s="443" t="s">
        <v>73</v>
      </c>
      <c r="J233" s="443" t="s">
        <v>142</v>
      </c>
      <c r="K233" s="988">
        <v>2500.0</v>
      </c>
      <c r="L233" s="443" t="s">
        <v>68</v>
      </c>
      <c r="M233" s="994">
        <v>45782.0</v>
      </c>
      <c r="N233" s="918" t="s">
        <v>17</v>
      </c>
      <c r="O233" s="443" t="s">
        <v>1808</v>
      </c>
      <c r="P233" s="443" t="s">
        <v>61</v>
      </c>
      <c r="Q233" s="152"/>
      <c r="R233" s="162"/>
      <c r="S233" s="162"/>
      <c r="T233" s="162"/>
      <c r="U233" s="162"/>
      <c r="V233" s="163"/>
      <c r="W233" s="163"/>
      <c r="X233" s="163"/>
    </row>
    <row r="234">
      <c r="A234" s="994">
        <v>45758.0</v>
      </c>
      <c r="B234" s="910">
        <v>45783.0</v>
      </c>
      <c r="C234" s="443">
        <v>249378.0</v>
      </c>
      <c r="D234" s="443" t="s">
        <v>118</v>
      </c>
      <c r="E234" s="994">
        <v>45627.0</v>
      </c>
      <c r="F234" s="108">
        <f t="shared" si="4"/>
        <v>5</v>
      </c>
      <c r="G234" s="994">
        <v>45758.0</v>
      </c>
      <c r="H234" s="340">
        <f t="shared" si="5"/>
        <v>0</v>
      </c>
      <c r="I234" s="443" t="s">
        <v>59</v>
      </c>
      <c r="J234" s="443"/>
      <c r="K234" s="755"/>
      <c r="L234" s="754"/>
      <c r="M234" s="994"/>
      <c r="N234" s="918" t="s">
        <v>19</v>
      </c>
      <c r="O234" s="443"/>
      <c r="P234" s="754"/>
      <c r="Q234" s="152"/>
      <c r="R234" s="162"/>
      <c r="S234" s="162"/>
      <c r="T234" s="162"/>
      <c r="U234" s="162"/>
      <c r="V234" s="163"/>
      <c r="W234" s="163"/>
      <c r="X234" s="163"/>
    </row>
    <row r="235">
      <c r="A235" s="994">
        <v>45758.0</v>
      </c>
      <c r="B235" s="910">
        <v>45783.0</v>
      </c>
      <c r="C235" s="443">
        <v>249393.0</v>
      </c>
      <c r="D235" s="443" t="s">
        <v>77</v>
      </c>
      <c r="E235" s="994">
        <v>45748.0</v>
      </c>
      <c r="F235" s="108">
        <f t="shared" si="4"/>
        <v>1</v>
      </c>
      <c r="G235" s="994">
        <v>45758.0</v>
      </c>
      <c r="H235" s="340">
        <f t="shared" si="5"/>
        <v>0</v>
      </c>
      <c r="I235" s="443" t="s">
        <v>49</v>
      </c>
      <c r="J235" s="443"/>
      <c r="K235" s="771" t="s">
        <v>721</v>
      </c>
      <c r="L235" s="951" t="s">
        <v>51</v>
      </c>
      <c r="M235" s="443"/>
      <c r="N235" s="918" t="s">
        <v>19</v>
      </c>
      <c r="O235" s="443"/>
      <c r="P235" s="754"/>
      <c r="Q235" s="152"/>
      <c r="R235" s="162"/>
      <c r="S235" s="162"/>
      <c r="T235" s="162"/>
      <c r="U235" s="162"/>
      <c r="V235" s="163"/>
      <c r="W235" s="163"/>
      <c r="X235" s="163"/>
    </row>
    <row r="236">
      <c r="A236" s="994">
        <v>45758.0</v>
      </c>
      <c r="B236" s="910">
        <v>45782.0</v>
      </c>
      <c r="C236" s="443">
        <v>249396.0</v>
      </c>
      <c r="D236" s="443" t="s">
        <v>71</v>
      </c>
      <c r="E236" s="994">
        <v>45717.0</v>
      </c>
      <c r="F236" s="108">
        <f t="shared" si="4"/>
        <v>2</v>
      </c>
      <c r="G236" s="994">
        <v>45758.0</v>
      </c>
      <c r="H236" s="340">
        <f t="shared" si="5"/>
        <v>0</v>
      </c>
      <c r="I236" s="443" t="s">
        <v>63</v>
      </c>
      <c r="J236" s="443"/>
      <c r="K236" s="988"/>
      <c r="L236" s="754"/>
      <c r="M236" s="994"/>
      <c r="N236" s="918" t="s">
        <v>25</v>
      </c>
      <c r="O236" s="443"/>
      <c r="P236" s="754"/>
      <c r="Q236" s="152"/>
      <c r="R236" s="162"/>
      <c r="S236" s="162"/>
      <c r="T236" s="162"/>
      <c r="U236" s="162"/>
      <c r="V236" s="163"/>
      <c r="W236" s="163"/>
      <c r="X236" s="163"/>
    </row>
    <row r="237">
      <c r="A237" s="994">
        <v>45758.0</v>
      </c>
      <c r="B237" s="986">
        <v>45779.0</v>
      </c>
      <c r="C237" s="443">
        <v>249404.0</v>
      </c>
      <c r="D237" s="443" t="s">
        <v>62</v>
      </c>
      <c r="E237" s="994">
        <v>45658.0</v>
      </c>
      <c r="F237" s="108">
        <f t="shared" si="4"/>
        <v>4</v>
      </c>
      <c r="G237" s="994">
        <v>45758.0</v>
      </c>
      <c r="H237" s="340">
        <f t="shared" si="5"/>
        <v>0</v>
      </c>
      <c r="I237" s="443" t="s">
        <v>49</v>
      </c>
      <c r="J237" s="443" t="s">
        <v>143</v>
      </c>
      <c r="K237" s="988" t="s">
        <v>50</v>
      </c>
      <c r="L237" s="443" t="s">
        <v>51</v>
      </c>
      <c r="M237" s="994">
        <v>45779.0</v>
      </c>
      <c r="N237" s="918" t="s">
        <v>17</v>
      </c>
      <c r="O237" s="754"/>
      <c r="P237" s="443" t="s">
        <v>61</v>
      </c>
      <c r="Q237" s="152"/>
      <c r="R237" s="162"/>
      <c r="S237" s="162"/>
      <c r="T237" s="162"/>
      <c r="U237" s="162"/>
      <c r="V237" s="163"/>
      <c r="W237" s="163"/>
      <c r="X237" s="163"/>
    </row>
    <row r="238">
      <c r="A238" s="994">
        <v>45758.0</v>
      </c>
      <c r="B238" s="910">
        <v>45783.0</v>
      </c>
      <c r="C238" s="443">
        <v>249419.0</v>
      </c>
      <c r="D238" s="443" t="s">
        <v>161</v>
      </c>
      <c r="E238" s="994">
        <v>45505.0</v>
      </c>
      <c r="F238" s="108">
        <f t="shared" si="4"/>
        <v>9</v>
      </c>
      <c r="G238" s="994">
        <v>45758.0</v>
      </c>
      <c r="H238" s="340">
        <f t="shared" si="5"/>
        <v>0</v>
      </c>
      <c r="I238" s="443" t="s">
        <v>59</v>
      </c>
      <c r="J238" s="443"/>
      <c r="K238" s="755"/>
      <c r="L238" s="754"/>
      <c r="M238" s="994"/>
      <c r="N238" s="918" t="s">
        <v>19</v>
      </c>
      <c r="O238" s="443"/>
      <c r="P238" s="754"/>
      <c r="Q238" s="152"/>
      <c r="R238" s="162"/>
      <c r="S238" s="162"/>
      <c r="T238" s="162"/>
      <c r="U238" s="162"/>
      <c r="V238" s="163"/>
      <c r="W238" s="163"/>
      <c r="X238" s="163"/>
    </row>
    <row r="239">
      <c r="A239" s="994">
        <v>45758.0</v>
      </c>
      <c r="B239" s="910">
        <v>45783.0</v>
      </c>
      <c r="C239" s="443">
        <v>249425.0</v>
      </c>
      <c r="D239" s="443" t="s">
        <v>58</v>
      </c>
      <c r="E239" s="994">
        <v>45658.0</v>
      </c>
      <c r="F239" s="108">
        <f t="shared" si="4"/>
        <v>4</v>
      </c>
      <c r="G239" s="994">
        <v>45758.0</v>
      </c>
      <c r="H239" s="340">
        <f t="shared" si="5"/>
        <v>0</v>
      </c>
      <c r="I239" s="443" t="s">
        <v>63</v>
      </c>
      <c r="J239" s="443"/>
      <c r="K239" s="988"/>
      <c r="L239" s="443"/>
      <c r="M239" s="754"/>
      <c r="N239" s="918" t="s">
        <v>19</v>
      </c>
      <c r="O239" s="754"/>
      <c r="P239" s="754"/>
      <c r="Q239" s="152"/>
      <c r="R239" s="162"/>
      <c r="S239" s="162"/>
      <c r="T239" s="162"/>
      <c r="U239" s="162"/>
      <c r="V239" s="163"/>
      <c r="W239" s="163"/>
      <c r="X239" s="163"/>
    </row>
    <row r="240">
      <c r="A240" s="994">
        <v>45758.0</v>
      </c>
      <c r="B240" s="910">
        <v>45783.0</v>
      </c>
      <c r="C240" s="443">
        <v>249431.0</v>
      </c>
      <c r="D240" s="443" t="s">
        <v>70</v>
      </c>
      <c r="E240" s="994">
        <v>45717.0</v>
      </c>
      <c r="F240" s="108">
        <f t="shared" si="4"/>
        <v>2</v>
      </c>
      <c r="G240" s="994">
        <v>45758.0</v>
      </c>
      <c r="H240" s="340">
        <f t="shared" si="5"/>
        <v>0</v>
      </c>
      <c r="I240" s="443" t="s">
        <v>59</v>
      </c>
      <c r="J240" s="443"/>
      <c r="K240" s="771" t="s">
        <v>721</v>
      </c>
      <c r="L240" s="951" t="s">
        <v>51</v>
      </c>
      <c r="M240" s="994"/>
      <c r="N240" s="918" t="s">
        <v>19</v>
      </c>
      <c r="O240" s="443"/>
      <c r="P240" s="754"/>
      <c r="Q240" s="152"/>
      <c r="R240" s="162"/>
      <c r="S240" s="162"/>
      <c r="T240" s="162"/>
      <c r="U240" s="162"/>
      <c r="V240" s="163"/>
      <c r="W240" s="163"/>
      <c r="X240" s="163"/>
    </row>
    <row r="241">
      <c r="A241" s="994"/>
      <c r="B241" s="986"/>
      <c r="C241" s="443"/>
      <c r="D241" s="443"/>
      <c r="E241" s="994"/>
      <c r="F241" s="108">
        <f t="shared" si="4"/>
        <v>1504</v>
      </c>
      <c r="G241" s="994"/>
      <c r="H241" s="340">
        <f t="shared" si="5"/>
        <v>1504</v>
      </c>
      <c r="I241" s="443"/>
      <c r="J241" s="443"/>
      <c r="K241" s="988"/>
      <c r="L241" s="443"/>
      <c r="M241" s="754"/>
      <c r="N241" s="443"/>
      <c r="O241" s="754"/>
      <c r="P241" s="754"/>
      <c r="Q241" s="152"/>
      <c r="R241" s="162"/>
      <c r="S241" s="162"/>
      <c r="T241" s="162"/>
      <c r="U241" s="162"/>
      <c r="V241" s="163"/>
      <c r="W241" s="163"/>
      <c r="X241" s="163"/>
    </row>
    <row r="242">
      <c r="A242" s="994"/>
      <c r="B242" s="986"/>
      <c r="C242" s="443"/>
      <c r="D242" s="443"/>
      <c r="E242" s="994"/>
      <c r="F242" s="679"/>
      <c r="G242" s="994"/>
      <c r="H242" s="340">
        <f t="shared" si="5"/>
        <v>1504</v>
      </c>
      <c r="I242" s="443"/>
      <c r="J242" s="443"/>
      <c r="K242" s="755"/>
      <c r="L242" s="754"/>
      <c r="M242" s="994"/>
      <c r="N242" s="443"/>
      <c r="O242" s="443"/>
      <c r="P242" s="754"/>
      <c r="Q242" s="152"/>
      <c r="R242" s="162"/>
      <c r="S242" s="162"/>
      <c r="T242" s="162"/>
      <c r="U242" s="162"/>
      <c r="V242" s="163"/>
      <c r="W242" s="163"/>
      <c r="X242" s="163"/>
    </row>
    <row r="243">
      <c r="A243" s="994"/>
      <c r="B243" s="986"/>
      <c r="C243" s="443"/>
      <c r="D243" s="443"/>
      <c r="E243" s="994"/>
      <c r="F243" s="679"/>
      <c r="G243" s="994"/>
      <c r="H243" s="340">
        <f t="shared" si="5"/>
        <v>1504</v>
      </c>
      <c r="I243" s="443"/>
      <c r="J243" s="443"/>
      <c r="K243" s="755"/>
      <c r="L243" s="754"/>
      <c r="M243" s="754"/>
      <c r="N243" s="443"/>
      <c r="O243" s="754"/>
      <c r="P243" s="754"/>
      <c r="Q243" s="152"/>
      <c r="R243" s="162"/>
      <c r="S243" s="162"/>
      <c r="T243" s="162"/>
      <c r="U243" s="162"/>
      <c r="V243" s="163"/>
      <c r="W243" s="163"/>
      <c r="X243" s="163"/>
    </row>
    <row r="244">
      <c r="A244" s="994"/>
      <c r="B244" s="986"/>
      <c r="C244" s="443"/>
      <c r="D244" s="443"/>
      <c r="E244" s="994"/>
      <c r="F244" s="679"/>
      <c r="G244" s="995"/>
      <c r="H244" s="340">
        <f t="shared" si="5"/>
        <v>1504</v>
      </c>
      <c r="I244" s="443"/>
      <c r="J244" s="443"/>
      <c r="K244" s="988"/>
      <c r="L244" s="443"/>
      <c r="M244" s="754"/>
      <c r="N244" s="443"/>
      <c r="O244" s="754"/>
      <c r="P244" s="754"/>
      <c r="Q244" s="152"/>
      <c r="R244" s="162"/>
      <c r="S244" s="162"/>
      <c r="T244" s="162"/>
      <c r="U244" s="162"/>
      <c r="V244" s="163"/>
      <c r="W244" s="163"/>
      <c r="X244" s="163"/>
    </row>
    <row r="245">
      <c r="A245" s="994"/>
      <c r="B245" s="986"/>
      <c r="C245" s="443"/>
      <c r="D245" s="443"/>
      <c r="E245" s="994"/>
      <c r="F245" s="679"/>
      <c r="G245" s="994"/>
      <c r="H245" s="340">
        <f t="shared" si="5"/>
        <v>1504</v>
      </c>
      <c r="I245" s="443"/>
      <c r="J245" s="443"/>
      <c r="K245" s="755"/>
      <c r="L245" s="754"/>
      <c r="M245" s="754"/>
      <c r="N245" s="443"/>
      <c r="O245" s="754"/>
      <c r="P245" s="754"/>
      <c r="Q245" s="152"/>
      <c r="R245" s="162"/>
      <c r="S245" s="162"/>
      <c r="T245" s="162"/>
      <c r="U245" s="162"/>
      <c r="V245" s="163"/>
      <c r="W245" s="163"/>
      <c r="X245" s="163"/>
    </row>
    <row r="246">
      <c r="A246" s="994"/>
      <c r="B246" s="986"/>
      <c r="C246" s="443"/>
      <c r="D246" s="443"/>
      <c r="E246" s="994"/>
      <c r="F246" s="679"/>
      <c r="G246" s="994"/>
      <c r="H246" s="340">
        <f t="shared" si="5"/>
        <v>1504</v>
      </c>
      <c r="I246" s="443"/>
      <c r="J246" s="443"/>
      <c r="K246" s="755"/>
      <c r="L246" s="754"/>
      <c r="M246" s="754"/>
      <c r="N246" s="443"/>
      <c r="O246" s="754"/>
      <c r="P246" s="754"/>
      <c r="Q246" s="152"/>
      <c r="R246" s="162"/>
      <c r="S246" s="162"/>
      <c r="T246" s="162"/>
      <c r="U246" s="162"/>
      <c r="V246" s="163"/>
      <c r="W246" s="163"/>
      <c r="X246" s="163"/>
    </row>
    <row r="247">
      <c r="A247" s="994"/>
      <c r="B247" s="986"/>
      <c r="C247" s="443"/>
      <c r="D247" s="443"/>
      <c r="E247" s="994"/>
      <c r="F247" s="679"/>
      <c r="G247" s="995"/>
      <c r="H247" s="340">
        <f t="shared" si="5"/>
        <v>1504</v>
      </c>
      <c r="I247" s="443"/>
      <c r="J247" s="443"/>
      <c r="K247" s="988"/>
      <c r="L247" s="443"/>
      <c r="M247" s="754"/>
      <c r="N247" s="443"/>
      <c r="O247" s="754"/>
      <c r="P247" s="754"/>
      <c r="Q247" s="152"/>
      <c r="R247" s="162"/>
      <c r="S247" s="162"/>
      <c r="T247" s="162"/>
      <c r="U247" s="162"/>
      <c r="V247" s="163"/>
      <c r="W247" s="163"/>
      <c r="X247" s="163"/>
    </row>
    <row r="248">
      <c r="A248" s="994"/>
      <c r="B248" s="986"/>
      <c r="C248" s="443"/>
      <c r="D248" s="443"/>
      <c r="E248" s="994"/>
      <c r="F248" s="679"/>
      <c r="G248" s="994"/>
      <c r="H248" s="680"/>
      <c r="I248" s="443"/>
      <c r="J248" s="443"/>
      <c r="K248" s="988"/>
      <c r="L248" s="443"/>
      <c r="M248" s="754"/>
      <c r="N248" s="443"/>
      <c r="O248" s="443"/>
      <c r="P248" s="754"/>
      <c r="Q248" s="152"/>
      <c r="R248" s="162"/>
      <c r="S248" s="162"/>
      <c r="T248" s="162"/>
      <c r="U248" s="162"/>
      <c r="V248" s="163"/>
      <c r="W248" s="163"/>
      <c r="X248" s="163"/>
    </row>
    <row r="249">
      <c r="A249" s="994"/>
      <c r="B249" s="986"/>
      <c r="C249" s="443"/>
      <c r="D249" s="443"/>
      <c r="E249" s="994"/>
      <c r="F249" s="679"/>
      <c r="G249" s="994"/>
      <c r="H249" s="680"/>
      <c r="I249" s="443"/>
      <c r="J249" s="443"/>
      <c r="K249" s="755"/>
      <c r="L249" s="443"/>
      <c r="M249" s="994"/>
      <c r="N249" s="443"/>
      <c r="O249" s="443"/>
      <c r="P249" s="754"/>
      <c r="Q249" s="152"/>
      <c r="R249" s="162"/>
      <c r="S249" s="162"/>
      <c r="T249" s="162"/>
      <c r="U249" s="162"/>
      <c r="V249" s="163"/>
      <c r="W249" s="163"/>
      <c r="X249" s="163"/>
    </row>
    <row r="250">
      <c r="A250" s="994"/>
      <c r="B250" s="986"/>
      <c r="C250" s="443"/>
      <c r="D250" s="443"/>
      <c r="E250" s="994"/>
      <c r="F250" s="679"/>
      <c r="G250" s="994"/>
      <c r="H250" s="680"/>
      <c r="I250" s="443"/>
      <c r="J250" s="443"/>
      <c r="K250" s="755"/>
      <c r="L250" s="754"/>
      <c r="M250" s="995"/>
      <c r="N250" s="443"/>
      <c r="O250" s="443"/>
      <c r="P250" s="754"/>
      <c r="Q250" s="152"/>
      <c r="R250" s="162"/>
      <c r="S250" s="162"/>
      <c r="T250" s="162"/>
      <c r="U250" s="162"/>
      <c r="V250" s="163"/>
      <c r="W250" s="163"/>
      <c r="X250" s="163"/>
    </row>
    <row r="251">
      <c r="A251" s="994"/>
      <c r="B251" s="986"/>
      <c r="C251" s="443"/>
      <c r="D251" s="443"/>
      <c r="E251" s="994"/>
      <c r="F251" s="679"/>
      <c r="G251" s="994"/>
      <c r="H251" s="680"/>
      <c r="I251" s="443"/>
      <c r="J251" s="443"/>
      <c r="K251" s="988"/>
      <c r="L251" s="443"/>
      <c r="M251" s="994"/>
      <c r="N251" s="443"/>
      <c r="O251" s="443"/>
      <c r="P251" s="754"/>
      <c r="Q251" s="152"/>
      <c r="R251" s="162"/>
      <c r="S251" s="162"/>
      <c r="T251" s="162"/>
      <c r="U251" s="162"/>
      <c r="V251" s="163"/>
      <c r="W251" s="163"/>
      <c r="X251" s="163"/>
    </row>
    <row r="252">
      <c r="A252" s="994"/>
      <c r="B252" s="986"/>
      <c r="C252" s="443"/>
      <c r="D252" s="443"/>
      <c r="E252" s="994"/>
      <c r="F252" s="679"/>
      <c r="G252" s="994"/>
      <c r="H252" s="680"/>
      <c r="I252" s="443"/>
      <c r="J252" s="443"/>
      <c r="K252" s="988"/>
      <c r="L252" s="443"/>
      <c r="M252" s="995"/>
      <c r="N252" s="443"/>
      <c r="O252" s="443"/>
      <c r="P252" s="754"/>
      <c r="Q252" s="152"/>
      <c r="R252" s="162"/>
      <c r="S252" s="162"/>
      <c r="T252" s="162"/>
      <c r="U252" s="162"/>
      <c r="V252" s="163"/>
      <c r="W252" s="163"/>
      <c r="X252" s="163"/>
    </row>
    <row r="253">
      <c r="A253" s="994"/>
      <c r="B253" s="986"/>
      <c r="C253" s="443"/>
      <c r="D253" s="443"/>
      <c r="E253" s="994"/>
      <c r="F253" s="679"/>
      <c r="G253" s="994"/>
      <c r="H253" s="680"/>
      <c r="I253" s="443"/>
      <c r="J253" s="443"/>
      <c r="K253" s="988"/>
      <c r="L253" s="443"/>
      <c r="M253" s="754"/>
      <c r="N253" s="443"/>
      <c r="O253" s="443"/>
      <c r="P253" s="754"/>
      <c r="Q253" s="152"/>
      <c r="R253" s="162"/>
      <c r="S253" s="162"/>
      <c r="T253" s="162"/>
      <c r="U253" s="162"/>
      <c r="V253" s="163"/>
      <c r="W253" s="163"/>
      <c r="X253" s="163"/>
    </row>
    <row r="254">
      <c r="A254" s="994"/>
      <c r="B254" s="986"/>
      <c r="C254" s="443"/>
      <c r="D254" s="443"/>
      <c r="E254" s="994"/>
      <c r="F254" s="679"/>
      <c r="G254" s="994"/>
      <c r="H254" s="680"/>
      <c r="I254" s="443"/>
      <c r="J254" s="443"/>
      <c r="K254" s="988"/>
      <c r="L254" s="443"/>
      <c r="M254" s="754"/>
      <c r="N254" s="443"/>
      <c r="O254" s="754"/>
      <c r="P254" s="754"/>
      <c r="Q254" s="152"/>
      <c r="R254" s="162"/>
      <c r="S254" s="162"/>
      <c r="T254" s="162"/>
      <c r="U254" s="162"/>
      <c r="V254" s="163"/>
      <c r="W254" s="163"/>
      <c r="X254" s="163"/>
    </row>
    <row r="255">
      <c r="A255" s="994"/>
      <c r="B255" s="986"/>
      <c r="C255" s="443"/>
      <c r="D255" s="443"/>
      <c r="E255" s="994"/>
      <c r="F255" s="679"/>
      <c r="G255" s="994"/>
      <c r="H255" s="680"/>
      <c r="I255" s="443"/>
      <c r="J255" s="443"/>
      <c r="K255" s="988"/>
      <c r="L255" s="443"/>
      <c r="M255" s="754"/>
      <c r="N255" s="443"/>
      <c r="O255" s="754"/>
      <c r="P255" s="754"/>
      <c r="Q255" s="152"/>
      <c r="R255" s="162"/>
      <c r="S255" s="162"/>
      <c r="T255" s="162"/>
      <c r="U255" s="162"/>
      <c r="V255" s="163"/>
      <c r="W255" s="163"/>
      <c r="X255" s="163"/>
    </row>
    <row r="256">
      <c r="A256" s="994"/>
      <c r="B256" s="986"/>
      <c r="C256" s="443"/>
      <c r="D256" s="443"/>
      <c r="E256" s="994"/>
      <c r="F256" s="679"/>
      <c r="G256" s="994"/>
      <c r="H256" s="680"/>
      <c r="I256" s="443"/>
      <c r="J256" s="443"/>
      <c r="K256" s="755"/>
      <c r="L256" s="754"/>
      <c r="M256" s="754"/>
      <c r="N256" s="443"/>
      <c r="O256" s="754"/>
      <c r="P256" s="754"/>
      <c r="Q256" s="152"/>
      <c r="R256" s="162"/>
      <c r="S256" s="162"/>
      <c r="T256" s="162"/>
      <c r="U256" s="162"/>
      <c r="V256" s="163"/>
      <c r="W256" s="163"/>
      <c r="X256" s="163"/>
    </row>
    <row r="257">
      <c r="A257" s="994"/>
      <c r="B257" s="986"/>
      <c r="C257" s="443"/>
      <c r="D257" s="443"/>
      <c r="E257" s="994"/>
      <c r="F257" s="679"/>
      <c r="G257" s="994"/>
      <c r="H257" s="680"/>
      <c r="I257" s="443"/>
      <c r="J257" s="443"/>
      <c r="K257" s="988"/>
      <c r="L257" s="754"/>
      <c r="M257" s="994"/>
      <c r="N257" s="443"/>
      <c r="O257" s="996"/>
      <c r="P257" s="754"/>
      <c r="Q257" s="152"/>
      <c r="R257" s="162"/>
      <c r="S257" s="162"/>
      <c r="T257" s="162"/>
      <c r="U257" s="162"/>
      <c r="V257" s="163"/>
      <c r="W257" s="163"/>
      <c r="X257" s="163"/>
    </row>
    <row r="258">
      <c r="A258" s="994"/>
      <c r="B258" s="986"/>
      <c r="C258" s="443"/>
      <c r="D258" s="443"/>
      <c r="E258" s="994"/>
      <c r="F258" s="679"/>
      <c r="G258" s="994"/>
      <c r="H258" s="680"/>
      <c r="I258" s="443"/>
      <c r="J258" s="443"/>
      <c r="K258" s="988"/>
      <c r="L258" s="443"/>
      <c r="M258" s="995"/>
      <c r="N258" s="443"/>
      <c r="O258" s="443"/>
      <c r="P258" s="754"/>
      <c r="Q258" s="152"/>
      <c r="R258" s="162"/>
      <c r="S258" s="162"/>
      <c r="T258" s="162"/>
      <c r="U258" s="162"/>
      <c r="V258" s="163"/>
      <c r="W258" s="163"/>
      <c r="X258" s="163"/>
    </row>
    <row r="259">
      <c r="A259" s="994"/>
      <c r="B259" s="986"/>
      <c r="C259" s="443"/>
      <c r="D259" s="443"/>
      <c r="E259" s="994"/>
      <c r="F259" s="679"/>
      <c r="G259" s="994"/>
      <c r="H259" s="680"/>
      <c r="I259" s="443"/>
      <c r="J259" s="443"/>
      <c r="K259" s="988"/>
      <c r="L259" s="443"/>
      <c r="M259" s="754"/>
      <c r="N259" s="443"/>
      <c r="O259" s="754"/>
      <c r="P259" s="754"/>
      <c r="Q259" s="152"/>
      <c r="R259" s="162"/>
      <c r="S259" s="162"/>
      <c r="T259" s="162"/>
      <c r="U259" s="162"/>
      <c r="V259" s="163"/>
      <c r="W259" s="163"/>
      <c r="X259" s="163"/>
    </row>
    <row r="260">
      <c r="A260" s="994"/>
      <c r="B260" s="986"/>
      <c r="C260" s="443"/>
      <c r="D260" s="443"/>
      <c r="E260" s="994"/>
      <c r="F260" s="679"/>
      <c r="G260" s="995"/>
      <c r="H260" s="680"/>
      <c r="I260" s="443"/>
      <c r="J260" s="443"/>
      <c r="K260" s="988"/>
      <c r="L260" s="443"/>
      <c r="M260" s="754"/>
      <c r="N260" s="443"/>
      <c r="O260" s="754"/>
      <c r="P260" s="754"/>
      <c r="Q260" s="152"/>
      <c r="R260" s="162"/>
      <c r="S260" s="162"/>
      <c r="T260" s="162"/>
      <c r="U260" s="162"/>
      <c r="V260" s="163"/>
      <c r="W260" s="163"/>
      <c r="X260" s="163"/>
    </row>
    <row r="261">
      <c r="A261" s="994"/>
      <c r="B261" s="986"/>
      <c r="C261" s="443"/>
      <c r="D261" s="443"/>
      <c r="E261" s="994"/>
      <c r="F261" s="679"/>
      <c r="G261" s="994"/>
      <c r="H261" s="680"/>
      <c r="I261" s="443"/>
      <c r="J261" s="443"/>
      <c r="K261" s="988"/>
      <c r="L261" s="443"/>
      <c r="M261" s="754"/>
      <c r="N261" s="443"/>
      <c r="O261" s="754"/>
      <c r="P261" s="754"/>
      <c r="Q261" s="152"/>
      <c r="R261" s="162"/>
      <c r="S261" s="162"/>
      <c r="T261" s="162"/>
      <c r="U261" s="162"/>
      <c r="V261" s="163"/>
      <c r="W261" s="163"/>
      <c r="X261" s="163"/>
    </row>
    <row r="262">
      <c r="A262" s="994"/>
      <c r="B262" s="986"/>
      <c r="C262" s="443"/>
      <c r="D262" s="443"/>
      <c r="E262" s="994"/>
      <c r="F262" s="679"/>
      <c r="G262" s="994"/>
      <c r="H262" s="680"/>
      <c r="I262" s="443"/>
      <c r="J262" s="443"/>
      <c r="K262" s="988"/>
      <c r="L262" s="443"/>
      <c r="M262" s="754"/>
      <c r="N262" s="443"/>
      <c r="O262" s="754"/>
      <c r="P262" s="754"/>
      <c r="Q262" s="152"/>
      <c r="R262" s="162"/>
      <c r="S262" s="162"/>
      <c r="T262" s="162"/>
      <c r="U262" s="162"/>
      <c r="V262" s="163"/>
      <c r="W262" s="163"/>
      <c r="X262" s="163"/>
    </row>
    <row r="263">
      <c r="A263" s="994"/>
      <c r="B263" s="986"/>
      <c r="C263" s="443"/>
      <c r="D263" s="443"/>
      <c r="E263" s="994"/>
      <c r="F263" s="679"/>
      <c r="G263" s="994"/>
      <c r="H263" s="680"/>
      <c r="I263" s="443"/>
      <c r="J263" s="443"/>
      <c r="K263" s="755"/>
      <c r="L263" s="754"/>
      <c r="M263" s="994"/>
      <c r="N263" s="443"/>
      <c r="O263" s="754"/>
      <c r="P263" s="754"/>
      <c r="Q263" s="152"/>
      <c r="R263" s="162"/>
      <c r="S263" s="162"/>
      <c r="T263" s="162"/>
      <c r="U263" s="162"/>
      <c r="V263" s="163"/>
      <c r="W263" s="163"/>
      <c r="X263" s="163"/>
    </row>
    <row r="264">
      <c r="A264" s="994"/>
      <c r="B264" s="986"/>
      <c r="C264" s="443"/>
      <c r="D264" s="443"/>
      <c r="E264" s="994"/>
      <c r="F264" s="679"/>
      <c r="G264" s="994"/>
      <c r="H264" s="680"/>
      <c r="I264" s="443"/>
      <c r="J264" s="443"/>
      <c r="K264" s="755"/>
      <c r="L264" s="754"/>
      <c r="M264" s="995"/>
      <c r="N264" s="443"/>
      <c r="O264" s="443"/>
      <c r="P264" s="754"/>
      <c r="Q264" s="152"/>
      <c r="R264" s="162"/>
      <c r="S264" s="162"/>
      <c r="T264" s="162"/>
      <c r="U264" s="162"/>
      <c r="V264" s="163"/>
      <c r="W264" s="163"/>
      <c r="X264" s="163"/>
    </row>
    <row r="265">
      <c r="A265" s="994"/>
      <c r="B265" s="986"/>
      <c r="C265" s="443"/>
      <c r="D265" s="443"/>
      <c r="E265" s="994"/>
      <c r="F265" s="679"/>
      <c r="G265" s="994"/>
      <c r="H265" s="680"/>
      <c r="I265" s="443"/>
      <c r="J265" s="443"/>
      <c r="K265" s="988"/>
      <c r="L265" s="443"/>
      <c r="M265" s="754"/>
      <c r="N265" s="443"/>
      <c r="O265" s="754"/>
      <c r="P265" s="754"/>
      <c r="Q265" s="152"/>
      <c r="R265" s="162"/>
      <c r="S265" s="162"/>
      <c r="T265" s="162"/>
      <c r="U265" s="162"/>
      <c r="V265" s="163"/>
      <c r="W265" s="163"/>
      <c r="X265" s="163"/>
    </row>
    <row r="266">
      <c r="A266" s="994"/>
      <c r="B266" s="986"/>
      <c r="C266" s="443"/>
      <c r="D266" s="443"/>
      <c r="E266" s="994"/>
      <c r="F266" s="679"/>
      <c r="G266" s="994"/>
      <c r="H266" s="680"/>
      <c r="I266" s="443"/>
      <c r="J266" s="443"/>
      <c r="K266" s="988"/>
      <c r="L266" s="443"/>
      <c r="M266" s="754"/>
      <c r="N266" s="443"/>
      <c r="O266" s="754"/>
      <c r="P266" s="754"/>
      <c r="Q266" s="152"/>
      <c r="R266" s="162"/>
      <c r="S266" s="162"/>
      <c r="T266" s="162"/>
      <c r="U266" s="162"/>
      <c r="V266" s="163"/>
      <c r="W266" s="163"/>
      <c r="X266" s="163"/>
    </row>
    <row r="267">
      <c r="A267" s="994"/>
      <c r="B267" s="986"/>
      <c r="C267" s="443"/>
      <c r="D267" s="443"/>
      <c r="E267" s="994"/>
      <c r="F267" s="679"/>
      <c r="G267" s="994"/>
      <c r="H267" s="680"/>
      <c r="I267" s="443"/>
      <c r="J267" s="443"/>
      <c r="K267" s="755"/>
      <c r="L267" s="754"/>
      <c r="M267" s="754"/>
      <c r="N267" s="443"/>
      <c r="O267" s="443"/>
      <c r="P267" s="754"/>
      <c r="Q267" s="152"/>
      <c r="R267" s="162"/>
      <c r="S267" s="162"/>
      <c r="T267" s="162"/>
      <c r="U267" s="162"/>
      <c r="V267" s="163"/>
      <c r="W267" s="163"/>
      <c r="X267" s="163"/>
    </row>
    <row r="268">
      <c r="A268" s="994"/>
      <c r="B268" s="986"/>
      <c r="C268" s="443"/>
      <c r="D268" s="443"/>
      <c r="E268" s="994"/>
      <c r="F268" s="679"/>
      <c r="G268" s="994"/>
      <c r="H268" s="680"/>
      <c r="I268" s="443"/>
      <c r="J268" s="443"/>
      <c r="K268" s="988"/>
      <c r="L268" s="443"/>
      <c r="M268" s="994"/>
      <c r="N268" s="443"/>
      <c r="O268" s="443"/>
      <c r="P268" s="754"/>
      <c r="Q268" s="152"/>
      <c r="R268" s="162"/>
      <c r="S268" s="162"/>
      <c r="T268" s="162"/>
      <c r="U268" s="162"/>
      <c r="V268" s="163"/>
      <c r="W268" s="163"/>
      <c r="X268" s="163"/>
    </row>
    <row r="269">
      <c r="A269" s="994"/>
      <c r="B269" s="986"/>
      <c r="C269" s="443"/>
      <c r="D269" s="443"/>
      <c r="E269" s="994"/>
      <c r="F269" s="679"/>
      <c r="G269" s="994"/>
      <c r="H269" s="680"/>
      <c r="I269" s="443"/>
      <c r="J269" s="443"/>
      <c r="K269" s="755"/>
      <c r="L269" s="754"/>
      <c r="M269" s="443"/>
      <c r="N269" s="443"/>
      <c r="O269" s="754"/>
      <c r="P269" s="754"/>
      <c r="Q269" s="152"/>
      <c r="R269" s="162"/>
      <c r="S269" s="162"/>
      <c r="T269" s="162"/>
      <c r="U269" s="162"/>
      <c r="V269" s="163"/>
      <c r="W269" s="163"/>
      <c r="X269" s="163"/>
    </row>
    <row r="270">
      <c r="A270" s="994"/>
      <c r="B270" s="986"/>
      <c r="C270" s="443"/>
      <c r="D270" s="443"/>
      <c r="E270" s="994"/>
      <c r="F270" s="679"/>
      <c r="G270" s="994"/>
      <c r="H270" s="680"/>
      <c r="I270" s="443"/>
      <c r="J270" s="443"/>
      <c r="K270" s="988"/>
      <c r="L270" s="443"/>
      <c r="M270" s="754"/>
      <c r="N270" s="443"/>
      <c r="O270" s="754"/>
      <c r="P270" s="754"/>
      <c r="Q270" s="152"/>
      <c r="R270" s="162"/>
      <c r="S270" s="162"/>
      <c r="T270" s="162"/>
      <c r="U270" s="162"/>
      <c r="V270" s="163"/>
      <c r="W270" s="163"/>
      <c r="X270" s="163"/>
    </row>
    <row r="271">
      <c r="A271" s="994"/>
      <c r="B271" s="986"/>
      <c r="C271" s="443"/>
      <c r="D271" s="443"/>
      <c r="E271" s="994"/>
      <c r="F271" s="679"/>
      <c r="G271" s="994"/>
      <c r="H271" s="680"/>
      <c r="I271" s="443"/>
      <c r="J271" s="443"/>
      <c r="K271" s="988"/>
      <c r="L271" s="754"/>
      <c r="M271" s="995"/>
      <c r="N271" s="443"/>
      <c r="O271" s="443"/>
      <c r="P271" s="754"/>
      <c r="Q271" s="152"/>
      <c r="R271" s="162"/>
      <c r="S271" s="162"/>
      <c r="T271" s="162"/>
      <c r="U271" s="162"/>
      <c r="V271" s="163"/>
      <c r="W271" s="163"/>
      <c r="X271" s="163"/>
    </row>
    <row r="272">
      <c r="A272" s="994"/>
      <c r="B272" s="986"/>
      <c r="C272" s="443"/>
      <c r="D272" s="443"/>
      <c r="E272" s="994"/>
      <c r="F272" s="679"/>
      <c r="G272" s="995"/>
      <c r="H272" s="680"/>
      <c r="I272" s="443"/>
      <c r="J272" s="443"/>
      <c r="K272" s="755"/>
      <c r="L272" s="754"/>
      <c r="M272" s="994"/>
      <c r="N272" s="443"/>
      <c r="O272" s="443"/>
      <c r="P272" s="754"/>
      <c r="Q272" s="152"/>
      <c r="R272" s="162"/>
      <c r="S272" s="162"/>
      <c r="T272" s="162"/>
      <c r="U272" s="162"/>
      <c r="V272" s="163"/>
      <c r="W272" s="163"/>
      <c r="X272" s="163"/>
    </row>
    <row r="273">
      <c r="A273" s="994"/>
      <c r="B273" s="986"/>
      <c r="C273" s="443"/>
      <c r="D273" s="443"/>
      <c r="E273" s="994"/>
      <c r="F273" s="679"/>
      <c r="G273" s="994"/>
      <c r="H273" s="680"/>
      <c r="I273" s="443"/>
      <c r="J273" s="443"/>
      <c r="K273" s="755"/>
      <c r="L273" s="754"/>
      <c r="M273" s="994"/>
      <c r="N273" s="443"/>
      <c r="O273" s="443"/>
      <c r="P273" s="754"/>
      <c r="Q273" s="152"/>
      <c r="R273" s="162"/>
      <c r="S273" s="162"/>
      <c r="T273" s="162"/>
      <c r="U273" s="162"/>
      <c r="V273" s="163"/>
      <c r="W273" s="163"/>
      <c r="X273" s="163"/>
    </row>
    <row r="274">
      <c r="A274" s="994"/>
      <c r="B274" s="986"/>
      <c r="C274" s="443"/>
      <c r="D274" s="443"/>
      <c r="E274" s="994"/>
      <c r="F274" s="679"/>
      <c r="G274" s="994"/>
      <c r="H274" s="680"/>
      <c r="I274" s="443"/>
      <c r="J274" s="443"/>
      <c r="K274" s="988"/>
      <c r="L274" s="443"/>
      <c r="M274" s="754"/>
      <c r="N274" s="443"/>
      <c r="O274" s="754"/>
      <c r="P274" s="754"/>
      <c r="Q274" s="152"/>
      <c r="R274" s="162"/>
      <c r="S274" s="162"/>
      <c r="T274" s="162"/>
      <c r="U274" s="162"/>
      <c r="V274" s="163"/>
      <c r="W274" s="163"/>
      <c r="X274" s="163"/>
    </row>
    <row r="275">
      <c r="A275" s="994"/>
      <c r="B275" s="986"/>
      <c r="C275" s="443"/>
      <c r="D275" s="443"/>
      <c r="E275" s="994"/>
      <c r="F275" s="679"/>
      <c r="G275" s="994"/>
      <c r="H275" s="680"/>
      <c r="I275" s="443"/>
      <c r="J275" s="443"/>
      <c r="K275" s="988"/>
      <c r="L275" s="443"/>
      <c r="M275" s="754"/>
      <c r="N275" s="443"/>
      <c r="O275" s="754"/>
      <c r="P275" s="754"/>
      <c r="Q275" s="152"/>
      <c r="R275" s="162"/>
      <c r="S275" s="162"/>
      <c r="T275" s="162"/>
      <c r="U275" s="162"/>
      <c r="V275" s="163"/>
      <c r="W275" s="163"/>
      <c r="X275" s="163"/>
    </row>
    <row r="276">
      <c r="A276" s="994"/>
      <c r="B276" s="986"/>
      <c r="C276" s="443"/>
      <c r="D276" s="443"/>
      <c r="E276" s="994"/>
      <c r="F276" s="679"/>
      <c r="G276" s="995"/>
      <c r="H276" s="680"/>
      <c r="I276" s="443"/>
      <c r="J276" s="443"/>
      <c r="K276" s="988"/>
      <c r="L276" s="443"/>
      <c r="M276" s="754"/>
      <c r="N276" s="443"/>
      <c r="O276" s="754"/>
      <c r="P276" s="754"/>
      <c r="Q276" s="152"/>
      <c r="R276" s="162"/>
      <c r="S276" s="162"/>
      <c r="T276" s="162"/>
      <c r="U276" s="162"/>
      <c r="V276" s="163"/>
      <c r="W276" s="163"/>
      <c r="X276" s="163"/>
    </row>
    <row r="277">
      <c r="A277" s="994"/>
      <c r="B277" s="986"/>
      <c r="C277" s="443"/>
      <c r="D277" s="443"/>
      <c r="E277" s="994"/>
      <c r="F277" s="679"/>
      <c r="G277" s="995"/>
      <c r="H277" s="680"/>
      <c r="I277" s="443"/>
      <c r="J277" s="443"/>
      <c r="K277" s="988"/>
      <c r="L277" s="443"/>
      <c r="M277" s="951"/>
      <c r="N277" s="443"/>
      <c r="O277" s="754"/>
      <c r="P277" s="754"/>
      <c r="Q277" s="152"/>
      <c r="R277" s="162"/>
      <c r="S277" s="162"/>
      <c r="T277" s="162"/>
      <c r="U277" s="162"/>
      <c r="V277" s="163"/>
      <c r="W277" s="163"/>
      <c r="X277" s="163"/>
    </row>
    <row r="278">
      <c r="A278" s="994"/>
      <c r="B278" s="986"/>
      <c r="C278" s="443"/>
      <c r="D278" s="443"/>
      <c r="E278" s="994"/>
      <c r="F278" s="679"/>
      <c r="G278" s="994"/>
      <c r="H278" s="680"/>
      <c r="I278" s="443"/>
      <c r="J278" s="443"/>
      <c r="K278" s="988"/>
      <c r="L278" s="443"/>
      <c r="M278" s="951"/>
      <c r="N278" s="443"/>
      <c r="O278" s="754"/>
      <c r="P278" s="754"/>
      <c r="Q278" s="152"/>
      <c r="R278" s="162"/>
      <c r="S278" s="162"/>
      <c r="T278" s="162"/>
      <c r="U278" s="162"/>
      <c r="V278" s="163"/>
      <c r="W278" s="163"/>
      <c r="X278" s="163"/>
    </row>
    <row r="279">
      <c r="A279" s="994"/>
      <c r="B279" s="986"/>
      <c r="C279" s="443"/>
      <c r="D279" s="443"/>
      <c r="E279" s="994"/>
      <c r="F279" s="679"/>
      <c r="G279" s="994"/>
      <c r="H279" s="680"/>
      <c r="I279" s="443"/>
      <c r="J279" s="443"/>
      <c r="K279" s="988"/>
      <c r="L279" s="443"/>
      <c r="M279" s="951"/>
      <c r="N279" s="443"/>
      <c r="O279" s="754"/>
      <c r="P279" s="754"/>
      <c r="Q279" s="152"/>
      <c r="R279" s="162"/>
      <c r="S279" s="162"/>
      <c r="T279" s="162"/>
      <c r="U279" s="162"/>
      <c r="V279" s="163"/>
      <c r="W279" s="163"/>
      <c r="X279" s="163"/>
    </row>
    <row r="280">
      <c r="A280" s="994"/>
      <c r="B280" s="986"/>
      <c r="C280" s="443"/>
      <c r="D280" s="443"/>
      <c r="E280" s="994"/>
      <c r="F280" s="679"/>
      <c r="G280" s="994"/>
      <c r="H280" s="680"/>
      <c r="I280" s="443"/>
      <c r="J280" s="443"/>
      <c r="K280" s="988"/>
      <c r="L280" s="443"/>
      <c r="M280" s="951"/>
      <c r="N280" s="443"/>
      <c r="O280" s="754"/>
      <c r="P280" s="754"/>
      <c r="Q280" s="152"/>
      <c r="R280" s="162"/>
      <c r="S280" s="162"/>
      <c r="T280" s="162"/>
      <c r="U280" s="162"/>
      <c r="V280" s="163"/>
      <c r="W280" s="163"/>
      <c r="X280" s="163"/>
    </row>
    <row r="281">
      <c r="A281" s="994"/>
      <c r="B281" s="986"/>
      <c r="C281" s="443"/>
      <c r="D281" s="443"/>
      <c r="E281" s="994"/>
      <c r="F281" s="679"/>
      <c r="G281" s="994"/>
      <c r="H281" s="680"/>
      <c r="I281" s="443"/>
      <c r="J281" s="443"/>
      <c r="K281" s="988"/>
      <c r="L281" s="443"/>
      <c r="M281" s="951"/>
      <c r="N281" s="443"/>
      <c r="O281" s="443"/>
      <c r="P281" s="754"/>
      <c r="Q281" s="152"/>
      <c r="R281" s="162"/>
      <c r="S281" s="162"/>
      <c r="T281" s="162"/>
      <c r="U281" s="162"/>
      <c r="V281" s="163"/>
      <c r="W281" s="163"/>
      <c r="X281" s="163"/>
    </row>
    <row r="282">
      <c r="A282" s="994"/>
      <c r="B282" s="986"/>
      <c r="C282" s="443"/>
      <c r="D282" s="443"/>
      <c r="E282" s="994"/>
      <c r="F282" s="679"/>
      <c r="G282" s="994"/>
      <c r="H282" s="680"/>
      <c r="I282" s="443"/>
      <c r="J282" s="443"/>
      <c r="K282" s="988"/>
      <c r="L282" s="443"/>
      <c r="M282" s="951"/>
      <c r="N282" s="443"/>
      <c r="O282" s="754"/>
      <c r="P282" s="754"/>
      <c r="Q282" s="152"/>
      <c r="R282" s="162"/>
      <c r="S282" s="162"/>
      <c r="T282" s="162"/>
      <c r="U282" s="162"/>
      <c r="V282" s="163"/>
      <c r="W282" s="163"/>
      <c r="X282" s="163"/>
    </row>
    <row r="283">
      <c r="A283" s="994"/>
      <c r="B283" s="986"/>
      <c r="C283" s="443"/>
      <c r="D283" s="443"/>
      <c r="E283" s="994"/>
      <c r="F283" s="679"/>
      <c r="G283" s="994"/>
      <c r="H283" s="680"/>
      <c r="I283" s="443"/>
      <c r="J283" s="443"/>
      <c r="K283" s="988"/>
      <c r="L283" s="443"/>
      <c r="M283" s="951"/>
      <c r="N283" s="443"/>
      <c r="O283" s="754"/>
      <c r="P283" s="754"/>
      <c r="Q283" s="152"/>
      <c r="R283" s="162"/>
      <c r="S283" s="162"/>
      <c r="T283" s="162"/>
      <c r="U283" s="162"/>
      <c r="V283" s="163"/>
      <c r="W283" s="163"/>
      <c r="X283" s="163"/>
    </row>
    <row r="284">
      <c r="A284" s="994"/>
      <c r="B284" s="986"/>
      <c r="C284" s="443"/>
      <c r="D284" s="443"/>
      <c r="E284" s="994"/>
      <c r="F284" s="679"/>
      <c r="G284" s="994"/>
      <c r="H284" s="680"/>
      <c r="I284" s="443"/>
      <c r="J284" s="443"/>
      <c r="K284" s="988"/>
      <c r="L284" s="443"/>
      <c r="M284" s="951"/>
      <c r="N284" s="443"/>
      <c r="O284" s="754"/>
      <c r="P284" s="754"/>
      <c r="Q284" s="152"/>
      <c r="R284" s="162"/>
      <c r="S284" s="162"/>
      <c r="T284" s="162"/>
      <c r="U284" s="162"/>
      <c r="V284" s="163"/>
      <c r="W284" s="163"/>
      <c r="X284" s="163"/>
    </row>
    <row r="285">
      <c r="A285" s="994"/>
      <c r="B285" s="986"/>
      <c r="C285" s="443"/>
      <c r="D285" s="443"/>
      <c r="E285" s="994"/>
      <c r="F285" s="679"/>
      <c r="G285" s="994"/>
      <c r="H285" s="680"/>
      <c r="I285" s="443"/>
      <c r="J285" s="443"/>
      <c r="K285" s="988"/>
      <c r="L285" s="443"/>
      <c r="M285" s="951"/>
      <c r="N285" s="443"/>
      <c r="O285" s="754"/>
      <c r="P285" s="754"/>
      <c r="Q285" s="152"/>
      <c r="R285" s="162"/>
      <c r="S285" s="162"/>
      <c r="T285" s="162"/>
      <c r="U285" s="162"/>
      <c r="V285" s="163"/>
      <c r="W285" s="163"/>
      <c r="X285" s="163"/>
    </row>
    <row r="286">
      <c r="A286" s="994"/>
      <c r="B286" s="986"/>
      <c r="C286" s="443"/>
      <c r="D286" s="443"/>
      <c r="E286" s="994"/>
      <c r="F286" s="679"/>
      <c r="G286" s="994"/>
      <c r="H286" s="680"/>
      <c r="I286" s="443"/>
      <c r="J286" s="443"/>
      <c r="K286" s="988"/>
      <c r="L286" s="443"/>
      <c r="M286" s="951"/>
      <c r="N286" s="443"/>
      <c r="O286" s="754"/>
      <c r="P286" s="754"/>
      <c r="Q286" s="152"/>
      <c r="R286" s="162"/>
      <c r="S286" s="162"/>
      <c r="T286" s="162"/>
      <c r="U286" s="162"/>
      <c r="V286" s="163"/>
      <c r="W286" s="163"/>
      <c r="X286" s="163"/>
    </row>
    <row r="287">
      <c r="A287" s="994"/>
      <c r="B287" s="986"/>
      <c r="C287" s="443"/>
      <c r="D287" s="443"/>
      <c r="E287" s="995"/>
      <c r="F287" s="679"/>
      <c r="G287" s="994"/>
      <c r="H287" s="680"/>
      <c r="I287" s="443"/>
      <c r="J287" s="443"/>
      <c r="K287" s="988"/>
      <c r="L287" s="443"/>
      <c r="M287" s="951"/>
      <c r="N287" s="443"/>
      <c r="O287" s="754"/>
      <c r="P287" s="754"/>
      <c r="Q287" s="152"/>
      <c r="R287" s="162"/>
      <c r="S287" s="162"/>
      <c r="T287" s="162"/>
      <c r="U287" s="162"/>
      <c r="V287" s="163"/>
      <c r="W287" s="163"/>
      <c r="X287" s="163"/>
    </row>
    <row r="288">
      <c r="A288" s="994"/>
      <c r="B288" s="986"/>
      <c r="C288" s="443"/>
      <c r="D288" s="443"/>
      <c r="E288" s="994"/>
      <c r="F288" s="679"/>
      <c r="G288" s="994"/>
      <c r="H288" s="680"/>
      <c r="I288" s="443"/>
      <c r="J288" s="443"/>
      <c r="K288" s="988"/>
      <c r="L288" s="443"/>
      <c r="M288" s="994"/>
      <c r="N288" s="443"/>
      <c r="O288" s="443"/>
      <c r="P288" s="754"/>
      <c r="Q288" s="152"/>
      <c r="R288" s="162"/>
      <c r="S288" s="162"/>
      <c r="T288" s="162"/>
      <c r="U288" s="162"/>
      <c r="V288" s="163"/>
      <c r="W288" s="163"/>
      <c r="X288" s="163"/>
    </row>
    <row r="289">
      <c r="A289" s="994"/>
      <c r="B289" s="986"/>
      <c r="C289" s="443"/>
      <c r="D289" s="443"/>
      <c r="E289" s="994"/>
      <c r="F289" s="679"/>
      <c r="G289" s="995"/>
      <c r="H289" s="680"/>
      <c r="I289" s="443"/>
      <c r="J289" s="443"/>
      <c r="K289" s="755"/>
      <c r="L289" s="754"/>
      <c r="M289" s="754"/>
      <c r="N289" s="443"/>
      <c r="O289" s="754"/>
      <c r="P289" s="754"/>
      <c r="Q289" s="152"/>
      <c r="R289" s="162"/>
      <c r="S289" s="162"/>
      <c r="T289" s="162"/>
      <c r="U289" s="162"/>
      <c r="V289" s="163"/>
      <c r="W289" s="163"/>
      <c r="X289" s="163"/>
    </row>
    <row r="290">
      <c r="A290" s="994"/>
      <c r="B290" s="986"/>
      <c r="C290" s="443"/>
      <c r="D290" s="443"/>
      <c r="E290" s="994"/>
      <c r="F290" s="679"/>
      <c r="G290" s="994"/>
      <c r="H290" s="680"/>
      <c r="I290" s="443"/>
      <c r="J290" s="443"/>
      <c r="K290" s="988"/>
      <c r="L290" s="443"/>
      <c r="M290" s="443"/>
      <c r="N290" s="443"/>
      <c r="O290" s="754"/>
      <c r="P290" s="754"/>
      <c r="Q290" s="152"/>
      <c r="R290" s="162"/>
      <c r="S290" s="162"/>
      <c r="T290" s="162"/>
      <c r="U290" s="162"/>
      <c r="V290" s="163"/>
      <c r="W290" s="163"/>
      <c r="X290" s="163"/>
    </row>
    <row r="291">
      <c r="A291" s="994"/>
      <c r="B291" s="986"/>
      <c r="C291" s="443"/>
      <c r="D291" s="443"/>
      <c r="E291" s="994"/>
      <c r="F291" s="679"/>
      <c r="G291" s="994"/>
      <c r="H291" s="680"/>
      <c r="I291" s="443"/>
      <c r="J291" s="443"/>
      <c r="K291" s="988"/>
      <c r="L291" s="443"/>
      <c r="M291" s="754"/>
      <c r="N291" s="443"/>
      <c r="O291" s="754"/>
      <c r="P291" s="754"/>
      <c r="Q291" s="152"/>
      <c r="R291" s="162"/>
      <c r="S291" s="162"/>
      <c r="T291" s="162"/>
      <c r="U291" s="162"/>
      <c r="V291" s="163"/>
      <c r="W291" s="163"/>
      <c r="X291" s="163"/>
    </row>
    <row r="292">
      <c r="A292" s="994"/>
      <c r="B292" s="986"/>
      <c r="C292" s="443"/>
      <c r="D292" s="443"/>
      <c r="E292" s="994"/>
      <c r="F292" s="679"/>
      <c r="G292" s="994"/>
      <c r="H292" s="680"/>
      <c r="I292" s="443"/>
      <c r="J292" s="443"/>
      <c r="K292" s="755"/>
      <c r="L292" s="754"/>
      <c r="M292" s="754"/>
      <c r="N292" s="443"/>
      <c r="O292" s="754"/>
      <c r="P292" s="754"/>
      <c r="Q292" s="152"/>
      <c r="R292" s="162"/>
      <c r="S292" s="162"/>
      <c r="T292" s="162"/>
      <c r="U292" s="162"/>
      <c r="V292" s="163"/>
      <c r="W292" s="163"/>
      <c r="X292" s="163"/>
    </row>
    <row r="293">
      <c r="A293" s="994"/>
      <c r="B293" s="986"/>
      <c r="C293" s="443"/>
      <c r="D293" s="443"/>
      <c r="E293" s="994"/>
      <c r="F293" s="679"/>
      <c r="G293" s="994"/>
      <c r="H293" s="680"/>
      <c r="I293" s="443"/>
      <c r="J293" s="443"/>
      <c r="K293" s="755"/>
      <c r="L293" s="754"/>
      <c r="M293" s="994"/>
      <c r="N293" s="443"/>
      <c r="O293" s="754"/>
      <c r="P293" s="754"/>
      <c r="Q293" s="152"/>
      <c r="R293" s="162"/>
      <c r="S293" s="162"/>
      <c r="T293" s="162"/>
      <c r="U293" s="162"/>
      <c r="V293" s="163"/>
      <c r="W293" s="163"/>
      <c r="X293" s="163"/>
    </row>
    <row r="294">
      <c r="A294" s="994"/>
      <c r="B294" s="986"/>
      <c r="C294" s="443"/>
      <c r="D294" s="443"/>
      <c r="E294" s="994"/>
      <c r="F294" s="679"/>
      <c r="G294" s="995"/>
      <c r="H294" s="680"/>
      <c r="I294" s="443"/>
      <c r="J294" s="443"/>
      <c r="K294" s="755"/>
      <c r="L294" s="754"/>
      <c r="M294" s="754"/>
      <c r="N294" s="443"/>
      <c r="O294" s="754"/>
      <c r="P294" s="754"/>
      <c r="Q294" s="152"/>
      <c r="R294" s="162"/>
      <c r="S294" s="162"/>
      <c r="T294" s="162"/>
      <c r="U294" s="162"/>
      <c r="V294" s="163"/>
      <c r="W294" s="163"/>
      <c r="X294" s="163"/>
    </row>
    <row r="295">
      <c r="A295" s="994"/>
      <c r="B295" s="986"/>
      <c r="C295" s="443"/>
      <c r="D295" s="443"/>
      <c r="E295" s="994"/>
      <c r="F295" s="679"/>
      <c r="G295" s="994"/>
      <c r="H295" s="680"/>
      <c r="I295" s="443"/>
      <c r="J295" s="443"/>
      <c r="K295" s="988"/>
      <c r="L295" s="443"/>
      <c r="M295" s="754"/>
      <c r="N295" s="443"/>
      <c r="O295" s="754"/>
      <c r="P295" s="754"/>
      <c r="Q295" s="152"/>
      <c r="R295" s="162"/>
      <c r="S295" s="162"/>
      <c r="T295" s="162"/>
      <c r="U295" s="162"/>
      <c r="V295" s="163"/>
      <c r="W295" s="163"/>
      <c r="X295" s="163"/>
    </row>
    <row r="296">
      <c r="A296" s="994"/>
      <c r="B296" s="986"/>
      <c r="C296" s="443"/>
      <c r="D296" s="443"/>
      <c r="E296" s="994"/>
      <c r="F296" s="679"/>
      <c r="G296" s="994"/>
      <c r="H296" s="680"/>
      <c r="I296" s="443"/>
      <c r="J296" s="443"/>
      <c r="K296" s="988"/>
      <c r="L296" s="443"/>
      <c r="M296" s="754"/>
      <c r="N296" s="443"/>
      <c r="O296" s="754"/>
      <c r="P296" s="754"/>
      <c r="Q296" s="152"/>
      <c r="R296" s="162"/>
      <c r="S296" s="162"/>
      <c r="T296" s="162"/>
      <c r="U296" s="162"/>
      <c r="V296" s="163"/>
      <c r="W296" s="163"/>
      <c r="X296" s="163"/>
    </row>
    <row r="297">
      <c r="A297" s="994"/>
      <c r="B297" s="986"/>
      <c r="C297" s="443"/>
      <c r="D297" s="443"/>
      <c r="E297" s="994"/>
      <c r="F297" s="679"/>
      <c r="G297" s="994"/>
      <c r="H297" s="680"/>
      <c r="I297" s="443"/>
      <c r="J297" s="443"/>
      <c r="K297" s="988"/>
      <c r="L297" s="443"/>
      <c r="M297" s="754"/>
      <c r="N297" s="443"/>
      <c r="O297" s="754"/>
      <c r="P297" s="754"/>
      <c r="Q297" s="152"/>
      <c r="R297" s="162"/>
      <c r="S297" s="162"/>
      <c r="T297" s="162"/>
      <c r="U297" s="162"/>
      <c r="V297" s="163"/>
      <c r="W297" s="163"/>
      <c r="X297" s="163"/>
    </row>
    <row r="298">
      <c r="A298" s="994"/>
      <c r="B298" s="986"/>
      <c r="C298" s="443"/>
      <c r="D298" s="443"/>
      <c r="E298" s="994"/>
      <c r="F298" s="679"/>
      <c r="G298" s="994"/>
      <c r="H298" s="680"/>
      <c r="I298" s="443"/>
      <c r="J298" s="443"/>
      <c r="K298" s="988"/>
      <c r="L298" s="443"/>
      <c r="M298" s="443"/>
      <c r="N298" s="443"/>
      <c r="O298" s="754"/>
      <c r="P298" s="754"/>
      <c r="Q298" s="152"/>
      <c r="R298" s="162"/>
      <c r="S298" s="162"/>
      <c r="T298" s="162"/>
      <c r="U298" s="162"/>
      <c r="V298" s="163"/>
      <c r="W298" s="163"/>
      <c r="X298" s="163"/>
    </row>
    <row r="299">
      <c r="A299" s="994"/>
      <c r="B299" s="986"/>
      <c r="C299" s="443"/>
      <c r="D299" s="443"/>
      <c r="E299" s="994"/>
      <c r="F299" s="679"/>
      <c r="G299" s="995"/>
      <c r="H299" s="680"/>
      <c r="I299" s="443"/>
      <c r="J299" s="443"/>
      <c r="K299" s="988"/>
      <c r="L299" s="443"/>
      <c r="M299" s="754"/>
      <c r="N299" s="443"/>
      <c r="O299" s="754"/>
      <c r="P299" s="754"/>
      <c r="Q299" s="152"/>
      <c r="R299" s="162"/>
      <c r="S299" s="162"/>
      <c r="T299" s="162"/>
      <c r="U299" s="162"/>
      <c r="V299" s="163"/>
      <c r="W299" s="163"/>
      <c r="X299" s="163"/>
    </row>
    <row r="300">
      <c r="A300" s="994"/>
      <c r="B300" s="986"/>
      <c r="C300" s="443"/>
      <c r="D300" s="443"/>
      <c r="E300" s="994"/>
      <c r="F300" s="679"/>
      <c r="G300" s="995"/>
      <c r="H300" s="680"/>
      <c r="I300" s="443"/>
      <c r="J300" s="443"/>
      <c r="K300" s="988"/>
      <c r="L300" s="443"/>
      <c r="M300" s="754"/>
      <c r="N300" s="443"/>
      <c r="O300" s="754"/>
      <c r="P300" s="754"/>
      <c r="Q300" s="152"/>
      <c r="R300" s="162"/>
      <c r="S300" s="162"/>
      <c r="T300" s="162"/>
      <c r="U300" s="162"/>
      <c r="V300" s="163"/>
      <c r="W300" s="163"/>
      <c r="X300" s="163"/>
    </row>
    <row r="301">
      <c r="A301" s="994"/>
      <c r="B301" s="986"/>
      <c r="C301" s="443"/>
      <c r="D301" s="443"/>
      <c r="E301" s="994"/>
      <c r="F301" s="679"/>
      <c r="G301" s="994"/>
      <c r="H301" s="680"/>
      <c r="I301" s="443"/>
      <c r="J301" s="443"/>
      <c r="K301" s="988"/>
      <c r="L301" s="443"/>
      <c r="M301" s="754"/>
      <c r="N301" s="443"/>
      <c r="O301" s="754"/>
      <c r="P301" s="754"/>
      <c r="Q301" s="152"/>
      <c r="R301" s="162"/>
      <c r="S301" s="162"/>
      <c r="T301" s="162"/>
      <c r="U301" s="162"/>
      <c r="V301" s="163"/>
      <c r="W301" s="163"/>
      <c r="X301" s="163"/>
    </row>
    <row r="302">
      <c r="A302" s="994"/>
      <c r="B302" s="986"/>
      <c r="C302" s="443"/>
      <c r="D302" s="443"/>
      <c r="E302" s="994"/>
      <c r="F302" s="679"/>
      <c r="G302" s="994"/>
      <c r="H302" s="680"/>
      <c r="I302" s="443"/>
      <c r="J302" s="443"/>
      <c r="K302" s="755"/>
      <c r="L302" s="754"/>
      <c r="M302" s="754"/>
      <c r="N302" s="443"/>
      <c r="O302" s="754"/>
      <c r="P302" s="754"/>
      <c r="Q302" s="152"/>
      <c r="R302" s="162"/>
      <c r="S302" s="162"/>
      <c r="T302" s="162"/>
      <c r="U302" s="162"/>
      <c r="V302" s="163"/>
      <c r="W302" s="163"/>
      <c r="X302" s="163"/>
    </row>
    <row r="303">
      <c r="A303" s="994"/>
      <c r="B303" s="986"/>
      <c r="C303" s="443"/>
      <c r="D303" s="443"/>
      <c r="E303" s="994"/>
      <c r="F303" s="679"/>
      <c r="G303" s="995"/>
      <c r="H303" s="680"/>
      <c r="I303" s="443"/>
      <c r="J303" s="443"/>
      <c r="K303" s="755"/>
      <c r="L303" s="754"/>
      <c r="M303" s="754"/>
      <c r="N303" s="443"/>
      <c r="O303" s="754"/>
      <c r="P303" s="754"/>
      <c r="Q303" s="152"/>
      <c r="R303" s="162"/>
      <c r="S303" s="162"/>
      <c r="T303" s="162"/>
      <c r="U303" s="162"/>
      <c r="V303" s="163"/>
      <c r="W303" s="163"/>
      <c r="X303" s="163"/>
    </row>
    <row r="304">
      <c r="A304" s="994"/>
      <c r="B304" s="986"/>
      <c r="C304" s="443"/>
      <c r="D304" s="443"/>
      <c r="E304" s="994"/>
      <c r="F304" s="679"/>
      <c r="G304" s="994"/>
      <c r="H304" s="680"/>
      <c r="I304" s="443"/>
      <c r="J304" s="443"/>
      <c r="K304" s="988"/>
      <c r="L304" s="443"/>
      <c r="M304" s="754"/>
      <c r="N304" s="443"/>
      <c r="O304" s="754"/>
      <c r="P304" s="754"/>
      <c r="Q304" s="152"/>
      <c r="R304" s="162"/>
      <c r="S304" s="162"/>
      <c r="T304" s="162"/>
      <c r="U304" s="162"/>
      <c r="V304" s="163"/>
      <c r="W304" s="163"/>
      <c r="X304" s="163"/>
    </row>
    <row r="305">
      <c r="A305" s="994"/>
      <c r="B305" s="986"/>
      <c r="C305" s="443"/>
      <c r="D305" s="443"/>
      <c r="E305" s="994"/>
      <c r="F305" s="679"/>
      <c r="G305" s="995"/>
      <c r="H305" s="680"/>
      <c r="I305" s="443"/>
      <c r="J305" s="443"/>
      <c r="K305" s="988"/>
      <c r="L305" s="443"/>
      <c r="M305" s="754"/>
      <c r="N305" s="443"/>
      <c r="O305" s="754"/>
      <c r="P305" s="754"/>
      <c r="Q305" s="152"/>
      <c r="R305" s="162"/>
      <c r="S305" s="162"/>
      <c r="T305" s="162"/>
      <c r="U305" s="162"/>
      <c r="V305" s="163"/>
      <c r="W305" s="163"/>
      <c r="X305" s="163"/>
    </row>
    <row r="306">
      <c r="A306" s="994"/>
      <c r="B306" s="986"/>
      <c r="C306" s="443"/>
      <c r="D306" s="443"/>
      <c r="E306" s="994"/>
      <c r="F306" s="679"/>
      <c r="G306" s="994"/>
      <c r="H306" s="680"/>
      <c r="I306" s="443"/>
      <c r="J306" s="443"/>
      <c r="K306" s="988"/>
      <c r="L306" s="443"/>
      <c r="M306" s="754"/>
      <c r="N306" s="443"/>
      <c r="O306" s="754"/>
      <c r="P306" s="754"/>
      <c r="Q306" s="152"/>
      <c r="R306" s="162"/>
      <c r="S306" s="162"/>
      <c r="T306" s="162"/>
      <c r="U306" s="162"/>
      <c r="V306" s="163"/>
      <c r="W306" s="163"/>
      <c r="X306" s="163"/>
    </row>
    <row r="307">
      <c r="A307" s="994"/>
      <c r="B307" s="986"/>
      <c r="C307" s="443"/>
      <c r="D307" s="443"/>
      <c r="E307" s="994"/>
      <c r="F307" s="56"/>
      <c r="G307" s="994"/>
      <c r="H307" s="680"/>
      <c r="I307" s="443"/>
      <c r="J307" s="443"/>
      <c r="K307" s="988"/>
      <c r="L307" s="443"/>
      <c r="M307" s="754"/>
      <c r="N307" s="443"/>
      <c r="O307" s="754"/>
      <c r="P307" s="754"/>
      <c r="Q307" s="152"/>
      <c r="R307" s="162"/>
      <c r="S307" s="162"/>
      <c r="T307" s="162"/>
      <c r="U307" s="162"/>
      <c r="V307" s="163"/>
      <c r="W307" s="163"/>
      <c r="X307" s="163"/>
    </row>
    <row r="308">
      <c r="A308" s="994"/>
      <c r="B308" s="986"/>
      <c r="C308" s="443"/>
      <c r="D308" s="443"/>
      <c r="E308" s="994"/>
      <c r="F308" s="679"/>
      <c r="G308" s="994"/>
      <c r="H308" s="680"/>
      <c r="I308" s="443"/>
      <c r="J308" s="754"/>
      <c r="K308" s="755"/>
      <c r="L308" s="754"/>
      <c r="M308" s="754"/>
      <c r="N308" s="443"/>
      <c r="O308" s="754"/>
      <c r="P308" s="777"/>
      <c r="Q308" s="152"/>
      <c r="R308" s="162"/>
      <c r="S308" s="162"/>
      <c r="T308" s="162"/>
      <c r="U308" s="162"/>
      <c r="V308" s="163"/>
      <c r="W308" s="163"/>
      <c r="X308" s="163"/>
    </row>
    <row r="309">
      <c r="A309" s="994"/>
      <c r="B309" s="986"/>
      <c r="C309" s="443"/>
      <c r="D309" s="443"/>
      <c r="E309" s="994"/>
      <c r="F309" s="56"/>
      <c r="G309" s="994"/>
      <c r="H309" s="680"/>
      <c r="I309" s="443"/>
      <c r="J309" s="754"/>
      <c r="K309" s="755"/>
      <c r="L309" s="754"/>
      <c r="M309" s="986"/>
      <c r="N309" s="951"/>
      <c r="O309" s="951"/>
      <c r="P309" s="777"/>
      <c r="Q309" s="152"/>
      <c r="R309" s="162"/>
      <c r="S309" s="162"/>
      <c r="T309" s="162"/>
      <c r="U309" s="162"/>
      <c r="V309" s="163"/>
      <c r="W309" s="163"/>
      <c r="X309" s="163"/>
    </row>
    <row r="310">
      <c r="A310" s="994"/>
      <c r="B310" s="986"/>
      <c r="C310" s="443"/>
      <c r="D310" s="443"/>
      <c r="E310" s="994"/>
      <c r="F310" s="679"/>
      <c r="G310" s="994"/>
      <c r="H310" s="680"/>
      <c r="I310" s="443"/>
      <c r="J310" s="754"/>
      <c r="K310" s="755"/>
      <c r="L310" s="754"/>
      <c r="M310" s="754"/>
      <c r="N310" s="443"/>
      <c r="O310" s="754"/>
      <c r="P310" s="777"/>
      <c r="Q310" s="152"/>
      <c r="R310" s="162"/>
      <c r="S310" s="162"/>
      <c r="T310" s="162"/>
      <c r="U310" s="162"/>
      <c r="V310" s="163"/>
      <c r="W310" s="163"/>
      <c r="X310" s="163"/>
    </row>
    <row r="311">
      <c r="A311" s="994"/>
      <c r="B311" s="986"/>
      <c r="C311" s="443"/>
      <c r="D311" s="443"/>
      <c r="E311" s="994"/>
      <c r="F311" s="679"/>
      <c r="G311" s="994"/>
      <c r="H311" s="680"/>
      <c r="I311" s="443"/>
      <c r="J311" s="754"/>
      <c r="K311" s="755"/>
      <c r="L311" s="754"/>
      <c r="M311" s="443"/>
      <c r="N311" s="443"/>
      <c r="O311" s="754"/>
      <c r="P311" s="777"/>
      <c r="Q311" s="152"/>
      <c r="R311" s="162"/>
      <c r="S311" s="162"/>
      <c r="T311" s="162"/>
      <c r="U311" s="162"/>
      <c r="V311" s="163"/>
      <c r="W311" s="163"/>
      <c r="X311" s="163"/>
    </row>
    <row r="312">
      <c r="A312" s="994"/>
      <c r="B312" s="986"/>
      <c r="C312" s="443"/>
      <c r="D312" s="443"/>
      <c r="E312" s="994"/>
      <c r="F312" s="679"/>
      <c r="G312" s="994"/>
      <c r="H312" s="680"/>
      <c r="I312" s="443"/>
      <c r="J312" s="754"/>
      <c r="K312" s="755"/>
      <c r="L312" s="754"/>
      <c r="M312" s="754"/>
      <c r="N312" s="443"/>
      <c r="O312" s="754"/>
      <c r="P312" s="777"/>
      <c r="Q312" s="152"/>
      <c r="R312" s="162"/>
      <c r="S312" s="162"/>
      <c r="T312" s="162"/>
      <c r="U312" s="162"/>
      <c r="V312" s="163"/>
      <c r="W312" s="163"/>
      <c r="X312" s="163"/>
    </row>
    <row r="313">
      <c r="A313" s="994"/>
      <c r="B313" s="986"/>
      <c r="C313" s="443"/>
      <c r="D313" s="443"/>
      <c r="E313" s="994"/>
      <c r="F313" s="679"/>
      <c r="G313" s="994"/>
      <c r="H313" s="680"/>
      <c r="I313" s="443"/>
      <c r="J313" s="443"/>
      <c r="K313" s="988"/>
      <c r="L313" s="443"/>
      <c r="M313" s="754"/>
      <c r="N313" s="443"/>
      <c r="O313" s="443"/>
      <c r="P313" s="777"/>
      <c r="Q313" s="152"/>
      <c r="R313" s="162"/>
      <c r="S313" s="162"/>
      <c r="T313" s="162"/>
      <c r="U313" s="162"/>
      <c r="V313" s="163"/>
      <c r="W313" s="163"/>
      <c r="X313" s="163"/>
    </row>
    <row r="314">
      <c r="A314" s="994"/>
      <c r="B314" s="986"/>
      <c r="C314" s="443"/>
      <c r="D314" s="443"/>
      <c r="E314" s="994"/>
      <c r="F314" s="679"/>
      <c r="G314" s="995"/>
      <c r="H314" s="680"/>
      <c r="I314" s="443"/>
      <c r="J314" s="754"/>
      <c r="K314" s="755"/>
      <c r="L314" s="754"/>
      <c r="M314" s="754"/>
      <c r="N314" s="443"/>
      <c r="O314" s="443"/>
      <c r="P314" s="777"/>
      <c r="Q314" s="152"/>
      <c r="R314" s="162"/>
      <c r="S314" s="162"/>
      <c r="T314" s="162"/>
      <c r="U314" s="162"/>
      <c r="V314" s="163"/>
      <c r="W314" s="163"/>
      <c r="X314" s="163"/>
    </row>
    <row r="315">
      <c r="A315" s="994"/>
      <c r="B315" s="986"/>
      <c r="C315" s="443"/>
      <c r="D315" s="443"/>
      <c r="E315" s="994"/>
      <c r="F315" s="679"/>
      <c r="G315" s="994"/>
      <c r="H315" s="680"/>
      <c r="I315" s="443"/>
      <c r="J315" s="754"/>
      <c r="K315" s="443"/>
      <c r="L315" s="754"/>
      <c r="M315" s="986"/>
      <c r="N315" s="951"/>
      <c r="O315" s="443"/>
      <c r="P315" s="777"/>
      <c r="Q315" s="152"/>
      <c r="R315" s="162"/>
      <c r="S315" s="162"/>
      <c r="T315" s="162"/>
      <c r="U315" s="162"/>
      <c r="V315" s="163"/>
      <c r="W315" s="163"/>
      <c r="X315" s="163"/>
    </row>
    <row r="316">
      <c r="A316" s="994"/>
      <c r="B316" s="986"/>
      <c r="C316" s="443"/>
      <c r="D316" s="443"/>
      <c r="E316" s="994"/>
      <c r="F316" s="679"/>
      <c r="G316" s="994"/>
      <c r="H316" s="680"/>
      <c r="I316" s="443"/>
      <c r="J316" s="443"/>
      <c r="K316" s="988"/>
      <c r="L316" s="443"/>
      <c r="M316" s="754"/>
      <c r="N316" s="443"/>
      <c r="O316" s="754"/>
      <c r="P316" s="777"/>
      <c r="Q316" s="152"/>
      <c r="R316" s="162"/>
      <c r="S316" s="162"/>
      <c r="T316" s="162"/>
      <c r="U316" s="162"/>
      <c r="V316" s="163"/>
      <c r="W316" s="163"/>
      <c r="X316" s="163"/>
    </row>
    <row r="317">
      <c r="A317" s="994"/>
      <c r="B317" s="986"/>
      <c r="C317" s="443"/>
      <c r="D317" s="443"/>
      <c r="E317" s="994"/>
      <c r="F317" s="679"/>
      <c r="G317" s="995"/>
      <c r="H317" s="680"/>
      <c r="I317" s="443"/>
      <c r="J317" s="754"/>
      <c r="K317" s="755"/>
      <c r="L317" s="754"/>
      <c r="M317" s="754"/>
      <c r="N317" s="443"/>
      <c r="O317" s="754"/>
      <c r="P317" s="777"/>
      <c r="Q317" s="152"/>
      <c r="R317" s="162"/>
      <c r="S317" s="162"/>
      <c r="T317" s="162"/>
      <c r="U317" s="162"/>
      <c r="V317" s="163"/>
      <c r="W317" s="163"/>
      <c r="X317" s="163"/>
    </row>
    <row r="318">
      <c r="A318" s="994"/>
      <c r="B318" s="986"/>
      <c r="C318" s="443"/>
      <c r="D318" s="443"/>
      <c r="E318" s="994"/>
      <c r="F318" s="679"/>
      <c r="G318" s="994"/>
      <c r="H318" s="680"/>
      <c r="I318" s="443"/>
      <c r="J318" s="754"/>
      <c r="K318" s="755"/>
      <c r="L318" s="754"/>
      <c r="M318" s="754"/>
      <c r="N318" s="443"/>
      <c r="O318" s="443"/>
      <c r="P318" s="777"/>
      <c r="Q318" s="152"/>
      <c r="R318" s="162"/>
      <c r="S318" s="162"/>
      <c r="T318" s="162"/>
      <c r="U318" s="162"/>
      <c r="V318" s="163"/>
      <c r="W318" s="163"/>
      <c r="X318" s="163"/>
    </row>
    <row r="319">
      <c r="A319" s="994"/>
      <c r="B319" s="986"/>
      <c r="C319" s="443"/>
      <c r="D319" s="443"/>
      <c r="E319" s="994"/>
      <c r="F319" s="679"/>
      <c r="G319" s="995"/>
      <c r="H319" s="680"/>
      <c r="I319" s="443"/>
      <c r="J319" s="754"/>
      <c r="K319" s="755"/>
      <c r="L319" s="754"/>
      <c r="M319" s="754"/>
      <c r="N319" s="443"/>
      <c r="O319" s="443"/>
      <c r="P319" s="777"/>
      <c r="Q319" s="152"/>
      <c r="R319" s="162"/>
      <c r="S319" s="162"/>
      <c r="T319" s="162"/>
      <c r="U319" s="162"/>
      <c r="V319" s="163"/>
      <c r="W319" s="163"/>
      <c r="X319" s="163"/>
    </row>
    <row r="320">
      <c r="A320" s="994"/>
      <c r="B320" s="986"/>
      <c r="C320" s="443"/>
      <c r="D320" s="443"/>
      <c r="E320" s="994"/>
      <c r="F320" s="679"/>
      <c r="G320" s="995"/>
      <c r="H320" s="680"/>
      <c r="I320" s="443"/>
      <c r="J320" s="443"/>
      <c r="K320" s="755"/>
      <c r="L320" s="754"/>
      <c r="M320" s="443"/>
      <c r="N320" s="443"/>
      <c r="O320" s="754"/>
      <c r="P320" s="777"/>
      <c r="Q320" s="152"/>
      <c r="R320" s="162"/>
      <c r="S320" s="162"/>
      <c r="T320" s="162"/>
      <c r="U320" s="162"/>
      <c r="V320" s="163"/>
      <c r="W320" s="163"/>
      <c r="X320" s="163"/>
    </row>
    <row r="321">
      <c r="A321" s="994"/>
      <c r="B321" s="986"/>
      <c r="C321" s="443"/>
      <c r="D321" s="443"/>
      <c r="E321" s="994"/>
      <c r="F321" s="679"/>
      <c r="G321" s="994"/>
      <c r="H321" s="680"/>
      <c r="I321" s="443"/>
      <c r="J321" s="443"/>
      <c r="K321" s="754"/>
      <c r="L321" s="754"/>
      <c r="M321" s="986"/>
      <c r="N321" s="951"/>
      <c r="O321" s="443"/>
      <c r="P321" s="777"/>
      <c r="Q321" s="152"/>
      <c r="R321" s="162"/>
      <c r="S321" s="162"/>
      <c r="T321" s="162"/>
      <c r="U321" s="162"/>
      <c r="V321" s="163"/>
      <c r="W321" s="163"/>
      <c r="X321" s="163"/>
    </row>
    <row r="322">
      <c r="A322" s="994"/>
      <c r="B322" s="986"/>
      <c r="C322" s="443"/>
      <c r="D322" s="443"/>
      <c r="E322" s="994"/>
      <c r="F322" s="679"/>
      <c r="G322" s="994"/>
      <c r="H322" s="680"/>
      <c r="I322" s="443"/>
      <c r="J322" s="754"/>
      <c r="K322" s="755"/>
      <c r="L322" s="754"/>
      <c r="M322" s="754"/>
      <c r="N322" s="443"/>
      <c r="O322" s="443"/>
      <c r="P322" s="777"/>
      <c r="Q322" s="152"/>
      <c r="R322" s="162"/>
      <c r="S322" s="162"/>
      <c r="T322" s="162"/>
      <c r="U322" s="162"/>
      <c r="V322" s="163"/>
      <c r="W322" s="163"/>
      <c r="X322" s="163"/>
    </row>
    <row r="323">
      <c r="A323" s="994"/>
      <c r="B323" s="986"/>
      <c r="C323" s="443"/>
      <c r="D323" s="443"/>
      <c r="E323" s="994"/>
      <c r="F323" s="679"/>
      <c r="G323" s="994"/>
      <c r="H323" s="680"/>
      <c r="I323" s="443"/>
      <c r="J323" s="443"/>
      <c r="K323" s="988"/>
      <c r="L323" s="443"/>
      <c r="M323" s="994"/>
      <c r="N323" s="443"/>
      <c r="O323" s="443"/>
      <c r="P323" s="777"/>
      <c r="Q323" s="152"/>
      <c r="R323" s="162"/>
      <c r="S323" s="162"/>
      <c r="T323" s="162"/>
      <c r="U323" s="162"/>
      <c r="V323" s="163"/>
      <c r="W323" s="163"/>
      <c r="X323" s="163"/>
    </row>
    <row r="324">
      <c r="A324" s="994"/>
      <c r="B324" s="986"/>
      <c r="C324" s="443"/>
      <c r="D324" s="443"/>
      <c r="E324" s="994"/>
      <c r="F324" s="679"/>
      <c r="G324" s="994"/>
      <c r="H324" s="680"/>
      <c r="I324" s="443"/>
      <c r="J324" s="754"/>
      <c r="K324" s="755"/>
      <c r="L324" s="754"/>
      <c r="M324" s="754"/>
      <c r="N324" s="443"/>
      <c r="O324" s="754"/>
      <c r="P324" s="777"/>
      <c r="Q324" s="152"/>
      <c r="R324" s="162"/>
      <c r="S324" s="162"/>
      <c r="T324" s="162"/>
      <c r="U324" s="162"/>
      <c r="V324" s="163"/>
      <c r="W324" s="163"/>
      <c r="X324" s="163"/>
    </row>
    <row r="325">
      <c r="A325" s="994"/>
      <c r="B325" s="986"/>
      <c r="C325" s="443"/>
      <c r="D325" s="443"/>
      <c r="E325" s="994"/>
      <c r="F325" s="679"/>
      <c r="G325" s="995"/>
      <c r="H325" s="680"/>
      <c r="I325" s="443"/>
      <c r="J325" s="754"/>
      <c r="K325" s="755"/>
      <c r="L325" s="754"/>
      <c r="M325" s="754"/>
      <c r="N325" s="443"/>
      <c r="O325" s="443"/>
      <c r="P325" s="777"/>
      <c r="Q325" s="152"/>
      <c r="R325" s="162"/>
      <c r="S325" s="162"/>
      <c r="T325" s="162"/>
      <c r="U325" s="162"/>
      <c r="V325" s="163"/>
      <c r="W325" s="163"/>
      <c r="X325" s="163"/>
    </row>
    <row r="326">
      <c r="A326" s="994"/>
      <c r="B326" s="986"/>
      <c r="C326" s="443"/>
      <c r="D326" s="443"/>
      <c r="E326" s="994"/>
      <c r="F326" s="679"/>
      <c r="G326" s="994"/>
      <c r="H326" s="680"/>
      <c r="I326" s="443"/>
      <c r="J326" s="754"/>
      <c r="K326" s="755"/>
      <c r="L326" s="754"/>
      <c r="M326" s="754"/>
      <c r="N326" s="443"/>
      <c r="O326" s="754"/>
      <c r="P326" s="777"/>
      <c r="Q326" s="152"/>
      <c r="R326" s="162"/>
      <c r="S326" s="162"/>
      <c r="T326" s="162"/>
      <c r="U326" s="162"/>
      <c r="V326" s="163"/>
      <c r="W326" s="163"/>
      <c r="X326" s="163"/>
    </row>
    <row r="327">
      <c r="A327" s="994"/>
      <c r="B327" s="986"/>
      <c r="C327" s="443"/>
      <c r="D327" s="443"/>
      <c r="E327" s="994"/>
      <c r="F327" s="679"/>
      <c r="G327" s="995"/>
      <c r="H327" s="680"/>
      <c r="I327" s="443"/>
      <c r="J327" s="754"/>
      <c r="K327" s="755"/>
      <c r="L327" s="754"/>
      <c r="M327" s="754"/>
      <c r="N327" s="443"/>
      <c r="O327" s="754"/>
      <c r="P327" s="777"/>
      <c r="Q327" s="152"/>
      <c r="R327" s="162"/>
      <c r="S327" s="162"/>
      <c r="T327" s="162"/>
      <c r="U327" s="162"/>
      <c r="V327" s="163"/>
      <c r="W327" s="163"/>
      <c r="X327" s="163"/>
    </row>
    <row r="328">
      <c r="A328" s="994"/>
      <c r="B328" s="986"/>
      <c r="C328" s="443"/>
      <c r="D328" s="443"/>
      <c r="E328" s="994"/>
      <c r="F328" s="679"/>
      <c r="G328" s="994"/>
      <c r="H328" s="680"/>
      <c r="I328" s="443"/>
      <c r="J328" s="443"/>
      <c r="K328" s="754"/>
      <c r="L328" s="754"/>
      <c r="M328" s="986"/>
      <c r="N328" s="951"/>
      <c r="O328" s="443"/>
      <c r="P328" s="777"/>
      <c r="Q328" s="152"/>
      <c r="R328" s="162"/>
      <c r="S328" s="162"/>
      <c r="T328" s="162"/>
      <c r="U328" s="162"/>
      <c r="V328" s="163"/>
      <c r="W328" s="163"/>
      <c r="X328" s="163"/>
    </row>
    <row r="329">
      <c r="A329" s="994"/>
      <c r="B329" s="986"/>
      <c r="C329" s="443"/>
      <c r="D329" s="443"/>
      <c r="E329" s="994"/>
      <c r="F329" s="679"/>
      <c r="G329" s="994"/>
      <c r="H329" s="680"/>
      <c r="I329" s="443"/>
      <c r="J329" s="754"/>
      <c r="K329" s="443"/>
      <c r="L329" s="754"/>
      <c r="M329" s="986"/>
      <c r="N329" s="951"/>
      <c r="O329" s="951"/>
      <c r="P329" s="777"/>
      <c r="Q329" s="152"/>
      <c r="R329" s="162"/>
      <c r="S329" s="162"/>
      <c r="T329" s="162"/>
      <c r="U329" s="162"/>
      <c r="V329" s="163"/>
      <c r="W329" s="163"/>
      <c r="X329" s="163"/>
    </row>
    <row r="330">
      <c r="A330" s="994"/>
      <c r="B330" s="986"/>
      <c r="C330" s="443"/>
      <c r="D330" s="443"/>
      <c r="E330" s="994"/>
      <c r="F330" s="679"/>
      <c r="G330" s="995"/>
      <c r="H330" s="680"/>
      <c r="I330" s="443"/>
      <c r="J330" s="754"/>
      <c r="K330" s="755"/>
      <c r="L330" s="754"/>
      <c r="M330" s="754"/>
      <c r="N330" s="443"/>
      <c r="O330" s="443"/>
      <c r="P330" s="777"/>
      <c r="Q330" s="152"/>
      <c r="R330" s="162"/>
      <c r="S330" s="162"/>
      <c r="T330" s="162"/>
      <c r="U330" s="162"/>
      <c r="V330" s="163"/>
      <c r="W330" s="163"/>
      <c r="X330" s="163"/>
    </row>
    <row r="331">
      <c r="A331" s="994"/>
      <c r="B331" s="986"/>
      <c r="C331" s="443"/>
      <c r="D331" s="443"/>
      <c r="E331" s="994"/>
      <c r="F331" s="679"/>
      <c r="G331" s="994"/>
      <c r="H331" s="680"/>
      <c r="I331" s="443"/>
      <c r="J331" s="443"/>
      <c r="K331" s="755"/>
      <c r="L331" s="754"/>
      <c r="M331" s="754"/>
      <c r="N331" s="443"/>
      <c r="O331" s="443"/>
      <c r="P331" s="777"/>
      <c r="Q331" s="152"/>
      <c r="R331" s="162"/>
      <c r="S331" s="162"/>
      <c r="T331" s="162"/>
      <c r="U331" s="162"/>
      <c r="V331" s="163"/>
      <c r="W331" s="163"/>
      <c r="X331" s="163"/>
    </row>
    <row r="332">
      <c r="A332" s="994"/>
      <c r="B332" s="986"/>
      <c r="C332" s="443"/>
      <c r="D332" s="443"/>
      <c r="E332" s="994"/>
      <c r="F332" s="679"/>
      <c r="G332" s="994"/>
      <c r="H332" s="680"/>
      <c r="I332" s="443"/>
      <c r="J332" s="443"/>
      <c r="K332" s="988"/>
      <c r="L332" s="754"/>
      <c r="M332" s="754"/>
      <c r="N332" s="443"/>
      <c r="O332" s="754"/>
      <c r="P332" s="777"/>
      <c r="Q332" s="152"/>
      <c r="R332" s="162"/>
      <c r="S332" s="162"/>
      <c r="T332" s="162"/>
      <c r="U332" s="162"/>
      <c r="V332" s="163"/>
      <c r="W332" s="163"/>
      <c r="X332" s="163"/>
    </row>
    <row r="333">
      <c r="A333" s="994"/>
      <c r="B333" s="986"/>
      <c r="C333" s="443"/>
      <c r="D333" s="443"/>
      <c r="E333" s="994"/>
      <c r="F333" s="679"/>
      <c r="G333" s="994"/>
      <c r="H333" s="680"/>
      <c r="I333" s="443"/>
      <c r="J333" s="443"/>
      <c r="K333" s="988"/>
      <c r="L333" s="754"/>
      <c r="M333" s="754"/>
      <c r="N333" s="443"/>
      <c r="O333" s="443"/>
      <c r="P333" s="777"/>
      <c r="Q333" s="152"/>
      <c r="R333" s="162"/>
      <c r="S333" s="162"/>
      <c r="T333" s="162"/>
      <c r="U333" s="162"/>
      <c r="V333" s="163"/>
      <c r="W333" s="163"/>
      <c r="X333" s="163"/>
    </row>
    <row r="334">
      <c r="A334" s="994"/>
      <c r="B334" s="986"/>
      <c r="C334" s="443"/>
      <c r="D334" s="443"/>
      <c r="E334" s="994"/>
      <c r="F334" s="679"/>
      <c r="G334" s="994"/>
      <c r="H334" s="680"/>
      <c r="I334" s="443"/>
      <c r="J334" s="443"/>
      <c r="K334" s="755"/>
      <c r="L334" s="754"/>
      <c r="M334" s="754"/>
      <c r="N334" s="443"/>
      <c r="O334" s="754"/>
      <c r="P334" s="777"/>
      <c r="Q334" s="152"/>
      <c r="R334" s="162"/>
      <c r="S334" s="162"/>
      <c r="T334" s="162"/>
      <c r="U334" s="162"/>
      <c r="V334" s="163"/>
      <c r="W334" s="163"/>
      <c r="X334" s="163"/>
    </row>
    <row r="335">
      <c r="A335" s="994"/>
      <c r="B335" s="986"/>
      <c r="C335" s="443"/>
      <c r="D335" s="443"/>
      <c r="E335" s="994"/>
      <c r="F335" s="679"/>
      <c r="G335" s="994"/>
      <c r="H335" s="680"/>
      <c r="I335" s="443"/>
      <c r="J335" s="754"/>
      <c r="K335" s="755"/>
      <c r="L335" s="754"/>
      <c r="M335" s="754"/>
      <c r="N335" s="443"/>
      <c r="O335" s="443"/>
      <c r="P335" s="777"/>
      <c r="Q335" s="152"/>
      <c r="R335" s="324">
        <v>45744.0</v>
      </c>
      <c r="S335" s="169">
        <v>228172.0</v>
      </c>
      <c r="T335" s="169" t="s">
        <v>81</v>
      </c>
      <c r="U335" s="163"/>
      <c r="V335" s="163"/>
      <c r="W335" s="163"/>
      <c r="X335" s="163"/>
    </row>
    <row r="336">
      <c r="A336" s="994"/>
      <c r="B336" s="986"/>
      <c r="C336" s="443"/>
      <c r="D336" s="443"/>
      <c r="E336" s="994"/>
      <c r="F336" s="679"/>
      <c r="G336" s="994"/>
      <c r="H336" s="680"/>
      <c r="I336" s="443"/>
      <c r="J336" s="443"/>
      <c r="K336" s="755"/>
      <c r="L336" s="754"/>
      <c r="M336" s="754"/>
      <c r="N336" s="443"/>
      <c r="O336" s="754"/>
      <c r="P336" s="777"/>
      <c r="Q336" s="152"/>
      <c r="R336" s="324">
        <v>45747.0</v>
      </c>
      <c r="S336" s="169">
        <v>219754.0</v>
      </c>
      <c r="T336" s="169" t="s">
        <v>101</v>
      </c>
      <c r="U336" s="163"/>
      <c r="V336" s="163"/>
      <c r="W336" s="163"/>
      <c r="X336" s="163"/>
    </row>
    <row r="337">
      <c r="A337" s="994"/>
      <c r="B337" s="986"/>
      <c r="C337" s="443"/>
      <c r="D337" s="443"/>
      <c r="E337" s="994"/>
      <c r="F337" s="679"/>
      <c r="G337" s="994"/>
      <c r="H337" s="680"/>
      <c r="I337" s="443"/>
      <c r="J337" s="443"/>
      <c r="K337" s="988"/>
      <c r="L337" s="443"/>
      <c r="M337" s="754"/>
      <c r="N337" s="443"/>
      <c r="O337" s="754"/>
      <c r="P337" s="777"/>
      <c r="Q337" s="152"/>
      <c r="R337" s="297"/>
      <c r="S337" s="297"/>
      <c r="T337" s="297"/>
      <c r="U337" s="163"/>
      <c r="V337" s="163"/>
      <c r="W337" s="163"/>
      <c r="X337" s="163"/>
    </row>
    <row r="338">
      <c r="A338" s="994"/>
      <c r="B338" s="986"/>
      <c r="C338" s="443"/>
      <c r="D338" s="443"/>
      <c r="E338" s="994"/>
      <c r="F338" s="679"/>
      <c r="G338" s="994"/>
      <c r="H338" s="680"/>
      <c r="I338" s="443"/>
      <c r="J338" s="443"/>
      <c r="K338" s="755"/>
      <c r="L338" s="754"/>
      <c r="M338" s="754"/>
      <c r="N338" s="443"/>
      <c r="O338" s="754"/>
      <c r="P338" s="777"/>
      <c r="Q338" s="152"/>
      <c r="R338" s="162"/>
      <c r="S338" s="162"/>
      <c r="T338" s="162"/>
      <c r="U338" s="162"/>
      <c r="V338" s="163"/>
      <c r="W338" s="163"/>
      <c r="X338" s="163"/>
    </row>
    <row r="339">
      <c r="A339" s="994"/>
      <c r="B339" s="986"/>
      <c r="C339" s="443"/>
      <c r="D339" s="443"/>
      <c r="E339" s="994"/>
      <c r="F339" s="679"/>
      <c r="G339" s="995"/>
      <c r="H339" s="680"/>
      <c r="I339" s="443"/>
      <c r="J339" s="754"/>
      <c r="K339" s="755"/>
      <c r="L339" s="754"/>
      <c r="M339" s="754"/>
      <c r="N339" s="443"/>
      <c r="O339" s="443"/>
      <c r="P339" s="777"/>
      <c r="Q339" s="152"/>
      <c r="R339" s="162"/>
      <c r="S339" s="162"/>
      <c r="T339" s="162"/>
      <c r="U339" s="162"/>
      <c r="V339" s="163"/>
      <c r="W339" s="163"/>
      <c r="X339" s="163"/>
    </row>
    <row r="340">
      <c r="A340" s="994"/>
      <c r="B340" s="986"/>
      <c r="C340" s="443"/>
      <c r="D340" s="443"/>
      <c r="E340" s="994"/>
      <c r="F340" s="679"/>
      <c r="G340" s="994"/>
      <c r="H340" s="680"/>
      <c r="I340" s="443"/>
      <c r="J340" s="754"/>
      <c r="K340" s="755"/>
      <c r="L340" s="754"/>
      <c r="M340" s="754"/>
      <c r="N340" s="443"/>
      <c r="O340" s="443"/>
      <c r="P340" s="777"/>
      <c r="Q340" s="152"/>
      <c r="R340" s="162"/>
      <c r="S340" s="162"/>
      <c r="T340" s="162"/>
      <c r="U340" s="162"/>
      <c r="V340" s="163"/>
      <c r="W340" s="163"/>
      <c r="X340" s="163"/>
    </row>
    <row r="341">
      <c r="A341" s="994"/>
      <c r="B341" s="986"/>
      <c r="C341" s="443"/>
      <c r="D341" s="443"/>
      <c r="E341" s="994"/>
      <c r="F341" s="679"/>
      <c r="G341" s="994"/>
      <c r="H341" s="680"/>
      <c r="I341" s="443"/>
      <c r="J341" s="443"/>
      <c r="K341" s="988"/>
      <c r="L341" s="443"/>
      <c r="M341" s="994"/>
      <c r="N341" s="443"/>
      <c r="O341" s="754"/>
      <c r="P341" s="777"/>
      <c r="Q341" s="152"/>
      <c r="R341" s="162"/>
      <c r="S341" s="162"/>
      <c r="T341" s="162"/>
      <c r="U341" s="162"/>
      <c r="V341" s="163"/>
      <c r="W341" s="163"/>
      <c r="X341" s="163"/>
    </row>
    <row r="342">
      <c r="A342" s="994"/>
      <c r="B342" s="986"/>
      <c r="C342" s="443"/>
      <c r="D342" s="443"/>
      <c r="E342" s="994"/>
      <c r="F342" s="679"/>
      <c r="G342" s="994"/>
      <c r="H342" s="680"/>
      <c r="I342" s="443"/>
      <c r="J342" s="754"/>
      <c r="K342" s="755"/>
      <c r="L342" s="754"/>
      <c r="M342" s="754"/>
      <c r="N342" s="443"/>
      <c r="O342" s="443"/>
      <c r="P342" s="777"/>
      <c r="Q342" s="152"/>
      <c r="R342" s="162"/>
      <c r="S342" s="162"/>
      <c r="T342" s="162"/>
      <c r="U342" s="162"/>
      <c r="V342" s="163"/>
      <c r="W342" s="163"/>
      <c r="X342" s="163"/>
    </row>
    <row r="343">
      <c r="A343" s="994"/>
      <c r="B343" s="986"/>
      <c r="C343" s="443"/>
      <c r="D343" s="443"/>
      <c r="E343" s="994"/>
      <c r="F343" s="679"/>
      <c r="G343" s="994"/>
      <c r="H343" s="680"/>
      <c r="I343" s="443"/>
      <c r="J343" s="754"/>
      <c r="K343" s="755"/>
      <c r="L343" s="754"/>
      <c r="M343" s="754"/>
      <c r="N343" s="443"/>
      <c r="O343" s="754"/>
      <c r="P343" s="777"/>
      <c r="Q343" s="152"/>
      <c r="R343" s="162"/>
      <c r="S343" s="162"/>
      <c r="T343" s="162"/>
      <c r="U343" s="162"/>
      <c r="V343" s="163"/>
      <c r="W343" s="163"/>
      <c r="X343" s="163"/>
    </row>
    <row r="344">
      <c r="A344" s="994"/>
      <c r="B344" s="986"/>
      <c r="C344" s="443"/>
      <c r="D344" s="443"/>
      <c r="E344" s="994"/>
      <c r="F344" s="679"/>
      <c r="G344" s="995"/>
      <c r="H344" s="680"/>
      <c r="I344" s="443"/>
      <c r="J344" s="443"/>
      <c r="K344" s="755"/>
      <c r="L344" s="754"/>
      <c r="M344" s="754"/>
      <c r="N344" s="443"/>
      <c r="O344" s="754"/>
      <c r="P344" s="777"/>
      <c r="Q344" s="152"/>
      <c r="R344" s="162"/>
      <c r="S344" s="162"/>
      <c r="T344" s="162"/>
      <c r="U344" s="162"/>
      <c r="V344" s="163"/>
      <c r="W344" s="163"/>
      <c r="X344" s="163"/>
    </row>
    <row r="345">
      <c r="A345" s="994"/>
      <c r="B345" s="986"/>
      <c r="C345" s="443"/>
      <c r="D345" s="443"/>
      <c r="E345" s="994"/>
      <c r="F345" s="679"/>
      <c r="G345" s="995"/>
      <c r="H345" s="680"/>
      <c r="I345" s="443"/>
      <c r="J345" s="754"/>
      <c r="K345" s="755"/>
      <c r="L345" s="754"/>
      <c r="M345" s="754"/>
      <c r="N345" s="443"/>
      <c r="O345" s="754"/>
      <c r="P345" s="777"/>
      <c r="Q345" s="152"/>
      <c r="R345" s="162"/>
      <c r="S345" s="162"/>
      <c r="T345" s="162"/>
      <c r="U345" s="162"/>
      <c r="V345" s="163"/>
      <c r="W345" s="163"/>
      <c r="X345" s="163"/>
    </row>
    <row r="346">
      <c r="A346" s="994"/>
      <c r="B346" s="986"/>
      <c r="C346" s="443"/>
      <c r="D346" s="443"/>
      <c r="E346" s="994"/>
      <c r="F346" s="679"/>
      <c r="G346" s="994"/>
      <c r="H346" s="680"/>
      <c r="I346" s="443"/>
      <c r="J346" s="754"/>
      <c r="K346" s="755"/>
      <c r="L346" s="754"/>
      <c r="M346" s="754"/>
      <c r="N346" s="443"/>
      <c r="O346" s="754"/>
      <c r="P346" s="777"/>
      <c r="Q346" s="152"/>
      <c r="R346" s="162"/>
      <c r="S346" s="162"/>
      <c r="T346" s="162"/>
      <c r="U346" s="162"/>
      <c r="V346" s="163"/>
      <c r="W346" s="163"/>
      <c r="X346" s="163"/>
    </row>
    <row r="347">
      <c r="A347" s="994"/>
      <c r="B347" s="986"/>
      <c r="C347" s="443"/>
      <c r="D347" s="443"/>
      <c r="E347" s="994"/>
      <c r="F347" s="679"/>
      <c r="G347" s="994"/>
      <c r="H347" s="680"/>
      <c r="I347" s="443"/>
      <c r="J347" s="754"/>
      <c r="K347" s="755"/>
      <c r="L347" s="754"/>
      <c r="M347" s="754"/>
      <c r="N347" s="443"/>
      <c r="O347" s="754"/>
      <c r="P347" s="777"/>
      <c r="Q347" s="152"/>
      <c r="R347" s="162"/>
      <c r="S347" s="162"/>
      <c r="T347" s="162"/>
      <c r="U347" s="162"/>
      <c r="V347" s="163"/>
      <c r="W347" s="163"/>
      <c r="X347" s="163"/>
    </row>
    <row r="348">
      <c r="A348" s="994"/>
      <c r="B348" s="986"/>
      <c r="C348" s="443"/>
      <c r="D348" s="443"/>
      <c r="E348" s="994"/>
      <c r="F348" s="679"/>
      <c r="G348" s="994"/>
      <c r="H348" s="680"/>
      <c r="I348" s="443"/>
      <c r="J348" s="443"/>
      <c r="K348" s="988"/>
      <c r="L348" s="754"/>
      <c r="M348" s="754"/>
      <c r="N348" s="443"/>
      <c r="O348" s="443"/>
      <c r="P348" s="777"/>
      <c r="Q348" s="152"/>
      <c r="R348" s="162"/>
      <c r="S348" s="162"/>
      <c r="T348" s="162"/>
      <c r="U348" s="162"/>
      <c r="V348" s="163"/>
      <c r="W348" s="163"/>
      <c r="X348" s="163"/>
    </row>
    <row r="349">
      <c r="A349" s="994"/>
      <c r="B349" s="986"/>
      <c r="C349" s="443"/>
      <c r="D349" s="443"/>
      <c r="E349" s="994"/>
      <c r="F349" s="679"/>
      <c r="G349" s="995"/>
      <c r="H349" s="680"/>
      <c r="I349" s="443"/>
      <c r="J349" s="754"/>
      <c r="K349" s="755"/>
      <c r="L349" s="754"/>
      <c r="M349" s="754"/>
      <c r="N349" s="443"/>
      <c r="O349" s="754"/>
      <c r="P349" s="777"/>
      <c r="Q349" s="152"/>
      <c r="R349" s="162"/>
      <c r="S349" s="162"/>
      <c r="T349" s="162"/>
      <c r="U349" s="162"/>
      <c r="V349" s="163"/>
      <c r="W349" s="163"/>
      <c r="X349" s="163"/>
    </row>
    <row r="350">
      <c r="A350" s="994"/>
      <c r="B350" s="986"/>
      <c r="C350" s="443"/>
      <c r="D350" s="443"/>
      <c r="E350" s="994"/>
      <c r="F350" s="679"/>
      <c r="G350" s="994"/>
      <c r="H350" s="680"/>
      <c r="I350" s="443"/>
      <c r="J350" s="754"/>
      <c r="K350" s="755"/>
      <c r="L350" s="754"/>
      <c r="M350" s="443"/>
      <c r="N350" s="443"/>
      <c r="O350" s="754"/>
      <c r="P350" s="777"/>
      <c r="Q350" s="152"/>
      <c r="R350" s="162"/>
      <c r="S350" s="162"/>
      <c r="T350" s="162"/>
      <c r="U350" s="162"/>
      <c r="V350" s="163"/>
      <c r="W350" s="163"/>
      <c r="X350" s="163"/>
    </row>
    <row r="351">
      <c r="A351" s="994"/>
      <c r="B351" s="986"/>
      <c r="C351" s="443"/>
      <c r="D351" s="443"/>
      <c r="E351" s="994"/>
      <c r="F351" s="679"/>
      <c r="G351" s="995"/>
      <c r="H351" s="680"/>
      <c r="I351" s="443"/>
      <c r="J351" s="754"/>
      <c r="K351" s="755"/>
      <c r="L351" s="754"/>
      <c r="M351" s="754"/>
      <c r="N351" s="443"/>
      <c r="O351" s="443"/>
      <c r="P351" s="777"/>
      <c r="Q351" s="152"/>
      <c r="R351" s="162"/>
      <c r="S351" s="162"/>
      <c r="T351" s="162"/>
      <c r="U351" s="162"/>
      <c r="V351" s="163"/>
      <c r="W351" s="163"/>
      <c r="X351" s="163"/>
    </row>
    <row r="352">
      <c r="A352" s="994"/>
      <c r="B352" s="986"/>
      <c r="C352" s="443"/>
      <c r="D352" s="443"/>
      <c r="E352" s="994"/>
      <c r="F352" s="679"/>
      <c r="G352" s="994"/>
      <c r="H352" s="680"/>
      <c r="I352" s="443"/>
      <c r="J352" s="443"/>
      <c r="K352" s="988"/>
      <c r="L352" s="443"/>
      <c r="M352" s="754"/>
      <c r="N352" s="443"/>
      <c r="O352" s="754"/>
      <c r="P352" s="777"/>
      <c r="Q352" s="152"/>
      <c r="R352" s="162"/>
      <c r="S352" s="162"/>
      <c r="T352" s="162"/>
      <c r="U352" s="162"/>
      <c r="V352" s="163"/>
      <c r="W352" s="163"/>
      <c r="X352" s="163"/>
    </row>
    <row r="353">
      <c r="A353" s="994"/>
      <c r="B353" s="986"/>
      <c r="C353" s="443"/>
      <c r="D353" s="443"/>
      <c r="E353" s="994"/>
      <c r="F353" s="679"/>
      <c r="G353" s="994"/>
      <c r="H353" s="680"/>
      <c r="I353" s="443"/>
      <c r="J353" s="443"/>
      <c r="K353" s="755"/>
      <c r="L353" s="754"/>
      <c r="M353" s="754"/>
      <c r="N353" s="443"/>
      <c r="O353" s="754"/>
      <c r="P353" s="777"/>
      <c r="Q353" s="152"/>
      <c r="R353" s="162"/>
      <c r="S353" s="162"/>
      <c r="T353" s="162"/>
      <c r="U353" s="162"/>
      <c r="V353" s="163"/>
      <c r="W353" s="163"/>
      <c r="X353" s="163"/>
    </row>
    <row r="354">
      <c r="A354" s="994"/>
      <c r="B354" s="986"/>
      <c r="C354" s="443"/>
      <c r="D354" s="443"/>
      <c r="E354" s="994"/>
      <c r="F354" s="679"/>
      <c r="G354" s="994"/>
      <c r="H354" s="680"/>
      <c r="I354" s="443"/>
      <c r="J354" s="443"/>
      <c r="K354" s="988"/>
      <c r="L354" s="754"/>
      <c r="M354" s="754"/>
      <c r="N354" s="443"/>
      <c r="O354" s="754"/>
      <c r="P354" s="777"/>
      <c r="Q354" s="152"/>
      <c r="R354" s="162"/>
      <c r="S354" s="162"/>
      <c r="T354" s="162"/>
      <c r="U354" s="162"/>
      <c r="V354" s="163"/>
      <c r="W354" s="163"/>
      <c r="X354" s="163"/>
    </row>
    <row r="355">
      <c r="A355" s="994"/>
      <c r="B355" s="986"/>
      <c r="C355" s="443"/>
      <c r="D355" s="443"/>
      <c r="E355" s="994"/>
      <c r="F355" s="679"/>
      <c r="G355" s="994"/>
      <c r="H355" s="680"/>
      <c r="I355" s="443"/>
      <c r="J355" s="754"/>
      <c r="K355" s="755"/>
      <c r="L355" s="754"/>
      <c r="M355" s="754"/>
      <c r="N355" s="443"/>
      <c r="O355" s="443"/>
      <c r="P355" s="777"/>
      <c r="Q355" s="152"/>
      <c r="R355" s="162"/>
      <c r="S355" s="162"/>
      <c r="T355" s="162"/>
      <c r="U355" s="162"/>
      <c r="V355" s="163"/>
      <c r="W355" s="163"/>
      <c r="X355" s="163"/>
    </row>
    <row r="356">
      <c r="A356" s="994"/>
      <c r="B356" s="986"/>
      <c r="C356" s="443"/>
      <c r="D356" s="443"/>
      <c r="E356" s="994"/>
      <c r="F356" s="679"/>
      <c r="G356" s="995"/>
      <c r="H356" s="680"/>
      <c r="I356" s="443"/>
      <c r="J356" s="754"/>
      <c r="K356" s="755"/>
      <c r="L356" s="754"/>
      <c r="M356" s="754"/>
      <c r="N356" s="443"/>
      <c r="O356" s="443"/>
      <c r="P356" s="777"/>
      <c r="Q356" s="152"/>
      <c r="R356" s="162"/>
      <c r="S356" s="162"/>
      <c r="T356" s="162"/>
      <c r="U356" s="162"/>
      <c r="V356" s="163"/>
      <c r="W356" s="163"/>
      <c r="X356" s="163"/>
    </row>
    <row r="357">
      <c r="A357" s="994"/>
      <c r="B357" s="986"/>
      <c r="C357" s="443"/>
      <c r="D357" s="443"/>
      <c r="E357" s="994"/>
      <c r="F357" s="679"/>
      <c r="G357" s="994"/>
      <c r="H357" s="680"/>
      <c r="I357" s="443"/>
      <c r="J357" s="754"/>
      <c r="K357" s="755"/>
      <c r="L357" s="754"/>
      <c r="M357" s="754"/>
      <c r="N357" s="443"/>
      <c r="O357" s="754"/>
      <c r="P357" s="777"/>
      <c r="Q357" s="152"/>
      <c r="R357" s="162"/>
      <c r="S357" s="162"/>
      <c r="T357" s="162"/>
      <c r="U357" s="162"/>
      <c r="V357" s="163"/>
      <c r="W357" s="163"/>
      <c r="X357" s="163"/>
    </row>
    <row r="358">
      <c r="A358" s="994"/>
      <c r="B358" s="986"/>
      <c r="C358" s="443"/>
      <c r="D358" s="443"/>
      <c r="E358" s="994"/>
      <c r="F358" s="679"/>
      <c r="G358" s="994"/>
      <c r="H358" s="680"/>
      <c r="I358" s="443"/>
      <c r="J358" s="391"/>
      <c r="K358" s="988"/>
      <c r="L358" s="754"/>
      <c r="M358" s="754"/>
      <c r="N358" s="443"/>
      <c r="O358" s="754"/>
      <c r="P358" s="777"/>
      <c r="Q358" s="152"/>
      <c r="R358" s="162"/>
      <c r="S358" s="162"/>
      <c r="T358" s="162"/>
      <c r="U358" s="162"/>
      <c r="V358" s="163"/>
      <c r="W358" s="163"/>
      <c r="X358" s="163"/>
    </row>
    <row r="359">
      <c r="A359" s="994"/>
      <c r="B359" s="986"/>
      <c r="C359" s="443"/>
      <c r="D359" s="443"/>
      <c r="E359" s="994"/>
      <c r="F359" s="679"/>
      <c r="G359" s="994"/>
      <c r="H359" s="680"/>
      <c r="I359" s="443"/>
      <c r="J359" s="443"/>
      <c r="K359" s="988"/>
      <c r="L359" s="754"/>
      <c r="M359" s="443"/>
      <c r="N359" s="443"/>
      <c r="O359" s="443"/>
      <c r="P359" s="777"/>
      <c r="Q359" s="152"/>
      <c r="R359" s="162"/>
      <c r="S359" s="162"/>
      <c r="T359" s="162"/>
      <c r="U359" s="162"/>
      <c r="V359" s="163"/>
      <c r="W359" s="163"/>
      <c r="X359" s="163"/>
    </row>
    <row r="360">
      <c r="A360" s="994"/>
      <c r="B360" s="986"/>
      <c r="C360" s="443"/>
      <c r="D360" s="443"/>
      <c r="E360" s="994"/>
      <c r="F360" s="679"/>
      <c r="G360" s="995"/>
      <c r="H360" s="680"/>
      <c r="I360" s="443"/>
      <c r="J360" s="443"/>
      <c r="K360" s="988"/>
      <c r="L360" s="754"/>
      <c r="M360" s="754"/>
      <c r="N360" s="443"/>
      <c r="O360" s="443"/>
      <c r="P360" s="777"/>
      <c r="Q360" s="152"/>
      <c r="R360" s="162"/>
      <c r="S360" s="162"/>
      <c r="T360" s="162"/>
      <c r="U360" s="162"/>
      <c r="V360" s="163"/>
      <c r="W360" s="163"/>
      <c r="X360" s="163"/>
    </row>
    <row r="361">
      <c r="A361" s="994"/>
      <c r="B361" s="986"/>
      <c r="C361" s="443"/>
      <c r="D361" s="443"/>
      <c r="E361" s="994"/>
      <c r="F361" s="679"/>
      <c r="G361" s="995"/>
      <c r="H361" s="680"/>
      <c r="I361" s="443"/>
      <c r="J361" s="443"/>
      <c r="K361" s="988"/>
      <c r="L361" s="754"/>
      <c r="M361" s="754"/>
      <c r="N361" s="443"/>
      <c r="O361" s="754"/>
      <c r="P361" s="777"/>
      <c r="Q361" s="152"/>
      <c r="R361" s="162"/>
      <c r="S361" s="162"/>
      <c r="T361" s="162"/>
      <c r="U361" s="162"/>
      <c r="V361" s="163"/>
      <c r="W361" s="163"/>
      <c r="X361" s="163"/>
    </row>
    <row r="362">
      <c r="A362" s="994"/>
      <c r="B362" s="986"/>
      <c r="C362" s="443"/>
      <c r="D362" s="443"/>
      <c r="E362" s="994"/>
      <c r="F362" s="679"/>
      <c r="G362" s="994"/>
      <c r="H362" s="680"/>
      <c r="I362" s="443"/>
      <c r="J362" s="443"/>
      <c r="K362" s="988"/>
      <c r="L362" s="754"/>
      <c r="M362" s="443"/>
      <c r="N362" s="443"/>
      <c r="O362" s="443"/>
      <c r="P362" s="777"/>
      <c r="Q362" s="152"/>
      <c r="R362" s="162"/>
      <c r="S362" s="162"/>
      <c r="T362" s="162"/>
      <c r="U362" s="162"/>
      <c r="V362" s="163"/>
      <c r="W362" s="163"/>
      <c r="X362" s="163"/>
    </row>
    <row r="363">
      <c r="A363" s="994"/>
      <c r="B363" s="986"/>
      <c r="C363" s="443"/>
      <c r="D363" s="443"/>
      <c r="E363" s="994"/>
      <c r="F363" s="679"/>
      <c r="G363" s="994"/>
      <c r="H363" s="680"/>
      <c r="I363" s="443"/>
      <c r="J363" s="443"/>
      <c r="K363" s="988"/>
      <c r="L363" s="754"/>
      <c r="M363" s="443"/>
      <c r="N363" s="443"/>
      <c r="O363" s="443"/>
      <c r="P363" s="747"/>
      <c r="Q363" s="152"/>
      <c r="R363" s="162"/>
      <c r="S363" s="162"/>
      <c r="T363" s="162"/>
      <c r="U363" s="162"/>
      <c r="V363" s="163"/>
      <c r="W363" s="163"/>
      <c r="X363" s="163"/>
    </row>
    <row r="364">
      <c r="A364" s="994"/>
      <c r="B364" s="986"/>
      <c r="C364" s="443"/>
      <c r="D364" s="443"/>
      <c r="E364" s="994"/>
      <c r="F364" s="679"/>
      <c r="G364" s="994"/>
      <c r="H364" s="680"/>
      <c r="I364" s="443"/>
      <c r="J364" s="443"/>
      <c r="K364" s="988"/>
      <c r="L364" s="754"/>
      <c r="M364" s="443"/>
      <c r="N364" s="443"/>
      <c r="O364" s="443"/>
      <c r="P364" s="777"/>
      <c r="Q364" s="152"/>
      <c r="R364" s="162"/>
      <c r="S364" s="162"/>
      <c r="T364" s="162"/>
      <c r="U364" s="162"/>
      <c r="V364" s="163"/>
      <c r="W364" s="163"/>
      <c r="X364" s="163"/>
    </row>
    <row r="365">
      <c r="A365" s="994"/>
      <c r="B365" s="986"/>
      <c r="C365" s="443"/>
      <c r="D365" s="443"/>
      <c r="E365" s="994"/>
      <c r="F365" s="679"/>
      <c r="G365" s="995"/>
      <c r="H365" s="680"/>
      <c r="I365" s="443"/>
      <c r="J365" s="443"/>
      <c r="K365" s="988"/>
      <c r="L365" s="754"/>
      <c r="M365" s="754"/>
      <c r="N365" s="443"/>
      <c r="O365" s="443"/>
      <c r="P365" s="777"/>
      <c r="Q365" s="152"/>
      <c r="R365" s="162"/>
      <c r="S365" s="162"/>
      <c r="T365" s="162"/>
      <c r="U365" s="162"/>
      <c r="V365" s="163"/>
      <c r="W365" s="163"/>
      <c r="X365" s="163"/>
    </row>
    <row r="366">
      <c r="A366" s="994"/>
      <c r="B366" s="986"/>
      <c r="C366" s="443"/>
      <c r="D366" s="443"/>
      <c r="E366" s="994"/>
      <c r="F366" s="679"/>
      <c r="G366" s="994"/>
      <c r="H366" s="680"/>
      <c r="I366" s="443"/>
      <c r="J366" s="443"/>
      <c r="K366" s="443"/>
      <c r="L366" s="754"/>
      <c r="M366" s="986"/>
      <c r="N366" s="951"/>
      <c r="O366" s="443"/>
      <c r="P366" s="777"/>
      <c r="Q366" s="152"/>
      <c r="R366" s="162"/>
      <c r="S366" s="162"/>
      <c r="T366" s="162"/>
      <c r="U366" s="162"/>
      <c r="V366" s="163"/>
      <c r="W366" s="163"/>
      <c r="X366" s="163"/>
    </row>
    <row r="367">
      <c r="A367" s="994"/>
      <c r="B367" s="986"/>
      <c r="C367" s="443"/>
      <c r="D367" s="443"/>
      <c r="E367" s="994"/>
      <c r="F367" s="679"/>
      <c r="G367" s="994"/>
      <c r="H367" s="680"/>
      <c r="I367" s="443"/>
      <c r="J367" s="443"/>
      <c r="K367" s="443"/>
      <c r="L367" s="754"/>
      <c r="M367" s="986"/>
      <c r="N367" s="951"/>
      <c r="O367" s="443"/>
      <c r="P367" s="777"/>
      <c r="Q367" s="152"/>
      <c r="R367" s="162"/>
      <c r="S367" s="162"/>
      <c r="T367" s="162"/>
      <c r="U367" s="162"/>
      <c r="V367" s="163"/>
      <c r="W367" s="163"/>
      <c r="X367" s="163"/>
    </row>
    <row r="368">
      <c r="A368" s="994"/>
      <c r="B368" s="986"/>
      <c r="C368" s="443"/>
      <c r="D368" s="443"/>
      <c r="E368" s="994"/>
      <c r="F368" s="679"/>
      <c r="G368" s="994"/>
      <c r="H368" s="680"/>
      <c r="I368" s="443"/>
      <c r="J368" s="443"/>
      <c r="K368" s="988"/>
      <c r="L368" s="754"/>
      <c r="M368" s="754"/>
      <c r="N368" s="443"/>
      <c r="O368" s="443"/>
      <c r="P368" s="777"/>
      <c r="Q368" s="152"/>
      <c r="R368" s="162"/>
      <c r="S368" s="162"/>
      <c r="T368" s="162"/>
      <c r="U368" s="162"/>
      <c r="V368" s="163"/>
      <c r="W368" s="163"/>
      <c r="X368" s="163"/>
    </row>
    <row r="369">
      <c r="A369" s="994"/>
      <c r="B369" s="986"/>
      <c r="C369" s="443"/>
      <c r="D369" s="443"/>
      <c r="E369" s="994"/>
      <c r="F369" s="679"/>
      <c r="G369" s="994"/>
      <c r="H369" s="680"/>
      <c r="I369" s="443"/>
      <c r="J369" s="443"/>
      <c r="K369" s="988"/>
      <c r="L369" s="754"/>
      <c r="M369" s="754"/>
      <c r="N369" s="443"/>
      <c r="O369" s="754"/>
      <c r="P369" s="777"/>
      <c r="Q369" s="152"/>
      <c r="R369" s="162"/>
      <c r="S369" s="162"/>
      <c r="T369" s="162"/>
      <c r="U369" s="162"/>
      <c r="V369" s="163"/>
      <c r="W369" s="163"/>
      <c r="X369" s="163"/>
    </row>
    <row r="370">
      <c r="A370" s="994"/>
      <c r="B370" s="986"/>
      <c r="C370" s="443"/>
      <c r="D370" s="443"/>
      <c r="E370" s="994"/>
      <c r="F370" s="679"/>
      <c r="G370" s="994"/>
      <c r="H370" s="680"/>
      <c r="I370" s="443"/>
      <c r="J370" s="443"/>
      <c r="K370" s="754"/>
      <c r="L370" s="754"/>
      <c r="M370" s="986"/>
      <c r="N370" s="951"/>
      <c r="O370" s="951"/>
      <c r="P370" s="777"/>
      <c r="Q370" s="152"/>
      <c r="R370" s="162"/>
      <c r="S370" s="162"/>
      <c r="T370" s="162"/>
      <c r="U370" s="162"/>
      <c r="V370" s="163"/>
      <c r="W370" s="163"/>
      <c r="X370" s="163"/>
    </row>
    <row r="371">
      <c r="A371" s="994"/>
      <c r="B371" s="986"/>
      <c r="C371" s="443"/>
      <c r="D371" s="443"/>
      <c r="E371" s="994"/>
      <c r="F371" s="679"/>
      <c r="G371" s="994"/>
      <c r="H371" s="680"/>
      <c r="I371" s="443"/>
      <c r="J371" s="443"/>
      <c r="K371" s="988"/>
      <c r="L371" s="754"/>
      <c r="M371" s="754"/>
      <c r="N371" s="443"/>
      <c r="O371" s="443"/>
      <c r="P371" s="777"/>
      <c r="Q371" s="152"/>
      <c r="R371" s="162"/>
      <c r="S371" s="162"/>
      <c r="T371" s="162"/>
      <c r="U371" s="162"/>
      <c r="V371" s="163"/>
      <c r="W371" s="163"/>
      <c r="X371" s="163"/>
    </row>
    <row r="372">
      <c r="A372" s="994"/>
      <c r="B372" s="986"/>
      <c r="C372" s="443"/>
      <c r="D372" s="443"/>
      <c r="E372" s="994"/>
      <c r="F372" s="679"/>
      <c r="G372" s="994"/>
      <c r="H372" s="680"/>
      <c r="I372" s="443"/>
      <c r="J372" s="443"/>
      <c r="K372" s="754"/>
      <c r="L372" s="754"/>
      <c r="M372" s="986"/>
      <c r="N372" s="951"/>
      <c r="O372" s="443"/>
      <c r="P372" s="777"/>
      <c r="Q372" s="377"/>
      <c r="R372" s="162"/>
      <c r="S372" s="162"/>
      <c r="T372" s="162"/>
      <c r="U372" s="162"/>
      <c r="V372" s="163"/>
      <c r="W372" s="163"/>
      <c r="X372" s="163"/>
    </row>
    <row r="373">
      <c r="A373" s="994"/>
      <c r="B373" s="986"/>
      <c r="C373" s="443"/>
      <c r="D373" s="443"/>
      <c r="E373" s="994"/>
      <c r="F373" s="679"/>
      <c r="G373" s="994"/>
      <c r="H373" s="680"/>
      <c r="I373" s="443"/>
      <c r="J373" s="443"/>
      <c r="K373" s="754"/>
      <c r="L373" s="754"/>
      <c r="M373" s="986"/>
      <c r="N373" s="951"/>
      <c r="O373" s="443"/>
      <c r="P373" s="777"/>
      <c r="Q373" s="152"/>
      <c r="R373" s="162"/>
      <c r="S373" s="162"/>
      <c r="T373" s="162"/>
      <c r="U373" s="162"/>
      <c r="V373" s="163"/>
      <c r="W373" s="163"/>
      <c r="X373" s="163"/>
    </row>
    <row r="374">
      <c r="A374" s="994"/>
      <c r="B374" s="986"/>
      <c r="C374" s="443"/>
      <c r="D374" s="443"/>
      <c r="E374" s="994"/>
      <c r="F374" s="679"/>
      <c r="G374" s="995"/>
      <c r="H374" s="680"/>
      <c r="I374" s="443"/>
      <c r="J374" s="443"/>
      <c r="K374" s="988"/>
      <c r="L374" s="754"/>
      <c r="M374" s="754"/>
      <c r="N374" s="443"/>
      <c r="O374" s="443"/>
      <c r="P374" s="777"/>
      <c r="Q374" s="152"/>
      <c r="R374" s="162"/>
      <c r="S374" s="162"/>
      <c r="T374" s="162"/>
      <c r="U374" s="162"/>
      <c r="V374" s="163"/>
      <c r="W374" s="163"/>
      <c r="X374" s="163"/>
    </row>
    <row r="375">
      <c r="A375" s="994"/>
      <c r="B375" s="986"/>
      <c r="C375" s="443"/>
      <c r="D375" s="443"/>
      <c r="E375" s="994"/>
      <c r="F375" s="679"/>
      <c r="G375" s="995"/>
      <c r="H375" s="680"/>
      <c r="I375" s="443"/>
      <c r="J375" s="443"/>
      <c r="K375" s="988"/>
      <c r="L375" s="754"/>
      <c r="M375" s="754"/>
      <c r="N375" s="443"/>
      <c r="O375" s="754"/>
      <c r="P375" s="777"/>
      <c r="Q375" s="152"/>
      <c r="R375" s="162"/>
      <c r="S375" s="162"/>
      <c r="T375" s="162"/>
      <c r="U375" s="162"/>
      <c r="V375" s="163"/>
      <c r="W375" s="163"/>
      <c r="X375" s="163"/>
    </row>
    <row r="376">
      <c r="A376" s="994"/>
      <c r="B376" s="986"/>
      <c r="C376" s="443"/>
      <c r="D376" s="443"/>
      <c r="E376" s="994"/>
      <c r="F376" s="679"/>
      <c r="G376" s="995"/>
      <c r="H376" s="680"/>
      <c r="I376" s="443"/>
      <c r="J376" s="443"/>
      <c r="K376" s="988"/>
      <c r="L376" s="443"/>
      <c r="M376" s="994"/>
      <c r="N376" s="443"/>
      <c r="O376" s="443"/>
      <c r="P376" s="777"/>
      <c r="Q376" s="152"/>
      <c r="R376" s="162"/>
      <c r="S376" s="162"/>
      <c r="T376" s="162"/>
      <c r="U376" s="162"/>
      <c r="V376" s="163"/>
      <c r="W376" s="163"/>
      <c r="X376" s="163"/>
    </row>
    <row r="377">
      <c r="A377" s="994"/>
      <c r="B377" s="986"/>
      <c r="C377" s="443"/>
      <c r="D377" s="443"/>
      <c r="E377" s="994"/>
      <c r="F377" s="679"/>
      <c r="G377" s="994"/>
      <c r="H377" s="680"/>
      <c r="I377" s="443"/>
      <c r="J377" s="443"/>
      <c r="K377" s="988"/>
      <c r="L377" s="754"/>
      <c r="M377" s="995"/>
      <c r="N377" s="443"/>
      <c r="O377" s="754"/>
      <c r="P377" s="777"/>
      <c r="Q377" s="152"/>
      <c r="R377" s="162"/>
      <c r="S377" s="162"/>
      <c r="T377" s="162"/>
      <c r="U377" s="162"/>
      <c r="V377" s="163"/>
      <c r="W377" s="163"/>
      <c r="X377" s="163"/>
    </row>
    <row r="378">
      <c r="A378" s="994"/>
      <c r="B378" s="986"/>
      <c r="C378" s="443"/>
      <c r="D378" s="443"/>
      <c r="E378" s="994"/>
      <c r="F378" s="679"/>
      <c r="G378" s="994"/>
      <c r="H378" s="680"/>
      <c r="I378" s="443"/>
      <c r="J378" s="443"/>
      <c r="K378" s="988"/>
      <c r="L378" s="754"/>
      <c r="M378" s="994"/>
      <c r="N378" s="443"/>
      <c r="O378" s="754"/>
      <c r="P378" s="777"/>
      <c r="Q378" s="152"/>
      <c r="R378" s="162"/>
      <c r="S378" s="162"/>
      <c r="T378" s="162"/>
      <c r="U378" s="162"/>
      <c r="V378" s="163"/>
      <c r="W378" s="163"/>
      <c r="X378" s="163"/>
    </row>
    <row r="379">
      <c r="A379" s="994"/>
      <c r="B379" s="986"/>
      <c r="C379" s="443"/>
      <c r="D379" s="443"/>
      <c r="E379" s="994"/>
      <c r="F379" s="679"/>
      <c r="G379" s="994"/>
      <c r="H379" s="680"/>
      <c r="I379" s="443"/>
      <c r="J379" s="443"/>
      <c r="K379" s="988"/>
      <c r="L379" s="754"/>
      <c r="M379" s="994"/>
      <c r="N379" s="443"/>
      <c r="O379" s="754"/>
      <c r="P379" s="777"/>
      <c r="Q379" s="152"/>
      <c r="R379" s="162"/>
      <c r="S379" s="162"/>
      <c r="T379" s="162"/>
      <c r="U379" s="162"/>
      <c r="V379" s="163"/>
      <c r="W379" s="163"/>
      <c r="X379" s="163"/>
    </row>
    <row r="380">
      <c r="A380" s="994"/>
      <c r="B380" s="986"/>
      <c r="C380" s="443"/>
      <c r="D380" s="443"/>
      <c r="E380" s="994"/>
      <c r="F380" s="679"/>
      <c r="G380" s="994"/>
      <c r="H380" s="680"/>
      <c r="I380" s="443"/>
      <c r="J380" s="443"/>
      <c r="K380" s="988"/>
      <c r="L380" s="754"/>
      <c r="M380" s="443"/>
      <c r="N380" s="443"/>
      <c r="O380" s="754"/>
      <c r="P380" s="777"/>
      <c r="Q380" s="152"/>
      <c r="R380" s="162"/>
      <c r="S380" s="162"/>
      <c r="T380" s="162"/>
      <c r="U380" s="162"/>
      <c r="V380" s="163"/>
      <c r="W380" s="163"/>
      <c r="X380" s="163"/>
    </row>
    <row r="381">
      <c r="A381" s="994"/>
      <c r="B381" s="986"/>
      <c r="C381" s="443"/>
      <c r="D381" s="443"/>
      <c r="E381" s="994"/>
      <c r="F381" s="679"/>
      <c r="G381" s="994"/>
      <c r="H381" s="680"/>
      <c r="I381" s="443"/>
      <c r="J381" s="443"/>
      <c r="K381" s="988"/>
      <c r="L381" s="754"/>
      <c r="M381" s="754"/>
      <c r="N381" s="443"/>
      <c r="O381" s="754"/>
      <c r="P381" s="777"/>
      <c r="Q381" s="152"/>
      <c r="R381" s="162"/>
      <c r="S381" s="162"/>
      <c r="T381" s="162"/>
      <c r="U381" s="162"/>
      <c r="V381" s="163"/>
      <c r="W381" s="163"/>
      <c r="X381" s="163"/>
    </row>
    <row r="382">
      <c r="A382" s="994"/>
      <c r="B382" s="986"/>
      <c r="C382" s="443"/>
      <c r="D382" s="443"/>
      <c r="E382" s="994"/>
      <c r="F382" s="679"/>
      <c r="G382" s="994"/>
      <c r="H382" s="680"/>
      <c r="I382" s="443"/>
      <c r="J382" s="443"/>
      <c r="K382" s="988"/>
      <c r="L382" s="754"/>
      <c r="M382" s="754"/>
      <c r="N382" s="443"/>
      <c r="O382" s="754"/>
      <c r="P382" s="777"/>
      <c r="Q382" s="152"/>
      <c r="R382" s="162"/>
      <c r="S382" s="162"/>
      <c r="T382" s="162"/>
      <c r="U382" s="162"/>
      <c r="V382" s="163"/>
      <c r="W382" s="163"/>
      <c r="X382" s="163"/>
    </row>
    <row r="383">
      <c r="A383" s="994"/>
      <c r="B383" s="986"/>
      <c r="C383" s="443"/>
      <c r="D383" s="443"/>
      <c r="E383" s="994"/>
      <c r="F383" s="679"/>
      <c r="G383" s="994"/>
      <c r="H383" s="680"/>
      <c r="I383" s="443"/>
      <c r="J383" s="443"/>
      <c r="K383" s="988"/>
      <c r="L383" s="754"/>
      <c r="M383" s="754"/>
      <c r="N383" s="443"/>
      <c r="O383" s="754"/>
      <c r="P383" s="777"/>
      <c r="Q383" s="152"/>
      <c r="R383" s="162"/>
      <c r="S383" s="162"/>
      <c r="T383" s="162"/>
      <c r="U383" s="162"/>
      <c r="V383" s="163"/>
      <c r="W383" s="163"/>
      <c r="X383" s="163"/>
    </row>
    <row r="384">
      <c r="A384" s="994"/>
      <c r="B384" s="986"/>
      <c r="C384" s="443"/>
      <c r="D384" s="443"/>
      <c r="E384" s="994"/>
      <c r="F384" s="679"/>
      <c r="G384" s="994"/>
      <c r="H384" s="680"/>
      <c r="I384" s="443"/>
      <c r="J384" s="443"/>
      <c r="K384" s="988"/>
      <c r="L384" s="754"/>
      <c r="M384" s="754"/>
      <c r="N384" s="443"/>
      <c r="O384" s="754"/>
      <c r="P384" s="777"/>
      <c r="Q384" s="152"/>
      <c r="R384" s="162"/>
      <c r="S384" s="162"/>
      <c r="T384" s="162"/>
      <c r="U384" s="162"/>
      <c r="V384" s="163"/>
      <c r="W384" s="163"/>
      <c r="X384" s="163"/>
    </row>
    <row r="385">
      <c r="A385" s="994"/>
      <c r="B385" s="986"/>
      <c r="C385" s="443"/>
      <c r="D385" s="443"/>
      <c r="E385" s="994"/>
      <c r="F385" s="679"/>
      <c r="G385" s="994"/>
      <c r="H385" s="680"/>
      <c r="I385" s="443"/>
      <c r="J385" s="443"/>
      <c r="K385" s="988"/>
      <c r="L385" s="754"/>
      <c r="M385" s="754"/>
      <c r="N385" s="443"/>
      <c r="O385" s="754"/>
      <c r="P385" s="777"/>
      <c r="Q385" s="152"/>
      <c r="R385" s="162"/>
      <c r="S385" s="162"/>
      <c r="T385" s="162"/>
      <c r="U385" s="162"/>
      <c r="V385" s="163"/>
      <c r="W385" s="163"/>
      <c r="X385" s="163"/>
    </row>
    <row r="386">
      <c r="A386" s="994"/>
      <c r="B386" s="986"/>
      <c r="C386" s="443"/>
      <c r="D386" s="443"/>
      <c r="E386" s="994"/>
      <c r="F386" s="679"/>
      <c r="G386" s="994"/>
      <c r="H386" s="680"/>
      <c r="I386" s="443"/>
      <c r="J386" s="443"/>
      <c r="K386" s="988"/>
      <c r="L386" s="754"/>
      <c r="M386" s="951"/>
      <c r="N386" s="443"/>
      <c r="O386" s="754"/>
      <c r="P386" s="777"/>
      <c r="Q386" s="152"/>
      <c r="R386" s="162"/>
      <c r="S386" s="162"/>
      <c r="T386" s="162"/>
      <c r="U386" s="162"/>
      <c r="V386" s="163"/>
      <c r="W386" s="163"/>
      <c r="X386" s="163"/>
    </row>
    <row r="387">
      <c r="A387" s="994"/>
      <c r="B387" s="986"/>
      <c r="C387" s="443"/>
      <c r="D387" s="443"/>
      <c r="E387" s="994"/>
      <c r="F387" s="679"/>
      <c r="G387" s="994"/>
      <c r="H387" s="680"/>
      <c r="I387" s="443"/>
      <c r="J387" s="443"/>
      <c r="K387" s="988"/>
      <c r="L387" s="754"/>
      <c r="M387" s="754"/>
      <c r="N387" s="443"/>
      <c r="O387" s="754"/>
      <c r="P387" s="777"/>
      <c r="Q387" s="152"/>
      <c r="R387" s="162"/>
      <c r="S387" s="162"/>
      <c r="T387" s="162"/>
      <c r="U387" s="162"/>
      <c r="V387" s="163"/>
      <c r="W387" s="163"/>
      <c r="X387" s="163"/>
    </row>
    <row r="388">
      <c r="A388" s="994"/>
      <c r="B388" s="986"/>
      <c r="C388" s="443"/>
      <c r="D388" s="443"/>
      <c r="E388" s="994"/>
      <c r="F388" s="679"/>
      <c r="G388" s="995"/>
      <c r="H388" s="680"/>
      <c r="I388" s="443"/>
      <c r="J388" s="443"/>
      <c r="K388" s="988"/>
      <c r="L388" s="754"/>
      <c r="M388" s="443"/>
      <c r="N388" s="443"/>
      <c r="O388" s="754"/>
      <c r="P388" s="777"/>
      <c r="Q388" s="152"/>
      <c r="R388" s="162"/>
      <c r="S388" s="162"/>
      <c r="T388" s="162"/>
      <c r="U388" s="162"/>
      <c r="V388" s="163"/>
      <c r="W388" s="163"/>
      <c r="X388" s="163"/>
    </row>
    <row r="389">
      <c r="A389" s="994"/>
      <c r="B389" s="986"/>
      <c r="C389" s="443"/>
      <c r="D389" s="443"/>
      <c r="E389" s="994"/>
      <c r="F389" s="679"/>
      <c r="G389" s="994"/>
      <c r="H389" s="680"/>
      <c r="I389" s="443"/>
      <c r="J389" s="443"/>
      <c r="K389" s="988"/>
      <c r="L389" s="754"/>
      <c r="M389" s="443"/>
      <c r="N389" s="443"/>
      <c r="O389" s="754"/>
      <c r="P389" s="777"/>
      <c r="Q389" s="152"/>
      <c r="R389" s="162"/>
      <c r="S389" s="162"/>
      <c r="T389" s="162"/>
      <c r="U389" s="162"/>
      <c r="V389" s="163"/>
      <c r="W389" s="163"/>
      <c r="X389" s="163"/>
    </row>
    <row r="390">
      <c r="A390" s="994"/>
      <c r="B390" s="986"/>
      <c r="C390" s="443"/>
      <c r="D390" s="443"/>
      <c r="E390" s="994"/>
      <c r="F390" s="679"/>
      <c r="G390" s="994"/>
      <c r="H390" s="680"/>
      <c r="I390" s="443"/>
      <c r="J390" s="443"/>
      <c r="K390" s="988"/>
      <c r="L390" s="754"/>
      <c r="M390" s="754"/>
      <c r="N390" s="443"/>
      <c r="O390" s="754"/>
      <c r="P390" s="777"/>
      <c r="Q390" s="152"/>
      <c r="R390" s="162"/>
      <c r="S390" s="162"/>
      <c r="T390" s="162"/>
      <c r="U390" s="162"/>
      <c r="V390" s="163"/>
      <c r="W390" s="163"/>
      <c r="X390" s="163"/>
    </row>
    <row r="391">
      <c r="A391" s="994"/>
      <c r="B391" s="986"/>
      <c r="C391" s="443"/>
      <c r="D391" s="443"/>
      <c r="E391" s="994"/>
      <c r="F391" s="679"/>
      <c r="G391" s="994"/>
      <c r="H391" s="680"/>
      <c r="I391" s="443"/>
      <c r="J391" s="443"/>
      <c r="K391" s="988"/>
      <c r="L391" s="754"/>
      <c r="M391" s="754"/>
      <c r="N391" s="443"/>
      <c r="O391" s="754"/>
      <c r="P391" s="777"/>
      <c r="Q391" s="152"/>
      <c r="R391" s="162"/>
      <c r="S391" s="162"/>
      <c r="T391" s="162"/>
      <c r="U391" s="162"/>
      <c r="V391" s="163"/>
      <c r="W391" s="163"/>
      <c r="X391" s="163"/>
    </row>
    <row r="392">
      <c r="A392" s="994"/>
      <c r="B392" s="986"/>
      <c r="C392" s="443"/>
      <c r="D392" s="443"/>
      <c r="E392" s="994"/>
      <c r="F392" s="679"/>
      <c r="G392" s="995"/>
      <c r="H392" s="680"/>
      <c r="I392" s="443"/>
      <c r="J392" s="443"/>
      <c r="K392" s="443"/>
      <c r="L392" s="754"/>
      <c r="M392" s="986"/>
      <c r="N392" s="951"/>
      <c r="O392" s="951"/>
      <c r="P392" s="777"/>
      <c r="Q392" s="152"/>
      <c r="R392" s="162"/>
      <c r="S392" s="162"/>
      <c r="T392" s="162"/>
      <c r="U392" s="162"/>
      <c r="V392" s="163"/>
      <c r="W392" s="163"/>
      <c r="X392" s="163"/>
    </row>
    <row r="393">
      <c r="A393" s="994"/>
      <c r="B393" s="986"/>
      <c r="C393" s="443"/>
      <c r="D393" s="443"/>
      <c r="E393" s="994"/>
      <c r="F393" s="679"/>
      <c r="G393" s="994"/>
      <c r="H393" s="680"/>
      <c r="I393" s="443"/>
      <c r="J393" s="443"/>
      <c r="K393" s="988"/>
      <c r="L393" s="754"/>
      <c r="M393" s="754"/>
      <c r="N393" s="443"/>
      <c r="O393" s="754"/>
      <c r="P393" s="777"/>
      <c r="Q393" s="152"/>
      <c r="R393" s="162"/>
      <c r="S393" s="162"/>
      <c r="T393" s="162"/>
      <c r="U393" s="162"/>
      <c r="V393" s="163"/>
      <c r="W393" s="163"/>
      <c r="X393" s="163"/>
    </row>
    <row r="394">
      <c r="A394" s="994"/>
      <c r="B394" s="986"/>
      <c r="C394" s="443"/>
      <c r="D394" s="443"/>
      <c r="E394" s="994"/>
      <c r="F394" s="679"/>
      <c r="G394" s="994"/>
      <c r="H394" s="680"/>
      <c r="I394" s="443"/>
      <c r="J394" s="443"/>
      <c r="K394" s="988"/>
      <c r="L394" s="754"/>
      <c r="M394" s="443"/>
      <c r="N394" s="443"/>
      <c r="O394" s="754"/>
      <c r="P394" s="777"/>
      <c r="Q394" s="152"/>
      <c r="R394" s="162"/>
      <c r="S394" s="162"/>
      <c r="T394" s="162"/>
      <c r="U394" s="162"/>
      <c r="V394" s="163"/>
      <c r="W394" s="163"/>
      <c r="X394" s="163"/>
    </row>
    <row r="395">
      <c r="A395" s="994"/>
      <c r="B395" s="986"/>
      <c r="C395" s="443"/>
      <c r="D395" s="443"/>
      <c r="E395" s="994"/>
      <c r="F395" s="679"/>
      <c r="G395" s="994"/>
      <c r="H395" s="680"/>
      <c r="I395" s="443"/>
      <c r="J395" s="443"/>
      <c r="K395" s="988"/>
      <c r="L395" s="754"/>
      <c r="M395" s="754"/>
      <c r="N395" s="443"/>
      <c r="O395" s="754"/>
      <c r="P395" s="777"/>
      <c r="Q395" s="152"/>
      <c r="R395" s="162"/>
      <c r="S395" s="162"/>
      <c r="T395" s="162"/>
      <c r="U395" s="162"/>
      <c r="V395" s="163"/>
      <c r="W395" s="163"/>
      <c r="X395" s="163"/>
    </row>
    <row r="396">
      <c r="A396" s="994"/>
      <c r="B396" s="986"/>
      <c r="C396" s="443"/>
      <c r="D396" s="443"/>
      <c r="E396" s="994"/>
      <c r="F396" s="679"/>
      <c r="G396" s="995"/>
      <c r="H396" s="680"/>
      <c r="I396" s="443"/>
      <c r="J396" s="443"/>
      <c r="K396" s="988"/>
      <c r="L396" s="754"/>
      <c r="M396" s="754"/>
      <c r="N396" s="443"/>
      <c r="O396" s="754"/>
      <c r="P396" s="777"/>
      <c r="Q396" s="152"/>
      <c r="R396" s="162"/>
      <c r="S396" s="162"/>
      <c r="T396" s="162"/>
      <c r="U396" s="162"/>
      <c r="V396" s="163"/>
      <c r="W396" s="163"/>
      <c r="X396" s="163"/>
    </row>
    <row r="397">
      <c r="A397" s="994"/>
      <c r="B397" s="986"/>
      <c r="C397" s="443"/>
      <c r="D397" s="443"/>
      <c r="E397" s="994"/>
      <c r="F397" s="56"/>
      <c r="G397" s="994"/>
      <c r="H397" s="680"/>
      <c r="I397" s="443"/>
      <c r="J397" s="443"/>
      <c r="K397" s="988"/>
      <c r="L397" s="754"/>
      <c r="M397" s="986"/>
      <c r="N397" s="951"/>
      <c r="O397" s="951"/>
      <c r="P397" s="777"/>
      <c r="Q397" s="152"/>
      <c r="R397" s="162"/>
      <c r="S397" s="162"/>
      <c r="T397" s="162"/>
      <c r="U397" s="162"/>
      <c r="V397" s="163"/>
      <c r="W397" s="163"/>
      <c r="X397" s="163"/>
    </row>
    <row r="398">
      <c r="A398" s="950"/>
      <c r="B398" s="986"/>
      <c r="C398" s="747"/>
      <c r="D398" s="951"/>
      <c r="E398" s="986"/>
      <c r="F398" s="56"/>
      <c r="G398" s="986"/>
      <c r="H398" s="680"/>
      <c r="I398" s="747"/>
      <c r="J398" s="754"/>
      <c r="K398" s="755"/>
      <c r="L398" s="777"/>
      <c r="M398" s="777"/>
      <c r="N398" s="747"/>
      <c r="O398" s="777"/>
      <c r="P398" s="777"/>
      <c r="Q398" s="152"/>
      <c r="R398" s="162"/>
      <c r="S398" s="162"/>
      <c r="T398" s="162"/>
      <c r="U398" s="162"/>
      <c r="V398" s="163"/>
      <c r="W398" s="163"/>
      <c r="X398" s="163"/>
    </row>
    <row r="399">
      <c r="A399" s="950"/>
      <c r="B399" s="986"/>
      <c r="C399" s="747"/>
      <c r="D399" s="951"/>
      <c r="E399" s="986"/>
      <c r="F399" s="56"/>
      <c r="G399" s="986"/>
      <c r="H399" s="680"/>
      <c r="I399" s="951"/>
      <c r="J399" s="754"/>
      <c r="K399" s="755"/>
      <c r="L399" s="777"/>
      <c r="M399" s="443"/>
      <c r="N399" s="747"/>
      <c r="O399" s="777"/>
      <c r="P399" s="777"/>
      <c r="Q399" s="115"/>
      <c r="R399" s="165"/>
      <c r="S399" s="165"/>
      <c r="T399" s="165"/>
      <c r="U399" s="165"/>
      <c r="V399" s="166"/>
      <c r="W399" s="166"/>
      <c r="X399" s="166"/>
    </row>
    <row r="400">
      <c r="A400" s="950"/>
      <c r="B400" s="986"/>
      <c r="C400" s="747"/>
      <c r="D400" s="951"/>
      <c r="E400" s="950"/>
      <c r="F400" s="747"/>
      <c r="G400" s="950"/>
      <c r="H400" s="680"/>
      <c r="I400" s="747"/>
      <c r="J400" s="754"/>
      <c r="K400" s="755"/>
      <c r="L400" s="777"/>
      <c r="M400" s="777"/>
      <c r="N400" s="747"/>
      <c r="O400" s="951"/>
      <c r="P400" s="777"/>
      <c r="Q400" s="115"/>
      <c r="R400" s="165"/>
      <c r="S400" s="165"/>
      <c r="T400" s="165"/>
      <c r="U400" s="165"/>
      <c r="V400" s="166"/>
      <c r="W400" s="166"/>
      <c r="X400" s="166"/>
    </row>
    <row r="401">
      <c r="A401" s="950"/>
      <c r="B401" s="986"/>
      <c r="C401" s="747"/>
      <c r="D401" s="951"/>
      <c r="E401" s="950"/>
      <c r="F401" s="747"/>
      <c r="G401" s="950"/>
      <c r="H401" s="680"/>
      <c r="I401" s="951"/>
      <c r="J401" s="443"/>
      <c r="K401" s="988"/>
      <c r="L401" s="777"/>
      <c r="M401" s="777"/>
      <c r="N401" s="951"/>
      <c r="O401" s="951"/>
      <c r="P401" s="777"/>
      <c r="Q401" s="115"/>
      <c r="R401" s="165"/>
      <c r="S401" s="165"/>
      <c r="T401" s="165"/>
      <c r="U401" s="165"/>
      <c r="V401" s="166"/>
      <c r="W401" s="166"/>
      <c r="X401" s="166"/>
    </row>
    <row r="402">
      <c r="A402" s="950"/>
      <c r="B402" s="986"/>
      <c r="C402" s="747"/>
      <c r="D402" s="951"/>
      <c r="E402" s="950"/>
      <c r="F402" s="747"/>
      <c r="G402" s="952"/>
      <c r="H402" s="680"/>
      <c r="I402" s="951"/>
      <c r="J402" s="754"/>
      <c r="K402" s="755"/>
      <c r="L402" s="777"/>
      <c r="M402" s="777"/>
      <c r="N402" s="747"/>
      <c r="O402" s="951"/>
      <c r="P402" s="777"/>
      <c r="Q402" s="115"/>
      <c r="R402" s="165"/>
      <c r="S402" s="165"/>
      <c r="T402" s="165"/>
      <c r="U402" s="165"/>
      <c r="V402" s="166"/>
      <c r="W402" s="166"/>
      <c r="X402" s="166"/>
    </row>
    <row r="403">
      <c r="A403" s="950"/>
      <c r="B403" s="986"/>
      <c r="C403" s="747"/>
      <c r="D403" s="747"/>
      <c r="E403" s="950"/>
      <c r="F403" s="747"/>
      <c r="G403" s="950"/>
      <c r="H403" s="680"/>
      <c r="I403" s="951"/>
      <c r="J403" s="679"/>
      <c r="K403" s="755"/>
      <c r="L403" s="777"/>
      <c r="M403" s="747"/>
      <c r="N403" s="951"/>
      <c r="O403" s="777"/>
      <c r="P403" s="747"/>
      <c r="Q403" s="115"/>
      <c r="R403" s="165"/>
      <c r="S403" s="165"/>
      <c r="T403" s="165"/>
      <c r="U403" s="165"/>
      <c r="V403" s="166"/>
      <c r="W403" s="166"/>
      <c r="X403" s="166"/>
    </row>
    <row r="404">
      <c r="A404" s="950"/>
      <c r="B404" s="986"/>
      <c r="C404" s="747"/>
      <c r="D404" s="747"/>
      <c r="E404" s="950"/>
      <c r="F404" s="747"/>
      <c r="G404" s="950"/>
      <c r="H404" s="680"/>
      <c r="I404" s="951"/>
      <c r="J404" s="443"/>
      <c r="K404" s="988"/>
      <c r="L404" s="951"/>
      <c r="M404" s="777"/>
      <c r="N404" s="951"/>
      <c r="O404" s="777"/>
      <c r="P404" s="747"/>
      <c r="Q404" s="115"/>
      <c r="R404" s="165"/>
      <c r="S404" s="165"/>
      <c r="T404" s="165"/>
      <c r="U404" s="165"/>
      <c r="V404" s="166"/>
      <c r="W404" s="166"/>
      <c r="X404" s="166"/>
    </row>
    <row r="405">
      <c r="A405" s="997"/>
      <c r="B405" s="986"/>
      <c r="C405" s="747"/>
      <c r="D405" s="771"/>
      <c r="E405" s="998"/>
      <c r="F405" s="680"/>
      <c r="G405" s="998"/>
      <c r="H405" s="680"/>
      <c r="I405" s="680"/>
      <c r="J405" s="754"/>
      <c r="K405" s="755"/>
      <c r="L405" s="777"/>
      <c r="M405" s="777"/>
      <c r="N405" s="680"/>
      <c r="O405" s="777"/>
      <c r="P405" s="777"/>
      <c r="Q405" s="115"/>
      <c r="R405" s="165"/>
      <c r="S405" s="165"/>
      <c r="T405" s="165"/>
      <c r="U405" s="165"/>
      <c r="V405" s="166"/>
      <c r="W405" s="166"/>
      <c r="X405" s="166"/>
    </row>
    <row r="406">
      <c r="A406" s="997"/>
      <c r="B406" s="986"/>
      <c r="C406" s="747"/>
      <c r="D406" s="771"/>
      <c r="E406" s="998"/>
      <c r="F406" s="680"/>
      <c r="G406" s="998"/>
      <c r="H406" s="680"/>
      <c r="I406" s="680"/>
      <c r="J406" s="754"/>
      <c r="K406" s="755"/>
      <c r="L406" s="777"/>
      <c r="M406" s="919"/>
      <c r="N406" s="680"/>
      <c r="O406" s="771"/>
      <c r="P406" s="777"/>
      <c r="Q406" s="115"/>
      <c r="R406" s="165"/>
      <c r="S406" s="165"/>
      <c r="T406" s="165"/>
      <c r="U406" s="165"/>
      <c r="V406" s="166"/>
      <c r="W406" s="166"/>
      <c r="X406" s="166"/>
    </row>
    <row r="407">
      <c r="A407" s="997"/>
      <c r="B407" s="986"/>
      <c r="C407" s="747"/>
      <c r="D407" s="771"/>
      <c r="E407" s="998"/>
      <c r="F407" s="680"/>
      <c r="G407" s="998"/>
      <c r="H407" s="680"/>
      <c r="I407" s="680"/>
      <c r="J407" s="754"/>
      <c r="K407" s="755"/>
      <c r="L407" s="777"/>
      <c r="M407" s="919"/>
      <c r="N407" s="771"/>
      <c r="O407" s="919"/>
      <c r="P407" s="777"/>
      <c r="Q407" s="115"/>
      <c r="R407" s="165"/>
      <c r="S407" s="165"/>
      <c r="T407" s="165"/>
      <c r="U407" s="165"/>
      <c r="V407" s="166"/>
      <c r="W407" s="166"/>
      <c r="X407" s="166"/>
    </row>
    <row r="408">
      <c r="A408" s="997"/>
      <c r="B408" s="986"/>
      <c r="C408" s="747"/>
      <c r="D408" s="771"/>
      <c r="E408" s="998"/>
      <c r="F408" s="680"/>
      <c r="G408" s="998"/>
      <c r="H408" s="680"/>
      <c r="I408" s="443"/>
      <c r="J408" s="754"/>
      <c r="K408" s="777"/>
      <c r="L408" s="777"/>
      <c r="M408" s="986"/>
      <c r="N408" s="951"/>
      <c r="O408" s="443"/>
      <c r="P408" s="777"/>
      <c r="Q408" s="115"/>
      <c r="R408" s="165"/>
      <c r="S408" s="165"/>
      <c r="T408" s="165"/>
      <c r="U408" s="165"/>
      <c r="V408" s="166"/>
      <c r="W408" s="166"/>
      <c r="X408" s="166"/>
    </row>
    <row r="409">
      <c r="A409" s="997"/>
      <c r="B409" s="986"/>
      <c r="C409" s="747"/>
      <c r="D409" s="771"/>
      <c r="E409" s="998"/>
      <c r="F409" s="680"/>
      <c r="G409" s="998"/>
      <c r="H409" s="680"/>
      <c r="I409" s="680"/>
      <c r="J409" s="754"/>
      <c r="K409" s="777"/>
      <c r="L409" s="777"/>
      <c r="M409" s="986"/>
      <c r="N409" s="951"/>
      <c r="O409" s="443"/>
      <c r="P409" s="777"/>
      <c r="Q409" s="115"/>
      <c r="R409" s="165"/>
      <c r="S409" s="165"/>
      <c r="T409" s="165"/>
      <c r="U409" s="165"/>
      <c r="V409" s="166"/>
      <c r="W409" s="166"/>
      <c r="X409" s="166"/>
    </row>
    <row r="410">
      <c r="A410" s="997"/>
      <c r="B410" s="986"/>
      <c r="C410" s="747"/>
      <c r="D410" s="771"/>
      <c r="E410" s="998"/>
      <c r="F410" s="680"/>
      <c r="G410" s="998"/>
      <c r="H410" s="680"/>
      <c r="I410" s="680"/>
      <c r="J410" s="754"/>
      <c r="K410" s="777"/>
      <c r="L410" s="777"/>
      <c r="M410" s="986"/>
      <c r="N410" s="951"/>
      <c r="O410" s="443"/>
      <c r="P410" s="777"/>
      <c r="Q410" s="115"/>
      <c r="R410" s="165"/>
      <c r="S410" s="165"/>
      <c r="T410" s="165"/>
      <c r="U410" s="165"/>
      <c r="V410" s="166"/>
      <c r="W410" s="166"/>
      <c r="X410" s="166"/>
    </row>
    <row r="411">
      <c r="A411" s="997"/>
      <c r="B411" s="986"/>
      <c r="C411" s="747"/>
      <c r="D411" s="771"/>
      <c r="E411" s="998"/>
      <c r="F411" s="680"/>
      <c r="G411" s="998"/>
      <c r="H411" s="680"/>
      <c r="I411" s="771"/>
      <c r="J411" s="679"/>
      <c r="K411" s="755"/>
      <c r="L411" s="777"/>
      <c r="M411" s="777"/>
      <c r="N411" s="680"/>
      <c r="O411" s="777"/>
      <c r="P411" s="777"/>
      <c r="Q411" s="115"/>
      <c r="R411" s="165"/>
      <c r="S411" s="165"/>
      <c r="T411" s="165"/>
      <c r="U411" s="165"/>
      <c r="V411" s="166"/>
      <c r="W411" s="166"/>
      <c r="X411" s="166"/>
    </row>
    <row r="412">
      <c r="A412" s="997"/>
      <c r="B412" s="986"/>
      <c r="C412" s="747"/>
      <c r="D412" s="771"/>
      <c r="E412" s="998"/>
      <c r="F412" s="680"/>
      <c r="G412" s="998"/>
      <c r="H412" s="680"/>
      <c r="I412" s="771"/>
      <c r="J412" s="754"/>
      <c r="K412" s="988"/>
      <c r="L412" s="777"/>
      <c r="M412" s="777"/>
      <c r="N412" s="680"/>
      <c r="O412" s="777"/>
      <c r="P412" s="777"/>
      <c r="Q412" s="115"/>
      <c r="R412" s="165"/>
      <c r="S412" s="165"/>
      <c r="T412" s="165"/>
      <c r="U412" s="165"/>
      <c r="V412" s="166"/>
      <c r="W412" s="166"/>
      <c r="X412" s="166"/>
    </row>
    <row r="413">
      <c r="A413" s="997"/>
      <c r="B413" s="986"/>
      <c r="C413" s="747"/>
      <c r="D413" s="771"/>
      <c r="E413" s="998"/>
      <c r="F413" s="680"/>
      <c r="G413" s="998"/>
      <c r="H413" s="680"/>
      <c r="I413" s="680"/>
      <c r="J413" s="443"/>
      <c r="K413" s="755"/>
      <c r="L413" s="443"/>
      <c r="M413" s="994"/>
      <c r="N413" s="443"/>
      <c r="O413" s="443"/>
      <c r="P413" s="777"/>
      <c r="Q413" s="115"/>
      <c r="R413" s="165"/>
      <c r="S413" s="165"/>
      <c r="T413" s="165"/>
      <c r="U413" s="165"/>
      <c r="V413" s="166"/>
      <c r="W413" s="166"/>
      <c r="X413" s="166"/>
    </row>
    <row r="414">
      <c r="A414" s="994"/>
      <c r="B414" s="986"/>
      <c r="C414" s="747"/>
      <c r="D414" s="771"/>
      <c r="E414" s="998"/>
      <c r="F414" s="680"/>
      <c r="G414" s="998"/>
      <c r="H414" s="680"/>
      <c r="I414" s="443"/>
      <c r="J414" s="754"/>
      <c r="K414" s="755"/>
      <c r="L414" s="951"/>
      <c r="M414" s="756"/>
      <c r="N414" s="951"/>
      <c r="O414" s="771"/>
      <c r="P414" s="777"/>
      <c r="Q414" s="115"/>
      <c r="R414" s="165"/>
      <c r="S414" s="165"/>
      <c r="T414" s="165"/>
      <c r="U414" s="165"/>
      <c r="V414" s="166"/>
      <c r="W414" s="166"/>
      <c r="X414" s="166"/>
    </row>
    <row r="415">
      <c r="A415" s="997"/>
      <c r="B415" s="986"/>
      <c r="C415" s="747"/>
      <c r="D415" s="771"/>
      <c r="E415" s="998"/>
      <c r="F415" s="680"/>
      <c r="G415" s="998"/>
      <c r="H415" s="680"/>
      <c r="I415" s="680"/>
      <c r="J415" s="754"/>
      <c r="K415" s="951"/>
      <c r="L415" s="777"/>
      <c r="M415" s="986"/>
      <c r="N415" s="951"/>
      <c r="O415" s="951"/>
      <c r="P415" s="777"/>
      <c r="Q415" s="115"/>
      <c r="R415" s="165"/>
      <c r="S415" s="165"/>
      <c r="T415" s="165"/>
      <c r="U415" s="165"/>
      <c r="V415" s="166"/>
      <c r="W415" s="166"/>
      <c r="X415" s="166"/>
    </row>
    <row r="416">
      <c r="A416" s="997"/>
      <c r="B416" s="986"/>
      <c r="C416" s="747"/>
      <c r="D416" s="771"/>
      <c r="E416" s="998"/>
      <c r="F416" s="680"/>
      <c r="G416" s="998"/>
      <c r="H416" s="680"/>
      <c r="I416" s="680"/>
      <c r="J416" s="754"/>
      <c r="K416" s="755"/>
      <c r="L416" s="777"/>
      <c r="M416" s="777"/>
      <c r="N416" s="680"/>
      <c r="O416" s="777"/>
      <c r="P416" s="777"/>
      <c r="Q416" s="115"/>
      <c r="R416" s="165"/>
      <c r="S416" s="165"/>
      <c r="T416" s="165"/>
      <c r="U416" s="165"/>
      <c r="V416" s="166"/>
      <c r="W416" s="166"/>
      <c r="X416" s="166"/>
    </row>
    <row r="417">
      <c r="A417" s="997"/>
      <c r="B417" s="986"/>
      <c r="C417" s="747"/>
      <c r="D417" s="771"/>
      <c r="E417" s="998"/>
      <c r="F417" s="680"/>
      <c r="G417" s="998"/>
      <c r="H417" s="680"/>
      <c r="I417" s="680"/>
      <c r="J417" s="679"/>
      <c r="K417" s="755"/>
      <c r="L417" s="747"/>
      <c r="M417" s="747"/>
      <c r="N417" s="771"/>
      <c r="O417" s="747"/>
      <c r="P417" s="747"/>
      <c r="Q417" s="115"/>
      <c r="R417" s="165"/>
      <c r="S417" s="165"/>
      <c r="T417" s="165"/>
      <c r="U417" s="165"/>
      <c r="V417" s="166"/>
      <c r="W417" s="166"/>
      <c r="X417" s="166"/>
    </row>
    <row r="418">
      <c r="A418" s="997"/>
      <c r="B418" s="986"/>
      <c r="C418" s="747"/>
      <c r="D418" s="771"/>
      <c r="E418" s="998"/>
      <c r="F418" s="680"/>
      <c r="G418" s="998"/>
      <c r="H418" s="680"/>
      <c r="I418" s="771"/>
      <c r="J418" s="754"/>
      <c r="K418" s="777"/>
      <c r="L418" s="777"/>
      <c r="M418" s="986"/>
      <c r="N418" s="951"/>
      <c r="O418" s="951"/>
      <c r="P418" s="777"/>
      <c r="Q418" s="115"/>
      <c r="R418" s="165"/>
      <c r="S418" s="165"/>
      <c r="T418" s="165"/>
      <c r="U418" s="165"/>
      <c r="V418" s="166"/>
      <c r="W418" s="166"/>
      <c r="X418" s="166"/>
    </row>
    <row r="419">
      <c r="A419" s="997"/>
      <c r="B419" s="986"/>
      <c r="C419" s="747"/>
      <c r="D419" s="771"/>
      <c r="E419" s="998"/>
      <c r="F419" s="680"/>
      <c r="G419" s="998"/>
      <c r="H419" s="680"/>
      <c r="I419" s="680"/>
      <c r="J419" s="754"/>
      <c r="K419" s="755"/>
      <c r="L419" s="777"/>
      <c r="M419" s="777"/>
      <c r="N419" s="680"/>
      <c r="O419" s="777"/>
      <c r="P419" s="777"/>
      <c r="Q419" s="115"/>
      <c r="R419" s="165"/>
      <c r="S419" s="165"/>
      <c r="T419" s="165"/>
      <c r="U419" s="165"/>
      <c r="V419" s="166"/>
      <c r="W419" s="166"/>
      <c r="X419" s="166"/>
    </row>
    <row r="420">
      <c r="A420" s="997"/>
      <c r="B420" s="986"/>
      <c r="C420" s="747"/>
      <c r="D420" s="771"/>
      <c r="E420" s="998"/>
      <c r="F420" s="680"/>
      <c r="G420" s="998"/>
      <c r="H420" s="680"/>
      <c r="I420" s="443"/>
      <c r="J420" s="754"/>
      <c r="K420" s="777"/>
      <c r="L420" s="777"/>
      <c r="M420" s="986"/>
      <c r="N420" s="951"/>
      <c r="O420" s="443"/>
      <c r="P420" s="777"/>
      <c r="Q420" s="115"/>
      <c r="R420" s="165"/>
      <c r="S420" s="165"/>
      <c r="T420" s="165"/>
      <c r="U420" s="165"/>
      <c r="V420" s="166"/>
      <c r="W420" s="166"/>
      <c r="X420" s="166"/>
    </row>
    <row r="421">
      <c r="A421" s="994"/>
      <c r="B421" s="986"/>
      <c r="C421" s="747"/>
      <c r="D421" s="771"/>
      <c r="E421" s="998"/>
      <c r="F421" s="680"/>
      <c r="G421" s="998"/>
      <c r="H421" s="680"/>
      <c r="I421" s="443"/>
      <c r="J421" s="754"/>
      <c r="K421" s="988"/>
      <c r="L421" s="777"/>
      <c r="M421" s="777"/>
      <c r="N421" s="747"/>
      <c r="O421" s="777"/>
      <c r="P421" s="777"/>
      <c r="Q421" s="115"/>
      <c r="R421" s="165"/>
      <c r="S421" s="165"/>
      <c r="T421" s="165"/>
      <c r="U421" s="165"/>
      <c r="V421" s="166"/>
      <c r="W421" s="166"/>
      <c r="X421" s="166"/>
    </row>
    <row r="422">
      <c r="A422" s="994"/>
      <c r="B422" s="986"/>
      <c r="C422" s="443"/>
      <c r="D422" s="443"/>
      <c r="E422" s="994"/>
      <c r="F422" s="679"/>
      <c r="G422" s="994"/>
      <c r="H422" s="680"/>
      <c r="I422" s="443"/>
      <c r="J422" s="443"/>
      <c r="K422" s="755"/>
      <c r="L422" s="754"/>
      <c r="M422" s="754"/>
      <c r="N422" s="443"/>
      <c r="O422" s="443"/>
      <c r="P422" s="777"/>
      <c r="Q422" s="115"/>
      <c r="R422" s="165"/>
      <c r="S422" s="165"/>
      <c r="T422" s="165"/>
      <c r="U422" s="165"/>
      <c r="V422" s="166"/>
      <c r="W422" s="166"/>
      <c r="X422" s="166"/>
    </row>
    <row r="423">
      <c r="A423" s="994"/>
      <c r="B423" s="986"/>
      <c r="C423" s="443"/>
      <c r="D423" s="443"/>
      <c r="E423" s="994"/>
      <c r="F423" s="679"/>
      <c r="G423" s="994"/>
      <c r="H423" s="680"/>
      <c r="I423" s="443"/>
      <c r="J423" s="443"/>
      <c r="K423" s="988"/>
      <c r="L423" s="443"/>
      <c r="M423" s="999"/>
      <c r="N423" s="443"/>
      <c r="O423" s="443"/>
      <c r="P423" s="777"/>
      <c r="Q423" s="152"/>
      <c r="R423" s="162"/>
      <c r="S423" s="162"/>
      <c r="T423" s="162"/>
      <c r="U423" s="162"/>
      <c r="V423" s="163"/>
      <c r="W423" s="163"/>
      <c r="X423" s="163"/>
    </row>
    <row r="424">
      <c r="A424" s="994"/>
      <c r="B424" s="986"/>
      <c r="C424" s="443"/>
      <c r="D424" s="443"/>
      <c r="E424" s="994"/>
      <c r="F424" s="679"/>
      <c r="G424" s="994"/>
      <c r="H424" s="680"/>
      <c r="I424" s="443"/>
      <c r="J424" s="443"/>
      <c r="K424" s="755"/>
      <c r="L424" s="754"/>
      <c r="M424" s="994"/>
      <c r="N424" s="443"/>
      <c r="O424" s="754"/>
      <c r="P424" s="777"/>
      <c r="Q424" s="152"/>
      <c r="R424" s="162"/>
      <c r="S424" s="162"/>
      <c r="T424" s="162"/>
      <c r="U424" s="162"/>
      <c r="V424" s="163"/>
      <c r="W424" s="163"/>
      <c r="X424" s="163"/>
    </row>
    <row r="425">
      <c r="A425" s="994"/>
      <c r="B425" s="986"/>
      <c r="C425" s="443"/>
      <c r="D425" s="443"/>
      <c r="E425" s="994"/>
      <c r="F425" s="679"/>
      <c r="G425" s="994"/>
      <c r="H425" s="680"/>
      <c r="I425" s="443"/>
      <c r="J425" s="443"/>
      <c r="K425" s="988"/>
      <c r="L425" s="443"/>
      <c r="M425" s="999"/>
      <c r="N425" s="443"/>
      <c r="O425" s="443"/>
      <c r="P425" s="777"/>
      <c r="Q425" s="152"/>
      <c r="R425" s="162"/>
      <c r="S425" s="162"/>
      <c r="T425" s="162"/>
      <c r="U425" s="162"/>
      <c r="V425" s="163"/>
      <c r="W425" s="163"/>
      <c r="X425" s="163"/>
    </row>
    <row r="426">
      <c r="A426" s="994"/>
      <c r="B426" s="986"/>
      <c r="C426" s="443"/>
      <c r="D426" s="443"/>
      <c r="E426" s="994"/>
      <c r="F426" s="679"/>
      <c r="G426" s="994"/>
      <c r="H426" s="680"/>
      <c r="I426" s="443"/>
      <c r="J426" s="443"/>
      <c r="K426" s="988"/>
      <c r="L426" s="443"/>
      <c r="M426" s="999"/>
      <c r="N426" s="443"/>
      <c r="O426" s="754"/>
      <c r="P426" s="777"/>
      <c r="Q426" s="152"/>
      <c r="R426" s="162"/>
      <c r="S426" s="162"/>
      <c r="T426" s="162"/>
      <c r="U426" s="162"/>
      <c r="V426" s="163"/>
      <c r="W426" s="163"/>
      <c r="X426" s="163"/>
    </row>
    <row r="427">
      <c r="A427" s="994"/>
      <c r="B427" s="986"/>
      <c r="C427" s="443"/>
      <c r="D427" s="443"/>
      <c r="E427" s="994"/>
      <c r="F427" s="679"/>
      <c r="G427" s="995"/>
      <c r="H427" s="680"/>
      <c r="I427" s="443"/>
      <c r="J427" s="443"/>
      <c r="K427" s="755"/>
      <c r="L427" s="754"/>
      <c r="M427" s="754"/>
      <c r="N427" s="443"/>
      <c r="O427" s="443"/>
      <c r="P427" s="777"/>
      <c r="Q427" s="152"/>
      <c r="R427" s="162"/>
      <c r="S427" s="162"/>
      <c r="T427" s="162"/>
      <c r="U427" s="162"/>
      <c r="V427" s="163"/>
      <c r="W427" s="163"/>
      <c r="X427" s="163"/>
    </row>
    <row r="428">
      <c r="A428" s="994"/>
      <c r="B428" s="986"/>
      <c r="C428" s="443"/>
      <c r="D428" s="443"/>
      <c r="E428" s="994"/>
      <c r="F428" s="679"/>
      <c r="G428" s="994"/>
      <c r="H428" s="680"/>
      <c r="I428" s="443"/>
      <c r="J428" s="443"/>
      <c r="K428" s="755"/>
      <c r="L428" s="754"/>
      <c r="M428" s="754"/>
      <c r="N428" s="443"/>
      <c r="O428" s="443"/>
      <c r="P428" s="777"/>
      <c r="Q428" s="152"/>
      <c r="R428" s="162"/>
      <c r="S428" s="162"/>
      <c r="T428" s="162"/>
      <c r="U428" s="162"/>
      <c r="V428" s="163"/>
      <c r="W428" s="163"/>
      <c r="X428" s="163"/>
    </row>
    <row r="429">
      <c r="A429" s="994"/>
      <c r="B429" s="986"/>
      <c r="C429" s="443"/>
      <c r="D429" s="443"/>
      <c r="E429" s="994"/>
      <c r="F429" s="679"/>
      <c r="G429" s="994"/>
      <c r="H429" s="680"/>
      <c r="I429" s="443"/>
      <c r="J429" s="443"/>
      <c r="K429" s="988"/>
      <c r="L429" s="443"/>
      <c r="M429" s="994"/>
      <c r="N429" s="443"/>
      <c r="O429" s="754"/>
      <c r="P429" s="777"/>
      <c r="Q429" s="152"/>
      <c r="R429" s="162"/>
      <c r="S429" s="162"/>
      <c r="T429" s="162"/>
      <c r="U429" s="162"/>
      <c r="V429" s="163"/>
      <c r="W429" s="163"/>
      <c r="X429" s="163"/>
    </row>
    <row r="430">
      <c r="A430" s="994"/>
      <c r="B430" s="986"/>
      <c r="C430" s="443"/>
      <c r="D430" s="443"/>
      <c r="E430" s="994"/>
      <c r="F430" s="679"/>
      <c r="G430" s="994"/>
      <c r="H430" s="680"/>
      <c r="I430" s="443"/>
      <c r="J430" s="754"/>
      <c r="K430" s="755"/>
      <c r="L430" s="754"/>
      <c r="M430" s="754"/>
      <c r="N430" s="443"/>
      <c r="O430" s="754"/>
      <c r="P430" s="777"/>
      <c r="Q430" s="152"/>
      <c r="R430" s="162"/>
      <c r="S430" s="162"/>
      <c r="T430" s="162"/>
      <c r="U430" s="162"/>
      <c r="V430" s="163"/>
      <c r="W430" s="163"/>
      <c r="X430" s="163"/>
    </row>
    <row r="431">
      <c r="A431" s="994"/>
      <c r="B431" s="986"/>
      <c r="C431" s="443"/>
      <c r="D431" s="443"/>
      <c r="E431" s="994"/>
      <c r="F431" s="679"/>
      <c r="G431" s="994"/>
      <c r="H431" s="680"/>
      <c r="I431" s="443"/>
      <c r="J431" s="754"/>
      <c r="K431" s="755"/>
      <c r="L431" s="754"/>
      <c r="M431" s="754"/>
      <c r="N431" s="443"/>
      <c r="O431" s="754"/>
      <c r="P431" s="777"/>
      <c r="Q431" s="152"/>
      <c r="R431" s="162"/>
      <c r="S431" s="162"/>
      <c r="T431" s="162"/>
      <c r="U431" s="162"/>
      <c r="V431" s="163"/>
      <c r="W431" s="163"/>
      <c r="X431" s="163"/>
    </row>
    <row r="432">
      <c r="A432" s="994"/>
      <c r="B432" s="986"/>
      <c r="C432" s="443"/>
      <c r="D432" s="443"/>
      <c r="E432" s="994"/>
      <c r="F432" s="679"/>
      <c r="G432" s="994"/>
      <c r="H432" s="680"/>
      <c r="I432" s="443"/>
      <c r="J432" s="754"/>
      <c r="K432" s="755"/>
      <c r="L432" s="754"/>
      <c r="M432" s="754"/>
      <c r="N432" s="443"/>
      <c r="O432" s="754"/>
      <c r="P432" s="777"/>
      <c r="Q432" s="152"/>
      <c r="R432" s="162"/>
      <c r="S432" s="162"/>
      <c r="T432" s="162"/>
      <c r="U432" s="162"/>
      <c r="V432" s="163"/>
      <c r="W432" s="163"/>
      <c r="X432" s="163"/>
    </row>
    <row r="433">
      <c r="A433" s="994"/>
      <c r="B433" s="986"/>
      <c r="C433" s="443"/>
      <c r="D433" s="443"/>
      <c r="E433" s="994"/>
      <c r="F433" s="679"/>
      <c r="G433" s="994"/>
      <c r="H433" s="680"/>
      <c r="I433" s="443"/>
      <c r="J433" s="443"/>
      <c r="K433" s="988"/>
      <c r="L433" s="443"/>
      <c r="M433" s="754"/>
      <c r="N433" s="443"/>
      <c r="O433" s="443"/>
      <c r="P433" s="777"/>
      <c r="Q433" s="152"/>
      <c r="R433" s="162"/>
      <c r="S433" s="162"/>
      <c r="T433" s="162"/>
      <c r="U433" s="162"/>
      <c r="V433" s="163"/>
      <c r="W433" s="163"/>
      <c r="X433" s="163"/>
    </row>
    <row r="434">
      <c r="A434" s="994"/>
      <c r="B434" s="986"/>
      <c r="C434" s="443"/>
      <c r="D434" s="443"/>
      <c r="E434" s="994"/>
      <c r="F434" s="679"/>
      <c r="G434" s="994"/>
      <c r="H434" s="680"/>
      <c r="I434" s="443"/>
      <c r="J434" s="443"/>
      <c r="K434" s="755"/>
      <c r="L434" s="754"/>
      <c r="M434" s="754"/>
      <c r="N434" s="443"/>
      <c r="O434" s="754"/>
      <c r="P434" s="777"/>
      <c r="Q434" s="152"/>
      <c r="R434" s="162"/>
      <c r="S434" s="162"/>
      <c r="T434" s="162"/>
      <c r="U434" s="162"/>
      <c r="V434" s="163"/>
      <c r="W434" s="163"/>
      <c r="X434" s="163"/>
    </row>
    <row r="435">
      <c r="A435" s="994"/>
      <c r="B435" s="986"/>
      <c r="C435" s="443"/>
      <c r="D435" s="443"/>
      <c r="E435" s="994"/>
      <c r="F435" s="679"/>
      <c r="G435" s="994"/>
      <c r="H435" s="680"/>
      <c r="I435" s="443"/>
      <c r="J435" s="443"/>
      <c r="K435" s="988"/>
      <c r="L435" s="443"/>
      <c r="M435" s="994"/>
      <c r="N435" s="443"/>
      <c r="O435" s="754"/>
      <c r="P435" s="777"/>
      <c r="Q435" s="152"/>
      <c r="R435" s="162"/>
      <c r="S435" s="162"/>
      <c r="T435" s="162"/>
      <c r="U435" s="162"/>
      <c r="V435" s="163"/>
      <c r="W435" s="163"/>
      <c r="X435" s="163"/>
    </row>
    <row r="436">
      <c r="A436" s="994"/>
      <c r="B436" s="986"/>
      <c r="C436" s="443"/>
      <c r="D436" s="443"/>
      <c r="E436" s="994"/>
      <c r="F436" s="679"/>
      <c r="G436" s="994"/>
      <c r="H436" s="680"/>
      <c r="I436" s="443"/>
      <c r="J436" s="754"/>
      <c r="K436" s="755"/>
      <c r="L436" s="754"/>
      <c r="M436" s="754"/>
      <c r="N436" s="443"/>
      <c r="O436" s="754"/>
      <c r="P436" s="777"/>
      <c r="Q436" s="152"/>
      <c r="R436" s="162"/>
      <c r="S436" s="162"/>
      <c r="T436" s="162"/>
      <c r="U436" s="162"/>
      <c r="V436" s="163"/>
      <c r="W436" s="163"/>
      <c r="X436" s="163"/>
    </row>
    <row r="437">
      <c r="A437" s="994"/>
      <c r="B437" s="986"/>
      <c r="C437" s="443"/>
      <c r="D437" s="443"/>
      <c r="E437" s="994"/>
      <c r="F437" s="679"/>
      <c r="G437" s="994"/>
      <c r="H437" s="680"/>
      <c r="I437" s="443"/>
      <c r="J437" s="443"/>
      <c r="K437" s="755"/>
      <c r="L437" s="754"/>
      <c r="M437" s="754"/>
      <c r="N437" s="443"/>
      <c r="O437" s="443"/>
      <c r="P437" s="777"/>
      <c r="Q437" s="152"/>
      <c r="R437" s="162"/>
      <c r="S437" s="162"/>
      <c r="T437" s="162"/>
      <c r="U437" s="162"/>
      <c r="V437" s="163"/>
      <c r="W437" s="163"/>
      <c r="X437" s="163"/>
    </row>
    <row r="438">
      <c r="A438" s="994"/>
      <c r="B438" s="986"/>
      <c r="C438" s="443"/>
      <c r="D438" s="443"/>
      <c r="E438" s="994"/>
      <c r="F438" s="679"/>
      <c r="G438" s="994"/>
      <c r="H438" s="680"/>
      <c r="I438" s="443"/>
      <c r="J438" s="754"/>
      <c r="K438" s="755"/>
      <c r="L438" s="754"/>
      <c r="M438" s="754"/>
      <c r="N438" s="443"/>
      <c r="O438" s="754"/>
      <c r="P438" s="777"/>
      <c r="Q438" s="152"/>
      <c r="R438" s="162"/>
      <c r="S438" s="162"/>
      <c r="T438" s="162"/>
      <c r="U438" s="162"/>
      <c r="V438" s="163"/>
      <c r="W438" s="163"/>
      <c r="X438" s="163"/>
    </row>
    <row r="439">
      <c r="A439" s="994"/>
      <c r="B439" s="986"/>
      <c r="C439" s="443"/>
      <c r="D439" s="443"/>
      <c r="E439" s="994"/>
      <c r="F439" s="679"/>
      <c r="G439" s="994"/>
      <c r="H439" s="680"/>
      <c r="I439" s="443"/>
      <c r="J439" s="754"/>
      <c r="K439" s="988"/>
      <c r="L439" s="754"/>
      <c r="M439" s="754"/>
      <c r="N439" s="443"/>
      <c r="O439" s="754"/>
      <c r="P439" s="777"/>
      <c r="Q439" s="152"/>
      <c r="R439" s="162"/>
      <c r="S439" s="162"/>
      <c r="T439" s="162"/>
      <c r="U439" s="162"/>
      <c r="V439" s="163"/>
      <c r="W439" s="163"/>
      <c r="X439" s="163"/>
    </row>
    <row r="440">
      <c r="A440" s="994"/>
      <c r="B440" s="986"/>
      <c r="C440" s="443"/>
      <c r="D440" s="443"/>
      <c r="E440" s="994"/>
      <c r="F440" s="679"/>
      <c r="G440" s="994"/>
      <c r="H440" s="680"/>
      <c r="I440" s="443"/>
      <c r="J440" s="443"/>
      <c r="K440" s="988"/>
      <c r="L440" s="443"/>
      <c r="M440" s="754"/>
      <c r="N440" s="443"/>
      <c r="O440" s="754"/>
      <c r="P440" s="777"/>
      <c r="Q440" s="152"/>
      <c r="R440" s="162"/>
      <c r="S440" s="162"/>
      <c r="T440" s="162"/>
      <c r="U440" s="162"/>
      <c r="V440" s="163"/>
      <c r="W440" s="163"/>
      <c r="X440" s="163"/>
    </row>
    <row r="441">
      <c r="A441" s="994"/>
      <c r="B441" s="986"/>
      <c r="C441" s="443"/>
      <c r="D441" s="443"/>
      <c r="E441" s="994"/>
      <c r="F441" s="679"/>
      <c r="G441" s="994"/>
      <c r="H441" s="680"/>
      <c r="I441" s="443"/>
      <c r="J441" s="443"/>
      <c r="K441" s="755"/>
      <c r="L441" s="754"/>
      <c r="M441" s="754"/>
      <c r="N441" s="443"/>
      <c r="O441" s="754"/>
      <c r="P441" s="777"/>
      <c r="Q441" s="152"/>
      <c r="R441" s="162"/>
      <c r="S441" s="162"/>
      <c r="T441" s="162"/>
      <c r="U441" s="162"/>
      <c r="V441" s="163"/>
      <c r="W441" s="163"/>
      <c r="X441" s="163"/>
    </row>
    <row r="442">
      <c r="A442" s="994"/>
      <c r="B442" s="986"/>
      <c r="C442" s="443"/>
      <c r="D442" s="443"/>
      <c r="E442" s="994"/>
      <c r="F442" s="679"/>
      <c r="G442" s="994"/>
      <c r="H442" s="680"/>
      <c r="I442" s="443"/>
      <c r="J442" s="443"/>
      <c r="K442" s="988"/>
      <c r="L442" s="754"/>
      <c r="M442" s="754"/>
      <c r="N442" s="443"/>
      <c r="O442" s="754"/>
      <c r="P442" s="777"/>
      <c r="Q442" s="152"/>
      <c r="R442" s="162"/>
      <c r="S442" s="162"/>
      <c r="T442" s="162"/>
      <c r="U442" s="162"/>
      <c r="V442" s="163"/>
      <c r="W442" s="163"/>
      <c r="X442" s="163"/>
    </row>
    <row r="443">
      <c r="A443" s="994"/>
      <c r="B443" s="986"/>
      <c r="C443" s="443"/>
      <c r="D443" s="443"/>
      <c r="E443" s="994"/>
      <c r="F443" s="679"/>
      <c r="G443" s="994"/>
      <c r="H443" s="680"/>
      <c r="I443" s="443"/>
      <c r="J443" s="443"/>
      <c r="K443" s="755"/>
      <c r="L443" s="754"/>
      <c r="M443" s="754"/>
      <c r="N443" s="443"/>
      <c r="O443" s="754"/>
      <c r="P443" s="777"/>
      <c r="Q443" s="152"/>
      <c r="R443" s="162"/>
      <c r="S443" s="162"/>
      <c r="T443" s="162"/>
      <c r="U443" s="162"/>
      <c r="V443" s="163"/>
      <c r="W443" s="163"/>
      <c r="X443" s="163"/>
    </row>
    <row r="444">
      <c r="A444" s="994"/>
      <c r="B444" s="986"/>
      <c r="C444" s="443"/>
      <c r="D444" s="443"/>
      <c r="E444" s="994"/>
      <c r="F444" s="679"/>
      <c r="G444" s="995"/>
      <c r="H444" s="680"/>
      <c r="I444" s="443"/>
      <c r="J444" s="443"/>
      <c r="K444" s="988"/>
      <c r="L444" s="443"/>
      <c r="M444" s="994"/>
      <c r="N444" s="443"/>
      <c r="O444" s="754"/>
      <c r="P444" s="777"/>
      <c r="Q444" s="152"/>
      <c r="R444" s="162"/>
      <c r="S444" s="162"/>
      <c r="T444" s="162"/>
      <c r="U444" s="162"/>
      <c r="V444" s="163"/>
      <c r="W444" s="163"/>
      <c r="X444" s="163"/>
    </row>
    <row r="445">
      <c r="A445" s="994"/>
      <c r="B445" s="986"/>
      <c r="C445" s="443"/>
      <c r="D445" s="443"/>
      <c r="E445" s="994"/>
      <c r="F445" s="679"/>
      <c r="G445" s="994"/>
      <c r="H445" s="680"/>
      <c r="I445" s="443"/>
      <c r="J445" s="443"/>
      <c r="K445" s="755"/>
      <c r="L445" s="754"/>
      <c r="M445" s="754"/>
      <c r="N445" s="443"/>
      <c r="O445" s="754"/>
      <c r="P445" s="777"/>
      <c r="Q445" s="152"/>
      <c r="R445" s="162"/>
      <c r="S445" s="162"/>
      <c r="T445" s="162"/>
      <c r="U445" s="162"/>
      <c r="V445" s="163"/>
      <c r="W445" s="163"/>
      <c r="X445" s="163"/>
    </row>
    <row r="446">
      <c r="A446" s="994"/>
      <c r="B446" s="986"/>
      <c r="C446" s="443"/>
      <c r="D446" s="443"/>
      <c r="E446" s="994"/>
      <c r="F446" s="679"/>
      <c r="G446" s="995"/>
      <c r="H446" s="680"/>
      <c r="I446" s="443"/>
      <c r="J446" s="754"/>
      <c r="K446" s="755"/>
      <c r="L446" s="754"/>
      <c r="M446" s="754"/>
      <c r="N446" s="443"/>
      <c r="O446" s="754"/>
      <c r="P446" s="777"/>
      <c r="Q446" s="152"/>
      <c r="R446" s="162"/>
      <c r="S446" s="162"/>
      <c r="T446" s="162"/>
      <c r="U446" s="162"/>
      <c r="V446" s="163"/>
      <c r="W446" s="163"/>
      <c r="X446" s="163"/>
    </row>
    <row r="447">
      <c r="A447" s="994"/>
      <c r="B447" s="986"/>
      <c r="C447" s="443"/>
      <c r="D447" s="443"/>
      <c r="E447" s="994"/>
      <c r="F447" s="679"/>
      <c r="G447" s="994"/>
      <c r="H447" s="680"/>
      <c r="I447" s="443"/>
      <c r="J447" s="443"/>
      <c r="K447" s="988"/>
      <c r="L447" s="443"/>
      <c r="M447" s="999"/>
      <c r="N447" s="443"/>
      <c r="O447" s="443"/>
      <c r="P447" s="777"/>
      <c r="Q447" s="152"/>
      <c r="R447" s="162"/>
      <c r="S447" s="162"/>
      <c r="T447" s="162"/>
      <c r="U447" s="162"/>
      <c r="V447" s="163"/>
      <c r="W447" s="163"/>
      <c r="X447" s="163"/>
    </row>
    <row r="448">
      <c r="A448" s="994"/>
      <c r="B448" s="986"/>
      <c r="C448" s="443"/>
      <c r="D448" s="443"/>
      <c r="E448" s="994"/>
      <c r="F448" s="679"/>
      <c r="G448" s="994"/>
      <c r="H448" s="680"/>
      <c r="I448" s="443"/>
      <c r="J448" s="443"/>
      <c r="K448" s="755"/>
      <c r="L448" s="754"/>
      <c r="M448" s="994"/>
      <c r="N448" s="443"/>
      <c r="O448" s="754"/>
      <c r="P448" s="777"/>
      <c r="Q448" s="152"/>
      <c r="R448" s="162"/>
      <c r="S448" s="162"/>
      <c r="T448" s="162"/>
      <c r="U448" s="162"/>
      <c r="V448" s="163"/>
      <c r="W448" s="163"/>
      <c r="X448" s="163"/>
    </row>
    <row r="449">
      <c r="A449" s="994"/>
      <c r="B449" s="986"/>
      <c r="C449" s="443"/>
      <c r="D449" s="443"/>
      <c r="E449" s="994"/>
      <c r="F449" s="679"/>
      <c r="G449" s="995"/>
      <c r="H449" s="680"/>
      <c r="I449" s="443"/>
      <c r="J449" s="443"/>
      <c r="K449" s="988"/>
      <c r="L449" s="443"/>
      <c r="M449" s="999"/>
      <c r="N449" s="443"/>
      <c r="O449" s="443"/>
      <c r="P449" s="777"/>
      <c r="Q449" s="152"/>
      <c r="R449" s="162"/>
      <c r="S449" s="162"/>
      <c r="T449" s="162"/>
      <c r="U449" s="162"/>
      <c r="V449" s="163"/>
      <c r="W449" s="163"/>
      <c r="X449" s="163"/>
    </row>
    <row r="450">
      <c r="A450" s="994"/>
      <c r="B450" s="986"/>
      <c r="C450" s="443"/>
      <c r="D450" s="443"/>
      <c r="E450" s="994"/>
      <c r="F450" s="679"/>
      <c r="G450" s="995"/>
      <c r="H450" s="680"/>
      <c r="I450" s="443"/>
      <c r="J450" s="443"/>
      <c r="K450" s="988"/>
      <c r="L450" s="443"/>
      <c r="M450" s="999"/>
      <c r="N450" s="443"/>
      <c r="O450" s="443"/>
      <c r="P450" s="777"/>
      <c r="Q450" s="152"/>
      <c r="R450" s="162"/>
      <c r="S450" s="162"/>
      <c r="T450" s="162"/>
      <c r="U450" s="162"/>
      <c r="V450" s="163"/>
      <c r="W450" s="163"/>
      <c r="X450" s="163"/>
    </row>
    <row r="451">
      <c r="A451" s="994"/>
      <c r="B451" s="986"/>
      <c r="C451" s="443"/>
      <c r="D451" s="443"/>
      <c r="E451" s="994"/>
      <c r="F451" s="679"/>
      <c r="G451" s="994"/>
      <c r="H451" s="680"/>
      <c r="I451" s="443"/>
      <c r="J451" s="754"/>
      <c r="K451" s="755"/>
      <c r="L451" s="754"/>
      <c r="M451" s="754"/>
      <c r="N451" s="443"/>
      <c r="O451" s="754"/>
      <c r="P451" s="777"/>
      <c r="Q451" s="152"/>
      <c r="R451" s="162"/>
      <c r="S451" s="162"/>
      <c r="T451" s="162"/>
      <c r="U451" s="162"/>
      <c r="V451" s="163"/>
      <c r="W451" s="163"/>
      <c r="X451" s="163"/>
    </row>
    <row r="452">
      <c r="A452" s="994"/>
      <c r="B452" s="986"/>
      <c r="C452" s="443"/>
      <c r="D452" s="443"/>
      <c r="E452" s="994"/>
      <c r="F452" s="679"/>
      <c r="G452" s="994"/>
      <c r="H452" s="680"/>
      <c r="I452" s="443"/>
      <c r="J452" s="443"/>
      <c r="K452" s="755"/>
      <c r="L452" s="754"/>
      <c r="M452" s="754"/>
      <c r="N452" s="443"/>
      <c r="O452" s="754"/>
      <c r="P452" s="777"/>
      <c r="Q452" s="152"/>
      <c r="R452" s="162"/>
      <c r="S452" s="162"/>
      <c r="T452" s="162"/>
      <c r="U452" s="162"/>
      <c r="V452" s="163"/>
      <c r="W452" s="163"/>
      <c r="X452" s="163"/>
    </row>
    <row r="453">
      <c r="A453" s="994"/>
      <c r="B453" s="986"/>
      <c r="C453" s="443"/>
      <c r="D453" s="443"/>
      <c r="E453" s="994"/>
      <c r="F453" s="679"/>
      <c r="G453" s="994"/>
      <c r="H453" s="680"/>
      <c r="I453" s="443"/>
      <c r="J453" s="443"/>
      <c r="K453" s="988"/>
      <c r="L453" s="443"/>
      <c r="M453" s="994"/>
      <c r="N453" s="443"/>
      <c r="O453" s="443"/>
      <c r="P453" s="777"/>
      <c r="Q453" s="152"/>
      <c r="R453" s="162"/>
      <c r="S453" s="162"/>
      <c r="T453" s="162"/>
      <c r="U453" s="162"/>
      <c r="V453" s="163"/>
      <c r="W453" s="163"/>
      <c r="X453" s="163"/>
    </row>
    <row r="454">
      <c r="A454" s="994"/>
      <c r="B454" s="986"/>
      <c r="C454" s="443"/>
      <c r="D454" s="443"/>
      <c r="E454" s="994"/>
      <c r="F454" s="679"/>
      <c r="G454" s="994"/>
      <c r="H454" s="680"/>
      <c r="I454" s="443"/>
      <c r="J454" s="443"/>
      <c r="K454" s="754"/>
      <c r="L454" s="754"/>
      <c r="M454" s="986"/>
      <c r="N454" s="951"/>
      <c r="O454" s="443"/>
      <c r="P454" s="777"/>
      <c r="Q454" s="152"/>
      <c r="R454" s="162"/>
      <c r="S454" s="162"/>
      <c r="T454" s="162"/>
      <c r="U454" s="162"/>
      <c r="V454" s="163"/>
      <c r="W454" s="163"/>
      <c r="X454" s="163"/>
    </row>
    <row r="455">
      <c r="A455" s="994"/>
      <c r="B455" s="986"/>
      <c r="C455" s="443"/>
      <c r="D455" s="443"/>
      <c r="E455" s="994"/>
      <c r="F455" s="679"/>
      <c r="G455" s="994"/>
      <c r="H455" s="680"/>
      <c r="I455" s="443"/>
      <c r="J455" s="443"/>
      <c r="K455" s="988"/>
      <c r="L455" s="754"/>
      <c r="M455" s="999"/>
      <c r="N455" s="443"/>
      <c r="O455" s="443"/>
      <c r="P455" s="777"/>
      <c r="Q455" s="152"/>
      <c r="R455" s="162"/>
      <c r="S455" s="162"/>
      <c r="T455" s="162"/>
      <c r="U455" s="162"/>
      <c r="V455" s="163"/>
      <c r="W455" s="163"/>
      <c r="X455" s="163"/>
    </row>
    <row r="456">
      <c r="A456" s="994"/>
      <c r="B456" s="986"/>
      <c r="C456" s="443"/>
      <c r="D456" s="443"/>
      <c r="E456" s="994"/>
      <c r="F456" s="679"/>
      <c r="G456" s="995"/>
      <c r="H456" s="680"/>
      <c r="I456" s="443"/>
      <c r="J456" s="443"/>
      <c r="K456" s="755"/>
      <c r="L456" s="754"/>
      <c r="M456" s="754"/>
      <c r="N456" s="443"/>
      <c r="O456" s="443"/>
      <c r="P456" s="777"/>
      <c r="Q456" s="152"/>
      <c r="R456" s="162"/>
      <c r="S456" s="162"/>
      <c r="T456" s="162"/>
      <c r="U456" s="162"/>
      <c r="V456" s="163"/>
      <c r="W456" s="163"/>
      <c r="X456" s="163"/>
    </row>
    <row r="457">
      <c r="A457" s="994"/>
      <c r="B457" s="986"/>
      <c r="C457" s="443"/>
      <c r="D457" s="443"/>
      <c r="E457" s="994"/>
      <c r="F457" s="679"/>
      <c r="G457" s="994"/>
      <c r="H457" s="680"/>
      <c r="I457" s="443"/>
      <c r="J457" s="443"/>
      <c r="K457" s="988"/>
      <c r="L457" s="443"/>
      <c r="M457" s="754"/>
      <c r="N457" s="443"/>
      <c r="O457" s="754"/>
      <c r="P457" s="777"/>
      <c r="Q457" s="152"/>
      <c r="R457" s="162"/>
      <c r="S457" s="162"/>
      <c r="T457" s="162"/>
      <c r="U457" s="162"/>
      <c r="V457" s="163"/>
      <c r="W457" s="163"/>
      <c r="X457" s="163"/>
    </row>
    <row r="458">
      <c r="A458" s="994"/>
      <c r="B458" s="986"/>
      <c r="C458" s="443"/>
      <c r="D458" s="443"/>
      <c r="E458" s="994"/>
      <c r="F458" s="679"/>
      <c r="G458" s="994"/>
      <c r="H458" s="680"/>
      <c r="I458" s="443"/>
      <c r="J458" s="443"/>
      <c r="K458" s="755"/>
      <c r="L458" s="754"/>
      <c r="M458" s="754"/>
      <c r="N458" s="443"/>
      <c r="O458" s="443"/>
      <c r="P458" s="777"/>
      <c r="Q458" s="152"/>
      <c r="R458" s="162"/>
      <c r="S458" s="162"/>
      <c r="T458" s="162"/>
      <c r="U458" s="162"/>
      <c r="V458" s="163"/>
      <c r="W458" s="163"/>
      <c r="X458" s="163"/>
    </row>
    <row r="459">
      <c r="A459" s="994"/>
      <c r="B459" s="986"/>
      <c r="C459" s="443"/>
      <c r="D459" s="443"/>
      <c r="E459" s="994"/>
      <c r="F459" s="679"/>
      <c r="G459" s="994"/>
      <c r="H459" s="680"/>
      <c r="I459" s="443"/>
      <c r="J459" s="443"/>
      <c r="K459" s="988"/>
      <c r="L459" s="443"/>
      <c r="M459" s="994"/>
      <c r="N459" s="443"/>
      <c r="O459" s="443"/>
      <c r="P459" s="777"/>
      <c r="Q459" s="152"/>
      <c r="R459" s="162"/>
      <c r="S459" s="162"/>
      <c r="T459" s="162"/>
      <c r="U459" s="162"/>
      <c r="V459" s="163"/>
      <c r="W459" s="163"/>
      <c r="X459" s="163"/>
    </row>
    <row r="460">
      <c r="A460" s="994"/>
      <c r="B460" s="986"/>
      <c r="C460" s="443"/>
      <c r="D460" s="443"/>
      <c r="E460" s="994"/>
      <c r="F460" s="679"/>
      <c r="G460" s="995"/>
      <c r="H460" s="680"/>
      <c r="I460" s="443"/>
      <c r="J460" s="443"/>
      <c r="K460" s="755"/>
      <c r="L460" s="754"/>
      <c r="M460" s="754"/>
      <c r="N460" s="443"/>
      <c r="O460" s="443"/>
      <c r="P460" s="777"/>
      <c r="Q460" s="152"/>
      <c r="R460" s="162"/>
      <c r="S460" s="162"/>
      <c r="T460" s="162"/>
      <c r="U460" s="162"/>
      <c r="V460" s="163"/>
      <c r="W460" s="163"/>
      <c r="X460" s="163"/>
    </row>
    <row r="461">
      <c r="A461" s="994"/>
      <c r="B461" s="986"/>
      <c r="C461" s="443"/>
      <c r="D461" s="443"/>
      <c r="E461" s="994"/>
      <c r="F461" s="679"/>
      <c r="G461" s="994"/>
      <c r="H461" s="680"/>
      <c r="I461" s="443"/>
      <c r="J461" s="754"/>
      <c r="K461" s="988"/>
      <c r="L461" s="754"/>
      <c r="M461" s="754"/>
      <c r="N461" s="443"/>
      <c r="O461" s="754"/>
      <c r="P461" s="777"/>
      <c r="Q461" s="152"/>
      <c r="R461" s="162"/>
      <c r="S461" s="162"/>
      <c r="T461" s="162"/>
      <c r="U461" s="162"/>
      <c r="V461" s="163"/>
      <c r="W461" s="163"/>
      <c r="X461" s="163"/>
    </row>
    <row r="462">
      <c r="A462" s="994"/>
      <c r="B462" s="986"/>
      <c r="C462" s="443"/>
      <c r="D462" s="443"/>
      <c r="E462" s="994"/>
      <c r="F462" s="679"/>
      <c r="G462" s="994"/>
      <c r="H462" s="680"/>
      <c r="I462" s="443"/>
      <c r="J462" s="754"/>
      <c r="K462" s="754"/>
      <c r="L462" s="754"/>
      <c r="M462" s="986"/>
      <c r="N462" s="951"/>
      <c r="O462" s="443"/>
      <c r="P462" s="777"/>
      <c r="Q462" s="152"/>
      <c r="R462" s="162"/>
      <c r="S462" s="162"/>
      <c r="T462" s="162"/>
      <c r="U462" s="162"/>
      <c r="V462" s="163"/>
      <c r="W462" s="163"/>
      <c r="X462" s="163"/>
    </row>
    <row r="463">
      <c r="A463" s="994"/>
      <c r="B463" s="986"/>
      <c r="C463" s="443"/>
      <c r="D463" s="443"/>
      <c r="E463" s="994"/>
      <c r="F463" s="679"/>
      <c r="G463" s="995"/>
      <c r="H463" s="680"/>
      <c r="I463" s="443"/>
      <c r="J463" s="443"/>
      <c r="K463" s="755"/>
      <c r="L463" s="754"/>
      <c r="M463" s="994"/>
      <c r="N463" s="443"/>
      <c r="O463" s="443"/>
      <c r="P463" s="777"/>
      <c r="Q463" s="152"/>
      <c r="R463" s="162"/>
      <c r="S463" s="162"/>
      <c r="T463" s="162"/>
      <c r="U463" s="162"/>
      <c r="V463" s="163"/>
      <c r="W463" s="163"/>
      <c r="X463" s="163"/>
    </row>
    <row r="464">
      <c r="A464" s="994"/>
      <c r="B464" s="986"/>
      <c r="C464" s="443"/>
      <c r="D464" s="443"/>
      <c r="E464" s="994"/>
      <c r="F464" s="679"/>
      <c r="G464" s="994"/>
      <c r="H464" s="680"/>
      <c r="I464" s="443"/>
      <c r="J464" s="443"/>
      <c r="K464" s="755"/>
      <c r="L464" s="754"/>
      <c r="M464" s="443"/>
      <c r="N464" s="443"/>
      <c r="O464" s="754"/>
      <c r="P464" s="777"/>
      <c r="Q464" s="152"/>
      <c r="R464" s="162"/>
      <c r="S464" s="162"/>
      <c r="T464" s="162"/>
      <c r="U464" s="162"/>
      <c r="V464" s="163"/>
      <c r="W464" s="163"/>
      <c r="X464" s="163"/>
    </row>
    <row r="465">
      <c r="A465" s="994"/>
      <c r="B465" s="986"/>
      <c r="C465" s="443"/>
      <c r="D465" s="443"/>
      <c r="E465" s="994"/>
      <c r="F465" s="679"/>
      <c r="G465" s="994"/>
      <c r="H465" s="680"/>
      <c r="I465" s="443"/>
      <c r="J465" s="443"/>
      <c r="K465" s="755"/>
      <c r="L465" s="754"/>
      <c r="M465" s="754"/>
      <c r="N465" s="443"/>
      <c r="O465" s="754"/>
      <c r="P465" s="777"/>
      <c r="Q465" s="152"/>
      <c r="R465" s="162"/>
      <c r="S465" s="162"/>
      <c r="T465" s="162"/>
      <c r="U465" s="162"/>
      <c r="V465" s="163"/>
      <c r="W465" s="163"/>
      <c r="X465" s="163"/>
    </row>
    <row r="466">
      <c r="A466" s="994"/>
      <c r="B466" s="986"/>
      <c r="C466" s="443"/>
      <c r="D466" s="443"/>
      <c r="E466" s="994"/>
      <c r="F466" s="679"/>
      <c r="G466" s="995"/>
      <c r="H466" s="680"/>
      <c r="I466" s="443"/>
      <c r="J466" s="443"/>
      <c r="K466" s="988"/>
      <c r="L466" s="443"/>
      <c r="M466" s="754"/>
      <c r="N466" s="443"/>
      <c r="O466" s="754"/>
      <c r="P466" s="777"/>
      <c r="Q466" s="152"/>
      <c r="R466" s="162"/>
      <c r="S466" s="162"/>
      <c r="T466" s="162"/>
      <c r="U466" s="162"/>
      <c r="V466" s="163"/>
      <c r="W466" s="163"/>
      <c r="X466" s="163"/>
    </row>
    <row r="467">
      <c r="A467" s="994"/>
      <c r="B467" s="986"/>
      <c r="C467" s="443"/>
      <c r="D467" s="443"/>
      <c r="E467" s="994"/>
      <c r="F467" s="679"/>
      <c r="G467" s="994"/>
      <c r="H467" s="680"/>
      <c r="I467" s="443"/>
      <c r="J467" s="443"/>
      <c r="K467" s="755"/>
      <c r="L467" s="754"/>
      <c r="M467" s="754"/>
      <c r="N467" s="443"/>
      <c r="O467" s="443"/>
      <c r="P467" s="777"/>
      <c r="Q467" s="152"/>
      <c r="R467" s="162"/>
      <c r="S467" s="162"/>
      <c r="T467" s="162"/>
      <c r="U467" s="162"/>
      <c r="V467" s="163"/>
      <c r="W467" s="163"/>
      <c r="X467" s="163"/>
    </row>
    <row r="468">
      <c r="A468" s="994"/>
      <c r="B468" s="986"/>
      <c r="C468" s="443"/>
      <c r="D468" s="443"/>
      <c r="E468" s="994"/>
      <c r="F468" s="679"/>
      <c r="G468" s="995"/>
      <c r="H468" s="680"/>
      <c r="I468" s="443"/>
      <c r="J468" s="443"/>
      <c r="K468" s="988"/>
      <c r="L468" s="443"/>
      <c r="M468" s="999"/>
      <c r="N468" s="443"/>
      <c r="O468" s="443"/>
      <c r="P468" s="777"/>
      <c r="Q468" s="152"/>
      <c r="R468" s="162"/>
      <c r="S468" s="162"/>
      <c r="T468" s="162"/>
      <c r="U468" s="162"/>
      <c r="V468" s="163"/>
      <c r="W468" s="163"/>
      <c r="X468" s="163"/>
    </row>
    <row r="469">
      <c r="A469" s="994"/>
      <c r="B469" s="986"/>
      <c r="C469" s="443"/>
      <c r="D469" s="443"/>
      <c r="E469" s="994"/>
      <c r="F469" s="679"/>
      <c r="G469" s="995"/>
      <c r="H469" s="680"/>
      <c r="I469" s="443"/>
      <c r="J469" s="443"/>
      <c r="K469" s="988"/>
      <c r="L469" s="754"/>
      <c r="M469" s="754"/>
      <c r="N469" s="443"/>
      <c r="O469" s="443"/>
      <c r="P469" s="777"/>
      <c r="Q469" s="152"/>
      <c r="R469" s="162"/>
      <c r="S469" s="162"/>
      <c r="T469" s="162"/>
      <c r="U469" s="162"/>
      <c r="V469" s="163"/>
      <c r="W469" s="163"/>
      <c r="X469" s="163"/>
    </row>
    <row r="470">
      <c r="A470" s="994"/>
      <c r="B470" s="986"/>
      <c r="C470" s="443"/>
      <c r="D470" s="443"/>
      <c r="E470" s="994"/>
      <c r="F470" s="679"/>
      <c r="G470" s="994"/>
      <c r="H470" s="680"/>
      <c r="I470" s="443"/>
      <c r="J470" s="754"/>
      <c r="K470" s="755"/>
      <c r="L470" s="443"/>
      <c r="M470" s="754"/>
      <c r="N470" s="443"/>
      <c r="O470" s="754"/>
      <c r="P470" s="777"/>
      <c r="Q470" s="152"/>
      <c r="R470" s="162"/>
      <c r="S470" s="162"/>
      <c r="T470" s="162"/>
      <c r="U470" s="162"/>
      <c r="V470" s="163"/>
      <c r="W470" s="163"/>
      <c r="X470" s="163"/>
    </row>
    <row r="471">
      <c r="A471" s="994"/>
      <c r="B471" s="986"/>
      <c r="C471" s="443"/>
      <c r="D471" s="443"/>
      <c r="E471" s="994"/>
      <c r="F471" s="679"/>
      <c r="G471" s="994"/>
      <c r="H471" s="680"/>
      <c r="I471" s="443"/>
      <c r="J471" s="754"/>
      <c r="K471" s="755"/>
      <c r="L471" s="754"/>
      <c r="M471" s="754"/>
      <c r="N471" s="443"/>
      <c r="O471" s="754"/>
      <c r="P471" s="777"/>
      <c r="Q471" s="152"/>
      <c r="R471" s="162"/>
      <c r="S471" s="162"/>
      <c r="T471" s="162"/>
      <c r="U471" s="162"/>
      <c r="V471" s="163"/>
      <c r="W471" s="163"/>
      <c r="X471" s="163"/>
    </row>
    <row r="472">
      <c r="A472" s="994"/>
      <c r="B472" s="986"/>
      <c r="C472" s="443"/>
      <c r="D472" s="443"/>
      <c r="E472" s="994"/>
      <c r="F472" s="679"/>
      <c r="G472" s="994"/>
      <c r="H472" s="680"/>
      <c r="I472" s="443"/>
      <c r="J472" s="443"/>
      <c r="K472" s="755"/>
      <c r="L472" s="754"/>
      <c r="M472" s="754"/>
      <c r="N472" s="443"/>
      <c r="O472" s="443"/>
      <c r="P472" s="777"/>
      <c r="Q472" s="152"/>
      <c r="R472" s="162"/>
      <c r="S472" s="162"/>
      <c r="T472" s="162"/>
      <c r="U472" s="162"/>
      <c r="V472" s="163"/>
      <c r="W472" s="163"/>
      <c r="X472" s="163"/>
    </row>
    <row r="473">
      <c r="A473" s="994"/>
      <c r="B473" s="986"/>
      <c r="C473" s="443"/>
      <c r="D473" s="443"/>
      <c r="E473" s="994"/>
      <c r="F473" s="679"/>
      <c r="G473" s="994"/>
      <c r="H473" s="680"/>
      <c r="I473" s="443"/>
      <c r="J473" s="443"/>
      <c r="K473" s="755"/>
      <c r="L473" s="754"/>
      <c r="M473" s="754"/>
      <c r="N473" s="443"/>
      <c r="O473" s="443"/>
      <c r="P473" s="777"/>
      <c r="Q473" s="152"/>
      <c r="R473" s="162"/>
      <c r="S473" s="162"/>
      <c r="T473" s="162"/>
      <c r="U473" s="162"/>
      <c r="V473" s="163"/>
      <c r="W473" s="163"/>
      <c r="X473" s="163"/>
    </row>
    <row r="474">
      <c r="A474" s="994"/>
      <c r="B474" s="986"/>
      <c r="C474" s="443"/>
      <c r="D474" s="443"/>
      <c r="E474" s="994"/>
      <c r="F474" s="679"/>
      <c r="G474" s="994"/>
      <c r="H474" s="680"/>
      <c r="I474" s="443"/>
      <c r="J474" s="754"/>
      <c r="K474" s="755"/>
      <c r="L474" s="754"/>
      <c r="M474" s="754"/>
      <c r="N474" s="443"/>
      <c r="O474" s="754"/>
      <c r="P474" s="777"/>
      <c r="Q474" s="152"/>
      <c r="R474" s="162"/>
      <c r="S474" s="162"/>
      <c r="T474" s="162"/>
      <c r="U474" s="162"/>
      <c r="V474" s="163"/>
      <c r="W474" s="163"/>
      <c r="X474" s="163"/>
    </row>
    <row r="475">
      <c r="A475" s="994"/>
      <c r="B475" s="986"/>
      <c r="C475" s="443"/>
      <c r="D475" s="443"/>
      <c r="E475" s="994"/>
      <c r="F475" s="679"/>
      <c r="G475" s="994"/>
      <c r="H475" s="680"/>
      <c r="I475" s="443"/>
      <c r="J475" s="443"/>
      <c r="K475" s="988"/>
      <c r="L475" s="443"/>
      <c r="M475" s="994"/>
      <c r="N475" s="443"/>
      <c r="O475" s="443"/>
      <c r="P475" s="777"/>
      <c r="Q475" s="152"/>
      <c r="R475" s="162"/>
      <c r="S475" s="162"/>
      <c r="T475" s="162"/>
      <c r="U475" s="162"/>
      <c r="V475" s="163"/>
      <c r="W475" s="163"/>
      <c r="X475" s="163"/>
    </row>
    <row r="476">
      <c r="A476" s="994"/>
      <c r="B476" s="986"/>
      <c r="C476" s="443"/>
      <c r="D476" s="443"/>
      <c r="E476" s="994"/>
      <c r="F476" s="679"/>
      <c r="G476" s="994"/>
      <c r="H476" s="680"/>
      <c r="I476" s="443"/>
      <c r="J476" s="754"/>
      <c r="K476" s="754"/>
      <c r="L476" s="754"/>
      <c r="M476" s="986"/>
      <c r="N476" s="951"/>
      <c r="O476" s="951"/>
      <c r="P476" s="777"/>
      <c r="Q476" s="152"/>
      <c r="R476" s="162"/>
      <c r="S476" s="162"/>
      <c r="T476" s="162"/>
      <c r="U476" s="162"/>
      <c r="V476" s="163"/>
      <c r="W476" s="163"/>
      <c r="X476" s="163"/>
    </row>
    <row r="477">
      <c r="A477" s="994"/>
      <c r="B477" s="986"/>
      <c r="C477" s="747"/>
      <c r="D477" s="1000"/>
      <c r="E477" s="994"/>
      <c r="F477" s="56"/>
      <c r="G477" s="994"/>
      <c r="H477" s="680"/>
      <c r="I477" s="1000"/>
      <c r="J477" s="754"/>
      <c r="K477" s="755"/>
      <c r="L477" s="754"/>
      <c r="M477" s="754"/>
      <c r="N477" s="443"/>
      <c r="O477" s="754"/>
      <c r="P477" s="777"/>
      <c r="Q477" s="152"/>
      <c r="R477" s="162"/>
      <c r="S477" s="162"/>
      <c r="T477" s="162"/>
      <c r="U477" s="162"/>
      <c r="V477" s="163"/>
      <c r="W477" s="163"/>
      <c r="X477" s="163"/>
    </row>
    <row r="478">
      <c r="A478" s="994"/>
      <c r="B478" s="986"/>
      <c r="C478" s="747"/>
      <c r="D478" s="1000"/>
      <c r="E478" s="994"/>
      <c r="F478" s="56"/>
      <c r="G478" s="994"/>
      <c r="H478" s="680"/>
      <c r="I478" s="1000"/>
      <c r="J478" s="443"/>
      <c r="K478" s="755"/>
      <c r="L478" s="754"/>
      <c r="M478" s="994"/>
      <c r="N478" s="443"/>
      <c r="O478" s="443"/>
      <c r="P478" s="777"/>
      <c r="Q478" s="152"/>
      <c r="R478" s="162"/>
      <c r="S478" s="162"/>
      <c r="T478" s="162"/>
      <c r="U478" s="162"/>
      <c r="V478" s="163"/>
      <c r="W478" s="163"/>
      <c r="X478" s="163"/>
    </row>
    <row r="479">
      <c r="A479" s="994"/>
      <c r="B479" s="986"/>
      <c r="C479" s="747"/>
      <c r="D479" s="1000"/>
      <c r="E479" s="994"/>
      <c r="F479" s="56"/>
      <c r="G479" s="994"/>
      <c r="H479" s="680"/>
      <c r="I479" s="1000"/>
      <c r="J479" s="443"/>
      <c r="K479" s="988"/>
      <c r="L479" s="754"/>
      <c r="M479" s="986"/>
      <c r="N479" s="951"/>
      <c r="O479" s="951"/>
      <c r="P479" s="951"/>
      <c r="Q479" s="152"/>
      <c r="R479" s="162"/>
      <c r="S479" s="162"/>
      <c r="T479" s="162"/>
      <c r="U479" s="162"/>
      <c r="V479" s="163"/>
      <c r="W479" s="163"/>
      <c r="X479" s="163"/>
    </row>
    <row r="480">
      <c r="A480" s="994"/>
      <c r="B480" s="986"/>
      <c r="C480" s="747"/>
      <c r="D480" s="1000"/>
      <c r="E480" s="994"/>
      <c r="F480" s="56"/>
      <c r="G480" s="994"/>
      <c r="H480" s="680"/>
      <c r="I480" s="1000"/>
      <c r="J480" s="754"/>
      <c r="K480" s="755"/>
      <c r="L480" s="754"/>
      <c r="M480" s="754"/>
      <c r="N480" s="443"/>
      <c r="O480" s="443"/>
      <c r="P480" s="777"/>
      <c r="Q480" s="152"/>
      <c r="R480" s="162"/>
      <c r="S480" s="162"/>
      <c r="T480" s="162"/>
      <c r="U480" s="162"/>
      <c r="V480" s="163"/>
      <c r="W480" s="163"/>
      <c r="X480" s="163"/>
    </row>
    <row r="481">
      <c r="A481" s="994"/>
      <c r="B481" s="986"/>
      <c r="C481" s="747"/>
      <c r="D481" s="1000"/>
      <c r="E481" s="994"/>
      <c r="F481" s="56"/>
      <c r="G481" s="994"/>
      <c r="H481" s="680"/>
      <c r="I481" s="443"/>
      <c r="J481" s="754"/>
      <c r="K481" s="755"/>
      <c r="L481" s="754"/>
      <c r="M481" s="994"/>
      <c r="N481" s="443"/>
      <c r="O481" s="443"/>
      <c r="P481" s="777"/>
      <c r="Q481" s="152"/>
      <c r="R481" s="162"/>
      <c r="S481" s="162"/>
      <c r="T481" s="162"/>
      <c r="U481" s="162"/>
      <c r="V481" s="163"/>
      <c r="W481" s="163"/>
      <c r="X481" s="163"/>
    </row>
    <row r="482">
      <c r="A482" s="994"/>
      <c r="B482" s="986"/>
      <c r="C482" s="747"/>
      <c r="D482" s="1000"/>
      <c r="E482" s="994"/>
      <c r="F482" s="56"/>
      <c r="G482" s="994"/>
      <c r="H482" s="680"/>
      <c r="I482" s="443"/>
      <c r="J482" s="754"/>
      <c r="K482" s="988"/>
      <c r="L482" s="443"/>
      <c r="M482" s="994"/>
      <c r="N482" s="443"/>
      <c r="O482" s="443"/>
      <c r="P482" s="951"/>
      <c r="Q482" s="152"/>
      <c r="R482" s="162"/>
      <c r="S482" s="162"/>
      <c r="T482" s="162"/>
      <c r="U482" s="162"/>
      <c r="V482" s="163"/>
      <c r="W482" s="163"/>
      <c r="X482" s="163"/>
    </row>
    <row r="483">
      <c r="A483" s="994"/>
      <c r="B483" s="986"/>
      <c r="C483" s="747"/>
      <c r="D483" s="1000"/>
      <c r="E483" s="994"/>
      <c r="F483" s="56"/>
      <c r="G483" s="994"/>
      <c r="H483" s="680"/>
      <c r="I483" s="1000"/>
      <c r="J483" s="443"/>
      <c r="K483" s="755"/>
      <c r="L483" s="754"/>
      <c r="M483" s="754"/>
      <c r="N483" s="443"/>
      <c r="O483" s="754"/>
      <c r="P483" s="777"/>
      <c r="Q483" s="152"/>
      <c r="R483" s="162"/>
      <c r="S483" s="162"/>
      <c r="T483" s="162"/>
      <c r="U483" s="162"/>
      <c r="V483" s="163"/>
      <c r="W483" s="163"/>
      <c r="X483" s="163"/>
    </row>
    <row r="484">
      <c r="A484" s="994"/>
      <c r="B484" s="986"/>
      <c r="C484" s="747"/>
      <c r="D484" s="1000"/>
      <c r="E484" s="994"/>
      <c r="F484" s="56"/>
      <c r="G484" s="994"/>
      <c r="H484" s="680"/>
      <c r="I484" s="1000"/>
      <c r="J484" s="443"/>
      <c r="K484" s="755"/>
      <c r="L484" s="754"/>
      <c r="M484" s="994"/>
      <c r="N484" s="443"/>
      <c r="O484" s="443"/>
      <c r="P484" s="777"/>
      <c r="Q484" s="152"/>
      <c r="R484" s="162"/>
      <c r="S484" s="162"/>
      <c r="T484" s="162"/>
      <c r="U484" s="162"/>
      <c r="V484" s="163"/>
      <c r="W484" s="163"/>
      <c r="X484" s="163"/>
    </row>
    <row r="485">
      <c r="A485" s="994"/>
      <c r="B485" s="986"/>
      <c r="C485" s="747"/>
      <c r="D485" s="1000"/>
      <c r="E485" s="994"/>
      <c r="F485" s="56"/>
      <c r="G485" s="994"/>
      <c r="H485" s="680"/>
      <c r="I485" s="1000"/>
      <c r="J485" s="443"/>
      <c r="K485" s="755"/>
      <c r="L485" s="754"/>
      <c r="M485" s="994"/>
      <c r="N485" s="443"/>
      <c r="O485" s="443"/>
      <c r="P485" s="777"/>
      <c r="Q485" s="152"/>
      <c r="R485" s="162"/>
      <c r="S485" s="162"/>
      <c r="T485" s="162"/>
      <c r="U485" s="162"/>
      <c r="V485" s="163"/>
      <c r="W485" s="163"/>
      <c r="X485" s="163"/>
    </row>
    <row r="486">
      <c r="A486" s="994"/>
      <c r="B486" s="986"/>
      <c r="C486" s="747"/>
      <c r="D486" s="1000"/>
      <c r="E486" s="994"/>
      <c r="F486" s="56"/>
      <c r="G486" s="994"/>
      <c r="H486" s="680"/>
      <c r="I486" s="443"/>
      <c r="J486" s="754"/>
      <c r="K486" s="755"/>
      <c r="L486" s="754"/>
      <c r="M486" s="986"/>
      <c r="N486" s="951"/>
      <c r="O486" s="951"/>
      <c r="P486" s="777"/>
      <c r="Q486" s="152"/>
      <c r="R486" s="162"/>
      <c r="S486" s="162"/>
      <c r="T486" s="162"/>
      <c r="U486" s="162"/>
      <c r="V486" s="163"/>
      <c r="W486" s="163"/>
      <c r="X486" s="163"/>
    </row>
    <row r="487">
      <c r="A487" s="994"/>
      <c r="B487" s="986"/>
      <c r="C487" s="747"/>
      <c r="D487" s="1000"/>
      <c r="E487" s="994"/>
      <c r="F487" s="56"/>
      <c r="G487" s="994"/>
      <c r="H487" s="680"/>
      <c r="I487" s="443"/>
      <c r="J487" s="754"/>
      <c r="K487" s="443"/>
      <c r="L487" s="754"/>
      <c r="M487" s="986"/>
      <c r="N487" s="951"/>
      <c r="O487" s="443"/>
      <c r="P487" s="777"/>
      <c r="Q487" s="152"/>
      <c r="R487" s="162"/>
      <c r="S487" s="162"/>
      <c r="T487" s="162"/>
      <c r="U487" s="162"/>
      <c r="V487" s="163"/>
      <c r="W487" s="163"/>
      <c r="X487" s="163"/>
    </row>
    <row r="488">
      <c r="A488" s="994"/>
      <c r="B488" s="986"/>
      <c r="C488" s="747"/>
      <c r="D488" s="1000"/>
      <c r="E488" s="994"/>
      <c r="F488" s="56"/>
      <c r="G488" s="994"/>
      <c r="H488" s="680"/>
      <c r="I488" s="1000"/>
      <c r="J488" s="443"/>
      <c r="K488" s="443"/>
      <c r="L488" s="754"/>
      <c r="M488" s="754"/>
      <c r="N488" s="443"/>
      <c r="O488" s="443"/>
      <c r="P488" s="777"/>
      <c r="Q488" s="152"/>
      <c r="R488" s="162"/>
      <c r="S488" s="162"/>
      <c r="T488" s="162"/>
      <c r="U488" s="162"/>
      <c r="V488" s="163"/>
      <c r="W488" s="163"/>
      <c r="X488" s="163"/>
    </row>
    <row r="489">
      <c r="A489" s="994"/>
      <c r="B489" s="986"/>
      <c r="C489" s="747"/>
      <c r="D489" s="1000"/>
      <c r="E489" s="994"/>
      <c r="F489" s="56"/>
      <c r="G489" s="994"/>
      <c r="H489" s="680"/>
      <c r="I489" s="1000"/>
      <c r="J489" s="443"/>
      <c r="K489" s="443"/>
      <c r="L489" s="754"/>
      <c r="M489" s="986"/>
      <c r="N489" s="951"/>
      <c r="O489" s="443"/>
      <c r="P489" s="777"/>
      <c r="Q489" s="152"/>
      <c r="R489" s="162"/>
      <c r="S489" s="162"/>
      <c r="T489" s="162"/>
      <c r="U489" s="162"/>
      <c r="V489" s="163"/>
      <c r="W489" s="163"/>
      <c r="X489" s="163"/>
    </row>
    <row r="490">
      <c r="A490" s="994"/>
      <c r="B490" s="986"/>
      <c r="C490" s="747"/>
      <c r="D490" s="1000"/>
      <c r="E490" s="994"/>
      <c r="F490" s="56"/>
      <c r="G490" s="994"/>
      <c r="H490" s="680"/>
      <c r="I490" s="443"/>
      <c r="J490" s="754"/>
      <c r="K490" s="755"/>
      <c r="L490" s="754"/>
      <c r="M490" s="994"/>
      <c r="N490" s="443"/>
      <c r="O490" s="443"/>
      <c r="P490" s="777"/>
      <c r="Q490" s="152"/>
      <c r="R490" s="162"/>
      <c r="S490" s="162"/>
      <c r="T490" s="162"/>
      <c r="U490" s="162"/>
      <c r="V490" s="163"/>
      <c r="W490" s="163"/>
      <c r="X490" s="163"/>
    </row>
    <row r="491">
      <c r="A491" s="994"/>
      <c r="B491" s="986"/>
      <c r="C491" s="747"/>
      <c r="D491" s="1000"/>
      <c r="E491" s="994"/>
      <c r="F491" s="56"/>
      <c r="G491" s="994"/>
      <c r="H491" s="680"/>
      <c r="I491" s="443"/>
      <c r="J491" s="754"/>
      <c r="K491" s="443"/>
      <c r="L491" s="443"/>
      <c r="M491" s="986"/>
      <c r="N491" s="951"/>
      <c r="O491" s="443"/>
      <c r="P491" s="951"/>
      <c r="Q491" s="152"/>
      <c r="R491" s="162"/>
      <c r="S491" s="162"/>
      <c r="T491" s="162"/>
      <c r="U491" s="162"/>
      <c r="V491" s="163"/>
      <c r="W491" s="163"/>
      <c r="X491" s="163"/>
    </row>
    <row r="492">
      <c r="A492" s="994"/>
      <c r="B492" s="986"/>
      <c r="C492" s="747"/>
      <c r="D492" s="1000"/>
      <c r="E492" s="994"/>
      <c r="F492" s="56"/>
      <c r="G492" s="994"/>
      <c r="H492" s="680"/>
      <c r="I492" s="1000"/>
      <c r="J492" s="443"/>
      <c r="K492" s="754"/>
      <c r="L492" s="754"/>
      <c r="M492" s="986"/>
      <c r="N492" s="951"/>
      <c r="O492" s="443"/>
      <c r="P492" s="777"/>
      <c r="Q492" s="152"/>
      <c r="R492" s="162"/>
      <c r="S492" s="162"/>
      <c r="T492" s="162"/>
      <c r="U492" s="162"/>
      <c r="V492" s="163"/>
      <c r="W492" s="163"/>
      <c r="X492" s="163"/>
    </row>
    <row r="493">
      <c r="A493" s="994"/>
      <c r="B493" s="986"/>
      <c r="C493" s="747"/>
      <c r="D493" s="1000"/>
      <c r="E493" s="994"/>
      <c r="F493" s="56"/>
      <c r="G493" s="994"/>
      <c r="H493" s="680"/>
      <c r="I493" s="1000"/>
      <c r="J493" s="443"/>
      <c r="K493" s="988"/>
      <c r="L493" s="754"/>
      <c r="M493" s="994"/>
      <c r="N493" s="443"/>
      <c r="O493" s="443"/>
      <c r="P493" s="777"/>
      <c r="Q493" s="152"/>
      <c r="R493" s="162"/>
      <c r="S493" s="162"/>
      <c r="T493" s="162"/>
      <c r="U493" s="162"/>
      <c r="V493" s="163"/>
      <c r="W493" s="163"/>
      <c r="X493" s="163"/>
    </row>
    <row r="494">
      <c r="A494" s="994"/>
      <c r="B494" s="986"/>
      <c r="C494" s="747"/>
      <c r="D494" s="1000"/>
      <c r="E494" s="994"/>
      <c r="F494" s="56"/>
      <c r="G494" s="994"/>
      <c r="H494" s="680"/>
      <c r="I494" s="443"/>
      <c r="J494" s="754"/>
      <c r="K494" s="754"/>
      <c r="L494" s="754"/>
      <c r="M494" s="986"/>
      <c r="N494" s="951"/>
      <c r="O494" s="951"/>
      <c r="P494" s="777"/>
      <c r="Q494" s="152"/>
      <c r="R494" s="162"/>
      <c r="S494" s="162"/>
      <c r="T494" s="162"/>
      <c r="U494" s="162"/>
      <c r="V494" s="163"/>
      <c r="W494" s="163"/>
      <c r="X494" s="163"/>
    </row>
    <row r="495">
      <c r="A495" s="994"/>
      <c r="B495" s="986"/>
      <c r="C495" s="747"/>
      <c r="D495" s="1000"/>
      <c r="E495" s="994"/>
      <c r="F495" s="56"/>
      <c r="G495" s="994"/>
      <c r="H495" s="680"/>
      <c r="I495" s="1000"/>
      <c r="J495" s="443"/>
      <c r="K495" s="988"/>
      <c r="L495" s="754"/>
      <c r="M495" s="994"/>
      <c r="N495" s="443"/>
      <c r="O495" s="443"/>
      <c r="P495" s="951"/>
      <c r="Q495" s="152"/>
      <c r="R495" s="162"/>
      <c r="S495" s="162"/>
      <c r="T495" s="162"/>
      <c r="U495" s="162"/>
      <c r="V495" s="163"/>
      <c r="W495" s="163"/>
      <c r="X495" s="163"/>
    </row>
    <row r="496">
      <c r="A496" s="994"/>
      <c r="B496" s="986"/>
      <c r="C496" s="747"/>
      <c r="D496" s="1000"/>
      <c r="E496" s="994"/>
      <c r="F496" s="56"/>
      <c r="G496" s="994"/>
      <c r="H496" s="680"/>
      <c r="I496" s="1000"/>
      <c r="J496" s="443"/>
      <c r="K496" s="755"/>
      <c r="L496" s="754"/>
      <c r="M496" s="994"/>
      <c r="N496" s="443"/>
      <c r="O496" s="443"/>
      <c r="P496" s="777"/>
      <c r="Q496" s="152"/>
      <c r="R496" s="162"/>
      <c r="S496" s="162"/>
      <c r="T496" s="162"/>
      <c r="U496" s="162"/>
      <c r="V496" s="163"/>
      <c r="W496" s="163"/>
      <c r="X496" s="163"/>
    </row>
    <row r="497">
      <c r="A497" s="994"/>
      <c r="B497" s="986"/>
      <c r="C497" s="747"/>
      <c r="D497" s="1000"/>
      <c r="E497" s="994"/>
      <c r="F497" s="56"/>
      <c r="G497" s="994"/>
      <c r="H497" s="680"/>
      <c r="I497" s="443"/>
      <c r="J497" s="754"/>
      <c r="K497" s="755"/>
      <c r="L497" s="754"/>
      <c r="M497" s="994"/>
      <c r="N497" s="443"/>
      <c r="O497" s="443"/>
      <c r="P497" s="777"/>
      <c r="Q497" s="152"/>
      <c r="R497" s="162"/>
      <c r="S497" s="162"/>
      <c r="T497" s="162"/>
      <c r="U497" s="162"/>
      <c r="V497" s="163"/>
      <c r="W497" s="163"/>
      <c r="X497" s="163"/>
    </row>
    <row r="498">
      <c r="A498" s="994"/>
      <c r="B498" s="986"/>
      <c r="C498" s="747"/>
      <c r="D498" s="1000"/>
      <c r="E498" s="994"/>
      <c r="F498" s="56"/>
      <c r="G498" s="994"/>
      <c r="H498" s="680"/>
      <c r="I498" s="1000"/>
      <c r="J498" s="443"/>
      <c r="K498" s="755"/>
      <c r="L498" s="754"/>
      <c r="M498" s="994"/>
      <c r="N498" s="443"/>
      <c r="O498" s="443"/>
      <c r="P498" s="777"/>
      <c r="Q498" s="152"/>
      <c r="R498" s="162"/>
      <c r="S498" s="162"/>
      <c r="T498" s="162"/>
      <c r="U498" s="162"/>
      <c r="V498" s="163"/>
      <c r="W498" s="163"/>
      <c r="X498" s="163"/>
    </row>
    <row r="499">
      <c r="A499" s="994"/>
      <c r="B499" s="986"/>
      <c r="C499" s="747"/>
      <c r="D499" s="1000"/>
      <c r="E499" s="994"/>
      <c r="F499" s="56"/>
      <c r="G499" s="994"/>
      <c r="H499" s="680"/>
      <c r="I499" s="443"/>
      <c r="J499" s="754"/>
      <c r="K499" s="755"/>
      <c r="L499" s="754"/>
      <c r="M499" s="994"/>
      <c r="N499" s="443"/>
      <c r="O499" s="443"/>
      <c r="P499" s="777"/>
      <c r="Q499" s="152"/>
      <c r="R499" s="162"/>
      <c r="S499" s="162"/>
      <c r="T499" s="162"/>
      <c r="U499" s="162"/>
      <c r="V499" s="163"/>
      <c r="W499" s="163"/>
      <c r="X499" s="163"/>
    </row>
    <row r="500">
      <c r="A500" s="994"/>
      <c r="B500" s="986"/>
      <c r="C500" s="747"/>
      <c r="D500" s="1000"/>
      <c r="E500" s="994"/>
      <c r="F500" s="56"/>
      <c r="G500" s="994"/>
      <c r="H500" s="680"/>
      <c r="I500" s="443"/>
      <c r="J500" s="754"/>
      <c r="K500" s="755"/>
      <c r="L500" s="754"/>
      <c r="M500" s="986"/>
      <c r="N500" s="951"/>
      <c r="O500" s="951"/>
      <c r="P500" s="777"/>
      <c r="Q500" s="152"/>
      <c r="R500" s="162"/>
      <c r="S500" s="162"/>
      <c r="T500" s="162"/>
      <c r="U500" s="162"/>
      <c r="V500" s="163"/>
      <c r="W500" s="163"/>
      <c r="X500" s="163"/>
    </row>
    <row r="501">
      <c r="A501" s="994"/>
      <c r="B501" s="986"/>
      <c r="C501" s="747"/>
      <c r="D501" s="1000"/>
      <c r="E501" s="994"/>
      <c r="F501" s="56"/>
      <c r="G501" s="994"/>
      <c r="H501" s="680"/>
      <c r="I501" s="1000"/>
      <c r="J501" s="443"/>
      <c r="K501" s="988"/>
      <c r="L501" s="754"/>
      <c r="M501" s="443"/>
      <c r="N501" s="443"/>
      <c r="O501" s="443"/>
      <c r="P501" s="777"/>
      <c r="Q501" s="152"/>
      <c r="R501" s="162"/>
      <c r="S501" s="162"/>
      <c r="T501" s="162"/>
      <c r="U501" s="162"/>
      <c r="V501" s="163"/>
      <c r="W501" s="163"/>
      <c r="X501" s="163"/>
    </row>
    <row r="502">
      <c r="A502" s="994"/>
      <c r="B502" s="986"/>
      <c r="C502" s="747"/>
      <c r="D502" s="1000"/>
      <c r="E502" s="1001"/>
      <c r="F502" s="56"/>
      <c r="G502" s="994"/>
      <c r="H502" s="680"/>
      <c r="I502" s="1000"/>
      <c r="J502" s="443"/>
      <c r="K502" s="988"/>
      <c r="L502" s="754"/>
      <c r="M502" s="986"/>
      <c r="N502" s="951"/>
      <c r="O502" s="951"/>
      <c r="P502" s="777"/>
      <c r="Q502" s="152"/>
      <c r="R502" s="162"/>
      <c r="S502" s="162"/>
      <c r="T502" s="162"/>
      <c r="U502" s="162"/>
      <c r="V502" s="163"/>
      <c r="W502" s="163"/>
      <c r="X502" s="163"/>
    </row>
    <row r="503">
      <c r="A503" s="994"/>
      <c r="B503" s="986"/>
      <c r="C503" s="747"/>
      <c r="D503" s="1000"/>
      <c r="E503" s="1001"/>
      <c r="F503" s="56"/>
      <c r="G503" s="994"/>
      <c r="H503" s="680"/>
      <c r="I503" s="1000"/>
      <c r="J503" s="443"/>
      <c r="K503" s="988"/>
      <c r="L503" s="754"/>
      <c r="M503" s="994"/>
      <c r="N503" s="443"/>
      <c r="O503" s="443"/>
      <c r="P503" s="777"/>
      <c r="Q503" s="152"/>
      <c r="R503" s="162"/>
      <c r="S503" s="162"/>
      <c r="T503" s="162"/>
      <c r="U503" s="162"/>
      <c r="V503" s="163"/>
      <c r="W503" s="163"/>
      <c r="X503" s="163"/>
    </row>
    <row r="504">
      <c r="A504" s="994"/>
      <c r="B504" s="986"/>
      <c r="C504" s="747"/>
      <c r="D504" s="1000"/>
      <c r="E504" s="994"/>
      <c r="F504" s="56"/>
      <c r="G504" s="995"/>
      <c r="H504" s="680"/>
      <c r="I504" s="1000"/>
      <c r="J504" s="443"/>
      <c r="K504" s="988"/>
      <c r="L504" s="443"/>
      <c r="M504" s="996"/>
      <c r="N504" s="443"/>
      <c r="O504" s="443"/>
      <c r="P504" s="951"/>
      <c r="Q504" s="152"/>
      <c r="R504" s="162"/>
      <c r="S504" s="162"/>
      <c r="T504" s="162"/>
      <c r="U504" s="162"/>
      <c r="V504" s="163"/>
      <c r="W504" s="163"/>
      <c r="X504" s="163"/>
    </row>
    <row r="505">
      <c r="A505" s="994"/>
      <c r="B505" s="986"/>
      <c r="C505" s="747"/>
      <c r="D505" s="1000"/>
      <c r="E505" s="994"/>
      <c r="F505" s="56"/>
      <c r="G505" s="994"/>
      <c r="H505" s="680"/>
      <c r="I505" s="1000"/>
      <c r="J505" s="443"/>
      <c r="K505" s="443"/>
      <c r="L505" s="754"/>
      <c r="M505" s="986"/>
      <c r="N505" s="951"/>
      <c r="O505" s="951"/>
      <c r="P505" s="777"/>
      <c r="Q505" s="152"/>
      <c r="R505" s="162"/>
      <c r="S505" s="162"/>
      <c r="T505" s="162"/>
      <c r="U505" s="162"/>
      <c r="V505" s="163"/>
      <c r="W505" s="163"/>
      <c r="X505" s="163"/>
    </row>
    <row r="506">
      <c r="A506" s="994"/>
      <c r="B506" s="986"/>
      <c r="C506" s="747"/>
      <c r="D506" s="1000"/>
      <c r="E506" s="994"/>
      <c r="F506" s="56"/>
      <c r="G506" s="994"/>
      <c r="H506" s="680"/>
      <c r="I506" s="1000"/>
      <c r="J506" s="754"/>
      <c r="K506" s="755"/>
      <c r="L506" s="754"/>
      <c r="M506" s="754"/>
      <c r="N506" s="443"/>
      <c r="O506" s="443"/>
      <c r="P506" s="777"/>
      <c r="Q506" s="152"/>
      <c r="R506" s="162"/>
      <c r="S506" s="162"/>
      <c r="T506" s="162"/>
      <c r="U506" s="162"/>
      <c r="V506" s="163"/>
      <c r="W506" s="163"/>
      <c r="X506" s="163"/>
    </row>
    <row r="507">
      <c r="A507" s="994"/>
      <c r="B507" s="986"/>
      <c r="C507" s="747"/>
      <c r="D507" s="1000"/>
      <c r="E507" s="994"/>
      <c r="F507" s="56"/>
      <c r="G507" s="994"/>
      <c r="H507" s="680"/>
      <c r="I507" s="443"/>
      <c r="J507" s="754"/>
      <c r="K507" s="755"/>
      <c r="L507" s="754"/>
      <c r="M507" s="986"/>
      <c r="N507" s="951"/>
      <c r="O507" s="951"/>
      <c r="P507" s="777"/>
      <c r="Q507" s="152"/>
      <c r="R507" s="162"/>
      <c r="S507" s="162"/>
      <c r="T507" s="162"/>
      <c r="U507" s="162"/>
      <c r="V507" s="163"/>
      <c r="W507" s="163"/>
      <c r="X507" s="163"/>
    </row>
    <row r="508">
      <c r="A508" s="994"/>
      <c r="B508" s="986"/>
      <c r="C508" s="747"/>
      <c r="D508" s="1000"/>
      <c r="E508" s="994"/>
      <c r="F508" s="56"/>
      <c r="G508" s="994"/>
      <c r="H508" s="680"/>
      <c r="I508" s="1000"/>
      <c r="J508" s="754"/>
      <c r="K508" s="754"/>
      <c r="L508" s="754"/>
      <c r="M508" s="986"/>
      <c r="N508" s="951"/>
      <c r="O508" s="443"/>
      <c r="P508" s="777"/>
      <c r="Q508" s="152"/>
      <c r="R508" s="162"/>
      <c r="S508" s="162"/>
      <c r="T508" s="162"/>
      <c r="U508" s="162"/>
      <c r="V508" s="163"/>
      <c r="W508" s="163"/>
      <c r="X508" s="163"/>
    </row>
    <row r="509">
      <c r="A509" s="994"/>
      <c r="B509" s="986"/>
      <c r="C509" s="747"/>
      <c r="D509" s="1000"/>
      <c r="E509" s="994"/>
      <c r="F509" s="56"/>
      <c r="G509" s="994"/>
      <c r="H509" s="680"/>
      <c r="I509" s="1000"/>
      <c r="J509" s="754"/>
      <c r="K509" s="755"/>
      <c r="L509" s="754"/>
      <c r="M509" s="754"/>
      <c r="N509" s="443"/>
      <c r="O509" s="754"/>
      <c r="P509" s="777"/>
      <c r="Q509" s="152"/>
      <c r="R509" s="162"/>
      <c r="S509" s="162"/>
      <c r="T509" s="162"/>
      <c r="U509" s="162"/>
      <c r="V509" s="163"/>
      <c r="W509" s="163"/>
      <c r="X509" s="163"/>
    </row>
    <row r="510">
      <c r="A510" s="994"/>
      <c r="B510" s="986"/>
      <c r="C510" s="747"/>
      <c r="D510" s="1000"/>
      <c r="E510" s="994"/>
      <c r="F510" s="56"/>
      <c r="G510" s="994"/>
      <c r="H510" s="680"/>
      <c r="I510" s="443"/>
      <c r="J510" s="754"/>
      <c r="K510" s="755"/>
      <c r="L510" s="754"/>
      <c r="M510" s="986"/>
      <c r="N510" s="951"/>
      <c r="O510" s="951"/>
      <c r="P510" s="777"/>
      <c r="Q510" s="152"/>
      <c r="R510" s="162"/>
      <c r="S510" s="162"/>
      <c r="T510" s="162"/>
      <c r="U510" s="162"/>
      <c r="V510" s="163"/>
      <c r="W510" s="163"/>
      <c r="X510" s="163"/>
    </row>
    <row r="511">
      <c r="A511" s="994"/>
      <c r="B511" s="986"/>
      <c r="C511" s="747"/>
      <c r="D511" s="1000"/>
      <c r="E511" s="994"/>
      <c r="F511" s="56"/>
      <c r="G511" s="994"/>
      <c r="H511" s="680"/>
      <c r="I511" s="1000"/>
      <c r="J511" s="754"/>
      <c r="K511" s="755"/>
      <c r="L511" s="754"/>
      <c r="M511" s="754"/>
      <c r="N511" s="443"/>
      <c r="O511" s="443"/>
      <c r="P511" s="777"/>
      <c r="Q511" s="152"/>
      <c r="R511" s="162"/>
      <c r="S511" s="162"/>
      <c r="T511" s="162"/>
      <c r="U511" s="162"/>
      <c r="V511" s="163"/>
      <c r="W511" s="163"/>
      <c r="X511" s="163"/>
    </row>
    <row r="512">
      <c r="A512" s="994"/>
      <c r="B512" s="986"/>
      <c r="C512" s="747"/>
      <c r="D512" s="1000"/>
      <c r="E512" s="994"/>
      <c r="F512" s="56"/>
      <c r="G512" s="994"/>
      <c r="H512" s="680"/>
      <c r="I512" s="1000"/>
      <c r="J512" s="443"/>
      <c r="K512" s="443"/>
      <c r="L512" s="754"/>
      <c r="M512" s="986"/>
      <c r="N512" s="951"/>
      <c r="O512" s="951"/>
      <c r="P512" s="777"/>
      <c r="Q512" s="152"/>
      <c r="R512" s="162"/>
      <c r="S512" s="162"/>
      <c r="T512" s="162"/>
      <c r="U512" s="162"/>
      <c r="V512" s="163"/>
      <c r="W512" s="163"/>
      <c r="X512" s="163"/>
    </row>
    <row r="513">
      <c r="A513" s="994"/>
      <c r="B513" s="986"/>
      <c r="C513" s="747"/>
      <c r="D513" s="1000"/>
      <c r="E513" s="994"/>
      <c r="F513" s="56"/>
      <c r="G513" s="994"/>
      <c r="H513" s="680"/>
      <c r="I513" s="443"/>
      <c r="J513" s="754"/>
      <c r="K513" s="755"/>
      <c r="L513" s="754"/>
      <c r="M513" s="994"/>
      <c r="N513" s="443"/>
      <c r="O513" s="443"/>
      <c r="P513" s="777"/>
      <c r="Q513" s="152"/>
      <c r="R513" s="162"/>
      <c r="S513" s="162"/>
      <c r="T513" s="162"/>
      <c r="U513" s="162"/>
      <c r="V513" s="163"/>
      <c r="W513" s="163"/>
      <c r="X513" s="163"/>
    </row>
    <row r="514">
      <c r="A514" s="994"/>
      <c r="B514" s="986"/>
      <c r="C514" s="747"/>
      <c r="D514" s="1000"/>
      <c r="E514" s="994"/>
      <c r="F514" s="56"/>
      <c r="G514" s="994"/>
      <c r="H514" s="680"/>
      <c r="I514" s="1000"/>
      <c r="J514" s="754"/>
      <c r="K514" s="755"/>
      <c r="L514" s="754"/>
      <c r="M514" s="994"/>
      <c r="N514" s="443"/>
      <c r="O514" s="443"/>
      <c r="P514" s="777"/>
      <c r="Q514" s="152"/>
      <c r="R514" s="162"/>
      <c r="S514" s="162"/>
      <c r="T514" s="162"/>
      <c r="U514" s="162"/>
      <c r="V514" s="163"/>
      <c r="W514" s="163"/>
      <c r="X514" s="163"/>
    </row>
    <row r="515">
      <c r="A515" s="994"/>
      <c r="B515" s="986"/>
      <c r="C515" s="747"/>
      <c r="D515" s="1000"/>
      <c r="E515" s="994"/>
      <c r="F515" s="56"/>
      <c r="G515" s="994"/>
      <c r="H515" s="680"/>
      <c r="I515" s="443"/>
      <c r="J515" s="754"/>
      <c r="K515" s="754"/>
      <c r="L515" s="754"/>
      <c r="M515" s="986"/>
      <c r="N515" s="951"/>
      <c r="O515" s="951"/>
      <c r="P515" s="777"/>
      <c r="Q515" s="152"/>
      <c r="R515" s="162"/>
      <c r="S515" s="162"/>
      <c r="T515" s="162"/>
      <c r="U515" s="162"/>
      <c r="V515" s="163"/>
      <c r="W515" s="163"/>
      <c r="X515" s="163"/>
    </row>
    <row r="516">
      <c r="A516" s="994"/>
      <c r="B516" s="986"/>
      <c r="C516" s="747"/>
      <c r="D516" s="1000"/>
      <c r="E516" s="994"/>
      <c r="F516" s="56"/>
      <c r="G516" s="994"/>
      <c r="H516" s="680"/>
      <c r="I516" s="1000"/>
      <c r="J516" s="754"/>
      <c r="K516" s="443"/>
      <c r="L516" s="754"/>
      <c r="M516" s="986"/>
      <c r="N516" s="951"/>
      <c r="O516" s="443"/>
      <c r="P516" s="777"/>
      <c r="Q516" s="152"/>
      <c r="R516" s="162"/>
      <c r="S516" s="162"/>
      <c r="T516" s="162"/>
      <c r="U516" s="162"/>
      <c r="V516" s="163"/>
      <c r="W516" s="163"/>
      <c r="X516" s="163"/>
    </row>
    <row r="517">
      <c r="A517" s="950"/>
      <c r="B517" s="986"/>
      <c r="C517" s="747"/>
      <c r="D517" s="951"/>
      <c r="E517" s="950"/>
      <c r="F517" s="747"/>
      <c r="G517" s="950"/>
      <c r="H517" s="680"/>
      <c r="I517" s="951"/>
      <c r="J517" s="754"/>
      <c r="K517" s="777"/>
      <c r="L517" s="777"/>
      <c r="M517" s="986"/>
      <c r="N517" s="951"/>
      <c r="O517" s="443"/>
      <c r="P517" s="777"/>
      <c r="Q517" s="152"/>
      <c r="R517" s="162"/>
      <c r="S517" s="162"/>
      <c r="T517" s="162"/>
      <c r="U517" s="162"/>
      <c r="V517" s="163"/>
      <c r="W517" s="163"/>
      <c r="X517" s="163"/>
    </row>
    <row r="518">
      <c r="A518" s="950"/>
      <c r="B518" s="986"/>
      <c r="C518" s="747"/>
      <c r="D518" s="951"/>
      <c r="E518" s="950"/>
      <c r="F518" s="747"/>
      <c r="G518" s="950"/>
      <c r="H518" s="680"/>
      <c r="I518" s="951"/>
      <c r="J518" s="754"/>
      <c r="K518" s="777"/>
      <c r="L518" s="777"/>
      <c r="M518" s="986"/>
      <c r="N518" s="951"/>
      <c r="O518" s="443"/>
      <c r="P518" s="777"/>
      <c r="Q518" s="115"/>
      <c r="R518" s="165"/>
      <c r="S518" s="165"/>
      <c r="T518" s="165"/>
      <c r="U518" s="165"/>
      <c r="V518" s="166"/>
      <c r="W518" s="166"/>
      <c r="X518" s="166"/>
    </row>
    <row r="519">
      <c r="A519" s="950"/>
      <c r="B519" s="986"/>
      <c r="C519" s="747"/>
      <c r="D519" s="951"/>
      <c r="E519" s="950"/>
      <c r="F519" s="747"/>
      <c r="G519" s="950"/>
      <c r="H519" s="680"/>
      <c r="I519" s="951"/>
      <c r="J519" s="754"/>
      <c r="K519" s="777"/>
      <c r="L519" s="777"/>
      <c r="M519" s="986"/>
      <c r="N519" s="951"/>
      <c r="O519" s="951"/>
      <c r="P519" s="777"/>
      <c r="Q519" s="115"/>
      <c r="R519" s="165"/>
      <c r="S519" s="165"/>
      <c r="T519" s="165"/>
      <c r="U519" s="165"/>
      <c r="V519" s="166"/>
      <c r="W519" s="166"/>
      <c r="X519" s="166"/>
    </row>
    <row r="520">
      <c r="A520" s="950"/>
      <c r="B520" s="986"/>
      <c r="C520" s="747"/>
      <c r="D520" s="951"/>
      <c r="E520" s="950"/>
      <c r="F520" s="747"/>
      <c r="G520" s="950"/>
      <c r="H520" s="680"/>
      <c r="I520" s="951"/>
      <c r="J520" s="754"/>
      <c r="K520" s="777"/>
      <c r="L520" s="777"/>
      <c r="M520" s="986"/>
      <c r="N520" s="951"/>
      <c r="O520" s="951"/>
      <c r="P520" s="777"/>
      <c r="Q520" s="115"/>
      <c r="R520" s="165"/>
      <c r="S520" s="165"/>
      <c r="T520" s="165"/>
      <c r="U520" s="165"/>
      <c r="V520" s="166"/>
      <c r="W520" s="166"/>
      <c r="X520" s="166"/>
    </row>
    <row r="521">
      <c r="A521" s="950"/>
      <c r="B521" s="986"/>
      <c r="C521" s="747"/>
      <c r="D521" s="951"/>
      <c r="E521" s="950"/>
      <c r="F521" s="747"/>
      <c r="G521" s="950"/>
      <c r="H521" s="680"/>
      <c r="I521" s="951"/>
      <c r="J521" s="754"/>
      <c r="K521" s="777"/>
      <c r="L521" s="777"/>
      <c r="M521" s="986"/>
      <c r="N521" s="951"/>
      <c r="O521" s="951"/>
      <c r="P521" s="777"/>
      <c r="Q521" s="115"/>
      <c r="R521" s="165"/>
      <c r="S521" s="165"/>
      <c r="T521" s="165"/>
      <c r="U521" s="165"/>
      <c r="V521" s="166"/>
      <c r="W521" s="166"/>
      <c r="X521" s="166"/>
    </row>
    <row r="522">
      <c r="A522" s="950"/>
      <c r="B522" s="986"/>
      <c r="C522" s="747"/>
      <c r="D522" s="951"/>
      <c r="E522" s="950"/>
      <c r="F522" s="56"/>
      <c r="G522" s="950"/>
      <c r="H522" s="680"/>
      <c r="I522" s="747"/>
      <c r="J522" s="754"/>
      <c r="K522" s="951"/>
      <c r="L522" s="777"/>
      <c r="M522" s="986"/>
      <c r="N522" s="951"/>
      <c r="O522" s="443"/>
      <c r="P522" s="777"/>
      <c r="Q522" s="115"/>
      <c r="R522" s="165"/>
      <c r="S522" s="165"/>
      <c r="T522" s="165"/>
      <c r="U522" s="165"/>
      <c r="V522" s="166"/>
      <c r="W522" s="166"/>
      <c r="X522" s="166"/>
    </row>
    <row r="523">
      <c r="A523" s="950"/>
      <c r="B523" s="986"/>
      <c r="C523" s="747"/>
      <c r="D523" s="951"/>
      <c r="E523" s="950"/>
      <c r="F523" s="56"/>
      <c r="G523" s="950"/>
      <c r="H523" s="680"/>
      <c r="I523" s="747"/>
      <c r="J523" s="754"/>
      <c r="K523" s="951"/>
      <c r="L523" s="777"/>
      <c r="M523" s="986"/>
      <c r="N523" s="951"/>
      <c r="O523" s="443"/>
      <c r="P523" s="777"/>
      <c r="Q523" s="115"/>
      <c r="R523" s="165"/>
      <c r="S523" s="165"/>
      <c r="T523" s="165"/>
      <c r="U523" s="165"/>
      <c r="V523" s="166"/>
      <c r="W523" s="166"/>
      <c r="X523" s="166"/>
    </row>
    <row r="524">
      <c r="A524" s="950"/>
      <c r="B524" s="986"/>
      <c r="C524" s="747"/>
      <c r="D524" s="951"/>
      <c r="E524" s="950"/>
      <c r="F524" s="56"/>
      <c r="G524" s="950"/>
      <c r="H524" s="680"/>
      <c r="I524" s="951"/>
      <c r="J524" s="754"/>
      <c r="K524" s="777"/>
      <c r="L524" s="777"/>
      <c r="M524" s="986"/>
      <c r="N524" s="951"/>
      <c r="O524" s="443"/>
      <c r="P524" s="777"/>
      <c r="Q524" s="115"/>
      <c r="R524" s="165"/>
      <c r="S524" s="165"/>
      <c r="T524" s="165"/>
      <c r="U524" s="165"/>
      <c r="V524" s="166"/>
      <c r="W524" s="166"/>
      <c r="X524" s="166"/>
    </row>
    <row r="525">
      <c r="A525" s="950"/>
      <c r="B525" s="986"/>
      <c r="C525" s="747"/>
      <c r="D525" s="951"/>
      <c r="E525" s="950"/>
      <c r="F525" s="747"/>
      <c r="G525" s="950"/>
      <c r="H525" s="680"/>
      <c r="I525" s="951"/>
      <c r="J525" s="754"/>
      <c r="K525" s="777"/>
      <c r="L525" s="777"/>
      <c r="M525" s="986"/>
      <c r="N525" s="951"/>
      <c r="O525" s="443"/>
      <c r="P525" s="777"/>
      <c r="Q525" s="115"/>
      <c r="R525" s="165"/>
      <c r="S525" s="165"/>
      <c r="T525" s="165"/>
      <c r="U525" s="165"/>
      <c r="V525" s="166"/>
      <c r="W525" s="166"/>
      <c r="X525" s="166"/>
    </row>
    <row r="526">
      <c r="A526" s="950"/>
      <c r="B526" s="986"/>
      <c r="C526" s="747"/>
      <c r="D526" s="951"/>
      <c r="E526" s="950"/>
      <c r="F526" s="747"/>
      <c r="G526" s="950"/>
      <c r="H526" s="680"/>
      <c r="I526" s="951"/>
      <c r="J526" s="754"/>
      <c r="K526" s="777"/>
      <c r="L526" s="777"/>
      <c r="M526" s="777"/>
      <c r="N526" s="951"/>
      <c r="O526" s="777"/>
      <c r="P526" s="777"/>
      <c r="Q526" s="115"/>
      <c r="R526" s="165"/>
      <c r="S526" s="165"/>
      <c r="T526" s="165"/>
      <c r="U526" s="165"/>
      <c r="V526" s="166"/>
      <c r="W526" s="166"/>
      <c r="X526" s="166"/>
    </row>
    <row r="527">
      <c r="A527" s="950"/>
      <c r="B527" s="986"/>
      <c r="C527" s="747"/>
      <c r="D527" s="951"/>
      <c r="E527" s="950"/>
      <c r="F527" s="747"/>
      <c r="G527" s="950"/>
      <c r="H527" s="680"/>
      <c r="I527" s="951"/>
      <c r="J527" s="754"/>
      <c r="K527" s="755"/>
      <c r="L527" s="777"/>
      <c r="M527" s="777"/>
      <c r="N527" s="747"/>
      <c r="O527" s="951"/>
      <c r="P527" s="777"/>
      <c r="Q527" s="115"/>
      <c r="R527" s="165"/>
      <c r="S527" s="165"/>
      <c r="T527" s="165"/>
      <c r="U527" s="165"/>
      <c r="V527" s="166"/>
      <c r="W527" s="166"/>
      <c r="X527" s="166"/>
    </row>
    <row r="528">
      <c r="A528" s="950"/>
      <c r="B528" s="986"/>
      <c r="C528" s="747"/>
      <c r="D528" s="951"/>
      <c r="E528" s="950"/>
      <c r="F528" s="747"/>
      <c r="G528" s="950"/>
      <c r="H528" s="680"/>
      <c r="I528" s="747"/>
      <c r="J528" s="754"/>
      <c r="K528" s="951"/>
      <c r="L528" s="777"/>
      <c r="M528" s="986"/>
      <c r="N528" s="951"/>
      <c r="O528" s="951"/>
      <c r="P528" s="777"/>
      <c r="Q528" s="115"/>
      <c r="R528" s="165"/>
      <c r="S528" s="165"/>
      <c r="T528" s="165"/>
      <c r="U528" s="165"/>
      <c r="V528" s="166"/>
      <c r="W528" s="166"/>
      <c r="X528" s="166"/>
    </row>
    <row r="529">
      <c r="A529" s="950"/>
      <c r="B529" s="986"/>
      <c r="C529" s="747"/>
      <c r="D529" s="951"/>
      <c r="E529" s="950"/>
      <c r="F529" s="747"/>
      <c r="G529" s="950"/>
      <c r="H529" s="680"/>
      <c r="I529" s="747"/>
      <c r="J529" s="754"/>
      <c r="K529" s="755"/>
      <c r="L529" s="777"/>
      <c r="M529" s="777"/>
      <c r="N529" s="747"/>
      <c r="O529" s="951"/>
      <c r="P529" s="777"/>
      <c r="Q529" s="115"/>
      <c r="R529" s="165"/>
      <c r="S529" s="165"/>
      <c r="T529" s="165"/>
      <c r="U529" s="165"/>
      <c r="V529" s="166"/>
      <c r="W529" s="166"/>
      <c r="X529" s="166"/>
    </row>
    <row r="530">
      <c r="A530" s="950"/>
      <c r="B530" s="986"/>
      <c r="C530" s="747"/>
      <c r="D530" s="951"/>
      <c r="E530" s="950"/>
      <c r="F530" s="56"/>
      <c r="G530" s="950"/>
      <c r="H530" s="680"/>
      <c r="I530" s="951"/>
      <c r="J530" s="754"/>
      <c r="K530" s="777"/>
      <c r="L530" s="777"/>
      <c r="M530" s="986"/>
      <c r="N530" s="951"/>
      <c r="O530" s="951"/>
      <c r="P530" s="777"/>
      <c r="Q530" s="115"/>
      <c r="R530" s="165"/>
      <c r="S530" s="165"/>
      <c r="T530" s="165"/>
      <c r="U530" s="165"/>
      <c r="V530" s="166"/>
      <c r="W530" s="166"/>
      <c r="X530" s="166"/>
    </row>
    <row r="531">
      <c r="A531" s="950"/>
      <c r="B531" s="986"/>
      <c r="C531" s="747"/>
      <c r="D531" s="951"/>
      <c r="E531" s="950"/>
      <c r="F531" s="56"/>
      <c r="G531" s="950"/>
      <c r="H531" s="680"/>
      <c r="I531" s="951"/>
      <c r="J531" s="679"/>
      <c r="K531" s="777"/>
      <c r="L531" s="777"/>
      <c r="M531" s="986"/>
      <c r="N531" s="951"/>
      <c r="O531" s="443"/>
      <c r="P531" s="747"/>
      <c r="Q531" s="115"/>
      <c r="R531" s="165"/>
      <c r="S531" s="165"/>
      <c r="T531" s="165"/>
      <c r="U531" s="165"/>
      <c r="V531" s="166"/>
      <c r="W531" s="166"/>
      <c r="X531" s="166"/>
    </row>
    <row r="532">
      <c r="A532" s="950"/>
      <c r="B532" s="986"/>
      <c r="C532" s="747"/>
      <c r="D532" s="951"/>
      <c r="E532" s="950"/>
      <c r="F532" s="56"/>
      <c r="G532" s="950"/>
      <c r="H532" s="680"/>
      <c r="I532" s="747"/>
      <c r="J532" s="754"/>
      <c r="K532" s="951"/>
      <c r="L532" s="777"/>
      <c r="M532" s="986"/>
      <c r="N532" s="951"/>
      <c r="O532" s="443"/>
      <c r="P532" s="777"/>
      <c r="Q532" s="115"/>
      <c r="R532" s="165"/>
      <c r="S532" s="165"/>
      <c r="T532" s="165"/>
      <c r="U532" s="165"/>
      <c r="V532" s="166"/>
      <c r="W532" s="166"/>
      <c r="X532" s="166"/>
    </row>
    <row r="533">
      <c r="A533" s="950"/>
      <c r="B533" s="986"/>
      <c r="C533" s="747"/>
      <c r="D533" s="951"/>
      <c r="E533" s="950"/>
      <c r="F533" s="56"/>
      <c r="G533" s="950"/>
      <c r="H533" s="680"/>
      <c r="I533" s="951"/>
      <c r="J533" s="754"/>
      <c r="K533" s="777"/>
      <c r="L533" s="777"/>
      <c r="M533" s="986"/>
      <c r="N533" s="951"/>
      <c r="O533" s="443"/>
      <c r="P533" s="777"/>
      <c r="Q533" s="115"/>
      <c r="R533" s="165"/>
      <c r="S533" s="165"/>
      <c r="T533" s="165"/>
      <c r="U533" s="165"/>
      <c r="V533" s="166"/>
      <c r="W533" s="166"/>
      <c r="X533" s="166"/>
    </row>
    <row r="534">
      <c r="A534" s="950"/>
      <c r="B534" s="986"/>
      <c r="C534" s="747"/>
      <c r="D534" s="951"/>
      <c r="E534" s="950"/>
      <c r="F534" s="747"/>
      <c r="G534" s="950"/>
      <c r="H534" s="680"/>
      <c r="I534" s="951"/>
      <c r="J534" s="443"/>
      <c r="K534" s="988"/>
      <c r="L534" s="777"/>
      <c r="M534" s="777"/>
      <c r="N534" s="951"/>
      <c r="O534" s="777"/>
      <c r="P534" s="777"/>
      <c r="Q534" s="115"/>
      <c r="R534" s="165"/>
      <c r="S534" s="165"/>
      <c r="T534" s="165"/>
      <c r="U534" s="165"/>
      <c r="V534" s="166"/>
      <c r="W534" s="166"/>
      <c r="X534" s="166"/>
    </row>
    <row r="535">
      <c r="A535" s="950"/>
      <c r="B535" s="986"/>
      <c r="C535" s="747"/>
      <c r="D535" s="951"/>
      <c r="E535" s="950"/>
      <c r="F535" s="747"/>
      <c r="G535" s="986"/>
      <c r="H535" s="680"/>
      <c r="I535" s="747"/>
      <c r="J535" s="754"/>
      <c r="K535" s="951"/>
      <c r="L535" s="777"/>
      <c r="M535" s="986"/>
      <c r="N535" s="951"/>
      <c r="O535" s="443"/>
      <c r="P535" s="777"/>
      <c r="Q535" s="115"/>
      <c r="R535" s="165"/>
      <c r="S535" s="165"/>
      <c r="T535" s="165"/>
      <c r="U535" s="165"/>
      <c r="V535" s="166"/>
      <c r="W535" s="166"/>
      <c r="X535" s="166"/>
    </row>
    <row r="536">
      <c r="A536" s="950"/>
      <c r="B536" s="986"/>
      <c r="C536" s="747"/>
      <c r="D536" s="951"/>
      <c r="E536" s="986"/>
      <c r="F536" s="56"/>
      <c r="G536" s="986"/>
      <c r="H536" s="680"/>
      <c r="I536" s="951"/>
      <c r="J536" s="754"/>
      <c r="K536" s="755"/>
      <c r="L536" s="777"/>
      <c r="M536" s="986"/>
      <c r="N536" s="951"/>
      <c r="O536" s="951"/>
      <c r="P536" s="777"/>
      <c r="Q536" s="115"/>
      <c r="R536" s="165"/>
      <c r="S536" s="165"/>
      <c r="T536" s="165"/>
      <c r="U536" s="165"/>
      <c r="V536" s="166"/>
      <c r="W536" s="166"/>
      <c r="X536" s="166"/>
    </row>
    <row r="537">
      <c r="A537" s="950"/>
      <c r="B537" s="986"/>
      <c r="C537" s="747"/>
      <c r="D537" s="951"/>
      <c r="E537" s="986"/>
      <c r="F537" s="56"/>
      <c r="G537" s="986"/>
      <c r="H537" s="680"/>
      <c r="I537" s="951"/>
      <c r="J537" s="754"/>
      <c r="K537" s="755"/>
      <c r="L537" s="777"/>
      <c r="M537" s="994"/>
      <c r="N537" s="443"/>
      <c r="O537" s="443"/>
      <c r="P537" s="777"/>
      <c r="Q537" s="115"/>
      <c r="R537" s="165"/>
      <c r="S537" s="165"/>
      <c r="T537" s="165"/>
      <c r="U537" s="165"/>
      <c r="V537" s="166"/>
      <c r="W537" s="166"/>
      <c r="X537" s="166"/>
    </row>
    <row r="538">
      <c r="A538" s="950"/>
      <c r="B538" s="986"/>
      <c r="C538" s="747"/>
      <c r="D538" s="951"/>
      <c r="E538" s="986"/>
      <c r="F538" s="56"/>
      <c r="G538" s="986"/>
      <c r="H538" s="680"/>
      <c r="I538" s="951"/>
      <c r="J538" s="754"/>
      <c r="K538" s="777"/>
      <c r="L538" s="777"/>
      <c r="M538" s="986"/>
      <c r="N538" s="951"/>
      <c r="O538" s="951"/>
      <c r="P538" s="777"/>
      <c r="Q538" s="115"/>
      <c r="R538" s="165"/>
      <c r="S538" s="165"/>
      <c r="T538" s="165"/>
      <c r="U538" s="165"/>
      <c r="V538" s="166"/>
      <c r="W538" s="166"/>
      <c r="X538" s="166"/>
    </row>
    <row r="539">
      <c r="A539" s="950"/>
      <c r="B539" s="986"/>
      <c r="C539" s="747"/>
      <c r="D539" s="951"/>
      <c r="E539" s="986"/>
      <c r="F539" s="56"/>
      <c r="G539" s="986"/>
      <c r="H539" s="680"/>
      <c r="I539" s="951"/>
      <c r="J539" s="754"/>
      <c r="K539" s="755"/>
      <c r="L539" s="777"/>
      <c r="M539" s="777"/>
      <c r="N539" s="747"/>
      <c r="O539" s="777"/>
      <c r="P539" s="777"/>
      <c r="Q539" s="115"/>
      <c r="R539" s="165"/>
      <c r="S539" s="165"/>
      <c r="T539" s="165"/>
      <c r="U539" s="165"/>
      <c r="V539" s="166"/>
      <c r="W539" s="166"/>
      <c r="X539" s="166"/>
    </row>
    <row r="540">
      <c r="A540" s="950"/>
      <c r="B540" s="986"/>
      <c r="C540" s="747"/>
      <c r="D540" s="951"/>
      <c r="E540" s="986"/>
      <c r="F540" s="56"/>
      <c r="G540" s="986"/>
      <c r="H540" s="680"/>
      <c r="I540" s="951"/>
      <c r="J540" s="754"/>
      <c r="K540" s="777"/>
      <c r="L540" s="777"/>
      <c r="M540" s="986"/>
      <c r="N540" s="951"/>
      <c r="O540" s="443"/>
      <c r="P540" s="777"/>
      <c r="Q540" s="115"/>
      <c r="R540" s="165"/>
      <c r="S540" s="165"/>
      <c r="T540" s="165"/>
      <c r="U540" s="165"/>
      <c r="V540" s="166"/>
      <c r="W540" s="166"/>
      <c r="X540" s="166"/>
    </row>
    <row r="541">
      <c r="A541" s="950"/>
      <c r="B541" s="986"/>
      <c r="C541" s="747"/>
      <c r="D541" s="951"/>
      <c r="E541" s="986"/>
      <c r="F541" s="56"/>
      <c r="G541" s="986"/>
      <c r="H541" s="680"/>
      <c r="I541" s="951"/>
      <c r="J541" s="754"/>
      <c r="K541" s="777"/>
      <c r="L541" s="777"/>
      <c r="M541" s="986"/>
      <c r="N541" s="951"/>
      <c r="O541" s="951"/>
      <c r="P541" s="777"/>
      <c r="Q541" s="115"/>
      <c r="R541" s="165"/>
      <c r="S541" s="165"/>
      <c r="T541" s="165"/>
      <c r="U541" s="165"/>
      <c r="V541" s="166"/>
      <c r="W541" s="166"/>
      <c r="X541" s="166"/>
    </row>
    <row r="542">
      <c r="A542" s="950"/>
      <c r="B542" s="986"/>
      <c r="C542" s="747"/>
      <c r="D542" s="951"/>
      <c r="E542" s="986"/>
      <c r="F542" s="56"/>
      <c r="G542" s="986"/>
      <c r="H542" s="680"/>
      <c r="I542" s="747"/>
      <c r="J542" s="754"/>
      <c r="K542" s="755"/>
      <c r="L542" s="777"/>
      <c r="M542" s="777"/>
      <c r="N542" s="951"/>
      <c r="O542" s="951"/>
      <c r="P542" s="777"/>
      <c r="Q542" s="115"/>
      <c r="R542" s="165"/>
      <c r="S542" s="165"/>
      <c r="T542" s="165"/>
      <c r="U542" s="165"/>
      <c r="V542" s="166"/>
      <c r="W542" s="166"/>
      <c r="X542" s="166"/>
    </row>
    <row r="543">
      <c r="A543" s="950"/>
      <c r="B543" s="986"/>
      <c r="C543" s="747"/>
      <c r="D543" s="951"/>
      <c r="E543" s="986"/>
      <c r="F543" s="56"/>
      <c r="G543" s="986"/>
      <c r="H543" s="680"/>
      <c r="I543" s="951"/>
      <c r="J543" s="754"/>
      <c r="K543" s="755"/>
      <c r="L543" s="777"/>
      <c r="M543" s="777"/>
      <c r="N543" s="951"/>
      <c r="O543" s="777"/>
      <c r="P543" s="777"/>
      <c r="Q543" s="115"/>
      <c r="R543" s="165"/>
      <c r="S543" s="165"/>
      <c r="T543" s="165"/>
      <c r="U543" s="165"/>
      <c r="V543" s="166"/>
      <c r="W543" s="166"/>
      <c r="X543" s="166"/>
    </row>
    <row r="544">
      <c r="A544" s="950"/>
      <c r="B544" s="986"/>
      <c r="C544" s="747"/>
      <c r="D544" s="951"/>
      <c r="E544" s="986"/>
      <c r="F544" s="56"/>
      <c r="G544" s="986"/>
      <c r="H544" s="680"/>
      <c r="I544" s="747"/>
      <c r="J544" s="754"/>
      <c r="K544" s="755"/>
      <c r="L544" s="777"/>
      <c r="M544" s="777"/>
      <c r="N544" s="747"/>
      <c r="O544" s="951"/>
      <c r="P544" s="777"/>
      <c r="Q544" s="115"/>
      <c r="R544" s="165"/>
      <c r="S544" s="165"/>
      <c r="T544" s="165"/>
      <c r="U544" s="165"/>
      <c r="V544" s="166"/>
      <c r="W544" s="166"/>
      <c r="X544" s="166"/>
    </row>
    <row r="545">
      <c r="A545" s="950"/>
      <c r="B545" s="986"/>
      <c r="C545" s="747"/>
      <c r="D545" s="951"/>
      <c r="E545" s="986"/>
      <c r="F545" s="56"/>
      <c r="G545" s="986"/>
      <c r="H545" s="680"/>
      <c r="I545" s="951"/>
      <c r="J545" s="754"/>
      <c r="K545" s="755"/>
      <c r="L545" s="777"/>
      <c r="M545" s="986"/>
      <c r="N545" s="951"/>
      <c r="O545" s="951"/>
      <c r="P545" s="777"/>
      <c r="Q545" s="115"/>
      <c r="R545" s="165"/>
      <c r="S545" s="165"/>
      <c r="T545" s="165"/>
      <c r="U545" s="165"/>
      <c r="V545" s="166"/>
      <c r="W545" s="166"/>
      <c r="X545" s="166"/>
    </row>
    <row r="546">
      <c r="A546" s="950"/>
      <c r="B546" s="986"/>
      <c r="C546" s="747"/>
      <c r="D546" s="951"/>
      <c r="E546" s="986"/>
      <c r="F546" s="56"/>
      <c r="G546" s="986"/>
      <c r="H546" s="680"/>
      <c r="I546" s="747"/>
      <c r="J546" s="754"/>
      <c r="K546" s="755"/>
      <c r="L546" s="777"/>
      <c r="M546" s="777"/>
      <c r="N546" s="951"/>
      <c r="O546" s="951"/>
      <c r="P546" s="777"/>
      <c r="Q546" s="115"/>
      <c r="R546" s="165"/>
      <c r="S546" s="165"/>
      <c r="T546" s="165"/>
      <c r="U546" s="165"/>
      <c r="V546" s="166"/>
      <c r="W546" s="166"/>
      <c r="X546" s="166"/>
    </row>
    <row r="547">
      <c r="A547" s="950"/>
      <c r="B547" s="986"/>
      <c r="C547" s="747"/>
      <c r="D547" s="951"/>
      <c r="E547" s="986"/>
      <c r="F547" s="56"/>
      <c r="G547" s="986"/>
      <c r="H547" s="680"/>
      <c r="I547" s="951"/>
      <c r="J547" s="754"/>
      <c r="K547" s="777"/>
      <c r="L547" s="777"/>
      <c r="M547" s="986"/>
      <c r="N547" s="951"/>
      <c r="O547" s="443"/>
      <c r="P547" s="777"/>
      <c r="Q547" s="115"/>
      <c r="R547" s="165"/>
      <c r="S547" s="165"/>
      <c r="T547" s="165"/>
      <c r="U547" s="165"/>
      <c r="V547" s="166"/>
      <c r="W547" s="166"/>
      <c r="X547" s="166"/>
    </row>
    <row r="548">
      <c r="A548" s="950"/>
      <c r="B548" s="986"/>
      <c r="C548" s="747"/>
      <c r="D548" s="951"/>
      <c r="E548" s="986"/>
      <c r="F548" s="56"/>
      <c r="G548" s="986"/>
      <c r="H548" s="680"/>
      <c r="I548" s="747"/>
      <c r="J548" s="754"/>
      <c r="K548" s="951"/>
      <c r="L548" s="777"/>
      <c r="M548" s="986"/>
      <c r="N548" s="951"/>
      <c r="O548" s="443"/>
      <c r="P548" s="777"/>
      <c r="Q548" s="115"/>
      <c r="R548" s="165"/>
      <c r="S548" s="165"/>
      <c r="T548" s="165"/>
      <c r="U548" s="165"/>
      <c r="V548" s="166"/>
      <c r="W548" s="166"/>
      <c r="X548" s="166"/>
    </row>
    <row r="549">
      <c r="A549" s="950"/>
      <c r="B549" s="986"/>
      <c r="C549" s="747"/>
      <c r="D549" s="951"/>
      <c r="E549" s="986"/>
      <c r="F549" s="56"/>
      <c r="G549" s="986"/>
      <c r="H549" s="680"/>
      <c r="I549" s="951"/>
      <c r="J549" s="754"/>
      <c r="K549" s="777"/>
      <c r="L549" s="777"/>
      <c r="M549" s="986"/>
      <c r="N549" s="951"/>
      <c r="O549" s="951"/>
      <c r="P549" s="777"/>
      <c r="Q549" s="115"/>
      <c r="R549" s="165"/>
      <c r="S549" s="165"/>
      <c r="T549" s="165"/>
      <c r="U549" s="165"/>
      <c r="V549" s="166"/>
      <c r="W549" s="166"/>
      <c r="X549" s="166"/>
    </row>
    <row r="550">
      <c r="A550" s="994"/>
      <c r="B550" s="986"/>
      <c r="C550" s="747"/>
      <c r="D550" s="680"/>
      <c r="E550" s="998"/>
      <c r="F550" s="680"/>
      <c r="G550" s="998"/>
      <c r="H550" s="680"/>
      <c r="I550" s="443"/>
      <c r="J550" s="754"/>
      <c r="K550" s="755"/>
      <c r="L550" s="777"/>
      <c r="M550" s="777"/>
      <c r="N550" s="747"/>
      <c r="O550" s="777"/>
      <c r="P550" s="777"/>
      <c r="Q550" s="115"/>
      <c r="R550" s="165"/>
      <c r="S550" s="165"/>
      <c r="T550" s="165"/>
      <c r="U550" s="165"/>
      <c r="V550" s="166"/>
      <c r="W550" s="166"/>
      <c r="X550" s="166"/>
    </row>
    <row r="551">
      <c r="A551" s="997"/>
      <c r="B551" s="986"/>
      <c r="C551" s="747"/>
      <c r="D551" s="680"/>
      <c r="E551" s="998"/>
      <c r="F551" s="680"/>
      <c r="G551" s="998"/>
      <c r="H551" s="680"/>
      <c r="I551" s="680"/>
      <c r="J551" s="754"/>
      <c r="K551" s="777"/>
      <c r="L551" s="777"/>
      <c r="M551" s="986"/>
      <c r="N551" s="951"/>
      <c r="O551" s="443"/>
      <c r="P551" s="777"/>
      <c r="Q551" s="115"/>
      <c r="R551" s="165"/>
      <c r="S551" s="165"/>
      <c r="T551" s="165"/>
      <c r="U551" s="165"/>
      <c r="V551" s="166"/>
      <c r="W551" s="166"/>
      <c r="X551" s="166"/>
    </row>
    <row r="552">
      <c r="A552" s="997"/>
      <c r="B552" s="986"/>
      <c r="C552" s="747"/>
      <c r="D552" s="680"/>
      <c r="E552" s="998"/>
      <c r="F552" s="680"/>
      <c r="G552" s="998"/>
      <c r="H552" s="680"/>
      <c r="I552" s="680"/>
      <c r="J552" s="754"/>
      <c r="K552" s="777"/>
      <c r="L552" s="777"/>
      <c r="M552" s="986"/>
      <c r="N552" s="951"/>
      <c r="O552" s="951"/>
      <c r="P552" s="777"/>
      <c r="Q552" s="115"/>
      <c r="R552" s="165"/>
      <c r="S552" s="165"/>
      <c r="T552" s="165"/>
      <c r="U552" s="165"/>
      <c r="V552" s="166"/>
      <c r="W552" s="166"/>
      <c r="X552" s="166"/>
    </row>
    <row r="553">
      <c r="A553" s="997"/>
      <c r="B553" s="986"/>
      <c r="C553" s="747"/>
      <c r="D553" s="680"/>
      <c r="E553" s="998"/>
      <c r="F553" s="680"/>
      <c r="G553" s="998"/>
      <c r="H553" s="680"/>
      <c r="I553" s="771"/>
      <c r="J553" s="754"/>
      <c r="K553" s="755"/>
      <c r="L553" s="777"/>
      <c r="M553" s="951"/>
      <c r="N553" s="951"/>
      <c r="O553" s="777"/>
      <c r="P553" s="777"/>
      <c r="Q553" s="115"/>
      <c r="R553" s="165"/>
      <c r="S553" s="165"/>
      <c r="T553" s="165"/>
      <c r="U553" s="165"/>
      <c r="V553" s="166"/>
      <c r="W553" s="166"/>
      <c r="X553" s="166"/>
    </row>
    <row r="554">
      <c r="A554" s="994"/>
      <c r="B554" s="986"/>
      <c r="C554" s="747"/>
      <c r="D554" s="680"/>
      <c r="E554" s="998"/>
      <c r="F554" s="680"/>
      <c r="G554" s="998"/>
      <c r="H554" s="680"/>
      <c r="I554" s="443"/>
      <c r="J554" s="754"/>
      <c r="K554" s="988"/>
      <c r="L554" s="777"/>
      <c r="M554" s="777"/>
      <c r="N554" s="747"/>
      <c r="O554" s="777"/>
      <c r="P554" s="777"/>
      <c r="Q554" s="115"/>
      <c r="R554" s="165"/>
      <c r="S554" s="165"/>
      <c r="T554" s="165"/>
      <c r="U554" s="165"/>
      <c r="V554" s="166"/>
      <c r="W554" s="166"/>
      <c r="X554" s="166"/>
    </row>
    <row r="555">
      <c r="A555" s="994"/>
      <c r="B555" s="986"/>
      <c r="C555" s="747"/>
      <c r="D555" s="680"/>
      <c r="E555" s="998"/>
      <c r="F555" s="680"/>
      <c r="G555" s="998"/>
      <c r="H555" s="680"/>
      <c r="I555" s="443"/>
      <c r="J555" s="754"/>
      <c r="K555" s="755"/>
      <c r="L555" s="777"/>
      <c r="M555" s="777"/>
      <c r="N555" s="747"/>
      <c r="O555" s="777"/>
      <c r="P555" s="777"/>
      <c r="Q555" s="115"/>
      <c r="R555" s="165"/>
      <c r="S555" s="165"/>
      <c r="T555" s="165"/>
      <c r="U555" s="165"/>
      <c r="V555" s="166"/>
      <c r="W555" s="166"/>
      <c r="X555" s="166"/>
    </row>
    <row r="556">
      <c r="A556" s="997"/>
      <c r="B556" s="986"/>
      <c r="C556" s="747"/>
      <c r="D556" s="680"/>
      <c r="E556" s="998"/>
      <c r="F556" s="680"/>
      <c r="G556" s="998"/>
      <c r="H556" s="680"/>
      <c r="I556" s="680"/>
      <c r="J556" s="754"/>
      <c r="K556" s="951"/>
      <c r="L556" s="777"/>
      <c r="M556" s="986"/>
      <c r="N556" s="951"/>
      <c r="O556" s="443"/>
      <c r="P556" s="777"/>
      <c r="Q556" s="115"/>
      <c r="R556" s="165"/>
      <c r="S556" s="165"/>
      <c r="T556" s="165"/>
      <c r="U556" s="165"/>
      <c r="V556" s="166"/>
      <c r="W556" s="166"/>
      <c r="X556" s="166"/>
    </row>
    <row r="557">
      <c r="A557" s="997"/>
      <c r="B557" s="986"/>
      <c r="C557" s="747"/>
      <c r="D557" s="951"/>
      <c r="E557" s="998"/>
      <c r="F557" s="680"/>
      <c r="G557" s="998"/>
      <c r="H557" s="680"/>
      <c r="I557" s="680"/>
      <c r="J557" s="754"/>
      <c r="K557" s="755"/>
      <c r="L557" s="777"/>
      <c r="M557" s="777"/>
      <c r="N557" s="747"/>
      <c r="O557" s="777"/>
      <c r="P557" s="777"/>
      <c r="Q557" s="115"/>
      <c r="R557" s="165"/>
      <c r="S557" s="165"/>
      <c r="T557" s="165"/>
      <c r="U557" s="165"/>
      <c r="V557" s="166"/>
      <c r="W557" s="166"/>
      <c r="X557" s="166"/>
    </row>
    <row r="558">
      <c r="A558" s="997"/>
      <c r="B558" s="986"/>
      <c r="C558" s="747"/>
      <c r="D558" s="951"/>
      <c r="E558" s="998"/>
      <c r="F558" s="680"/>
      <c r="G558" s="998"/>
      <c r="H558" s="680"/>
      <c r="I558" s="680"/>
      <c r="J558" s="754"/>
      <c r="K558" s="755"/>
      <c r="L558" s="951"/>
      <c r="M558" s="777"/>
      <c r="N558" s="951"/>
      <c r="O558" s="777"/>
      <c r="P558" s="777"/>
      <c r="Q558" s="115"/>
      <c r="R558" s="165"/>
      <c r="S558" s="165"/>
      <c r="T558" s="165"/>
      <c r="U558" s="165"/>
      <c r="V558" s="166"/>
      <c r="W558" s="166"/>
      <c r="X558" s="166"/>
    </row>
    <row r="559">
      <c r="A559" s="997"/>
      <c r="B559" s="986"/>
      <c r="C559" s="747"/>
      <c r="D559" s="951"/>
      <c r="E559" s="998"/>
      <c r="F559" s="680"/>
      <c r="G559" s="998"/>
      <c r="H559" s="680"/>
      <c r="I559" s="680"/>
      <c r="J559" s="754"/>
      <c r="K559" s="755"/>
      <c r="L559" s="777"/>
      <c r="M559" s="777"/>
      <c r="N559" s="747"/>
      <c r="O559" s="777"/>
      <c r="P559" s="777"/>
      <c r="Q559" s="115"/>
      <c r="R559" s="165"/>
      <c r="S559" s="165"/>
      <c r="T559" s="165"/>
      <c r="U559" s="165"/>
      <c r="V559" s="166"/>
      <c r="W559" s="166"/>
      <c r="X559" s="166"/>
    </row>
    <row r="560">
      <c r="A560" s="994"/>
      <c r="B560" s="986"/>
      <c r="C560" s="747"/>
      <c r="D560" s="951"/>
      <c r="E560" s="998"/>
      <c r="F560" s="680"/>
      <c r="G560" s="998"/>
      <c r="H560" s="680"/>
      <c r="I560" s="443"/>
      <c r="J560" s="754"/>
      <c r="K560" s="755"/>
      <c r="L560" s="777"/>
      <c r="M560" s="951"/>
      <c r="N560" s="747"/>
      <c r="O560" s="777"/>
      <c r="P560" s="777"/>
      <c r="Q560" s="115"/>
      <c r="R560" s="165"/>
      <c r="S560" s="165"/>
      <c r="T560" s="165"/>
      <c r="U560" s="165"/>
      <c r="V560" s="166"/>
      <c r="W560" s="166"/>
      <c r="X560" s="166"/>
    </row>
    <row r="561">
      <c r="A561" s="997"/>
      <c r="B561" s="986"/>
      <c r="C561" s="747"/>
      <c r="D561" s="951"/>
      <c r="E561" s="998"/>
      <c r="F561" s="680"/>
      <c r="G561" s="998"/>
      <c r="H561" s="680"/>
      <c r="I561" s="680"/>
      <c r="J561" s="754"/>
      <c r="K561" s="755"/>
      <c r="L561" s="777"/>
      <c r="M561" s="951"/>
      <c r="N561" s="747"/>
      <c r="O561" s="777"/>
      <c r="P561" s="777"/>
      <c r="Q561" s="115"/>
      <c r="R561" s="165"/>
      <c r="S561" s="165"/>
      <c r="T561" s="165"/>
      <c r="U561" s="165"/>
      <c r="V561" s="166"/>
      <c r="W561" s="166"/>
      <c r="X561" s="166"/>
    </row>
    <row r="562">
      <c r="A562" s="994"/>
      <c r="B562" s="986"/>
      <c r="C562" s="747"/>
      <c r="D562" s="1000"/>
      <c r="E562" s="756"/>
      <c r="F562" s="56"/>
      <c r="G562" s="1002"/>
      <c r="H562" s="680"/>
      <c r="I562" s="951"/>
      <c r="J562" s="754"/>
      <c r="K562" s="755"/>
      <c r="L562" s="777"/>
      <c r="M562" s="777"/>
      <c r="N562" s="747"/>
      <c r="O562" s="777"/>
      <c r="P562" s="777"/>
      <c r="Q562" s="115"/>
      <c r="R562" s="165"/>
      <c r="S562" s="165"/>
      <c r="T562" s="165"/>
      <c r="U562" s="165"/>
      <c r="V562" s="166"/>
      <c r="W562" s="166"/>
      <c r="X562" s="166"/>
    </row>
    <row r="563">
      <c r="A563" s="756"/>
      <c r="B563" s="986"/>
      <c r="C563" s="747"/>
      <c r="D563" s="1000"/>
      <c r="E563" s="756"/>
      <c r="F563" s="56"/>
      <c r="G563" s="1002"/>
      <c r="H563" s="680"/>
      <c r="I563" s="1000"/>
      <c r="J563" s="754"/>
      <c r="K563" s="951"/>
      <c r="L563" s="777"/>
      <c r="M563" s="986"/>
      <c r="N563" s="951"/>
      <c r="O563" s="951"/>
      <c r="P563" s="777"/>
      <c r="Q563" s="115"/>
      <c r="R563" s="152"/>
      <c r="S563" s="152"/>
      <c r="T563" s="152"/>
      <c r="U563" s="152"/>
      <c r="V563" s="115"/>
      <c r="W563" s="115"/>
      <c r="X563" s="115"/>
    </row>
    <row r="564">
      <c r="A564" s="756"/>
      <c r="B564" s="986"/>
      <c r="C564" s="747"/>
      <c r="D564" s="1000"/>
      <c r="E564" s="1002"/>
      <c r="F564" s="56"/>
      <c r="G564" s="1002"/>
      <c r="H564" s="680"/>
      <c r="I564" s="1000"/>
      <c r="J564" s="754"/>
      <c r="K564" s="755"/>
      <c r="L564" s="777"/>
      <c r="M564" s="994"/>
      <c r="N564" s="443"/>
      <c r="O564" s="443"/>
      <c r="P564" s="777"/>
      <c r="Q564" s="115"/>
      <c r="R564" s="152"/>
      <c r="S564" s="152"/>
      <c r="T564" s="152"/>
      <c r="U564" s="152"/>
      <c r="V564" s="115"/>
      <c r="W564" s="115"/>
      <c r="X564" s="115"/>
    </row>
    <row r="565">
      <c r="A565" s="756"/>
      <c r="B565" s="986"/>
      <c r="C565" s="747"/>
      <c r="D565" s="1000"/>
      <c r="E565" s="1002"/>
      <c r="F565" s="56"/>
      <c r="G565" s="1002"/>
      <c r="H565" s="680"/>
      <c r="I565" s="1000"/>
      <c r="J565" s="754"/>
      <c r="K565" s="988"/>
      <c r="L565" s="777"/>
      <c r="M565" s="777"/>
      <c r="N565" s="747"/>
      <c r="O565" s="777"/>
      <c r="P565" s="777"/>
      <c r="Q565" s="115"/>
      <c r="R565" s="152"/>
      <c r="S565" s="152"/>
      <c r="T565" s="152"/>
      <c r="U565" s="152"/>
      <c r="V565" s="115"/>
      <c r="W565" s="115"/>
      <c r="X565" s="115"/>
    </row>
    <row r="566">
      <c r="A566" s="756"/>
      <c r="B566" s="986"/>
      <c r="C566" s="747"/>
      <c r="D566" s="1000"/>
      <c r="E566" s="756"/>
      <c r="F566" s="56"/>
      <c r="G566" s="1002"/>
      <c r="H566" s="680"/>
      <c r="I566" s="1000"/>
      <c r="J566" s="754"/>
      <c r="K566" s="755"/>
      <c r="L566" s="777"/>
      <c r="M566" s="777"/>
      <c r="N566" s="747"/>
      <c r="O566" s="951"/>
      <c r="P566" s="777"/>
      <c r="Q566" s="115"/>
      <c r="R566" s="152"/>
      <c r="S566" s="152"/>
      <c r="T566" s="152"/>
      <c r="U566" s="152"/>
      <c r="V566" s="115"/>
      <c r="W566" s="115"/>
      <c r="X566" s="115"/>
    </row>
    <row r="567">
      <c r="A567" s="756"/>
      <c r="B567" s="986"/>
      <c r="C567" s="747"/>
      <c r="D567" s="1000"/>
      <c r="E567" s="1002"/>
      <c r="F567" s="56"/>
      <c r="G567" s="1002"/>
      <c r="H567" s="680"/>
      <c r="I567" s="1000"/>
      <c r="J567" s="443"/>
      <c r="K567" s="988"/>
      <c r="L567" s="951"/>
      <c r="M567" s="986"/>
      <c r="N567" s="951"/>
      <c r="O567" s="951"/>
      <c r="P567" s="777"/>
      <c r="Q567" s="115"/>
      <c r="R567" s="152"/>
      <c r="S567" s="152"/>
      <c r="T567" s="152"/>
      <c r="U567" s="152"/>
      <c r="V567" s="115"/>
      <c r="W567" s="115"/>
      <c r="X567" s="115"/>
    </row>
    <row r="568">
      <c r="A568" s="756"/>
      <c r="B568" s="986"/>
      <c r="C568" s="747"/>
      <c r="D568" s="1000"/>
      <c r="E568" s="1002"/>
      <c r="F568" s="56"/>
      <c r="G568" s="1002"/>
      <c r="H568" s="680"/>
      <c r="I568" s="1000"/>
      <c r="J568" s="754"/>
      <c r="K568" s="755"/>
      <c r="L568" s="777"/>
      <c r="M568" s="777"/>
      <c r="N568" s="747"/>
      <c r="O568" s="777"/>
      <c r="P568" s="777"/>
      <c r="Q568" s="115"/>
      <c r="R568" s="152"/>
      <c r="S568" s="152"/>
      <c r="T568" s="152"/>
      <c r="U568" s="152"/>
      <c r="V568" s="115"/>
      <c r="W568" s="115"/>
      <c r="X568" s="115"/>
    </row>
    <row r="569">
      <c r="A569" s="756"/>
      <c r="B569" s="986"/>
      <c r="C569" s="747"/>
      <c r="D569" s="1000"/>
      <c r="E569" s="1002"/>
      <c r="F569" s="56"/>
      <c r="G569" s="1002"/>
      <c r="H569" s="680"/>
      <c r="I569" s="1000"/>
      <c r="J569" s="443"/>
      <c r="K569" s="988"/>
      <c r="L569" s="777"/>
      <c r="M569" s="777"/>
      <c r="N569" s="951"/>
      <c r="O569" s="951"/>
      <c r="P569" s="777"/>
      <c r="Q569" s="115"/>
      <c r="R569" s="152"/>
      <c r="S569" s="152"/>
      <c r="T569" s="152"/>
      <c r="U569" s="152"/>
      <c r="V569" s="115"/>
      <c r="W569" s="115"/>
      <c r="X569" s="115"/>
    </row>
    <row r="570">
      <c r="A570" s="756"/>
      <c r="B570" s="986"/>
      <c r="C570" s="747"/>
      <c r="D570" s="1000"/>
      <c r="E570" s="1002"/>
      <c r="F570" s="56"/>
      <c r="G570" s="1002"/>
      <c r="H570" s="680"/>
      <c r="I570" s="1000"/>
      <c r="J570" s="754"/>
      <c r="K570" s="755"/>
      <c r="L570" s="777"/>
      <c r="M570" s="777"/>
      <c r="N570" s="747"/>
      <c r="O570" s="951"/>
      <c r="P570" s="777"/>
      <c r="Q570" s="115"/>
      <c r="R570" s="152"/>
      <c r="S570" s="152"/>
      <c r="T570" s="152"/>
      <c r="U570" s="152"/>
      <c r="V570" s="115"/>
      <c r="W570" s="115"/>
      <c r="X570" s="115"/>
    </row>
    <row r="571">
      <c r="A571" s="756"/>
      <c r="B571" s="986"/>
      <c r="C571" s="747"/>
      <c r="D571" s="1000"/>
      <c r="E571" s="1002"/>
      <c r="F571" s="56"/>
      <c r="G571" s="1002"/>
      <c r="H571" s="680"/>
      <c r="I571" s="1000"/>
      <c r="J571" s="754"/>
      <c r="K571" s="755"/>
      <c r="L571" s="777"/>
      <c r="M571" s="777"/>
      <c r="N571" s="747"/>
      <c r="O571" s="951"/>
      <c r="P571" s="777"/>
      <c r="Q571" s="115"/>
      <c r="R571" s="152"/>
      <c r="S571" s="152"/>
      <c r="T571" s="152"/>
      <c r="U571" s="152"/>
      <c r="V571" s="115"/>
      <c r="W571" s="115"/>
      <c r="X571" s="115"/>
    </row>
    <row r="572">
      <c r="A572" s="756"/>
      <c r="B572" s="986"/>
      <c r="C572" s="747"/>
      <c r="D572" s="1000"/>
      <c r="E572" s="1002"/>
      <c r="F572" s="56"/>
      <c r="G572" s="1002"/>
      <c r="H572" s="680"/>
      <c r="I572" s="1000"/>
      <c r="J572" s="754"/>
      <c r="K572" s="951"/>
      <c r="L572" s="777"/>
      <c r="M572" s="994"/>
      <c r="N572" s="443"/>
      <c r="O572" s="443"/>
      <c r="P572" s="777"/>
      <c r="Q572" s="115"/>
      <c r="R572" s="152"/>
      <c r="S572" s="152"/>
      <c r="T572" s="152"/>
      <c r="U572" s="152"/>
      <c r="V572" s="115"/>
      <c r="W572" s="115"/>
      <c r="X572" s="115"/>
    </row>
    <row r="573">
      <c r="A573" s="756"/>
      <c r="B573" s="986"/>
      <c r="C573" s="747"/>
      <c r="D573" s="1000"/>
      <c r="E573" s="1002"/>
      <c r="F573" s="56"/>
      <c r="G573" s="1002"/>
      <c r="H573" s="680"/>
      <c r="I573" s="951"/>
      <c r="J573" s="443"/>
      <c r="K573" s="755"/>
      <c r="L573" s="777"/>
      <c r="M573" s="777"/>
      <c r="N573" s="747"/>
      <c r="O573" s="777"/>
      <c r="P573" s="777"/>
      <c r="Q573" s="115"/>
      <c r="R573" s="152"/>
      <c r="S573" s="152"/>
      <c r="T573" s="152"/>
      <c r="U573" s="152"/>
      <c r="V573" s="115"/>
      <c r="W573" s="115"/>
      <c r="X573" s="115"/>
    </row>
    <row r="574">
      <c r="A574" s="756"/>
      <c r="B574" s="986"/>
      <c r="C574" s="747"/>
      <c r="D574" s="1000"/>
      <c r="E574" s="1002"/>
      <c r="F574" s="56"/>
      <c r="G574" s="1002"/>
      <c r="H574" s="680"/>
      <c r="I574" s="1000"/>
      <c r="J574" s="754"/>
      <c r="K574" s="777"/>
      <c r="L574" s="777"/>
      <c r="M574" s="986"/>
      <c r="N574" s="951"/>
      <c r="O574" s="443"/>
      <c r="P574" s="777"/>
      <c r="Q574" s="115"/>
      <c r="R574" s="152"/>
      <c r="S574" s="152"/>
      <c r="T574" s="152"/>
      <c r="U574" s="152"/>
      <c r="V574" s="115"/>
      <c r="W574" s="115"/>
      <c r="X574" s="115"/>
    </row>
    <row r="575">
      <c r="A575" s="756"/>
      <c r="B575" s="986"/>
      <c r="C575" s="747"/>
      <c r="D575" s="1000"/>
      <c r="E575" s="1002"/>
      <c r="F575" s="56"/>
      <c r="G575" s="1002"/>
      <c r="H575" s="680"/>
      <c r="I575" s="1000"/>
      <c r="J575" s="754"/>
      <c r="K575" s="755"/>
      <c r="L575" s="777"/>
      <c r="M575" s="777"/>
      <c r="N575" s="747"/>
      <c r="O575" s="951"/>
      <c r="P575" s="777"/>
      <c r="Q575" s="115"/>
      <c r="R575" s="152"/>
      <c r="S575" s="152"/>
      <c r="T575" s="152"/>
      <c r="U575" s="152"/>
      <c r="V575" s="115"/>
      <c r="W575" s="115"/>
      <c r="X575" s="115"/>
    </row>
    <row r="576">
      <c r="A576" s="756"/>
      <c r="B576" s="986"/>
      <c r="C576" s="747"/>
      <c r="D576" s="1000"/>
      <c r="E576" s="1002"/>
      <c r="F576" s="56"/>
      <c r="G576" s="1002"/>
      <c r="H576" s="680"/>
      <c r="I576" s="1000"/>
      <c r="J576" s="754"/>
      <c r="K576" s="755"/>
      <c r="L576" s="777"/>
      <c r="M576" s="777"/>
      <c r="N576" s="747"/>
      <c r="O576" s="777"/>
      <c r="P576" s="777"/>
      <c r="Q576" s="115"/>
      <c r="R576" s="152"/>
      <c r="S576" s="152"/>
      <c r="T576" s="152"/>
      <c r="U576" s="152"/>
      <c r="V576" s="115"/>
      <c r="W576" s="115"/>
      <c r="X576" s="115"/>
    </row>
    <row r="577">
      <c r="A577" s="756"/>
      <c r="B577" s="986"/>
      <c r="C577" s="747"/>
      <c r="D577" s="1000"/>
      <c r="E577" s="1002"/>
      <c r="F577" s="56"/>
      <c r="G577" s="1002"/>
      <c r="H577" s="680"/>
      <c r="I577" s="951"/>
      <c r="J577" s="443"/>
      <c r="K577" s="988"/>
      <c r="L577" s="951"/>
      <c r="M577" s="777"/>
      <c r="N577" s="951"/>
      <c r="O577" s="777"/>
      <c r="P577" s="777"/>
      <c r="Q577" s="115"/>
      <c r="R577" s="152"/>
      <c r="S577" s="152"/>
      <c r="T577" s="152"/>
      <c r="U577" s="152"/>
      <c r="V577" s="115"/>
      <c r="W577" s="115"/>
      <c r="X577" s="115"/>
    </row>
    <row r="578">
      <c r="A578" s="756"/>
      <c r="B578" s="986"/>
      <c r="C578" s="747"/>
      <c r="D578" s="1000"/>
      <c r="E578" s="1002"/>
      <c r="F578" s="56"/>
      <c r="G578" s="1002"/>
      <c r="H578" s="680"/>
      <c r="I578" s="1000"/>
      <c r="J578" s="754"/>
      <c r="K578" s="755"/>
      <c r="L578" s="777"/>
      <c r="M578" s="777"/>
      <c r="N578" s="747"/>
      <c r="O578" s="777"/>
      <c r="P578" s="777"/>
      <c r="Q578" s="115"/>
      <c r="R578" s="152"/>
      <c r="S578" s="152"/>
      <c r="T578" s="152"/>
      <c r="U578" s="152"/>
      <c r="V578" s="115"/>
      <c r="W578" s="115"/>
      <c r="X578" s="115"/>
    </row>
    <row r="579">
      <c r="A579" s="756"/>
      <c r="B579" s="986"/>
      <c r="C579" s="747"/>
      <c r="D579" s="1000"/>
      <c r="E579" s="1002"/>
      <c r="F579" s="56"/>
      <c r="G579" s="1002"/>
      <c r="H579" s="680"/>
      <c r="I579" s="1000"/>
      <c r="J579" s="754"/>
      <c r="K579" s="951"/>
      <c r="L579" s="777"/>
      <c r="M579" s="994"/>
      <c r="N579" s="443"/>
      <c r="O579" s="443"/>
      <c r="P579" s="777"/>
      <c r="Q579" s="115"/>
      <c r="R579" s="152"/>
      <c r="S579" s="152"/>
      <c r="T579" s="152"/>
      <c r="U579" s="152"/>
      <c r="V579" s="115"/>
      <c r="W579" s="115"/>
      <c r="X579" s="115"/>
    </row>
    <row r="580">
      <c r="A580" s="756"/>
      <c r="B580" s="986"/>
      <c r="C580" s="747"/>
      <c r="D580" s="1000"/>
      <c r="E580" s="1002"/>
      <c r="F580" s="56"/>
      <c r="G580" s="1002"/>
      <c r="H580" s="680"/>
      <c r="I580" s="1000"/>
      <c r="J580" s="754"/>
      <c r="K580" s="777"/>
      <c r="L580" s="777"/>
      <c r="M580" s="986"/>
      <c r="N580" s="951"/>
      <c r="O580" s="443"/>
      <c r="P580" s="777"/>
      <c r="Q580" s="115"/>
      <c r="R580" s="152"/>
      <c r="S580" s="152"/>
      <c r="T580" s="152"/>
      <c r="U580" s="152"/>
      <c r="V580" s="115"/>
      <c r="W580" s="115"/>
      <c r="X580" s="115"/>
    </row>
    <row r="581">
      <c r="A581" s="756"/>
      <c r="B581" s="986"/>
      <c r="C581" s="747"/>
      <c r="D581" s="1000"/>
      <c r="E581" s="1002"/>
      <c r="F581" s="56"/>
      <c r="G581" s="1002"/>
      <c r="H581" s="680"/>
      <c r="I581" s="951"/>
      <c r="J581" s="443"/>
      <c r="K581" s="755"/>
      <c r="L581" s="777"/>
      <c r="M581" s="777"/>
      <c r="N581" s="747"/>
      <c r="O581" s="777"/>
      <c r="P581" s="777"/>
      <c r="Q581" s="115"/>
      <c r="R581" s="152"/>
      <c r="S581" s="152"/>
      <c r="T581" s="152"/>
      <c r="U581" s="152"/>
      <c r="V581" s="115"/>
      <c r="W581" s="115"/>
      <c r="X581" s="115"/>
    </row>
    <row r="582">
      <c r="A582" s="756"/>
      <c r="B582" s="986"/>
      <c r="C582" s="747"/>
      <c r="D582" s="1000"/>
      <c r="E582" s="1002"/>
      <c r="F582" s="56"/>
      <c r="G582" s="1002"/>
      <c r="H582" s="680"/>
      <c r="I582" s="951"/>
      <c r="J582" s="754"/>
      <c r="K582" s="755"/>
      <c r="L582" s="777"/>
      <c r="M582" s="777"/>
      <c r="N582" s="747"/>
      <c r="O582" s="777"/>
      <c r="P582" s="777"/>
      <c r="Q582" s="115"/>
      <c r="R582" s="152"/>
      <c r="S582" s="152"/>
      <c r="T582" s="152"/>
      <c r="U582" s="152"/>
      <c r="V582" s="115"/>
      <c r="W582" s="115"/>
      <c r="X582" s="115"/>
    </row>
    <row r="583">
      <c r="A583" s="756"/>
      <c r="B583" s="986"/>
      <c r="C583" s="747"/>
      <c r="D583" s="1000"/>
      <c r="E583" s="756"/>
      <c r="F583" s="56"/>
      <c r="G583" s="1002"/>
      <c r="H583" s="680"/>
      <c r="I583" s="1000"/>
      <c r="J583" s="754"/>
      <c r="K583" s="755"/>
      <c r="L583" s="777"/>
      <c r="M583" s="777"/>
      <c r="N583" s="747"/>
      <c r="O583" s="777"/>
      <c r="P583" s="777"/>
      <c r="Q583" s="115"/>
      <c r="R583" s="152"/>
      <c r="S583" s="152"/>
      <c r="T583" s="152"/>
      <c r="U583" s="152"/>
      <c r="V583" s="115"/>
      <c r="W583" s="115"/>
      <c r="X583" s="115"/>
    </row>
    <row r="584">
      <c r="A584" s="756"/>
      <c r="B584" s="986"/>
      <c r="C584" s="747"/>
      <c r="D584" s="1000"/>
      <c r="E584" s="756"/>
      <c r="F584" s="56"/>
      <c r="G584" s="1002"/>
      <c r="H584" s="680"/>
      <c r="I584" s="1000"/>
      <c r="J584" s="754"/>
      <c r="K584" s="755"/>
      <c r="L584" s="777"/>
      <c r="M584" s="777"/>
      <c r="N584" s="747"/>
      <c r="O584" s="777"/>
      <c r="P584" s="777"/>
      <c r="Q584" s="115"/>
      <c r="R584" s="152"/>
      <c r="S584" s="152"/>
      <c r="T584" s="152"/>
      <c r="U584" s="152"/>
      <c r="V584" s="115"/>
      <c r="W584" s="115"/>
      <c r="X584" s="115"/>
    </row>
    <row r="585">
      <c r="A585" s="756"/>
      <c r="B585" s="986"/>
      <c r="C585" s="747"/>
      <c r="D585" s="1000"/>
      <c r="E585" s="756"/>
      <c r="F585" s="56"/>
      <c r="G585" s="1002"/>
      <c r="H585" s="680"/>
      <c r="I585" s="1000"/>
      <c r="J585" s="754"/>
      <c r="K585" s="755"/>
      <c r="L585" s="777"/>
      <c r="M585" s="777"/>
      <c r="N585" s="747"/>
      <c r="O585" s="951"/>
      <c r="P585" s="777"/>
      <c r="Q585" s="115"/>
      <c r="R585" s="152"/>
      <c r="S585" s="152"/>
      <c r="T585" s="152"/>
      <c r="U585" s="152"/>
      <c r="V585" s="115"/>
      <c r="W585" s="115"/>
      <c r="X585" s="115"/>
    </row>
    <row r="586">
      <c r="A586" s="756"/>
      <c r="B586" s="986"/>
      <c r="C586" s="747"/>
      <c r="D586" s="1000"/>
      <c r="E586" s="1002"/>
      <c r="F586" s="56"/>
      <c r="G586" s="1002"/>
      <c r="H586" s="680"/>
      <c r="I586" s="1000"/>
      <c r="J586" s="754"/>
      <c r="K586" s="755"/>
      <c r="L586" s="777"/>
      <c r="M586" s="777"/>
      <c r="N586" s="747"/>
      <c r="O586" s="951"/>
      <c r="P586" s="777"/>
      <c r="Q586" s="115"/>
      <c r="R586" s="152"/>
      <c r="S586" s="152"/>
      <c r="T586" s="152"/>
      <c r="U586" s="152"/>
      <c r="V586" s="115"/>
      <c r="W586" s="115"/>
      <c r="X586" s="115"/>
    </row>
    <row r="587">
      <c r="A587" s="756"/>
      <c r="B587" s="986"/>
      <c r="C587" s="1003"/>
      <c r="D587" s="1000"/>
      <c r="E587" s="1002"/>
      <c r="F587" s="56"/>
      <c r="G587" s="1002"/>
      <c r="H587" s="680"/>
      <c r="I587" s="1000"/>
      <c r="J587" s="754"/>
      <c r="K587" s="755"/>
      <c r="L587" s="777"/>
      <c r="M587" s="986"/>
      <c r="N587" s="951"/>
      <c r="O587" s="951"/>
      <c r="P587" s="777"/>
      <c r="Q587" s="115"/>
      <c r="R587" s="152"/>
      <c r="S587" s="152"/>
      <c r="T587" s="152"/>
      <c r="U587" s="152"/>
      <c r="V587" s="115"/>
      <c r="W587" s="115"/>
      <c r="X587" s="115"/>
    </row>
    <row r="588">
      <c r="A588" s="756"/>
      <c r="B588" s="986"/>
      <c r="C588" s="1003"/>
      <c r="D588" s="1000"/>
      <c r="E588" s="1002"/>
      <c r="F588" s="56"/>
      <c r="G588" s="1002"/>
      <c r="H588" s="680"/>
      <c r="I588" s="1000"/>
      <c r="J588" s="754"/>
      <c r="K588" s="755"/>
      <c r="L588" s="777"/>
      <c r="M588" s="994"/>
      <c r="N588" s="443"/>
      <c r="O588" s="443"/>
      <c r="P588" s="777"/>
      <c r="Q588" s="115"/>
      <c r="R588" s="152"/>
      <c r="S588" s="152"/>
      <c r="T588" s="152"/>
      <c r="U588" s="152"/>
      <c r="V588" s="115"/>
      <c r="W588" s="115"/>
      <c r="X588" s="115"/>
    </row>
    <row r="589">
      <c r="A589" s="756"/>
      <c r="B589" s="986"/>
      <c r="C589" s="1003"/>
      <c r="D589" s="1000"/>
      <c r="E589" s="1002"/>
      <c r="F589" s="56"/>
      <c r="G589" s="1002"/>
      <c r="H589" s="680"/>
      <c r="I589" s="1000"/>
      <c r="J589" s="754"/>
      <c r="K589" s="951"/>
      <c r="L589" s="777"/>
      <c r="M589" s="986"/>
      <c r="N589" s="951"/>
      <c r="O589" s="951"/>
      <c r="P589" s="777"/>
      <c r="Q589" s="115"/>
      <c r="R589" s="152"/>
      <c r="S589" s="152"/>
      <c r="T589" s="152"/>
      <c r="U589" s="152"/>
      <c r="V589" s="115"/>
      <c r="W589" s="115"/>
      <c r="X589" s="115"/>
    </row>
    <row r="590">
      <c r="A590" s="756"/>
      <c r="B590" s="986"/>
      <c r="C590" s="1003"/>
      <c r="D590" s="1000"/>
      <c r="E590" s="1002"/>
      <c r="F590" s="56"/>
      <c r="G590" s="1002"/>
      <c r="H590" s="680"/>
      <c r="I590" s="1000"/>
      <c r="J590" s="754"/>
      <c r="K590" s="755"/>
      <c r="L590" s="777"/>
      <c r="M590" s="994"/>
      <c r="N590" s="443"/>
      <c r="O590" s="443"/>
      <c r="P590" s="777"/>
      <c r="Q590" s="115"/>
      <c r="R590" s="152"/>
      <c r="S590" s="152"/>
      <c r="T590" s="152"/>
      <c r="U590" s="152"/>
      <c r="V590" s="115"/>
      <c r="W590" s="115"/>
      <c r="X590" s="115"/>
    </row>
    <row r="591">
      <c r="A591" s="756"/>
      <c r="B591" s="986"/>
      <c r="C591" s="1003"/>
      <c r="D591" s="1000"/>
      <c r="E591" s="1002"/>
      <c r="F591" s="56"/>
      <c r="G591" s="1002"/>
      <c r="H591" s="680"/>
      <c r="I591" s="1000"/>
      <c r="J591" s="754"/>
      <c r="K591" s="755"/>
      <c r="L591" s="777"/>
      <c r="M591" s="994"/>
      <c r="N591" s="443"/>
      <c r="O591" s="443"/>
      <c r="P591" s="777"/>
      <c r="Q591" s="115"/>
      <c r="R591" s="152"/>
      <c r="S591" s="152"/>
      <c r="T591" s="152"/>
      <c r="U591" s="152"/>
      <c r="V591" s="115"/>
      <c r="W591" s="115"/>
      <c r="X591" s="115"/>
    </row>
    <row r="592">
      <c r="A592" s="756"/>
      <c r="B592" s="986"/>
      <c r="C592" s="1003"/>
      <c r="D592" s="1000"/>
      <c r="E592" s="1002"/>
      <c r="F592" s="56"/>
      <c r="G592" s="1002"/>
      <c r="H592" s="680"/>
      <c r="I592" s="1000"/>
      <c r="J592" s="754"/>
      <c r="K592" s="755"/>
      <c r="L592" s="777"/>
      <c r="M592" s="994"/>
      <c r="N592" s="443"/>
      <c r="O592" s="443"/>
      <c r="P592" s="777"/>
      <c r="Q592" s="115"/>
      <c r="R592" s="152"/>
      <c r="S592" s="152"/>
      <c r="T592" s="152"/>
      <c r="U592" s="152"/>
      <c r="V592" s="115"/>
      <c r="W592" s="115"/>
      <c r="X592" s="115"/>
    </row>
    <row r="593">
      <c r="A593" s="756"/>
      <c r="B593" s="986"/>
      <c r="C593" s="1003"/>
      <c r="D593" s="1000"/>
      <c r="E593" s="1002"/>
      <c r="F593" s="56"/>
      <c r="G593" s="1002"/>
      <c r="H593" s="680"/>
      <c r="I593" s="443"/>
      <c r="J593" s="443"/>
      <c r="K593" s="777"/>
      <c r="L593" s="777"/>
      <c r="M593" s="986"/>
      <c r="N593" s="951"/>
      <c r="O593" s="443"/>
      <c r="P593" s="777"/>
      <c r="Q593" s="115"/>
      <c r="R593" s="152"/>
      <c r="S593" s="152"/>
      <c r="T593" s="152"/>
      <c r="U593" s="152"/>
      <c r="V593" s="115"/>
      <c r="W593" s="115"/>
      <c r="X593" s="115"/>
    </row>
    <row r="594">
      <c r="A594" s="756"/>
      <c r="B594" s="986"/>
      <c r="C594" s="1003"/>
      <c r="D594" s="1000"/>
      <c r="E594" s="1002"/>
      <c r="F594" s="56"/>
      <c r="G594" s="1002"/>
      <c r="H594" s="680"/>
      <c r="I594" s="1000"/>
      <c r="J594" s="754"/>
      <c r="K594" s="951"/>
      <c r="L594" s="777"/>
      <c r="M594" s="986"/>
      <c r="N594" s="951"/>
      <c r="O594" s="443"/>
      <c r="P594" s="777"/>
      <c r="Q594" s="115"/>
      <c r="R594" s="152"/>
      <c r="S594" s="152"/>
      <c r="T594" s="152"/>
      <c r="U594" s="152"/>
      <c r="V594" s="115"/>
      <c r="W594" s="115"/>
      <c r="X594" s="115"/>
    </row>
    <row r="595">
      <c r="A595" s="756"/>
      <c r="B595" s="986"/>
      <c r="C595" s="1003"/>
      <c r="D595" s="1000"/>
      <c r="E595" s="756"/>
      <c r="F595" s="56"/>
      <c r="G595" s="1002"/>
      <c r="H595" s="680"/>
      <c r="I595" s="443"/>
      <c r="J595" s="443"/>
      <c r="K595" s="777"/>
      <c r="L595" s="777"/>
      <c r="M595" s="986"/>
      <c r="N595" s="951"/>
      <c r="O595" s="951"/>
      <c r="P595" s="777"/>
      <c r="Q595" s="115"/>
      <c r="R595" s="152"/>
      <c r="S595" s="152"/>
      <c r="T595" s="152"/>
      <c r="U595" s="152"/>
      <c r="V595" s="115"/>
      <c r="W595" s="115"/>
      <c r="X595" s="115"/>
    </row>
    <row r="596">
      <c r="A596" s="756"/>
      <c r="B596" s="986"/>
      <c r="C596" s="1003"/>
      <c r="D596" s="1000"/>
      <c r="E596" s="1002"/>
      <c r="F596" s="56"/>
      <c r="G596" s="1002"/>
      <c r="H596" s="680"/>
      <c r="I596" s="443"/>
      <c r="J596" s="443"/>
      <c r="K596" s="755"/>
      <c r="L596" s="777"/>
      <c r="M596" s="777"/>
      <c r="N596" s="747"/>
      <c r="O596" s="777"/>
      <c r="P596" s="777"/>
      <c r="Q596" s="115"/>
      <c r="R596" s="152"/>
      <c r="S596" s="152"/>
      <c r="T596" s="152"/>
      <c r="U596" s="152"/>
      <c r="V596" s="115"/>
      <c r="W596" s="115"/>
      <c r="X596" s="115"/>
    </row>
    <row r="597">
      <c r="A597" s="756"/>
      <c r="B597" s="986"/>
      <c r="C597" s="1003"/>
      <c r="D597" s="1000"/>
      <c r="E597" s="1002"/>
      <c r="F597" s="56"/>
      <c r="G597" s="1002"/>
      <c r="H597" s="680"/>
      <c r="I597" s="443"/>
      <c r="J597" s="443"/>
      <c r="K597" s="777"/>
      <c r="L597" s="777"/>
      <c r="M597" s="986"/>
      <c r="N597" s="951"/>
      <c r="O597" s="443"/>
      <c r="P597" s="777"/>
      <c r="Q597" s="115"/>
      <c r="R597" s="152"/>
      <c r="S597" s="152"/>
      <c r="T597" s="152"/>
      <c r="U597" s="152"/>
      <c r="V597" s="115"/>
      <c r="W597" s="115"/>
      <c r="X597" s="115"/>
    </row>
    <row r="598">
      <c r="A598" s="756"/>
      <c r="B598" s="986"/>
      <c r="C598" s="1003"/>
      <c r="D598" s="1000"/>
      <c r="E598" s="1002"/>
      <c r="F598" s="56"/>
      <c r="G598" s="1002"/>
      <c r="H598" s="680"/>
      <c r="I598" s="1000"/>
      <c r="J598" s="754"/>
      <c r="K598" s="755"/>
      <c r="L598" s="777"/>
      <c r="M598" s="994"/>
      <c r="N598" s="443"/>
      <c r="O598" s="443"/>
      <c r="P598" s="777"/>
      <c r="Q598" s="115"/>
      <c r="R598" s="152"/>
      <c r="S598" s="152"/>
      <c r="T598" s="152"/>
      <c r="U598" s="152"/>
      <c r="V598" s="115"/>
      <c r="W598" s="115"/>
      <c r="X598" s="115"/>
    </row>
    <row r="599">
      <c r="A599" s="756"/>
      <c r="B599" s="986"/>
      <c r="C599" s="1003"/>
      <c r="D599" s="1000"/>
      <c r="E599" s="1002"/>
      <c r="F599" s="56"/>
      <c r="G599" s="1002"/>
      <c r="H599" s="680"/>
      <c r="I599" s="1000"/>
      <c r="J599" s="754"/>
      <c r="K599" s="755"/>
      <c r="L599" s="777"/>
      <c r="M599" s="994"/>
      <c r="N599" s="443"/>
      <c r="O599" s="443"/>
      <c r="P599" s="777"/>
      <c r="Q599" s="115"/>
      <c r="R599" s="152"/>
      <c r="S599" s="152"/>
      <c r="T599" s="152"/>
      <c r="U599" s="152"/>
      <c r="V599" s="115"/>
      <c r="W599" s="115"/>
      <c r="X599" s="115"/>
    </row>
    <row r="600">
      <c r="A600" s="756"/>
      <c r="B600" s="986"/>
      <c r="C600" s="1003"/>
      <c r="D600" s="1000"/>
      <c r="E600" s="1002"/>
      <c r="F600" s="56"/>
      <c r="G600" s="1002"/>
      <c r="H600" s="680"/>
      <c r="I600" s="1000"/>
      <c r="J600" s="754"/>
      <c r="K600" s="951"/>
      <c r="L600" s="777"/>
      <c r="M600" s="986"/>
      <c r="N600" s="951"/>
      <c r="O600" s="951"/>
      <c r="P600" s="777"/>
      <c r="Q600" s="115"/>
      <c r="R600" s="152"/>
      <c r="S600" s="152"/>
      <c r="T600" s="152"/>
      <c r="U600" s="152"/>
      <c r="V600" s="115"/>
      <c r="W600" s="115"/>
      <c r="X600" s="115"/>
    </row>
    <row r="601">
      <c r="A601" s="756"/>
      <c r="B601" s="986"/>
      <c r="C601" s="1003"/>
      <c r="D601" s="1000"/>
      <c r="E601" s="756"/>
      <c r="F601" s="56"/>
      <c r="G601" s="1002"/>
      <c r="H601" s="680"/>
      <c r="I601" s="1000"/>
      <c r="J601" s="754"/>
      <c r="K601" s="777"/>
      <c r="L601" s="777"/>
      <c r="M601" s="986"/>
      <c r="N601" s="951"/>
      <c r="O601" s="443"/>
      <c r="P601" s="777"/>
      <c r="Q601" s="115"/>
      <c r="R601" s="152"/>
      <c r="S601" s="152"/>
      <c r="T601" s="152"/>
      <c r="U601" s="152"/>
      <c r="V601" s="115"/>
      <c r="W601" s="115"/>
      <c r="X601" s="115"/>
    </row>
    <row r="602">
      <c r="A602" s="756"/>
      <c r="B602" s="986"/>
      <c r="C602" s="1003"/>
      <c r="D602" s="1000"/>
      <c r="E602" s="756"/>
      <c r="F602" s="56"/>
      <c r="G602" s="1002"/>
      <c r="H602" s="680"/>
      <c r="I602" s="443"/>
      <c r="J602" s="443"/>
      <c r="K602" s="755"/>
      <c r="L602" s="777"/>
      <c r="M602" s="951"/>
      <c r="N602" s="951"/>
      <c r="O602" s="777"/>
      <c r="P602" s="777"/>
      <c r="Q602" s="115"/>
      <c r="R602" s="152"/>
      <c r="S602" s="152"/>
      <c r="T602" s="152"/>
      <c r="U602" s="152"/>
      <c r="V602" s="115"/>
      <c r="W602" s="115"/>
      <c r="X602" s="115"/>
    </row>
    <row r="603">
      <c r="A603" s="756"/>
      <c r="B603" s="986"/>
      <c r="C603" s="1003"/>
      <c r="D603" s="1000"/>
      <c r="E603" s="756"/>
      <c r="F603" s="56"/>
      <c r="G603" s="1002"/>
      <c r="H603" s="680"/>
      <c r="I603" s="1000"/>
      <c r="J603" s="754"/>
      <c r="K603" s="755"/>
      <c r="L603" s="777"/>
      <c r="M603" s="994"/>
      <c r="N603" s="443"/>
      <c r="O603" s="443"/>
      <c r="P603" s="777"/>
      <c r="Q603" s="115"/>
      <c r="R603" s="152"/>
      <c r="S603" s="152"/>
      <c r="T603" s="152"/>
      <c r="U603" s="152"/>
      <c r="V603" s="115"/>
      <c r="W603" s="115"/>
      <c r="X603" s="115"/>
    </row>
    <row r="604">
      <c r="A604" s="756"/>
      <c r="B604" s="986"/>
      <c r="C604" s="1003"/>
      <c r="D604" s="1000"/>
      <c r="E604" s="1002"/>
      <c r="F604" s="56"/>
      <c r="G604" s="1002"/>
      <c r="H604" s="680"/>
      <c r="I604" s="1000"/>
      <c r="J604" s="754"/>
      <c r="K604" s="755"/>
      <c r="L604" s="777"/>
      <c r="M604" s="777"/>
      <c r="N604" s="747"/>
      <c r="O604" s="951"/>
      <c r="P604" s="777"/>
      <c r="Q604" s="115"/>
      <c r="R604" s="152"/>
      <c r="S604" s="152"/>
      <c r="T604" s="152"/>
      <c r="U604" s="152"/>
      <c r="V604" s="115"/>
      <c r="W604" s="115"/>
      <c r="X604" s="115"/>
    </row>
    <row r="605">
      <c r="A605" s="756"/>
      <c r="B605" s="986"/>
      <c r="C605" s="1003"/>
      <c r="D605" s="1000"/>
      <c r="E605" s="1002"/>
      <c r="F605" s="56"/>
      <c r="G605" s="1002"/>
      <c r="H605" s="680"/>
      <c r="I605" s="443"/>
      <c r="J605" s="443"/>
      <c r="K605" s="755"/>
      <c r="L605" s="777"/>
      <c r="M605" s="994"/>
      <c r="N605" s="443"/>
      <c r="O605" s="443"/>
      <c r="P605" s="777"/>
      <c r="Q605" s="115"/>
      <c r="R605" s="152"/>
      <c r="S605" s="152"/>
      <c r="T605" s="152"/>
      <c r="U605" s="152"/>
      <c r="V605" s="115"/>
      <c r="W605" s="115"/>
      <c r="X605" s="115"/>
    </row>
    <row r="606">
      <c r="A606" s="756"/>
      <c r="B606" s="986"/>
      <c r="C606" s="1003"/>
      <c r="D606" s="1000"/>
      <c r="E606" s="1002"/>
      <c r="F606" s="56"/>
      <c r="G606" s="1002"/>
      <c r="H606" s="680"/>
      <c r="I606" s="1000"/>
      <c r="J606" s="754"/>
      <c r="K606" s="755"/>
      <c r="L606" s="777"/>
      <c r="M606" s="986"/>
      <c r="N606" s="951"/>
      <c r="O606" s="951"/>
      <c r="P606" s="777"/>
      <c r="Q606" s="115"/>
      <c r="R606" s="152"/>
      <c r="S606" s="152"/>
      <c r="T606" s="152"/>
      <c r="U606" s="152"/>
      <c r="V606" s="115"/>
      <c r="W606" s="115"/>
      <c r="X606" s="115"/>
    </row>
    <row r="607">
      <c r="A607" s="756"/>
      <c r="B607" s="986"/>
      <c r="C607" s="1003"/>
      <c r="D607" s="1000"/>
      <c r="E607" s="1002"/>
      <c r="F607" s="56"/>
      <c r="G607" s="1002"/>
      <c r="H607" s="680"/>
      <c r="I607" s="1000"/>
      <c r="J607" s="754"/>
      <c r="K607" s="777"/>
      <c r="L607" s="777"/>
      <c r="M607" s="986"/>
      <c r="N607" s="951"/>
      <c r="O607" s="951"/>
      <c r="P607" s="777"/>
      <c r="Q607" s="115"/>
      <c r="R607" s="152"/>
      <c r="S607" s="152"/>
      <c r="T607" s="152"/>
      <c r="U607" s="152"/>
      <c r="V607" s="115"/>
      <c r="W607" s="115"/>
      <c r="X607" s="115"/>
    </row>
    <row r="608">
      <c r="A608" s="756"/>
      <c r="B608" s="986"/>
      <c r="C608" s="1003"/>
      <c r="D608" s="1000"/>
      <c r="E608" s="1002"/>
      <c r="F608" s="56"/>
      <c r="G608" s="1002"/>
      <c r="H608" s="680"/>
      <c r="I608" s="443"/>
      <c r="J608" s="443"/>
      <c r="K608" s="755"/>
      <c r="L608" s="777"/>
      <c r="M608" s="986"/>
      <c r="N608" s="951"/>
      <c r="O608" s="951"/>
      <c r="P608" s="777"/>
      <c r="Q608" s="115"/>
      <c r="R608" s="152"/>
      <c r="S608" s="152"/>
      <c r="T608" s="152"/>
      <c r="U608" s="152"/>
      <c r="V608" s="115"/>
      <c r="W608" s="115"/>
      <c r="X608" s="115"/>
    </row>
    <row r="609">
      <c r="A609" s="756"/>
      <c r="B609" s="986"/>
      <c r="C609" s="1003"/>
      <c r="D609" s="1000"/>
      <c r="E609" s="1002"/>
      <c r="F609" s="56"/>
      <c r="G609" s="1002"/>
      <c r="H609" s="680"/>
      <c r="I609" s="1000"/>
      <c r="J609" s="754"/>
      <c r="K609" s="755"/>
      <c r="L609" s="777"/>
      <c r="M609" s="994"/>
      <c r="N609" s="443"/>
      <c r="O609" s="443"/>
      <c r="P609" s="777"/>
      <c r="Q609" s="115"/>
      <c r="R609" s="152"/>
      <c r="S609" s="152"/>
      <c r="T609" s="152"/>
      <c r="U609" s="152"/>
      <c r="V609" s="115"/>
      <c r="W609" s="115"/>
      <c r="X609" s="115"/>
    </row>
    <row r="610">
      <c r="A610" s="756"/>
      <c r="B610" s="986"/>
      <c r="C610" s="1003"/>
      <c r="D610" s="1000"/>
      <c r="E610" s="1002"/>
      <c r="F610" s="56"/>
      <c r="G610" s="1002"/>
      <c r="H610" s="680"/>
      <c r="I610" s="1000"/>
      <c r="J610" s="754"/>
      <c r="K610" s="951"/>
      <c r="L610" s="777"/>
      <c r="M610" s="994"/>
      <c r="N610" s="443"/>
      <c r="O610" s="443"/>
      <c r="P610" s="777"/>
      <c r="Q610" s="115"/>
      <c r="R610" s="152"/>
      <c r="S610" s="152"/>
      <c r="T610" s="152"/>
      <c r="U610" s="152"/>
      <c r="V610" s="115"/>
      <c r="W610" s="115"/>
      <c r="X610" s="115"/>
    </row>
    <row r="611">
      <c r="A611" s="756"/>
      <c r="B611" s="986"/>
      <c r="C611" s="1003"/>
      <c r="D611" s="1000"/>
      <c r="E611" s="1002"/>
      <c r="F611" s="56"/>
      <c r="G611" s="1002"/>
      <c r="H611" s="680"/>
      <c r="I611" s="1000"/>
      <c r="J611" s="754"/>
      <c r="K611" s="951"/>
      <c r="L611" s="777"/>
      <c r="M611" s="994"/>
      <c r="N611" s="443"/>
      <c r="O611" s="443"/>
      <c r="P611" s="777"/>
      <c r="Q611" s="115"/>
      <c r="R611" s="152"/>
      <c r="S611" s="152"/>
      <c r="T611" s="152"/>
      <c r="U611" s="152"/>
      <c r="V611" s="115"/>
      <c r="W611" s="115"/>
      <c r="X611" s="115"/>
    </row>
    <row r="612">
      <c r="A612" s="146"/>
      <c r="B612" s="986"/>
      <c r="C612" s="108"/>
      <c r="D612" s="108"/>
      <c r="E612" s="346"/>
      <c r="F612" s="108"/>
      <c r="G612" s="146"/>
      <c r="H612" s="108"/>
      <c r="I612" s="108"/>
      <c r="J612" s="1004"/>
      <c r="K612" s="1005"/>
      <c r="L612" s="1006"/>
      <c r="M612" s="428"/>
      <c r="N612" s="108"/>
      <c r="O612" s="1007"/>
      <c r="P612" s="1008"/>
      <c r="Q612" s="115"/>
      <c r="R612" s="152"/>
      <c r="S612" s="152"/>
      <c r="T612" s="152"/>
      <c r="U612" s="152"/>
      <c r="V612" s="115"/>
      <c r="W612" s="115"/>
      <c r="X612" s="115"/>
    </row>
    <row r="613">
      <c r="A613" s="146"/>
      <c r="B613" s="986"/>
      <c r="C613" s="108"/>
      <c r="D613" s="108"/>
      <c r="E613" s="346"/>
      <c r="F613" s="108"/>
      <c r="G613" s="146"/>
      <c r="H613" s="108"/>
      <c r="I613" s="108"/>
      <c r="J613" s="1004"/>
      <c r="K613" s="1005"/>
      <c r="L613" s="1008"/>
      <c r="M613" s="428"/>
      <c r="N613" s="108"/>
      <c r="O613" s="1009"/>
      <c r="P613" s="1008"/>
      <c r="Q613" s="115"/>
      <c r="R613" s="152"/>
      <c r="S613" s="152"/>
      <c r="T613" s="152"/>
      <c r="U613" s="152"/>
      <c r="V613" s="115"/>
      <c r="W613" s="115"/>
      <c r="X613" s="115"/>
    </row>
    <row r="614">
      <c r="A614" s="146"/>
      <c r="B614" s="986"/>
      <c r="C614" s="108"/>
      <c r="D614" s="108"/>
      <c r="E614" s="346"/>
      <c r="F614" s="108"/>
      <c r="G614" s="146"/>
      <c r="H614" s="108"/>
      <c r="I614" s="108"/>
      <c r="J614" s="1004"/>
      <c r="K614" s="1005"/>
      <c r="L614" s="1008"/>
      <c r="M614" s="428"/>
      <c r="N614" s="108"/>
      <c r="O614" s="1009"/>
      <c r="P614" s="1008"/>
      <c r="Q614" s="115"/>
      <c r="R614" s="152"/>
      <c r="S614" s="152"/>
      <c r="T614" s="152"/>
      <c r="U614" s="152"/>
      <c r="V614" s="115"/>
      <c r="W614" s="115"/>
      <c r="X614" s="115"/>
    </row>
    <row r="615">
      <c r="A615" s="146"/>
      <c r="B615" s="146"/>
      <c r="C615" s="108"/>
      <c r="D615" s="108"/>
      <c r="E615" s="346"/>
      <c r="F615" s="108"/>
      <c r="G615" s="146"/>
      <c r="H615" s="108"/>
      <c r="I615" s="108"/>
      <c r="J615" s="1004"/>
      <c r="K615" s="1005"/>
      <c r="L615" s="1008"/>
      <c r="M615" s="428"/>
      <c r="N615" s="990"/>
      <c r="O615" s="1009"/>
      <c r="P615" s="1008"/>
      <c r="Q615" s="115"/>
      <c r="R615" s="152"/>
      <c r="S615" s="152"/>
      <c r="T615" s="152"/>
      <c r="U615" s="152"/>
      <c r="V615" s="115"/>
      <c r="W615" s="115"/>
      <c r="X615" s="115"/>
    </row>
    <row r="616">
      <c r="A616" s="146"/>
      <c r="B616" s="986"/>
      <c r="C616" s="108"/>
      <c r="D616" s="108"/>
      <c r="E616" s="346"/>
      <c r="F616" s="108"/>
      <c r="G616" s="146"/>
      <c r="H616" s="108"/>
      <c r="I616" s="108"/>
      <c r="J616" s="1010"/>
      <c r="K616" s="1005"/>
      <c r="L616" s="1006"/>
      <c r="M616" s="428"/>
      <c r="N616" s="108"/>
      <c r="O616" s="1007"/>
      <c r="P616" s="1008"/>
      <c r="Q616" s="115"/>
      <c r="R616" s="152"/>
      <c r="S616" s="152"/>
      <c r="T616" s="152"/>
      <c r="U616" s="152"/>
      <c r="V616" s="115"/>
      <c r="W616" s="115"/>
      <c r="X616" s="115"/>
    </row>
    <row r="617">
      <c r="A617" s="146"/>
      <c r="B617" s="146"/>
      <c r="C617" s="108"/>
      <c r="D617" s="108"/>
      <c r="E617" s="346"/>
      <c r="F617" s="108"/>
      <c r="G617" s="146"/>
      <c r="H617" s="108"/>
      <c r="I617" s="108"/>
      <c r="J617" s="1004"/>
      <c r="K617" s="1005"/>
      <c r="L617" s="1008"/>
      <c r="M617" s="428"/>
      <c r="N617" s="990"/>
      <c r="O617" s="1009"/>
      <c r="P617" s="1008"/>
      <c r="Q617" s="115"/>
      <c r="R617" s="152"/>
      <c r="S617" s="152"/>
      <c r="T617" s="152"/>
      <c r="U617" s="152"/>
      <c r="V617" s="115"/>
      <c r="W617" s="115"/>
      <c r="X617" s="115"/>
    </row>
    <row r="618">
      <c r="A618" s="146"/>
      <c r="B618" s="146"/>
      <c r="C618" s="108"/>
      <c r="D618" s="108"/>
      <c r="E618" s="346"/>
      <c r="F618" s="108"/>
      <c r="G618" s="146"/>
      <c r="H618" s="108"/>
      <c r="I618" s="108"/>
      <c r="J618" s="1004"/>
      <c r="K618" s="1005"/>
      <c r="L618" s="1008"/>
      <c r="M618" s="428"/>
      <c r="N618" s="108"/>
      <c r="O618" s="108"/>
      <c r="P618" s="1008"/>
      <c r="Q618" s="115"/>
      <c r="R618" s="152"/>
      <c r="S618" s="152"/>
      <c r="T618" s="152"/>
      <c r="U618" s="152"/>
      <c r="V618" s="115"/>
      <c r="W618" s="115"/>
      <c r="X618" s="115"/>
    </row>
    <row r="619">
      <c r="A619" s="146"/>
      <c r="B619" s="986"/>
      <c r="C619" s="108"/>
      <c r="D619" s="108"/>
      <c r="E619" s="346"/>
      <c r="F619" s="108"/>
      <c r="G619" s="146"/>
      <c r="H619" s="108"/>
      <c r="I619" s="108"/>
      <c r="J619" s="1004"/>
      <c r="K619" s="1005"/>
      <c r="L619" s="1008"/>
      <c r="M619" s="428"/>
      <c r="N619" s="108"/>
      <c r="O619" s="1009"/>
      <c r="P619" s="1008"/>
      <c r="Q619" s="115"/>
      <c r="R619" s="152"/>
      <c r="S619" s="152"/>
      <c r="T619" s="152"/>
      <c r="U619" s="152"/>
      <c r="V619" s="115"/>
      <c r="W619" s="115"/>
      <c r="X619" s="115"/>
    </row>
    <row r="620">
      <c r="A620" s="146"/>
      <c r="B620" s="986"/>
      <c r="C620" s="108"/>
      <c r="D620" s="108"/>
      <c r="E620" s="346"/>
      <c r="F620" s="108"/>
      <c r="G620" s="146"/>
      <c r="H620" s="108"/>
      <c r="I620" s="108"/>
      <c r="J620" s="1004"/>
      <c r="K620" s="1005"/>
      <c r="L620" s="1006"/>
      <c r="M620" s="428"/>
      <c r="N620" s="108"/>
      <c r="O620" s="1007"/>
      <c r="P620" s="1008"/>
      <c r="Q620" s="115"/>
      <c r="R620" s="152"/>
      <c r="S620" s="152"/>
      <c r="T620" s="152"/>
      <c r="U620" s="152"/>
      <c r="V620" s="115"/>
      <c r="W620" s="115"/>
      <c r="X620" s="115"/>
    </row>
    <row r="621">
      <c r="A621" s="146"/>
      <c r="B621" s="986"/>
      <c r="C621" s="108"/>
      <c r="D621" s="108"/>
      <c r="E621" s="346"/>
      <c r="F621" s="108"/>
      <c r="G621" s="146"/>
      <c r="H621" s="108"/>
      <c r="I621" s="108"/>
      <c r="J621" s="1004"/>
      <c r="K621" s="1005"/>
      <c r="L621" s="1006"/>
      <c r="M621" s="428"/>
      <c r="N621" s="108"/>
      <c r="O621" s="1007"/>
      <c r="P621" s="1008"/>
      <c r="Q621" s="115"/>
      <c r="R621" s="152"/>
      <c r="S621" s="152"/>
      <c r="T621" s="152"/>
      <c r="U621" s="152"/>
      <c r="V621" s="115"/>
      <c r="W621" s="115"/>
      <c r="X621" s="115"/>
    </row>
    <row r="622">
      <c r="A622" s="146"/>
      <c r="B622" s="986"/>
      <c r="C622" s="108"/>
      <c r="D622" s="108"/>
      <c r="E622" s="346"/>
      <c r="F622" s="108"/>
      <c r="G622" s="146"/>
      <c r="H622" s="108"/>
      <c r="I622" s="108"/>
      <c r="J622" s="1004"/>
      <c r="K622" s="1005"/>
      <c r="L622" s="1008"/>
      <c r="M622" s="428"/>
      <c r="N622" s="108"/>
      <c r="O622" s="1009"/>
      <c r="P622" s="1008"/>
      <c r="Q622" s="115"/>
      <c r="R622" s="152"/>
      <c r="S622" s="152"/>
      <c r="T622" s="152"/>
      <c r="U622" s="152"/>
      <c r="V622" s="115"/>
      <c r="W622" s="115"/>
      <c r="X622" s="115"/>
    </row>
    <row r="623">
      <c r="A623" s="146"/>
      <c r="B623" s="986"/>
      <c r="C623" s="108"/>
      <c r="D623" s="108"/>
      <c r="E623" s="346"/>
      <c r="F623" s="108"/>
      <c r="G623" s="146"/>
      <c r="H623" s="108"/>
      <c r="I623" s="108"/>
      <c r="J623" s="1010"/>
      <c r="K623" s="1011"/>
      <c r="L623" s="1006"/>
      <c r="M623" s="428"/>
      <c r="N623" s="108"/>
      <c r="O623" s="1007"/>
      <c r="P623" s="1008"/>
      <c r="Q623" s="115"/>
      <c r="R623" s="152"/>
      <c r="S623" s="152"/>
      <c r="T623" s="152"/>
      <c r="U623" s="152"/>
      <c r="V623" s="115"/>
      <c r="W623" s="115"/>
      <c r="X623" s="115"/>
    </row>
    <row r="624">
      <c r="A624" s="146"/>
      <c r="B624" s="986"/>
      <c r="C624" s="108"/>
      <c r="D624" s="108"/>
      <c r="E624" s="346"/>
      <c r="F624" s="108"/>
      <c r="G624" s="353"/>
      <c r="H624" s="108"/>
      <c r="I624" s="108"/>
      <c r="J624" s="1004"/>
      <c r="K624" s="1005"/>
      <c r="L624" s="1008"/>
      <c r="M624" s="428"/>
      <c r="N624" s="108"/>
      <c r="O624" s="1009"/>
      <c r="P624" s="1008"/>
      <c r="Q624" s="115"/>
      <c r="R624" s="152"/>
      <c r="S624" s="152"/>
      <c r="T624" s="152"/>
      <c r="U624" s="152"/>
      <c r="V624" s="115"/>
      <c r="W624" s="115"/>
      <c r="X624" s="115"/>
    </row>
    <row r="625">
      <c r="A625" s="146"/>
      <c r="B625" s="986"/>
      <c r="C625" s="108"/>
      <c r="D625" s="108"/>
      <c r="E625" s="346"/>
      <c r="F625" s="108"/>
      <c r="G625" s="146"/>
      <c r="H625" s="108"/>
      <c r="I625" s="108"/>
      <c r="J625" s="1004"/>
      <c r="K625" s="1005"/>
      <c r="L625" s="1006"/>
      <c r="M625" s="1012"/>
      <c r="N625" s="990"/>
      <c r="O625" s="1007"/>
      <c r="P625" s="1008"/>
      <c r="Q625" s="115"/>
      <c r="R625" s="152"/>
      <c r="S625" s="152"/>
      <c r="T625" s="152"/>
      <c r="U625" s="152"/>
      <c r="V625" s="115"/>
      <c r="W625" s="115"/>
      <c r="X625" s="115"/>
    </row>
    <row r="626">
      <c r="A626" s="146"/>
      <c r="B626" s="986"/>
      <c r="C626" s="108"/>
      <c r="D626" s="108"/>
      <c r="E626" s="346"/>
      <c r="F626" s="108"/>
      <c r="G626" s="146"/>
      <c r="H626" s="108"/>
      <c r="I626" s="108"/>
      <c r="J626" s="1004"/>
      <c r="K626" s="1005"/>
      <c r="L626" s="1006"/>
      <c r="M626" s="1012"/>
      <c r="N626" s="108"/>
      <c r="O626" s="1007"/>
      <c r="P626" s="1008"/>
      <c r="Q626" s="115"/>
      <c r="R626" s="152"/>
      <c r="S626" s="152"/>
      <c r="T626" s="152"/>
      <c r="U626" s="152"/>
      <c r="V626" s="115"/>
      <c r="W626" s="115"/>
      <c r="X626" s="115"/>
    </row>
    <row r="627">
      <c r="A627" s="146"/>
      <c r="B627" s="146"/>
      <c r="C627" s="108"/>
      <c r="D627" s="108"/>
      <c r="E627" s="346"/>
      <c r="F627" s="108"/>
      <c r="G627" s="146"/>
      <c r="H627" s="108"/>
      <c r="I627" s="108"/>
      <c r="J627" s="1004"/>
      <c r="K627" s="1005"/>
      <c r="L627" s="1008"/>
      <c r="M627" s="428"/>
      <c r="N627" s="990"/>
      <c r="O627" s="1009"/>
      <c r="P627" s="1008"/>
      <c r="Q627" s="115"/>
      <c r="R627" s="152"/>
      <c r="S627" s="152"/>
      <c r="T627" s="152"/>
      <c r="U627" s="152"/>
      <c r="V627" s="115"/>
      <c r="W627" s="115"/>
      <c r="X627" s="115"/>
    </row>
    <row r="628">
      <c r="A628" s="146"/>
      <c r="B628" s="146"/>
      <c r="C628" s="108"/>
      <c r="D628" s="108"/>
      <c r="E628" s="346"/>
      <c r="F628" s="108"/>
      <c r="G628" s="353"/>
      <c r="H628" s="108"/>
      <c r="I628" s="108"/>
      <c r="J628" s="1011"/>
      <c r="K628" s="1011"/>
      <c r="L628" s="1008"/>
      <c r="M628" s="428"/>
      <c r="N628" s="990"/>
      <c r="O628" s="1009"/>
      <c r="P628" s="1008"/>
      <c r="Q628" s="115"/>
      <c r="R628" s="152"/>
      <c r="S628" s="152"/>
      <c r="T628" s="152"/>
      <c r="U628" s="152"/>
      <c r="V628" s="115"/>
      <c r="W628" s="115"/>
      <c r="X628" s="115"/>
    </row>
    <row r="629">
      <c r="A629" s="146"/>
      <c r="B629" s="986"/>
      <c r="C629" s="108"/>
      <c r="D629" s="108"/>
      <c r="E629" s="346"/>
      <c r="F629" s="108"/>
      <c r="G629" s="146"/>
      <c r="H629" s="108"/>
      <c r="I629" s="108"/>
      <c r="J629" s="1004"/>
      <c r="K629" s="1005"/>
      <c r="L629" s="117"/>
      <c r="M629" s="146"/>
      <c r="N629" s="990"/>
      <c r="O629" s="1009"/>
      <c r="P629" s="1008"/>
      <c r="Q629" s="115"/>
      <c r="R629" s="152"/>
      <c r="S629" s="152"/>
      <c r="T629" s="152"/>
      <c r="U629" s="152"/>
      <c r="V629" s="115"/>
      <c r="W629" s="115"/>
      <c r="X629" s="115"/>
    </row>
    <row r="630">
      <c r="A630" s="146"/>
      <c r="B630" s="986"/>
      <c r="C630" s="108"/>
      <c r="D630" s="108"/>
      <c r="E630" s="346"/>
      <c r="F630" s="108"/>
      <c r="G630" s="146"/>
      <c r="H630" s="108"/>
      <c r="I630" s="108"/>
      <c r="J630" s="1004"/>
      <c r="K630" s="1005"/>
      <c r="L630" s="1008"/>
      <c r="M630" s="428"/>
      <c r="N630" s="108"/>
      <c r="O630" s="1009"/>
      <c r="P630" s="1008"/>
      <c r="Q630" s="115"/>
      <c r="R630" s="152"/>
      <c r="S630" s="152"/>
      <c r="T630" s="152"/>
      <c r="U630" s="152"/>
      <c r="V630" s="115"/>
      <c r="W630" s="115"/>
      <c r="X630" s="115"/>
    </row>
    <row r="631">
      <c r="A631" s="146"/>
      <c r="B631" s="986"/>
      <c r="C631" s="108"/>
      <c r="D631" s="108"/>
      <c r="E631" s="346"/>
      <c r="F631" s="108"/>
      <c r="G631" s="146"/>
      <c r="H631" s="108"/>
      <c r="I631" s="108"/>
      <c r="J631" s="1010"/>
      <c r="K631" s="1005"/>
      <c r="L631" s="1006"/>
      <c r="M631" s="428"/>
      <c r="N631" s="108"/>
      <c r="O631" s="1007"/>
      <c r="P631" s="1008"/>
      <c r="Q631" s="115"/>
      <c r="R631" s="152"/>
      <c r="S631" s="152"/>
      <c r="T631" s="152"/>
      <c r="U631" s="152"/>
      <c r="V631" s="115"/>
      <c r="W631" s="115"/>
      <c r="X631" s="115"/>
    </row>
    <row r="632">
      <c r="A632" s="146"/>
      <c r="B632" s="986"/>
      <c r="C632" s="108"/>
      <c r="D632" s="108"/>
      <c r="E632" s="346"/>
      <c r="F632" s="108"/>
      <c r="G632" s="146"/>
      <c r="H632" s="108"/>
      <c r="I632" s="108"/>
      <c r="J632" s="1004"/>
      <c r="K632" s="1005"/>
      <c r="L632" s="1008"/>
      <c r="M632" s="428"/>
      <c r="N632" s="108"/>
      <c r="O632" s="1009"/>
      <c r="P632" s="1008"/>
      <c r="Q632" s="115"/>
      <c r="R632" s="152"/>
      <c r="S632" s="152"/>
      <c r="T632" s="152"/>
      <c r="U632" s="152"/>
      <c r="V632" s="115"/>
      <c r="W632" s="115"/>
      <c r="X632" s="115"/>
    </row>
    <row r="633">
      <c r="A633" s="146"/>
      <c r="B633" s="986"/>
      <c r="C633" s="108"/>
      <c r="D633" s="108"/>
      <c r="E633" s="346"/>
      <c r="F633" s="108"/>
      <c r="G633" s="146"/>
      <c r="H633" s="108"/>
      <c r="I633" s="108"/>
      <c r="J633" s="1010"/>
      <c r="K633" s="1011"/>
      <c r="L633" s="1006"/>
      <c r="M633" s="428"/>
      <c r="N633" s="990"/>
      <c r="O633" s="1007"/>
      <c r="P633" s="1008"/>
      <c r="Q633" s="115"/>
      <c r="R633" s="152"/>
      <c r="S633" s="152"/>
      <c r="T633" s="152"/>
      <c r="U633" s="152"/>
      <c r="V633" s="115"/>
      <c r="W633" s="115"/>
      <c r="X633" s="115"/>
    </row>
    <row r="634">
      <c r="A634" s="146"/>
      <c r="B634" s="986"/>
      <c r="C634" s="108"/>
      <c r="D634" s="108"/>
      <c r="E634" s="346"/>
      <c r="F634" s="108"/>
      <c r="G634" s="146"/>
      <c r="H634" s="108"/>
      <c r="I634" s="108"/>
      <c r="J634" s="1004"/>
      <c r="K634" s="1005"/>
      <c r="L634" s="1006"/>
      <c r="M634" s="1012"/>
      <c r="N634" s="108"/>
      <c r="O634" s="1007"/>
      <c r="P634" s="1008"/>
      <c r="Q634" s="115"/>
      <c r="R634" s="152"/>
      <c r="S634" s="152"/>
      <c r="T634" s="152"/>
      <c r="U634" s="152"/>
      <c r="V634" s="115"/>
      <c r="W634" s="115"/>
      <c r="X634" s="115"/>
    </row>
    <row r="635">
      <c r="A635" s="146"/>
      <c r="B635" s="986"/>
      <c r="C635" s="108"/>
      <c r="D635" s="108"/>
      <c r="E635" s="346"/>
      <c r="F635" s="108"/>
      <c r="G635" s="146"/>
      <c r="H635" s="108"/>
      <c r="I635" s="108"/>
      <c r="J635" s="1004"/>
      <c r="K635" s="1005"/>
      <c r="L635" s="1006"/>
      <c r="M635" s="1012"/>
      <c r="N635" s="990"/>
      <c r="O635" s="1007"/>
      <c r="P635" s="1008"/>
      <c r="Q635" s="115"/>
      <c r="R635" s="152"/>
      <c r="S635" s="152"/>
      <c r="T635" s="152"/>
      <c r="U635" s="152"/>
      <c r="V635" s="115"/>
      <c r="W635" s="115"/>
      <c r="X635" s="115"/>
    </row>
    <row r="636">
      <c r="A636" s="146"/>
      <c r="B636" s="986"/>
      <c r="C636" s="108"/>
      <c r="D636" s="108"/>
      <c r="E636" s="346"/>
      <c r="F636" s="108"/>
      <c r="G636" s="353"/>
      <c r="H636" s="108"/>
      <c r="I636" s="108"/>
      <c r="J636" s="1004"/>
      <c r="K636" s="1005"/>
      <c r="L636" s="1006"/>
      <c r="M636" s="428"/>
      <c r="N636" s="108"/>
      <c r="O636" s="1007"/>
      <c r="P636" s="1008"/>
      <c r="Q636" s="115"/>
      <c r="R636" s="152"/>
      <c r="S636" s="152"/>
      <c r="T636" s="152"/>
      <c r="U636" s="152"/>
      <c r="V636" s="115"/>
      <c r="W636" s="115"/>
      <c r="X636" s="115"/>
    </row>
    <row r="637">
      <c r="A637" s="146"/>
      <c r="B637" s="986"/>
      <c r="C637" s="108"/>
      <c r="D637" s="108"/>
      <c r="E637" s="346"/>
      <c r="F637" s="108"/>
      <c r="G637" s="353"/>
      <c r="H637" s="108"/>
      <c r="I637" s="108"/>
      <c r="J637" s="1004"/>
      <c r="K637" s="1005"/>
      <c r="L637" s="1008"/>
      <c r="M637" s="428"/>
      <c r="N637" s="990"/>
      <c r="O637" s="1009"/>
      <c r="P637" s="1008"/>
      <c r="Q637" s="115"/>
      <c r="R637" s="152"/>
      <c r="S637" s="152"/>
      <c r="T637" s="152"/>
      <c r="U637" s="152"/>
      <c r="V637" s="115"/>
      <c r="W637" s="115"/>
      <c r="X637" s="115"/>
    </row>
    <row r="638">
      <c r="A638" s="146"/>
      <c r="B638" s="986"/>
      <c r="C638" s="108"/>
      <c r="D638" s="108"/>
      <c r="E638" s="346"/>
      <c r="F638" s="108"/>
      <c r="G638" s="353"/>
      <c r="H638" s="108"/>
      <c r="I638" s="108"/>
      <c r="J638" s="1004"/>
      <c r="K638" s="1005"/>
      <c r="L638" s="1008"/>
      <c r="M638" s="428"/>
      <c r="N638" s="990"/>
      <c r="O638" s="1009"/>
      <c r="P638" s="1008"/>
      <c r="Q638" s="115"/>
      <c r="R638" s="152"/>
      <c r="S638" s="152"/>
      <c r="T638" s="152"/>
      <c r="U638" s="152"/>
      <c r="V638" s="115"/>
      <c r="W638" s="115"/>
      <c r="X638" s="115"/>
    </row>
    <row r="639">
      <c r="A639" s="146"/>
      <c r="B639" s="986"/>
      <c r="C639" s="108"/>
      <c r="D639" s="108"/>
      <c r="E639" s="346"/>
      <c r="F639" s="108"/>
      <c r="G639" s="146"/>
      <c r="H639" s="108"/>
      <c r="I639" s="108"/>
      <c r="J639" s="1010"/>
      <c r="K639" s="1011"/>
      <c r="L639" s="1013"/>
      <c r="M639" s="428"/>
      <c r="N639" s="990"/>
      <c r="O639" s="1007"/>
      <c r="P639" s="1008"/>
      <c r="Q639" s="115"/>
      <c r="R639" s="152"/>
      <c r="S639" s="152"/>
      <c r="T639" s="152"/>
      <c r="U639" s="152"/>
      <c r="V639" s="115"/>
      <c r="W639" s="115"/>
      <c r="X639" s="115"/>
    </row>
    <row r="640">
      <c r="A640" s="146"/>
      <c r="B640" s="986"/>
      <c r="C640" s="108"/>
      <c r="D640" s="108"/>
      <c r="E640" s="346"/>
      <c r="F640" s="108"/>
      <c r="G640" s="353"/>
      <c r="H640" s="108"/>
      <c r="I640" s="108"/>
      <c r="J640" s="1004"/>
      <c r="K640" s="1005"/>
      <c r="L640" s="1006"/>
      <c r="M640" s="428"/>
      <c r="N640" s="108"/>
      <c r="O640" s="1007"/>
      <c r="P640" s="1008"/>
      <c r="Q640" s="115"/>
      <c r="R640" s="152"/>
      <c r="S640" s="152"/>
      <c r="T640" s="152"/>
      <c r="U640" s="152"/>
      <c r="V640" s="115"/>
      <c r="W640" s="115"/>
      <c r="X640" s="115"/>
    </row>
    <row r="641">
      <c r="A641" s="146"/>
      <c r="B641" s="986"/>
      <c r="C641" s="108"/>
      <c r="D641" s="108"/>
      <c r="E641" s="346"/>
      <c r="F641" s="108"/>
      <c r="G641" s="146"/>
      <c r="H641" s="108"/>
      <c r="I641" s="108"/>
      <c r="J641" s="1004"/>
      <c r="K641" s="1011"/>
      <c r="L641" s="1006"/>
      <c r="M641" s="146"/>
      <c r="N641" s="990"/>
      <c r="O641" s="1007"/>
      <c r="P641" s="1008"/>
      <c r="Q641" s="115"/>
      <c r="R641" s="152"/>
      <c r="S641" s="152"/>
      <c r="T641" s="152"/>
      <c r="U641" s="152"/>
      <c r="V641" s="115"/>
      <c r="W641" s="115"/>
      <c r="X641" s="115"/>
    </row>
    <row r="642">
      <c r="A642" s="146"/>
      <c r="B642" s="146"/>
      <c r="C642" s="108"/>
      <c r="D642" s="108"/>
      <c r="E642" s="346"/>
      <c r="F642" s="108"/>
      <c r="G642" s="146"/>
      <c r="H642" s="108"/>
      <c r="I642" s="108"/>
      <c r="J642" s="1004"/>
      <c r="K642" s="1005"/>
      <c r="L642" s="1008"/>
      <c r="M642" s="428"/>
      <c r="N642" s="108"/>
      <c r="O642" s="108"/>
      <c r="P642" s="1008"/>
      <c r="Q642" s="115"/>
      <c r="R642" s="152"/>
      <c r="S642" s="152"/>
      <c r="T642" s="152"/>
      <c r="U642" s="152"/>
      <c r="V642" s="115"/>
      <c r="W642" s="115"/>
      <c r="X642" s="115"/>
    </row>
    <row r="643">
      <c r="A643" s="146"/>
      <c r="B643" s="986"/>
      <c r="C643" s="108"/>
      <c r="D643" s="108"/>
      <c r="E643" s="346"/>
      <c r="F643" s="108"/>
      <c r="G643" s="146"/>
      <c r="H643" s="108"/>
      <c r="I643" s="108"/>
      <c r="J643" s="1004"/>
      <c r="K643" s="1005"/>
      <c r="L643" s="1006"/>
      <c r="M643" s="1012"/>
      <c r="N643" s="108"/>
      <c r="O643" s="1007"/>
      <c r="P643" s="1008"/>
      <c r="Q643" s="115"/>
      <c r="R643" s="152"/>
      <c r="S643" s="152"/>
      <c r="T643" s="152"/>
      <c r="U643" s="152"/>
      <c r="V643" s="115"/>
      <c r="W643" s="115"/>
      <c r="X643" s="115"/>
    </row>
    <row r="644">
      <c r="A644" s="146"/>
      <c r="B644" s="986"/>
      <c r="C644" s="108"/>
      <c r="D644" s="108"/>
      <c r="E644" s="346"/>
      <c r="F644" s="108"/>
      <c r="G644" s="146"/>
      <c r="H644" s="108"/>
      <c r="I644" s="108"/>
      <c r="J644" s="1010"/>
      <c r="K644" s="1005"/>
      <c r="L644" s="1008"/>
      <c r="M644" s="428"/>
      <c r="N644" s="108"/>
      <c r="O644" s="1009"/>
      <c r="P644" s="1008"/>
      <c r="Q644" s="115"/>
      <c r="R644" s="152"/>
      <c r="S644" s="152"/>
      <c r="T644" s="152"/>
      <c r="U644" s="152"/>
      <c r="V644" s="115"/>
      <c r="W644" s="115"/>
      <c r="X644" s="115"/>
    </row>
    <row r="645">
      <c r="A645" s="146"/>
      <c r="B645" s="986"/>
      <c r="C645" s="108"/>
      <c r="D645" s="108"/>
      <c r="E645" s="346"/>
      <c r="F645" s="108"/>
      <c r="G645" s="146"/>
      <c r="H645" s="108"/>
      <c r="I645" s="108"/>
      <c r="J645" s="1010"/>
      <c r="K645" s="1005"/>
      <c r="L645" s="1008"/>
      <c r="M645" s="428"/>
      <c r="N645" s="108"/>
      <c r="O645" s="1009"/>
      <c r="P645" s="1008"/>
      <c r="Q645" s="115"/>
      <c r="R645" s="152"/>
      <c r="S645" s="152"/>
      <c r="T645" s="152"/>
      <c r="U645" s="152"/>
      <c r="V645" s="115"/>
      <c r="W645" s="115"/>
      <c r="X645" s="115"/>
    </row>
    <row r="646">
      <c r="A646" s="146"/>
      <c r="B646" s="986"/>
      <c r="C646" s="108"/>
      <c r="D646" s="108"/>
      <c r="E646" s="346"/>
      <c r="F646" s="108"/>
      <c r="G646" s="146"/>
      <c r="H646" s="108"/>
      <c r="I646" s="108"/>
      <c r="J646" s="1004"/>
      <c r="K646" s="1005"/>
      <c r="L646" s="1006"/>
      <c r="M646" s="428"/>
      <c r="N646" s="108"/>
      <c r="O646" s="1007"/>
      <c r="P646" s="1008"/>
      <c r="Q646" s="115"/>
      <c r="R646" s="152"/>
      <c r="S646" s="152"/>
      <c r="T646" s="152"/>
      <c r="U646" s="152"/>
      <c r="V646" s="115"/>
      <c r="W646" s="115"/>
      <c r="X646" s="115"/>
    </row>
    <row r="647">
      <c r="A647" s="146"/>
      <c r="B647" s="986"/>
      <c r="C647" s="108"/>
      <c r="D647" s="108"/>
      <c r="E647" s="346"/>
      <c r="F647" s="108"/>
      <c r="G647" s="146"/>
      <c r="H647" s="108"/>
      <c r="I647" s="108"/>
      <c r="J647" s="1004"/>
      <c r="K647" s="1005"/>
      <c r="L647" s="1008"/>
      <c r="M647" s="1012"/>
      <c r="N647" s="990"/>
      <c r="O647" s="1009"/>
      <c r="P647" s="1008"/>
      <c r="Q647" s="115"/>
      <c r="R647" s="152"/>
      <c r="S647" s="152"/>
      <c r="T647" s="152"/>
      <c r="U647" s="152"/>
      <c r="V647" s="115"/>
      <c r="W647" s="115"/>
      <c r="X647" s="115"/>
    </row>
    <row r="648">
      <c r="A648" s="146"/>
      <c r="B648" s="986"/>
      <c r="C648" s="108"/>
      <c r="D648" s="108"/>
      <c r="E648" s="346"/>
      <c r="F648" s="108"/>
      <c r="G648" s="146"/>
      <c r="H648" s="108"/>
      <c r="I648" s="108"/>
      <c r="J648" s="1004"/>
      <c r="K648" s="1005"/>
      <c r="L648" s="1004"/>
      <c r="M648" s="428"/>
      <c r="N648" s="108"/>
      <c r="O648" s="1007"/>
      <c r="P648" s="1008"/>
      <c r="Q648" s="115"/>
      <c r="R648" s="152"/>
      <c r="S648" s="152"/>
      <c r="T648" s="152"/>
      <c r="U648" s="152"/>
      <c r="V648" s="115"/>
      <c r="W648" s="115"/>
      <c r="X648" s="115"/>
    </row>
    <row r="649">
      <c r="A649" s="146"/>
      <c r="B649" s="986"/>
      <c r="C649" s="108"/>
      <c r="D649" s="108"/>
      <c r="E649" s="346"/>
      <c r="F649" s="108"/>
      <c r="G649" s="146"/>
      <c r="H649" s="108"/>
      <c r="I649" s="108"/>
      <c r="J649" s="1004"/>
      <c r="K649" s="1005"/>
      <c r="L649" s="1006"/>
      <c r="M649" s="428"/>
      <c r="N649" s="108"/>
      <c r="O649" s="1007"/>
      <c r="P649" s="1008"/>
      <c r="Q649" s="115"/>
      <c r="R649" s="152"/>
      <c r="S649" s="152"/>
      <c r="T649" s="152"/>
      <c r="U649" s="152"/>
      <c r="V649" s="115"/>
      <c r="W649" s="115"/>
      <c r="X649" s="115"/>
    </row>
    <row r="650">
      <c r="A650" s="146"/>
      <c r="B650" s="986"/>
      <c r="C650" s="108"/>
      <c r="D650" s="108"/>
      <c r="E650" s="346"/>
      <c r="F650" s="108"/>
      <c r="G650" s="353"/>
      <c r="H650" s="108"/>
      <c r="I650" s="108"/>
      <c r="J650" s="1004"/>
      <c r="K650" s="1005"/>
      <c r="L650" s="1008"/>
      <c r="M650" s="428"/>
      <c r="N650" s="108"/>
      <c r="O650" s="1009"/>
      <c r="P650" s="1008"/>
      <c r="Q650" s="115"/>
      <c r="R650" s="152"/>
      <c r="S650" s="152"/>
      <c r="T650" s="152"/>
      <c r="U650" s="152"/>
      <c r="V650" s="115"/>
      <c r="W650" s="115"/>
      <c r="X650" s="115"/>
    </row>
    <row r="651">
      <c r="A651" s="146"/>
      <c r="B651" s="986"/>
      <c r="C651" s="108"/>
      <c r="D651" s="108"/>
      <c r="E651" s="346"/>
      <c r="F651" s="108"/>
      <c r="G651" s="146"/>
      <c r="H651" s="108"/>
      <c r="I651" s="108"/>
      <c r="J651" s="1004"/>
      <c r="K651" s="1005"/>
      <c r="L651" s="1004"/>
      <c r="M651" s="146"/>
      <c r="N651" s="108"/>
      <c r="O651" s="990"/>
      <c r="P651" s="1008"/>
      <c r="Q651" s="115"/>
      <c r="R651" s="152"/>
      <c r="S651" s="152"/>
      <c r="T651" s="152"/>
      <c r="U651" s="152"/>
      <c r="V651" s="115"/>
      <c r="W651" s="115"/>
      <c r="X651" s="115"/>
    </row>
    <row r="652">
      <c r="A652" s="146"/>
      <c r="B652" s="986"/>
      <c r="C652" s="108"/>
      <c r="D652" s="108"/>
      <c r="E652" s="346"/>
      <c r="F652" s="108"/>
      <c r="G652" s="146"/>
      <c r="H652" s="108"/>
      <c r="I652" s="108"/>
      <c r="J652" s="1004"/>
      <c r="K652" s="1005"/>
      <c r="L652" s="1006"/>
      <c r="M652" s="428"/>
      <c r="N652" s="108"/>
      <c r="O652" s="1007"/>
      <c r="P652" s="1008"/>
      <c r="Q652" s="115"/>
      <c r="R652" s="152"/>
      <c r="S652" s="152"/>
      <c r="T652" s="152"/>
      <c r="U652" s="152"/>
      <c r="V652" s="115"/>
      <c r="W652" s="115"/>
      <c r="X652" s="115"/>
    </row>
    <row r="653">
      <c r="A653" s="146"/>
      <c r="B653" s="986"/>
      <c r="C653" s="108"/>
      <c r="D653" s="108"/>
      <c r="E653" s="346"/>
      <c r="F653" s="108"/>
      <c r="G653" s="146"/>
      <c r="H653" s="108"/>
      <c r="I653" s="108"/>
      <c r="J653" s="1004"/>
      <c r="K653" s="1005"/>
      <c r="L653" s="1006"/>
      <c r="M653" s="428"/>
      <c r="N653" s="108"/>
      <c r="O653" s="1007"/>
      <c r="P653" s="1008"/>
      <c r="Q653" s="115"/>
      <c r="R653" s="152"/>
      <c r="S653" s="152"/>
      <c r="T653" s="152"/>
      <c r="U653" s="152"/>
      <c r="V653" s="115"/>
      <c r="W653" s="115"/>
      <c r="X653" s="115"/>
    </row>
    <row r="654">
      <c r="A654" s="146"/>
      <c r="B654" s="986"/>
      <c r="C654" s="108"/>
      <c r="D654" s="108"/>
      <c r="E654" s="346"/>
      <c r="F654" s="108"/>
      <c r="G654" s="146"/>
      <c r="H654" s="108"/>
      <c r="I654" s="108"/>
      <c r="J654" s="1004"/>
      <c r="K654" s="1005"/>
      <c r="L654" s="1006"/>
      <c r="M654" s="428"/>
      <c r="N654" s="108"/>
      <c r="O654" s="1007"/>
      <c r="P654" s="1008"/>
      <c r="Q654" s="115"/>
      <c r="R654" s="152"/>
      <c r="S654" s="152"/>
      <c r="T654" s="152"/>
      <c r="U654" s="152"/>
      <c r="V654" s="115"/>
      <c r="W654" s="115"/>
      <c r="X654" s="115"/>
    </row>
    <row r="655">
      <c r="A655" s="146"/>
      <c r="B655" s="986"/>
      <c r="C655" s="108"/>
      <c r="D655" s="108"/>
      <c r="E655" s="346"/>
      <c r="F655" s="108"/>
      <c r="G655" s="146"/>
      <c r="H655" s="108"/>
      <c r="I655" s="108"/>
      <c r="J655" s="1004"/>
      <c r="K655" s="1011"/>
      <c r="L655" s="1006"/>
      <c r="M655" s="428"/>
      <c r="N655" s="990"/>
      <c r="O655" s="1007"/>
      <c r="P655" s="1008"/>
      <c r="Q655" s="115"/>
      <c r="R655" s="152"/>
      <c r="S655" s="152"/>
      <c r="T655" s="152"/>
      <c r="U655" s="152"/>
      <c r="V655" s="115"/>
      <c r="W655" s="115"/>
      <c r="X655" s="115"/>
    </row>
    <row r="656">
      <c r="A656" s="146"/>
      <c r="B656" s="986"/>
      <c r="C656" s="108"/>
      <c r="D656" s="108"/>
      <c r="E656" s="346"/>
      <c r="F656" s="108"/>
      <c r="G656" s="353"/>
      <c r="H656" s="108"/>
      <c r="I656" s="108"/>
      <c r="J656" s="1010"/>
      <c r="K656" s="1005"/>
      <c r="L656" s="1006"/>
      <c r="M656" s="428"/>
      <c r="N656" s="108"/>
      <c r="O656" s="1007"/>
      <c r="P656" s="1008"/>
      <c r="Q656" s="115"/>
      <c r="R656" s="152"/>
      <c r="S656" s="152"/>
      <c r="T656" s="152"/>
      <c r="U656" s="152"/>
      <c r="V656" s="115"/>
      <c r="W656" s="115"/>
      <c r="X656" s="115"/>
    </row>
    <row r="657">
      <c r="A657" s="146"/>
      <c r="B657" s="986"/>
      <c r="C657" s="108"/>
      <c r="D657" s="108"/>
      <c r="E657" s="346"/>
      <c r="F657" s="108"/>
      <c r="G657" s="146"/>
      <c r="H657" s="108"/>
      <c r="I657" s="108"/>
      <c r="J657" s="1004"/>
      <c r="K657" s="1005"/>
      <c r="L657" s="117"/>
      <c r="M657" s="146"/>
      <c r="N657" s="108"/>
      <c r="O657" s="108"/>
      <c r="P657" s="1008"/>
      <c r="Q657" s="115"/>
      <c r="R657" s="152"/>
      <c r="S657" s="152"/>
      <c r="T657" s="152"/>
      <c r="U657" s="152"/>
      <c r="V657" s="115"/>
      <c r="W657" s="115"/>
      <c r="X657" s="115"/>
    </row>
    <row r="658">
      <c r="A658" s="146"/>
      <c r="B658" s="1014"/>
      <c r="C658" s="108"/>
      <c r="D658" s="108"/>
      <c r="E658" s="346"/>
      <c r="F658" s="108"/>
      <c r="G658" s="146"/>
      <c r="H658" s="108"/>
      <c r="I658" s="108"/>
      <c r="J658" s="1004"/>
      <c r="K658" s="1005"/>
      <c r="L658" s="117"/>
      <c r="M658" s="146"/>
      <c r="N658" s="108"/>
      <c r="O658" s="1009"/>
      <c r="P658" s="1008"/>
      <c r="Q658" s="115"/>
      <c r="R658" s="152"/>
      <c r="S658" s="152"/>
      <c r="T658" s="152"/>
      <c r="U658" s="152"/>
      <c r="V658" s="115"/>
      <c r="W658" s="115"/>
      <c r="X658" s="115"/>
    </row>
    <row r="659">
      <c r="A659" s="146"/>
      <c r="B659" s="986"/>
      <c r="C659" s="108"/>
      <c r="D659" s="108"/>
      <c r="E659" s="346"/>
      <c r="F659" s="108"/>
      <c r="G659" s="353"/>
      <c r="H659" s="108"/>
      <c r="I659" s="108"/>
      <c r="J659" s="1010"/>
      <c r="K659" s="1011"/>
      <c r="L659" s="1006"/>
      <c r="M659" s="1012"/>
      <c r="N659" s="990"/>
      <c r="O659" s="1007"/>
      <c r="P659" s="1008"/>
      <c r="Q659" s="115"/>
      <c r="R659" s="152"/>
      <c r="S659" s="152"/>
      <c r="T659" s="152"/>
      <c r="U659" s="152"/>
      <c r="V659" s="115"/>
      <c r="W659" s="115"/>
      <c r="X659" s="115"/>
    </row>
    <row r="660">
      <c r="A660" s="146"/>
      <c r="B660" s="146"/>
      <c r="C660" s="108"/>
      <c r="D660" s="108"/>
      <c r="E660" s="346"/>
      <c r="F660" s="108"/>
      <c r="G660" s="146"/>
      <c r="H660" s="108"/>
      <c r="I660" s="108"/>
      <c r="J660" s="1004"/>
      <c r="K660" s="1005"/>
      <c r="L660" s="1008"/>
      <c r="M660" s="428"/>
      <c r="N660" s="108"/>
      <c r="O660" s="108"/>
      <c r="P660" s="1008"/>
      <c r="Q660" s="115"/>
      <c r="R660" s="152"/>
      <c r="S660" s="152"/>
      <c r="T660" s="152"/>
      <c r="U660" s="152"/>
      <c r="V660" s="115"/>
      <c r="W660" s="115"/>
      <c r="X660" s="115"/>
    </row>
    <row r="661">
      <c r="A661" s="146"/>
      <c r="B661" s="986"/>
      <c r="C661" s="108"/>
      <c r="D661" s="108"/>
      <c r="E661" s="346"/>
      <c r="F661" s="108"/>
      <c r="G661" s="146"/>
      <c r="H661" s="108"/>
      <c r="I661" s="108"/>
      <c r="J661" s="1004"/>
      <c r="K661" s="1005"/>
      <c r="L661" s="1008"/>
      <c r="M661" s="428"/>
      <c r="N661" s="108"/>
      <c r="O661" s="1009"/>
      <c r="P661" s="1008"/>
      <c r="Q661" s="115"/>
      <c r="R661" s="152"/>
      <c r="S661" s="152"/>
      <c r="T661" s="152"/>
      <c r="U661" s="152"/>
      <c r="V661" s="115"/>
      <c r="W661" s="115"/>
      <c r="X661" s="115"/>
    </row>
    <row r="662">
      <c r="A662" s="146"/>
      <c r="B662" s="986"/>
      <c r="C662" s="108"/>
      <c r="D662" s="108"/>
      <c r="E662" s="346"/>
      <c r="F662" s="108"/>
      <c r="G662" s="353"/>
      <c r="H662" s="108"/>
      <c r="I662" s="108"/>
      <c r="J662" s="1004"/>
      <c r="K662" s="1005"/>
      <c r="L662" s="1008"/>
      <c r="M662" s="428"/>
      <c r="N662" s="108"/>
      <c r="O662" s="1009"/>
      <c r="P662" s="1008"/>
      <c r="Q662" s="115"/>
      <c r="R662" s="152"/>
      <c r="S662" s="152"/>
      <c r="T662" s="152"/>
      <c r="U662" s="152"/>
      <c r="V662" s="115"/>
      <c r="W662" s="115"/>
      <c r="X662" s="115"/>
    </row>
    <row r="663">
      <c r="A663" s="146"/>
      <c r="B663" s="986"/>
      <c r="C663" s="108"/>
      <c r="D663" s="108"/>
      <c r="E663" s="346"/>
      <c r="F663" s="108"/>
      <c r="G663" s="146"/>
      <c r="H663" s="108"/>
      <c r="I663" s="108"/>
      <c r="J663" s="1004"/>
      <c r="K663" s="1005"/>
      <c r="L663" s="1008"/>
      <c r="M663" s="428"/>
      <c r="N663" s="108"/>
      <c r="O663" s="1009"/>
      <c r="P663" s="1008"/>
      <c r="Q663" s="115"/>
      <c r="R663" s="152"/>
      <c r="S663" s="152"/>
      <c r="T663" s="152"/>
      <c r="U663" s="152"/>
      <c r="V663" s="115"/>
      <c r="W663" s="115"/>
      <c r="X663" s="115"/>
    </row>
    <row r="664">
      <c r="A664" s="146"/>
      <c r="B664" s="986"/>
      <c r="C664" s="108"/>
      <c r="D664" s="108"/>
      <c r="E664" s="346"/>
      <c r="F664" s="108"/>
      <c r="G664" s="353"/>
      <c r="H664" s="108"/>
      <c r="I664" s="108"/>
      <c r="J664" s="1004"/>
      <c r="K664" s="1005"/>
      <c r="L664" s="1006"/>
      <c r="M664" s="428"/>
      <c r="N664" s="108"/>
      <c r="O664" s="1007"/>
      <c r="P664" s="1008"/>
      <c r="Q664" s="115"/>
      <c r="R664" s="152"/>
      <c r="S664" s="152"/>
      <c r="T664" s="152"/>
      <c r="U664" s="152"/>
      <c r="V664" s="115"/>
      <c r="W664" s="115"/>
      <c r="X664" s="115"/>
    </row>
    <row r="665">
      <c r="A665" s="146"/>
      <c r="B665" s="146"/>
      <c r="C665" s="108"/>
      <c r="D665" s="108"/>
      <c r="E665" s="346"/>
      <c r="F665" s="108"/>
      <c r="G665" s="146"/>
      <c r="H665" s="108"/>
      <c r="I665" s="108"/>
      <c r="J665" s="1004"/>
      <c r="K665" s="1005"/>
      <c r="L665" s="1008"/>
      <c r="M665" s="428"/>
      <c r="N665" s="108"/>
      <c r="O665" s="108"/>
      <c r="P665" s="1008"/>
      <c r="Q665" s="115"/>
      <c r="R665" s="152"/>
      <c r="S665" s="152"/>
      <c r="T665" s="152"/>
      <c r="U665" s="152"/>
      <c r="V665" s="115"/>
      <c r="W665" s="115"/>
      <c r="X665" s="115"/>
    </row>
    <row r="666">
      <c r="A666" s="146"/>
      <c r="B666" s="1014"/>
      <c r="C666" s="108"/>
      <c r="D666" s="108"/>
      <c r="E666" s="346"/>
      <c r="F666" s="108"/>
      <c r="G666" s="146"/>
      <c r="H666" s="108"/>
      <c r="I666" s="108"/>
      <c r="J666" s="1004"/>
      <c r="K666" s="1005"/>
      <c r="L666" s="117"/>
      <c r="M666" s="146"/>
      <c r="N666" s="108"/>
      <c r="O666" s="108"/>
      <c r="P666" s="1008"/>
      <c r="Q666" s="115"/>
      <c r="R666" s="152"/>
      <c r="S666" s="152"/>
      <c r="T666" s="152"/>
      <c r="U666" s="152"/>
      <c r="V666" s="115"/>
      <c r="W666" s="115"/>
      <c r="X666" s="115"/>
    </row>
    <row r="667">
      <c r="A667" s="146"/>
      <c r="B667" s="1014"/>
      <c r="C667" s="108"/>
      <c r="D667" s="108"/>
      <c r="E667" s="346"/>
      <c r="F667" s="108"/>
      <c r="G667" s="353"/>
      <c r="H667" s="108"/>
      <c r="I667" s="108"/>
      <c r="J667" s="1004"/>
      <c r="K667" s="1005"/>
      <c r="L667" s="117"/>
      <c r="M667" s="146"/>
      <c r="N667" s="1015"/>
      <c r="O667" s="108"/>
      <c r="P667" s="1008"/>
      <c r="Q667" s="115"/>
      <c r="R667" s="152"/>
      <c r="S667" s="152"/>
      <c r="T667" s="152"/>
      <c r="U667" s="152"/>
      <c r="V667" s="115"/>
      <c r="W667" s="115"/>
      <c r="X667" s="115"/>
    </row>
    <row r="668">
      <c r="A668" s="146"/>
      <c r="B668" s="986"/>
      <c r="C668" s="108"/>
      <c r="D668" s="108"/>
      <c r="E668" s="346"/>
      <c r="F668" s="108"/>
      <c r="G668" s="146"/>
      <c r="H668" s="108"/>
      <c r="I668" s="108"/>
      <c r="J668" s="1004"/>
      <c r="K668" s="1005"/>
      <c r="L668" s="1008"/>
      <c r="M668" s="428"/>
      <c r="N668" s="108"/>
      <c r="O668" s="1009"/>
      <c r="P668" s="1008"/>
      <c r="Q668" s="115"/>
      <c r="R668" s="152"/>
      <c r="S668" s="152"/>
      <c r="T668" s="152"/>
      <c r="U668" s="152"/>
      <c r="V668" s="115"/>
      <c r="W668" s="115"/>
      <c r="X668" s="115"/>
    </row>
    <row r="669">
      <c r="A669" s="146"/>
      <c r="B669" s="986"/>
      <c r="C669" s="108"/>
      <c r="D669" s="108"/>
      <c r="E669" s="346"/>
      <c r="F669" s="108"/>
      <c r="G669" s="146"/>
      <c r="H669" s="108"/>
      <c r="I669" s="108"/>
      <c r="J669" s="1004"/>
      <c r="K669" s="1011"/>
      <c r="L669" s="1006"/>
      <c r="M669" s="428"/>
      <c r="N669" s="108"/>
      <c r="O669" s="1007"/>
      <c r="P669" s="1008"/>
      <c r="Q669" s="115"/>
      <c r="R669" s="152"/>
      <c r="S669" s="152"/>
      <c r="T669" s="152"/>
      <c r="U669" s="152"/>
      <c r="V669" s="115"/>
      <c r="W669" s="115"/>
      <c r="X669" s="115"/>
    </row>
    <row r="670">
      <c r="A670" s="146"/>
      <c r="B670" s="986"/>
      <c r="C670" s="108"/>
      <c r="D670" s="108"/>
      <c r="E670" s="346"/>
      <c r="F670" s="108"/>
      <c r="G670" s="353"/>
      <c r="H670" s="108"/>
      <c r="I670" s="108"/>
      <c r="J670" s="1010"/>
      <c r="K670" s="1011"/>
      <c r="L670" s="1004"/>
      <c r="M670" s="428"/>
      <c r="N670" s="990"/>
      <c r="O670" s="1007"/>
      <c r="P670" s="1008"/>
      <c r="Q670" s="115"/>
      <c r="R670" s="152"/>
      <c r="S670" s="152"/>
      <c r="T670" s="152"/>
      <c r="U670" s="152"/>
      <c r="V670" s="115"/>
      <c r="W670" s="115"/>
      <c r="X670" s="115"/>
    </row>
    <row r="671">
      <c r="A671" s="146"/>
      <c r="B671" s="986"/>
      <c r="C671" s="108"/>
      <c r="D671" s="108"/>
      <c r="E671" s="346"/>
      <c r="F671" s="108"/>
      <c r="G671" s="146"/>
      <c r="H671" s="108"/>
      <c r="I671" s="108"/>
      <c r="J671" s="1010"/>
      <c r="K671" s="1005"/>
      <c r="L671" s="1006"/>
      <c r="M671" s="428"/>
      <c r="N671" s="108"/>
      <c r="O671" s="1007"/>
      <c r="P671" s="1008"/>
      <c r="Q671" s="115"/>
      <c r="R671" s="152"/>
      <c r="S671" s="152"/>
      <c r="T671" s="152"/>
      <c r="U671" s="152"/>
      <c r="V671" s="115"/>
      <c r="W671" s="115"/>
      <c r="X671" s="115"/>
    </row>
    <row r="672">
      <c r="A672" s="146"/>
      <c r="B672" s="986"/>
      <c r="C672" s="108"/>
      <c r="D672" s="108"/>
      <c r="E672" s="346"/>
      <c r="F672" s="108"/>
      <c r="G672" s="146"/>
      <c r="H672" s="108"/>
      <c r="I672" s="108"/>
      <c r="J672" s="1004"/>
      <c r="K672" s="1005"/>
      <c r="L672" s="1006"/>
      <c r="M672" s="428"/>
      <c r="N672" s="108"/>
      <c r="O672" s="1007"/>
      <c r="P672" s="1008"/>
      <c r="Q672" s="115"/>
      <c r="R672" s="152"/>
      <c r="S672" s="152"/>
      <c r="T672" s="152"/>
      <c r="U672" s="152"/>
      <c r="V672" s="115"/>
      <c r="W672" s="115"/>
      <c r="X672" s="115"/>
    </row>
    <row r="673">
      <c r="A673" s="146"/>
      <c r="B673" s="986"/>
      <c r="C673" s="108"/>
      <c r="D673" s="108"/>
      <c r="E673" s="346"/>
      <c r="F673" s="108"/>
      <c r="G673" s="146"/>
      <c r="H673" s="108"/>
      <c r="I673" s="108"/>
      <c r="J673" s="1004"/>
      <c r="K673" s="1011"/>
      <c r="L673" s="1008"/>
      <c r="M673" s="428"/>
      <c r="N673" s="108"/>
      <c r="O673" s="1009"/>
      <c r="P673" s="1008"/>
      <c r="Q673" s="115"/>
      <c r="R673" s="152"/>
      <c r="S673" s="152"/>
      <c r="T673" s="152"/>
      <c r="U673" s="152"/>
      <c r="V673" s="115"/>
      <c r="W673" s="115"/>
      <c r="X673" s="115"/>
    </row>
    <row r="674">
      <c r="A674" s="146"/>
      <c r="B674" s="146"/>
      <c r="C674" s="108"/>
      <c r="D674" s="108"/>
      <c r="E674" s="346"/>
      <c r="F674" s="108"/>
      <c r="G674" s="146"/>
      <c r="H674" s="108"/>
      <c r="I674" s="108"/>
      <c r="J674" s="1004"/>
      <c r="K674" s="1005"/>
      <c r="L674" s="1008"/>
      <c r="M674" s="428"/>
      <c r="N674" s="1016"/>
      <c r="O674" s="1009"/>
      <c r="P674" s="1008"/>
      <c r="Q674" s="115"/>
      <c r="R674" s="152"/>
      <c r="S674" s="152"/>
      <c r="T674" s="152"/>
      <c r="U674" s="152"/>
      <c r="V674" s="115"/>
      <c r="W674" s="115"/>
      <c r="X674" s="115"/>
    </row>
    <row r="675">
      <c r="A675" s="146"/>
      <c r="B675" s="986"/>
      <c r="C675" s="108"/>
      <c r="D675" s="108"/>
      <c r="E675" s="346"/>
      <c r="F675" s="108"/>
      <c r="G675" s="146"/>
      <c r="H675" s="108"/>
      <c r="I675" s="108"/>
      <c r="J675" s="1010"/>
      <c r="K675" s="1011"/>
      <c r="L675" s="1006"/>
      <c r="M675" s="428"/>
      <c r="N675" s="108"/>
      <c r="O675" s="1007"/>
      <c r="P675" s="1008"/>
      <c r="Q675" s="115"/>
      <c r="R675" s="152"/>
      <c r="S675" s="152"/>
      <c r="T675" s="152"/>
      <c r="U675" s="152"/>
      <c r="V675" s="115"/>
      <c r="W675" s="115"/>
      <c r="X675" s="115"/>
    </row>
    <row r="676">
      <c r="A676" s="146"/>
      <c r="B676" s="986"/>
      <c r="C676" s="108"/>
      <c r="D676" s="108"/>
      <c r="E676" s="346"/>
      <c r="F676" s="108"/>
      <c r="G676" s="353"/>
      <c r="H676" s="108"/>
      <c r="I676" s="108"/>
      <c r="J676" s="1004"/>
      <c r="K676" s="1005"/>
      <c r="L676" s="1006"/>
      <c r="M676" s="428"/>
      <c r="N676" s="108"/>
      <c r="O676" s="1007"/>
      <c r="P676" s="1008"/>
      <c r="Q676" s="115"/>
      <c r="R676" s="152"/>
      <c r="S676" s="152"/>
      <c r="T676" s="152"/>
      <c r="U676" s="152"/>
      <c r="V676" s="115"/>
      <c r="W676" s="115"/>
      <c r="X676" s="115"/>
    </row>
    <row r="677">
      <c r="A677" s="146"/>
      <c r="B677" s="146"/>
      <c r="C677" s="108"/>
      <c r="D677" s="108"/>
      <c r="E677" s="346"/>
      <c r="F677" s="108"/>
      <c r="G677" s="146"/>
      <c r="H677" s="108"/>
      <c r="I677" s="108"/>
      <c r="J677" s="1004"/>
      <c r="K677" s="1005"/>
      <c r="L677" s="1008"/>
      <c r="M677" s="428"/>
      <c r="N677" s="108"/>
      <c r="O677" s="108"/>
      <c r="P677" s="1008"/>
      <c r="Q677" s="115"/>
      <c r="R677" s="152"/>
      <c r="S677" s="152"/>
      <c r="T677" s="152"/>
      <c r="U677" s="152"/>
      <c r="V677" s="115"/>
      <c r="W677" s="115"/>
      <c r="X677" s="115"/>
    </row>
    <row r="678">
      <c r="A678" s="146"/>
      <c r="B678" s="986"/>
      <c r="C678" s="108"/>
      <c r="D678" s="108"/>
      <c r="E678" s="346"/>
      <c r="F678" s="108"/>
      <c r="G678" s="146"/>
      <c r="H678" s="108"/>
      <c r="I678" s="108"/>
      <c r="J678" s="1010"/>
      <c r="K678" s="1005"/>
      <c r="L678" s="1006"/>
      <c r="M678" s="428"/>
      <c r="N678" s="108"/>
      <c r="O678" s="1007"/>
      <c r="P678" s="1008"/>
      <c r="Q678" s="115"/>
      <c r="R678" s="152"/>
      <c r="S678" s="152"/>
      <c r="T678" s="152"/>
      <c r="U678" s="152"/>
      <c r="V678" s="115"/>
      <c r="W678" s="115"/>
      <c r="X678" s="115"/>
    </row>
    <row r="679">
      <c r="A679" s="146"/>
      <c r="B679" s="986"/>
      <c r="C679" s="108"/>
      <c r="D679" s="108"/>
      <c r="E679" s="346"/>
      <c r="F679" s="108"/>
      <c r="G679" s="146"/>
      <c r="H679" s="108"/>
      <c r="I679" s="108"/>
      <c r="J679" s="1004"/>
      <c r="K679" s="1005"/>
      <c r="L679" s="1008"/>
      <c r="M679" s="428"/>
      <c r="N679" s="108"/>
      <c r="O679" s="1009"/>
      <c r="P679" s="1008"/>
      <c r="Q679" s="115"/>
      <c r="R679" s="152"/>
      <c r="S679" s="152"/>
      <c r="T679" s="152"/>
      <c r="U679" s="152"/>
      <c r="V679" s="115"/>
      <c r="W679" s="115"/>
      <c r="X679" s="115"/>
    </row>
    <row r="680">
      <c r="Q680" s="115"/>
      <c r="R680" s="152"/>
      <c r="S680" s="152"/>
      <c r="T680" s="152"/>
      <c r="U680" s="152"/>
      <c r="V680" s="115"/>
      <c r="W680" s="115"/>
      <c r="X680" s="115"/>
    </row>
  </sheetData>
  <autoFilter ref="$V$14:$X$24"/>
  <mergeCells count="5">
    <mergeCell ref="S2:T2"/>
    <mergeCell ref="V2:W2"/>
    <mergeCell ref="U3:U12"/>
    <mergeCell ref="R14:T14"/>
    <mergeCell ref="V14:W14"/>
  </mergeCells>
  <conditionalFormatting sqref="H2:H680">
    <cfRule type="colorScale" priority="1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conditionalFormatting sqref="N2:N680">
    <cfRule type="cellIs" dxfId="9" priority="2" operator="equal">
      <formula>"PENDENTE"</formula>
    </cfRule>
  </conditionalFormatting>
  <conditionalFormatting sqref="N2:N680">
    <cfRule type="cellIs" dxfId="8" priority="3" operator="equal">
      <formula>"PRIORIDADE"</formula>
    </cfRule>
  </conditionalFormatting>
  <conditionalFormatting sqref="N2:N680">
    <cfRule type="cellIs" dxfId="7" priority="4" operator="equal">
      <formula>"PRIORIDADE TOTAL"</formula>
    </cfRule>
  </conditionalFormatting>
  <conditionalFormatting sqref="N2:N680">
    <cfRule type="containsText" dxfId="6" priority="5" operator="containsText" text="ANÁLISE">
      <formula>NOT(ISERROR(SEARCH(("ANÁLISE"),(N2))))</formula>
    </cfRule>
  </conditionalFormatting>
  <conditionalFormatting sqref="N2:N680">
    <cfRule type="containsText" dxfId="5" priority="6" operator="containsText" text="VERIFICADO">
      <formula>NOT(ISERROR(SEARCH(("VERIFICADO"),(N2))))</formula>
    </cfRule>
  </conditionalFormatting>
  <conditionalFormatting sqref="N2:N680">
    <cfRule type="containsText" dxfId="4" priority="7" operator="containsText" text="APREENDIDO">
      <formula>NOT(ISERROR(SEARCH(("APREENDIDO"),(N2))))</formula>
    </cfRule>
  </conditionalFormatting>
  <conditionalFormatting sqref="N2:N680">
    <cfRule type="containsText" dxfId="3" priority="8" operator="containsText" text="APROVADO">
      <formula>NOT(ISERROR(SEARCH(("APROVADO"),(N2))))</formula>
    </cfRule>
  </conditionalFormatting>
  <conditionalFormatting sqref="N2:N680">
    <cfRule type="containsText" dxfId="2" priority="9" operator="containsText" text="QUITADO">
      <formula>NOT(ISERROR(SEARCH(("QUITADO"),(N2))))</formula>
    </cfRule>
  </conditionalFormatting>
  <conditionalFormatting sqref="N2:N680">
    <cfRule type="containsText" dxfId="1" priority="10" operator="containsText" text="OUTROS ACORDOS">
      <formula>NOT(ISERROR(SEARCH(("OUTROS ACORDOS"),(N2))))</formula>
    </cfRule>
  </conditionalFormatting>
  <conditionalFormatting sqref="N2:N680">
    <cfRule type="containsText" dxfId="0" priority="11" operator="containsText" text="CANCELADO">
      <formula>NOT(ISERROR(SEARCH(("CANCELADO"),(N2))))</formula>
    </cfRule>
  </conditionalFormatting>
  <dataValidations>
    <dataValidation type="list" allowBlank="1" showErrorMessage="1" sqref="N2:N679">
      <formula1>"PENDENTE,PRIORIDADE,PRIORIDADE TOTAL,VERIFICADO,ANÁLISE,APROVADO,QUITADO,APREENDIDO,CANCELADO,OUTROS ACORDOS"</formula1>
    </dataValidation>
    <dataValidation type="list" allowBlank="1" showErrorMessage="1" sqref="P2:P3 P5:P79 P84 P86:P679">
      <formula1>"SIM,NÃO"</formula1>
    </dataValidation>
    <dataValidation type="list" allowBlank="1" showErrorMessage="1" sqref="I17 I74:I76">
      <formula1>"BRADESCO,BV FINANCEIRA,CREDITAS,GMAC,HYUNDAI,ITAÚ,OMNI,PANAMERICANO,PSA,RCI,RENNER,SAFRA,SANTANA,SANTANDER,TOYOTA,VOLKSWAGEN"</formula1>
    </dataValidation>
    <dataValidation type="list" allowBlank="1" showErrorMessage="1" sqref="D23:D24 D32:D51 D88:D90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GRANDE,MANAUS,SORRISO,ITAJAI,POA,ALVORADA,CAXIAS DO SUL,FLORIANOPOLIS,JARAGUA DO SUL,JOINVILLE,NATAL,LAJEADO,NOVO HAMBURGO,PALHOÇA,PASSO FUNDO,PELOTAS,SÃO JOSE,SJC,SÃO LUIS,TRAMANDAI,TUBARÃO,DIADEMA,SETE,RECIFE,SANTA"&amp;" MARIA"</formula1>
    </dataValidation>
    <dataValidation type="list" allowBlank="1" showErrorMessage="1" sqref="D3 D6:D10 D16 D18:D21 D25:D31 D52:D55 D65:D73 D77:D79 D108 D612:D679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SANTANA,REVERSÃO,APUCARANA"</formula1>
    </dataValidation>
    <dataValidation type="list" allowBlank="1" showErrorMessage="1" sqref="D11:D15 D56:D59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SANTANA,SÃO JOSÉ DOS CAMPOS,REVERSÃO"</formula1>
    </dataValidation>
    <dataValidation type="list" allowBlank="1" showErrorMessage="1" sqref="I11:I15 I56:I59">
      <formula1>"BRADESCO,BV FINANCEIRA,CREDITAS,GMAC,HYUNDAI,ITAÚ,PANAMERICANO,PSA,RCI,RENNER,SAFRA,SANTANA,SANTANDER,TOYOTA,VOLKSWAGEN,OMNI"</formula1>
    </dataValidation>
    <dataValidation type="list" allowBlank="1" showErrorMessage="1" sqref="P4 P80:P83 P85">
      <formula1>"SIM,NÃO"</formula1>
    </dataValidation>
    <dataValidation type="list" allowBlank="1" showErrorMessage="1" sqref="I5 I60:I64">
      <formula1>"BRADESCO,BV FINANCEIRA,CREDITAS,GMAC,HYUNDAI,ITAÚ,OMNI S.A.,PANAMERICANO,PSA,RCI,RENNER,SAFRA,SANTANA,SANTANDER,TOYOTA,VOLKSWAGEN"</formula1>
    </dataValidation>
    <dataValidation type="list" allowBlank="1" showErrorMessage="1" sqref="I6:I8 I25 I52:I54 I612:I679">
      <formula1>"BRADESCO,BV FINANCEIRA,CREDITAS,GMAC,HYUNDAI,ITAÚ,OMNI ,PANAMERICANO,PSA,RCI,RENNER,SAFRA,SANTANA,SANTANDER,TOYOTA,VOLKSWAGEN,AYMORÉ,C6 BANK,HONDA,SINOSSERRA FINANCEIRA,DAYCOVAL,YAMAHA,MONEY PLUS,SICREDI"</formula1>
    </dataValidation>
    <dataValidation type="list" allowBlank="1" showErrorMessage="1" sqref="D22 D86:D87 D91:D107 D109:D611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SANTANA,REVERSÃO,SERTÃOZINHO,LAURO DE FREITAS,UBERABA"</formula1>
    </dataValidation>
    <dataValidation type="list" allowBlank="1" showErrorMessage="1" sqref="L3:L4 L16 L18:L21 L23:L24 L32:L51 L69:L85 L88:L90">
      <formula1>"LIGAÇÃO,WPP,SEM SUCESSO"</formula1>
    </dataValidation>
    <dataValidation type="list" allowBlank="1" showErrorMessage="1" sqref="I23:I24 I32:I51 I88:I90">
      <formula1>"BRADESCO,BV FINANCEIRA,CREDITAS,GMAC,HYUNDAI,ITAÚ,OMNI S.A.,PANAMERICANO,PSA,RCI,RENNER,SAFRA,SANTANA,SANTANDER,TOYOTA,VOLKSWAGEN,OMNI,CEF,HONDA,DAYCOVAL"</formula1>
    </dataValidation>
    <dataValidation type="list" allowBlank="1" showErrorMessage="1" sqref="I2">
      <formula1>"BRADESCO,BV FINANCEIRA,CREDITAS,GMAC,HYUNDAI,ITAÚ,OMNI ,PANAMERICANO,PSA,RCI,RENNER,SAFRA,SANTANA,SANTANDER,TOYOTA,VOLKSWAGEN,AYMORÉ,C6 BANK,HONDA,SINOSSERRA FINANCEIRA"</formula1>
    </dataValidation>
    <dataValidation type="list" allowBlank="1" showErrorMessage="1" sqref="I3 I9:I10 I16 I18:I21 I26:I31 I55 I65:I73 I77:I79 I108">
      <formula1>"BRADESCO,BV FINANCEIRA,CREDITAS,GMAC,HYUNDAI,ITAÚ,OMNI,PANAMERICANO,PSA,RCI,RENNER,SAFRA,SANTANA,SANTANDER,TOYOTA,VOLKSWAGEN,BANCO DO BRASIL,YAMAHA"</formula1>
    </dataValidation>
    <dataValidation type="list" allowBlank="1" showErrorMessage="1" sqref="D2 D5 D60:D64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SANTANA,MARINGA ZONA 7,REVERSÃO,SÃO JOSÉ DOS CAMPOS"</formula1>
    </dataValidation>
    <dataValidation type="list" allowBlank="1" showErrorMessage="1" sqref="D17 D74:D76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PAULO,SOROCABA,UBERLANDIA,FRANCA,ARARAQUARA,REVERSÃO,APUCARANA"</formula1>
    </dataValidation>
    <dataValidation type="list" allowBlank="1" showErrorMessage="1" sqref="D4 D80:D85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SANTANA,REVERSÃO"</formula1>
    </dataValidation>
    <dataValidation type="list" allowBlank="1" showErrorMessage="1" sqref="L2 L5:L15 L22 L25:L31 L52:L68 L86:L87 L91:L193 L195:L469 L471:L679">
      <formula1>"LIGAÇÃO,WPP,SEM SUCESSO"</formula1>
    </dataValidation>
    <dataValidation type="list" allowBlank="1" showErrorMessage="1" sqref="I4 I80:I85">
      <formula1>"BRADESCO,BV FINANCEIRA,CREDITAS,GMAC,HYUNDAI,ITAÚ,OMNI S.A.,PANAMERICANO,PSA,RCI,RENNER,SAFRA,SANTANA,SANTANDER,TOYOTA,VOLKSWAGEN,OMNI"</formula1>
    </dataValidation>
    <dataValidation type="list" allowBlank="1" showErrorMessage="1" sqref="I22 I86:I87 I91:I107 I109:I611">
      <formula1>"BRADESCO,BV FINANCEIRA,CREDITAS,GMAC,HYUNDAI,ITAÚ,OMNI ,PANAMERICANO,PSA,RCI,RENNER,SAFRA,SANTANA,SANTANDER,TOYOTA,VOLKSWAGEN,C6 BANK,HONDA,SINOSSERRA FINANCEIRA,DAYCOVAL,CEF,MONEY PLUS"</formula1>
    </dataValidation>
    <dataValidation type="list" allowBlank="1" showErrorMessage="1" sqref="T16:T34 T335:T337">
      <formula1>"PAGO,NÃO PAGO,AGUARDANDO"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hidden="1" min="4" max="4" width="16.25"/>
    <col customWidth="1" min="5" max="5" width="7.38"/>
    <col customWidth="1" min="6" max="6" width="28.88"/>
    <col customWidth="1" hidden="1" min="7" max="7" width="16.5"/>
    <col customWidth="1" hidden="1" min="8" max="8" width="18.13"/>
    <col customWidth="1" min="9" max="9" width="19.0"/>
    <col customWidth="1" min="10" max="10" width="25.0"/>
    <col customWidth="1" min="11" max="13" width="18.0"/>
    <col customWidth="1" min="14" max="14" width="14.63"/>
    <col customWidth="1" min="15" max="15" width="14.5"/>
    <col customWidth="1" min="16" max="16" width="8.63"/>
    <col customWidth="1" min="17" max="17" width="16.63"/>
    <col customWidth="1" min="18" max="19" width="10.13"/>
  </cols>
  <sheetData>
    <row r="1" ht="24.0" customHeight="1">
      <c r="A1" s="1017" t="s">
        <v>78</v>
      </c>
      <c r="B1" s="1017" t="s">
        <v>27</v>
      </c>
      <c r="C1" s="1017" t="s">
        <v>28</v>
      </c>
      <c r="D1" s="1018" t="s">
        <v>33</v>
      </c>
      <c r="E1" s="1018" t="s">
        <v>34</v>
      </c>
      <c r="F1" s="1019" t="s">
        <v>35</v>
      </c>
      <c r="G1" s="1018" t="s">
        <v>36</v>
      </c>
      <c r="H1" s="1018" t="s">
        <v>37</v>
      </c>
      <c r="I1" s="1018" t="s">
        <v>38</v>
      </c>
      <c r="J1" s="1020" t="s">
        <v>39</v>
      </c>
      <c r="K1" s="1018" t="s">
        <v>40</v>
      </c>
      <c r="L1" s="1021"/>
      <c r="M1" s="1022"/>
      <c r="N1" s="1022"/>
      <c r="O1" s="1022"/>
      <c r="P1" s="1022"/>
      <c r="Q1" s="1022"/>
      <c r="R1" s="1022"/>
      <c r="S1" s="1022"/>
    </row>
    <row r="2" ht="15.75" customHeight="1">
      <c r="A2" s="1023">
        <v>45769.0</v>
      </c>
      <c r="B2" s="1023">
        <v>45771.0</v>
      </c>
      <c r="C2" s="1024">
        <v>213422.0</v>
      </c>
      <c r="D2" s="1025"/>
      <c r="E2" s="1024">
        <v>431.0</v>
      </c>
      <c r="F2" s="1026">
        <v>95000.0</v>
      </c>
      <c r="G2" s="1027"/>
      <c r="H2" s="1028"/>
      <c r="I2" s="1029" t="s">
        <v>23</v>
      </c>
      <c r="J2" s="1029" t="s">
        <v>1415</v>
      </c>
      <c r="K2" s="1030"/>
      <c r="L2" s="1031"/>
      <c r="M2" s="1032"/>
      <c r="N2" s="1033" t="s">
        <v>46</v>
      </c>
      <c r="O2" s="180"/>
      <c r="P2" s="1034">
        <f>TODAY()</f>
        <v>45783</v>
      </c>
      <c r="Q2" s="1035" t="s">
        <v>47</v>
      </c>
      <c r="R2" s="180"/>
      <c r="S2" s="1036"/>
    </row>
    <row r="3" ht="15.75" customHeight="1">
      <c r="A3" s="1023">
        <v>45769.0</v>
      </c>
      <c r="B3" s="1023">
        <v>45771.0</v>
      </c>
      <c r="C3" s="1024">
        <v>145499.0</v>
      </c>
      <c r="D3" s="1025"/>
      <c r="E3" s="733"/>
      <c r="F3" s="1026" t="s">
        <v>1825</v>
      </c>
      <c r="G3" s="1037"/>
      <c r="H3" s="1028"/>
      <c r="I3" s="1029" t="s">
        <v>17</v>
      </c>
      <c r="J3" s="1038"/>
      <c r="K3" s="1029"/>
      <c r="L3" s="1031"/>
      <c r="M3" s="1032"/>
      <c r="N3" s="1039" t="s">
        <v>17</v>
      </c>
      <c r="O3" s="1040">
        <f>COUNTIFS(I:I,"VERIFICADO",B:B,P2)</f>
        <v>0</v>
      </c>
      <c r="P3" s="1041"/>
      <c r="Q3" s="1039" t="s">
        <v>17</v>
      </c>
      <c r="R3" s="1040">
        <f>COUNTIFS(I:I,"VERIFICADO")</f>
        <v>8</v>
      </c>
      <c r="S3" s="1042"/>
    </row>
    <row r="4" ht="15.75" customHeight="1">
      <c r="A4" s="1023">
        <v>45769.0</v>
      </c>
      <c r="B4" s="1023">
        <v>45771.0</v>
      </c>
      <c r="C4" s="1024">
        <v>84688.0</v>
      </c>
      <c r="D4" s="1025"/>
      <c r="E4" s="733"/>
      <c r="F4" s="1026" t="s">
        <v>1826</v>
      </c>
      <c r="G4" s="1037"/>
      <c r="H4" s="1028"/>
      <c r="I4" s="1029" t="s">
        <v>17</v>
      </c>
      <c r="J4" s="1043"/>
      <c r="K4" s="1037"/>
      <c r="L4" s="1031"/>
      <c r="M4" s="1032"/>
      <c r="N4" s="1039" t="s">
        <v>18</v>
      </c>
      <c r="O4" s="1040">
        <f>COUNTIFS(I:I,"análise",B:B,P2)</f>
        <v>0</v>
      </c>
      <c r="Q4" s="1039" t="s">
        <v>18</v>
      </c>
      <c r="R4" s="1040">
        <f>COUNTIFS(I:I,"ANÁLISE")</f>
        <v>9</v>
      </c>
      <c r="S4" s="1042"/>
    </row>
    <row r="5" ht="15.75" customHeight="1">
      <c r="A5" s="1023">
        <v>45769.0</v>
      </c>
      <c r="B5" s="1023">
        <v>45771.0</v>
      </c>
      <c r="C5" s="1024">
        <v>186559.0</v>
      </c>
      <c r="D5" s="1025"/>
      <c r="E5" s="1024"/>
      <c r="F5" s="1026" t="s">
        <v>1827</v>
      </c>
      <c r="G5" s="1037"/>
      <c r="H5" s="1028"/>
      <c r="I5" s="1029" t="s">
        <v>18</v>
      </c>
      <c r="J5" s="1043" t="s">
        <v>845</v>
      </c>
      <c r="K5" s="1037"/>
      <c r="L5" s="1031"/>
      <c r="M5" s="1032"/>
      <c r="N5" s="1039" t="s">
        <v>19</v>
      </c>
      <c r="O5" s="1040">
        <f>COUNTIFS(I:I,"pendente",B:B,P2)</f>
        <v>0</v>
      </c>
      <c r="Q5" s="1039" t="s">
        <v>19</v>
      </c>
      <c r="R5" s="1040">
        <f>COUNTIFS(I:I,"PENDENTE")</f>
        <v>10</v>
      </c>
      <c r="S5" s="1042"/>
    </row>
    <row r="6" ht="15.75" customHeight="1">
      <c r="A6" s="1023">
        <v>45769.0</v>
      </c>
      <c r="B6" s="1023">
        <v>45775.0</v>
      </c>
      <c r="C6" s="1024">
        <v>218041.0</v>
      </c>
      <c r="D6" s="1025"/>
      <c r="E6" s="1025"/>
      <c r="F6" s="1026">
        <v>5000.0</v>
      </c>
      <c r="G6" s="1037"/>
      <c r="H6" s="1028"/>
      <c r="I6" s="1029" t="s">
        <v>17</v>
      </c>
      <c r="J6" s="1043"/>
      <c r="K6" s="1044"/>
      <c r="L6" s="1031"/>
      <c r="M6" s="1032"/>
      <c r="N6" s="1039" t="s">
        <v>20</v>
      </c>
      <c r="O6" s="1040">
        <f>COUNTIFS(I:I,"prioridade",B:B,P2)</f>
        <v>0</v>
      </c>
      <c r="Q6" s="1039" t="s">
        <v>20</v>
      </c>
      <c r="R6" s="1040">
        <f>COUNTIFS(I:I,"PRIORIDADE")</f>
        <v>1</v>
      </c>
      <c r="S6" s="1042"/>
    </row>
    <row r="7" ht="15.75" customHeight="1">
      <c r="A7" s="1023">
        <v>45771.0</v>
      </c>
      <c r="B7" s="1023">
        <v>45771.0</v>
      </c>
      <c r="C7" s="1045">
        <v>202098.0</v>
      </c>
      <c r="D7" s="1046"/>
      <c r="E7" s="1045"/>
      <c r="F7" s="1047" t="s">
        <v>1828</v>
      </c>
      <c r="G7" s="1037"/>
      <c r="H7" s="1028"/>
      <c r="I7" s="1029" t="s">
        <v>17</v>
      </c>
      <c r="J7" s="1048"/>
      <c r="K7" s="1037"/>
      <c r="L7" s="1031"/>
      <c r="M7" s="1032"/>
      <c r="N7" s="1039" t="s">
        <v>21</v>
      </c>
      <c r="O7" s="1040">
        <f>COUNTIFS(I:I,"prioridade total",B:B,P2)</f>
        <v>0</v>
      </c>
      <c r="Q7" s="1039" t="s">
        <v>21</v>
      </c>
      <c r="R7" s="1040">
        <f>COUNTIFS(I:I,"PRIORIDADE TOTAL")</f>
        <v>0</v>
      </c>
      <c r="S7" s="1042"/>
    </row>
    <row r="8" ht="15.75" customHeight="1">
      <c r="A8" s="1049">
        <v>45748.0</v>
      </c>
      <c r="B8" s="1049">
        <v>45748.0</v>
      </c>
      <c r="C8" s="1050" t="s">
        <v>1829</v>
      </c>
      <c r="D8" s="1025"/>
      <c r="E8" s="1025"/>
      <c r="F8" s="1026">
        <v>6000.0</v>
      </c>
      <c r="G8" s="1027"/>
      <c r="H8" s="1028"/>
      <c r="I8" s="1029" t="s">
        <v>23</v>
      </c>
      <c r="J8" s="1029"/>
      <c r="K8" s="1030"/>
      <c r="L8" s="1031"/>
      <c r="M8" s="1032"/>
      <c r="N8" s="1039" t="s">
        <v>22</v>
      </c>
      <c r="O8" s="1040">
        <f>COUNTIFS(I:I,"aprovado",B:B,P2)</f>
        <v>0</v>
      </c>
      <c r="Q8" s="1039" t="s">
        <v>22</v>
      </c>
      <c r="R8" s="1040">
        <f>COUNTIFS(I:I,"APROVADO")</f>
        <v>3</v>
      </c>
      <c r="S8" s="1042"/>
    </row>
    <row r="9" ht="15.75" customHeight="1">
      <c r="A9" s="1049">
        <v>45751.0</v>
      </c>
      <c r="B9" s="1049">
        <v>45751.0</v>
      </c>
      <c r="C9" s="1050" t="s">
        <v>1830</v>
      </c>
      <c r="D9" s="1025"/>
      <c r="E9" s="1025"/>
      <c r="F9" s="1051">
        <v>6131.4</v>
      </c>
      <c r="G9" s="1052"/>
      <c r="H9" s="1053"/>
      <c r="I9" s="1029" t="s">
        <v>23</v>
      </c>
      <c r="J9" s="1029"/>
      <c r="K9" s="1030"/>
      <c r="L9" s="1031"/>
      <c r="M9" s="1032"/>
      <c r="N9" s="1054" t="s">
        <v>23</v>
      </c>
      <c r="O9" s="1040">
        <f>COUNTIFS(I:I,"quitado",B:B,P2)</f>
        <v>0</v>
      </c>
      <c r="Q9" s="1054" t="s">
        <v>23</v>
      </c>
      <c r="R9" s="1040">
        <f>COUNTIFS(I:I,"QUITADO")</f>
        <v>7</v>
      </c>
      <c r="S9" s="1042"/>
    </row>
    <row r="10" ht="15.75" customHeight="1">
      <c r="A10" s="1049">
        <v>45755.0</v>
      </c>
      <c r="B10" s="1049">
        <v>45755.0</v>
      </c>
      <c r="C10" s="1050" t="s">
        <v>1831</v>
      </c>
      <c r="D10" s="1025"/>
      <c r="E10" s="1024"/>
      <c r="F10" s="1026">
        <v>5305.53</v>
      </c>
      <c r="G10" s="1037"/>
      <c r="H10" s="1028"/>
      <c r="I10" s="1029" t="s">
        <v>23</v>
      </c>
      <c r="J10" s="1029"/>
      <c r="K10" s="1029"/>
      <c r="L10" s="1031"/>
      <c r="M10" s="1032"/>
      <c r="N10" s="1039" t="s">
        <v>24</v>
      </c>
      <c r="O10" s="1040">
        <f>COUNTIFS(I:I,"apreendido",B:B,P2)</f>
        <v>0</v>
      </c>
      <c r="Q10" s="1039" t="s">
        <v>24</v>
      </c>
      <c r="R10" s="1040">
        <f>COUNTIFS(I:I,"APREENDIDO")</f>
        <v>0</v>
      </c>
      <c r="S10" s="1042"/>
    </row>
    <row r="11" ht="15.75" customHeight="1">
      <c r="A11" s="1049">
        <v>45757.0</v>
      </c>
      <c r="B11" s="1049">
        <v>45757.0</v>
      </c>
      <c r="C11" s="1050" t="s">
        <v>1832</v>
      </c>
      <c r="D11" s="1046"/>
      <c r="E11" s="1048"/>
      <c r="F11" s="1047">
        <v>6000.0</v>
      </c>
      <c r="G11" s="1037"/>
      <c r="H11" s="1055"/>
      <c r="I11" s="1029" t="s">
        <v>23</v>
      </c>
      <c r="J11" s="1056"/>
      <c r="K11" s="1044"/>
      <c r="L11" s="1031"/>
      <c r="M11" s="1032"/>
      <c r="N11" s="1039" t="s">
        <v>25</v>
      </c>
      <c r="O11" s="1040">
        <f>COUNTIFS(I:I,"cancelado",B:B,P2)</f>
        <v>0</v>
      </c>
      <c r="Q11" s="1039" t="s">
        <v>25</v>
      </c>
      <c r="R11" s="1040">
        <f>COUNTIFS(I:I,"CANCELADO")</f>
        <v>0</v>
      </c>
      <c r="S11" s="1042"/>
    </row>
    <row r="12" ht="15.75" customHeight="1">
      <c r="A12" s="1049">
        <v>45762.0</v>
      </c>
      <c r="B12" s="1049">
        <v>45762.0</v>
      </c>
      <c r="C12" s="1050" t="s">
        <v>1833</v>
      </c>
      <c r="D12" s="1025"/>
      <c r="E12" s="1025"/>
      <c r="F12" s="1026">
        <v>7000.0</v>
      </c>
      <c r="G12" s="1027"/>
      <c r="H12" s="1044"/>
      <c r="I12" s="1029" t="s">
        <v>23</v>
      </c>
      <c r="J12" s="1057"/>
      <c r="K12" s="1044"/>
      <c r="L12" s="1031"/>
      <c r="M12" s="1032"/>
      <c r="N12" s="1058" t="s">
        <v>16</v>
      </c>
      <c r="O12" s="1059">
        <f>SUM(O3,O4,O8)</f>
        <v>0</v>
      </c>
      <c r="P12" s="19"/>
      <c r="Q12" s="1058" t="s">
        <v>16</v>
      </c>
      <c r="R12" s="1059">
        <f>SUM(R3:R11)</f>
        <v>38</v>
      </c>
      <c r="S12" s="1060"/>
    </row>
    <row r="13">
      <c r="A13" s="1049">
        <v>45763.0</v>
      </c>
      <c r="B13" s="1049">
        <v>45763.0</v>
      </c>
      <c r="C13" s="1050" t="s">
        <v>1834</v>
      </c>
      <c r="D13" s="1025"/>
      <c r="E13" s="1043"/>
      <c r="F13" s="1026">
        <v>6284.01</v>
      </c>
      <c r="G13" s="1027"/>
      <c r="H13" s="1053"/>
      <c r="I13" s="1029" t="s">
        <v>23</v>
      </c>
      <c r="J13" s="1043"/>
      <c r="K13" s="1044"/>
      <c r="L13" s="1031"/>
      <c r="M13" s="1061"/>
      <c r="N13" s="1062"/>
      <c r="O13" s="1062"/>
      <c r="P13" s="1063"/>
      <c r="Q13" s="1062"/>
      <c r="R13" s="1062"/>
      <c r="S13" s="1064"/>
    </row>
    <row r="14">
      <c r="A14" s="1023">
        <v>45771.0</v>
      </c>
      <c r="B14" s="1023">
        <v>45771.0</v>
      </c>
      <c r="C14" s="1024">
        <v>201886.0</v>
      </c>
      <c r="D14" s="1025"/>
      <c r="E14" s="1043"/>
      <c r="F14" s="1026" t="s">
        <v>1827</v>
      </c>
      <c r="G14" s="1027"/>
      <c r="H14" s="1028"/>
      <c r="I14" s="1029" t="s">
        <v>18</v>
      </c>
      <c r="J14" s="1043"/>
      <c r="K14" s="1044"/>
      <c r="L14" s="1031"/>
      <c r="M14" s="1065" t="s">
        <v>75</v>
      </c>
      <c r="N14" s="205"/>
      <c r="O14" s="180"/>
      <c r="P14" s="1066"/>
      <c r="Q14" s="1067" t="s">
        <v>76</v>
      </c>
      <c r="R14" s="180"/>
      <c r="S14" s="1068"/>
    </row>
    <row r="15">
      <c r="A15" s="1023">
        <v>45771.0</v>
      </c>
      <c r="B15" s="1023">
        <v>45771.0</v>
      </c>
      <c r="C15" s="1024">
        <v>198580.0</v>
      </c>
      <c r="D15" s="1025"/>
      <c r="E15" s="1025"/>
      <c r="F15" s="1026" t="s">
        <v>1835</v>
      </c>
      <c r="G15" s="1027"/>
      <c r="H15" s="1027"/>
      <c r="I15" s="1029" t="s">
        <v>20</v>
      </c>
      <c r="J15" s="1069"/>
      <c r="K15" s="1027"/>
      <c r="L15" s="1031"/>
      <c r="M15" s="1068" t="s">
        <v>78</v>
      </c>
      <c r="N15" s="1068" t="s">
        <v>79</v>
      </c>
      <c r="O15" s="1068" t="s">
        <v>38</v>
      </c>
      <c r="P15" s="1066"/>
      <c r="Q15" s="1070">
        <v>32614.11</v>
      </c>
      <c r="R15" s="1071">
        <v>15000.0</v>
      </c>
      <c r="S15" s="1072">
        <f t="shared" ref="S15:S17" si="1">100% -(R15/Q15)</f>
        <v>0.5400763657</v>
      </c>
    </row>
    <row r="16">
      <c r="A16" s="1023">
        <v>45771.0</v>
      </c>
      <c r="B16" s="1023">
        <v>45771.0</v>
      </c>
      <c r="C16" s="1045">
        <v>217243.0</v>
      </c>
      <c r="D16" s="1046"/>
      <c r="E16" s="1073"/>
      <c r="F16" s="1047" t="s">
        <v>1141</v>
      </c>
      <c r="G16" s="1044"/>
      <c r="H16" s="1028"/>
      <c r="I16" s="1029" t="s">
        <v>17</v>
      </c>
      <c r="J16" s="1074"/>
      <c r="K16" s="1044"/>
      <c r="L16" s="1031"/>
      <c r="M16" s="1075"/>
      <c r="N16" s="1075"/>
      <c r="O16" s="1075"/>
      <c r="P16" s="1066"/>
      <c r="Q16" s="1076">
        <v>41310.85</v>
      </c>
      <c r="R16" s="1077">
        <v>19315.5</v>
      </c>
      <c r="S16" s="1078">
        <f t="shared" si="1"/>
        <v>0.5324351835</v>
      </c>
    </row>
    <row r="17">
      <c r="A17" s="1023">
        <v>45771.0</v>
      </c>
      <c r="B17" s="1023">
        <v>45771.0</v>
      </c>
      <c r="C17" s="1045">
        <v>218808.0</v>
      </c>
      <c r="D17" s="1046"/>
      <c r="E17" s="1046"/>
      <c r="F17" s="1047" t="s">
        <v>56</v>
      </c>
      <c r="G17" s="1027"/>
      <c r="H17" s="1053"/>
      <c r="I17" s="1029" t="s">
        <v>575</v>
      </c>
      <c r="J17" s="1056"/>
      <c r="K17" s="1027"/>
      <c r="L17" s="1031"/>
      <c r="M17" s="1075"/>
      <c r="N17" s="1075"/>
      <c r="O17" s="1075"/>
      <c r="P17" s="1066"/>
      <c r="Q17" s="1076">
        <v>36807.67</v>
      </c>
      <c r="R17" s="1077"/>
      <c r="S17" s="1078">
        <f t="shared" si="1"/>
        <v>1</v>
      </c>
    </row>
    <row r="18">
      <c r="A18" s="1023">
        <v>45771.0</v>
      </c>
      <c r="B18" s="1023">
        <v>45771.0</v>
      </c>
      <c r="C18" s="1045">
        <v>250081.0</v>
      </c>
      <c r="D18" s="1046"/>
      <c r="E18" s="1056"/>
      <c r="F18" s="1079">
        <v>0.7</v>
      </c>
      <c r="G18" s="1027"/>
      <c r="H18" s="1027"/>
      <c r="I18" s="1029" t="s">
        <v>17</v>
      </c>
      <c r="J18" s="1056"/>
      <c r="K18" s="1027"/>
      <c r="L18" s="1031"/>
      <c r="M18" s="1075"/>
      <c r="N18" s="1075"/>
      <c r="O18" s="1075"/>
      <c r="P18" s="1066"/>
      <c r="Q18" s="1076">
        <v>45130.09</v>
      </c>
      <c r="R18" s="1077">
        <v>21332.55</v>
      </c>
      <c r="S18" s="1076"/>
    </row>
    <row r="19">
      <c r="A19" s="1023">
        <v>45771.0</v>
      </c>
      <c r="B19" s="1023">
        <v>45771.0</v>
      </c>
      <c r="C19" s="1045">
        <v>248143.0</v>
      </c>
      <c r="D19" s="1046"/>
      <c r="E19" s="1056"/>
      <c r="F19" s="1047" t="s">
        <v>1836</v>
      </c>
      <c r="G19" s="1044"/>
      <c r="H19" s="1027"/>
      <c r="I19" s="1029" t="s">
        <v>17</v>
      </c>
      <c r="J19" s="1056"/>
      <c r="K19" s="1027"/>
      <c r="L19" s="1080"/>
      <c r="M19" s="1081"/>
      <c r="N19" s="1081"/>
      <c r="O19" s="1081"/>
      <c r="P19" s="1082"/>
      <c r="Q19" s="1076">
        <v>45130.09</v>
      </c>
      <c r="R19" s="1083">
        <v>21332.55</v>
      </c>
      <c r="S19" s="1078">
        <f t="shared" ref="S19:S20" si="2">100% -(R19/Q19)</f>
        <v>0.5273098281</v>
      </c>
    </row>
    <row r="20">
      <c r="A20" s="1084">
        <v>45779.0</v>
      </c>
      <c r="B20" s="1084">
        <v>45779.0</v>
      </c>
      <c r="C20" s="1045">
        <v>236087.0</v>
      </c>
      <c r="D20" s="1046"/>
      <c r="E20" s="1048"/>
      <c r="F20" s="1047" t="s">
        <v>24</v>
      </c>
      <c r="G20" s="1037"/>
      <c r="H20" s="1028"/>
      <c r="I20" s="1029" t="s">
        <v>18</v>
      </c>
      <c r="J20" s="1048" t="s">
        <v>1837</v>
      </c>
      <c r="K20" s="1027"/>
      <c r="L20" s="1080"/>
      <c r="M20" s="1081"/>
      <c r="N20" s="1081"/>
      <c r="O20" s="1081"/>
      <c r="P20" s="1081"/>
      <c r="Q20" s="1070"/>
      <c r="R20" s="1071"/>
      <c r="S20" s="1072" t="str">
        <f t="shared" si="2"/>
        <v>#DIV/0!</v>
      </c>
    </row>
    <row r="21">
      <c r="A21" s="1084">
        <v>45779.0</v>
      </c>
      <c r="B21" s="1084">
        <v>45779.0</v>
      </c>
      <c r="C21" s="1045">
        <v>227862.0</v>
      </c>
      <c r="D21" s="1046"/>
      <c r="E21" s="1056"/>
      <c r="F21" s="1047" t="s">
        <v>24</v>
      </c>
      <c r="G21" s="1027"/>
      <c r="H21" s="1053"/>
      <c r="I21" s="1029" t="s">
        <v>18</v>
      </c>
      <c r="J21" s="1048" t="s">
        <v>1837</v>
      </c>
      <c r="K21" s="1044"/>
      <c r="L21" s="1080"/>
      <c r="M21" s="1081"/>
      <c r="N21" s="1081"/>
      <c r="O21" s="1081"/>
      <c r="P21" s="1081"/>
      <c r="Q21" s="1085"/>
      <c r="R21" s="1085"/>
      <c r="S21" s="1085"/>
    </row>
    <row r="22">
      <c r="A22" s="1084">
        <v>45779.0</v>
      </c>
      <c r="B22" s="1084">
        <v>45779.0</v>
      </c>
      <c r="C22" s="1086">
        <v>190098.0</v>
      </c>
      <c r="D22" s="1046"/>
      <c r="E22" s="1048"/>
      <c r="F22" s="1047" t="s">
        <v>1838</v>
      </c>
      <c r="G22" s="1044"/>
      <c r="H22" s="1027"/>
      <c r="I22" s="1029" t="s">
        <v>18</v>
      </c>
      <c r="J22" s="1048" t="s">
        <v>1837</v>
      </c>
      <c r="K22" s="1027"/>
      <c r="L22" s="1080"/>
      <c r="M22" s="1081"/>
      <c r="N22" s="1081"/>
      <c r="O22" s="1081"/>
      <c r="P22" s="1081"/>
      <c r="Q22" s="1070"/>
      <c r="R22" s="1071"/>
      <c r="S22" s="1072" t="str">
        <f>100% -(R22/Q22)</f>
        <v>#DIV/0!</v>
      </c>
    </row>
    <row r="23">
      <c r="A23" s="1084">
        <v>45779.0</v>
      </c>
      <c r="B23" s="1084">
        <v>45779.0</v>
      </c>
      <c r="C23" s="1045">
        <v>221434.0</v>
      </c>
      <c r="D23" s="1046"/>
      <c r="E23" s="1048"/>
      <c r="F23" s="1047" t="s">
        <v>1839</v>
      </c>
      <c r="G23" s="1027"/>
      <c r="H23" s="1053"/>
      <c r="I23" s="1029" t="s">
        <v>18</v>
      </c>
      <c r="J23" s="1048" t="s">
        <v>1837</v>
      </c>
      <c r="K23" s="1027"/>
      <c r="L23" s="1080"/>
      <c r="M23" s="1081"/>
      <c r="N23" s="1081"/>
      <c r="O23" s="1081"/>
      <c r="P23" s="1081"/>
      <c r="Q23" s="1085"/>
      <c r="R23" s="1085"/>
      <c r="S23" s="1085"/>
    </row>
    <row r="24">
      <c r="A24" s="1084">
        <v>45779.0</v>
      </c>
      <c r="B24" s="1084">
        <v>45779.0</v>
      </c>
      <c r="C24" s="1086">
        <v>201253.0</v>
      </c>
      <c r="D24" s="1046"/>
      <c r="E24" s="1046"/>
      <c r="F24" s="1047" t="s">
        <v>1840</v>
      </c>
      <c r="G24" s="1044"/>
      <c r="H24" s="1044"/>
      <c r="I24" s="1029" t="s">
        <v>18</v>
      </c>
      <c r="J24" s="1048" t="s">
        <v>1837</v>
      </c>
      <c r="K24" s="1044"/>
      <c r="L24" s="1080"/>
      <c r="M24" s="1081"/>
      <c r="N24" s="1081"/>
      <c r="O24" s="1081"/>
      <c r="P24" s="1081"/>
      <c r="Q24" s="1085"/>
      <c r="R24" s="1085"/>
      <c r="S24" s="1085"/>
    </row>
    <row r="25">
      <c r="A25" s="1084">
        <v>45779.0</v>
      </c>
      <c r="B25" s="1084">
        <v>45779.0</v>
      </c>
      <c r="C25" s="1087">
        <v>193491.0</v>
      </c>
      <c r="D25" s="1046"/>
      <c r="E25" s="1046"/>
      <c r="F25" s="1047" t="s">
        <v>1841</v>
      </c>
      <c r="G25" s="1044"/>
      <c r="H25" s="1044"/>
      <c r="I25" s="1029" t="s">
        <v>18</v>
      </c>
      <c r="J25" s="1048" t="s">
        <v>1837</v>
      </c>
      <c r="K25" s="1044"/>
      <c r="L25" s="1080"/>
      <c r="M25" s="1081"/>
      <c r="N25" s="1081"/>
      <c r="O25" s="1081"/>
      <c r="P25" s="1081"/>
      <c r="Q25" s="1085"/>
      <c r="R25" s="1085"/>
      <c r="S25" s="1085"/>
    </row>
    <row r="26">
      <c r="A26" s="1084">
        <v>45779.0</v>
      </c>
      <c r="B26" s="1084">
        <v>45779.0</v>
      </c>
      <c r="C26" s="1045">
        <v>83274.0</v>
      </c>
      <c r="D26" s="1046"/>
      <c r="E26" s="1048">
        <v>4047.0</v>
      </c>
      <c r="F26" s="1047" t="s">
        <v>64</v>
      </c>
      <c r="G26" s="1027"/>
      <c r="H26" s="1044"/>
      <c r="I26" s="1029" t="s">
        <v>22</v>
      </c>
      <c r="J26" s="1074"/>
      <c r="K26" s="1044"/>
      <c r="L26" s="1080"/>
      <c r="M26" s="1081"/>
      <c r="N26" s="1081"/>
      <c r="O26" s="1081"/>
      <c r="P26" s="1081"/>
      <c r="Q26" s="1085"/>
      <c r="R26" s="1085"/>
      <c r="S26" s="1085"/>
    </row>
    <row r="27">
      <c r="A27" s="1084">
        <v>45779.0</v>
      </c>
      <c r="B27" s="1084">
        <v>45779.0</v>
      </c>
      <c r="C27" s="1045">
        <v>214581.0</v>
      </c>
      <c r="D27" s="1046"/>
      <c r="E27" s="1045">
        <v>514.0</v>
      </c>
      <c r="F27" s="1088" t="s">
        <v>1842</v>
      </c>
      <c r="G27" s="1052"/>
      <c r="H27" s="1055"/>
      <c r="I27" s="1029" t="s">
        <v>521</v>
      </c>
      <c r="J27" s="1048"/>
      <c r="K27" s="1037"/>
      <c r="L27" s="1080"/>
      <c r="M27" s="1081"/>
      <c r="N27" s="1081"/>
      <c r="O27" s="1081"/>
      <c r="P27" s="1081"/>
      <c r="Q27" s="1085"/>
      <c r="R27" s="1085"/>
      <c r="S27" s="1085"/>
    </row>
    <row r="28">
      <c r="A28" s="1084">
        <v>45779.0</v>
      </c>
      <c r="B28" s="1084">
        <v>45782.0</v>
      </c>
      <c r="C28" s="1045">
        <v>245709.0</v>
      </c>
      <c r="D28" s="1046"/>
      <c r="E28" s="1046"/>
      <c r="F28" s="1088" t="s">
        <v>1537</v>
      </c>
      <c r="G28" s="1089"/>
      <c r="H28" s="1055"/>
      <c r="I28" s="1029" t="s">
        <v>575</v>
      </c>
      <c r="J28" s="1046"/>
      <c r="K28" s="1037"/>
      <c r="L28" s="1080"/>
      <c r="M28" s="1081"/>
      <c r="N28" s="1081"/>
      <c r="O28" s="1081"/>
      <c r="P28" s="1081"/>
      <c r="Q28" s="1085"/>
      <c r="R28" s="1085"/>
      <c r="S28" s="1085"/>
    </row>
    <row r="29">
      <c r="A29" s="1084">
        <v>45779.0</v>
      </c>
      <c r="B29" s="1084">
        <v>45782.0</v>
      </c>
      <c r="C29" s="1045">
        <v>174738.0</v>
      </c>
      <c r="D29" s="1046"/>
      <c r="E29" s="1048"/>
      <c r="F29" s="1088" t="s">
        <v>1537</v>
      </c>
      <c r="G29" s="1037"/>
      <c r="H29" s="1028"/>
      <c r="I29" s="1029" t="s">
        <v>575</v>
      </c>
      <c r="J29" s="1048"/>
      <c r="K29" s="1037"/>
      <c r="L29" s="1080"/>
      <c r="M29" s="1081"/>
      <c r="N29" s="1081"/>
      <c r="O29" s="1081"/>
      <c r="P29" s="1081"/>
      <c r="Q29" s="1070">
        <v>21911.45</v>
      </c>
      <c r="R29" s="1071">
        <v>13087.74</v>
      </c>
      <c r="S29" s="1072">
        <f t="shared" ref="S29:S32" si="3">100% -(R29/Q29)</f>
        <v>0.4026985891</v>
      </c>
    </row>
    <row r="30">
      <c r="A30" s="1084">
        <v>45779.0</v>
      </c>
      <c r="B30" s="1084">
        <v>45782.0</v>
      </c>
      <c r="C30" s="1045">
        <v>211691.0</v>
      </c>
      <c r="D30" s="1046"/>
      <c r="E30" s="1048"/>
      <c r="F30" s="1088" t="s">
        <v>1843</v>
      </c>
      <c r="G30" s="1037"/>
      <c r="H30" s="1028"/>
      <c r="I30" s="1029" t="s">
        <v>22</v>
      </c>
      <c r="J30" s="1048"/>
      <c r="K30" s="1037"/>
      <c r="L30" s="1080"/>
      <c r="M30" s="1081"/>
      <c r="N30" s="1081"/>
      <c r="O30" s="1081"/>
      <c r="P30" s="1081"/>
      <c r="Q30" s="1070"/>
      <c r="R30" s="1071"/>
      <c r="S30" s="1072" t="str">
        <f t="shared" si="3"/>
        <v>#DIV/0!</v>
      </c>
    </row>
    <row r="31">
      <c r="A31" s="1084">
        <v>45779.0</v>
      </c>
      <c r="B31" s="1084">
        <v>45782.0</v>
      </c>
      <c r="C31" s="1045">
        <v>236285.0</v>
      </c>
      <c r="D31" s="1046"/>
      <c r="E31" s="1048"/>
      <c r="F31" s="1088" t="s">
        <v>1537</v>
      </c>
      <c r="G31" s="1027"/>
      <c r="H31" s="1053"/>
      <c r="I31" s="1029" t="s">
        <v>575</v>
      </c>
      <c r="J31" s="1056"/>
      <c r="K31" s="1044"/>
      <c r="L31" s="1080"/>
      <c r="M31" s="1081"/>
      <c r="N31" s="1081"/>
      <c r="O31" s="1081"/>
      <c r="P31" s="1081"/>
      <c r="Q31" s="1070"/>
      <c r="R31" s="1071"/>
      <c r="S31" s="1090" t="str">
        <f t="shared" si="3"/>
        <v>#DIV/0!</v>
      </c>
    </row>
    <row r="32">
      <c r="A32" s="1084">
        <v>45779.0</v>
      </c>
      <c r="B32" s="1084">
        <v>45782.0</v>
      </c>
      <c r="C32" s="1045">
        <v>247605.0</v>
      </c>
      <c r="D32" s="1046"/>
      <c r="E32" s="1087"/>
      <c r="F32" s="1088" t="s">
        <v>1537</v>
      </c>
      <c r="G32" s="1037"/>
      <c r="H32" s="1028"/>
      <c r="I32" s="1029" t="s">
        <v>17</v>
      </c>
      <c r="J32" s="1048" t="s">
        <v>204</v>
      </c>
      <c r="K32" s="1037"/>
      <c r="L32" s="1080"/>
      <c r="M32" s="1081"/>
      <c r="N32" s="1081"/>
      <c r="O32" s="1081"/>
      <c r="P32" s="1081"/>
      <c r="Q32" s="1070"/>
      <c r="R32" s="1071"/>
      <c r="S32" s="1090" t="str">
        <f t="shared" si="3"/>
        <v>#DIV/0!</v>
      </c>
    </row>
    <row r="33">
      <c r="A33" s="1084">
        <v>45779.0</v>
      </c>
      <c r="B33" s="1084">
        <v>45782.0</v>
      </c>
      <c r="C33" s="1045">
        <v>245890.0</v>
      </c>
      <c r="D33" s="1046"/>
      <c r="E33" s="1056"/>
      <c r="F33" s="1088" t="s">
        <v>1537</v>
      </c>
      <c r="G33" s="1044"/>
      <c r="H33" s="1028"/>
      <c r="I33" s="1029" t="s">
        <v>19</v>
      </c>
      <c r="J33" s="1048"/>
      <c r="K33" s="1027"/>
      <c r="L33" s="1080"/>
      <c r="M33" s="1081"/>
      <c r="N33" s="1081"/>
      <c r="O33" s="1081"/>
      <c r="P33" s="1081"/>
      <c r="Q33" s="1085"/>
      <c r="R33" s="1091"/>
      <c r="S33" s="1092"/>
    </row>
    <row r="34">
      <c r="A34" s="1084">
        <v>45779.0</v>
      </c>
      <c r="B34" s="1084">
        <v>45782.0</v>
      </c>
      <c r="C34" s="1045">
        <v>213860.0</v>
      </c>
      <c r="D34" s="1046"/>
      <c r="E34" s="1048"/>
      <c r="F34" s="1088" t="s">
        <v>1537</v>
      </c>
      <c r="G34" s="1037"/>
      <c r="H34" s="1028"/>
      <c r="I34" s="1029" t="s">
        <v>19</v>
      </c>
      <c r="J34" s="1048"/>
      <c r="K34" s="1037"/>
      <c r="L34" s="1080"/>
      <c r="M34" s="1081"/>
      <c r="N34" s="1081"/>
      <c r="O34" s="1081"/>
      <c r="P34" s="1081"/>
      <c r="Q34" s="1070"/>
      <c r="R34" s="1071"/>
      <c r="S34" s="1090" t="str">
        <f t="shared" ref="S34:S36" si="4">100% -(R34/Q34)</f>
        <v>#DIV/0!</v>
      </c>
    </row>
    <row r="35">
      <c r="A35" s="1084">
        <v>45779.0</v>
      </c>
      <c r="B35" s="1084">
        <v>45782.0</v>
      </c>
      <c r="C35" s="1045">
        <v>179710.0</v>
      </c>
      <c r="D35" s="1046"/>
      <c r="E35" s="1056"/>
      <c r="F35" s="1088" t="s">
        <v>1537</v>
      </c>
      <c r="G35" s="1044"/>
      <c r="H35" s="1053"/>
      <c r="I35" s="1029" t="s">
        <v>19</v>
      </c>
      <c r="J35" s="1056"/>
      <c r="K35" s="1044"/>
      <c r="L35" s="1080"/>
      <c r="M35" s="1081"/>
      <c r="N35" s="1081"/>
      <c r="O35" s="1081"/>
      <c r="P35" s="1082"/>
      <c r="Q35" s="1093"/>
      <c r="R35" s="1094"/>
      <c r="S35" s="1090" t="str">
        <f t="shared" si="4"/>
        <v>#DIV/0!</v>
      </c>
    </row>
    <row r="36">
      <c r="A36" s="1084">
        <v>45779.0</v>
      </c>
      <c r="B36" s="1084">
        <v>45782.0</v>
      </c>
      <c r="C36" s="1045">
        <v>213208.0</v>
      </c>
      <c r="D36" s="1046"/>
      <c r="E36" s="1048"/>
      <c r="F36" s="1088" t="s">
        <v>1537</v>
      </c>
      <c r="G36" s="1037"/>
      <c r="H36" s="1028"/>
      <c r="I36" s="1029" t="s">
        <v>19</v>
      </c>
      <c r="J36" s="1048"/>
      <c r="K36" s="1037"/>
      <c r="L36" s="1080"/>
      <c r="M36" s="1081"/>
      <c r="N36" s="1081"/>
      <c r="O36" s="1081"/>
      <c r="P36" s="1082"/>
      <c r="Q36" s="1092"/>
      <c r="R36" s="1094"/>
      <c r="S36" s="1090" t="str">
        <f t="shared" si="4"/>
        <v>#DIV/0!</v>
      </c>
    </row>
    <row r="37">
      <c r="A37" s="1084">
        <v>45779.0</v>
      </c>
      <c r="B37" s="1084">
        <v>45782.0</v>
      </c>
      <c r="C37" s="1024">
        <v>238331.0</v>
      </c>
      <c r="D37" s="1025"/>
      <c r="E37" s="1024"/>
      <c r="F37" s="1088" t="s">
        <v>1537</v>
      </c>
      <c r="G37" s="1037"/>
      <c r="H37" s="1028"/>
      <c r="I37" s="1029" t="s">
        <v>19</v>
      </c>
      <c r="J37" s="1029"/>
      <c r="K37" s="1030"/>
      <c r="L37" s="1080"/>
      <c r="M37" s="1081"/>
      <c r="N37" s="1081"/>
      <c r="O37" s="1081"/>
      <c r="P37" s="1081"/>
      <c r="Q37" s="1095"/>
      <c r="R37" s="1095"/>
      <c r="S37" s="1095"/>
    </row>
    <row r="38">
      <c r="A38" s="1084">
        <v>45779.0</v>
      </c>
      <c r="B38" s="1084">
        <v>45782.0</v>
      </c>
      <c r="C38" s="1024">
        <v>126301.0</v>
      </c>
      <c r="D38" s="1025"/>
      <c r="E38" s="1096"/>
      <c r="F38" s="1088" t="s">
        <v>1537</v>
      </c>
      <c r="G38" s="1037"/>
      <c r="H38" s="1028"/>
      <c r="I38" s="1029" t="s">
        <v>19</v>
      </c>
      <c r="J38" s="1029"/>
      <c r="K38" s="1030"/>
      <c r="L38" s="1080"/>
      <c r="M38" s="1081"/>
      <c r="N38" s="1081"/>
      <c r="O38" s="1081"/>
      <c r="P38" s="1081"/>
      <c r="Q38" s="1085"/>
      <c r="R38" s="1085"/>
      <c r="S38" s="1085"/>
    </row>
    <row r="39">
      <c r="A39" s="1084">
        <v>45779.0</v>
      </c>
      <c r="B39" s="1084">
        <v>45782.0</v>
      </c>
      <c r="C39" s="1024">
        <v>213107.0</v>
      </c>
      <c r="D39" s="1025"/>
      <c r="E39" s="1097"/>
      <c r="F39" s="1088" t="s">
        <v>1537</v>
      </c>
      <c r="G39" s="1037"/>
      <c r="H39" s="1028"/>
      <c r="I39" s="1029" t="s">
        <v>19</v>
      </c>
      <c r="J39" s="1029"/>
      <c r="K39" s="1030"/>
      <c r="L39" s="1080"/>
      <c r="M39" s="1081"/>
      <c r="N39" s="1081"/>
      <c r="O39" s="1081"/>
      <c r="P39" s="1081"/>
      <c r="Q39" s="1085"/>
      <c r="R39" s="1085"/>
      <c r="S39" s="1085"/>
    </row>
    <row r="40">
      <c r="A40" s="1084">
        <v>45779.0</v>
      </c>
      <c r="B40" s="1084">
        <v>45782.0</v>
      </c>
      <c r="C40" s="1024">
        <v>29135.0</v>
      </c>
      <c r="D40" s="1025"/>
      <c r="E40" s="1024"/>
      <c r="F40" s="1088" t="s">
        <v>1537</v>
      </c>
      <c r="G40" s="1037"/>
      <c r="H40" s="1028"/>
      <c r="I40" s="1029" t="s">
        <v>19</v>
      </c>
      <c r="J40" s="1029"/>
      <c r="K40" s="1029"/>
      <c r="L40" s="1080"/>
      <c r="M40" s="1081"/>
      <c r="N40" s="1081"/>
      <c r="O40" s="1081"/>
      <c r="P40" s="1081"/>
      <c r="Q40" s="1085"/>
      <c r="R40" s="1085"/>
      <c r="S40" s="1085"/>
    </row>
    <row r="41">
      <c r="A41" s="1084">
        <v>45779.0</v>
      </c>
      <c r="B41" s="1084">
        <v>45782.0</v>
      </c>
      <c r="C41" s="1024">
        <v>231735.0</v>
      </c>
      <c r="D41" s="1025"/>
      <c r="E41" s="1024"/>
      <c r="F41" s="1088" t="s">
        <v>1537</v>
      </c>
      <c r="G41" s="1037"/>
      <c r="H41" s="1028"/>
      <c r="I41" s="1029" t="s">
        <v>19</v>
      </c>
      <c r="J41" s="1029"/>
      <c r="K41" s="1029"/>
      <c r="L41" s="1080"/>
      <c r="M41" s="1081"/>
      <c r="N41" s="1081"/>
      <c r="O41" s="1081"/>
      <c r="P41" s="1081"/>
      <c r="Q41" s="1085"/>
      <c r="R41" s="1085"/>
      <c r="S41" s="1085"/>
    </row>
    <row r="42">
      <c r="A42" s="1084">
        <v>45782.0</v>
      </c>
      <c r="B42" s="1084">
        <v>45782.0</v>
      </c>
      <c r="C42" s="1045">
        <v>224571.0</v>
      </c>
      <c r="D42" s="1046"/>
      <c r="E42" s="1025"/>
      <c r="F42" s="1047">
        <v>16721.69</v>
      </c>
      <c r="G42" s="1037"/>
      <c r="H42" s="1028"/>
      <c r="I42" s="1029" t="s">
        <v>18</v>
      </c>
      <c r="J42" s="1048" t="s">
        <v>1844</v>
      </c>
      <c r="K42" s="1037"/>
      <c r="L42" s="1080"/>
      <c r="M42" s="1081"/>
      <c r="N42" s="1081"/>
      <c r="O42" s="1081"/>
      <c r="P42" s="1081"/>
      <c r="Q42" s="1085"/>
      <c r="R42" s="1085"/>
      <c r="S42" s="1085"/>
    </row>
    <row r="43">
      <c r="A43" s="1084">
        <v>45782.0</v>
      </c>
      <c r="B43" s="1084">
        <v>45782.0</v>
      </c>
      <c r="C43" s="1045">
        <v>123641.0</v>
      </c>
      <c r="D43" s="1046"/>
      <c r="E43" s="1097"/>
      <c r="F43" s="1047" t="s">
        <v>64</v>
      </c>
      <c r="G43" s="1037"/>
      <c r="H43" s="1028"/>
      <c r="I43" s="1029" t="s">
        <v>19</v>
      </c>
      <c r="J43" s="1029"/>
      <c r="K43" s="1044"/>
      <c r="L43" s="1080"/>
      <c r="M43" s="1081"/>
      <c r="N43" s="1081"/>
      <c r="O43" s="1081"/>
      <c r="P43" s="1081"/>
      <c r="Q43" s="1085"/>
      <c r="R43" s="1085"/>
      <c r="S43" s="1085"/>
    </row>
    <row r="44">
      <c r="A44" s="1084">
        <v>45782.0</v>
      </c>
      <c r="B44" s="1084">
        <v>45782.0</v>
      </c>
      <c r="C44" s="1045">
        <v>96388.0</v>
      </c>
      <c r="D44" s="1046"/>
      <c r="E44" s="1048">
        <v>107.0</v>
      </c>
      <c r="F44" s="1047">
        <v>6708.14</v>
      </c>
      <c r="G44" s="1037"/>
      <c r="H44" s="1028"/>
      <c r="I44" s="1029" t="s">
        <v>22</v>
      </c>
      <c r="J44" s="1029"/>
      <c r="K44" s="1044"/>
      <c r="L44" s="1080"/>
      <c r="M44" s="1081"/>
      <c r="N44" s="1081"/>
      <c r="O44" s="1081"/>
      <c r="P44" s="1081"/>
      <c r="Q44" s="1085"/>
      <c r="R44" s="1085"/>
      <c r="S44" s="1085"/>
    </row>
    <row r="45">
      <c r="A45" s="1084">
        <v>45782.0</v>
      </c>
      <c r="B45" s="1084">
        <v>45782.0</v>
      </c>
      <c r="C45" s="1045">
        <v>220563.0</v>
      </c>
      <c r="D45" s="1046"/>
      <c r="E45" s="1048"/>
      <c r="F45" s="1047">
        <v>3000.0</v>
      </c>
      <c r="G45" s="1037"/>
      <c r="H45" s="1028"/>
      <c r="I45" s="1029" t="s">
        <v>521</v>
      </c>
      <c r="J45" s="1048" t="s">
        <v>1845</v>
      </c>
      <c r="K45" s="1037"/>
      <c r="L45" s="1080"/>
      <c r="M45" s="1081"/>
      <c r="N45" s="1081"/>
      <c r="O45" s="1081"/>
      <c r="P45" s="1081"/>
      <c r="Q45" s="1085"/>
      <c r="R45" s="1085"/>
      <c r="S45" s="1085"/>
    </row>
    <row r="46">
      <c r="A46" s="1098"/>
      <c r="B46" s="1099"/>
      <c r="C46" s="1100"/>
      <c r="D46" s="1029"/>
      <c r="E46" s="1029"/>
      <c r="F46" s="1101"/>
      <c r="G46" s="1029"/>
      <c r="H46" s="1099"/>
      <c r="I46" s="1029"/>
      <c r="J46" s="1100"/>
      <c r="K46" s="1030"/>
      <c r="L46" s="1031"/>
      <c r="M46" s="1075"/>
      <c r="N46" s="1075"/>
      <c r="O46" s="1075"/>
      <c r="P46" s="1102"/>
      <c r="Q46" s="1102"/>
      <c r="R46" s="1102"/>
      <c r="S46" s="1102"/>
    </row>
    <row r="47">
      <c r="A47" s="1098"/>
      <c r="B47" s="1099"/>
      <c r="C47" s="1100"/>
      <c r="D47" s="1100"/>
      <c r="E47" s="1100"/>
      <c r="F47" s="1103"/>
      <c r="G47" s="1030"/>
      <c r="H47" s="1030"/>
      <c r="I47" s="1029"/>
      <c r="J47" s="1030"/>
      <c r="K47" s="1030"/>
      <c r="L47" s="1031"/>
      <c r="M47" s="1075"/>
      <c r="N47" s="1075"/>
      <c r="O47" s="1075"/>
      <c r="P47" s="1102"/>
      <c r="Q47" s="1102"/>
      <c r="R47" s="1102"/>
      <c r="S47" s="1102"/>
    </row>
    <row r="48">
      <c r="A48" s="1098"/>
      <c r="B48" s="1099"/>
      <c r="C48" s="1100"/>
      <c r="D48" s="1029"/>
      <c r="E48" s="1029"/>
      <c r="F48" s="1103"/>
      <c r="G48" s="1030"/>
      <c r="H48" s="1099"/>
      <c r="I48" s="1029"/>
      <c r="J48" s="1029"/>
      <c r="K48" s="1030"/>
      <c r="L48" s="1031"/>
      <c r="M48" s="1075"/>
      <c r="N48" s="1075"/>
      <c r="O48" s="1075"/>
      <c r="P48" s="1102"/>
      <c r="Q48" s="1102"/>
      <c r="R48" s="1102"/>
      <c r="S48" s="1102"/>
    </row>
    <row r="49">
      <c r="A49" s="1098"/>
      <c r="B49" s="1099"/>
      <c r="C49" s="1100"/>
      <c r="D49" s="1100"/>
      <c r="E49" s="1100"/>
      <c r="F49" s="1103"/>
      <c r="G49" s="1030"/>
      <c r="H49" s="1100"/>
      <c r="I49" s="1100"/>
      <c r="J49" s="1030"/>
      <c r="K49" s="1029"/>
      <c r="L49" s="1031"/>
      <c r="M49" s="1075"/>
      <c r="N49" s="1075"/>
      <c r="O49" s="1075"/>
      <c r="P49" s="1102"/>
      <c r="Q49" s="1102"/>
      <c r="R49" s="1102"/>
      <c r="S49" s="1102"/>
    </row>
    <row r="50">
      <c r="A50" s="1098"/>
      <c r="B50" s="1099"/>
      <c r="C50" s="1100"/>
      <c r="D50" s="1100"/>
      <c r="E50" s="1100"/>
      <c r="F50" s="1103"/>
      <c r="G50" s="1030"/>
      <c r="H50" s="1030"/>
      <c r="I50" s="1100"/>
      <c r="J50" s="1030"/>
      <c r="K50" s="1030"/>
      <c r="L50" s="1031"/>
      <c r="M50" s="1075"/>
      <c r="N50" s="1075"/>
      <c r="O50" s="1075"/>
      <c r="P50" s="1102"/>
      <c r="Q50" s="1102"/>
      <c r="R50" s="1102"/>
      <c r="S50" s="1102"/>
    </row>
    <row r="51">
      <c r="A51" s="1098"/>
      <c r="B51" s="1099"/>
      <c r="C51" s="1100"/>
      <c r="D51" s="1100"/>
      <c r="E51" s="1100"/>
      <c r="F51" s="1103"/>
      <c r="G51" s="1030"/>
      <c r="H51" s="1029"/>
      <c r="I51" s="1100"/>
      <c r="J51" s="1030"/>
      <c r="K51" s="1030"/>
      <c r="L51" s="1031"/>
      <c r="M51" s="1075"/>
      <c r="N51" s="1075"/>
      <c r="O51" s="1075"/>
      <c r="P51" s="1102"/>
      <c r="Q51" s="1102"/>
      <c r="R51" s="1102"/>
      <c r="S51" s="1102"/>
    </row>
    <row r="52">
      <c r="A52" s="1098"/>
      <c r="B52" s="1099"/>
      <c r="C52" s="1100"/>
      <c r="D52" s="1029"/>
      <c r="E52" s="1100"/>
      <c r="F52" s="1103"/>
      <c r="G52" s="1030"/>
      <c r="H52" s="1029"/>
      <c r="I52" s="1100"/>
      <c r="J52" s="1030"/>
      <c r="K52" s="1030"/>
      <c r="L52" s="1031"/>
      <c r="M52" s="1104"/>
      <c r="N52" s="1104"/>
      <c r="O52" s="1104"/>
      <c r="P52" s="1105"/>
      <c r="Q52" s="1102"/>
      <c r="R52" s="1102"/>
      <c r="S52" s="1102"/>
    </row>
    <row r="53">
      <c r="A53" s="1098"/>
      <c r="B53" s="1099"/>
      <c r="C53" s="1100"/>
      <c r="D53" s="1029"/>
      <c r="E53" s="1100"/>
      <c r="F53" s="1103"/>
      <c r="G53" s="1030"/>
      <c r="H53" s="1029"/>
      <c r="I53" s="1100"/>
      <c r="J53" s="1030"/>
      <c r="K53" s="1030"/>
      <c r="L53" s="1080"/>
      <c r="M53" s="1081"/>
      <c r="N53" s="1081"/>
      <c r="O53" s="1081"/>
      <c r="P53" s="1081"/>
      <c r="Q53" s="1085"/>
      <c r="R53" s="1085"/>
      <c r="S53" s="1085"/>
    </row>
    <row r="54">
      <c r="A54" s="1106"/>
      <c r="B54" s="1106"/>
      <c r="C54" s="1046"/>
      <c r="D54" s="1046"/>
      <c r="E54" s="1046"/>
      <c r="F54" s="1107"/>
      <c r="G54" s="1044"/>
      <c r="H54" s="1027"/>
      <c r="I54" s="1100"/>
      <c r="J54" s="1074"/>
      <c r="K54" s="1044"/>
      <c r="L54" s="1080"/>
      <c r="M54" s="1108"/>
      <c r="N54" s="1108"/>
      <c r="O54" s="1108"/>
      <c r="P54" s="1108"/>
      <c r="Q54" s="1085"/>
      <c r="R54" s="1085"/>
      <c r="S54" s="1085"/>
    </row>
    <row r="55">
      <c r="A55" s="1106"/>
      <c r="B55" s="1106"/>
      <c r="C55" s="1046"/>
      <c r="D55" s="1046"/>
      <c r="E55" s="1046"/>
      <c r="F55" s="1107"/>
      <c r="G55" s="1044"/>
      <c r="H55" s="1027"/>
      <c r="I55" s="1100"/>
      <c r="J55" s="1056"/>
      <c r="K55" s="1027"/>
      <c r="L55" s="1080"/>
      <c r="M55" s="1108"/>
      <c r="N55" s="1108"/>
      <c r="O55" s="1108"/>
      <c r="P55" s="1108"/>
      <c r="Q55" s="1085"/>
      <c r="R55" s="1085"/>
      <c r="S55" s="1085"/>
    </row>
    <row r="56">
      <c r="A56" s="1106"/>
      <c r="B56" s="1106"/>
      <c r="C56" s="1046"/>
      <c r="D56" s="1046"/>
      <c r="E56" s="1046"/>
      <c r="F56" s="1107"/>
      <c r="G56" s="1044"/>
      <c r="H56" s="1027"/>
      <c r="I56" s="1100"/>
      <c r="J56" s="1074"/>
      <c r="K56" s="1044"/>
      <c r="L56" s="1080"/>
      <c r="M56" s="1108"/>
      <c r="N56" s="1108"/>
      <c r="O56" s="1108"/>
      <c r="P56" s="1108"/>
      <c r="Q56" s="1085"/>
      <c r="R56" s="1085"/>
      <c r="S56" s="1085"/>
    </row>
    <row r="57">
      <c r="A57" s="1106"/>
      <c r="B57" s="1106"/>
      <c r="C57" s="1046"/>
      <c r="D57" s="1046"/>
      <c r="E57" s="1046"/>
      <c r="F57" s="1107"/>
      <c r="G57" s="1044"/>
      <c r="H57" s="1027"/>
      <c r="I57" s="1100"/>
      <c r="J57" s="1074"/>
      <c r="K57" s="1044"/>
      <c r="L57" s="1080"/>
      <c r="M57" s="1108"/>
      <c r="N57" s="1108"/>
      <c r="O57" s="1108"/>
      <c r="P57" s="1108"/>
      <c r="Q57" s="1085"/>
      <c r="R57" s="1085"/>
      <c r="S57" s="1085"/>
    </row>
    <row r="58">
      <c r="A58" s="1106"/>
      <c r="B58" s="1106"/>
      <c r="C58" s="1046"/>
      <c r="D58" s="1046"/>
      <c r="E58" s="1109"/>
      <c r="F58" s="1107"/>
      <c r="G58" s="1044"/>
      <c r="H58" s="1027"/>
      <c r="I58" s="1100"/>
      <c r="J58" s="1074"/>
      <c r="K58" s="1044"/>
      <c r="L58" s="1080"/>
      <c r="M58" s="1108"/>
      <c r="N58" s="1108"/>
      <c r="O58" s="1108"/>
      <c r="P58" s="1108"/>
      <c r="Q58" s="1085"/>
      <c r="R58" s="1085"/>
      <c r="S58" s="1085"/>
    </row>
    <row r="59">
      <c r="A59" s="1106"/>
      <c r="B59" s="1106"/>
      <c r="C59" s="1046"/>
      <c r="D59" s="1046"/>
      <c r="E59" s="1046"/>
      <c r="F59" s="1107"/>
      <c r="G59" s="1044"/>
      <c r="H59" s="1027"/>
      <c r="I59" s="1100"/>
      <c r="J59" s="1074"/>
      <c r="K59" s="1044"/>
      <c r="L59" s="1080"/>
      <c r="M59" s="1108"/>
      <c r="N59" s="1108"/>
      <c r="O59" s="1108"/>
      <c r="P59" s="1108"/>
      <c r="Q59" s="1085"/>
      <c r="R59" s="1085"/>
      <c r="S59" s="1085"/>
    </row>
    <row r="60">
      <c r="A60" s="1106"/>
      <c r="B60" s="1106"/>
      <c r="C60" s="1046"/>
      <c r="D60" s="1046"/>
      <c r="E60" s="1046"/>
      <c r="F60" s="1107"/>
      <c r="G60" s="1044"/>
      <c r="H60" s="1027"/>
      <c r="I60" s="1100"/>
      <c r="J60" s="1074"/>
      <c r="K60" s="1044"/>
      <c r="L60" s="1080"/>
      <c r="M60" s="1108"/>
      <c r="N60" s="1108"/>
      <c r="O60" s="1108"/>
      <c r="P60" s="1108"/>
      <c r="Q60" s="1085"/>
      <c r="R60" s="1085"/>
      <c r="S60" s="1085"/>
    </row>
    <row r="61">
      <c r="A61" s="1106"/>
      <c r="B61" s="1106"/>
      <c r="C61" s="1046"/>
      <c r="D61" s="1046"/>
      <c r="E61" s="1046"/>
      <c r="F61" s="1110"/>
      <c r="G61" s="1052"/>
      <c r="H61" s="1027"/>
      <c r="I61" s="1100"/>
      <c r="J61" s="1074"/>
      <c r="K61" s="1044"/>
      <c r="L61" s="1080"/>
      <c r="M61" s="1108"/>
      <c r="N61" s="1108"/>
      <c r="O61" s="1108"/>
      <c r="P61" s="1108"/>
      <c r="Q61" s="1085"/>
      <c r="R61" s="1085"/>
      <c r="S61" s="1085"/>
    </row>
    <row r="62">
      <c r="A62" s="1106"/>
      <c r="B62" s="1106"/>
      <c r="C62" s="1046"/>
      <c r="D62" s="1046"/>
      <c r="E62" s="1046"/>
      <c r="F62" s="1107"/>
      <c r="G62" s="1027"/>
      <c r="H62" s="1053"/>
      <c r="I62" s="1100"/>
      <c r="J62" s="1056"/>
      <c r="K62" s="1044"/>
      <c r="L62" s="1080"/>
      <c r="M62" s="1108"/>
      <c r="N62" s="1108"/>
      <c r="O62" s="1108"/>
      <c r="P62" s="1108"/>
      <c r="Q62" s="1085"/>
      <c r="R62" s="1085"/>
      <c r="S62" s="1085"/>
    </row>
    <row r="63">
      <c r="A63" s="1106"/>
      <c r="B63" s="1106"/>
      <c r="C63" s="1046"/>
      <c r="D63" s="1046"/>
      <c r="E63" s="1046"/>
      <c r="F63" s="1107"/>
      <c r="G63" s="1027"/>
      <c r="H63" s="1053"/>
      <c r="I63" s="1100"/>
      <c r="J63" s="1074"/>
      <c r="K63" s="1044"/>
      <c r="L63" s="1080"/>
      <c r="M63" s="1108"/>
      <c r="N63" s="1108"/>
      <c r="O63" s="1108"/>
      <c r="P63" s="1108"/>
      <c r="Q63" s="1085"/>
      <c r="R63" s="1085"/>
      <c r="S63" s="1085"/>
    </row>
    <row r="64">
      <c r="A64" s="1098"/>
      <c r="B64" s="1099"/>
      <c r="C64" s="1100"/>
      <c r="D64" s="1100"/>
      <c r="E64" s="1100"/>
      <c r="F64" s="1103"/>
      <c r="G64" s="1030"/>
      <c r="H64" s="1029"/>
      <c r="I64" s="1100"/>
      <c r="J64" s="1030"/>
      <c r="K64" s="1030"/>
      <c r="L64" s="1080"/>
      <c r="M64" s="1081"/>
      <c r="N64" s="1081"/>
      <c r="O64" s="1081"/>
      <c r="P64" s="1081"/>
      <c r="Q64" s="1085"/>
      <c r="R64" s="1085"/>
      <c r="S64" s="1085"/>
    </row>
    <row r="65">
      <c r="A65" s="1098"/>
      <c r="B65" s="1099"/>
      <c r="C65" s="1100"/>
      <c r="D65" s="1100"/>
      <c r="E65" s="1100"/>
      <c r="F65" s="1103"/>
      <c r="G65" s="1030"/>
      <c r="H65" s="1029"/>
      <c r="I65" s="1100"/>
      <c r="J65" s="1030"/>
      <c r="K65" s="1030"/>
      <c r="L65" s="1080"/>
      <c r="M65" s="1081"/>
      <c r="N65" s="1081"/>
      <c r="O65" s="1081"/>
      <c r="P65" s="1081"/>
      <c r="Q65" s="1085"/>
      <c r="R65" s="1085"/>
      <c r="S65" s="1085"/>
    </row>
    <row r="66">
      <c r="A66" s="1098"/>
      <c r="B66" s="1099"/>
      <c r="C66" s="1100"/>
      <c r="D66" s="1100"/>
      <c r="E66" s="1029"/>
      <c r="F66" s="1103"/>
      <c r="G66" s="1029"/>
      <c r="H66" s="1099"/>
      <c r="I66" s="1100"/>
      <c r="J66" s="1029"/>
      <c r="K66" s="1030"/>
      <c r="L66" s="1080"/>
      <c r="M66" s="1081"/>
      <c r="N66" s="1081"/>
      <c r="O66" s="1081"/>
      <c r="P66" s="1081"/>
      <c r="Q66" s="1085"/>
      <c r="R66" s="1085"/>
      <c r="S66" s="1085"/>
    </row>
    <row r="67">
      <c r="A67" s="1098"/>
      <c r="B67" s="1099"/>
      <c r="C67" s="1100"/>
      <c r="D67" s="1100"/>
      <c r="E67" s="1029"/>
      <c r="F67" s="1103"/>
      <c r="G67" s="1030"/>
      <c r="H67" s="1099"/>
      <c r="I67" s="1100"/>
      <c r="J67" s="1029"/>
      <c r="K67" s="1030"/>
      <c r="L67" s="1080"/>
      <c r="M67" s="1081"/>
      <c r="N67" s="1081"/>
      <c r="O67" s="1081"/>
      <c r="P67" s="1081"/>
      <c r="Q67" s="1085"/>
      <c r="R67" s="1085"/>
      <c r="S67" s="1085"/>
    </row>
    <row r="68">
      <c r="A68" s="1098"/>
      <c r="B68" s="1099"/>
      <c r="C68" s="1100"/>
      <c r="D68" s="1029"/>
      <c r="E68" s="1029"/>
      <c r="F68" s="1103"/>
      <c r="G68" s="1030"/>
      <c r="H68" s="1099"/>
      <c r="I68" s="1100"/>
      <c r="J68" s="1029"/>
      <c r="K68" s="1030"/>
      <c r="L68" s="1080"/>
      <c r="M68" s="1081"/>
      <c r="N68" s="1081"/>
      <c r="O68" s="1081"/>
      <c r="P68" s="1081"/>
      <c r="Q68" s="1085"/>
      <c r="R68" s="1085"/>
      <c r="S68" s="1085"/>
    </row>
    <row r="69">
      <c r="A69" s="1098"/>
      <c r="B69" s="1099"/>
      <c r="C69" s="1100"/>
      <c r="D69" s="1029"/>
      <c r="E69" s="1100"/>
      <c r="F69" s="1030"/>
      <c r="G69" s="1030"/>
      <c r="H69" s="1099"/>
      <c r="I69" s="1100"/>
      <c r="J69" s="1029"/>
      <c r="K69" s="1030"/>
      <c r="L69" s="1080"/>
      <c r="M69" s="1081"/>
      <c r="N69" s="1081"/>
      <c r="O69" s="1081"/>
      <c r="P69" s="1081"/>
      <c r="Q69" s="1085"/>
      <c r="R69" s="1085"/>
      <c r="S69" s="1085"/>
    </row>
    <row r="70">
      <c r="A70" s="1098"/>
      <c r="B70" s="1099"/>
      <c r="C70" s="1100"/>
      <c r="D70" s="1029"/>
      <c r="E70" s="1029"/>
      <c r="F70" s="1101"/>
      <c r="G70" s="1029"/>
      <c r="H70" s="1030"/>
      <c r="I70" s="1100"/>
      <c r="J70" s="1029"/>
      <c r="K70" s="1030"/>
      <c r="L70" s="1080"/>
      <c r="M70" s="1081"/>
      <c r="N70" s="1081"/>
      <c r="O70" s="1081"/>
      <c r="P70" s="1081"/>
      <c r="Q70" s="1085"/>
      <c r="R70" s="1085"/>
      <c r="S70" s="1085"/>
    </row>
    <row r="71">
      <c r="A71" s="1098"/>
      <c r="B71" s="1099"/>
      <c r="C71" s="1100"/>
      <c r="D71" s="1100"/>
      <c r="E71" s="1029"/>
      <c r="F71" s="1103"/>
      <c r="G71" s="1030"/>
      <c r="H71" s="1100"/>
      <c r="I71" s="1100"/>
      <c r="J71" s="1029"/>
      <c r="K71" s="1030"/>
      <c r="L71" s="1080"/>
      <c r="M71" s="1081"/>
      <c r="N71" s="1081"/>
      <c r="O71" s="1081"/>
      <c r="P71" s="1081"/>
      <c r="Q71" s="1085"/>
      <c r="R71" s="1085"/>
      <c r="S71" s="1085"/>
    </row>
    <row r="72">
      <c r="A72" s="1098"/>
      <c r="B72" s="1099"/>
      <c r="C72" s="1100"/>
      <c r="D72" s="1100"/>
      <c r="E72" s="1029"/>
      <c r="F72" s="1029"/>
      <c r="G72" s="1100"/>
      <c r="H72" s="1099"/>
      <c r="I72" s="1100"/>
      <c r="J72" s="1029"/>
      <c r="K72" s="1100"/>
      <c r="L72" s="1080"/>
      <c r="M72" s="1081"/>
      <c r="N72" s="1081"/>
      <c r="O72" s="1081"/>
      <c r="P72" s="1081"/>
      <c r="Q72" s="1085"/>
      <c r="R72" s="1085"/>
      <c r="S72" s="1085"/>
    </row>
    <row r="73">
      <c r="A73" s="1098"/>
      <c r="B73" s="1099"/>
      <c r="C73" s="1100"/>
      <c r="D73" s="1029"/>
      <c r="E73" s="1100"/>
      <c r="F73" s="1103"/>
      <c r="G73" s="1030"/>
      <c r="H73" s="1030"/>
      <c r="I73" s="1100"/>
      <c r="J73" s="1030"/>
      <c r="K73" s="1100"/>
      <c r="L73" s="1080"/>
      <c r="M73" s="1081"/>
      <c r="N73" s="1081"/>
      <c r="O73" s="1081"/>
      <c r="P73" s="1081"/>
      <c r="Q73" s="1085"/>
      <c r="R73" s="1085"/>
      <c r="S73" s="1085"/>
    </row>
    <row r="74">
      <c r="A74" s="1098"/>
      <c r="B74" s="1099"/>
      <c r="C74" s="1100"/>
      <c r="D74" s="1029"/>
      <c r="E74" s="1029"/>
      <c r="F74" s="1103"/>
      <c r="G74" s="1030"/>
      <c r="H74" s="1098"/>
      <c r="I74" s="1100"/>
      <c r="J74" s="1100"/>
      <c r="K74" s="1030"/>
      <c r="L74" s="1080"/>
      <c r="M74" s="1081"/>
      <c r="N74" s="1081"/>
      <c r="O74" s="1081"/>
      <c r="P74" s="1081"/>
      <c r="Q74" s="1085"/>
      <c r="R74" s="1085"/>
      <c r="S74" s="1085"/>
    </row>
    <row r="75">
      <c r="A75" s="1098"/>
      <c r="B75" s="1099"/>
      <c r="C75" s="1100"/>
      <c r="D75" s="1029"/>
      <c r="E75" s="1029"/>
      <c r="F75" s="1103"/>
      <c r="G75" s="1030"/>
      <c r="H75" s="1030"/>
      <c r="I75" s="1100"/>
      <c r="J75" s="1030"/>
      <c r="K75" s="1030"/>
      <c r="L75" s="1080"/>
      <c r="M75" s="1081"/>
      <c r="N75" s="1081"/>
      <c r="O75" s="1081"/>
      <c r="P75" s="1081"/>
      <c r="Q75" s="1085"/>
      <c r="R75" s="1085"/>
      <c r="S75" s="1085"/>
    </row>
    <row r="76">
      <c r="A76" s="1098"/>
      <c r="B76" s="1099"/>
      <c r="C76" s="1100"/>
      <c r="D76" s="1029"/>
      <c r="E76" s="1029"/>
      <c r="F76" s="1101"/>
      <c r="G76" s="1029"/>
      <c r="H76" s="1099"/>
      <c r="I76" s="1100"/>
      <c r="J76" s="1029"/>
      <c r="K76" s="1030"/>
      <c r="L76" s="1080"/>
      <c r="M76" s="1081"/>
      <c r="N76" s="1081"/>
      <c r="O76" s="1081"/>
      <c r="P76" s="1081"/>
      <c r="Q76" s="1085"/>
      <c r="R76" s="1085"/>
      <c r="S76" s="1085"/>
    </row>
    <row r="77">
      <c r="A77" s="1098"/>
      <c r="B77" s="1099"/>
      <c r="C77" s="1100"/>
      <c r="D77" s="1029"/>
      <c r="E77" s="1029"/>
      <c r="F77" s="1103"/>
      <c r="G77" s="1030"/>
      <c r="H77" s="1029"/>
      <c r="I77" s="1100"/>
      <c r="J77" s="1030"/>
      <c r="K77" s="1030"/>
      <c r="L77" s="1080"/>
      <c r="M77" s="1081"/>
      <c r="N77" s="1081"/>
      <c r="O77" s="1081"/>
      <c r="P77" s="1081"/>
      <c r="Q77" s="1085"/>
      <c r="R77" s="1085"/>
      <c r="S77" s="1085"/>
    </row>
    <row r="78">
      <c r="A78" s="1098"/>
      <c r="B78" s="1099"/>
      <c r="C78" s="1100"/>
      <c r="D78" s="1100"/>
      <c r="E78" s="1029"/>
      <c r="F78" s="1101"/>
      <c r="G78" s="1030"/>
      <c r="H78" s="1029"/>
      <c r="I78" s="1100"/>
      <c r="J78" s="1030"/>
      <c r="K78" s="1030"/>
      <c r="L78" s="1080"/>
      <c r="M78" s="1081"/>
      <c r="N78" s="1081"/>
      <c r="O78" s="1081"/>
      <c r="P78" s="1081"/>
      <c r="Q78" s="1085"/>
      <c r="R78" s="1085"/>
      <c r="S78" s="1085"/>
    </row>
    <row r="79">
      <c r="A79" s="1098"/>
      <c r="B79" s="1099"/>
      <c r="C79" s="1100"/>
      <c r="D79" s="1029"/>
      <c r="E79" s="1100"/>
      <c r="F79" s="1103"/>
      <c r="G79" s="1030"/>
      <c r="H79" s="1030"/>
      <c r="I79" s="1100"/>
      <c r="J79" s="1030"/>
      <c r="K79" s="1030"/>
      <c r="L79" s="1080"/>
      <c r="M79" s="1081"/>
      <c r="N79" s="1081"/>
      <c r="O79" s="1081"/>
      <c r="P79" s="1081"/>
      <c r="Q79" s="1085"/>
      <c r="R79" s="1085"/>
      <c r="S79" s="1085"/>
    </row>
    <row r="80">
      <c r="A80" s="1098"/>
      <c r="B80" s="1099"/>
      <c r="C80" s="1100"/>
      <c r="D80" s="1029"/>
      <c r="E80" s="1100"/>
      <c r="F80" s="1103"/>
      <c r="G80" s="1030"/>
      <c r="H80" s="1030"/>
      <c r="I80" s="1100"/>
      <c r="J80" s="1030"/>
      <c r="K80" s="1030"/>
      <c r="L80" s="1080"/>
      <c r="M80" s="1081"/>
      <c r="N80" s="1081"/>
      <c r="O80" s="1081"/>
      <c r="P80" s="1081"/>
      <c r="Q80" s="1085"/>
      <c r="R80" s="1085"/>
      <c r="S80" s="1085"/>
    </row>
    <row r="81">
      <c r="A81" s="1098"/>
      <c r="B81" s="1099"/>
      <c r="C81" s="1100"/>
      <c r="D81" s="1100"/>
      <c r="E81" s="1029"/>
      <c r="F81" s="1103"/>
      <c r="G81" s="1030"/>
      <c r="H81" s="1030"/>
      <c r="I81" s="1100"/>
      <c r="J81" s="1029"/>
      <c r="K81" s="1030"/>
      <c r="L81" s="1080"/>
      <c r="M81" s="1081"/>
      <c r="N81" s="1081"/>
      <c r="O81" s="1081"/>
      <c r="P81" s="1081"/>
      <c r="Q81" s="1085"/>
      <c r="R81" s="1085"/>
      <c r="S81" s="1085"/>
    </row>
    <row r="82">
      <c r="A82" s="1098"/>
      <c r="B82" s="1099"/>
      <c r="C82" s="1100"/>
      <c r="D82" s="1100"/>
      <c r="E82" s="1029"/>
      <c r="F82" s="1101"/>
      <c r="G82" s="1029"/>
      <c r="H82" s="1030"/>
      <c r="I82" s="1029"/>
      <c r="J82" s="1100"/>
      <c r="K82" s="1030"/>
      <c r="L82" s="1031"/>
      <c r="M82" s="1105"/>
      <c r="N82" s="1105"/>
      <c r="O82" s="1105"/>
      <c r="P82" s="1105"/>
      <c r="Q82" s="1102"/>
      <c r="R82" s="1102"/>
      <c r="S82" s="1102"/>
    </row>
    <row r="83">
      <c r="A83" s="1098"/>
      <c r="B83" s="1099"/>
      <c r="C83" s="1100"/>
      <c r="D83" s="1100"/>
      <c r="E83" s="1029"/>
      <c r="F83" s="1101"/>
      <c r="G83" s="1030"/>
      <c r="H83" s="1099"/>
      <c r="I83" s="1029"/>
      <c r="J83" s="1029"/>
      <c r="K83" s="1100"/>
      <c r="L83" s="1031"/>
      <c r="M83" s="1105"/>
      <c r="N83" s="1105"/>
      <c r="O83" s="1105"/>
      <c r="P83" s="1105"/>
      <c r="Q83" s="1102"/>
      <c r="R83" s="1102"/>
      <c r="S83" s="1102"/>
    </row>
    <row r="84">
      <c r="A84" s="1098"/>
      <c r="B84" s="1099"/>
      <c r="C84" s="1100"/>
      <c r="D84" s="1100"/>
      <c r="E84" s="1029"/>
      <c r="F84" s="1101"/>
      <c r="G84" s="1029"/>
      <c r="H84" s="1099"/>
      <c r="I84" s="1029"/>
      <c r="J84" s="1029"/>
      <c r="K84" s="1100"/>
      <c r="L84" s="1031"/>
      <c r="M84" s="1105"/>
      <c r="N84" s="1105"/>
      <c r="O84" s="1105"/>
      <c r="P84" s="1105"/>
      <c r="Q84" s="1102"/>
      <c r="R84" s="1102"/>
      <c r="S84" s="1102"/>
    </row>
    <row r="85">
      <c r="A85" s="1098"/>
      <c r="B85" s="1099"/>
      <c r="C85" s="1100"/>
      <c r="D85" s="1100"/>
      <c r="E85" s="1029"/>
      <c r="F85" s="1101"/>
      <c r="G85" s="1029"/>
      <c r="H85" s="1099"/>
      <c r="I85" s="1029"/>
      <c r="J85" s="1029"/>
      <c r="K85" s="1030"/>
      <c r="L85" s="1031"/>
      <c r="M85" s="1105"/>
      <c r="N85" s="1105"/>
      <c r="O85" s="1105"/>
      <c r="P85" s="1105"/>
      <c r="Q85" s="1102"/>
      <c r="R85" s="1102"/>
      <c r="S85" s="1102"/>
    </row>
    <row r="86">
      <c r="A86" s="1098"/>
      <c r="B86" s="1099"/>
      <c r="C86" s="1100"/>
      <c r="D86" s="1029"/>
      <c r="E86" s="1029"/>
      <c r="F86" s="1103"/>
      <c r="G86" s="1030"/>
      <c r="H86" s="1099"/>
      <c r="I86" s="1029"/>
      <c r="J86" s="1029"/>
      <c r="K86" s="1030"/>
      <c r="L86" s="1031"/>
      <c r="M86" s="1105"/>
      <c r="N86" s="1105"/>
      <c r="O86" s="1105"/>
      <c r="P86" s="1105"/>
      <c r="Q86" s="1102"/>
      <c r="R86" s="1102"/>
      <c r="S86" s="1102"/>
    </row>
    <row r="87">
      <c r="A87" s="1098"/>
      <c r="B87" s="1099"/>
      <c r="C87" s="1100"/>
      <c r="D87" s="1029"/>
      <c r="E87" s="1029"/>
      <c r="F87" s="1103"/>
      <c r="G87" s="1030"/>
      <c r="H87" s="1029"/>
      <c r="I87" s="1100"/>
      <c r="J87" s="1030"/>
      <c r="K87" s="1030"/>
      <c r="L87" s="1031"/>
      <c r="M87" s="1105"/>
      <c r="N87" s="1105"/>
      <c r="O87" s="1105"/>
      <c r="P87" s="1105"/>
      <c r="Q87" s="1102"/>
      <c r="R87" s="1102"/>
      <c r="S87" s="1102"/>
    </row>
    <row r="88">
      <c r="A88" s="1098"/>
      <c r="B88" s="1099"/>
      <c r="C88" s="1100"/>
      <c r="D88" s="1100"/>
      <c r="E88" s="1029"/>
      <c r="F88" s="1103"/>
      <c r="G88" s="1030"/>
      <c r="H88" s="1030"/>
      <c r="I88" s="1100"/>
      <c r="J88" s="1029"/>
      <c r="K88" s="1030"/>
      <c r="L88" s="1031"/>
      <c r="M88" s="1105"/>
      <c r="N88" s="1105"/>
      <c r="O88" s="1105"/>
      <c r="P88" s="1105"/>
      <c r="Q88" s="1102"/>
      <c r="R88" s="1102"/>
      <c r="S88" s="1102"/>
    </row>
    <row r="89">
      <c r="A89" s="1098"/>
      <c r="B89" s="1099"/>
      <c r="C89" s="1100"/>
      <c r="D89" s="1100"/>
      <c r="E89" s="1100"/>
      <c r="F89" s="1100"/>
      <c r="G89" s="1100"/>
      <c r="H89" s="1099"/>
      <c r="I89" s="1029"/>
      <c r="J89" s="1029"/>
      <c r="K89" s="1100"/>
      <c r="L89" s="1031"/>
      <c r="M89" s="1105"/>
      <c r="N89" s="1105"/>
      <c r="O89" s="1105"/>
      <c r="P89" s="1105"/>
      <c r="Q89" s="1102"/>
      <c r="R89" s="1102"/>
      <c r="S89" s="1102"/>
    </row>
    <row r="90">
      <c r="A90" s="1098"/>
      <c r="B90" s="1099"/>
      <c r="C90" s="1100"/>
      <c r="D90" s="1100"/>
      <c r="E90" s="1100"/>
      <c r="F90" s="1103"/>
      <c r="G90" s="1030"/>
      <c r="H90" s="1030"/>
      <c r="I90" s="1029"/>
      <c r="J90" s="1030"/>
      <c r="K90" s="1030"/>
      <c r="L90" s="1031"/>
      <c r="M90" s="1105"/>
      <c r="N90" s="1105"/>
      <c r="O90" s="1105"/>
      <c r="P90" s="1105"/>
      <c r="Q90" s="1102"/>
      <c r="R90" s="1102"/>
      <c r="S90" s="1102"/>
    </row>
    <row r="91">
      <c r="A91" s="1098"/>
      <c r="B91" s="1099"/>
      <c r="C91" s="1100"/>
      <c r="D91" s="1100"/>
      <c r="E91" s="1029"/>
      <c r="F91" s="1101"/>
      <c r="G91" s="1030"/>
      <c r="H91" s="1030"/>
      <c r="I91" s="1029"/>
      <c r="J91" s="1030"/>
      <c r="K91" s="1030"/>
      <c r="L91" s="1080"/>
      <c r="M91" s="1081"/>
      <c r="N91" s="1081"/>
      <c r="O91" s="1081"/>
      <c r="P91" s="1081"/>
      <c r="Q91" s="1085"/>
      <c r="R91" s="1085"/>
      <c r="S91" s="1085"/>
    </row>
    <row r="92">
      <c r="A92" s="1098"/>
      <c r="B92" s="1099"/>
      <c r="C92" s="1100"/>
      <c r="D92" s="1100"/>
      <c r="E92" s="1029"/>
      <c r="F92" s="1101"/>
      <c r="G92" s="1030"/>
      <c r="H92" s="1030"/>
      <c r="I92" s="1100"/>
      <c r="J92" s="1100"/>
      <c r="K92" s="1100"/>
      <c r="L92" s="1080"/>
      <c r="M92" s="1081"/>
      <c r="N92" s="1081"/>
      <c r="O92" s="1081"/>
      <c r="P92" s="1081"/>
      <c r="Q92" s="1085"/>
      <c r="R92" s="1085"/>
      <c r="S92" s="1085"/>
    </row>
    <row r="93">
      <c r="A93" s="1098"/>
      <c r="B93" s="1099"/>
      <c r="C93" s="1100"/>
      <c r="D93" s="1100"/>
      <c r="E93" s="1029"/>
      <c r="F93" s="1103"/>
      <c r="G93" s="1030"/>
      <c r="H93" s="1030"/>
      <c r="I93" s="1100"/>
      <c r="J93" s="1029"/>
      <c r="K93" s="1030"/>
      <c r="L93" s="1080"/>
      <c r="M93" s="1081"/>
      <c r="N93" s="1081"/>
      <c r="O93" s="1081"/>
      <c r="P93" s="1081"/>
      <c r="Q93" s="1085"/>
      <c r="R93" s="1085"/>
      <c r="S93" s="1085"/>
    </row>
    <row r="94">
      <c r="A94" s="1098"/>
      <c r="B94" s="1099"/>
      <c r="C94" s="1100"/>
      <c r="D94" s="1100"/>
      <c r="E94" s="1100"/>
      <c r="F94" s="1103"/>
      <c r="G94" s="1100"/>
      <c r="H94" s="1030"/>
      <c r="I94" s="1029"/>
      <c r="J94" s="1100"/>
      <c r="K94" s="1100"/>
      <c r="L94" s="1080"/>
      <c r="M94" s="1081"/>
      <c r="N94" s="1081"/>
      <c r="O94" s="1081"/>
      <c r="P94" s="1081"/>
      <c r="Q94" s="1085"/>
      <c r="R94" s="1085"/>
      <c r="S94" s="1085"/>
    </row>
    <row r="95">
      <c r="A95" s="1098"/>
      <c r="B95" s="1099"/>
      <c r="C95" s="1100"/>
      <c r="D95" s="1100"/>
      <c r="E95" s="1029"/>
      <c r="F95" s="1101"/>
      <c r="G95" s="1029"/>
      <c r="H95" s="1030"/>
      <c r="I95" s="1029"/>
      <c r="J95" s="1030"/>
      <c r="K95" s="1030"/>
      <c r="L95" s="1080"/>
      <c r="M95" s="1081"/>
      <c r="N95" s="1081"/>
      <c r="O95" s="1081"/>
      <c r="P95" s="1081"/>
      <c r="Q95" s="1085"/>
      <c r="R95" s="1085"/>
      <c r="S95" s="1085"/>
    </row>
    <row r="96">
      <c r="A96" s="1098"/>
      <c r="B96" s="1099"/>
      <c r="C96" s="1100"/>
      <c r="D96" s="1100"/>
      <c r="E96" s="1100"/>
      <c r="F96" s="1103"/>
      <c r="G96" s="1030"/>
      <c r="H96" s="1030"/>
      <c r="I96" s="1029"/>
      <c r="J96" s="1030"/>
      <c r="K96" s="1030"/>
      <c r="L96" s="1080"/>
      <c r="M96" s="1081"/>
      <c r="N96" s="1081"/>
      <c r="O96" s="1081"/>
      <c r="P96" s="1081"/>
      <c r="Q96" s="1085"/>
      <c r="R96" s="1085"/>
      <c r="S96" s="1085"/>
    </row>
    <row r="97">
      <c r="A97" s="1098"/>
      <c r="B97" s="1099"/>
      <c r="C97" s="1100"/>
      <c r="D97" s="1100"/>
      <c r="E97" s="1029"/>
      <c r="F97" s="1103"/>
      <c r="G97" s="1030"/>
      <c r="H97" s="1099"/>
      <c r="I97" s="1029"/>
      <c r="J97" s="1029"/>
      <c r="K97" s="1030"/>
      <c r="L97" s="1080"/>
      <c r="M97" s="1081"/>
      <c r="N97" s="1081"/>
      <c r="O97" s="1081"/>
      <c r="P97" s="1081"/>
      <c r="Q97" s="1085"/>
      <c r="R97" s="1085"/>
      <c r="S97" s="1085"/>
    </row>
    <row r="98">
      <c r="A98" s="1099"/>
      <c r="B98" s="1099"/>
      <c r="C98" s="1100"/>
      <c r="D98" s="1100"/>
      <c r="E98" s="1029"/>
      <c r="F98" s="1101"/>
      <c r="G98" s="1030"/>
      <c r="H98" s="1030"/>
      <c r="I98" s="1029"/>
      <c r="J98" s="1030"/>
      <c r="K98" s="1030"/>
      <c r="L98" s="1080"/>
      <c r="M98" s="1081"/>
      <c r="N98" s="1081"/>
      <c r="O98" s="1081"/>
      <c r="P98" s="1081"/>
      <c r="Q98" s="1085"/>
      <c r="R98" s="1085"/>
      <c r="S98" s="1085"/>
    </row>
    <row r="99">
      <c r="A99" s="1098"/>
      <c r="B99" s="1099"/>
      <c r="C99" s="1100"/>
      <c r="D99" s="1100"/>
      <c r="E99" s="1029"/>
      <c r="F99" s="1101"/>
      <c r="G99" s="1029"/>
      <c r="H99" s="1099"/>
      <c r="I99" s="1029"/>
      <c r="J99" s="1029"/>
      <c r="K99" s="1030"/>
      <c r="L99" s="1080"/>
      <c r="M99" s="1081"/>
      <c r="N99" s="1081"/>
      <c r="O99" s="1081"/>
      <c r="P99" s="1081"/>
      <c r="Q99" s="1085"/>
      <c r="R99" s="1085"/>
      <c r="S99" s="1085"/>
    </row>
    <row r="100">
      <c r="A100" s="1098"/>
      <c r="B100" s="1099"/>
      <c r="C100" s="1100"/>
      <c r="D100" s="1100"/>
      <c r="E100" s="1029"/>
      <c r="F100" s="1101"/>
      <c r="G100" s="1030"/>
      <c r="H100" s="1030"/>
      <c r="I100" s="1029"/>
      <c r="J100" s="1030"/>
      <c r="K100" s="1030"/>
      <c r="L100" s="1080"/>
      <c r="M100" s="1081"/>
      <c r="N100" s="1081"/>
      <c r="O100" s="1081"/>
      <c r="P100" s="1081"/>
      <c r="Q100" s="1085"/>
      <c r="R100" s="1085"/>
      <c r="S100" s="1085"/>
    </row>
    <row r="101">
      <c r="A101" s="1098"/>
      <c r="B101" s="1099"/>
      <c r="C101" s="1100"/>
      <c r="D101" s="1100"/>
      <c r="E101" s="1029"/>
      <c r="F101" s="1101"/>
      <c r="G101" s="1029"/>
      <c r="H101" s="1099"/>
      <c r="I101" s="1029"/>
      <c r="J101" s="1029"/>
      <c r="K101" s="1030"/>
      <c r="L101" s="1080"/>
      <c r="M101" s="1081"/>
      <c r="N101" s="1081"/>
      <c r="O101" s="1081"/>
      <c r="P101" s="1081"/>
      <c r="Q101" s="1085"/>
      <c r="R101" s="1085"/>
      <c r="S101" s="1085"/>
    </row>
    <row r="102">
      <c r="A102" s="1098"/>
      <c r="B102" s="1099"/>
      <c r="C102" s="1100"/>
      <c r="D102" s="1029"/>
      <c r="E102" s="1029"/>
      <c r="F102" s="1103"/>
      <c r="G102" s="1030"/>
      <c r="H102" s="1099"/>
      <c r="I102" s="1029"/>
      <c r="J102" s="1029"/>
      <c r="K102" s="1030"/>
      <c r="L102" s="1080"/>
      <c r="M102" s="1081"/>
      <c r="N102" s="1081"/>
      <c r="O102" s="1081"/>
      <c r="P102" s="1081"/>
      <c r="Q102" s="1085"/>
      <c r="R102" s="1085"/>
      <c r="S102" s="1085"/>
    </row>
    <row r="103">
      <c r="A103" s="1098"/>
      <c r="B103" s="1099"/>
      <c r="C103" s="1100"/>
      <c r="D103" s="1100"/>
      <c r="E103" s="1029"/>
      <c r="F103" s="1101"/>
      <c r="G103" s="1030"/>
      <c r="H103" s="1029"/>
      <c r="I103" s="1029"/>
      <c r="J103" s="1029"/>
      <c r="K103" s="1029"/>
      <c r="L103" s="1080"/>
      <c r="M103" s="1081"/>
      <c r="N103" s="1081"/>
      <c r="O103" s="1081"/>
      <c r="P103" s="1081"/>
      <c r="Q103" s="1085"/>
      <c r="R103" s="1085"/>
      <c r="S103" s="1085"/>
    </row>
    <row r="104">
      <c r="A104" s="1098"/>
      <c r="B104" s="1099"/>
      <c r="C104" s="1100"/>
      <c r="D104" s="1100"/>
      <c r="E104" s="1029"/>
      <c r="F104" s="1101"/>
      <c r="G104" s="1030"/>
      <c r="H104" s="1099"/>
      <c r="I104" s="1029"/>
      <c r="J104" s="1029"/>
      <c r="K104" s="1030"/>
      <c r="L104" s="1080"/>
      <c r="M104" s="1081"/>
      <c r="N104" s="1081"/>
      <c r="O104" s="1081"/>
      <c r="P104" s="1081"/>
      <c r="Q104" s="1085"/>
      <c r="R104" s="1085"/>
      <c r="S104" s="1085"/>
    </row>
    <row r="105">
      <c r="A105" s="1098"/>
      <c r="B105" s="1099"/>
      <c r="C105" s="1100"/>
      <c r="D105" s="1100"/>
      <c r="E105" s="1029"/>
      <c r="F105" s="1101"/>
      <c r="G105" s="1029"/>
      <c r="H105" s="1099"/>
      <c r="I105" s="1029"/>
      <c r="J105" s="1029"/>
      <c r="K105" s="1030"/>
      <c r="L105" s="1080"/>
      <c r="M105" s="1081"/>
      <c r="N105" s="1081"/>
      <c r="O105" s="1081"/>
      <c r="P105" s="1081"/>
      <c r="Q105" s="1085"/>
      <c r="R105" s="1085"/>
      <c r="S105" s="1085"/>
    </row>
    <row r="106">
      <c r="A106" s="1098"/>
      <c r="B106" s="1099"/>
      <c r="C106" s="1100"/>
      <c r="D106" s="1100"/>
      <c r="E106" s="1029"/>
      <c r="F106" s="1103"/>
      <c r="G106" s="1030"/>
      <c r="H106" s="1099"/>
      <c r="I106" s="1029"/>
      <c r="J106" s="1029"/>
      <c r="K106" s="1030"/>
      <c r="L106" s="1080"/>
      <c r="M106" s="1081"/>
      <c r="N106" s="1081"/>
      <c r="O106" s="1081"/>
      <c r="P106" s="1081"/>
      <c r="Q106" s="1085"/>
      <c r="R106" s="1085"/>
      <c r="S106" s="1085"/>
    </row>
    <row r="107">
      <c r="A107" s="1098"/>
      <c r="B107" s="1099"/>
      <c r="C107" s="1100"/>
      <c r="D107" s="1100"/>
      <c r="E107" s="1029"/>
      <c r="F107" s="1101"/>
      <c r="G107" s="1029"/>
      <c r="H107" s="1099"/>
      <c r="I107" s="1029"/>
      <c r="J107" s="1029"/>
      <c r="K107" s="1030"/>
      <c r="L107" s="1080"/>
      <c r="M107" s="1081"/>
      <c r="N107" s="1081"/>
      <c r="O107" s="1081"/>
      <c r="P107" s="1081"/>
      <c r="Q107" s="1085"/>
      <c r="R107" s="1085"/>
      <c r="S107" s="1085"/>
    </row>
    <row r="108">
      <c r="A108" s="1098"/>
      <c r="B108" s="1099"/>
      <c r="C108" s="1100"/>
      <c r="D108" s="1100"/>
      <c r="E108" s="1029"/>
      <c r="F108" s="1103"/>
      <c r="G108" s="1030"/>
      <c r="H108" s="1030"/>
      <c r="I108" s="1100"/>
      <c r="J108" s="1029"/>
      <c r="K108" s="1030"/>
      <c r="L108" s="1080"/>
      <c r="M108" s="1081"/>
      <c r="N108" s="1081"/>
      <c r="O108" s="1081"/>
      <c r="P108" s="1081"/>
      <c r="Q108" s="1085"/>
      <c r="R108" s="1085"/>
      <c r="S108" s="1085"/>
    </row>
    <row r="109">
      <c r="A109" s="1098"/>
      <c r="B109" s="1099"/>
      <c r="C109" s="1100"/>
      <c r="D109" s="1100"/>
      <c r="E109" s="1029"/>
      <c r="F109" s="1103"/>
      <c r="G109" s="1030"/>
      <c r="H109" s="1030"/>
      <c r="I109" s="1100"/>
      <c r="J109" s="1029"/>
      <c r="K109" s="1030"/>
      <c r="L109" s="1080"/>
      <c r="M109" s="1081"/>
      <c r="N109" s="1081"/>
      <c r="O109" s="1081"/>
      <c r="P109" s="1081"/>
      <c r="Q109" s="1085"/>
      <c r="R109" s="1085"/>
      <c r="S109" s="1085"/>
    </row>
    <row r="110">
      <c r="A110" s="1098"/>
      <c r="B110" s="1099"/>
      <c r="C110" s="1100"/>
      <c r="D110" s="1029"/>
      <c r="E110" s="1029"/>
      <c r="F110" s="1103"/>
      <c r="G110" s="1030"/>
      <c r="H110" s="1029"/>
      <c r="I110" s="1100"/>
      <c r="J110" s="1030"/>
      <c r="K110" s="1030"/>
      <c r="L110" s="1080"/>
      <c r="M110" s="1081"/>
      <c r="N110" s="1081"/>
      <c r="O110" s="1081"/>
      <c r="P110" s="1081"/>
      <c r="Q110" s="1085"/>
      <c r="R110" s="1085"/>
      <c r="S110" s="1085"/>
    </row>
    <row r="111">
      <c r="A111" s="1098"/>
      <c r="B111" s="1099"/>
      <c r="C111" s="1100"/>
      <c r="D111" s="1029"/>
      <c r="E111" s="1029"/>
      <c r="F111" s="1103"/>
      <c r="G111" s="1100"/>
      <c r="H111" s="1099"/>
      <c r="I111" s="1029"/>
      <c r="J111" s="1029"/>
      <c r="K111" s="1100"/>
      <c r="L111" s="1080"/>
      <c r="M111" s="1081"/>
      <c r="N111" s="1081"/>
      <c r="O111" s="1081"/>
      <c r="P111" s="1081"/>
      <c r="Q111" s="1085"/>
      <c r="R111" s="1085"/>
      <c r="S111" s="1085"/>
    </row>
    <row r="112">
      <c r="A112" s="1098"/>
      <c r="B112" s="1099"/>
      <c r="C112" s="1100"/>
      <c r="D112" s="1100"/>
      <c r="E112" s="1100"/>
      <c r="F112" s="1030"/>
      <c r="G112" s="1030"/>
      <c r="H112" s="1099"/>
      <c r="I112" s="1029"/>
      <c r="J112" s="1029"/>
      <c r="K112" s="1030"/>
      <c r="L112" s="1080"/>
      <c r="M112" s="1081"/>
      <c r="N112" s="1081"/>
      <c r="O112" s="1081"/>
      <c r="P112" s="1081"/>
      <c r="Q112" s="1085"/>
      <c r="R112" s="1085"/>
      <c r="S112" s="1085"/>
    </row>
    <row r="113">
      <c r="A113" s="1098"/>
      <c r="B113" s="1099"/>
      <c r="C113" s="1100"/>
      <c r="D113" s="1029"/>
      <c r="E113" s="1100"/>
      <c r="F113" s="1030"/>
      <c r="G113" s="1030"/>
      <c r="H113" s="1099"/>
      <c r="I113" s="1029"/>
      <c r="J113" s="1029"/>
      <c r="K113" s="1030"/>
      <c r="L113" s="1080"/>
      <c r="M113" s="1081"/>
      <c r="N113" s="1081"/>
      <c r="O113" s="1081"/>
      <c r="P113" s="1081"/>
      <c r="Q113" s="1085"/>
      <c r="R113" s="1085"/>
      <c r="S113" s="1085"/>
    </row>
    <row r="114">
      <c r="A114" s="1098"/>
      <c r="B114" s="1099"/>
      <c r="C114" s="1100"/>
      <c r="D114" s="1100"/>
      <c r="E114" s="1100"/>
      <c r="F114" s="1103"/>
      <c r="G114" s="1100"/>
      <c r="H114" s="1100"/>
      <c r="I114" s="1029"/>
      <c r="J114" s="1100"/>
      <c r="K114" s="1100"/>
      <c r="L114" s="1080"/>
      <c r="M114" s="1081"/>
      <c r="N114" s="1081"/>
      <c r="O114" s="1081"/>
      <c r="P114" s="1081"/>
      <c r="Q114" s="1085"/>
      <c r="R114" s="1085"/>
      <c r="S114" s="1085"/>
    </row>
    <row r="115">
      <c r="A115" s="1098"/>
      <c r="B115" s="1099"/>
      <c r="C115" s="1100"/>
      <c r="D115" s="1100"/>
      <c r="E115" s="1029"/>
      <c r="F115" s="1029"/>
      <c r="G115" s="1030"/>
      <c r="H115" s="1099"/>
      <c r="I115" s="1029"/>
      <c r="J115" s="1029"/>
      <c r="K115" s="1030"/>
      <c r="L115" s="1080"/>
      <c r="M115" s="1081"/>
      <c r="N115" s="1081"/>
      <c r="O115" s="1081"/>
      <c r="P115" s="1081"/>
      <c r="Q115" s="1085"/>
      <c r="R115" s="1085"/>
      <c r="S115" s="1085"/>
    </row>
    <row r="116">
      <c r="A116" s="1098"/>
      <c r="B116" s="1099"/>
      <c r="C116" s="1100"/>
      <c r="D116" s="1029"/>
      <c r="E116" s="1100"/>
      <c r="F116" s="1100"/>
      <c r="G116" s="1030"/>
      <c r="H116" s="1099"/>
      <c r="I116" s="1029"/>
      <c r="J116" s="1029"/>
      <c r="K116" s="1030"/>
      <c r="L116" s="1080"/>
      <c r="M116" s="1081"/>
      <c r="N116" s="1081"/>
      <c r="O116" s="1081"/>
      <c r="P116" s="1081"/>
      <c r="Q116" s="1085"/>
      <c r="R116" s="1085"/>
      <c r="S116" s="1085"/>
    </row>
    <row r="117">
      <c r="A117" s="1098"/>
      <c r="B117" s="1099"/>
      <c r="C117" s="1100"/>
      <c r="D117" s="1029"/>
      <c r="E117" s="1029"/>
      <c r="F117" s="1101"/>
      <c r="G117" s="1030"/>
      <c r="H117" s="1030"/>
      <c r="I117" s="1029"/>
      <c r="J117" s="1029"/>
      <c r="K117" s="1030"/>
      <c r="L117" s="1080"/>
      <c r="M117" s="1081"/>
      <c r="N117" s="1081"/>
      <c r="O117" s="1081"/>
      <c r="P117" s="1081"/>
      <c r="Q117" s="1085"/>
      <c r="R117" s="1085"/>
      <c r="S117" s="1085"/>
    </row>
    <row r="118">
      <c r="A118" s="1098"/>
      <c r="B118" s="1099"/>
      <c r="C118" s="1100"/>
      <c r="D118" s="1029"/>
      <c r="E118" s="1029"/>
      <c r="F118" s="1103"/>
      <c r="G118" s="1030"/>
      <c r="H118" s="1030"/>
      <c r="I118" s="1100"/>
      <c r="J118" s="1030"/>
      <c r="K118" s="1030"/>
      <c r="L118" s="1080"/>
      <c r="M118" s="1081"/>
      <c r="N118" s="1081"/>
      <c r="O118" s="1081"/>
      <c r="P118" s="1081"/>
      <c r="Q118" s="1085"/>
      <c r="R118" s="1085"/>
      <c r="S118" s="1085"/>
    </row>
    <row r="119">
      <c r="A119" s="1098"/>
      <c r="B119" s="1099"/>
      <c r="C119" s="1100"/>
      <c r="D119" s="1100"/>
      <c r="E119" s="1100"/>
      <c r="F119" s="1103"/>
      <c r="G119" s="1100"/>
      <c r="H119" s="1098"/>
      <c r="I119" s="1100"/>
      <c r="J119" s="1100"/>
      <c r="K119" s="1030"/>
      <c r="L119" s="1080"/>
      <c r="M119" s="1081"/>
      <c r="N119" s="1081"/>
      <c r="O119" s="1081"/>
      <c r="P119" s="1081"/>
      <c r="Q119" s="1085"/>
      <c r="R119" s="1085"/>
      <c r="S119" s="1085"/>
    </row>
    <row r="120">
      <c r="A120" s="1098"/>
      <c r="B120" s="1099"/>
      <c r="C120" s="1100"/>
      <c r="D120" s="1100"/>
      <c r="E120" s="1100"/>
      <c r="F120" s="1103"/>
      <c r="G120" s="1030"/>
      <c r="H120" s="1030"/>
      <c r="I120" s="1029"/>
      <c r="J120" s="1030"/>
      <c r="K120" s="1030"/>
      <c r="L120" s="1080"/>
      <c r="M120" s="1081"/>
      <c r="N120" s="1081"/>
      <c r="O120" s="1081"/>
      <c r="P120" s="1081"/>
      <c r="Q120" s="1085"/>
      <c r="R120" s="1085"/>
      <c r="S120" s="1085"/>
    </row>
    <row r="121">
      <c r="A121" s="1098"/>
      <c r="B121" s="1099"/>
      <c r="C121" s="1100"/>
      <c r="D121" s="1100"/>
      <c r="E121" s="1100"/>
      <c r="F121" s="1103"/>
      <c r="G121" s="1030"/>
      <c r="H121" s="1100"/>
      <c r="I121" s="1029"/>
      <c r="J121" s="1030"/>
      <c r="K121" s="1030"/>
      <c r="L121" s="1080"/>
      <c r="M121" s="1081"/>
      <c r="N121" s="1081"/>
      <c r="O121" s="1081"/>
      <c r="P121" s="1081"/>
      <c r="Q121" s="1085"/>
      <c r="R121" s="1085"/>
      <c r="S121" s="1085"/>
    </row>
    <row r="122">
      <c r="A122" s="1098"/>
      <c r="B122" s="1099"/>
      <c r="C122" s="1100"/>
      <c r="D122" s="1100"/>
      <c r="E122" s="1100"/>
      <c r="F122" s="1103"/>
      <c r="G122" s="1030"/>
      <c r="H122" s="1030"/>
      <c r="I122" s="1029"/>
      <c r="J122" s="1030"/>
      <c r="K122" s="1030"/>
      <c r="L122" s="1080"/>
      <c r="M122" s="1081"/>
      <c r="N122" s="1081"/>
      <c r="O122" s="1081"/>
      <c r="P122" s="1081"/>
      <c r="Q122" s="1085"/>
      <c r="R122" s="1085"/>
      <c r="S122" s="1085"/>
    </row>
    <row r="123">
      <c r="A123" s="1098"/>
      <c r="B123" s="1099"/>
      <c r="C123" s="1100"/>
      <c r="D123" s="1029"/>
      <c r="E123" s="1029"/>
      <c r="F123" s="1103"/>
      <c r="G123" s="1100"/>
      <c r="H123" s="1098"/>
      <c r="I123" s="1100"/>
      <c r="J123" s="1111"/>
      <c r="K123" s="1030"/>
      <c r="L123" s="1080"/>
      <c r="M123" s="1081"/>
      <c r="N123" s="1081"/>
      <c r="O123" s="1081"/>
      <c r="P123" s="1081"/>
      <c r="Q123" s="1085"/>
      <c r="R123" s="1085"/>
      <c r="S123" s="1085"/>
    </row>
    <row r="124">
      <c r="A124" s="1098"/>
      <c r="B124" s="1099"/>
      <c r="C124" s="1100"/>
      <c r="D124" s="1100"/>
      <c r="E124" s="1029"/>
      <c r="F124" s="1029"/>
      <c r="G124" s="1029"/>
      <c r="H124" s="1099"/>
      <c r="I124" s="1029"/>
      <c r="J124" s="1029"/>
      <c r="K124" s="1030"/>
      <c r="L124" s="1080"/>
      <c r="M124" s="1081"/>
      <c r="N124" s="1081"/>
      <c r="O124" s="1081"/>
      <c r="P124" s="1081"/>
      <c r="Q124" s="1085"/>
      <c r="R124" s="1085"/>
      <c r="S124" s="1085"/>
    </row>
    <row r="125">
      <c r="A125" s="1098"/>
      <c r="B125" s="1099"/>
      <c r="C125" s="1100"/>
      <c r="D125" s="1029"/>
      <c r="E125" s="1100"/>
      <c r="F125" s="1103"/>
      <c r="G125" s="1030"/>
      <c r="H125" s="1030"/>
      <c r="I125" s="1100"/>
      <c r="J125" s="1030"/>
      <c r="K125" s="1030"/>
      <c r="L125" s="1080"/>
      <c r="M125" s="1081"/>
      <c r="N125" s="1081"/>
      <c r="O125" s="1081"/>
      <c r="P125" s="1081"/>
      <c r="Q125" s="1085"/>
      <c r="R125" s="1085"/>
      <c r="S125" s="1085"/>
    </row>
    <row r="126">
      <c r="A126" s="1098"/>
      <c r="B126" s="1099"/>
      <c r="C126" s="1100"/>
      <c r="D126" s="1100"/>
      <c r="E126" s="1029"/>
      <c r="F126" s="1101"/>
      <c r="G126" s="1029"/>
      <c r="H126" s="1030"/>
      <c r="I126" s="1029"/>
      <c r="J126" s="1029"/>
      <c r="K126" s="1030"/>
      <c r="L126" s="1080"/>
      <c r="M126" s="1081"/>
      <c r="N126" s="1081"/>
      <c r="O126" s="1081"/>
      <c r="P126" s="1081"/>
      <c r="Q126" s="1085"/>
      <c r="R126" s="1085"/>
      <c r="S126" s="1085"/>
    </row>
    <row r="127">
      <c r="A127" s="1098"/>
      <c r="B127" s="1099"/>
      <c r="C127" s="1100"/>
      <c r="D127" s="1029"/>
      <c r="E127" s="1029"/>
      <c r="F127" s="1112"/>
      <c r="G127" s="1030"/>
      <c r="H127" s="1030"/>
      <c r="I127" s="1100"/>
      <c r="J127" s="1030"/>
      <c r="K127" s="1100"/>
      <c r="L127" s="1080"/>
      <c r="M127" s="1081"/>
      <c r="N127" s="1081"/>
      <c r="O127" s="1081"/>
      <c r="P127" s="1081"/>
      <c r="Q127" s="1085"/>
      <c r="R127" s="1085"/>
      <c r="S127" s="1085"/>
    </row>
    <row r="128">
      <c r="A128" s="1098"/>
      <c r="B128" s="1099"/>
      <c r="C128" s="1100"/>
      <c r="D128" s="1100"/>
      <c r="E128" s="1029"/>
      <c r="F128" s="1101"/>
      <c r="G128" s="1030"/>
      <c r="H128" s="1099"/>
      <c r="I128" s="1029"/>
      <c r="J128" s="1030"/>
      <c r="K128" s="1030"/>
      <c r="L128" s="1080"/>
      <c r="M128" s="1081"/>
      <c r="N128" s="1081"/>
      <c r="O128" s="1081"/>
      <c r="P128" s="1081"/>
      <c r="Q128" s="1085"/>
      <c r="R128" s="1085"/>
      <c r="S128" s="1085"/>
    </row>
    <row r="129">
      <c r="A129" s="1098"/>
      <c r="B129" s="1099"/>
      <c r="C129" s="1100"/>
      <c r="D129" s="1100"/>
      <c r="E129" s="1029"/>
      <c r="F129" s="1103"/>
      <c r="G129" s="1030"/>
      <c r="H129" s="1030"/>
      <c r="I129" s="1100"/>
      <c r="J129" s="1030"/>
      <c r="K129" s="1030"/>
      <c r="L129" s="1080"/>
      <c r="M129" s="1081"/>
      <c r="N129" s="1081"/>
      <c r="O129" s="1081"/>
      <c r="P129" s="1081"/>
      <c r="Q129" s="1085"/>
      <c r="R129" s="1085"/>
      <c r="S129" s="1085"/>
    </row>
    <row r="130">
      <c r="A130" s="1098"/>
      <c r="B130" s="1099"/>
      <c r="C130" s="1100"/>
      <c r="D130" s="1029"/>
      <c r="E130" s="1029"/>
      <c r="F130" s="1101"/>
      <c r="G130" s="1029"/>
      <c r="H130" s="1099"/>
      <c r="I130" s="1029"/>
      <c r="J130" s="1100"/>
      <c r="K130" s="1100"/>
      <c r="L130" s="1080"/>
      <c r="M130" s="1081"/>
      <c r="N130" s="1081"/>
      <c r="O130" s="1081"/>
      <c r="P130" s="1081"/>
      <c r="Q130" s="1085"/>
      <c r="R130" s="1085"/>
      <c r="S130" s="1085"/>
    </row>
    <row r="131">
      <c r="A131" s="1113"/>
      <c r="B131" s="1099"/>
      <c r="C131" s="1114"/>
      <c r="D131" s="1114"/>
      <c r="E131" s="1050"/>
      <c r="F131" s="1115"/>
      <c r="G131" s="1114"/>
      <c r="H131" s="1113"/>
      <c r="I131" s="1114"/>
      <c r="J131" s="1114"/>
      <c r="K131" s="1114"/>
      <c r="L131" s="1080"/>
      <c r="M131" s="1081"/>
      <c r="N131" s="1081"/>
      <c r="O131" s="1081"/>
      <c r="P131" s="1081"/>
      <c r="Q131" s="1085"/>
      <c r="R131" s="1085"/>
      <c r="S131" s="1085"/>
    </row>
    <row r="132">
      <c r="A132" s="1098"/>
      <c r="B132" s="1099"/>
      <c r="C132" s="1100"/>
      <c r="D132" s="1100"/>
      <c r="E132" s="1029"/>
      <c r="F132" s="1101"/>
      <c r="G132" s="1030"/>
      <c r="H132" s="1030"/>
      <c r="I132" s="1029"/>
      <c r="J132" s="1029"/>
      <c r="K132" s="1030"/>
      <c r="L132" s="1080"/>
      <c r="M132" s="1081"/>
      <c r="N132" s="1081"/>
      <c r="O132" s="1081"/>
      <c r="P132" s="1081"/>
      <c r="Q132" s="1085"/>
      <c r="R132" s="1085"/>
      <c r="S132" s="1085"/>
    </row>
    <row r="133">
      <c r="A133" s="1098"/>
      <c r="B133" s="1099"/>
      <c r="C133" s="1100"/>
      <c r="D133" s="1100"/>
      <c r="E133" s="1029"/>
      <c r="F133" s="1103"/>
      <c r="G133" s="1030"/>
      <c r="H133" s="1098"/>
      <c r="I133" s="1100"/>
      <c r="J133" s="1029"/>
      <c r="K133" s="1030"/>
      <c r="L133" s="1080"/>
      <c r="M133" s="1081"/>
      <c r="N133" s="1081"/>
      <c r="O133" s="1081"/>
      <c r="P133" s="1081"/>
      <c r="Q133" s="1085"/>
      <c r="R133" s="1085"/>
      <c r="S133" s="1085"/>
    </row>
    <row r="134">
      <c r="A134" s="1098"/>
      <c r="B134" s="1099"/>
      <c r="C134" s="1100"/>
      <c r="D134" s="1029"/>
      <c r="E134" s="1100"/>
      <c r="F134" s="1103"/>
      <c r="G134" s="1030"/>
      <c r="H134" s="1030"/>
      <c r="I134" s="1100"/>
      <c r="J134" s="1030"/>
      <c r="K134" s="1030"/>
      <c r="L134" s="1080"/>
      <c r="M134" s="1081"/>
      <c r="N134" s="1081"/>
      <c r="O134" s="1081"/>
      <c r="P134" s="1081"/>
      <c r="Q134" s="1085"/>
      <c r="R134" s="1085"/>
      <c r="S134" s="1085"/>
    </row>
    <row r="135">
      <c r="A135" s="1098"/>
      <c r="B135" s="1099"/>
      <c r="C135" s="1100"/>
      <c r="D135" s="1100"/>
      <c r="E135" s="1100"/>
      <c r="F135" s="1103"/>
      <c r="G135" s="1030"/>
      <c r="H135" s="1030"/>
      <c r="I135" s="1029"/>
      <c r="J135" s="1030"/>
      <c r="K135" s="1030"/>
      <c r="L135" s="1080"/>
      <c r="M135" s="1081"/>
      <c r="N135" s="1081"/>
      <c r="O135" s="1081"/>
      <c r="P135" s="1081"/>
      <c r="Q135" s="1085"/>
      <c r="R135" s="1085"/>
      <c r="S135" s="1085"/>
    </row>
    <row r="136">
      <c r="A136" s="1098"/>
      <c r="B136" s="1099"/>
      <c r="C136" s="1100"/>
      <c r="D136" s="1029"/>
      <c r="E136" s="1029"/>
      <c r="F136" s="1030"/>
      <c r="G136" s="1030"/>
      <c r="H136" s="1099"/>
      <c r="I136" s="1029"/>
      <c r="J136" s="1029"/>
      <c r="K136" s="1030"/>
      <c r="L136" s="1080"/>
      <c r="M136" s="1081"/>
      <c r="N136" s="1081"/>
      <c r="O136" s="1081"/>
      <c r="P136" s="1081"/>
      <c r="Q136" s="1085"/>
      <c r="R136" s="1085"/>
      <c r="S136" s="1085"/>
    </row>
    <row r="137">
      <c r="A137" s="1098"/>
      <c r="B137" s="1099"/>
      <c r="C137" s="1100"/>
      <c r="D137" s="1100"/>
      <c r="E137" s="1100"/>
      <c r="F137" s="1103"/>
      <c r="G137" s="1030"/>
      <c r="H137" s="1030"/>
      <c r="I137" s="1029"/>
      <c r="J137" s="1030"/>
      <c r="K137" s="1030"/>
      <c r="L137" s="1080"/>
      <c r="M137" s="1081"/>
      <c r="N137" s="1081"/>
      <c r="O137" s="1081"/>
      <c r="P137" s="1081"/>
      <c r="Q137" s="1085"/>
      <c r="R137" s="1085"/>
      <c r="S137" s="1085"/>
    </row>
    <row r="138">
      <c r="A138" s="1098"/>
      <c r="B138" s="1099"/>
      <c r="C138" s="1100"/>
      <c r="D138" s="1100"/>
      <c r="E138" s="1029"/>
      <c r="F138" s="1103"/>
      <c r="G138" s="1030"/>
      <c r="H138" s="1030"/>
      <c r="I138" s="1100"/>
      <c r="J138" s="1029"/>
      <c r="K138" s="1030"/>
      <c r="L138" s="1080"/>
      <c r="M138" s="1081"/>
      <c r="N138" s="1081"/>
      <c r="O138" s="1081"/>
      <c r="P138" s="1081"/>
      <c r="Q138" s="1085"/>
      <c r="R138" s="1085"/>
      <c r="S138" s="1085"/>
    </row>
    <row r="139">
      <c r="A139" s="1098"/>
      <c r="B139" s="1099"/>
      <c r="C139" s="1100"/>
      <c r="D139" s="1029"/>
      <c r="E139" s="1029"/>
      <c r="F139" s="1103"/>
      <c r="G139" s="1030"/>
      <c r="H139" s="1030"/>
      <c r="I139" s="1029"/>
      <c r="J139" s="1030"/>
      <c r="K139" s="1030"/>
      <c r="L139" s="1080"/>
      <c r="M139" s="1081"/>
      <c r="N139" s="1081"/>
      <c r="O139" s="1081"/>
      <c r="P139" s="1081"/>
      <c r="Q139" s="1085"/>
      <c r="R139" s="1085"/>
      <c r="S139" s="1085"/>
    </row>
    <row r="140">
      <c r="A140" s="1098"/>
      <c r="B140" s="1099"/>
      <c r="C140" s="1100"/>
      <c r="D140" s="1029"/>
      <c r="E140" s="1029"/>
      <c r="F140" s="1103"/>
      <c r="G140" s="1030"/>
      <c r="H140" s="1030"/>
      <c r="I140" s="1100"/>
      <c r="J140" s="1029"/>
      <c r="K140" s="1030"/>
      <c r="L140" s="1080"/>
      <c r="M140" s="1081"/>
      <c r="N140" s="1081"/>
      <c r="O140" s="1081"/>
      <c r="P140" s="1081"/>
      <c r="Q140" s="1085"/>
      <c r="R140" s="1085"/>
      <c r="S140" s="1085"/>
    </row>
    <row r="141">
      <c r="A141" s="1098"/>
      <c r="B141" s="1099"/>
      <c r="C141" s="1100"/>
      <c r="D141" s="1100"/>
      <c r="E141" s="1029"/>
      <c r="F141" s="1103"/>
      <c r="G141" s="1030"/>
      <c r="H141" s="1030"/>
      <c r="I141" s="1100"/>
      <c r="J141" s="1029"/>
      <c r="K141" s="1030"/>
      <c r="L141" s="1080"/>
      <c r="M141" s="1081"/>
      <c r="N141" s="1081"/>
      <c r="O141" s="1081"/>
      <c r="P141" s="1081"/>
      <c r="Q141" s="1085"/>
      <c r="R141" s="1085"/>
      <c r="S141" s="1085"/>
    </row>
    <row r="142">
      <c r="A142" s="1098"/>
      <c r="B142" s="1099"/>
      <c r="C142" s="1100"/>
      <c r="D142" s="1029"/>
      <c r="E142" s="1100"/>
      <c r="F142" s="1101"/>
      <c r="G142" s="1030"/>
      <c r="H142" s="1030"/>
      <c r="I142" s="1100"/>
      <c r="J142" s="1030"/>
      <c r="K142" s="1030"/>
      <c r="L142" s="1080"/>
      <c r="M142" s="1081"/>
      <c r="N142" s="1081"/>
      <c r="O142" s="1081"/>
      <c r="P142" s="1081"/>
      <c r="Q142" s="1085"/>
      <c r="R142" s="1085"/>
      <c r="S142" s="1085"/>
    </row>
    <row r="143">
      <c r="A143" s="1098"/>
      <c r="B143" s="1099"/>
      <c r="C143" s="1100"/>
      <c r="D143" s="1029"/>
      <c r="E143" s="1029"/>
      <c r="F143" s="1103"/>
      <c r="G143" s="1030"/>
      <c r="H143" s="1099"/>
      <c r="I143" s="1029"/>
      <c r="J143" s="1029"/>
      <c r="K143" s="1030"/>
      <c r="L143" s="1080"/>
      <c r="M143" s="1081"/>
      <c r="N143" s="1081"/>
      <c r="O143" s="1081"/>
      <c r="P143" s="1081"/>
      <c r="Q143" s="1085"/>
      <c r="R143" s="1085"/>
      <c r="S143" s="1085"/>
    </row>
    <row r="144">
      <c r="A144" s="1098"/>
      <c r="B144" s="1099"/>
      <c r="C144" s="1100"/>
      <c r="D144" s="1029"/>
      <c r="E144" s="1029"/>
      <c r="F144" s="1100"/>
      <c r="G144" s="1100"/>
      <c r="H144" s="1099"/>
      <c r="I144" s="1029"/>
      <c r="J144" s="1029"/>
      <c r="K144" s="1030"/>
      <c r="L144" s="1080"/>
      <c r="M144" s="1081"/>
      <c r="N144" s="1081"/>
      <c r="O144" s="1081"/>
      <c r="P144" s="1081"/>
      <c r="Q144" s="1085"/>
      <c r="R144" s="1085"/>
      <c r="S144" s="1085"/>
    </row>
    <row r="145">
      <c r="A145" s="1098"/>
      <c r="B145" s="1099"/>
      <c r="C145" s="1100"/>
      <c r="D145" s="1029"/>
      <c r="E145" s="1100"/>
      <c r="F145" s="1103"/>
      <c r="G145" s="1030"/>
      <c r="H145" s="1099"/>
      <c r="I145" s="1029"/>
      <c r="J145" s="1029"/>
      <c r="K145" s="1030"/>
      <c r="L145" s="1080"/>
      <c r="M145" s="1081"/>
      <c r="N145" s="1081"/>
      <c r="O145" s="1081"/>
      <c r="P145" s="1081"/>
      <c r="Q145" s="1085"/>
      <c r="R145" s="1085"/>
      <c r="S145" s="1085"/>
    </row>
    <row r="146">
      <c r="A146" s="1098"/>
      <c r="B146" s="1099"/>
      <c r="C146" s="1100"/>
      <c r="D146" s="1100"/>
      <c r="E146" s="1029"/>
      <c r="F146" s="1029"/>
      <c r="G146" s="1030"/>
      <c r="H146" s="1099"/>
      <c r="I146" s="1029"/>
      <c r="J146" s="1029"/>
      <c r="K146" s="1030"/>
      <c r="L146" s="1080"/>
      <c r="M146" s="1081"/>
      <c r="N146" s="1081"/>
      <c r="O146" s="1081"/>
      <c r="P146" s="1081"/>
      <c r="Q146" s="1085"/>
      <c r="R146" s="1085"/>
      <c r="S146" s="1085"/>
    </row>
    <row r="147">
      <c r="A147" s="1098"/>
      <c r="B147" s="1099"/>
      <c r="C147" s="1100"/>
      <c r="D147" s="1029"/>
      <c r="E147" s="1100"/>
      <c r="F147" s="1103"/>
      <c r="G147" s="1030"/>
      <c r="H147" s="1030"/>
      <c r="I147" s="1100"/>
      <c r="J147" s="1030"/>
      <c r="K147" s="1030"/>
      <c r="L147" s="1080"/>
      <c r="M147" s="1081"/>
      <c r="N147" s="1081"/>
      <c r="O147" s="1081"/>
      <c r="P147" s="1081"/>
      <c r="Q147" s="1085"/>
      <c r="R147" s="1085"/>
      <c r="S147" s="1085"/>
    </row>
    <row r="148">
      <c r="A148" s="1098"/>
      <c r="B148" s="1099"/>
      <c r="C148" s="1100"/>
      <c r="D148" s="1100"/>
      <c r="E148" s="1029"/>
      <c r="F148" s="1029"/>
      <c r="G148" s="1030"/>
      <c r="H148" s="1099"/>
      <c r="I148" s="1029"/>
      <c r="J148" s="1029"/>
      <c r="K148" s="1030"/>
      <c r="L148" s="1080"/>
      <c r="M148" s="1081"/>
      <c r="N148" s="1081"/>
      <c r="O148" s="1081"/>
      <c r="P148" s="1081"/>
      <c r="Q148" s="1085"/>
      <c r="R148" s="1085"/>
      <c r="S148" s="1085"/>
    </row>
    <row r="149">
      <c r="A149" s="1098"/>
      <c r="B149" s="1099"/>
      <c r="C149" s="1100"/>
      <c r="D149" s="1100"/>
      <c r="E149" s="1029"/>
      <c r="F149" s="1029"/>
      <c r="G149" s="1029"/>
      <c r="H149" s="1099"/>
      <c r="I149" s="1029"/>
      <c r="J149" s="1029"/>
      <c r="K149" s="1100"/>
      <c r="L149" s="1080"/>
      <c r="M149" s="1081"/>
      <c r="N149" s="1081"/>
      <c r="O149" s="1081"/>
      <c r="P149" s="1081"/>
      <c r="Q149" s="1085"/>
      <c r="R149" s="1085"/>
      <c r="S149" s="1085"/>
    </row>
    <row r="150">
      <c r="A150" s="1098"/>
      <c r="B150" s="1099"/>
      <c r="C150" s="1100"/>
      <c r="D150" s="1029"/>
      <c r="E150" s="1030"/>
      <c r="F150" s="1101"/>
      <c r="G150" s="1030"/>
      <c r="H150" s="1030"/>
      <c r="I150" s="1100"/>
      <c r="J150" s="1030"/>
      <c r="K150" s="1030"/>
      <c r="L150" s="1080"/>
      <c r="M150" s="1081"/>
      <c r="N150" s="1081"/>
      <c r="O150" s="1081"/>
      <c r="P150" s="1081"/>
      <c r="Q150" s="1085"/>
      <c r="R150" s="1085"/>
      <c r="S150" s="1085"/>
    </row>
    <row r="151">
      <c r="A151" s="1098"/>
      <c r="B151" s="1099"/>
      <c r="C151" s="1100"/>
      <c r="D151" s="1029"/>
      <c r="E151" s="1029"/>
      <c r="F151" s="1116"/>
      <c r="G151" s="1100"/>
      <c r="H151" s="1099"/>
      <c r="I151" s="1029"/>
      <c r="J151" s="1029"/>
      <c r="K151" s="1100"/>
      <c r="L151" s="1080"/>
      <c r="M151" s="1081"/>
      <c r="N151" s="1081"/>
      <c r="O151" s="1081"/>
      <c r="P151" s="1081"/>
      <c r="Q151" s="1085"/>
      <c r="R151" s="1085"/>
      <c r="S151" s="1085"/>
    </row>
    <row r="152">
      <c r="A152" s="1098"/>
      <c r="B152" s="1099"/>
      <c r="C152" s="1100"/>
      <c r="D152" s="1029"/>
      <c r="E152" s="1029"/>
      <c r="F152" s="1030"/>
      <c r="G152" s="1030"/>
      <c r="H152" s="1099"/>
      <c r="I152" s="1029"/>
      <c r="J152" s="1029"/>
      <c r="K152" s="1030"/>
      <c r="L152" s="1080"/>
      <c r="M152" s="1081"/>
      <c r="N152" s="1081"/>
      <c r="O152" s="1081"/>
      <c r="P152" s="1081"/>
      <c r="Q152" s="1085"/>
      <c r="R152" s="1085"/>
      <c r="S152" s="1085"/>
    </row>
    <row r="153">
      <c r="A153" s="1098"/>
      <c r="B153" s="1099"/>
      <c r="C153" s="1100"/>
      <c r="D153" s="1029"/>
      <c r="E153" s="1030"/>
      <c r="F153" s="1103"/>
      <c r="G153" s="1030"/>
      <c r="H153" s="1030"/>
      <c r="I153" s="1029"/>
      <c r="J153" s="1030"/>
      <c r="K153" s="1030"/>
      <c r="L153" s="1080"/>
      <c r="M153" s="1081"/>
      <c r="N153" s="1081"/>
      <c r="O153" s="1081"/>
      <c r="P153" s="1081"/>
      <c r="Q153" s="1085"/>
      <c r="R153" s="1085"/>
      <c r="S153" s="1085"/>
    </row>
    <row r="154">
      <c r="A154" s="1098"/>
      <c r="B154" s="1099"/>
      <c r="C154" s="1100"/>
      <c r="D154" s="1100"/>
      <c r="E154" s="1029"/>
      <c r="F154" s="1029"/>
      <c r="G154" s="1029"/>
      <c r="H154" s="1099"/>
      <c r="I154" s="1029"/>
      <c r="J154" s="1029"/>
      <c r="K154" s="1030"/>
      <c r="L154" s="1080"/>
      <c r="M154" s="1081"/>
      <c r="N154" s="1081"/>
      <c r="O154" s="1081"/>
      <c r="P154" s="1081"/>
      <c r="Q154" s="1085"/>
      <c r="R154" s="1085"/>
      <c r="S154" s="1085"/>
    </row>
    <row r="155">
      <c r="A155" s="1098"/>
      <c r="B155" s="1099"/>
      <c r="C155" s="1100"/>
      <c r="D155" s="1100"/>
      <c r="E155" s="1029"/>
      <c r="F155" s="1029"/>
      <c r="G155" s="1030"/>
      <c r="H155" s="1099"/>
      <c r="I155" s="1029"/>
      <c r="J155" s="1029"/>
      <c r="K155" s="1030"/>
      <c r="L155" s="1080"/>
      <c r="M155" s="1081"/>
      <c r="N155" s="1081"/>
      <c r="O155" s="1081"/>
      <c r="P155" s="1081"/>
      <c r="Q155" s="1085"/>
      <c r="R155" s="1085"/>
      <c r="S155" s="1085"/>
    </row>
    <row r="156">
      <c r="A156" s="1098"/>
      <c r="B156" s="1099"/>
      <c r="C156" s="1100"/>
      <c r="D156" s="1029"/>
      <c r="E156" s="1029"/>
      <c r="F156" s="1030"/>
      <c r="G156" s="1030"/>
      <c r="H156" s="1099"/>
      <c r="I156" s="1029"/>
      <c r="J156" s="1029"/>
      <c r="K156" s="1030"/>
      <c r="L156" s="1080"/>
      <c r="M156" s="1081"/>
      <c r="N156" s="1081"/>
      <c r="O156" s="1081"/>
      <c r="P156" s="1081"/>
      <c r="Q156" s="1085"/>
      <c r="R156" s="1085"/>
      <c r="S156" s="1085"/>
    </row>
    <row r="157">
      <c r="A157" s="1098"/>
      <c r="B157" s="1099"/>
      <c r="C157" s="1100"/>
      <c r="D157" s="1100"/>
      <c r="E157" s="1100"/>
      <c r="F157" s="1103"/>
      <c r="G157" s="1030"/>
      <c r="H157" s="1030"/>
      <c r="I157" s="1029"/>
      <c r="J157" s="1030"/>
      <c r="K157" s="1030"/>
      <c r="L157" s="1080"/>
      <c r="M157" s="1081"/>
      <c r="N157" s="1081"/>
      <c r="O157" s="1081"/>
      <c r="P157" s="1081"/>
      <c r="Q157" s="1085"/>
      <c r="R157" s="1085"/>
      <c r="S157" s="1085"/>
    </row>
    <row r="158">
      <c r="A158" s="1098"/>
      <c r="B158" s="1099"/>
      <c r="C158" s="1100"/>
      <c r="D158" s="1029"/>
      <c r="E158" s="1029"/>
      <c r="F158" s="1103"/>
      <c r="G158" s="1100"/>
      <c r="H158" s="1029"/>
      <c r="I158" s="1100"/>
      <c r="J158" s="1100"/>
      <c r="K158" s="1100"/>
      <c r="L158" s="1080"/>
      <c r="M158" s="1081"/>
      <c r="N158" s="1081"/>
      <c r="O158" s="1081"/>
      <c r="P158" s="1081"/>
      <c r="Q158" s="1085"/>
      <c r="R158" s="1085"/>
      <c r="S158" s="1085"/>
    </row>
    <row r="159">
      <c r="A159" s="1098"/>
      <c r="B159" s="1099"/>
      <c r="C159" s="1100"/>
      <c r="D159" s="1100"/>
      <c r="E159" s="1029"/>
      <c r="F159" s="1029"/>
      <c r="G159" s="1030"/>
      <c r="H159" s="1099"/>
      <c r="I159" s="1029"/>
      <c r="J159" s="1029"/>
      <c r="K159" s="1030"/>
      <c r="L159" s="1080"/>
      <c r="M159" s="1081"/>
      <c r="N159" s="1081"/>
      <c r="O159" s="1081"/>
      <c r="P159" s="1081"/>
      <c r="Q159" s="1085"/>
      <c r="R159" s="1085"/>
      <c r="S159" s="1085"/>
    </row>
    <row r="160">
      <c r="A160" s="1098"/>
      <c r="B160" s="1099"/>
      <c r="C160" s="1100"/>
      <c r="D160" s="1100"/>
      <c r="E160" s="1100"/>
      <c r="F160" s="1103"/>
      <c r="G160" s="1030"/>
      <c r="H160" s="1030"/>
      <c r="I160" s="1029"/>
      <c r="J160" s="1030"/>
      <c r="K160" s="1030"/>
      <c r="L160" s="1080"/>
      <c r="M160" s="1081"/>
      <c r="N160" s="1081"/>
      <c r="O160" s="1081"/>
      <c r="P160" s="1081"/>
      <c r="Q160" s="1085"/>
      <c r="R160" s="1085"/>
      <c r="S160" s="1085"/>
    </row>
    <row r="161">
      <c r="A161" s="1098"/>
      <c r="B161" s="1099"/>
      <c r="C161" s="1100"/>
      <c r="D161" s="1100"/>
      <c r="E161" s="1029"/>
      <c r="F161" s="1101"/>
      <c r="G161" s="1029"/>
      <c r="H161" s="1099"/>
      <c r="I161" s="1029"/>
      <c r="J161" s="1029"/>
      <c r="K161" s="1030"/>
      <c r="L161" s="1080"/>
      <c r="M161" s="1081"/>
      <c r="N161" s="1081"/>
      <c r="O161" s="1081"/>
      <c r="P161" s="1081"/>
      <c r="Q161" s="1085"/>
      <c r="R161" s="1085"/>
      <c r="S161" s="1085"/>
    </row>
    <row r="162">
      <c r="A162" s="1098"/>
      <c r="B162" s="1099"/>
      <c r="C162" s="1100"/>
      <c r="D162" s="1029"/>
      <c r="E162" s="1100"/>
      <c r="F162" s="1103"/>
      <c r="G162" s="1030"/>
      <c r="H162" s="1100"/>
      <c r="I162" s="1029"/>
      <c r="J162" s="1100"/>
      <c r="K162" s="1030"/>
      <c r="L162" s="1080"/>
      <c r="M162" s="1081"/>
      <c r="N162" s="1081"/>
      <c r="O162" s="1081"/>
      <c r="P162" s="1081"/>
      <c r="Q162" s="1085"/>
      <c r="R162" s="1085"/>
      <c r="S162" s="1085"/>
    </row>
    <row r="163">
      <c r="A163" s="1098"/>
      <c r="B163" s="1099"/>
      <c r="C163" s="1100"/>
      <c r="D163" s="1029"/>
      <c r="E163" s="1030"/>
      <c r="F163" s="1103"/>
      <c r="G163" s="1030"/>
      <c r="H163" s="1030"/>
      <c r="I163" s="1100"/>
      <c r="J163" s="1029"/>
      <c r="K163" s="1030"/>
      <c r="L163" s="1080"/>
      <c r="M163" s="1081"/>
      <c r="N163" s="1081"/>
      <c r="O163" s="1081"/>
      <c r="P163" s="1081"/>
      <c r="Q163" s="1085"/>
      <c r="R163" s="1085"/>
      <c r="S163" s="1085"/>
    </row>
    <row r="164">
      <c r="A164" s="1098"/>
      <c r="B164" s="1099"/>
      <c r="C164" s="1100"/>
      <c r="D164" s="1029"/>
      <c r="E164" s="1100"/>
      <c r="F164" s="1103"/>
      <c r="G164" s="1030"/>
      <c r="H164" s="1030"/>
      <c r="I164" s="1029"/>
      <c r="J164" s="1030"/>
      <c r="K164" s="1030"/>
      <c r="L164" s="1080"/>
      <c r="M164" s="1081"/>
      <c r="N164" s="1081"/>
      <c r="O164" s="1081"/>
      <c r="P164" s="1081"/>
      <c r="Q164" s="1085"/>
      <c r="R164" s="1085"/>
      <c r="S164" s="1085"/>
    </row>
    <row r="165">
      <c r="A165" s="1098"/>
      <c r="B165" s="1099"/>
      <c r="C165" s="1100"/>
      <c r="D165" s="1029"/>
      <c r="E165" s="1100"/>
      <c r="F165" s="1100"/>
      <c r="G165" s="1030"/>
      <c r="H165" s="1099"/>
      <c r="I165" s="1029"/>
      <c r="J165" s="1029"/>
      <c r="K165" s="1030"/>
      <c r="L165" s="1080"/>
      <c r="M165" s="1081"/>
      <c r="N165" s="1081"/>
      <c r="O165" s="1081"/>
      <c r="P165" s="1081"/>
      <c r="Q165" s="1085"/>
      <c r="R165" s="1085"/>
      <c r="S165" s="1085"/>
    </row>
    <row r="166">
      <c r="A166" s="1098"/>
      <c r="B166" s="1099"/>
      <c r="C166" s="1100"/>
      <c r="D166" s="1029"/>
      <c r="E166" s="1029"/>
      <c r="F166" s="1101"/>
      <c r="G166" s="1029"/>
      <c r="H166" s="1099"/>
      <c r="I166" s="1029"/>
      <c r="J166" s="1100"/>
      <c r="K166" s="1030"/>
      <c r="L166" s="1080"/>
      <c r="M166" s="1081"/>
      <c r="N166" s="1081"/>
      <c r="O166" s="1081"/>
      <c r="P166" s="1081"/>
      <c r="Q166" s="1085"/>
      <c r="R166" s="1085"/>
      <c r="S166" s="1085"/>
    </row>
    <row r="167">
      <c r="A167" s="1098"/>
      <c r="B167" s="1099"/>
      <c r="C167" s="1100"/>
      <c r="D167" s="1100"/>
      <c r="E167" s="1100"/>
      <c r="F167" s="1103"/>
      <c r="G167" s="1030"/>
      <c r="H167" s="1099"/>
      <c r="I167" s="1029"/>
      <c r="J167" s="1029"/>
      <c r="K167" s="1030"/>
      <c r="L167" s="1080"/>
      <c r="M167" s="1081"/>
      <c r="N167" s="1081"/>
      <c r="O167" s="1081"/>
      <c r="P167" s="1081"/>
      <c r="Q167" s="1085"/>
      <c r="R167" s="1085"/>
      <c r="S167" s="1085"/>
    </row>
    <row r="168">
      <c r="A168" s="1098"/>
      <c r="B168" s="1099"/>
      <c r="C168" s="1100"/>
      <c r="D168" s="1100"/>
      <c r="E168" s="1029"/>
      <c r="F168" s="1029"/>
      <c r="G168" s="1030"/>
      <c r="H168" s="1099"/>
      <c r="I168" s="1029"/>
      <c r="J168" s="1029"/>
      <c r="K168" s="1030"/>
      <c r="L168" s="1080"/>
      <c r="M168" s="1081"/>
      <c r="N168" s="1081"/>
      <c r="O168" s="1081"/>
      <c r="P168" s="1081"/>
      <c r="Q168" s="1085"/>
      <c r="R168" s="1085"/>
      <c r="S168" s="1085"/>
    </row>
    <row r="169">
      <c r="A169" s="1098"/>
      <c r="B169" s="1099"/>
      <c r="C169" s="1029"/>
      <c r="D169" s="1029"/>
      <c r="E169" s="1029"/>
      <c r="F169" s="1103"/>
      <c r="G169" s="1030"/>
      <c r="H169" s="1029"/>
      <c r="I169" s="1029"/>
      <c r="J169" s="1030"/>
      <c r="K169" s="1030"/>
      <c r="L169" s="1031"/>
      <c r="M169" s="1105"/>
      <c r="N169" s="1105"/>
      <c r="O169" s="1105"/>
      <c r="P169" s="1105"/>
      <c r="Q169" s="1102"/>
      <c r="R169" s="1102"/>
      <c r="S169" s="1102"/>
    </row>
    <row r="170">
      <c r="A170" s="1098"/>
      <c r="B170" s="1099"/>
      <c r="C170" s="1029"/>
      <c r="D170" s="1029"/>
      <c r="E170" s="1029"/>
      <c r="F170" s="1103"/>
      <c r="G170" s="1030"/>
      <c r="H170" s="1029"/>
      <c r="I170" s="1029"/>
      <c r="J170" s="1030"/>
      <c r="K170" s="1030"/>
      <c r="L170" s="1031"/>
      <c r="M170" s="1105"/>
      <c r="N170" s="1105"/>
      <c r="O170" s="1105"/>
      <c r="P170" s="1105"/>
      <c r="Q170" s="1102"/>
      <c r="R170" s="1102"/>
      <c r="S170" s="1102"/>
    </row>
    <row r="171">
      <c r="A171" s="1098"/>
      <c r="B171" s="1099"/>
      <c r="C171" s="1029"/>
      <c r="D171" s="1029"/>
      <c r="E171" s="1029"/>
      <c r="F171" s="1103"/>
      <c r="G171" s="1030"/>
      <c r="H171" s="1030"/>
      <c r="I171" s="1029"/>
      <c r="J171" s="1030"/>
      <c r="K171" s="1030"/>
      <c r="L171" s="1031"/>
      <c r="M171" s="1105"/>
      <c r="N171" s="1105"/>
      <c r="O171" s="1105"/>
      <c r="P171" s="1105"/>
      <c r="Q171" s="1102"/>
      <c r="R171" s="1102"/>
      <c r="S171" s="1102"/>
    </row>
    <row r="172">
      <c r="A172" s="1098"/>
      <c r="B172" s="1099"/>
      <c r="C172" s="1029"/>
      <c r="D172" s="1029"/>
      <c r="E172" s="1029"/>
      <c r="F172" s="1103"/>
      <c r="G172" s="1030"/>
      <c r="H172" s="1030"/>
      <c r="I172" s="1029"/>
      <c r="J172" s="1030"/>
      <c r="K172" s="1030"/>
      <c r="L172" s="1031"/>
      <c r="M172" s="1105"/>
      <c r="N172" s="1105"/>
      <c r="O172" s="1105"/>
      <c r="P172" s="1105"/>
      <c r="Q172" s="1102"/>
      <c r="R172" s="1102"/>
      <c r="S172" s="1102"/>
    </row>
    <row r="173">
      <c r="A173" s="1098"/>
      <c r="B173" s="1099"/>
      <c r="C173" s="1029"/>
      <c r="D173" s="1029"/>
      <c r="E173" s="1029"/>
      <c r="F173" s="1103"/>
      <c r="G173" s="1030"/>
      <c r="H173" s="1030"/>
      <c r="I173" s="1029"/>
      <c r="J173" s="1029"/>
      <c r="K173" s="1030"/>
      <c r="L173" s="1031"/>
      <c r="M173" s="1105"/>
      <c r="N173" s="1105"/>
      <c r="O173" s="1105"/>
      <c r="P173" s="1105"/>
      <c r="Q173" s="1102"/>
      <c r="R173" s="1102"/>
      <c r="S173" s="1102"/>
    </row>
    <row r="174">
      <c r="A174" s="1098"/>
      <c r="B174" s="1099"/>
      <c r="C174" s="1029"/>
      <c r="D174" s="1029"/>
      <c r="E174" s="1030"/>
      <c r="F174" s="1103"/>
      <c r="G174" s="1030"/>
      <c r="H174" s="1030"/>
      <c r="I174" s="1029"/>
      <c r="J174" s="1030"/>
      <c r="K174" s="1030"/>
      <c r="L174" s="1031"/>
      <c r="M174" s="1105"/>
      <c r="N174" s="1105"/>
      <c r="O174" s="1105"/>
      <c r="P174" s="1105"/>
      <c r="Q174" s="1102"/>
      <c r="R174" s="1102"/>
      <c r="S174" s="1102"/>
    </row>
    <row r="175">
      <c r="A175" s="1098"/>
      <c r="B175" s="1099"/>
      <c r="C175" s="1029"/>
      <c r="D175" s="1029"/>
      <c r="E175" s="1030"/>
      <c r="F175" s="1103"/>
      <c r="G175" s="1030"/>
      <c r="H175" s="1030"/>
      <c r="I175" s="1029"/>
      <c r="J175" s="1030"/>
      <c r="K175" s="1030"/>
      <c r="L175" s="1031"/>
      <c r="M175" s="1105"/>
      <c r="N175" s="1105"/>
      <c r="O175" s="1105"/>
      <c r="P175" s="1105"/>
      <c r="Q175" s="1102"/>
      <c r="R175" s="1102"/>
      <c r="S175" s="1102"/>
    </row>
    <row r="176">
      <c r="A176" s="1098"/>
      <c r="B176" s="1099"/>
      <c r="C176" s="1029"/>
      <c r="D176" s="1029"/>
      <c r="E176" s="1029"/>
      <c r="F176" s="1103"/>
      <c r="G176" s="1030"/>
      <c r="H176" s="1030"/>
      <c r="I176" s="1029"/>
      <c r="J176" s="1030"/>
      <c r="K176" s="1030"/>
      <c r="L176" s="1031"/>
      <c r="M176" s="1105"/>
      <c r="N176" s="1105"/>
      <c r="O176" s="1105"/>
      <c r="P176" s="1105"/>
      <c r="Q176" s="1102"/>
      <c r="R176" s="1102"/>
      <c r="S176" s="1102"/>
    </row>
    <row r="177">
      <c r="A177" s="1098"/>
      <c r="B177" s="1099"/>
      <c r="C177" s="1029"/>
      <c r="D177" s="1029"/>
      <c r="E177" s="1030"/>
      <c r="F177" s="1103"/>
      <c r="G177" s="1030"/>
      <c r="H177" s="1030"/>
      <c r="I177" s="1029"/>
      <c r="J177" s="1030"/>
      <c r="K177" s="1030"/>
      <c r="L177" s="1031"/>
      <c r="M177" s="1105"/>
      <c r="N177" s="1105"/>
      <c r="O177" s="1105"/>
      <c r="P177" s="1105"/>
      <c r="Q177" s="1102"/>
      <c r="R177" s="1102"/>
      <c r="S177" s="1102"/>
    </row>
    <row r="178">
      <c r="A178" s="1098"/>
      <c r="B178" s="1099"/>
      <c r="C178" s="1029"/>
      <c r="D178" s="1029"/>
      <c r="E178" s="1029"/>
      <c r="F178" s="1101"/>
      <c r="G178" s="1029"/>
      <c r="H178" s="1099"/>
      <c r="I178" s="1029"/>
      <c r="J178" s="1029"/>
      <c r="K178" s="1030"/>
      <c r="L178" s="1031"/>
      <c r="M178" s="1105"/>
      <c r="N178" s="1105"/>
      <c r="O178" s="1105"/>
      <c r="P178" s="1105"/>
      <c r="Q178" s="1102"/>
      <c r="R178" s="1102"/>
      <c r="S178" s="1102"/>
    </row>
    <row r="179">
      <c r="A179" s="1098"/>
      <c r="B179" s="1099"/>
      <c r="C179" s="1029"/>
      <c r="D179" s="1029"/>
      <c r="E179" s="1030"/>
      <c r="F179" s="1103"/>
      <c r="G179" s="1030"/>
      <c r="H179" s="1030"/>
      <c r="I179" s="1029"/>
      <c r="J179" s="1030"/>
      <c r="K179" s="1030"/>
      <c r="L179" s="1031"/>
      <c r="M179" s="1105"/>
      <c r="N179" s="1105"/>
      <c r="O179" s="1105"/>
      <c r="P179" s="1105"/>
      <c r="Q179" s="1102"/>
      <c r="R179" s="1102"/>
      <c r="S179" s="1102"/>
    </row>
    <row r="180">
      <c r="A180" s="1098"/>
      <c r="B180" s="1099"/>
      <c r="C180" s="1029"/>
      <c r="D180" s="1029"/>
      <c r="E180" s="1029"/>
      <c r="F180" s="1103"/>
      <c r="G180" s="1030"/>
      <c r="H180" s="1030"/>
      <c r="I180" s="1029"/>
      <c r="J180" s="1030"/>
      <c r="K180" s="1030"/>
      <c r="L180" s="1031"/>
      <c r="M180" s="1105"/>
      <c r="N180" s="1105"/>
      <c r="O180" s="1105"/>
      <c r="P180" s="1105"/>
      <c r="Q180" s="1102"/>
      <c r="R180" s="1102"/>
      <c r="S180" s="1102"/>
    </row>
    <row r="181">
      <c r="A181" s="1098"/>
      <c r="B181" s="1099"/>
      <c r="C181" s="1029"/>
      <c r="D181" s="1029"/>
      <c r="E181" s="1029"/>
      <c r="F181" s="1103"/>
      <c r="G181" s="1030"/>
      <c r="H181" s="1030"/>
      <c r="I181" s="1029"/>
      <c r="J181" s="1030"/>
      <c r="K181" s="1030"/>
      <c r="L181" s="1031"/>
      <c r="M181" s="1105"/>
      <c r="N181" s="1105"/>
      <c r="O181" s="1105"/>
      <c r="P181" s="1105"/>
      <c r="Q181" s="1102"/>
      <c r="R181" s="1102"/>
      <c r="S181" s="1102"/>
    </row>
    <row r="182">
      <c r="A182" s="1098"/>
      <c r="B182" s="1099"/>
      <c r="C182" s="1029"/>
      <c r="D182" s="1029"/>
      <c r="E182" s="1029"/>
      <c r="F182" s="1103"/>
      <c r="G182" s="1030"/>
      <c r="H182" s="1030"/>
      <c r="I182" s="1029"/>
      <c r="J182" s="1029"/>
      <c r="K182" s="1029"/>
      <c r="L182" s="1031"/>
      <c r="M182" s="1105"/>
      <c r="N182" s="1105"/>
      <c r="O182" s="1105"/>
      <c r="P182" s="1105"/>
      <c r="Q182" s="1102"/>
      <c r="R182" s="1102"/>
      <c r="S182" s="1102"/>
    </row>
    <row r="183">
      <c r="A183" s="1098"/>
      <c r="B183" s="1099"/>
      <c r="C183" s="1029"/>
      <c r="D183" s="1029"/>
      <c r="E183" s="1029"/>
      <c r="F183" s="1103"/>
      <c r="G183" s="1030"/>
      <c r="H183" s="1030"/>
      <c r="I183" s="1029"/>
      <c r="J183" s="1030"/>
      <c r="K183" s="1030"/>
      <c r="L183" s="1031"/>
      <c r="M183" s="1105"/>
      <c r="N183" s="1105"/>
      <c r="O183" s="1105"/>
      <c r="P183" s="1105"/>
      <c r="Q183" s="1102"/>
      <c r="R183" s="1102"/>
      <c r="S183" s="1102"/>
    </row>
    <row r="184">
      <c r="A184" s="1098"/>
      <c r="B184" s="1099"/>
      <c r="C184" s="1029"/>
      <c r="D184" s="1029"/>
      <c r="E184" s="1029"/>
      <c r="F184" s="1103"/>
      <c r="G184" s="1030"/>
      <c r="H184" s="1030"/>
      <c r="I184" s="1029"/>
      <c r="J184" s="1030"/>
      <c r="K184" s="1030"/>
      <c r="L184" s="1031"/>
      <c r="M184" s="1105"/>
      <c r="N184" s="1105"/>
      <c r="O184" s="1105"/>
      <c r="P184" s="1105"/>
      <c r="Q184" s="1102"/>
      <c r="R184" s="1102"/>
      <c r="S184" s="1102"/>
    </row>
    <row r="185">
      <c r="A185" s="1098"/>
      <c r="B185" s="1099"/>
      <c r="C185" s="1029"/>
      <c r="D185" s="1029"/>
      <c r="E185" s="1029"/>
      <c r="F185" s="1103"/>
      <c r="G185" s="1030"/>
      <c r="H185" s="1030"/>
      <c r="I185" s="1029"/>
      <c r="J185" s="1030"/>
      <c r="K185" s="1030"/>
      <c r="L185" s="1031"/>
      <c r="M185" s="1105"/>
      <c r="N185" s="1105"/>
      <c r="O185" s="1105"/>
      <c r="P185" s="1105"/>
      <c r="Q185" s="1102"/>
      <c r="R185" s="1102"/>
      <c r="S185" s="1102"/>
    </row>
    <row r="186">
      <c r="A186" s="1098"/>
      <c r="B186" s="1099"/>
      <c r="C186" s="1029"/>
      <c r="D186" s="1029"/>
      <c r="E186" s="1029"/>
      <c r="F186" s="1103"/>
      <c r="G186" s="1030"/>
      <c r="H186" s="1030"/>
      <c r="I186" s="1029"/>
      <c r="J186" s="1030"/>
      <c r="K186" s="1030"/>
      <c r="L186" s="1031"/>
      <c r="M186" s="1105"/>
      <c r="N186" s="1105"/>
      <c r="O186" s="1105"/>
      <c r="P186" s="1105"/>
      <c r="Q186" s="1102"/>
      <c r="R186" s="1102"/>
      <c r="S186" s="1102"/>
    </row>
    <row r="187">
      <c r="A187" s="1098"/>
      <c r="B187" s="1099"/>
      <c r="C187" s="1029"/>
      <c r="D187" s="1029"/>
      <c r="E187" s="1030"/>
      <c r="F187" s="1103"/>
      <c r="G187" s="1030"/>
      <c r="H187" s="1029"/>
      <c r="I187" s="1029"/>
      <c r="J187" s="1030"/>
      <c r="K187" s="1030"/>
      <c r="L187" s="1031"/>
      <c r="M187" s="1105"/>
      <c r="N187" s="1105"/>
      <c r="O187" s="1105"/>
      <c r="P187" s="1105"/>
      <c r="Q187" s="1102"/>
      <c r="R187" s="1102"/>
      <c r="S187" s="1102"/>
    </row>
    <row r="188">
      <c r="A188" s="1098"/>
      <c r="B188" s="1099"/>
      <c r="C188" s="1029"/>
      <c r="D188" s="1029"/>
      <c r="E188" s="1030"/>
      <c r="F188" s="1103"/>
      <c r="G188" s="1030"/>
      <c r="H188" s="1029"/>
      <c r="I188" s="1029"/>
      <c r="J188" s="1030"/>
      <c r="K188" s="1030"/>
      <c r="L188" s="1031"/>
      <c r="M188" s="1105"/>
      <c r="N188" s="1105"/>
      <c r="O188" s="1105"/>
      <c r="P188" s="1105"/>
      <c r="Q188" s="1102"/>
      <c r="R188" s="1102"/>
      <c r="S188" s="1102"/>
    </row>
    <row r="189">
      <c r="A189" s="1098"/>
      <c r="B189" s="1099"/>
      <c r="C189" s="1029"/>
      <c r="D189" s="1029"/>
      <c r="E189" s="1030"/>
      <c r="F189" s="1103"/>
      <c r="G189" s="1030"/>
      <c r="H189" s="1029"/>
      <c r="I189" s="1029"/>
      <c r="J189" s="1030"/>
      <c r="K189" s="1030"/>
      <c r="L189" s="1031"/>
      <c r="M189" s="1105"/>
      <c r="N189" s="1105"/>
      <c r="O189" s="1105"/>
      <c r="P189" s="1105"/>
      <c r="Q189" s="1102"/>
      <c r="R189" s="1102"/>
      <c r="S189" s="1102"/>
    </row>
    <row r="190">
      <c r="A190" s="1098"/>
      <c r="B190" s="1099"/>
      <c r="C190" s="1029"/>
      <c r="D190" s="1029"/>
      <c r="E190" s="1029"/>
      <c r="F190" s="1103"/>
      <c r="G190" s="1030"/>
      <c r="H190" s="1030"/>
      <c r="I190" s="1029"/>
      <c r="J190" s="1030"/>
      <c r="K190" s="1030"/>
      <c r="L190" s="1031"/>
      <c r="M190" s="1105"/>
      <c r="N190" s="1105"/>
      <c r="O190" s="1105"/>
      <c r="P190" s="1105"/>
      <c r="Q190" s="1102"/>
      <c r="R190" s="1102"/>
      <c r="S190" s="1102"/>
    </row>
    <row r="191">
      <c r="A191" s="1098"/>
      <c r="B191" s="1099"/>
      <c r="C191" s="1029"/>
      <c r="D191" s="1029"/>
      <c r="E191" s="1029"/>
      <c r="F191" s="1101"/>
      <c r="G191" s="1029"/>
      <c r="H191" s="1099"/>
      <c r="I191" s="1029"/>
      <c r="J191" s="1030"/>
      <c r="K191" s="1030"/>
      <c r="L191" s="1031"/>
      <c r="M191" s="1105"/>
      <c r="N191" s="1105"/>
      <c r="O191" s="1105"/>
      <c r="P191" s="1105"/>
      <c r="Q191" s="1102"/>
      <c r="R191" s="1102"/>
      <c r="S191" s="1102"/>
    </row>
    <row r="192">
      <c r="A192" s="1098"/>
      <c r="B192" s="1099"/>
      <c r="C192" s="1029"/>
      <c r="D192" s="1029"/>
      <c r="E192" s="1029"/>
      <c r="F192" s="1101"/>
      <c r="G192" s="1030"/>
      <c r="H192" s="1029"/>
      <c r="I192" s="1029"/>
      <c r="J192" s="1029"/>
      <c r="K192" s="1030"/>
      <c r="L192" s="1031"/>
      <c r="M192" s="1105"/>
      <c r="N192" s="1105"/>
      <c r="O192" s="1105"/>
      <c r="P192" s="1105"/>
      <c r="Q192" s="1102"/>
      <c r="R192" s="1102"/>
      <c r="S192" s="1102"/>
    </row>
    <row r="193">
      <c r="A193" s="1098"/>
      <c r="B193" s="1099"/>
      <c r="C193" s="1029"/>
      <c r="D193" s="1029"/>
      <c r="E193" s="1029"/>
      <c r="F193" s="1103"/>
      <c r="G193" s="1030"/>
      <c r="H193" s="1030"/>
      <c r="I193" s="1029"/>
      <c r="J193" s="1029"/>
      <c r="K193" s="1030"/>
      <c r="L193" s="1031"/>
      <c r="M193" s="1105"/>
      <c r="N193" s="1105"/>
      <c r="O193" s="1105"/>
      <c r="P193" s="1105"/>
      <c r="Q193" s="1102"/>
      <c r="R193" s="1102"/>
      <c r="S193" s="1102"/>
    </row>
    <row r="194">
      <c r="A194" s="1098"/>
      <c r="B194" s="1099"/>
      <c r="C194" s="1029"/>
      <c r="D194" s="1029"/>
      <c r="E194" s="1029"/>
      <c r="F194" s="1103"/>
      <c r="G194" s="1030"/>
      <c r="H194" s="1030"/>
      <c r="I194" s="1029"/>
      <c r="J194" s="1029"/>
      <c r="K194" s="1030"/>
      <c r="L194" s="1031"/>
      <c r="M194" s="1105"/>
      <c r="N194" s="1105"/>
      <c r="O194" s="1105"/>
      <c r="P194" s="1105"/>
      <c r="Q194" s="1102"/>
      <c r="R194" s="1102"/>
      <c r="S194" s="1102"/>
    </row>
    <row r="195">
      <c r="A195" s="1098"/>
      <c r="B195" s="1099"/>
      <c r="C195" s="1029"/>
      <c r="D195" s="1029"/>
      <c r="E195" s="1029"/>
      <c r="F195" s="1103"/>
      <c r="G195" s="1029"/>
      <c r="H195" s="1030"/>
      <c r="I195" s="1029"/>
      <c r="J195" s="1029"/>
      <c r="K195" s="1030"/>
      <c r="L195" s="1031"/>
      <c r="M195" s="1105"/>
      <c r="N195" s="1105"/>
      <c r="O195" s="1105"/>
      <c r="P195" s="1105"/>
      <c r="Q195" s="1102"/>
      <c r="R195" s="1102"/>
      <c r="S195" s="1102"/>
    </row>
    <row r="196">
      <c r="A196" s="1098"/>
      <c r="B196" s="1099"/>
      <c r="C196" s="1029"/>
      <c r="D196" s="1029"/>
      <c r="E196" s="1029"/>
      <c r="F196" s="1103"/>
      <c r="G196" s="1030"/>
      <c r="H196" s="1030"/>
      <c r="I196" s="1029"/>
      <c r="J196" s="1029"/>
      <c r="K196" s="1030"/>
      <c r="L196" s="1031"/>
      <c r="M196" s="1105"/>
      <c r="N196" s="1105"/>
      <c r="O196" s="1105"/>
      <c r="P196" s="1105"/>
      <c r="Q196" s="1102"/>
      <c r="R196" s="1102"/>
      <c r="S196" s="1102"/>
    </row>
    <row r="197">
      <c r="A197" s="1098"/>
      <c r="B197" s="1099"/>
      <c r="C197" s="1029"/>
      <c r="D197" s="1029"/>
      <c r="E197" s="1029"/>
      <c r="F197" s="1103"/>
      <c r="G197" s="1030"/>
      <c r="H197" s="1030"/>
      <c r="I197" s="1029"/>
      <c r="J197" s="1029"/>
      <c r="K197" s="1029"/>
      <c r="L197" s="1031"/>
      <c r="M197" s="1105"/>
      <c r="N197" s="1105"/>
      <c r="O197" s="1105"/>
      <c r="P197" s="1105"/>
      <c r="Q197" s="1102"/>
      <c r="R197" s="1102"/>
      <c r="S197" s="1102"/>
    </row>
    <row r="198">
      <c r="A198" s="1098"/>
      <c r="B198" s="1099"/>
      <c r="C198" s="1029"/>
      <c r="D198" s="1029"/>
      <c r="E198" s="1029"/>
      <c r="F198" s="1103"/>
      <c r="G198" s="1030"/>
      <c r="H198" s="1030"/>
      <c r="I198" s="1029"/>
      <c r="J198" s="1030"/>
      <c r="K198" s="1030"/>
      <c r="L198" s="1031"/>
      <c r="M198" s="1105"/>
      <c r="N198" s="1105"/>
      <c r="O198" s="1105"/>
      <c r="P198" s="1105"/>
      <c r="Q198" s="1102"/>
      <c r="R198" s="1102"/>
      <c r="S198" s="1102"/>
    </row>
    <row r="199">
      <c r="A199" s="1098"/>
      <c r="B199" s="1099"/>
      <c r="C199" s="1029"/>
      <c r="D199" s="1029"/>
      <c r="E199" s="1029"/>
      <c r="F199" s="1103"/>
      <c r="G199" s="1030"/>
      <c r="H199" s="1030"/>
      <c r="I199" s="1029"/>
      <c r="J199" s="1030"/>
      <c r="K199" s="1030"/>
      <c r="L199" s="1031"/>
      <c r="M199" s="1105"/>
      <c r="N199" s="1105"/>
      <c r="O199" s="1105"/>
      <c r="P199" s="1105"/>
      <c r="Q199" s="1102"/>
      <c r="R199" s="1102"/>
      <c r="S199" s="1102"/>
    </row>
    <row r="200">
      <c r="A200" s="1098"/>
      <c r="B200" s="1099"/>
      <c r="C200" s="1029"/>
      <c r="D200" s="1029"/>
      <c r="E200" s="1030"/>
      <c r="F200" s="1103"/>
      <c r="G200" s="1030"/>
      <c r="H200" s="1029"/>
      <c r="I200" s="1029"/>
      <c r="J200" s="1030"/>
      <c r="K200" s="1030"/>
      <c r="L200" s="1031"/>
      <c r="M200" s="1105"/>
      <c r="N200" s="1105"/>
      <c r="O200" s="1105"/>
      <c r="P200" s="1105"/>
      <c r="Q200" s="1102"/>
      <c r="R200" s="1102"/>
      <c r="S200" s="1102"/>
    </row>
    <row r="201">
      <c r="A201" s="1098"/>
      <c r="B201" s="1099"/>
      <c r="C201" s="1029"/>
      <c r="D201" s="1029"/>
      <c r="E201" s="1030"/>
      <c r="F201" s="1103"/>
      <c r="G201" s="1030"/>
      <c r="H201" s="1030"/>
      <c r="I201" s="1029"/>
      <c r="J201" s="1030"/>
      <c r="K201" s="1030"/>
      <c r="L201" s="1031"/>
      <c r="M201" s="1105"/>
      <c r="N201" s="1105"/>
      <c r="O201" s="1105"/>
      <c r="P201" s="1105"/>
      <c r="Q201" s="1102"/>
      <c r="R201" s="1102"/>
      <c r="S201" s="1102"/>
    </row>
    <row r="202">
      <c r="A202" s="1098"/>
      <c r="B202" s="1099"/>
      <c r="C202" s="1029"/>
      <c r="D202" s="1029"/>
      <c r="E202" s="1029"/>
      <c r="F202" s="1103"/>
      <c r="G202" s="1030"/>
      <c r="H202" s="1030"/>
      <c r="I202" s="1029"/>
      <c r="J202" s="1030"/>
      <c r="K202" s="1030"/>
      <c r="L202" s="1031"/>
      <c r="M202" s="1105"/>
      <c r="N202" s="1105"/>
      <c r="O202" s="1105"/>
      <c r="P202" s="1105"/>
      <c r="Q202" s="1102"/>
      <c r="R202" s="1102"/>
      <c r="S202" s="1102"/>
    </row>
    <row r="203">
      <c r="A203" s="1098"/>
      <c r="B203" s="1099"/>
      <c r="C203" s="1029"/>
      <c r="D203" s="1029"/>
      <c r="E203" s="1029"/>
      <c r="F203" s="1103"/>
      <c r="G203" s="1029"/>
      <c r="H203" s="1099"/>
      <c r="I203" s="1029"/>
      <c r="J203" s="1030"/>
      <c r="K203" s="1030"/>
      <c r="L203" s="1031"/>
      <c r="M203" s="1105"/>
      <c r="N203" s="1105"/>
      <c r="O203" s="1105"/>
      <c r="P203" s="1105"/>
      <c r="Q203" s="1102"/>
      <c r="R203" s="1102"/>
      <c r="S203" s="1102"/>
    </row>
    <row r="204">
      <c r="A204" s="1098"/>
      <c r="B204" s="1099"/>
      <c r="C204" s="1029"/>
      <c r="D204" s="1029"/>
      <c r="E204" s="1029"/>
      <c r="F204" s="1103"/>
      <c r="G204" s="1030"/>
      <c r="H204" s="1030"/>
      <c r="I204" s="1029"/>
      <c r="J204" s="1030"/>
      <c r="K204" s="1030"/>
      <c r="L204" s="1031"/>
      <c r="M204" s="1105"/>
      <c r="N204" s="1105"/>
      <c r="O204" s="1105"/>
      <c r="P204" s="1105"/>
      <c r="Q204" s="1102"/>
      <c r="R204" s="1102"/>
      <c r="S204" s="1102"/>
    </row>
    <row r="205">
      <c r="A205" s="1098"/>
      <c r="B205" s="1099"/>
      <c r="C205" s="1029"/>
      <c r="D205" s="1029"/>
      <c r="E205" s="1029"/>
      <c r="F205" s="1103"/>
      <c r="G205" s="1030"/>
      <c r="H205" s="1030"/>
      <c r="I205" s="1029"/>
      <c r="J205" s="1029"/>
      <c r="K205" s="1029"/>
      <c r="L205" s="1031"/>
      <c r="M205" s="1105"/>
      <c r="N205" s="1105"/>
      <c r="O205" s="1105"/>
      <c r="P205" s="1105"/>
      <c r="Q205" s="1102"/>
      <c r="R205" s="1102"/>
      <c r="S205" s="1102"/>
    </row>
    <row r="206">
      <c r="A206" s="1098"/>
      <c r="B206" s="1099"/>
      <c r="C206" s="1029"/>
      <c r="D206" s="1029"/>
      <c r="E206" s="1030"/>
      <c r="F206" s="1103"/>
      <c r="G206" s="1030"/>
      <c r="H206" s="1030"/>
      <c r="I206" s="1029"/>
      <c r="J206" s="1030"/>
      <c r="K206" s="1030"/>
      <c r="L206" s="1031"/>
      <c r="M206" s="1105"/>
      <c r="N206" s="1105"/>
      <c r="O206" s="1105"/>
      <c r="P206" s="1105"/>
      <c r="Q206" s="1102"/>
      <c r="R206" s="1102"/>
      <c r="S206" s="1102"/>
    </row>
    <row r="207">
      <c r="A207" s="1098"/>
      <c r="B207" s="1099"/>
      <c r="C207" s="1029"/>
      <c r="D207" s="1029"/>
      <c r="E207" s="1030"/>
      <c r="F207" s="1103"/>
      <c r="G207" s="1030"/>
      <c r="H207" s="1030"/>
      <c r="I207" s="1029"/>
      <c r="J207" s="1030"/>
      <c r="K207" s="1030"/>
      <c r="L207" s="1031"/>
      <c r="M207" s="1105"/>
      <c r="N207" s="1105"/>
      <c r="O207" s="1105"/>
      <c r="P207" s="1105"/>
      <c r="Q207" s="1102"/>
      <c r="R207" s="1102"/>
      <c r="S207" s="1102"/>
    </row>
    <row r="208">
      <c r="A208" s="1098"/>
      <c r="B208" s="1099"/>
      <c r="C208" s="1029"/>
      <c r="D208" s="1029"/>
      <c r="E208" s="1029"/>
      <c r="F208" s="1101"/>
      <c r="G208" s="1029"/>
      <c r="H208" s="1029"/>
      <c r="I208" s="1029"/>
      <c r="J208" s="1030"/>
      <c r="K208" s="1030"/>
      <c r="L208" s="1031"/>
      <c r="M208" s="1105"/>
      <c r="N208" s="1105"/>
      <c r="O208" s="1105"/>
      <c r="P208" s="1105"/>
      <c r="Q208" s="1102"/>
      <c r="R208" s="1102"/>
      <c r="S208" s="1102"/>
    </row>
    <row r="209">
      <c r="A209" s="1098"/>
      <c r="B209" s="1099"/>
      <c r="C209" s="1029"/>
      <c r="D209" s="1029"/>
      <c r="E209" s="1029"/>
      <c r="F209" s="1103"/>
      <c r="G209" s="1030"/>
      <c r="H209" s="1030"/>
      <c r="I209" s="1029"/>
      <c r="J209" s="1030"/>
      <c r="K209" s="1030"/>
      <c r="L209" s="1031"/>
      <c r="M209" s="1105"/>
      <c r="N209" s="1105"/>
      <c r="O209" s="1105"/>
      <c r="P209" s="1105"/>
      <c r="Q209" s="1102"/>
      <c r="R209" s="1102"/>
      <c r="S209" s="1102"/>
    </row>
    <row r="210">
      <c r="A210" s="1098"/>
      <c r="B210" s="1099"/>
      <c r="C210" s="1029"/>
      <c r="D210" s="1029"/>
      <c r="E210" s="1029"/>
      <c r="F210" s="1103"/>
      <c r="G210" s="1030"/>
      <c r="H210" s="1030"/>
      <c r="I210" s="1029"/>
      <c r="J210" s="1030"/>
      <c r="K210" s="1030"/>
      <c r="L210" s="1031"/>
      <c r="M210" s="1105"/>
      <c r="N210" s="1105"/>
      <c r="O210" s="1105"/>
      <c r="P210" s="1105"/>
      <c r="Q210" s="1102"/>
      <c r="R210" s="1102"/>
      <c r="S210" s="1102"/>
    </row>
    <row r="211">
      <c r="A211" s="1098"/>
      <c r="B211" s="1099"/>
      <c r="C211" s="1029"/>
      <c r="D211" s="1029"/>
      <c r="E211" s="1030"/>
      <c r="F211" s="1103"/>
      <c r="G211" s="1030"/>
      <c r="H211" s="1029"/>
      <c r="I211" s="1029"/>
      <c r="J211" s="1029"/>
      <c r="K211" s="1030"/>
      <c r="L211" s="1031"/>
      <c r="M211" s="1105"/>
      <c r="N211" s="1105"/>
      <c r="O211" s="1105"/>
      <c r="P211" s="1105"/>
      <c r="Q211" s="1102"/>
      <c r="R211" s="1102"/>
      <c r="S211" s="1102"/>
    </row>
    <row r="212">
      <c r="A212" s="1098"/>
      <c r="B212" s="1099"/>
      <c r="C212" s="1029"/>
      <c r="D212" s="1029"/>
      <c r="E212" s="1030"/>
      <c r="F212" s="1103"/>
      <c r="G212" s="1030"/>
      <c r="H212" s="1030"/>
      <c r="I212" s="1029"/>
      <c r="J212" s="1030"/>
      <c r="K212" s="1029"/>
      <c r="L212" s="1031"/>
      <c r="M212" s="1105"/>
      <c r="N212" s="1105"/>
      <c r="O212" s="1105"/>
      <c r="P212" s="1105"/>
      <c r="Q212" s="1102"/>
      <c r="R212" s="1102"/>
      <c r="S212" s="1102"/>
    </row>
    <row r="213">
      <c r="A213" s="1098"/>
      <c r="B213" s="1099"/>
      <c r="C213" s="1029"/>
      <c r="D213" s="1029"/>
      <c r="E213" s="1030"/>
      <c r="F213" s="1103"/>
      <c r="G213" s="1030"/>
      <c r="H213" s="1030"/>
      <c r="I213" s="1029"/>
      <c r="J213" s="1030"/>
      <c r="K213" s="1030"/>
      <c r="L213" s="1031"/>
      <c r="M213" s="1105"/>
      <c r="N213" s="1105"/>
      <c r="O213" s="1105"/>
      <c r="P213" s="1105"/>
      <c r="Q213" s="1102"/>
      <c r="R213" s="1102"/>
      <c r="S213" s="1102"/>
    </row>
    <row r="214">
      <c r="A214" s="1098"/>
      <c r="B214" s="1099"/>
      <c r="C214" s="1029"/>
      <c r="D214" s="1029"/>
      <c r="E214" s="1030"/>
      <c r="F214" s="1103"/>
      <c r="G214" s="1030"/>
      <c r="H214" s="1030"/>
      <c r="I214" s="1029"/>
      <c r="J214" s="1030"/>
      <c r="K214" s="1030"/>
      <c r="L214" s="1031"/>
      <c r="M214" s="1105"/>
      <c r="N214" s="1105"/>
      <c r="O214" s="1105"/>
      <c r="P214" s="1105"/>
      <c r="Q214" s="1102"/>
      <c r="R214" s="1102"/>
      <c r="S214" s="1102"/>
    </row>
    <row r="215">
      <c r="A215" s="1098"/>
      <c r="B215" s="1099"/>
      <c r="C215" s="1029"/>
      <c r="D215" s="1029"/>
      <c r="E215" s="1029"/>
      <c r="F215" s="1103"/>
      <c r="G215" s="1030"/>
      <c r="H215" s="1030"/>
      <c r="I215" s="1029"/>
      <c r="J215" s="1029"/>
      <c r="K215" s="1030"/>
      <c r="L215" s="1031"/>
      <c r="M215" s="1105"/>
      <c r="N215" s="1105"/>
      <c r="O215" s="1105"/>
      <c r="P215" s="1105"/>
      <c r="Q215" s="1102"/>
      <c r="R215" s="1102"/>
      <c r="S215" s="1102"/>
    </row>
    <row r="216">
      <c r="A216" s="1098"/>
      <c r="B216" s="1099"/>
      <c r="C216" s="1029"/>
      <c r="D216" s="1029"/>
      <c r="E216" s="1030"/>
      <c r="F216" s="1103"/>
      <c r="G216" s="1030"/>
      <c r="H216" s="1030"/>
      <c r="I216" s="1029"/>
      <c r="J216" s="1030"/>
      <c r="K216" s="1030"/>
      <c r="L216" s="1031"/>
      <c r="M216" s="1105"/>
      <c r="N216" s="1105"/>
      <c r="O216" s="1105"/>
      <c r="P216" s="1105"/>
      <c r="Q216" s="1102"/>
      <c r="R216" s="1102"/>
      <c r="S216" s="1102"/>
    </row>
    <row r="217">
      <c r="A217" s="1098"/>
      <c r="B217" s="1099"/>
      <c r="C217" s="1029"/>
      <c r="D217" s="1029"/>
      <c r="E217" s="1029"/>
      <c r="F217" s="1103"/>
      <c r="G217" s="1029"/>
      <c r="H217" s="1029"/>
      <c r="I217" s="1029"/>
      <c r="J217" s="1030"/>
      <c r="K217" s="1030"/>
      <c r="L217" s="1031"/>
      <c r="M217" s="1105"/>
      <c r="N217" s="1105"/>
      <c r="O217" s="1105"/>
      <c r="P217" s="1105"/>
      <c r="Q217" s="1102"/>
      <c r="R217" s="1102"/>
      <c r="S217" s="1102"/>
    </row>
    <row r="218">
      <c r="A218" s="1098"/>
      <c r="B218" s="1099"/>
      <c r="C218" s="1029"/>
      <c r="D218" s="1029"/>
      <c r="E218" s="1029"/>
      <c r="F218" s="1103"/>
      <c r="G218" s="1030"/>
      <c r="H218" s="1030"/>
      <c r="I218" s="1029"/>
      <c r="J218" s="1030"/>
      <c r="K218" s="1030"/>
      <c r="L218" s="1031"/>
      <c r="M218" s="1105"/>
      <c r="N218" s="1105"/>
      <c r="O218" s="1105"/>
      <c r="P218" s="1105"/>
      <c r="Q218" s="1102"/>
      <c r="R218" s="1102"/>
      <c r="S218" s="1102"/>
    </row>
    <row r="219">
      <c r="A219" s="1098"/>
      <c r="B219" s="1099"/>
      <c r="C219" s="1029"/>
      <c r="D219" s="1029"/>
      <c r="E219" s="1029"/>
      <c r="F219" s="1103"/>
      <c r="G219" s="1030"/>
      <c r="H219" s="1030"/>
      <c r="I219" s="1029"/>
      <c r="J219" s="1029"/>
      <c r="K219" s="1030"/>
      <c r="L219" s="1031"/>
      <c r="M219" s="1105"/>
      <c r="N219" s="1105"/>
      <c r="O219" s="1105"/>
      <c r="P219" s="1105"/>
      <c r="Q219" s="1102"/>
      <c r="R219" s="1102"/>
      <c r="S219" s="1102"/>
    </row>
    <row r="220">
      <c r="A220" s="1098"/>
      <c r="B220" s="1099"/>
      <c r="C220" s="1029"/>
      <c r="D220" s="1029"/>
      <c r="E220" s="1029"/>
      <c r="F220" s="1103"/>
      <c r="G220" s="1030"/>
      <c r="H220" s="1030"/>
      <c r="I220" s="1029"/>
      <c r="J220" s="1029"/>
      <c r="K220" s="1030"/>
      <c r="L220" s="1031"/>
      <c r="M220" s="1105"/>
      <c r="N220" s="1105"/>
      <c r="O220" s="1105"/>
      <c r="P220" s="1105"/>
      <c r="Q220" s="1102"/>
      <c r="R220" s="1102"/>
      <c r="S220" s="1102"/>
    </row>
    <row r="221">
      <c r="A221" s="1098"/>
      <c r="B221" s="1099"/>
      <c r="C221" s="1029"/>
      <c r="D221" s="1029"/>
      <c r="E221" s="1030"/>
      <c r="F221" s="1103"/>
      <c r="G221" s="1030"/>
      <c r="H221" s="1030"/>
      <c r="I221" s="1029"/>
      <c r="J221" s="1029"/>
      <c r="K221" s="1030"/>
      <c r="L221" s="1031"/>
      <c r="M221" s="1105"/>
      <c r="N221" s="1105"/>
      <c r="O221" s="1105"/>
      <c r="P221" s="1105"/>
      <c r="Q221" s="1102"/>
      <c r="R221" s="1102"/>
      <c r="S221" s="1102"/>
    </row>
    <row r="222">
      <c r="A222" s="1098"/>
      <c r="B222" s="1099"/>
      <c r="C222" s="1029"/>
      <c r="D222" s="1029"/>
      <c r="E222" s="1030"/>
      <c r="F222" s="1103"/>
      <c r="G222" s="1030"/>
      <c r="H222" s="1030"/>
      <c r="I222" s="1029"/>
      <c r="J222" s="1030"/>
      <c r="K222" s="1030"/>
      <c r="L222" s="1031"/>
      <c r="M222" s="1105"/>
      <c r="N222" s="1105"/>
      <c r="O222" s="1105"/>
      <c r="P222" s="1105"/>
      <c r="Q222" s="1102"/>
      <c r="R222" s="1102"/>
      <c r="S222" s="1102"/>
    </row>
    <row r="223">
      <c r="A223" s="1098"/>
      <c r="B223" s="1099"/>
      <c r="C223" s="1029"/>
      <c r="D223" s="1029"/>
      <c r="E223" s="1030"/>
      <c r="F223" s="1103"/>
      <c r="G223" s="1030"/>
      <c r="H223" s="1030"/>
      <c r="I223" s="1029"/>
      <c r="J223" s="1029"/>
      <c r="K223" s="1030"/>
      <c r="L223" s="1031"/>
      <c r="M223" s="1105"/>
      <c r="N223" s="1105"/>
      <c r="O223" s="1105"/>
      <c r="P223" s="1105"/>
      <c r="Q223" s="1102"/>
      <c r="R223" s="1102"/>
      <c r="S223" s="1102"/>
    </row>
    <row r="224">
      <c r="A224" s="1098"/>
      <c r="B224" s="1099"/>
      <c r="C224" s="1029"/>
      <c r="D224" s="1029"/>
      <c r="E224" s="1029"/>
      <c r="F224" s="1103"/>
      <c r="G224" s="1030"/>
      <c r="H224" s="1030"/>
      <c r="I224" s="1029"/>
      <c r="J224" s="1029"/>
      <c r="K224" s="1030"/>
      <c r="L224" s="1031"/>
      <c r="M224" s="1105"/>
      <c r="N224" s="1105"/>
      <c r="O224" s="1105"/>
      <c r="P224" s="1105"/>
      <c r="Q224" s="1102"/>
      <c r="R224" s="1102"/>
      <c r="S224" s="1102"/>
    </row>
    <row r="225">
      <c r="A225" s="1098"/>
      <c r="B225" s="1099"/>
      <c r="C225" s="1029"/>
      <c r="D225" s="1029"/>
      <c r="E225" s="1029"/>
      <c r="F225" s="1103"/>
      <c r="G225" s="1030"/>
      <c r="H225" s="1030"/>
      <c r="I225" s="1029"/>
      <c r="J225" s="1030"/>
      <c r="K225" s="1030"/>
      <c r="L225" s="1031"/>
      <c r="M225" s="1105"/>
      <c r="N225" s="1105"/>
      <c r="O225" s="1105"/>
      <c r="P225" s="1105"/>
      <c r="Q225" s="1102"/>
      <c r="R225" s="1102"/>
      <c r="S225" s="1102"/>
    </row>
    <row r="226">
      <c r="A226" s="1098"/>
      <c r="B226" s="1099"/>
      <c r="C226" s="1029"/>
      <c r="D226" s="1029"/>
      <c r="E226" s="1029"/>
      <c r="F226" s="1101"/>
      <c r="G226" s="1030"/>
      <c r="H226" s="1029"/>
      <c r="I226" s="1029"/>
      <c r="J226" s="1030"/>
      <c r="K226" s="1030"/>
      <c r="L226" s="1031"/>
      <c r="M226" s="1105"/>
      <c r="N226" s="1105"/>
      <c r="O226" s="1105"/>
      <c r="P226" s="1105"/>
      <c r="Q226" s="1102"/>
      <c r="R226" s="1102"/>
      <c r="S226" s="1102"/>
    </row>
    <row r="227">
      <c r="A227" s="1098"/>
      <c r="B227" s="1099"/>
      <c r="C227" s="1029"/>
      <c r="D227" s="1029"/>
      <c r="E227" s="1030"/>
      <c r="F227" s="1103"/>
      <c r="G227" s="1030"/>
      <c r="H227" s="1030"/>
      <c r="I227" s="1029"/>
      <c r="J227" s="1030"/>
      <c r="K227" s="1030"/>
      <c r="L227" s="1031"/>
      <c r="M227" s="1105"/>
      <c r="N227" s="1105"/>
      <c r="O227" s="1105"/>
      <c r="P227" s="1105"/>
      <c r="Q227" s="1102"/>
      <c r="R227" s="1102"/>
      <c r="S227" s="1102"/>
    </row>
    <row r="228">
      <c r="A228" s="1098"/>
      <c r="B228" s="1099"/>
      <c r="C228" s="1029"/>
      <c r="D228" s="1029"/>
      <c r="E228" s="1029"/>
      <c r="F228" s="1103"/>
      <c r="G228" s="1030"/>
      <c r="H228" s="1030"/>
      <c r="I228" s="1029"/>
      <c r="J228" s="1029"/>
      <c r="K228" s="1030"/>
      <c r="L228" s="1031"/>
      <c r="M228" s="1105"/>
      <c r="N228" s="1105"/>
      <c r="O228" s="1105"/>
      <c r="P228" s="1105"/>
      <c r="Q228" s="1102"/>
      <c r="R228" s="1102"/>
      <c r="S228" s="1102"/>
    </row>
    <row r="229">
      <c r="A229" s="1098"/>
      <c r="B229" s="1099"/>
      <c r="C229" s="1029"/>
      <c r="D229" s="1029"/>
      <c r="E229" s="1029"/>
      <c r="F229" s="1103"/>
      <c r="G229" s="1030"/>
      <c r="H229" s="1030"/>
      <c r="I229" s="1029"/>
      <c r="J229" s="1030"/>
      <c r="K229" s="1030"/>
      <c r="L229" s="1031"/>
      <c r="M229" s="1105"/>
      <c r="N229" s="1105"/>
      <c r="O229" s="1105"/>
      <c r="P229" s="1105"/>
      <c r="Q229" s="1102"/>
      <c r="R229" s="1102"/>
      <c r="S229" s="1102"/>
    </row>
    <row r="230">
      <c r="A230" s="1098"/>
      <c r="B230" s="1099"/>
      <c r="C230" s="1029"/>
      <c r="D230" s="1029"/>
      <c r="E230" s="1029"/>
      <c r="F230" s="1103"/>
      <c r="G230" s="1030"/>
      <c r="H230" s="1030"/>
      <c r="I230" s="1029"/>
      <c r="J230" s="1030"/>
      <c r="K230" s="1030"/>
      <c r="L230" s="1031"/>
      <c r="M230" s="1105"/>
      <c r="N230" s="1105"/>
      <c r="O230" s="1105"/>
      <c r="P230" s="1105"/>
      <c r="Q230" s="1102"/>
      <c r="R230" s="1102"/>
      <c r="S230" s="1102"/>
    </row>
    <row r="231">
      <c r="A231" s="1098"/>
      <c r="B231" s="1099"/>
      <c r="C231" s="1029"/>
      <c r="D231" s="1029"/>
      <c r="E231" s="1029"/>
      <c r="F231" s="1103"/>
      <c r="G231" s="1030"/>
      <c r="H231" s="1030"/>
      <c r="I231" s="1029"/>
      <c r="J231" s="1029"/>
      <c r="K231" s="1029"/>
      <c r="L231" s="1031"/>
      <c r="M231" s="1105"/>
      <c r="N231" s="1105"/>
      <c r="O231" s="1105"/>
      <c r="P231" s="1105"/>
      <c r="Q231" s="1102"/>
      <c r="R231" s="1102"/>
      <c r="S231" s="1102"/>
    </row>
    <row r="232">
      <c r="A232" s="1099"/>
      <c r="B232" s="1099"/>
      <c r="C232" s="1029"/>
      <c r="D232" s="1029"/>
      <c r="E232" s="1029"/>
      <c r="F232" s="1103"/>
      <c r="G232" s="1030"/>
      <c r="H232" s="1030"/>
      <c r="I232" s="1029"/>
      <c r="J232" s="1029"/>
      <c r="K232" s="1030"/>
      <c r="L232" s="1031"/>
      <c r="M232" s="1105"/>
      <c r="N232" s="1105"/>
      <c r="O232" s="1105"/>
      <c r="P232" s="1105"/>
      <c r="Q232" s="1102"/>
      <c r="R232" s="1102"/>
      <c r="S232" s="1102"/>
    </row>
    <row r="233">
      <c r="A233" s="1099"/>
      <c r="B233" s="1099"/>
      <c r="C233" s="1029"/>
      <c r="D233" s="1029"/>
      <c r="E233" s="1029"/>
      <c r="F233" s="1101"/>
      <c r="G233" s="1029"/>
      <c r="H233" s="1099"/>
      <c r="I233" s="1029"/>
      <c r="J233" s="1029"/>
      <c r="K233" s="1030"/>
      <c r="L233" s="1031"/>
      <c r="M233" s="1105"/>
      <c r="N233" s="1105"/>
      <c r="O233" s="1105"/>
      <c r="P233" s="1105"/>
      <c r="Q233" s="1102"/>
      <c r="R233" s="1102"/>
      <c r="S233" s="1102"/>
    </row>
    <row r="234">
      <c r="A234" s="1099"/>
      <c r="B234" s="1099"/>
      <c r="C234" s="1029"/>
      <c r="D234" s="1029"/>
      <c r="E234" s="1029"/>
      <c r="F234" s="1101"/>
      <c r="G234" s="1029"/>
      <c r="H234" s="1030"/>
      <c r="I234" s="1029"/>
      <c r="J234" s="1030"/>
      <c r="K234" s="1030"/>
      <c r="L234" s="1031"/>
      <c r="M234" s="1105"/>
      <c r="N234" s="1105"/>
      <c r="O234" s="1105"/>
      <c r="P234" s="1105"/>
      <c r="Q234" s="1102"/>
      <c r="R234" s="1102"/>
      <c r="S234" s="1102"/>
    </row>
    <row r="235">
      <c r="A235" s="1099"/>
      <c r="B235" s="1099"/>
      <c r="C235" s="1029"/>
      <c r="D235" s="1029"/>
      <c r="E235" s="1029"/>
      <c r="F235" s="1103"/>
      <c r="G235" s="1030"/>
      <c r="H235" s="1030"/>
      <c r="I235" s="1029"/>
      <c r="J235" s="1029"/>
      <c r="K235" s="1030"/>
      <c r="L235" s="1031"/>
      <c r="M235" s="1105"/>
      <c r="N235" s="1105"/>
      <c r="O235" s="1105"/>
      <c r="P235" s="1105"/>
      <c r="Q235" s="1102"/>
      <c r="R235" s="1102"/>
      <c r="S235" s="1102"/>
    </row>
    <row r="236">
      <c r="A236" s="1099"/>
      <c r="B236" s="1099"/>
      <c r="C236" s="1029"/>
      <c r="D236" s="1029"/>
      <c r="E236" s="1029"/>
      <c r="F236" s="1101"/>
      <c r="G236" s="1029"/>
      <c r="H236" s="1030"/>
      <c r="I236" s="1029"/>
      <c r="J236" s="1030"/>
      <c r="K236" s="1030"/>
      <c r="L236" s="1031"/>
      <c r="M236" s="1105"/>
      <c r="N236" s="1105"/>
      <c r="O236" s="1105"/>
      <c r="P236" s="1105"/>
      <c r="Q236" s="1102"/>
      <c r="R236" s="1102"/>
      <c r="S236" s="1102"/>
    </row>
    <row r="237">
      <c r="A237" s="1099"/>
      <c r="B237" s="1099"/>
      <c r="C237" s="1029"/>
      <c r="D237" s="1029"/>
      <c r="E237" s="1029"/>
      <c r="F237" s="1101"/>
      <c r="G237" s="1029"/>
      <c r="H237" s="1030"/>
      <c r="I237" s="1029"/>
      <c r="J237" s="1030"/>
      <c r="K237" s="1030"/>
      <c r="L237" s="1031"/>
      <c r="M237" s="1105"/>
      <c r="N237" s="1105"/>
      <c r="O237" s="1105"/>
      <c r="P237" s="1105"/>
      <c r="Q237" s="1102"/>
      <c r="R237" s="1102"/>
      <c r="S237" s="1102"/>
    </row>
    <row r="238">
      <c r="A238" s="1099"/>
      <c r="B238" s="1099"/>
      <c r="C238" s="1029"/>
      <c r="D238" s="1029"/>
      <c r="E238" s="1029"/>
      <c r="F238" s="1101"/>
      <c r="G238" s="1029"/>
      <c r="H238" s="1030"/>
      <c r="I238" s="1029"/>
      <c r="J238" s="1030"/>
      <c r="K238" s="1030"/>
      <c r="L238" s="1031"/>
      <c r="M238" s="1105"/>
      <c r="N238" s="1105"/>
      <c r="O238" s="1105"/>
      <c r="P238" s="1105"/>
      <c r="Q238" s="1102"/>
      <c r="R238" s="1102"/>
      <c r="S238" s="1102"/>
    </row>
    <row r="239">
      <c r="A239" s="1099"/>
      <c r="B239" s="1099"/>
      <c r="C239" s="1029"/>
      <c r="D239" s="1029"/>
      <c r="E239" s="1029"/>
      <c r="F239" s="1101"/>
      <c r="G239" s="1029"/>
      <c r="H239" s="1030"/>
      <c r="I239" s="1029"/>
      <c r="J239" s="1030"/>
      <c r="K239" s="1030"/>
      <c r="L239" s="1031"/>
      <c r="M239" s="1105"/>
      <c r="N239" s="1105"/>
      <c r="O239" s="1105"/>
      <c r="P239" s="1105"/>
      <c r="Q239" s="1102"/>
      <c r="R239" s="1102"/>
      <c r="S239" s="1102"/>
    </row>
    <row r="240">
      <c r="A240" s="1099"/>
      <c r="B240" s="1099"/>
      <c r="C240" s="1029"/>
      <c r="D240" s="1029"/>
      <c r="E240" s="1029"/>
      <c r="F240" s="1103"/>
      <c r="G240" s="1030"/>
      <c r="H240" s="1099"/>
      <c r="I240" s="1029"/>
      <c r="J240" s="1030"/>
      <c r="K240" s="1030"/>
      <c r="L240" s="1031"/>
      <c r="M240" s="1105"/>
      <c r="N240" s="1105"/>
      <c r="O240" s="1105"/>
      <c r="P240" s="1105"/>
      <c r="Q240" s="1102"/>
      <c r="R240" s="1102"/>
      <c r="S240" s="1102"/>
    </row>
    <row r="241">
      <c r="A241" s="1099"/>
      <c r="B241" s="1099"/>
      <c r="C241" s="1029"/>
      <c r="D241" s="1029"/>
      <c r="E241" s="1029"/>
      <c r="F241" s="1101"/>
      <c r="G241" s="1029"/>
      <c r="H241" s="1099"/>
      <c r="I241" s="1029"/>
      <c r="J241" s="1029"/>
      <c r="K241" s="1030"/>
      <c r="L241" s="1031"/>
      <c r="M241" s="1105"/>
      <c r="N241" s="1105"/>
      <c r="O241" s="1105"/>
      <c r="P241" s="1105"/>
      <c r="Q241" s="1102"/>
      <c r="R241" s="1102"/>
      <c r="S241" s="1102"/>
    </row>
    <row r="242">
      <c r="A242" s="1099"/>
      <c r="B242" s="1099"/>
      <c r="C242" s="1029"/>
      <c r="D242" s="1029"/>
      <c r="E242" s="1029"/>
      <c r="F242" s="1103"/>
      <c r="G242" s="1030"/>
      <c r="H242" s="1030"/>
      <c r="I242" s="1029"/>
      <c r="J242" s="1030"/>
      <c r="K242" s="1030"/>
      <c r="L242" s="1031"/>
      <c r="M242" s="1105"/>
      <c r="N242" s="1105"/>
      <c r="O242" s="1105"/>
      <c r="P242" s="1105"/>
      <c r="Q242" s="1102"/>
      <c r="R242" s="1102"/>
      <c r="S242" s="1102"/>
    </row>
    <row r="243">
      <c r="A243" s="1099"/>
      <c r="B243" s="1099"/>
      <c r="C243" s="1029"/>
      <c r="D243" s="1029"/>
      <c r="E243" s="1029"/>
      <c r="F243" s="1103"/>
      <c r="G243" s="1029"/>
      <c r="H243" s="1099"/>
      <c r="I243" s="1029"/>
      <c r="J243" s="1029"/>
      <c r="K243" s="1030"/>
      <c r="L243" s="1031"/>
      <c r="M243" s="1105"/>
      <c r="N243" s="1105"/>
      <c r="O243" s="1105"/>
      <c r="P243" s="1105"/>
      <c r="Q243" s="1102"/>
      <c r="R243" s="1102"/>
      <c r="S243" s="1102"/>
    </row>
    <row r="244">
      <c r="A244" s="1099"/>
      <c r="B244" s="1099"/>
      <c r="C244" s="1029"/>
      <c r="D244" s="1029"/>
      <c r="E244" s="1029"/>
      <c r="F244" s="1103"/>
      <c r="G244" s="1030"/>
      <c r="H244" s="1030"/>
      <c r="I244" s="1029"/>
      <c r="J244" s="1030"/>
      <c r="K244" s="1030"/>
      <c r="L244" s="1031"/>
      <c r="M244" s="1105"/>
      <c r="N244" s="1105"/>
      <c r="O244" s="1105"/>
      <c r="P244" s="1105"/>
      <c r="Q244" s="1102"/>
      <c r="R244" s="1102"/>
      <c r="S244" s="1102"/>
    </row>
    <row r="245">
      <c r="A245" s="1099"/>
      <c r="B245" s="1099"/>
      <c r="C245" s="1029"/>
      <c r="D245" s="1029"/>
      <c r="E245" s="1029"/>
      <c r="F245" s="1101"/>
      <c r="G245" s="1029"/>
      <c r="H245" s="1029"/>
      <c r="I245" s="1029"/>
      <c r="J245" s="1030"/>
      <c r="K245" s="1030"/>
      <c r="L245" s="1031"/>
      <c r="M245" s="1105"/>
      <c r="N245" s="1105"/>
      <c r="O245" s="1105"/>
      <c r="P245" s="1105"/>
      <c r="Q245" s="1102"/>
      <c r="R245" s="1102"/>
      <c r="S245" s="1102"/>
    </row>
    <row r="246">
      <c r="A246" s="1099"/>
      <c r="B246" s="1099"/>
      <c r="C246" s="1029"/>
      <c r="D246" s="1029"/>
      <c r="E246" s="1029"/>
      <c r="F246" s="1103"/>
      <c r="G246" s="1030"/>
      <c r="H246" s="1099"/>
      <c r="I246" s="1029"/>
      <c r="J246" s="1030"/>
      <c r="K246" s="1030"/>
      <c r="L246" s="1031"/>
      <c r="M246" s="1105"/>
      <c r="N246" s="1105"/>
      <c r="O246" s="1105"/>
      <c r="P246" s="1105"/>
      <c r="Q246" s="1102"/>
      <c r="R246" s="1102"/>
      <c r="S246" s="1102"/>
    </row>
    <row r="247">
      <c r="A247" s="1099"/>
      <c r="B247" s="1099"/>
      <c r="C247" s="1029"/>
      <c r="D247" s="1029"/>
      <c r="E247" s="1029"/>
      <c r="F247" s="1101"/>
      <c r="G247" s="1029"/>
      <c r="H247" s="1030"/>
      <c r="I247" s="1029"/>
      <c r="J247" s="1030"/>
      <c r="K247" s="1030"/>
      <c r="L247" s="1031"/>
      <c r="M247" s="1105"/>
      <c r="N247" s="1105"/>
      <c r="O247" s="1105"/>
      <c r="P247" s="1105"/>
      <c r="Q247" s="1102"/>
      <c r="R247" s="1102"/>
      <c r="S247" s="1102"/>
    </row>
    <row r="248">
      <c r="A248" s="1099"/>
      <c r="B248" s="1099"/>
      <c r="C248" s="1029"/>
      <c r="D248" s="1029"/>
      <c r="E248" s="1029"/>
      <c r="F248" s="1103"/>
      <c r="G248" s="1030"/>
      <c r="H248" s="1117"/>
      <c r="I248" s="1029"/>
      <c r="J248" s="1030"/>
      <c r="K248" s="1030"/>
      <c r="L248" s="1031"/>
      <c r="M248" s="1105"/>
      <c r="N248" s="1105"/>
      <c r="O248" s="1105"/>
      <c r="P248" s="1105"/>
      <c r="Q248" s="1102"/>
      <c r="R248" s="1102"/>
      <c r="S248" s="1102"/>
    </row>
    <row r="249">
      <c r="A249" s="1099"/>
      <c r="B249" s="1099"/>
      <c r="C249" s="1029"/>
      <c r="D249" s="1029"/>
      <c r="E249" s="1118"/>
      <c r="F249" s="1101"/>
      <c r="G249" s="1029"/>
      <c r="H249" s="1099"/>
      <c r="I249" s="1029"/>
      <c r="J249" s="1030"/>
      <c r="K249" s="1030"/>
      <c r="L249" s="1031"/>
      <c r="M249" s="1105"/>
      <c r="N249" s="1105"/>
      <c r="O249" s="1105"/>
      <c r="P249" s="1105"/>
      <c r="Q249" s="1102"/>
      <c r="R249" s="1102"/>
      <c r="S249" s="1102"/>
    </row>
    <row r="250">
      <c r="A250" s="1099"/>
      <c r="B250" s="1099"/>
      <c r="C250" s="1029"/>
      <c r="D250" s="1029"/>
      <c r="E250" s="1029"/>
      <c r="F250" s="1103"/>
      <c r="G250" s="1030"/>
      <c r="H250" s="1030"/>
      <c r="I250" s="1029"/>
      <c r="J250" s="1030"/>
      <c r="K250" s="1030"/>
      <c r="L250" s="1031"/>
      <c r="M250" s="1105"/>
      <c r="N250" s="1105"/>
      <c r="O250" s="1105"/>
      <c r="P250" s="1105"/>
      <c r="Q250" s="1102"/>
      <c r="R250" s="1102"/>
      <c r="S250" s="1102"/>
    </row>
    <row r="251">
      <c r="A251" s="1099"/>
      <c r="B251" s="1099"/>
      <c r="C251" s="1029"/>
      <c r="D251" s="1029"/>
      <c r="E251" s="1029"/>
      <c r="F251" s="1101"/>
      <c r="G251" s="1029"/>
      <c r="H251" s="1029"/>
      <c r="I251" s="1029"/>
      <c r="J251" s="1030"/>
      <c r="K251" s="1030"/>
      <c r="L251" s="1031"/>
      <c r="M251" s="1105"/>
      <c r="N251" s="1105"/>
      <c r="O251" s="1105"/>
      <c r="P251" s="1105"/>
      <c r="Q251" s="1102"/>
      <c r="R251" s="1102"/>
      <c r="S251" s="1102"/>
    </row>
    <row r="252">
      <c r="A252" s="1099"/>
      <c r="B252" s="1099"/>
      <c r="C252" s="1029"/>
      <c r="D252" s="1029"/>
      <c r="E252" s="1029"/>
      <c r="F252" s="1101"/>
      <c r="G252" s="1030"/>
      <c r="H252" s="1099"/>
      <c r="I252" s="1029"/>
      <c r="J252" s="1029"/>
      <c r="K252" s="1030"/>
      <c r="L252" s="1031"/>
      <c r="M252" s="1105"/>
      <c r="N252" s="1105"/>
      <c r="O252" s="1105"/>
      <c r="P252" s="1105"/>
      <c r="Q252" s="1102"/>
      <c r="R252" s="1102"/>
      <c r="S252" s="1102"/>
    </row>
    <row r="253">
      <c r="A253" s="1099"/>
      <c r="B253" s="1099"/>
      <c r="C253" s="1029"/>
      <c r="D253" s="1029"/>
      <c r="E253" s="1029"/>
      <c r="F253" s="1103"/>
      <c r="G253" s="1030"/>
      <c r="H253" s="1030"/>
      <c r="I253" s="1029"/>
      <c r="J253" s="1030"/>
      <c r="K253" s="1030"/>
      <c r="L253" s="1031"/>
      <c r="M253" s="1105"/>
      <c r="N253" s="1105"/>
      <c r="O253" s="1105"/>
      <c r="P253" s="1105"/>
      <c r="Q253" s="1102"/>
      <c r="R253" s="1102"/>
      <c r="S253" s="1102"/>
    </row>
    <row r="254">
      <c r="A254" s="1099"/>
      <c r="B254" s="1099"/>
      <c r="C254" s="1029"/>
      <c r="D254" s="1029"/>
      <c r="E254" s="1029"/>
      <c r="F254" s="1101"/>
      <c r="G254" s="1029"/>
      <c r="H254" s="1030"/>
      <c r="I254" s="1029"/>
      <c r="J254" s="1030"/>
      <c r="K254" s="1030"/>
      <c r="L254" s="1031"/>
      <c r="M254" s="1105"/>
      <c r="N254" s="1105"/>
      <c r="O254" s="1105"/>
      <c r="P254" s="1105"/>
      <c r="Q254" s="1102"/>
      <c r="R254" s="1102"/>
      <c r="S254" s="1102"/>
    </row>
    <row r="255">
      <c r="A255" s="1099"/>
      <c r="B255" s="1099"/>
      <c r="C255" s="1029"/>
      <c r="D255" s="1029"/>
      <c r="E255" s="1029"/>
      <c r="F255" s="1101"/>
      <c r="G255" s="1029"/>
      <c r="H255" s="1030"/>
      <c r="I255" s="1029"/>
      <c r="J255" s="1030"/>
      <c r="K255" s="1030"/>
      <c r="L255" s="1031"/>
      <c r="M255" s="1105"/>
      <c r="N255" s="1105"/>
      <c r="O255" s="1105"/>
      <c r="P255" s="1105"/>
      <c r="Q255" s="1102"/>
      <c r="R255" s="1102"/>
      <c r="S255" s="1102"/>
    </row>
    <row r="256">
      <c r="A256" s="1099"/>
      <c r="B256" s="1099"/>
      <c r="C256" s="1029"/>
      <c r="D256" s="1029"/>
      <c r="E256" s="1029"/>
      <c r="F256" s="1101"/>
      <c r="G256" s="1029"/>
      <c r="H256" s="1030"/>
      <c r="I256" s="1029"/>
      <c r="J256" s="1030"/>
      <c r="K256" s="1030"/>
      <c r="L256" s="1031"/>
      <c r="M256" s="1105"/>
      <c r="N256" s="1105"/>
      <c r="O256" s="1105"/>
      <c r="P256" s="1105"/>
      <c r="Q256" s="1102"/>
      <c r="R256" s="1102"/>
      <c r="S256" s="1102"/>
    </row>
    <row r="257">
      <c r="A257" s="1099"/>
      <c r="B257" s="1099"/>
      <c r="C257" s="1029"/>
      <c r="D257" s="1029"/>
      <c r="E257" s="1029"/>
      <c r="F257" s="1103"/>
      <c r="G257" s="1030"/>
      <c r="H257" s="1099"/>
      <c r="I257" s="1029"/>
      <c r="J257" s="1029"/>
      <c r="K257" s="1030"/>
      <c r="L257" s="1031"/>
      <c r="M257" s="1105"/>
      <c r="N257" s="1105"/>
      <c r="O257" s="1105"/>
      <c r="P257" s="1105"/>
      <c r="Q257" s="1102"/>
      <c r="R257" s="1102"/>
      <c r="S257" s="1102"/>
    </row>
    <row r="258">
      <c r="A258" s="1099"/>
      <c r="B258" s="1099"/>
      <c r="C258" s="1029"/>
      <c r="D258" s="1029"/>
      <c r="E258" s="1029"/>
      <c r="F258" s="1103"/>
      <c r="G258" s="1030"/>
      <c r="H258" s="1029"/>
      <c r="I258" s="1029"/>
      <c r="J258" s="1030"/>
      <c r="K258" s="1030"/>
      <c r="L258" s="1031"/>
      <c r="M258" s="1105"/>
      <c r="N258" s="1105"/>
      <c r="O258" s="1105"/>
      <c r="P258" s="1105"/>
      <c r="Q258" s="1102"/>
      <c r="R258" s="1102"/>
      <c r="S258" s="1102"/>
    </row>
    <row r="259">
      <c r="A259" s="1099"/>
      <c r="B259" s="1099"/>
      <c r="C259" s="1029"/>
      <c r="D259" s="1029"/>
      <c r="E259" s="1029"/>
      <c r="F259" s="1101"/>
      <c r="G259" s="1030"/>
      <c r="H259" s="1099"/>
      <c r="I259" s="1029"/>
      <c r="J259" s="1029"/>
      <c r="K259" s="1030"/>
      <c r="L259" s="1031"/>
      <c r="M259" s="1105"/>
      <c r="N259" s="1105"/>
      <c r="O259" s="1105"/>
      <c r="P259" s="1105"/>
      <c r="Q259" s="1102"/>
      <c r="R259" s="1102"/>
      <c r="S259" s="1102"/>
    </row>
    <row r="260">
      <c r="A260" s="1099"/>
      <c r="B260" s="1099"/>
      <c r="C260" s="1029"/>
      <c r="D260" s="1029"/>
      <c r="E260" s="1029"/>
      <c r="F260" s="1101"/>
      <c r="G260" s="1029"/>
      <c r="H260" s="1030"/>
      <c r="I260" s="1029"/>
      <c r="J260" s="1030"/>
      <c r="K260" s="1030"/>
      <c r="L260" s="1031"/>
      <c r="M260" s="1105"/>
      <c r="N260" s="1105"/>
      <c r="O260" s="1105"/>
      <c r="P260" s="1105"/>
      <c r="Q260" s="1102"/>
      <c r="R260" s="1102"/>
      <c r="S260" s="1102"/>
    </row>
    <row r="261">
      <c r="A261" s="1099"/>
      <c r="B261" s="1099"/>
      <c r="C261" s="1029"/>
      <c r="D261" s="1029"/>
      <c r="E261" s="1029"/>
      <c r="F261" s="1103"/>
      <c r="G261" s="1030"/>
      <c r="H261" s="1099"/>
      <c r="I261" s="1029"/>
      <c r="J261" s="1029"/>
      <c r="K261" s="1030"/>
      <c r="L261" s="1031"/>
      <c r="M261" s="1105"/>
      <c r="N261" s="1105"/>
      <c r="O261" s="1105"/>
      <c r="P261" s="1105"/>
      <c r="Q261" s="1102"/>
      <c r="R261" s="1102"/>
      <c r="S261" s="1102"/>
    </row>
    <row r="262">
      <c r="A262" s="1099"/>
      <c r="B262" s="1099"/>
      <c r="C262" s="1029"/>
      <c r="D262" s="1029"/>
      <c r="E262" s="1029"/>
      <c r="F262" s="1101"/>
      <c r="G262" s="1029"/>
      <c r="H262" s="1030"/>
      <c r="I262" s="1029"/>
      <c r="J262" s="1030"/>
      <c r="K262" s="1030"/>
      <c r="L262" s="1031"/>
      <c r="M262" s="1105"/>
      <c r="N262" s="1105"/>
      <c r="O262" s="1105"/>
      <c r="P262" s="1105"/>
      <c r="Q262" s="1102"/>
      <c r="R262" s="1102"/>
      <c r="S262" s="1102"/>
    </row>
    <row r="263">
      <c r="A263" s="1099"/>
      <c r="B263" s="1099"/>
      <c r="C263" s="1029"/>
      <c r="D263" s="1029"/>
      <c r="E263" s="1029"/>
      <c r="F263" s="1103"/>
      <c r="G263" s="1030"/>
      <c r="H263" s="1099"/>
      <c r="I263" s="1029"/>
      <c r="J263" s="1030"/>
      <c r="K263" s="1030"/>
      <c r="L263" s="1031"/>
      <c r="M263" s="1105"/>
      <c r="N263" s="1105"/>
      <c r="O263" s="1105"/>
      <c r="P263" s="1105"/>
      <c r="Q263" s="1102"/>
      <c r="R263" s="1102"/>
      <c r="S263" s="1102"/>
    </row>
    <row r="264">
      <c r="A264" s="1099"/>
      <c r="B264" s="1099"/>
      <c r="C264" s="1029"/>
      <c r="D264" s="1029"/>
      <c r="E264" s="1029"/>
      <c r="F264" s="1101"/>
      <c r="G264" s="1029"/>
      <c r="H264" s="1030"/>
      <c r="I264" s="1029"/>
      <c r="J264" s="1030"/>
      <c r="K264" s="1030"/>
      <c r="L264" s="1031"/>
      <c r="M264" s="1105"/>
      <c r="N264" s="1105"/>
      <c r="O264" s="1105"/>
      <c r="P264" s="1105"/>
      <c r="Q264" s="1102"/>
      <c r="R264" s="1102"/>
      <c r="S264" s="1102"/>
    </row>
    <row r="265">
      <c r="A265" s="1099"/>
      <c r="B265" s="1099"/>
      <c r="C265" s="1029"/>
      <c r="D265" s="1029"/>
      <c r="E265" s="1029"/>
      <c r="F265" s="1103"/>
      <c r="G265" s="1030"/>
      <c r="H265" s="1099"/>
      <c r="I265" s="1029"/>
      <c r="J265" s="1029"/>
      <c r="K265" s="1030"/>
      <c r="L265" s="1031"/>
      <c r="M265" s="1105"/>
      <c r="N265" s="1105"/>
      <c r="O265" s="1105"/>
      <c r="P265" s="1105"/>
      <c r="Q265" s="1102"/>
      <c r="R265" s="1102"/>
      <c r="S265" s="1102"/>
    </row>
    <row r="266">
      <c r="A266" s="1099"/>
      <c r="B266" s="1099"/>
      <c r="C266" s="1029"/>
      <c r="D266" s="1029"/>
      <c r="E266" s="1029"/>
      <c r="F266" s="1103"/>
      <c r="G266" s="1030"/>
      <c r="H266" s="1030"/>
      <c r="I266" s="1029"/>
      <c r="J266" s="1030"/>
      <c r="K266" s="1030"/>
      <c r="L266" s="1031"/>
      <c r="M266" s="1105"/>
      <c r="N266" s="1105"/>
      <c r="O266" s="1105"/>
      <c r="P266" s="1105"/>
      <c r="Q266" s="1102"/>
      <c r="R266" s="1102"/>
      <c r="S266" s="1102"/>
    </row>
    <row r="267">
      <c r="A267" s="1099"/>
      <c r="B267" s="1099"/>
      <c r="C267" s="1029"/>
      <c r="D267" s="1029"/>
      <c r="E267" s="1029"/>
      <c r="F267" s="1101"/>
      <c r="G267" s="1029"/>
      <c r="H267" s="1030"/>
      <c r="I267" s="1029"/>
      <c r="J267" s="1030"/>
      <c r="K267" s="1030"/>
      <c r="L267" s="1031"/>
      <c r="M267" s="1105"/>
      <c r="N267" s="1105"/>
      <c r="O267" s="1105"/>
      <c r="P267" s="1105"/>
      <c r="Q267" s="1102"/>
      <c r="R267" s="1102"/>
      <c r="S267" s="1102"/>
    </row>
    <row r="268">
      <c r="A268" s="1099"/>
      <c r="B268" s="1099"/>
      <c r="C268" s="1029"/>
      <c r="D268" s="1029"/>
      <c r="E268" s="1029"/>
      <c r="F268" s="1103"/>
      <c r="G268" s="1030"/>
      <c r="H268" s="1030"/>
      <c r="I268" s="1029"/>
      <c r="J268" s="1030"/>
      <c r="K268" s="1030"/>
      <c r="L268" s="1031"/>
      <c r="M268" s="1105"/>
      <c r="N268" s="1105"/>
      <c r="O268" s="1105"/>
      <c r="P268" s="1105"/>
      <c r="Q268" s="1102"/>
      <c r="R268" s="1102"/>
      <c r="S268" s="1102"/>
    </row>
    <row r="269">
      <c r="A269" s="1099"/>
      <c r="B269" s="1099"/>
      <c r="C269" s="1029"/>
      <c r="D269" s="1029"/>
      <c r="E269" s="1029"/>
      <c r="F269" s="1103"/>
      <c r="G269" s="1030"/>
      <c r="H269" s="1030"/>
      <c r="I269" s="1029"/>
      <c r="J269" s="1030"/>
      <c r="K269" s="1030"/>
      <c r="L269" s="1031"/>
      <c r="M269" s="1105"/>
      <c r="N269" s="1105"/>
      <c r="O269" s="1105"/>
      <c r="P269" s="1105"/>
      <c r="Q269" s="1102"/>
      <c r="R269" s="1102"/>
      <c r="S269" s="1102"/>
    </row>
    <row r="270">
      <c r="A270" s="1099"/>
      <c r="B270" s="1099"/>
      <c r="C270" s="1029"/>
      <c r="D270" s="1029"/>
      <c r="E270" s="1029"/>
      <c r="F270" s="1101"/>
      <c r="G270" s="1029"/>
      <c r="H270" s="1030"/>
      <c r="I270" s="1029"/>
      <c r="J270" s="1030"/>
      <c r="K270" s="1030"/>
      <c r="L270" s="1031"/>
      <c r="M270" s="1105"/>
      <c r="N270" s="1105"/>
      <c r="O270" s="1105"/>
      <c r="P270" s="1105"/>
      <c r="Q270" s="1102"/>
      <c r="R270" s="1102"/>
      <c r="S270" s="1102"/>
    </row>
    <row r="271">
      <c r="A271" s="1099"/>
      <c r="B271" s="1099"/>
      <c r="C271" s="1029"/>
      <c r="D271" s="1029"/>
      <c r="E271" s="1029"/>
      <c r="F271" s="1101"/>
      <c r="G271" s="1029"/>
      <c r="H271" s="1030"/>
      <c r="I271" s="1029"/>
      <c r="J271" s="1029"/>
      <c r="K271" s="1030"/>
      <c r="L271" s="1031"/>
      <c r="M271" s="1105"/>
      <c r="N271" s="1105"/>
      <c r="O271" s="1105"/>
      <c r="P271" s="1105"/>
      <c r="Q271" s="1102"/>
      <c r="R271" s="1102"/>
      <c r="S271" s="1102"/>
    </row>
    <row r="272">
      <c r="A272" s="1099"/>
      <c r="B272" s="1099"/>
      <c r="C272" s="1029"/>
      <c r="D272" s="1029"/>
      <c r="E272" s="1029"/>
      <c r="F272" s="1103"/>
      <c r="G272" s="1029"/>
      <c r="H272" s="1099"/>
      <c r="I272" s="1029"/>
      <c r="J272" s="1029"/>
      <c r="K272" s="1030"/>
      <c r="L272" s="1031"/>
      <c r="M272" s="1105"/>
      <c r="N272" s="1105"/>
      <c r="O272" s="1105"/>
      <c r="P272" s="1105"/>
      <c r="Q272" s="1102"/>
      <c r="R272" s="1102"/>
      <c r="S272" s="1102"/>
    </row>
    <row r="273">
      <c r="A273" s="1099"/>
      <c r="B273" s="1099"/>
      <c r="C273" s="1029"/>
      <c r="D273" s="1029"/>
      <c r="E273" s="1029"/>
      <c r="F273" s="1103"/>
      <c r="G273" s="1030"/>
      <c r="H273" s="1117"/>
      <c r="I273" s="1029"/>
      <c r="J273" s="1029"/>
      <c r="K273" s="1030"/>
      <c r="L273" s="1031"/>
      <c r="M273" s="1105"/>
      <c r="N273" s="1105"/>
      <c r="O273" s="1105"/>
      <c r="P273" s="1105"/>
      <c r="Q273" s="1102"/>
      <c r="R273" s="1102"/>
      <c r="S273" s="1102"/>
    </row>
    <row r="274">
      <c r="A274" s="1099"/>
      <c r="B274" s="1099"/>
      <c r="C274" s="1029"/>
      <c r="D274" s="1029"/>
      <c r="E274" s="1029"/>
      <c r="F274" s="1101"/>
      <c r="G274" s="1029"/>
      <c r="H274" s="1099"/>
      <c r="I274" s="1029"/>
      <c r="J274" s="1029"/>
      <c r="K274" s="1030"/>
      <c r="L274" s="1031"/>
      <c r="M274" s="1105"/>
      <c r="N274" s="1105"/>
      <c r="O274" s="1105"/>
      <c r="P274" s="1105"/>
      <c r="Q274" s="1102"/>
      <c r="R274" s="1102"/>
      <c r="S274" s="1102"/>
    </row>
    <row r="275">
      <c r="A275" s="1099"/>
      <c r="B275" s="1099"/>
      <c r="C275" s="1029"/>
      <c r="D275" s="1029"/>
      <c r="E275" s="1029"/>
      <c r="F275" s="1101"/>
      <c r="G275" s="1029"/>
      <c r="H275" s="1117"/>
      <c r="I275" s="1029"/>
      <c r="J275" s="1029"/>
      <c r="K275" s="1030"/>
      <c r="L275" s="1031"/>
      <c r="M275" s="1105"/>
      <c r="N275" s="1105"/>
      <c r="O275" s="1105"/>
      <c r="P275" s="1105"/>
      <c r="Q275" s="1102"/>
      <c r="R275" s="1102"/>
      <c r="S275" s="1102"/>
    </row>
    <row r="276">
      <c r="A276" s="1099"/>
      <c r="B276" s="1099"/>
      <c r="C276" s="1029"/>
      <c r="D276" s="1029"/>
      <c r="E276" s="1029"/>
      <c r="F276" s="1101"/>
      <c r="G276" s="1029"/>
      <c r="H276" s="1030"/>
      <c r="I276" s="1029"/>
      <c r="J276" s="1029"/>
      <c r="K276" s="1030"/>
      <c r="L276" s="1031"/>
      <c r="M276" s="1105"/>
      <c r="N276" s="1105"/>
      <c r="O276" s="1105"/>
      <c r="P276" s="1105"/>
      <c r="Q276" s="1102"/>
      <c r="R276" s="1102"/>
      <c r="S276" s="1102"/>
    </row>
    <row r="277">
      <c r="A277" s="1099"/>
      <c r="B277" s="1099"/>
      <c r="C277" s="1029"/>
      <c r="D277" s="1029"/>
      <c r="E277" s="1029"/>
      <c r="F277" s="1101"/>
      <c r="G277" s="1029"/>
      <c r="H277" s="1030"/>
      <c r="I277" s="1029"/>
      <c r="J277" s="1030"/>
      <c r="K277" s="1030"/>
      <c r="L277" s="1031"/>
      <c r="M277" s="1105"/>
      <c r="N277" s="1105"/>
      <c r="O277" s="1105"/>
      <c r="P277" s="1105"/>
      <c r="Q277" s="1102"/>
      <c r="R277" s="1102"/>
      <c r="S277" s="1102"/>
    </row>
    <row r="278">
      <c r="A278" s="1099"/>
      <c r="B278" s="1099"/>
      <c r="C278" s="1029"/>
      <c r="D278" s="1029"/>
      <c r="E278" s="1029"/>
      <c r="F278" s="1101"/>
      <c r="G278" s="1029"/>
      <c r="H278" s="1030"/>
      <c r="I278" s="1029"/>
      <c r="J278" s="1030"/>
      <c r="K278" s="1030"/>
      <c r="L278" s="1031"/>
      <c r="M278" s="1105"/>
      <c r="N278" s="1105"/>
      <c r="O278" s="1105"/>
      <c r="P278" s="1105"/>
      <c r="Q278" s="1102"/>
      <c r="R278" s="1102"/>
      <c r="S278" s="1102"/>
    </row>
    <row r="279">
      <c r="A279" s="1099"/>
      <c r="B279" s="1099"/>
      <c r="C279" s="1029"/>
      <c r="D279" s="1029"/>
      <c r="E279" s="1029"/>
      <c r="F279" s="1103"/>
      <c r="G279" s="1030"/>
      <c r="H279" s="1030"/>
      <c r="I279" s="1029"/>
      <c r="J279" s="1030"/>
      <c r="K279" s="1030"/>
      <c r="L279" s="1031"/>
      <c r="M279" s="1105"/>
      <c r="N279" s="1105"/>
      <c r="O279" s="1105"/>
      <c r="P279" s="1105"/>
      <c r="Q279" s="1102"/>
      <c r="R279" s="1102"/>
      <c r="S279" s="1102"/>
    </row>
    <row r="280">
      <c r="A280" s="1099"/>
      <c r="B280" s="1099"/>
      <c r="C280" s="1029"/>
      <c r="D280" s="1029"/>
      <c r="E280" s="1029"/>
      <c r="F280" s="1101"/>
      <c r="G280" s="1030"/>
      <c r="H280" s="1099"/>
      <c r="I280" s="1029"/>
      <c r="J280" s="1119"/>
      <c r="K280" s="1030"/>
      <c r="L280" s="1031"/>
      <c r="M280" s="1105"/>
      <c r="N280" s="1105"/>
      <c r="O280" s="1105"/>
      <c r="P280" s="1105"/>
      <c r="Q280" s="1102"/>
      <c r="R280" s="1102"/>
      <c r="S280" s="1102"/>
    </row>
    <row r="281">
      <c r="A281" s="1099"/>
      <c r="B281" s="1099"/>
      <c r="C281" s="1029"/>
      <c r="D281" s="1029"/>
      <c r="E281" s="1029"/>
      <c r="F281" s="1101"/>
      <c r="G281" s="1029"/>
      <c r="H281" s="1117"/>
      <c r="I281" s="1029"/>
      <c r="J281" s="1029"/>
      <c r="K281" s="1030"/>
      <c r="L281" s="1031"/>
      <c r="M281" s="1105"/>
      <c r="N281" s="1105"/>
      <c r="O281" s="1105"/>
      <c r="P281" s="1105"/>
      <c r="Q281" s="1102"/>
      <c r="R281" s="1102"/>
      <c r="S281" s="1102"/>
    </row>
    <row r="282">
      <c r="A282" s="1099"/>
      <c r="B282" s="1099"/>
      <c r="C282" s="1029"/>
      <c r="D282" s="1029"/>
      <c r="E282" s="1029"/>
      <c r="F282" s="1101"/>
      <c r="G282" s="1029"/>
      <c r="H282" s="1030"/>
      <c r="I282" s="1029"/>
      <c r="J282" s="1030"/>
      <c r="K282" s="1030"/>
      <c r="L282" s="1031"/>
      <c r="M282" s="1105"/>
      <c r="N282" s="1105"/>
      <c r="O282" s="1105"/>
      <c r="P282" s="1105"/>
      <c r="Q282" s="1102"/>
      <c r="R282" s="1102"/>
      <c r="S282" s="1102"/>
    </row>
    <row r="283">
      <c r="A283" s="1099"/>
      <c r="B283" s="1099"/>
      <c r="C283" s="1029"/>
      <c r="D283" s="1029"/>
      <c r="E283" s="1029"/>
      <c r="F283" s="1101"/>
      <c r="G283" s="1029"/>
      <c r="H283" s="1030"/>
      <c r="I283" s="1029"/>
      <c r="J283" s="1030"/>
      <c r="K283" s="1030"/>
      <c r="L283" s="1031"/>
      <c r="M283" s="1105"/>
      <c r="N283" s="1105"/>
      <c r="O283" s="1105"/>
      <c r="P283" s="1105"/>
      <c r="Q283" s="1102"/>
      <c r="R283" s="1102"/>
      <c r="S283" s="1102"/>
    </row>
    <row r="284">
      <c r="A284" s="1099"/>
      <c r="B284" s="1099"/>
      <c r="C284" s="1029"/>
      <c r="D284" s="1029"/>
      <c r="E284" s="1029"/>
      <c r="F284" s="1101"/>
      <c r="G284" s="1029"/>
      <c r="H284" s="1030"/>
      <c r="I284" s="1029"/>
      <c r="J284" s="1030"/>
      <c r="K284" s="1030"/>
      <c r="L284" s="1031"/>
      <c r="M284" s="1105"/>
      <c r="N284" s="1105"/>
      <c r="O284" s="1105"/>
      <c r="P284" s="1105"/>
      <c r="Q284" s="1102"/>
      <c r="R284" s="1102"/>
      <c r="S284" s="1102"/>
    </row>
    <row r="285">
      <c r="A285" s="1099"/>
      <c r="B285" s="1099"/>
      <c r="C285" s="1029"/>
      <c r="D285" s="1029"/>
      <c r="E285" s="1029"/>
      <c r="F285" s="1101"/>
      <c r="G285" s="1029"/>
      <c r="H285" s="1030"/>
      <c r="I285" s="1029"/>
      <c r="J285" s="1030"/>
      <c r="K285" s="1030"/>
      <c r="L285" s="1031"/>
      <c r="M285" s="1105"/>
      <c r="N285" s="1105"/>
      <c r="O285" s="1105"/>
      <c r="P285" s="1105"/>
      <c r="Q285" s="1102"/>
      <c r="R285" s="1102"/>
      <c r="S285" s="1102"/>
    </row>
    <row r="286">
      <c r="A286" s="1099"/>
      <c r="B286" s="1099"/>
      <c r="C286" s="1029"/>
      <c r="D286" s="1029"/>
      <c r="E286" s="1029"/>
      <c r="F286" s="1103"/>
      <c r="G286" s="1030"/>
      <c r="H286" s="1099"/>
      <c r="I286" s="1029"/>
      <c r="J286" s="1030"/>
      <c r="K286" s="1030"/>
      <c r="L286" s="1031"/>
      <c r="M286" s="1105"/>
      <c r="N286" s="1105"/>
      <c r="O286" s="1105"/>
      <c r="P286" s="1105"/>
      <c r="Q286" s="1102"/>
      <c r="R286" s="1102"/>
      <c r="S286" s="1102"/>
    </row>
    <row r="287">
      <c r="A287" s="1099"/>
      <c r="B287" s="1099"/>
      <c r="C287" s="1029"/>
      <c r="D287" s="1029"/>
      <c r="E287" s="1029"/>
      <c r="F287" s="1103"/>
      <c r="G287" s="1030"/>
      <c r="H287" s="1117"/>
      <c r="I287" s="1029"/>
      <c r="J287" s="1029"/>
      <c r="K287" s="1030"/>
      <c r="L287" s="1031"/>
      <c r="M287" s="1105"/>
      <c r="N287" s="1105"/>
      <c r="O287" s="1105"/>
      <c r="P287" s="1105"/>
      <c r="Q287" s="1102"/>
      <c r="R287" s="1102"/>
      <c r="S287" s="1102"/>
    </row>
    <row r="288">
      <c r="A288" s="1099"/>
      <c r="B288" s="1099"/>
      <c r="C288" s="1029"/>
      <c r="D288" s="1029"/>
      <c r="E288" s="1029"/>
      <c r="F288" s="1101"/>
      <c r="G288" s="1029"/>
      <c r="H288" s="1030"/>
      <c r="I288" s="1029"/>
      <c r="J288" s="1030"/>
      <c r="K288" s="1030"/>
      <c r="L288" s="1031"/>
      <c r="M288" s="1105"/>
      <c r="N288" s="1105"/>
      <c r="O288" s="1105"/>
      <c r="P288" s="1105"/>
      <c r="Q288" s="1102"/>
      <c r="R288" s="1102"/>
      <c r="S288" s="1102"/>
    </row>
    <row r="289">
      <c r="A289" s="1099"/>
      <c r="B289" s="1099"/>
      <c r="C289" s="1029"/>
      <c r="D289" s="1029"/>
      <c r="E289" s="1029"/>
      <c r="F289" s="1101"/>
      <c r="G289" s="1029"/>
      <c r="H289" s="1030"/>
      <c r="I289" s="1029"/>
      <c r="J289" s="1030"/>
      <c r="K289" s="1030"/>
      <c r="L289" s="1031"/>
      <c r="M289" s="1105"/>
      <c r="N289" s="1105"/>
      <c r="O289" s="1105"/>
      <c r="P289" s="1105"/>
      <c r="Q289" s="1102"/>
      <c r="R289" s="1102"/>
      <c r="S289" s="1102"/>
    </row>
    <row r="290">
      <c r="A290" s="1099"/>
      <c r="B290" s="1099"/>
      <c r="C290" s="1029"/>
      <c r="D290" s="1029"/>
      <c r="E290" s="1029"/>
      <c r="F290" s="1103"/>
      <c r="G290" s="1030"/>
      <c r="H290" s="1030"/>
      <c r="I290" s="1029"/>
      <c r="J290" s="1029"/>
      <c r="K290" s="1030"/>
      <c r="L290" s="1031"/>
      <c r="M290" s="1105"/>
      <c r="N290" s="1105"/>
      <c r="O290" s="1105"/>
      <c r="P290" s="1105"/>
      <c r="Q290" s="1102"/>
      <c r="R290" s="1102"/>
      <c r="S290" s="1102"/>
    </row>
    <row r="291">
      <c r="A291" s="1099"/>
      <c r="B291" s="1099"/>
      <c r="C291" s="1029"/>
      <c r="D291" s="1029"/>
      <c r="E291" s="1029"/>
      <c r="F291" s="1101"/>
      <c r="G291" s="1029"/>
      <c r="H291" s="1099"/>
      <c r="I291" s="1029"/>
      <c r="J291" s="1029"/>
      <c r="K291" s="1030"/>
      <c r="L291" s="1031"/>
      <c r="M291" s="1105"/>
      <c r="N291" s="1105"/>
      <c r="O291" s="1105"/>
      <c r="P291" s="1105"/>
      <c r="Q291" s="1102"/>
      <c r="R291" s="1102"/>
      <c r="S291" s="1102"/>
    </row>
    <row r="292">
      <c r="A292" s="1099"/>
      <c r="B292" s="1099"/>
      <c r="C292" s="1029"/>
      <c r="D292" s="1029"/>
      <c r="E292" s="1029"/>
      <c r="F292" s="1103"/>
      <c r="G292" s="1030"/>
      <c r="H292" s="1029"/>
      <c r="I292" s="1029"/>
      <c r="J292" s="1030"/>
      <c r="K292" s="1030"/>
      <c r="L292" s="1031"/>
      <c r="M292" s="1105"/>
      <c r="N292" s="1105"/>
      <c r="O292" s="1105"/>
      <c r="P292" s="1105"/>
      <c r="Q292" s="1102"/>
      <c r="R292" s="1102"/>
      <c r="S292" s="1102"/>
    </row>
    <row r="293">
      <c r="A293" s="1099"/>
      <c r="B293" s="1099"/>
      <c r="C293" s="1029"/>
      <c r="D293" s="1029"/>
      <c r="E293" s="1029"/>
      <c r="F293" s="1101"/>
      <c r="G293" s="1029"/>
      <c r="H293" s="1030"/>
      <c r="I293" s="1029"/>
      <c r="J293" s="1030"/>
      <c r="K293" s="1030"/>
      <c r="L293" s="1031"/>
      <c r="M293" s="1105"/>
      <c r="N293" s="1105"/>
      <c r="O293" s="1105"/>
      <c r="P293" s="1105"/>
      <c r="Q293" s="1102"/>
      <c r="R293" s="1102"/>
      <c r="S293" s="1102"/>
    </row>
    <row r="294">
      <c r="A294" s="1099"/>
      <c r="B294" s="1099"/>
      <c r="C294" s="1029"/>
      <c r="D294" s="1029"/>
      <c r="E294" s="1029"/>
      <c r="F294" s="1101"/>
      <c r="G294" s="1030"/>
      <c r="H294" s="1117"/>
      <c r="I294" s="1029"/>
      <c r="J294" s="1029"/>
      <c r="K294" s="1030"/>
      <c r="L294" s="1031"/>
      <c r="M294" s="1105"/>
      <c r="N294" s="1105"/>
      <c r="O294" s="1105"/>
      <c r="P294" s="1105"/>
      <c r="Q294" s="1102"/>
      <c r="R294" s="1102"/>
      <c r="S294" s="1102"/>
    </row>
    <row r="295">
      <c r="A295" s="1099"/>
      <c r="B295" s="1099"/>
      <c r="C295" s="1029"/>
      <c r="D295" s="1029"/>
      <c r="E295" s="1029"/>
      <c r="F295" s="1103"/>
      <c r="G295" s="1030"/>
      <c r="H295" s="1099"/>
      <c r="I295" s="1029"/>
      <c r="J295" s="1029"/>
      <c r="K295" s="1030"/>
      <c r="L295" s="1031"/>
      <c r="M295" s="1105"/>
      <c r="N295" s="1105"/>
      <c r="O295" s="1105"/>
      <c r="P295" s="1105"/>
      <c r="Q295" s="1102"/>
      <c r="R295" s="1102"/>
      <c r="S295" s="1102"/>
    </row>
    <row r="296">
      <c r="A296" s="1099"/>
      <c r="B296" s="1099"/>
      <c r="C296" s="1029"/>
      <c r="D296" s="1029"/>
      <c r="E296" s="1029"/>
      <c r="F296" s="1103"/>
      <c r="G296" s="1030"/>
      <c r="H296" s="1099"/>
      <c r="I296" s="1029"/>
      <c r="J296" s="1029"/>
      <c r="K296" s="1030"/>
      <c r="L296" s="1031"/>
      <c r="M296" s="1105"/>
      <c r="N296" s="1105"/>
      <c r="O296" s="1105"/>
      <c r="P296" s="1105"/>
      <c r="Q296" s="1102"/>
      <c r="R296" s="1102"/>
      <c r="S296" s="1102"/>
    </row>
    <row r="297">
      <c r="A297" s="1099"/>
      <c r="B297" s="1099"/>
      <c r="C297" s="1029"/>
      <c r="D297" s="1029"/>
      <c r="E297" s="1029"/>
      <c r="F297" s="1101"/>
      <c r="G297" s="1029"/>
      <c r="H297" s="1030"/>
      <c r="I297" s="1029"/>
      <c r="J297" s="1030"/>
      <c r="K297" s="1030"/>
      <c r="L297" s="1031"/>
      <c r="M297" s="1105"/>
      <c r="N297" s="1105"/>
      <c r="O297" s="1105"/>
      <c r="P297" s="1105"/>
      <c r="Q297" s="1102"/>
      <c r="R297" s="1102"/>
      <c r="S297" s="1102"/>
    </row>
    <row r="298">
      <c r="A298" s="1099"/>
      <c r="B298" s="1099"/>
      <c r="C298" s="1029"/>
      <c r="D298" s="1029"/>
      <c r="E298" s="1029"/>
      <c r="F298" s="1101"/>
      <c r="G298" s="1029"/>
      <c r="H298" s="1030"/>
      <c r="I298" s="1029"/>
      <c r="J298" s="1030"/>
      <c r="K298" s="1030"/>
      <c r="L298" s="1031"/>
      <c r="M298" s="1105"/>
      <c r="N298" s="1105"/>
      <c r="O298" s="1105"/>
      <c r="P298" s="1105"/>
      <c r="Q298" s="1102"/>
      <c r="R298" s="1102"/>
      <c r="S298" s="1102"/>
    </row>
    <row r="299">
      <c r="A299" s="1099"/>
      <c r="B299" s="1099"/>
      <c r="C299" s="1029"/>
      <c r="D299" s="1029"/>
      <c r="E299" s="1029"/>
      <c r="F299" s="1101"/>
      <c r="G299" s="1029"/>
      <c r="H299" s="1030"/>
      <c r="I299" s="1029"/>
      <c r="J299" s="1030"/>
      <c r="K299" s="1030"/>
      <c r="L299" s="1031"/>
      <c r="M299" s="1105"/>
      <c r="N299" s="1105"/>
      <c r="O299" s="1105"/>
      <c r="P299" s="1105"/>
      <c r="Q299" s="1102"/>
      <c r="R299" s="1102"/>
      <c r="S299" s="1102"/>
    </row>
    <row r="300">
      <c r="A300" s="1099"/>
      <c r="B300" s="1099"/>
      <c r="C300" s="1029"/>
      <c r="D300" s="1029"/>
      <c r="E300" s="1029"/>
      <c r="F300" s="1101"/>
      <c r="G300" s="1029"/>
      <c r="H300" s="1029"/>
      <c r="I300" s="1029"/>
      <c r="J300" s="1030"/>
      <c r="K300" s="1030"/>
      <c r="L300" s="1031"/>
      <c r="M300" s="1105"/>
      <c r="N300" s="1105"/>
      <c r="O300" s="1105"/>
      <c r="P300" s="1105"/>
      <c r="Q300" s="1102"/>
      <c r="R300" s="1102"/>
      <c r="S300" s="1102"/>
    </row>
    <row r="301">
      <c r="A301" s="1099"/>
      <c r="B301" s="1099"/>
      <c r="C301" s="1029"/>
      <c r="D301" s="1029"/>
      <c r="E301" s="1029"/>
      <c r="F301" s="1101"/>
      <c r="G301" s="1029"/>
      <c r="H301" s="1029"/>
      <c r="I301" s="1029"/>
      <c r="J301" s="1030"/>
      <c r="K301" s="1030"/>
      <c r="L301" s="1031"/>
      <c r="M301" s="1105"/>
      <c r="N301" s="1105"/>
      <c r="O301" s="1105"/>
      <c r="P301" s="1105"/>
      <c r="Q301" s="1102"/>
      <c r="R301" s="1102"/>
      <c r="S301" s="1102"/>
    </row>
    <row r="302">
      <c r="A302" s="1099"/>
      <c r="B302" s="1099"/>
      <c r="C302" s="1029"/>
      <c r="D302" s="1029"/>
      <c r="E302" s="1029"/>
      <c r="F302" s="1101"/>
      <c r="G302" s="1029"/>
      <c r="H302" s="1029"/>
      <c r="I302" s="1029"/>
      <c r="J302" s="1030"/>
      <c r="K302" s="1030"/>
      <c r="L302" s="1031"/>
      <c r="M302" s="1105"/>
      <c r="N302" s="1105"/>
      <c r="O302" s="1105"/>
      <c r="P302" s="1105"/>
      <c r="Q302" s="1102"/>
      <c r="R302" s="1102"/>
      <c r="S302" s="1102"/>
    </row>
    <row r="303">
      <c r="A303" s="1099"/>
      <c r="B303" s="1099"/>
      <c r="C303" s="1029"/>
      <c r="D303" s="1029"/>
      <c r="E303" s="1029"/>
      <c r="F303" s="1101"/>
      <c r="G303" s="1029"/>
      <c r="H303" s="1029"/>
      <c r="I303" s="1029"/>
      <c r="J303" s="1030"/>
      <c r="K303" s="1030"/>
      <c r="L303" s="1031"/>
      <c r="M303" s="1105"/>
      <c r="N303" s="1105"/>
      <c r="O303" s="1105"/>
      <c r="P303" s="1105"/>
      <c r="Q303" s="1102"/>
      <c r="R303" s="1102"/>
      <c r="S303" s="1102"/>
    </row>
    <row r="304">
      <c r="A304" s="1099"/>
      <c r="B304" s="1099"/>
      <c r="C304" s="1029"/>
      <c r="D304" s="1029"/>
      <c r="E304" s="1029"/>
      <c r="F304" s="1101"/>
      <c r="G304" s="1029"/>
      <c r="H304" s="1029"/>
      <c r="I304" s="1029"/>
      <c r="J304" s="1029"/>
      <c r="K304" s="1030"/>
      <c r="L304" s="1031"/>
      <c r="M304" s="1105"/>
      <c r="N304" s="1105"/>
      <c r="O304" s="1105"/>
      <c r="P304" s="1105"/>
      <c r="Q304" s="1102"/>
      <c r="R304" s="1102"/>
      <c r="S304" s="1102"/>
    </row>
    <row r="305">
      <c r="A305" s="1099"/>
      <c r="B305" s="1099"/>
      <c r="C305" s="1029"/>
      <c r="D305" s="1029"/>
      <c r="E305" s="1029"/>
      <c r="F305" s="1101"/>
      <c r="G305" s="1029"/>
      <c r="H305" s="1029"/>
      <c r="I305" s="1029"/>
      <c r="J305" s="1030"/>
      <c r="K305" s="1030"/>
      <c r="L305" s="1031"/>
      <c r="M305" s="1105"/>
      <c r="N305" s="1105"/>
      <c r="O305" s="1105"/>
      <c r="P305" s="1105"/>
      <c r="Q305" s="1102"/>
      <c r="R305" s="1102"/>
      <c r="S305" s="1102"/>
    </row>
    <row r="306">
      <c r="A306" s="1099"/>
      <c r="B306" s="1099"/>
      <c r="C306" s="1029"/>
      <c r="D306" s="1029"/>
      <c r="E306" s="1029"/>
      <c r="F306" s="1101"/>
      <c r="G306" s="1029"/>
      <c r="H306" s="1029"/>
      <c r="I306" s="1029"/>
      <c r="J306" s="1030"/>
      <c r="K306" s="1030"/>
      <c r="L306" s="1031"/>
      <c r="M306" s="1105"/>
      <c r="N306" s="1105"/>
      <c r="O306" s="1105"/>
      <c r="P306" s="1105"/>
      <c r="Q306" s="1102"/>
      <c r="R306" s="1102"/>
      <c r="S306" s="1102"/>
    </row>
    <row r="307">
      <c r="A307" s="1099"/>
      <c r="B307" s="1099"/>
      <c r="C307" s="1029"/>
      <c r="D307" s="1029"/>
      <c r="E307" s="1029"/>
      <c r="F307" s="1101"/>
      <c r="G307" s="1029"/>
      <c r="H307" s="1029"/>
      <c r="I307" s="1029"/>
      <c r="J307" s="1030"/>
      <c r="K307" s="1030"/>
      <c r="L307" s="1031"/>
      <c r="M307" s="1105"/>
      <c r="N307" s="1105"/>
      <c r="O307" s="1105"/>
      <c r="P307" s="1105"/>
      <c r="Q307" s="1102"/>
      <c r="R307" s="1102"/>
      <c r="S307" s="1102"/>
    </row>
    <row r="308">
      <c r="A308" s="1099"/>
      <c r="B308" s="1099"/>
      <c r="C308" s="1029"/>
      <c r="D308" s="1029"/>
      <c r="E308" s="1029"/>
      <c r="F308" s="1101"/>
      <c r="G308" s="1029"/>
      <c r="H308" s="1029"/>
      <c r="I308" s="1029"/>
      <c r="J308" s="1030"/>
      <c r="K308" s="1030"/>
      <c r="L308" s="1031"/>
      <c r="M308" s="1105"/>
      <c r="N308" s="1105"/>
      <c r="O308" s="1105"/>
      <c r="P308" s="1105"/>
      <c r="Q308" s="1102"/>
      <c r="R308" s="1102"/>
      <c r="S308" s="1102"/>
    </row>
    <row r="309">
      <c r="A309" s="1099"/>
      <c r="B309" s="1099"/>
      <c r="C309" s="1029"/>
      <c r="D309" s="1029"/>
      <c r="E309" s="1029"/>
      <c r="F309" s="1101"/>
      <c r="G309" s="1029"/>
      <c r="H309" s="1029"/>
      <c r="I309" s="1029"/>
      <c r="J309" s="1030"/>
      <c r="K309" s="1030"/>
      <c r="L309" s="1031"/>
      <c r="M309" s="1105"/>
      <c r="N309" s="1105"/>
      <c r="O309" s="1105"/>
      <c r="P309" s="1105"/>
      <c r="Q309" s="1102"/>
      <c r="R309" s="1102"/>
      <c r="S309" s="1102"/>
    </row>
    <row r="310">
      <c r="A310" s="1099"/>
      <c r="B310" s="1099"/>
      <c r="C310" s="1029"/>
      <c r="D310" s="1029"/>
      <c r="E310" s="1029"/>
      <c r="F310" s="1101"/>
      <c r="G310" s="1029"/>
      <c r="H310" s="1029"/>
      <c r="I310" s="1029"/>
      <c r="J310" s="1030"/>
      <c r="K310" s="1030"/>
      <c r="L310" s="1031"/>
      <c r="M310" s="1105"/>
      <c r="N310" s="1105"/>
      <c r="O310" s="1105"/>
      <c r="P310" s="1105"/>
      <c r="Q310" s="1102"/>
      <c r="R310" s="1102"/>
      <c r="S310" s="1102"/>
    </row>
    <row r="311">
      <c r="A311" s="1099"/>
      <c r="B311" s="1099"/>
      <c r="C311" s="1029"/>
      <c r="D311" s="1029"/>
      <c r="E311" s="1029"/>
      <c r="F311" s="1101"/>
      <c r="G311" s="1029"/>
      <c r="H311" s="1099"/>
      <c r="I311" s="1029"/>
      <c r="J311" s="1029"/>
      <c r="K311" s="1030"/>
      <c r="L311" s="1031"/>
      <c r="M311" s="1105"/>
      <c r="N311" s="1105"/>
      <c r="O311" s="1105"/>
      <c r="P311" s="1105"/>
      <c r="Q311" s="1102"/>
      <c r="R311" s="1102"/>
      <c r="S311" s="1102"/>
    </row>
    <row r="312">
      <c r="A312" s="1099"/>
      <c r="B312" s="1099"/>
      <c r="C312" s="1029"/>
      <c r="D312" s="1029"/>
      <c r="E312" s="1029"/>
      <c r="F312" s="1103"/>
      <c r="G312" s="1030"/>
      <c r="H312" s="1030"/>
      <c r="I312" s="1029"/>
      <c r="J312" s="1030"/>
      <c r="K312" s="1030"/>
      <c r="L312" s="1031"/>
      <c r="M312" s="1105"/>
      <c r="N312" s="1105"/>
      <c r="O312" s="1105"/>
      <c r="P312" s="1105"/>
      <c r="Q312" s="1102"/>
      <c r="R312" s="1102"/>
      <c r="S312" s="1102"/>
    </row>
    <row r="313">
      <c r="A313" s="1099"/>
      <c r="B313" s="1099"/>
      <c r="C313" s="1029"/>
      <c r="D313" s="1029"/>
      <c r="E313" s="1029"/>
      <c r="F313" s="1101"/>
      <c r="G313" s="1029"/>
      <c r="H313" s="1029"/>
      <c r="I313" s="1029"/>
      <c r="J313" s="1030"/>
      <c r="K313" s="1030"/>
      <c r="L313" s="1031"/>
      <c r="M313" s="1105"/>
      <c r="N313" s="1105"/>
      <c r="O313" s="1105"/>
      <c r="P313" s="1105"/>
      <c r="Q313" s="1102"/>
      <c r="R313" s="1102"/>
      <c r="S313" s="1102"/>
    </row>
    <row r="314">
      <c r="A314" s="1099"/>
      <c r="B314" s="1099"/>
      <c r="C314" s="1029"/>
      <c r="D314" s="1029"/>
      <c r="E314" s="1029"/>
      <c r="F314" s="1101"/>
      <c r="G314" s="1029"/>
      <c r="H314" s="1030"/>
      <c r="I314" s="1029"/>
      <c r="J314" s="1030"/>
      <c r="K314" s="1030"/>
      <c r="L314" s="1031"/>
      <c r="M314" s="1105"/>
      <c r="N314" s="1105"/>
      <c r="O314" s="1105"/>
      <c r="P314" s="1105"/>
      <c r="Q314" s="1102"/>
      <c r="R314" s="1102"/>
      <c r="S314" s="1102"/>
    </row>
    <row r="315">
      <c r="A315" s="1099"/>
      <c r="B315" s="1099"/>
      <c r="C315" s="1029"/>
      <c r="D315" s="1029"/>
      <c r="E315" s="1029"/>
      <c r="F315" s="1103"/>
      <c r="G315" s="1030"/>
      <c r="H315" s="1030"/>
      <c r="I315" s="1029"/>
      <c r="J315" s="1030"/>
      <c r="K315" s="1030"/>
      <c r="L315" s="1031"/>
      <c r="M315" s="1105"/>
      <c r="N315" s="1105"/>
      <c r="O315" s="1105"/>
      <c r="P315" s="1105"/>
      <c r="Q315" s="1102"/>
      <c r="R315" s="1102"/>
      <c r="S315" s="1102"/>
    </row>
    <row r="316">
      <c r="A316" s="1099"/>
      <c r="B316" s="1099"/>
      <c r="C316" s="1029"/>
      <c r="D316" s="1029"/>
      <c r="E316" s="1029"/>
      <c r="F316" s="1103"/>
      <c r="G316" s="1030"/>
      <c r="H316" s="1099"/>
      <c r="I316" s="1029"/>
      <c r="J316" s="1030"/>
      <c r="K316" s="1030"/>
      <c r="L316" s="1031"/>
      <c r="M316" s="1105"/>
      <c r="N316" s="1105"/>
      <c r="O316" s="1105"/>
      <c r="P316" s="1105"/>
      <c r="Q316" s="1102"/>
      <c r="R316" s="1102"/>
      <c r="S316" s="1102"/>
    </row>
    <row r="317">
      <c r="A317" s="1099"/>
      <c r="B317" s="1099"/>
      <c r="C317" s="1029"/>
      <c r="D317" s="1029"/>
      <c r="E317" s="1029"/>
      <c r="F317" s="1103"/>
      <c r="G317" s="1030"/>
      <c r="H317" s="1030"/>
      <c r="I317" s="1029"/>
      <c r="J317" s="1030"/>
      <c r="K317" s="1030"/>
      <c r="L317" s="1031"/>
      <c r="M317" s="1105"/>
      <c r="N317" s="1105"/>
      <c r="O317" s="1105"/>
      <c r="P317" s="1105"/>
      <c r="Q317" s="1102"/>
      <c r="R317" s="1102"/>
      <c r="S317" s="1102"/>
    </row>
    <row r="318">
      <c r="A318" s="1099"/>
      <c r="B318" s="1099"/>
      <c r="C318" s="1029"/>
      <c r="D318" s="1029"/>
      <c r="E318" s="1029"/>
      <c r="F318" s="1101"/>
      <c r="G318" s="1029"/>
      <c r="H318" s="1030"/>
      <c r="I318" s="1029"/>
      <c r="J318" s="1030"/>
      <c r="K318" s="1030"/>
      <c r="L318" s="1031"/>
      <c r="M318" s="1105"/>
      <c r="N318" s="1105"/>
      <c r="O318" s="1105"/>
      <c r="P318" s="1105"/>
      <c r="Q318" s="1102"/>
      <c r="R318" s="1102"/>
      <c r="S318" s="1102"/>
    </row>
    <row r="319">
      <c r="A319" s="1099"/>
      <c r="B319" s="1099"/>
      <c r="C319" s="1029"/>
      <c r="D319" s="1029"/>
      <c r="E319" s="1029"/>
      <c r="F319" s="1101"/>
      <c r="G319" s="1029"/>
      <c r="H319" s="1030"/>
      <c r="I319" s="1029"/>
      <c r="J319" s="1030"/>
      <c r="K319" s="1030"/>
      <c r="L319" s="1031"/>
      <c r="M319" s="1105"/>
      <c r="N319" s="1105"/>
      <c r="O319" s="1105"/>
      <c r="P319" s="1105"/>
      <c r="Q319" s="1102"/>
      <c r="R319" s="1102"/>
      <c r="S319" s="1102"/>
    </row>
    <row r="320">
      <c r="A320" s="1099"/>
      <c r="B320" s="1099"/>
      <c r="C320" s="1029"/>
      <c r="D320" s="1029"/>
      <c r="E320" s="1029"/>
      <c r="F320" s="1101"/>
      <c r="G320" s="1029"/>
      <c r="H320" s="1030"/>
      <c r="I320" s="1029"/>
      <c r="J320" s="1030"/>
      <c r="K320" s="1030"/>
      <c r="L320" s="1031"/>
      <c r="M320" s="1105"/>
      <c r="N320" s="1105"/>
      <c r="O320" s="1105"/>
      <c r="P320" s="1105"/>
      <c r="Q320" s="1102"/>
      <c r="R320" s="1102"/>
      <c r="S320" s="1102"/>
    </row>
    <row r="321">
      <c r="A321" s="1099"/>
      <c r="B321" s="1099"/>
      <c r="C321" s="1029"/>
      <c r="D321" s="1029"/>
      <c r="E321" s="1029"/>
      <c r="F321" s="1101"/>
      <c r="G321" s="1029"/>
      <c r="H321" s="1029"/>
      <c r="I321" s="1029"/>
      <c r="J321" s="1030"/>
      <c r="K321" s="1030"/>
      <c r="L321" s="1031"/>
      <c r="M321" s="1105"/>
      <c r="N321" s="1105"/>
      <c r="O321" s="1105"/>
      <c r="P321" s="1105"/>
      <c r="Q321" s="1102"/>
      <c r="R321" s="1102"/>
      <c r="S321" s="1102"/>
    </row>
    <row r="322">
      <c r="A322" s="1099"/>
      <c r="B322" s="1099"/>
      <c r="C322" s="1029"/>
      <c r="D322" s="1029"/>
      <c r="E322" s="1029"/>
      <c r="F322" s="1101"/>
      <c r="G322" s="1029"/>
      <c r="H322" s="1030"/>
      <c r="I322" s="1029"/>
      <c r="J322" s="1030"/>
      <c r="K322" s="1030"/>
      <c r="L322" s="1031"/>
      <c r="M322" s="1105"/>
      <c r="N322" s="1105"/>
      <c r="O322" s="1105"/>
      <c r="P322" s="1105"/>
      <c r="Q322" s="1102"/>
      <c r="R322" s="1102"/>
      <c r="S322" s="1102"/>
    </row>
    <row r="323">
      <c r="A323" s="1099"/>
      <c r="B323" s="1099"/>
      <c r="C323" s="1029"/>
      <c r="D323" s="1029"/>
      <c r="E323" s="1029"/>
      <c r="F323" s="1101"/>
      <c r="G323" s="1029"/>
      <c r="H323" s="1030"/>
      <c r="I323" s="1029"/>
      <c r="J323" s="1030"/>
      <c r="K323" s="1030"/>
      <c r="L323" s="1031"/>
      <c r="M323" s="1105"/>
      <c r="N323" s="1105"/>
      <c r="O323" s="1105"/>
      <c r="P323" s="1105"/>
      <c r="Q323" s="1102"/>
      <c r="R323" s="1102"/>
      <c r="S323" s="1102"/>
    </row>
    <row r="324">
      <c r="A324" s="1099"/>
      <c r="B324" s="1099"/>
      <c r="C324" s="1029"/>
      <c r="D324" s="1029"/>
      <c r="E324" s="1029"/>
      <c r="F324" s="1101"/>
      <c r="G324" s="1029"/>
      <c r="H324" s="1030"/>
      <c r="I324" s="1029"/>
      <c r="J324" s="1030"/>
      <c r="K324" s="1030"/>
      <c r="L324" s="1031"/>
      <c r="M324" s="1105"/>
      <c r="N324" s="1105"/>
      <c r="O324" s="1105"/>
      <c r="P324" s="1105"/>
      <c r="Q324" s="1102"/>
      <c r="R324" s="1102"/>
      <c r="S324" s="1102"/>
    </row>
    <row r="325">
      <c r="A325" s="1099"/>
      <c r="B325" s="1099"/>
      <c r="C325" s="1029"/>
      <c r="D325" s="1029"/>
      <c r="E325" s="1029"/>
      <c r="F325" s="1103"/>
      <c r="G325" s="1030"/>
      <c r="H325" s="1030"/>
      <c r="I325" s="1029"/>
      <c r="J325" s="1030"/>
      <c r="K325" s="1030"/>
      <c r="L325" s="1031"/>
      <c r="M325" s="1105"/>
      <c r="N325" s="1105"/>
      <c r="O325" s="1105"/>
      <c r="P325" s="1105"/>
      <c r="Q325" s="1102"/>
      <c r="R325" s="1102"/>
      <c r="S325" s="1102"/>
    </row>
    <row r="326">
      <c r="A326" s="1099"/>
      <c r="B326" s="1099"/>
      <c r="C326" s="1029"/>
      <c r="D326" s="1029"/>
      <c r="E326" s="1029"/>
      <c r="F326" s="1103"/>
      <c r="G326" s="1030"/>
      <c r="H326" s="1030"/>
      <c r="I326" s="1029"/>
      <c r="J326" s="1030"/>
      <c r="K326" s="1030"/>
      <c r="L326" s="1031"/>
      <c r="M326" s="1105"/>
      <c r="N326" s="1105"/>
      <c r="O326" s="1105"/>
      <c r="P326" s="1105"/>
      <c r="Q326" s="1102"/>
      <c r="R326" s="1102"/>
      <c r="S326" s="1102"/>
    </row>
    <row r="327">
      <c r="A327" s="1099"/>
      <c r="B327" s="1099"/>
      <c r="C327" s="1029"/>
      <c r="D327" s="1029"/>
      <c r="E327" s="1029"/>
      <c r="F327" s="1101"/>
      <c r="G327" s="1029"/>
      <c r="H327" s="1030"/>
      <c r="I327" s="1029"/>
      <c r="J327" s="1030"/>
      <c r="K327" s="1030"/>
      <c r="L327" s="1031"/>
      <c r="M327" s="1105"/>
      <c r="N327" s="1105"/>
      <c r="O327" s="1105"/>
      <c r="P327" s="1105"/>
      <c r="Q327" s="1102"/>
      <c r="R327" s="1102"/>
      <c r="S327" s="1102"/>
    </row>
    <row r="328">
      <c r="A328" s="1099"/>
      <c r="B328" s="1099"/>
      <c r="C328" s="1029"/>
      <c r="D328" s="1029"/>
      <c r="E328" s="1029"/>
      <c r="F328" s="1101"/>
      <c r="G328" s="1029"/>
      <c r="H328" s="1030"/>
      <c r="I328" s="1029"/>
      <c r="J328" s="1030"/>
      <c r="K328" s="1030"/>
      <c r="L328" s="1031"/>
      <c r="M328" s="1105"/>
      <c r="N328" s="1105"/>
      <c r="O328" s="1105"/>
      <c r="P328" s="1105"/>
      <c r="Q328" s="1102"/>
      <c r="R328" s="1102"/>
      <c r="S328" s="1102"/>
    </row>
    <row r="329">
      <c r="A329" s="1099"/>
      <c r="B329" s="1099"/>
      <c r="C329" s="1029"/>
      <c r="D329" s="1029"/>
      <c r="E329" s="1029"/>
      <c r="F329" s="1101"/>
      <c r="G329" s="1029"/>
      <c r="H329" s="1030"/>
      <c r="I329" s="1029"/>
      <c r="J329" s="1030"/>
      <c r="K329" s="1030"/>
      <c r="L329" s="1031"/>
      <c r="M329" s="1105"/>
      <c r="N329" s="1105"/>
      <c r="O329" s="1105"/>
      <c r="P329" s="1105"/>
      <c r="Q329" s="1102"/>
      <c r="R329" s="1102"/>
      <c r="S329" s="1102"/>
    </row>
    <row r="330">
      <c r="A330" s="1099"/>
      <c r="B330" s="1099"/>
      <c r="C330" s="1029"/>
      <c r="D330" s="1029"/>
      <c r="E330" s="1029"/>
      <c r="F330" s="1101"/>
      <c r="G330" s="1029"/>
      <c r="H330" s="1030"/>
      <c r="I330" s="1029"/>
      <c r="J330" s="1030"/>
      <c r="K330" s="1030"/>
      <c r="L330" s="1031"/>
      <c r="M330" s="1105"/>
      <c r="N330" s="1105"/>
      <c r="O330" s="1105"/>
      <c r="P330" s="1105"/>
      <c r="Q330" s="1102"/>
      <c r="R330" s="1102"/>
      <c r="S330" s="1102"/>
    </row>
    <row r="331">
      <c r="A331" s="1099"/>
      <c r="B331" s="1099"/>
      <c r="C331" s="1029"/>
      <c r="D331" s="1029"/>
      <c r="E331" s="1030"/>
      <c r="F331" s="1103"/>
      <c r="G331" s="1030"/>
      <c r="H331" s="1030"/>
      <c r="I331" s="1029"/>
      <c r="J331" s="1030"/>
      <c r="K331" s="1030"/>
      <c r="L331" s="1031"/>
      <c r="M331" s="1105"/>
      <c r="N331" s="1105"/>
      <c r="O331" s="1105"/>
      <c r="P331" s="1105"/>
      <c r="Q331" s="1102"/>
      <c r="R331" s="1102"/>
      <c r="S331" s="1102"/>
    </row>
    <row r="332">
      <c r="A332" s="1099"/>
      <c r="B332" s="1099"/>
      <c r="C332" s="1029"/>
      <c r="D332" s="1029"/>
      <c r="E332" s="1030"/>
      <c r="F332" s="1103"/>
      <c r="G332" s="1030"/>
      <c r="H332" s="1099"/>
      <c r="I332" s="1029"/>
      <c r="J332" s="1029"/>
      <c r="K332" s="1030"/>
      <c r="L332" s="1031"/>
      <c r="M332" s="1105"/>
      <c r="N332" s="1105"/>
      <c r="O332" s="1105"/>
      <c r="P332" s="1105"/>
      <c r="Q332" s="1102"/>
      <c r="R332" s="1102"/>
      <c r="S332" s="1102"/>
    </row>
    <row r="333">
      <c r="A333" s="1099"/>
      <c r="B333" s="1099"/>
      <c r="C333" s="1029"/>
      <c r="D333" s="1029"/>
      <c r="E333" s="1030"/>
      <c r="F333" s="1103"/>
      <c r="G333" s="1030"/>
      <c r="H333" s="1030"/>
      <c r="I333" s="1029"/>
      <c r="J333" s="1030"/>
      <c r="K333" s="1030"/>
      <c r="L333" s="1031"/>
      <c r="M333" s="1105"/>
      <c r="N333" s="1105"/>
      <c r="O333" s="1105"/>
      <c r="P333" s="1105"/>
      <c r="Q333" s="1102"/>
      <c r="R333" s="1102"/>
      <c r="S333" s="1102"/>
    </row>
    <row r="334">
      <c r="A334" s="1099"/>
      <c r="B334" s="1099"/>
      <c r="C334" s="1029"/>
      <c r="D334" s="1029"/>
      <c r="E334" s="1030"/>
      <c r="F334" s="1103"/>
      <c r="G334" s="1030"/>
      <c r="H334" s="1029"/>
      <c r="I334" s="1029"/>
      <c r="J334" s="1030"/>
      <c r="K334" s="1030"/>
      <c r="L334" s="1031"/>
      <c r="M334" s="1105"/>
      <c r="N334" s="1105"/>
      <c r="O334" s="1105"/>
      <c r="P334" s="1105"/>
      <c r="Q334" s="1102"/>
      <c r="R334" s="1102"/>
      <c r="S334" s="1102"/>
    </row>
    <row r="335">
      <c r="A335" s="1099"/>
      <c r="B335" s="1099"/>
      <c r="C335" s="1029"/>
      <c r="D335" s="1029"/>
      <c r="E335" s="1030"/>
      <c r="F335" s="1103"/>
      <c r="G335" s="1030"/>
      <c r="H335" s="1030"/>
      <c r="I335" s="1029"/>
      <c r="J335" s="1030"/>
      <c r="K335" s="1030"/>
      <c r="L335" s="1031"/>
      <c r="M335" s="1105"/>
      <c r="N335" s="1105"/>
      <c r="O335" s="1105"/>
      <c r="P335" s="1105"/>
      <c r="Q335" s="1102"/>
      <c r="R335" s="1102"/>
      <c r="S335" s="1102"/>
    </row>
    <row r="336">
      <c r="A336" s="1099"/>
      <c r="B336" s="1099"/>
      <c r="C336" s="1029"/>
      <c r="D336" s="1029"/>
      <c r="E336" s="1029"/>
      <c r="F336" s="1101"/>
      <c r="G336" s="1029"/>
      <c r="H336" s="1030"/>
      <c r="I336" s="1029"/>
      <c r="J336" s="1029"/>
      <c r="K336" s="1030"/>
      <c r="L336" s="1031"/>
      <c r="M336" s="1105"/>
      <c r="N336" s="1105"/>
      <c r="O336" s="1105"/>
      <c r="P336" s="1105"/>
      <c r="Q336" s="1102"/>
      <c r="R336" s="1102"/>
      <c r="S336" s="1102"/>
    </row>
    <row r="337">
      <c r="A337" s="1099"/>
      <c r="B337" s="1099"/>
      <c r="C337" s="1029"/>
      <c r="D337" s="1029"/>
      <c r="E337" s="1030"/>
      <c r="F337" s="1103"/>
      <c r="G337" s="1030"/>
      <c r="H337" s="1030"/>
      <c r="I337" s="1029"/>
      <c r="J337" s="1029"/>
      <c r="K337" s="1030"/>
      <c r="L337" s="1031"/>
      <c r="M337" s="1105"/>
      <c r="N337" s="1105"/>
      <c r="O337" s="1105"/>
      <c r="P337" s="1105"/>
      <c r="Q337" s="1102"/>
      <c r="R337" s="1102"/>
      <c r="S337" s="1102"/>
    </row>
    <row r="338">
      <c r="A338" s="1099"/>
      <c r="B338" s="1099"/>
      <c r="C338" s="1029"/>
      <c r="D338" s="1029"/>
      <c r="E338" s="1030"/>
      <c r="F338" s="1029"/>
      <c r="G338" s="1030"/>
      <c r="H338" s="1099"/>
      <c r="I338" s="1029"/>
      <c r="J338" s="1029"/>
      <c r="K338" s="1030"/>
      <c r="L338" s="1031"/>
      <c r="M338" s="1105"/>
      <c r="N338" s="1105"/>
      <c r="O338" s="1105"/>
      <c r="P338" s="1105"/>
      <c r="Q338" s="1102"/>
      <c r="R338" s="1102"/>
      <c r="S338" s="1102"/>
    </row>
    <row r="339">
      <c r="A339" s="1099"/>
      <c r="B339" s="1099"/>
      <c r="C339" s="1029"/>
      <c r="D339" s="1029"/>
      <c r="E339" s="1029"/>
      <c r="F339" s="1101"/>
      <c r="G339" s="1029"/>
      <c r="H339" s="1030"/>
      <c r="I339" s="1029"/>
      <c r="J339" s="1030"/>
      <c r="K339" s="1030"/>
      <c r="L339" s="1031"/>
      <c r="M339" s="1105"/>
      <c r="N339" s="1105"/>
      <c r="O339" s="1105"/>
      <c r="P339" s="1105"/>
      <c r="Q339" s="1102"/>
      <c r="R339" s="1102"/>
      <c r="S339" s="1102"/>
    </row>
    <row r="340">
      <c r="A340" s="1099"/>
      <c r="B340" s="1099"/>
      <c r="C340" s="1029"/>
      <c r="D340" s="1029"/>
      <c r="E340" s="1030"/>
      <c r="F340" s="1103"/>
      <c r="G340" s="1030"/>
      <c r="H340" s="1030"/>
      <c r="I340" s="1029"/>
      <c r="J340" s="1030"/>
      <c r="K340" s="1030"/>
      <c r="L340" s="1031"/>
      <c r="M340" s="1105"/>
      <c r="N340" s="1105"/>
      <c r="O340" s="1105"/>
      <c r="P340" s="1105"/>
      <c r="Q340" s="1102"/>
      <c r="R340" s="1102"/>
      <c r="S340" s="1102"/>
    </row>
    <row r="341">
      <c r="A341" s="1099"/>
      <c r="B341" s="1099"/>
      <c r="C341" s="1029"/>
      <c r="D341" s="1029"/>
      <c r="E341" s="1030"/>
      <c r="F341" s="1103"/>
      <c r="G341" s="1030"/>
      <c r="H341" s="1030"/>
      <c r="I341" s="1029"/>
      <c r="J341" s="1029"/>
      <c r="K341" s="1030"/>
      <c r="L341" s="1031"/>
      <c r="M341" s="1105"/>
      <c r="N341" s="1105"/>
      <c r="O341" s="1105"/>
      <c r="P341" s="1105"/>
      <c r="Q341" s="1102"/>
      <c r="R341" s="1102"/>
      <c r="S341" s="1102"/>
    </row>
    <row r="342">
      <c r="A342" s="1099"/>
      <c r="B342" s="1099"/>
      <c r="C342" s="1029"/>
      <c r="D342" s="1029"/>
      <c r="E342" s="1030"/>
      <c r="F342" s="1103"/>
      <c r="G342" s="1030"/>
      <c r="H342" s="1030"/>
      <c r="I342" s="1029"/>
      <c r="J342" s="1029"/>
      <c r="K342" s="1030"/>
      <c r="L342" s="1031"/>
      <c r="M342" s="1105"/>
      <c r="N342" s="1105"/>
      <c r="O342" s="1105"/>
      <c r="P342" s="1105"/>
      <c r="Q342" s="1102"/>
      <c r="R342" s="1102"/>
      <c r="S342" s="1102"/>
    </row>
    <row r="343">
      <c r="A343" s="1099"/>
      <c r="B343" s="1099"/>
      <c r="C343" s="1029"/>
      <c r="D343" s="1029"/>
      <c r="E343" s="1029"/>
      <c r="F343" s="1103"/>
      <c r="G343" s="1030"/>
      <c r="H343" s="1029"/>
      <c r="I343" s="1029"/>
      <c r="J343" s="1030"/>
      <c r="K343" s="1030"/>
      <c r="L343" s="1031"/>
      <c r="M343" s="1105"/>
      <c r="N343" s="1105"/>
      <c r="O343" s="1105"/>
      <c r="P343" s="1105"/>
      <c r="Q343" s="1102"/>
      <c r="R343" s="1102"/>
      <c r="S343" s="1102"/>
    </row>
    <row r="344">
      <c r="A344" s="1099"/>
      <c r="B344" s="1099"/>
      <c r="C344" s="1029"/>
      <c r="D344" s="1029"/>
      <c r="E344" s="1029"/>
      <c r="F344" s="1030"/>
      <c r="G344" s="1030"/>
      <c r="H344" s="1099"/>
      <c r="I344" s="1029"/>
      <c r="J344" s="1029"/>
      <c r="K344" s="1030"/>
      <c r="L344" s="1031"/>
      <c r="M344" s="1105"/>
      <c r="N344" s="1105"/>
      <c r="O344" s="1105"/>
      <c r="P344" s="1105"/>
      <c r="Q344" s="1102"/>
      <c r="R344" s="1102"/>
      <c r="S344" s="1102"/>
    </row>
    <row r="345">
      <c r="A345" s="1099"/>
      <c r="B345" s="1099"/>
      <c r="C345" s="1029"/>
      <c r="D345" s="1029"/>
      <c r="E345" s="1030"/>
      <c r="F345" s="1103"/>
      <c r="G345" s="1030"/>
      <c r="H345" s="1030"/>
      <c r="I345" s="1029"/>
      <c r="J345" s="1029"/>
      <c r="K345" s="1030"/>
      <c r="L345" s="1031"/>
      <c r="M345" s="1105"/>
      <c r="N345" s="1105"/>
      <c r="O345" s="1105"/>
      <c r="P345" s="1105"/>
      <c r="Q345" s="1102"/>
      <c r="R345" s="1102"/>
      <c r="S345" s="1102"/>
    </row>
    <row r="346">
      <c r="A346" s="1099"/>
      <c r="B346" s="1099"/>
      <c r="C346" s="1029"/>
      <c r="D346" s="1029"/>
      <c r="E346" s="1029"/>
      <c r="F346" s="1101"/>
      <c r="G346" s="1029"/>
      <c r="H346" s="1099"/>
      <c r="I346" s="1029"/>
      <c r="J346" s="1029"/>
      <c r="K346" s="1030"/>
      <c r="L346" s="1031"/>
      <c r="M346" s="1105"/>
      <c r="N346" s="1105"/>
      <c r="O346" s="1105"/>
      <c r="P346" s="1105"/>
      <c r="Q346" s="1102"/>
      <c r="R346" s="1102"/>
      <c r="S346" s="1102"/>
    </row>
    <row r="347">
      <c r="A347" s="1099"/>
      <c r="B347" s="1099"/>
      <c r="C347" s="1029"/>
      <c r="D347" s="1029"/>
      <c r="E347" s="1030"/>
      <c r="F347" s="1103"/>
      <c r="G347" s="1030"/>
      <c r="H347" s="1030"/>
      <c r="I347" s="1029"/>
      <c r="J347" s="1030"/>
      <c r="K347" s="1030"/>
      <c r="L347" s="1031"/>
      <c r="M347" s="1105"/>
      <c r="N347" s="1105"/>
      <c r="O347" s="1105"/>
      <c r="P347" s="1105"/>
      <c r="Q347" s="1102"/>
      <c r="R347" s="1102"/>
      <c r="S347" s="1102"/>
    </row>
    <row r="348">
      <c r="A348" s="1099"/>
      <c r="B348" s="1099"/>
      <c r="C348" s="1029"/>
      <c r="D348" s="1029"/>
      <c r="E348" s="1030"/>
      <c r="F348" s="1103"/>
      <c r="G348" s="1030"/>
      <c r="H348" s="1030"/>
      <c r="I348" s="1029"/>
      <c r="J348" s="1029"/>
      <c r="K348" s="1030"/>
      <c r="L348" s="1031"/>
      <c r="M348" s="1105"/>
      <c r="N348" s="1105"/>
      <c r="O348" s="1105"/>
      <c r="P348" s="1105"/>
      <c r="Q348" s="1102"/>
      <c r="R348" s="1102"/>
      <c r="S348" s="1102"/>
    </row>
    <row r="349">
      <c r="A349" s="1099"/>
      <c r="B349" s="1099"/>
      <c r="C349" s="1029"/>
      <c r="D349" s="1029"/>
      <c r="E349" s="1030"/>
      <c r="F349" s="1103"/>
      <c r="G349" s="1030"/>
      <c r="H349" s="1030"/>
      <c r="I349" s="1029"/>
      <c r="J349" s="1030"/>
      <c r="K349" s="1030"/>
      <c r="L349" s="1031"/>
      <c r="M349" s="1105"/>
      <c r="N349" s="1105"/>
      <c r="O349" s="1105"/>
      <c r="P349" s="1105"/>
      <c r="Q349" s="1102"/>
      <c r="R349" s="1102"/>
      <c r="S349" s="1102"/>
    </row>
    <row r="350">
      <c r="A350" s="1099"/>
      <c r="B350" s="1099"/>
      <c r="C350" s="1029"/>
      <c r="D350" s="1029"/>
      <c r="E350" s="1030"/>
      <c r="F350" s="1103"/>
      <c r="G350" s="1030"/>
      <c r="H350" s="1030"/>
      <c r="I350" s="1029"/>
      <c r="J350" s="1030"/>
      <c r="K350" s="1030"/>
      <c r="L350" s="1031"/>
      <c r="M350" s="1105"/>
      <c r="N350" s="1105"/>
      <c r="O350" s="1105"/>
      <c r="P350" s="1105"/>
      <c r="Q350" s="1102"/>
      <c r="R350" s="1102"/>
      <c r="S350" s="1102"/>
    </row>
    <row r="351">
      <c r="A351" s="1099"/>
      <c r="B351" s="1099"/>
      <c r="C351" s="1029"/>
      <c r="D351" s="1029"/>
      <c r="E351" s="1029"/>
      <c r="F351" s="1030"/>
      <c r="G351" s="1030"/>
      <c r="H351" s="1099"/>
      <c r="I351" s="1029"/>
      <c r="J351" s="1029"/>
      <c r="K351" s="1030"/>
      <c r="L351" s="1031"/>
      <c r="M351" s="1105"/>
      <c r="N351" s="1105"/>
      <c r="O351" s="1105"/>
      <c r="P351" s="1105"/>
      <c r="Q351" s="1102"/>
      <c r="R351" s="1102"/>
      <c r="S351" s="1102"/>
    </row>
    <row r="352">
      <c r="A352" s="1099"/>
      <c r="B352" s="1099"/>
      <c r="C352" s="1029"/>
      <c r="D352" s="1029"/>
      <c r="E352" s="1030"/>
      <c r="F352" s="1029"/>
      <c r="G352" s="1030"/>
      <c r="H352" s="1099"/>
      <c r="I352" s="1029"/>
      <c r="J352" s="1029"/>
      <c r="K352" s="1030"/>
      <c r="L352" s="1031"/>
      <c r="M352" s="1105"/>
      <c r="N352" s="1105"/>
      <c r="O352" s="1105"/>
      <c r="P352" s="1105"/>
      <c r="Q352" s="1102"/>
      <c r="R352" s="1102"/>
      <c r="S352" s="1102"/>
    </row>
    <row r="353">
      <c r="A353" s="1099"/>
      <c r="B353" s="1099"/>
      <c r="C353" s="1029"/>
      <c r="D353" s="1029"/>
      <c r="E353" s="1030"/>
      <c r="F353" s="1103"/>
      <c r="G353" s="1030"/>
      <c r="H353" s="1030"/>
      <c r="I353" s="1029"/>
      <c r="J353" s="1029"/>
      <c r="K353" s="1030"/>
      <c r="L353" s="1031"/>
      <c r="M353" s="1105"/>
      <c r="N353" s="1105"/>
      <c r="O353" s="1105"/>
      <c r="P353" s="1105"/>
      <c r="Q353" s="1102"/>
      <c r="R353" s="1102"/>
      <c r="S353" s="1102"/>
    </row>
    <row r="354">
      <c r="A354" s="1099"/>
      <c r="B354" s="1099"/>
      <c r="C354" s="1029"/>
      <c r="D354" s="1029"/>
      <c r="E354" s="1029"/>
      <c r="F354" s="1103"/>
      <c r="G354" s="1030"/>
      <c r="H354" s="1030"/>
      <c r="I354" s="1029"/>
      <c r="J354" s="1029"/>
      <c r="K354" s="1030"/>
      <c r="L354" s="1031"/>
      <c r="M354" s="1105"/>
      <c r="N354" s="1105"/>
      <c r="O354" s="1105"/>
      <c r="P354" s="1105"/>
      <c r="Q354" s="1102"/>
      <c r="R354" s="1102"/>
      <c r="S354" s="1102"/>
    </row>
    <row r="355">
      <c r="A355" s="1099"/>
      <c r="B355" s="1099"/>
      <c r="C355" s="1029"/>
      <c r="D355" s="1029"/>
      <c r="E355" s="1029"/>
      <c r="F355" s="1101"/>
      <c r="G355" s="1030"/>
      <c r="H355" s="1030"/>
      <c r="I355" s="1029"/>
      <c r="J355" s="1030"/>
      <c r="K355" s="1030"/>
      <c r="L355" s="1031"/>
      <c r="M355" s="1105"/>
      <c r="N355" s="1105"/>
      <c r="O355" s="1105"/>
      <c r="P355" s="1105"/>
      <c r="Q355" s="1102"/>
      <c r="R355" s="1102"/>
      <c r="S355" s="1102"/>
    </row>
    <row r="356">
      <c r="A356" s="1099"/>
      <c r="B356" s="1099"/>
      <c r="C356" s="1029"/>
      <c r="D356" s="1029"/>
      <c r="E356" s="1029"/>
      <c r="F356" s="1101"/>
      <c r="G356" s="1030"/>
      <c r="H356" s="1030"/>
      <c r="I356" s="1029"/>
      <c r="J356" s="1029"/>
      <c r="K356" s="1030"/>
      <c r="L356" s="1031"/>
      <c r="M356" s="1105"/>
      <c r="N356" s="1105"/>
      <c r="O356" s="1105"/>
      <c r="P356" s="1105"/>
      <c r="Q356" s="1102"/>
      <c r="R356" s="1102"/>
      <c r="S356" s="1102"/>
    </row>
    <row r="357">
      <c r="A357" s="1099"/>
      <c r="B357" s="1099"/>
      <c r="C357" s="1029"/>
      <c r="D357" s="1029"/>
      <c r="E357" s="1029"/>
      <c r="F357" s="1103"/>
      <c r="G357" s="1030"/>
      <c r="H357" s="1030"/>
      <c r="I357" s="1029"/>
      <c r="J357" s="1030"/>
      <c r="K357" s="1030"/>
      <c r="L357" s="1031"/>
      <c r="M357" s="1120">
        <v>45744.0</v>
      </c>
      <c r="N357" s="1121">
        <v>228172.0</v>
      </c>
      <c r="O357" s="1121" t="s">
        <v>81</v>
      </c>
      <c r="P357" s="1102"/>
      <c r="Q357" s="1102"/>
      <c r="R357" s="1102"/>
      <c r="S357" s="1102"/>
    </row>
    <row r="358">
      <c r="A358" s="1099"/>
      <c r="B358" s="1099"/>
      <c r="C358" s="1029"/>
      <c r="D358" s="1029"/>
      <c r="E358" s="1030"/>
      <c r="F358" s="1103"/>
      <c r="G358" s="1030"/>
      <c r="H358" s="1030"/>
      <c r="I358" s="1029"/>
      <c r="J358" s="1029"/>
      <c r="K358" s="1030"/>
      <c r="L358" s="1031"/>
      <c r="M358" s="1120">
        <v>45747.0</v>
      </c>
      <c r="N358" s="1121">
        <v>219754.0</v>
      </c>
      <c r="O358" s="1121" t="s">
        <v>101</v>
      </c>
      <c r="P358" s="1102"/>
      <c r="Q358" s="1102"/>
      <c r="R358" s="1102"/>
      <c r="S358" s="1102"/>
    </row>
    <row r="359">
      <c r="A359" s="1099"/>
      <c r="B359" s="1099"/>
      <c r="C359" s="1029"/>
      <c r="D359" s="1029"/>
      <c r="E359" s="1029"/>
      <c r="F359" s="1103"/>
      <c r="G359" s="1030"/>
      <c r="H359" s="1030"/>
      <c r="I359" s="1029"/>
      <c r="J359" s="1030"/>
      <c r="K359" s="1030"/>
      <c r="L359" s="1031"/>
      <c r="M359" s="1075"/>
      <c r="N359" s="1075"/>
      <c r="O359" s="1075"/>
      <c r="P359" s="1102"/>
      <c r="Q359" s="1102"/>
      <c r="R359" s="1102"/>
      <c r="S359" s="1102"/>
    </row>
    <row r="360">
      <c r="A360" s="1099"/>
      <c r="B360" s="1099"/>
      <c r="C360" s="1029"/>
      <c r="D360" s="1029"/>
      <c r="E360" s="1029"/>
      <c r="F360" s="1101"/>
      <c r="G360" s="1029"/>
      <c r="H360" s="1030"/>
      <c r="I360" s="1029"/>
      <c r="J360" s="1030"/>
      <c r="K360" s="1030"/>
      <c r="L360" s="1031"/>
      <c r="M360" s="1105"/>
      <c r="N360" s="1105"/>
      <c r="O360" s="1105"/>
      <c r="P360" s="1105"/>
      <c r="Q360" s="1102"/>
      <c r="R360" s="1102"/>
      <c r="S360" s="1102"/>
    </row>
    <row r="361">
      <c r="A361" s="1099"/>
      <c r="B361" s="1099"/>
      <c r="C361" s="1029"/>
      <c r="D361" s="1029"/>
      <c r="E361" s="1029"/>
      <c r="F361" s="1103"/>
      <c r="G361" s="1030"/>
      <c r="H361" s="1030"/>
      <c r="I361" s="1029"/>
      <c r="J361" s="1030"/>
      <c r="K361" s="1030"/>
      <c r="L361" s="1031"/>
      <c r="M361" s="1105"/>
      <c r="N361" s="1105"/>
      <c r="O361" s="1105"/>
      <c r="P361" s="1105"/>
      <c r="Q361" s="1102"/>
      <c r="R361" s="1102"/>
      <c r="S361" s="1102"/>
    </row>
    <row r="362">
      <c r="A362" s="1099"/>
      <c r="B362" s="1099"/>
      <c r="C362" s="1029"/>
      <c r="D362" s="1029"/>
      <c r="E362" s="1030"/>
      <c r="F362" s="1103"/>
      <c r="G362" s="1030"/>
      <c r="H362" s="1030"/>
      <c r="I362" s="1029"/>
      <c r="J362" s="1029"/>
      <c r="K362" s="1030"/>
      <c r="L362" s="1031"/>
      <c r="M362" s="1105"/>
      <c r="N362" s="1105"/>
      <c r="O362" s="1105"/>
      <c r="P362" s="1105"/>
      <c r="Q362" s="1102"/>
      <c r="R362" s="1102"/>
      <c r="S362" s="1102"/>
    </row>
    <row r="363">
      <c r="A363" s="1099"/>
      <c r="B363" s="1099"/>
      <c r="C363" s="1029"/>
      <c r="D363" s="1029"/>
      <c r="E363" s="1030"/>
      <c r="F363" s="1103"/>
      <c r="G363" s="1030"/>
      <c r="H363" s="1030"/>
      <c r="I363" s="1029"/>
      <c r="J363" s="1029"/>
      <c r="K363" s="1030"/>
      <c r="L363" s="1031"/>
      <c r="M363" s="1105"/>
      <c r="N363" s="1105"/>
      <c r="O363" s="1105"/>
      <c r="P363" s="1105"/>
      <c r="Q363" s="1102"/>
      <c r="R363" s="1102"/>
      <c r="S363" s="1102"/>
    </row>
    <row r="364">
      <c r="A364" s="1099"/>
      <c r="B364" s="1099"/>
      <c r="C364" s="1029"/>
      <c r="D364" s="1029"/>
      <c r="E364" s="1029"/>
      <c r="F364" s="1101"/>
      <c r="G364" s="1029"/>
      <c r="H364" s="1099"/>
      <c r="I364" s="1029"/>
      <c r="J364" s="1030"/>
      <c r="K364" s="1030"/>
      <c r="L364" s="1031"/>
      <c r="M364" s="1105"/>
      <c r="N364" s="1105"/>
      <c r="O364" s="1105"/>
      <c r="P364" s="1105"/>
      <c r="Q364" s="1102"/>
      <c r="R364" s="1102"/>
      <c r="S364" s="1102"/>
    </row>
    <row r="365">
      <c r="A365" s="1099"/>
      <c r="B365" s="1099"/>
      <c r="C365" s="1029"/>
      <c r="D365" s="1029"/>
      <c r="E365" s="1030"/>
      <c r="F365" s="1103"/>
      <c r="G365" s="1030"/>
      <c r="H365" s="1030"/>
      <c r="I365" s="1029"/>
      <c r="J365" s="1029"/>
      <c r="K365" s="1030"/>
      <c r="L365" s="1031"/>
      <c r="M365" s="1105"/>
      <c r="N365" s="1105"/>
      <c r="O365" s="1105"/>
      <c r="P365" s="1105"/>
      <c r="Q365" s="1102"/>
      <c r="R365" s="1102"/>
      <c r="S365" s="1102"/>
    </row>
    <row r="366">
      <c r="A366" s="1099"/>
      <c r="B366" s="1099"/>
      <c r="C366" s="1029"/>
      <c r="D366" s="1029"/>
      <c r="E366" s="1030"/>
      <c r="F366" s="1103"/>
      <c r="G366" s="1030"/>
      <c r="H366" s="1030"/>
      <c r="I366" s="1029"/>
      <c r="J366" s="1030"/>
      <c r="K366" s="1030"/>
      <c r="L366" s="1031"/>
      <c r="M366" s="1105"/>
      <c r="N366" s="1105"/>
      <c r="O366" s="1105"/>
      <c r="P366" s="1105"/>
      <c r="Q366" s="1102"/>
      <c r="R366" s="1102"/>
      <c r="S366" s="1102"/>
    </row>
    <row r="367">
      <c r="A367" s="1099"/>
      <c r="B367" s="1099"/>
      <c r="C367" s="1029"/>
      <c r="D367" s="1029"/>
      <c r="E367" s="1029"/>
      <c r="F367" s="1103"/>
      <c r="G367" s="1030"/>
      <c r="H367" s="1030"/>
      <c r="I367" s="1029"/>
      <c r="J367" s="1030"/>
      <c r="K367" s="1030"/>
      <c r="L367" s="1031"/>
      <c r="M367" s="1105"/>
      <c r="N367" s="1105"/>
      <c r="O367" s="1105"/>
      <c r="P367" s="1105"/>
      <c r="Q367" s="1102"/>
      <c r="R367" s="1102"/>
      <c r="S367" s="1102"/>
    </row>
    <row r="368">
      <c r="A368" s="1099"/>
      <c r="B368" s="1099"/>
      <c r="C368" s="1029"/>
      <c r="D368" s="1029"/>
      <c r="E368" s="1030"/>
      <c r="F368" s="1103"/>
      <c r="G368" s="1030"/>
      <c r="H368" s="1030"/>
      <c r="I368" s="1029"/>
      <c r="J368" s="1030"/>
      <c r="K368" s="1030"/>
      <c r="L368" s="1031"/>
      <c r="M368" s="1105"/>
      <c r="N368" s="1105"/>
      <c r="O368" s="1105"/>
      <c r="P368" s="1105"/>
      <c r="Q368" s="1102"/>
      <c r="R368" s="1102"/>
      <c r="S368" s="1102"/>
    </row>
    <row r="369">
      <c r="A369" s="1099"/>
      <c r="B369" s="1099"/>
      <c r="C369" s="1029"/>
      <c r="D369" s="1029"/>
      <c r="E369" s="1030"/>
      <c r="F369" s="1103"/>
      <c r="G369" s="1030"/>
      <c r="H369" s="1030"/>
      <c r="I369" s="1029"/>
      <c r="J369" s="1030"/>
      <c r="K369" s="1030"/>
      <c r="L369" s="1031"/>
      <c r="M369" s="1105"/>
      <c r="N369" s="1105"/>
      <c r="O369" s="1105"/>
      <c r="P369" s="1105"/>
      <c r="Q369" s="1102"/>
      <c r="R369" s="1102"/>
      <c r="S369" s="1102"/>
    </row>
    <row r="370">
      <c r="A370" s="1099"/>
      <c r="B370" s="1099"/>
      <c r="C370" s="1029"/>
      <c r="D370" s="1029"/>
      <c r="E370" s="1030"/>
      <c r="F370" s="1103"/>
      <c r="G370" s="1030"/>
      <c r="H370" s="1030"/>
      <c r="I370" s="1029"/>
      <c r="J370" s="1030"/>
      <c r="K370" s="1030"/>
      <c r="L370" s="1031"/>
      <c r="M370" s="1105"/>
      <c r="N370" s="1105"/>
      <c r="O370" s="1105"/>
      <c r="P370" s="1105"/>
      <c r="Q370" s="1102"/>
      <c r="R370" s="1102"/>
      <c r="S370" s="1102"/>
    </row>
    <row r="371">
      <c r="A371" s="1099"/>
      <c r="B371" s="1099"/>
      <c r="C371" s="1029"/>
      <c r="D371" s="1029"/>
      <c r="E371" s="1029"/>
      <c r="F371" s="1101"/>
      <c r="G371" s="1030"/>
      <c r="H371" s="1030"/>
      <c r="I371" s="1029"/>
      <c r="J371" s="1029"/>
      <c r="K371" s="1030"/>
      <c r="L371" s="1031"/>
      <c r="M371" s="1105"/>
      <c r="N371" s="1105"/>
      <c r="O371" s="1105"/>
      <c r="P371" s="1105"/>
      <c r="Q371" s="1102"/>
      <c r="R371" s="1102"/>
      <c r="S371" s="1102"/>
    </row>
    <row r="372">
      <c r="A372" s="1099"/>
      <c r="B372" s="1099"/>
      <c r="C372" s="1029"/>
      <c r="D372" s="1029"/>
      <c r="E372" s="1030"/>
      <c r="F372" s="1103"/>
      <c r="G372" s="1030"/>
      <c r="H372" s="1030"/>
      <c r="I372" s="1029"/>
      <c r="J372" s="1030"/>
      <c r="K372" s="1030"/>
      <c r="L372" s="1031"/>
      <c r="M372" s="1105"/>
      <c r="N372" s="1105"/>
      <c r="O372" s="1105"/>
      <c r="P372" s="1105"/>
      <c r="Q372" s="1102"/>
      <c r="R372" s="1102"/>
      <c r="S372" s="1102"/>
    </row>
    <row r="373">
      <c r="A373" s="1099"/>
      <c r="B373" s="1099"/>
      <c r="C373" s="1029"/>
      <c r="D373" s="1029"/>
      <c r="E373" s="1030"/>
      <c r="F373" s="1103"/>
      <c r="G373" s="1030"/>
      <c r="H373" s="1029"/>
      <c r="I373" s="1029"/>
      <c r="J373" s="1030"/>
      <c r="K373" s="1030"/>
      <c r="L373" s="1031"/>
      <c r="M373" s="1105"/>
      <c r="N373" s="1105"/>
      <c r="O373" s="1105"/>
      <c r="P373" s="1105"/>
      <c r="Q373" s="1102"/>
      <c r="R373" s="1102"/>
      <c r="S373" s="1102"/>
    </row>
    <row r="374">
      <c r="A374" s="1099"/>
      <c r="B374" s="1099"/>
      <c r="C374" s="1029"/>
      <c r="D374" s="1029"/>
      <c r="E374" s="1030"/>
      <c r="F374" s="1103"/>
      <c r="G374" s="1030"/>
      <c r="H374" s="1030"/>
      <c r="I374" s="1029"/>
      <c r="J374" s="1029"/>
      <c r="K374" s="1030"/>
      <c r="L374" s="1031"/>
      <c r="M374" s="1105"/>
      <c r="N374" s="1105"/>
      <c r="O374" s="1105"/>
      <c r="P374" s="1105"/>
      <c r="Q374" s="1102"/>
      <c r="R374" s="1102"/>
      <c r="S374" s="1102"/>
    </row>
    <row r="375">
      <c r="A375" s="1099"/>
      <c r="B375" s="1099"/>
      <c r="C375" s="1029"/>
      <c r="D375" s="1029"/>
      <c r="E375" s="1029"/>
      <c r="F375" s="1101"/>
      <c r="G375" s="1029"/>
      <c r="H375" s="1030"/>
      <c r="I375" s="1029"/>
      <c r="J375" s="1030"/>
      <c r="K375" s="1030"/>
      <c r="L375" s="1031"/>
      <c r="M375" s="1105"/>
      <c r="N375" s="1105"/>
      <c r="O375" s="1105"/>
      <c r="P375" s="1105"/>
      <c r="Q375" s="1102"/>
      <c r="R375" s="1102"/>
      <c r="S375" s="1102"/>
    </row>
    <row r="376">
      <c r="A376" s="1099"/>
      <c r="B376" s="1099"/>
      <c r="C376" s="1029"/>
      <c r="D376" s="1029"/>
      <c r="E376" s="1029"/>
      <c r="F376" s="1103"/>
      <c r="G376" s="1030"/>
      <c r="H376" s="1030"/>
      <c r="I376" s="1029"/>
      <c r="J376" s="1030"/>
      <c r="K376" s="1030"/>
      <c r="L376" s="1031"/>
      <c r="M376" s="1105"/>
      <c r="N376" s="1105"/>
      <c r="O376" s="1105"/>
      <c r="P376" s="1105"/>
      <c r="Q376" s="1102"/>
      <c r="R376" s="1102"/>
      <c r="S376" s="1102"/>
    </row>
    <row r="377">
      <c r="A377" s="1099"/>
      <c r="B377" s="1099"/>
      <c r="C377" s="1029"/>
      <c r="D377" s="1029"/>
      <c r="E377" s="1029"/>
      <c r="F377" s="1101"/>
      <c r="G377" s="1030"/>
      <c r="H377" s="1030"/>
      <c r="I377" s="1029"/>
      <c r="J377" s="1030"/>
      <c r="K377" s="1030"/>
      <c r="L377" s="1031"/>
      <c r="M377" s="1105"/>
      <c r="N377" s="1105"/>
      <c r="O377" s="1105"/>
      <c r="P377" s="1105"/>
      <c r="Q377" s="1102"/>
      <c r="R377" s="1102"/>
      <c r="S377" s="1102"/>
    </row>
    <row r="378">
      <c r="A378" s="1099"/>
      <c r="B378" s="1099"/>
      <c r="C378" s="1029"/>
      <c r="D378" s="1029"/>
      <c r="E378" s="1030"/>
      <c r="F378" s="1103"/>
      <c r="G378" s="1030"/>
      <c r="H378" s="1030"/>
      <c r="I378" s="1029"/>
      <c r="J378" s="1029"/>
      <c r="K378" s="1030"/>
      <c r="L378" s="1031"/>
      <c r="M378" s="1105"/>
      <c r="N378" s="1105"/>
      <c r="O378" s="1105"/>
      <c r="P378" s="1105"/>
      <c r="Q378" s="1102"/>
      <c r="R378" s="1102"/>
      <c r="S378" s="1102"/>
    </row>
    <row r="379">
      <c r="A379" s="1099"/>
      <c r="B379" s="1099"/>
      <c r="C379" s="1029"/>
      <c r="D379" s="1029"/>
      <c r="E379" s="1030"/>
      <c r="F379" s="1103"/>
      <c r="G379" s="1030"/>
      <c r="H379" s="1030"/>
      <c r="I379" s="1029"/>
      <c r="J379" s="1029"/>
      <c r="K379" s="1030"/>
      <c r="L379" s="1031"/>
      <c r="M379" s="1105"/>
      <c r="N379" s="1105"/>
      <c r="O379" s="1105"/>
      <c r="P379" s="1105"/>
      <c r="Q379" s="1102"/>
      <c r="R379" s="1102"/>
      <c r="S379" s="1102"/>
    </row>
    <row r="380">
      <c r="A380" s="1099"/>
      <c r="B380" s="1099"/>
      <c r="C380" s="1029"/>
      <c r="D380" s="1029"/>
      <c r="E380" s="1030"/>
      <c r="F380" s="1103"/>
      <c r="G380" s="1030"/>
      <c r="H380" s="1030"/>
      <c r="I380" s="1029"/>
      <c r="J380" s="1030"/>
      <c r="K380" s="1030"/>
      <c r="L380" s="1031"/>
      <c r="M380" s="1105"/>
      <c r="N380" s="1105"/>
      <c r="O380" s="1105"/>
      <c r="P380" s="1105"/>
      <c r="Q380" s="1102"/>
      <c r="R380" s="1102"/>
      <c r="S380" s="1102"/>
    </row>
    <row r="381">
      <c r="A381" s="1099"/>
      <c r="B381" s="1099"/>
      <c r="C381" s="1029"/>
      <c r="D381" s="1029"/>
      <c r="E381" s="1118"/>
      <c r="F381" s="1101"/>
      <c r="G381" s="1030"/>
      <c r="H381" s="1030"/>
      <c r="I381" s="1029"/>
      <c r="J381" s="1030"/>
      <c r="K381" s="1030"/>
      <c r="L381" s="1031"/>
      <c r="M381" s="1105"/>
      <c r="N381" s="1105"/>
      <c r="O381" s="1105"/>
      <c r="P381" s="1105"/>
      <c r="Q381" s="1102"/>
      <c r="R381" s="1102"/>
      <c r="S381" s="1102"/>
    </row>
    <row r="382">
      <c r="A382" s="1099"/>
      <c r="B382" s="1099"/>
      <c r="C382" s="1029"/>
      <c r="D382" s="1029"/>
      <c r="E382" s="1029"/>
      <c r="F382" s="1101"/>
      <c r="G382" s="1030"/>
      <c r="H382" s="1029"/>
      <c r="I382" s="1029"/>
      <c r="J382" s="1029"/>
      <c r="K382" s="1030"/>
      <c r="L382" s="1031"/>
      <c r="M382" s="1105"/>
      <c r="N382" s="1105"/>
      <c r="O382" s="1105"/>
      <c r="P382" s="1105"/>
      <c r="Q382" s="1102"/>
      <c r="R382" s="1102"/>
      <c r="S382" s="1102"/>
    </row>
    <row r="383">
      <c r="A383" s="1099"/>
      <c r="B383" s="1099"/>
      <c r="C383" s="1029"/>
      <c r="D383" s="1029"/>
      <c r="E383" s="1029"/>
      <c r="F383" s="1101"/>
      <c r="G383" s="1030"/>
      <c r="H383" s="1030"/>
      <c r="I383" s="1029"/>
      <c r="J383" s="1029"/>
      <c r="K383" s="1030"/>
      <c r="L383" s="1031"/>
      <c r="M383" s="1105"/>
      <c r="N383" s="1105"/>
      <c r="O383" s="1105"/>
      <c r="P383" s="1105"/>
      <c r="Q383" s="1102"/>
      <c r="R383" s="1102"/>
      <c r="S383" s="1102"/>
    </row>
    <row r="384">
      <c r="A384" s="1099"/>
      <c r="B384" s="1099"/>
      <c r="C384" s="1029"/>
      <c r="D384" s="1029"/>
      <c r="E384" s="1029"/>
      <c r="F384" s="1101"/>
      <c r="G384" s="1030"/>
      <c r="H384" s="1030"/>
      <c r="I384" s="1029"/>
      <c r="J384" s="1030"/>
      <c r="K384" s="1030"/>
      <c r="L384" s="1031"/>
      <c r="M384" s="1105"/>
      <c r="N384" s="1105"/>
      <c r="O384" s="1105"/>
      <c r="P384" s="1105"/>
      <c r="Q384" s="1102"/>
      <c r="R384" s="1102"/>
      <c r="S384" s="1102"/>
    </row>
    <row r="385">
      <c r="A385" s="1099"/>
      <c r="B385" s="1099"/>
      <c r="C385" s="1029"/>
      <c r="D385" s="1029"/>
      <c r="E385" s="1029"/>
      <c r="F385" s="1101"/>
      <c r="G385" s="1030"/>
      <c r="H385" s="1029"/>
      <c r="I385" s="1029"/>
      <c r="J385" s="1029"/>
      <c r="K385" s="1030"/>
      <c r="L385" s="1031"/>
      <c r="M385" s="1105"/>
      <c r="N385" s="1105"/>
      <c r="O385" s="1105"/>
      <c r="P385" s="1105"/>
      <c r="Q385" s="1102"/>
      <c r="R385" s="1102"/>
      <c r="S385" s="1102"/>
    </row>
    <row r="386">
      <c r="A386" s="1099"/>
      <c r="B386" s="1099"/>
      <c r="C386" s="1029"/>
      <c r="D386" s="1029"/>
      <c r="E386" s="1029"/>
      <c r="F386" s="1101"/>
      <c r="G386" s="1030"/>
      <c r="H386" s="1029"/>
      <c r="I386" s="1029"/>
      <c r="J386" s="1029"/>
      <c r="K386" s="1100"/>
      <c r="L386" s="1031"/>
      <c r="M386" s="1105"/>
      <c r="N386" s="1105"/>
      <c r="O386" s="1105"/>
      <c r="P386" s="1105"/>
      <c r="Q386" s="1102"/>
      <c r="R386" s="1102"/>
      <c r="S386" s="1102"/>
    </row>
    <row r="387">
      <c r="A387" s="1099"/>
      <c r="B387" s="1099"/>
      <c r="C387" s="1029"/>
      <c r="D387" s="1029"/>
      <c r="E387" s="1029"/>
      <c r="F387" s="1101"/>
      <c r="G387" s="1030"/>
      <c r="H387" s="1029"/>
      <c r="I387" s="1029"/>
      <c r="J387" s="1029"/>
      <c r="K387" s="1030"/>
      <c r="L387" s="1031"/>
      <c r="M387" s="1105"/>
      <c r="N387" s="1105"/>
      <c r="O387" s="1105"/>
      <c r="P387" s="1105"/>
      <c r="Q387" s="1102"/>
      <c r="R387" s="1102"/>
      <c r="S387" s="1102"/>
    </row>
    <row r="388">
      <c r="A388" s="1099"/>
      <c r="B388" s="1099"/>
      <c r="C388" s="1029"/>
      <c r="D388" s="1029"/>
      <c r="E388" s="1029"/>
      <c r="F388" s="1101"/>
      <c r="G388" s="1030"/>
      <c r="H388" s="1030"/>
      <c r="I388" s="1029"/>
      <c r="J388" s="1029"/>
      <c r="K388" s="1030"/>
      <c r="L388" s="1031"/>
      <c r="M388" s="1105"/>
      <c r="N388" s="1105"/>
      <c r="O388" s="1105"/>
      <c r="P388" s="1105"/>
      <c r="Q388" s="1102"/>
      <c r="R388" s="1102"/>
      <c r="S388" s="1102"/>
    </row>
    <row r="389">
      <c r="A389" s="1099"/>
      <c r="B389" s="1099"/>
      <c r="C389" s="1029"/>
      <c r="D389" s="1029"/>
      <c r="E389" s="1029"/>
      <c r="F389" s="1029"/>
      <c r="G389" s="1030"/>
      <c r="H389" s="1099"/>
      <c r="I389" s="1029"/>
      <c r="J389" s="1029"/>
      <c r="K389" s="1030"/>
      <c r="L389" s="1031"/>
      <c r="M389" s="1105"/>
      <c r="N389" s="1105"/>
      <c r="O389" s="1105"/>
      <c r="P389" s="1105"/>
      <c r="Q389" s="1102"/>
      <c r="R389" s="1102"/>
      <c r="S389" s="1102"/>
    </row>
    <row r="390">
      <c r="A390" s="1099"/>
      <c r="B390" s="1099"/>
      <c r="C390" s="1029"/>
      <c r="D390" s="1029"/>
      <c r="E390" s="1029"/>
      <c r="F390" s="1029"/>
      <c r="G390" s="1030"/>
      <c r="H390" s="1099"/>
      <c r="I390" s="1029"/>
      <c r="J390" s="1029"/>
      <c r="K390" s="1030"/>
      <c r="L390" s="1031"/>
      <c r="M390" s="1105"/>
      <c r="N390" s="1105"/>
      <c r="O390" s="1105"/>
      <c r="P390" s="1105"/>
      <c r="Q390" s="1102"/>
      <c r="R390" s="1102"/>
      <c r="S390" s="1102"/>
    </row>
    <row r="391">
      <c r="A391" s="1099"/>
      <c r="B391" s="1099"/>
      <c r="C391" s="1029"/>
      <c r="D391" s="1029"/>
      <c r="E391" s="1029"/>
      <c r="F391" s="1101"/>
      <c r="G391" s="1030"/>
      <c r="H391" s="1030"/>
      <c r="I391" s="1029"/>
      <c r="J391" s="1029"/>
      <c r="K391" s="1030"/>
      <c r="L391" s="1031"/>
      <c r="M391" s="1105"/>
      <c r="N391" s="1105"/>
      <c r="O391" s="1105"/>
      <c r="P391" s="1105"/>
      <c r="Q391" s="1102"/>
      <c r="R391" s="1102"/>
      <c r="S391" s="1102"/>
    </row>
    <row r="392">
      <c r="A392" s="1099"/>
      <c r="B392" s="1099"/>
      <c r="C392" s="1029"/>
      <c r="D392" s="1029"/>
      <c r="E392" s="1029"/>
      <c r="F392" s="1101"/>
      <c r="G392" s="1030"/>
      <c r="H392" s="1030"/>
      <c r="I392" s="1029"/>
      <c r="J392" s="1030"/>
      <c r="K392" s="1030"/>
      <c r="L392" s="1031"/>
      <c r="M392" s="1105"/>
      <c r="N392" s="1105"/>
      <c r="O392" s="1105"/>
      <c r="P392" s="1105"/>
      <c r="Q392" s="1102"/>
      <c r="R392" s="1102"/>
      <c r="S392" s="1102"/>
    </row>
    <row r="393">
      <c r="A393" s="1099"/>
      <c r="B393" s="1099"/>
      <c r="C393" s="1029"/>
      <c r="D393" s="1029"/>
      <c r="E393" s="1029"/>
      <c r="F393" s="1030"/>
      <c r="G393" s="1030"/>
      <c r="H393" s="1099"/>
      <c r="I393" s="1029"/>
      <c r="J393" s="1029"/>
      <c r="K393" s="1030"/>
      <c r="L393" s="1031"/>
      <c r="M393" s="1105"/>
      <c r="N393" s="1105"/>
      <c r="O393" s="1105"/>
      <c r="P393" s="1105"/>
      <c r="Q393" s="1102"/>
      <c r="R393" s="1102"/>
      <c r="S393" s="1102"/>
    </row>
    <row r="394">
      <c r="A394" s="1099"/>
      <c r="B394" s="1099"/>
      <c r="C394" s="1029"/>
      <c r="D394" s="1029"/>
      <c r="E394" s="1029"/>
      <c r="F394" s="1101"/>
      <c r="G394" s="1030"/>
      <c r="H394" s="1030"/>
      <c r="I394" s="1029"/>
      <c r="J394" s="1029"/>
      <c r="K394" s="1030"/>
      <c r="L394" s="1122"/>
      <c r="M394" s="1105"/>
      <c r="N394" s="1105"/>
      <c r="O394" s="1105"/>
      <c r="P394" s="1105"/>
      <c r="Q394" s="1102"/>
      <c r="R394" s="1102"/>
      <c r="S394" s="1102"/>
    </row>
    <row r="395">
      <c r="A395" s="1099"/>
      <c r="B395" s="1099"/>
      <c r="C395" s="1029"/>
      <c r="D395" s="1029"/>
      <c r="E395" s="1029"/>
      <c r="F395" s="1030"/>
      <c r="G395" s="1030"/>
      <c r="H395" s="1099"/>
      <c r="I395" s="1029"/>
      <c r="J395" s="1029"/>
      <c r="K395" s="1030"/>
      <c r="L395" s="1031"/>
      <c r="M395" s="1105"/>
      <c r="N395" s="1105"/>
      <c r="O395" s="1105"/>
      <c r="P395" s="1105"/>
      <c r="Q395" s="1102"/>
      <c r="R395" s="1102"/>
      <c r="S395" s="1102"/>
    </row>
    <row r="396">
      <c r="A396" s="1099"/>
      <c r="B396" s="1099"/>
      <c r="C396" s="1029"/>
      <c r="D396" s="1029"/>
      <c r="E396" s="1029"/>
      <c r="F396" s="1030"/>
      <c r="G396" s="1030"/>
      <c r="H396" s="1099"/>
      <c r="I396" s="1029"/>
      <c r="J396" s="1029"/>
      <c r="K396" s="1030"/>
      <c r="L396" s="1031"/>
      <c r="M396" s="1105"/>
      <c r="N396" s="1105"/>
      <c r="O396" s="1105"/>
      <c r="P396" s="1105"/>
      <c r="Q396" s="1102"/>
      <c r="R396" s="1102"/>
      <c r="S396" s="1102"/>
    </row>
    <row r="397">
      <c r="A397" s="1099"/>
      <c r="B397" s="1099"/>
      <c r="C397" s="1029"/>
      <c r="D397" s="1029"/>
      <c r="E397" s="1029"/>
      <c r="F397" s="1101"/>
      <c r="G397" s="1030"/>
      <c r="H397" s="1030"/>
      <c r="I397" s="1029"/>
      <c r="J397" s="1029"/>
      <c r="K397" s="1030"/>
      <c r="L397" s="1031"/>
      <c r="M397" s="1105"/>
      <c r="N397" s="1105"/>
      <c r="O397" s="1105"/>
      <c r="P397" s="1105"/>
      <c r="Q397" s="1102"/>
      <c r="R397" s="1102"/>
      <c r="S397" s="1102"/>
    </row>
    <row r="398">
      <c r="A398" s="1099"/>
      <c r="B398" s="1099"/>
      <c r="C398" s="1029"/>
      <c r="D398" s="1029"/>
      <c r="E398" s="1029"/>
      <c r="F398" s="1101"/>
      <c r="G398" s="1030"/>
      <c r="H398" s="1030"/>
      <c r="I398" s="1029"/>
      <c r="J398" s="1030"/>
      <c r="K398" s="1030"/>
      <c r="L398" s="1031"/>
      <c r="M398" s="1105"/>
      <c r="N398" s="1105"/>
      <c r="O398" s="1105"/>
      <c r="P398" s="1105"/>
      <c r="Q398" s="1102"/>
      <c r="R398" s="1102"/>
      <c r="S398" s="1102"/>
    </row>
    <row r="399">
      <c r="A399" s="1099"/>
      <c r="B399" s="1099"/>
      <c r="C399" s="1029"/>
      <c r="D399" s="1029"/>
      <c r="E399" s="1029"/>
      <c r="F399" s="1101"/>
      <c r="G399" s="1029"/>
      <c r="H399" s="1099"/>
      <c r="I399" s="1029"/>
      <c r="J399" s="1029"/>
      <c r="K399" s="1030"/>
      <c r="L399" s="1031"/>
      <c r="M399" s="1105"/>
      <c r="N399" s="1105"/>
      <c r="O399" s="1105"/>
      <c r="P399" s="1105"/>
      <c r="Q399" s="1102"/>
      <c r="R399" s="1102"/>
      <c r="S399" s="1102"/>
    </row>
    <row r="400">
      <c r="A400" s="1099"/>
      <c r="B400" s="1099"/>
      <c r="C400" s="1029"/>
      <c r="D400" s="1029"/>
      <c r="E400" s="1029"/>
      <c r="F400" s="1101"/>
      <c r="G400" s="1030"/>
      <c r="H400" s="1117"/>
      <c r="I400" s="1029"/>
      <c r="J400" s="1030"/>
      <c r="K400" s="1030"/>
      <c r="L400" s="1031"/>
      <c r="M400" s="1105"/>
      <c r="N400" s="1105"/>
      <c r="O400" s="1105"/>
      <c r="P400" s="1105"/>
      <c r="Q400" s="1102"/>
      <c r="R400" s="1102"/>
      <c r="S400" s="1102"/>
    </row>
    <row r="401">
      <c r="A401" s="1099"/>
      <c r="B401" s="1099"/>
      <c r="C401" s="1029"/>
      <c r="D401" s="1029"/>
      <c r="E401" s="1029"/>
      <c r="F401" s="1101"/>
      <c r="G401" s="1030"/>
      <c r="H401" s="1099"/>
      <c r="I401" s="1029"/>
      <c r="J401" s="1030"/>
      <c r="K401" s="1030"/>
      <c r="L401" s="1031"/>
      <c r="M401" s="1105"/>
      <c r="N401" s="1105"/>
      <c r="O401" s="1105"/>
      <c r="P401" s="1105"/>
      <c r="Q401" s="1102"/>
      <c r="R401" s="1102"/>
      <c r="S401" s="1102"/>
    </row>
    <row r="402">
      <c r="A402" s="1099"/>
      <c r="B402" s="1099"/>
      <c r="C402" s="1029"/>
      <c r="D402" s="1029"/>
      <c r="E402" s="1029"/>
      <c r="F402" s="1101"/>
      <c r="G402" s="1030"/>
      <c r="H402" s="1099"/>
      <c r="I402" s="1029"/>
      <c r="J402" s="1030"/>
      <c r="K402" s="1030"/>
      <c r="L402" s="1031"/>
      <c r="M402" s="1105"/>
      <c r="N402" s="1105"/>
      <c r="O402" s="1105"/>
      <c r="P402" s="1105"/>
      <c r="Q402" s="1102"/>
      <c r="R402" s="1102"/>
      <c r="S402" s="1102"/>
    </row>
    <row r="403">
      <c r="A403" s="1099"/>
      <c r="B403" s="1099"/>
      <c r="C403" s="1029"/>
      <c r="D403" s="1029"/>
      <c r="E403" s="1029"/>
      <c r="F403" s="1101"/>
      <c r="G403" s="1030"/>
      <c r="H403" s="1029"/>
      <c r="I403" s="1029"/>
      <c r="J403" s="1030"/>
      <c r="K403" s="1030"/>
      <c r="L403" s="1031"/>
      <c r="M403" s="1105"/>
      <c r="N403" s="1105"/>
      <c r="O403" s="1105"/>
      <c r="P403" s="1105"/>
      <c r="Q403" s="1102"/>
      <c r="R403" s="1102"/>
      <c r="S403" s="1102"/>
    </row>
    <row r="404">
      <c r="A404" s="1099"/>
      <c r="B404" s="1099"/>
      <c r="C404" s="1029"/>
      <c r="D404" s="1029"/>
      <c r="E404" s="1029"/>
      <c r="F404" s="1101"/>
      <c r="G404" s="1030"/>
      <c r="H404" s="1030"/>
      <c r="I404" s="1029"/>
      <c r="J404" s="1030"/>
      <c r="K404" s="1030"/>
      <c r="L404" s="1031"/>
      <c r="M404" s="1105"/>
      <c r="N404" s="1105"/>
      <c r="O404" s="1105"/>
      <c r="P404" s="1105"/>
      <c r="Q404" s="1102"/>
      <c r="R404" s="1102"/>
      <c r="S404" s="1102"/>
    </row>
    <row r="405">
      <c r="A405" s="1099"/>
      <c r="B405" s="1099"/>
      <c r="C405" s="1029"/>
      <c r="D405" s="1029"/>
      <c r="E405" s="1029"/>
      <c r="F405" s="1101"/>
      <c r="G405" s="1030"/>
      <c r="H405" s="1030"/>
      <c r="I405" s="1029"/>
      <c r="J405" s="1030"/>
      <c r="K405" s="1030"/>
      <c r="L405" s="1031"/>
      <c r="M405" s="1105"/>
      <c r="N405" s="1105"/>
      <c r="O405" s="1105"/>
      <c r="P405" s="1105"/>
      <c r="Q405" s="1102"/>
      <c r="R405" s="1102"/>
      <c r="S405" s="1102"/>
    </row>
    <row r="406">
      <c r="A406" s="1099"/>
      <c r="B406" s="1099"/>
      <c r="C406" s="1029"/>
      <c r="D406" s="1029"/>
      <c r="E406" s="1029"/>
      <c r="F406" s="1101"/>
      <c r="G406" s="1030"/>
      <c r="H406" s="1030"/>
      <c r="I406" s="1029"/>
      <c r="J406" s="1030"/>
      <c r="K406" s="1030"/>
      <c r="L406" s="1031"/>
      <c r="M406" s="1105"/>
      <c r="N406" s="1105"/>
      <c r="O406" s="1105"/>
      <c r="P406" s="1105"/>
      <c r="Q406" s="1102"/>
      <c r="R406" s="1102"/>
      <c r="S406" s="1102"/>
    </row>
    <row r="407">
      <c r="A407" s="1099"/>
      <c r="B407" s="1099"/>
      <c r="C407" s="1029"/>
      <c r="D407" s="1029"/>
      <c r="E407" s="1029"/>
      <c r="F407" s="1101"/>
      <c r="G407" s="1030"/>
      <c r="H407" s="1030"/>
      <c r="I407" s="1029"/>
      <c r="J407" s="1030"/>
      <c r="K407" s="1030"/>
      <c r="L407" s="1031"/>
      <c r="M407" s="1105"/>
      <c r="N407" s="1105"/>
      <c r="O407" s="1105"/>
      <c r="P407" s="1105"/>
      <c r="Q407" s="1102"/>
      <c r="R407" s="1102"/>
      <c r="S407" s="1102"/>
    </row>
    <row r="408">
      <c r="A408" s="1099"/>
      <c r="B408" s="1099"/>
      <c r="C408" s="1029"/>
      <c r="D408" s="1029"/>
      <c r="E408" s="1029"/>
      <c r="F408" s="1101"/>
      <c r="G408" s="1030"/>
      <c r="H408" s="1030"/>
      <c r="I408" s="1029"/>
      <c r="J408" s="1030"/>
      <c r="K408" s="1030"/>
      <c r="L408" s="1031"/>
      <c r="M408" s="1105"/>
      <c r="N408" s="1105"/>
      <c r="O408" s="1105"/>
      <c r="P408" s="1105"/>
      <c r="Q408" s="1102"/>
      <c r="R408" s="1102"/>
      <c r="S408" s="1102"/>
    </row>
    <row r="409">
      <c r="A409" s="1099"/>
      <c r="B409" s="1099"/>
      <c r="C409" s="1029"/>
      <c r="D409" s="1029"/>
      <c r="E409" s="1029"/>
      <c r="F409" s="1101"/>
      <c r="G409" s="1030"/>
      <c r="H409" s="1029"/>
      <c r="I409" s="1029"/>
      <c r="J409" s="1030"/>
      <c r="K409" s="1030"/>
      <c r="L409" s="1031"/>
      <c r="M409" s="1105"/>
      <c r="N409" s="1105"/>
      <c r="O409" s="1105"/>
      <c r="P409" s="1105"/>
      <c r="Q409" s="1102"/>
      <c r="R409" s="1102"/>
      <c r="S409" s="1102"/>
    </row>
    <row r="410">
      <c r="A410" s="1099"/>
      <c r="B410" s="1099"/>
      <c r="C410" s="1029"/>
      <c r="D410" s="1029"/>
      <c r="E410" s="1029"/>
      <c r="F410" s="1101"/>
      <c r="G410" s="1030"/>
      <c r="H410" s="1030"/>
      <c r="I410" s="1029"/>
      <c r="J410" s="1030"/>
      <c r="K410" s="1030"/>
      <c r="L410" s="1031"/>
      <c r="M410" s="1105"/>
      <c r="N410" s="1105"/>
      <c r="O410" s="1105"/>
      <c r="P410" s="1105"/>
      <c r="Q410" s="1102"/>
      <c r="R410" s="1102"/>
      <c r="S410" s="1102"/>
    </row>
    <row r="411">
      <c r="A411" s="1099"/>
      <c r="B411" s="1099"/>
      <c r="C411" s="1029"/>
      <c r="D411" s="1029"/>
      <c r="E411" s="1029"/>
      <c r="F411" s="1101"/>
      <c r="G411" s="1030"/>
      <c r="H411" s="1029"/>
      <c r="I411" s="1029"/>
      <c r="J411" s="1030"/>
      <c r="K411" s="1030"/>
      <c r="L411" s="1031"/>
      <c r="M411" s="1105"/>
      <c r="N411" s="1105"/>
      <c r="O411" s="1105"/>
      <c r="P411" s="1105"/>
      <c r="Q411" s="1102"/>
      <c r="R411" s="1102"/>
      <c r="S411" s="1102"/>
    </row>
    <row r="412">
      <c r="A412" s="1099"/>
      <c r="B412" s="1099"/>
      <c r="C412" s="1029"/>
      <c r="D412" s="1029"/>
      <c r="E412" s="1029"/>
      <c r="F412" s="1101"/>
      <c r="G412" s="1030"/>
      <c r="H412" s="1029"/>
      <c r="I412" s="1029"/>
      <c r="J412" s="1030"/>
      <c r="K412" s="1030"/>
      <c r="L412" s="1031"/>
      <c r="M412" s="1105"/>
      <c r="N412" s="1105"/>
      <c r="O412" s="1105"/>
      <c r="P412" s="1105"/>
      <c r="Q412" s="1102"/>
      <c r="R412" s="1102"/>
      <c r="S412" s="1102"/>
    </row>
    <row r="413">
      <c r="A413" s="1099"/>
      <c r="B413" s="1099"/>
      <c r="C413" s="1029"/>
      <c r="D413" s="1029"/>
      <c r="E413" s="1029"/>
      <c r="F413" s="1101"/>
      <c r="G413" s="1030"/>
      <c r="H413" s="1030"/>
      <c r="I413" s="1029"/>
      <c r="J413" s="1030"/>
      <c r="K413" s="1030"/>
      <c r="L413" s="1031"/>
      <c r="M413" s="1105"/>
      <c r="N413" s="1105"/>
      <c r="O413" s="1105"/>
      <c r="P413" s="1105"/>
      <c r="Q413" s="1102"/>
      <c r="R413" s="1102"/>
      <c r="S413" s="1102"/>
    </row>
    <row r="414">
      <c r="A414" s="1099"/>
      <c r="B414" s="1099"/>
      <c r="C414" s="1029"/>
      <c r="D414" s="1029"/>
      <c r="E414" s="1029"/>
      <c r="F414" s="1101"/>
      <c r="G414" s="1030"/>
      <c r="H414" s="1030"/>
      <c r="I414" s="1029"/>
      <c r="J414" s="1030"/>
      <c r="K414" s="1030"/>
      <c r="L414" s="1031"/>
      <c r="M414" s="1105"/>
      <c r="N414" s="1105"/>
      <c r="O414" s="1105"/>
      <c r="P414" s="1105"/>
      <c r="Q414" s="1102"/>
      <c r="R414" s="1102"/>
      <c r="S414" s="1102"/>
    </row>
    <row r="415">
      <c r="A415" s="1099"/>
      <c r="B415" s="1099"/>
      <c r="C415" s="1029"/>
      <c r="D415" s="1029"/>
      <c r="E415" s="1029"/>
      <c r="F415" s="1029"/>
      <c r="G415" s="1030"/>
      <c r="H415" s="1099"/>
      <c r="I415" s="1029"/>
      <c r="J415" s="1029"/>
      <c r="K415" s="1030"/>
      <c r="L415" s="1031"/>
      <c r="M415" s="1105"/>
      <c r="N415" s="1105"/>
      <c r="O415" s="1105"/>
      <c r="P415" s="1105"/>
      <c r="Q415" s="1102"/>
      <c r="R415" s="1102"/>
      <c r="S415" s="1102"/>
    </row>
    <row r="416">
      <c r="A416" s="1099"/>
      <c r="B416" s="1099"/>
      <c r="C416" s="1029"/>
      <c r="D416" s="1029"/>
      <c r="E416" s="1029"/>
      <c r="F416" s="1101"/>
      <c r="G416" s="1030"/>
      <c r="H416" s="1030"/>
      <c r="I416" s="1029"/>
      <c r="J416" s="1030"/>
      <c r="K416" s="1030"/>
      <c r="L416" s="1031"/>
      <c r="M416" s="1105"/>
      <c r="N416" s="1105"/>
      <c r="O416" s="1105"/>
      <c r="P416" s="1105"/>
      <c r="Q416" s="1102"/>
      <c r="R416" s="1102"/>
      <c r="S416" s="1102"/>
    </row>
    <row r="417">
      <c r="A417" s="1099"/>
      <c r="B417" s="1099"/>
      <c r="C417" s="1029"/>
      <c r="D417" s="1029"/>
      <c r="E417" s="1029"/>
      <c r="F417" s="1101"/>
      <c r="G417" s="1030"/>
      <c r="H417" s="1029"/>
      <c r="I417" s="1029"/>
      <c r="J417" s="1030"/>
      <c r="K417" s="1030"/>
      <c r="L417" s="1031"/>
      <c r="M417" s="1105"/>
      <c r="N417" s="1105"/>
      <c r="O417" s="1105"/>
      <c r="P417" s="1105"/>
      <c r="Q417" s="1102"/>
      <c r="R417" s="1102"/>
      <c r="S417" s="1102"/>
    </row>
    <row r="418">
      <c r="A418" s="1099"/>
      <c r="B418" s="1099"/>
      <c r="C418" s="1029"/>
      <c r="D418" s="1029"/>
      <c r="E418" s="1029"/>
      <c r="F418" s="1101"/>
      <c r="G418" s="1030"/>
      <c r="H418" s="1030"/>
      <c r="I418" s="1029"/>
      <c r="J418" s="1030"/>
      <c r="K418" s="1030"/>
      <c r="L418" s="1031"/>
      <c r="M418" s="1105"/>
      <c r="N418" s="1105"/>
      <c r="O418" s="1105"/>
      <c r="P418" s="1105"/>
      <c r="Q418" s="1102"/>
      <c r="R418" s="1102"/>
      <c r="S418" s="1102"/>
    </row>
    <row r="419">
      <c r="A419" s="1099"/>
      <c r="B419" s="1099"/>
      <c r="C419" s="1029"/>
      <c r="D419" s="1029"/>
      <c r="E419" s="1029"/>
      <c r="F419" s="1101"/>
      <c r="G419" s="1030"/>
      <c r="H419" s="1030"/>
      <c r="I419" s="1029"/>
      <c r="J419" s="1030"/>
      <c r="K419" s="1030"/>
      <c r="L419" s="1031"/>
      <c r="M419" s="1105"/>
      <c r="N419" s="1105"/>
      <c r="O419" s="1105"/>
      <c r="P419" s="1105"/>
      <c r="Q419" s="1102"/>
      <c r="R419" s="1102"/>
      <c r="S419" s="1102"/>
    </row>
    <row r="420">
      <c r="A420" s="1099"/>
      <c r="B420" s="1099"/>
      <c r="C420" s="1029"/>
      <c r="D420" s="1029"/>
      <c r="E420" s="1029"/>
      <c r="F420" s="1101"/>
      <c r="G420" s="1030"/>
      <c r="H420" s="1099"/>
      <c r="I420" s="1029"/>
      <c r="J420" s="1029"/>
      <c r="K420" s="1030"/>
      <c r="L420" s="1031"/>
      <c r="M420" s="1105"/>
      <c r="N420" s="1105"/>
      <c r="O420" s="1105"/>
      <c r="P420" s="1105"/>
      <c r="Q420" s="1102"/>
      <c r="R420" s="1102"/>
      <c r="S420" s="1102"/>
    </row>
    <row r="421">
      <c r="A421" s="1098"/>
      <c r="B421" s="1099"/>
      <c r="C421" s="1100"/>
      <c r="D421" s="1100"/>
      <c r="E421" s="1030"/>
      <c r="F421" s="1103"/>
      <c r="G421" s="1030"/>
      <c r="H421" s="1030"/>
      <c r="I421" s="1100"/>
      <c r="J421" s="1030"/>
      <c r="K421" s="1030"/>
      <c r="L421" s="1080"/>
      <c r="M421" s="1081"/>
      <c r="N421" s="1081"/>
      <c r="O421" s="1081"/>
      <c r="P421" s="1081"/>
      <c r="Q421" s="1085"/>
      <c r="R421" s="1085"/>
      <c r="S421" s="1085"/>
    </row>
    <row r="422">
      <c r="A422" s="1098"/>
      <c r="B422" s="1099"/>
      <c r="C422" s="1100"/>
      <c r="D422" s="1029"/>
      <c r="E422" s="1030"/>
      <c r="F422" s="1103"/>
      <c r="G422" s="1030"/>
      <c r="H422" s="1029"/>
      <c r="I422" s="1100"/>
      <c r="J422" s="1030"/>
      <c r="K422" s="1030"/>
      <c r="L422" s="1080"/>
      <c r="M422" s="1081"/>
      <c r="N422" s="1081"/>
      <c r="O422" s="1081"/>
      <c r="P422" s="1081"/>
      <c r="Q422" s="1085"/>
      <c r="R422" s="1085"/>
      <c r="S422" s="1085"/>
    </row>
    <row r="423">
      <c r="A423" s="1098"/>
      <c r="B423" s="1099"/>
      <c r="C423" s="1100"/>
      <c r="D423" s="1100"/>
      <c r="E423" s="1030"/>
      <c r="F423" s="1103"/>
      <c r="G423" s="1030"/>
      <c r="H423" s="1030"/>
      <c r="I423" s="1100"/>
      <c r="J423" s="1029"/>
      <c r="K423" s="1030"/>
      <c r="L423" s="1080"/>
      <c r="M423" s="1081"/>
      <c r="N423" s="1081"/>
      <c r="O423" s="1081"/>
      <c r="P423" s="1081"/>
      <c r="Q423" s="1085"/>
      <c r="R423" s="1085"/>
      <c r="S423" s="1085"/>
    </row>
    <row r="424">
      <c r="A424" s="1098"/>
      <c r="B424" s="1099"/>
      <c r="C424" s="1100"/>
      <c r="D424" s="1029"/>
      <c r="E424" s="1029"/>
      <c r="F424" s="1101"/>
      <c r="G424" s="1030"/>
      <c r="H424" s="1030"/>
      <c r="I424" s="1029"/>
      <c r="J424" s="1029"/>
      <c r="K424" s="1030"/>
      <c r="L424" s="1080"/>
      <c r="M424" s="1081"/>
      <c r="N424" s="1081"/>
      <c r="O424" s="1081"/>
      <c r="P424" s="1081"/>
      <c r="Q424" s="1085"/>
      <c r="R424" s="1085"/>
      <c r="S424" s="1085"/>
    </row>
    <row r="425">
      <c r="A425" s="1098"/>
      <c r="B425" s="1099"/>
      <c r="C425" s="1100"/>
      <c r="D425" s="1029"/>
      <c r="E425" s="1030"/>
      <c r="F425" s="1103"/>
      <c r="G425" s="1030"/>
      <c r="H425" s="1030"/>
      <c r="I425" s="1100"/>
      <c r="J425" s="1029"/>
      <c r="K425" s="1030"/>
      <c r="L425" s="1080"/>
      <c r="M425" s="1081"/>
      <c r="N425" s="1081"/>
      <c r="O425" s="1081"/>
      <c r="P425" s="1081"/>
      <c r="Q425" s="1085"/>
      <c r="R425" s="1085"/>
      <c r="S425" s="1085"/>
    </row>
    <row r="426">
      <c r="A426" s="1098"/>
      <c r="B426" s="1099"/>
      <c r="C426" s="1100"/>
      <c r="D426" s="1029"/>
      <c r="E426" s="1100"/>
      <c r="F426" s="1103"/>
      <c r="G426" s="1030"/>
      <c r="H426" s="1100"/>
      <c r="I426" s="1029"/>
      <c r="J426" s="1030"/>
      <c r="K426" s="1100"/>
      <c r="L426" s="1080"/>
      <c r="M426" s="1081"/>
      <c r="N426" s="1081"/>
      <c r="O426" s="1081"/>
      <c r="P426" s="1081"/>
      <c r="Q426" s="1085"/>
      <c r="R426" s="1085"/>
      <c r="S426" s="1085"/>
    </row>
    <row r="427">
      <c r="A427" s="1098"/>
      <c r="B427" s="1099"/>
      <c r="C427" s="1100"/>
      <c r="D427" s="1029"/>
      <c r="E427" s="1029"/>
      <c r="F427" s="1101"/>
      <c r="G427" s="1029"/>
      <c r="H427" s="1030"/>
      <c r="I427" s="1029"/>
      <c r="J427" s="1030"/>
      <c r="K427" s="1100"/>
      <c r="L427" s="1080"/>
      <c r="M427" s="1081"/>
      <c r="N427" s="1081"/>
      <c r="O427" s="1081"/>
      <c r="P427" s="1081"/>
      <c r="Q427" s="1085"/>
      <c r="R427" s="1085"/>
      <c r="S427" s="1085"/>
    </row>
    <row r="428">
      <c r="A428" s="1098"/>
      <c r="B428" s="1099"/>
      <c r="C428" s="1100"/>
      <c r="D428" s="1100"/>
      <c r="E428" s="1030"/>
      <c r="F428" s="1103"/>
      <c r="G428" s="1030"/>
      <c r="H428" s="1030"/>
      <c r="I428" s="1100"/>
      <c r="J428" s="1030"/>
      <c r="K428" s="1030"/>
      <c r="L428" s="1080"/>
      <c r="M428" s="1081"/>
      <c r="N428" s="1081"/>
      <c r="O428" s="1081"/>
      <c r="P428" s="1081"/>
      <c r="Q428" s="1085"/>
      <c r="R428" s="1085"/>
      <c r="S428" s="1085"/>
    </row>
    <row r="429">
      <c r="A429" s="1098"/>
      <c r="B429" s="1099"/>
      <c r="C429" s="1100"/>
      <c r="D429" s="1100"/>
      <c r="E429" s="1030"/>
      <c r="F429" s="1103"/>
      <c r="G429" s="1030"/>
      <c r="H429" s="1030"/>
      <c r="I429" s="1100"/>
      <c r="J429" s="1029"/>
      <c r="K429" s="1030"/>
      <c r="L429" s="1080"/>
      <c r="M429" s="1081"/>
      <c r="N429" s="1081"/>
      <c r="O429" s="1081"/>
      <c r="P429" s="1081"/>
      <c r="Q429" s="1085"/>
      <c r="R429" s="1085"/>
      <c r="S429" s="1085"/>
    </row>
    <row r="430">
      <c r="A430" s="1098"/>
      <c r="B430" s="1099"/>
      <c r="C430" s="1100"/>
      <c r="D430" s="1100"/>
      <c r="E430" s="1030"/>
      <c r="F430" s="1103"/>
      <c r="G430" s="1030"/>
      <c r="H430" s="1030"/>
      <c r="I430" s="1029"/>
      <c r="J430" s="1030"/>
      <c r="K430" s="1030"/>
      <c r="L430" s="1080"/>
      <c r="M430" s="1081"/>
      <c r="N430" s="1081"/>
      <c r="O430" s="1081"/>
      <c r="P430" s="1081"/>
      <c r="Q430" s="1085"/>
      <c r="R430" s="1085"/>
      <c r="S430" s="1085"/>
    </row>
    <row r="431">
      <c r="A431" s="1098"/>
      <c r="B431" s="1099"/>
      <c r="C431" s="1100"/>
      <c r="D431" s="1029"/>
      <c r="E431" s="1030"/>
      <c r="F431" s="1030"/>
      <c r="G431" s="1030"/>
      <c r="H431" s="1099"/>
      <c r="I431" s="1029"/>
      <c r="J431" s="1029"/>
      <c r="K431" s="1030"/>
      <c r="L431" s="1080"/>
      <c r="M431" s="1081"/>
      <c r="N431" s="1081"/>
      <c r="O431" s="1081"/>
      <c r="P431" s="1081"/>
      <c r="Q431" s="1085"/>
      <c r="R431" s="1085"/>
      <c r="S431" s="1085"/>
    </row>
    <row r="432">
      <c r="A432" s="1098"/>
      <c r="B432" s="1099"/>
      <c r="C432" s="1100"/>
      <c r="D432" s="1100"/>
      <c r="E432" s="1030"/>
      <c r="F432" s="1030"/>
      <c r="G432" s="1030"/>
      <c r="H432" s="1099"/>
      <c r="I432" s="1029"/>
      <c r="J432" s="1029"/>
      <c r="K432" s="1030"/>
      <c r="L432" s="1080"/>
      <c r="M432" s="1081"/>
      <c r="N432" s="1081"/>
      <c r="O432" s="1081"/>
      <c r="P432" s="1081"/>
      <c r="Q432" s="1085"/>
      <c r="R432" s="1085"/>
      <c r="S432" s="1085"/>
    </row>
    <row r="433">
      <c r="A433" s="1098"/>
      <c r="B433" s="1099"/>
      <c r="C433" s="1100"/>
      <c r="D433" s="1100"/>
      <c r="E433" s="1030"/>
      <c r="F433" s="1030"/>
      <c r="G433" s="1030"/>
      <c r="H433" s="1099"/>
      <c r="I433" s="1029"/>
      <c r="J433" s="1029"/>
      <c r="K433" s="1030"/>
      <c r="L433" s="1080"/>
      <c r="M433" s="1081"/>
      <c r="N433" s="1081"/>
      <c r="O433" s="1081"/>
      <c r="P433" s="1081"/>
      <c r="Q433" s="1085"/>
      <c r="R433" s="1085"/>
      <c r="S433" s="1085"/>
    </row>
    <row r="434">
      <c r="A434" s="1098"/>
      <c r="B434" s="1099"/>
      <c r="C434" s="1100"/>
      <c r="D434" s="1029"/>
      <c r="E434" s="1100"/>
      <c r="F434" s="1103"/>
      <c r="G434" s="1030"/>
      <c r="H434" s="1030"/>
      <c r="I434" s="1100"/>
      <c r="J434" s="1030"/>
      <c r="K434" s="1030"/>
      <c r="L434" s="1080"/>
      <c r="M434" s="1081"/>
      <c r="N434" s="1081"/>
      <c r="O434" s="1081"/>
      <c r="P434" s="1081"/>
      <c r="Q434" s="1085"/>
      <c r="R434" s="1085"/>
      <c r="S434" s="1085"/>
    </row>
    <row r="435">
      <c r="A435" s="1098"/>
      <c r="B435" s="1099"/>
      <c r="C435" s="1100"/>
      <c r="D435" s="1029"/>
      <c r="E435" s="1030"/>
      <c r="F435" s="1101"/>
      <c r="G435" s="1030"/>
      <c r="H435" s="1030"/>
      <c r="I435" s="1100"/>
      <c r="J435" s="1030"/>
      <c r="K435" s="1030"/>
      <c r="L435" s="1080"/>
      <c r="M435" s="1081"/>
      <c r="N435" s="1081"/>
      <c r="O435" s="1081"/>
      <c r="P435" s="1081"/>
      <c r="Q435" s="1085"/>
      <c r="R435" s="1085"/>
      <c r="S435" s="1085"/>
    </row>
    <row r="436">
      <c r="A436" s="1098"/>
      <c r="B436" s="1099"/>
      <c r="C436" s="1100"/>
      <c r="D436" s="1100"/>
      <c r="E436" s="1029"/>
      <c r="F436" s="1103"/>
      <c r="G436" s="1029"/>
      <c r="H436" s="1099"/>
      <c r="I436" s="1029"/>
      <c r="J436" s="1029"/>
      <c r="K436" s="1030"/>
      <c r="L436" s="1080"/>
      <c r="M436" s="1081"/>
      <c r="N436" s="1081"/>
      <c r="O436" s="1081"/>
      <c r="P436" s="1081"/>
      <c r="Q436" s="1085"/>
      <c r="R436" s="1085"/>
      <c r="S436" s="1085"/>
    </row>
    <row r="437">
      <c r="A437" s="1099"/>
      <c r="B437" s="1099"/>
      <c r="C437" s="1100"/>
      <c r="D437" s="1029"/>
      <c r="E437" s="1030"/>
      <c r="F437" s="1103"/>
      <c r="G437" s="1029"/>
      <c r="H437" s="1099"/>
      <c r="I437" s="1029"/>
      <c r="J437" s="1029"/>
      <c r="K437" s="1030"/>
      <c r="L437" s="1080"/>
      <c r="M437" s="1081"/>
      <c r="N437" s="1081"/>
      <c r="O437" s="1081"/>
      <c r="P437" s="1081"/>
      <c r="Q437" s="1085"/>
      <c r="R437" s="1085"/>
      <c r="S437" s="1085"/>
    </row>
    <row r="438">
      <c r="A438" s="1098"/>
      <c r="B438" s="1099"/>
      <c r="C438" s="1100"/>
      <c r="D438" s="1100"/>
      <c r="E438" s="1030"/>
      <c r="F438" s="1029"/>
      <c r="G438" s="1030"/>
      <c r="H438" s="1099"/>
      <c r="I438" s="1029"/>
      <c r="J438" s="1029"/>
      <c r="K438" s="1030"/>
      <c r="L438" s="1080"/>
      <c r="M438" s="1081"/>
      <c r="N438" s="1081"/>
      <c r="O438" s="1081"/>
      <c r="P438" s="1081"/>
      <c r="Q438" s="1085"/>
      <c r="R438" s="1085"/>
      <c r="S438" s="1085"/>
    </row>
    <row r="439">
      <c r="A439" s="1098"/>
      <c r="B439" s="1099"/>
      <c r="C439" s="1100"/>
      <c r="D439" s="1100"/>
      <c r="E439" s="1030"/>
      <c r="F439" s="1103"/>
      <c r="G439" s="1030"/>
      <c r="H439" s="1030"/>
      <c r="I439" s="1100"/>
      <c r="J439" s="1030"/>
      <c r="K439" s="1030"/>
      <c r="L439" s="1080"/>
      <c r="M439" s="1081"/>
      <c r="N439" s="1081"/>
      <c r="O439" s="1081"/>
      <c r="P439" s="1081"/>
      <c r="Q439" s="1085"/>
      <c r="R439" s="1085"/>
      <c r="S439" s="1085"/>
    </row>
    <row r="440">
      <c r="A440" s="1098"/>
      <c r="B440" s="1099"/>
      <c r="C440" s="1100"/>
      <c r="D440" s="1100"/>
      <c r="E440" s="1100"/>
      <c r="F440" s="1103"/>
      <c r="G440" s="1100"/>
      <c r="H440" s="1100"/>
      <c r="I440" s="1029"/>
      <c r="J440" s="1100"/>
      <c r="K440" s="1100"/>
      <c r="L440" s="1080"/>
      <c r="M440" s="1081"/>
      <c r="N440" s="1081"/>
      <c r="O440" s="1081"/>
      <c r="P440" s="1081"/>
      <c r="Q440" s="1085"/>
      <c r="R440" s="1085"/>
      <c r="S440" s="1085"/>
    </row>
    <row r="441">
      <c r="A441" s="1098"/>
      <c r="B441" s="1099"/>
      <c r="C441" s="1100"/>
      <c r="D441" s="1029"/>
      <c r="E441" s="1030"/>
      <c r="F441" s="1030"/>
      <c r="G441" s="1030"/>
      <c r="H441" s="1099"/>
      <c r="I441" s="1029"/>
      <c r="J441" s="1029"/>
      <c r="K441" s="1030"/>
      <c r="L441" s="1080"/>
      <c r="M441" s="1081"/>
      <c r="N441" s="1081"/>
      <c r="O441" s="1081"/>
      <c r="P441" s="1081"/>
      <c r="Q441" s="1085"/>
      <c r="R441" s="1085"/>
      <c r="S441" s="1085"/>
    </row>
    <row r="442">
      <c r="A442" s="1098"/>
      <c r="B442" s="1099"/>
      <c r="C442" s="1100"/>
      <c r="D442" s="1100"/>
      <c r="E442" s="1030"/>
      <c r="F442" s="1103"/>
      <c r="G442" s="1030"/>
      <c r="H442" s="1030"/>
      <c r="I442" s="1100"/>
      <c r="J442" s="1030"/>
      <c r="K442" s="1030"/>
      <c r="L442" s="1080"/>
      <c r="M442" s="1081"/>
      <c r="N442" s="1081"/>
      <c r="O442" s="1081"/>
      <c r="P442" s="1081"/>
      <c r="Q442" s="1085"/>
      <c r="R442" s="1085"/>
      <c r="S442" s="1085"/>
    </row>
    <row r="443">
      <c r="A443" s="1098"/>
      <c r="B443" s="1099"/>
      <c r="C443" s="1100"/>
      <c r="D443" s="1029"/>
      <c r="E443" s="1030"/>
      <c r="F443" s="1030"/>
      <c r="G443" s="1030"/>
      <c r="H443" s="1099"/>
      <c r="I443" s="1029"/>
      <c r="J443" s="1029"/>
      <c r="K443" s="1030"/>
      <c r="L443" s="1080"/>
      <c r="M443" s="1081"/>
      <c r="N443" s="1081"/>
      <c r="O443" s="1081"/>
      <c r="P443" s="1081"/>
      <c r="Q443" s="1085"/>
      <c r="R443" s="1085"/>
      <c r="S443" s="1085"/>
    </row>
    <row r="444">
      <c r="A444" s="1099"/>
      <c r="B444" s="1099"/>
      <c r="C444" s="1100"/>
      <c r="D444" s="1029"/>
      <c r="E444" s="1030"/>
      <c r="F444" s="1101"/>
      <c r="G444" s="1030"/>
      <c r="H444" s="1030"/>
      <c r="I444" s="1100"/>
      <c r="J444" s="1030"/>
      <c r="K444" s="1030"/>
      <c r="L444" s="1080"/>
      <c r="M444" s="1081"/>
      <c r="N444" s="1081"/>
      <c r="O444" s="1081"/>
      <c r="P444" s="1081"/>
      <c r="Q444" s="1085"/>
      <c r="R444" s="1085"/>
      <c r="S444" s="1085"/>
    </row>
    <row r="445">
      <c r="A445" s="1099"/>
      <c r="B445" s="1099"/>
      <c r="C445" s="1029"/>
      <c r="D445" s="1029"/>
      <c r="E445" s="1029"/>
      <c r="F445" s="1103"/>
      <c r="G445" s="1030"/>
      <c r="H445" s="1030"/>
      <c r="I445" s="1029"/>
      <c r="J445" s="1029"/>
      <c r="K445" s="1030"/>
      <c r="L445" s="1031"/>
      <c r="M445" s="1105"/>
      <c r="N445" s="1105"/>
      <c r="O445" s="1105"/>
      <c r="P445" s="1105"/>
      <c r="Q445" s="1102"/>
      <c r="R445" s="1102"/>
      <c r="S445" s="1102"/>
    </row>
    <row r="446">
      <c r="A446" s="1099"/>
      <c r="B446" s="1099"/>
      <c r="C446" s="1029"/>
      <c r="D446" s="1029"/>
      <c r="E446" s="1029"/>
      <c r="F446" s="1101"/>
      <c r="G446" s="1029"/>
      <c r="H446" s="1123"/>
      <c r="I446" s="1029"/>
      <c r="J446" s="1029"/>
      <c r="K446" s="1030"/>
      <c r="L446" s="1031"/>
      <c r="M446" s="1105"/>
      <c r="N446" s="1105"/>
      <c r="O446" s="1105"/>
      <c r="P446" s="1105"/>
      <c r="Q446" s="1102"/>
      <c r="R446" s="1102"/>
      <c r="S446" s="1102"/>
    </row>
    <row r="447">
      <c r="A447" s="1099"/>
      <c r="B447" s="1099"/>
      <c r="C447" s="1029"/>
      <c r="D447" s="1029"/>
      <c r="E447" s="1029"/>
      <c r="F447" s="1103"/>
      <c r="G447" s="1030"/>
      <c r="H447" s="1099"/>
      <c r="I447" s="1029"/>
      <c r="J447" s="1030"/>
      <c r="K447" s="1030"/>
      <c r="L447" s="1031"/>
      <c r="M447" s="1105"/>
      <c r="N447" s="1105"/>
      <c r="O447" s="1105"/>
      <c r="P447" s="1105"/>
      <c r="Q447" s="1102"/>
      <c r="R447" s="1102"/>
      <c r="S447" s="1102"/>
    </row>
    <row r="448">
      <c r="A448" s="1099"/>
      <c r="B448" s="1099"/>
      <c r="C448" s="1029"/>
      <c r="D448" s="1029"/>
      <c r="E448" s="1029"/>
      <c r="F448" s="1101"/>
      <c r="G448" s="1029"/>
      <c r="H448" s="1123"/>
      <c r="I448" s="1029"/>
      <c r="J448" s="1029"/>
      <c r="K448" s="1030"/>
      <c r="L448" s="1031"/>
      <c r="M448" s="1105"/>
      <c r="N448" s="1105"/>
      <c r="O448" s="1105"/>
      <c r="P448" s="1105"/>
      <c r="Q448" s="1102"/>
      <c r="R448" s="1102"/>
      <c r="S448" s="1102"/>
    </row>
    <row r="449">
      <c r="A449" s="1099"/>
      <c r="B449" s="1099"/>
      <c r="C449" s="1029"/>
      <c r="D449" s="1029"/>
      <c r="E449" s="1029"/>
      <c r="F449" s="1101"/>
      <c r="G449" s="1029"/>
      <c r="H449" s="1123"/>
      <c r="I449" s="1029"/>
      <c r="J449" s="1030"/>
      <c r="K449" s="1030"/>
      <c r="L449" s="1031"/>
      <c r="M449" s="1105"/>
      <c r="N449" s="1105"/>
      <c r="O449" s="1105"/>
      <c r="P449" s="1105"/>
      <c r="Q449" s="1102"/>
      <c r="R449" s="1102"/>
      <c r="S449" s="1102"/>
    </row>
    <row r="450">
      <c r="A450" s="1099"/>
      <c r="B450" s="1099"/>
      <c r="C450" s="1029"/>
      <c r="D450" s="1029"/>
      <c r="E450" s="1029"/>
      <c r="F450" s="1103"/>
      <c r="G450" s="1030"/>
      <c r="H450" s="1030"/>
      <c r="I450" s="1029"/>
      <c r="J450" s="1029"/>
      <c r="K450" s="1030"/>
      <c r="L450" s="1031"/>
      <c r="M450" s="1105"/>
      <c r="N450" s="1105"/>
      <c r="O450" s="1105"/>
      <c r="P450" s="1105"/>
      <c r="Q450" s="1102"/>
      <c r="R450" s="1102"/>
      <c r="S450" s="1102"/>
    </row>
    <row r="451">
      <c r="A451" s="1099"/>
      <c r="B451" s="1099"/>
      <c r="C451" s="1029"/>
      <c r="D451" s="1029"/>
      <c r="E451" s="1029"/>
      <c r="F451" s="1103"/>
      <c r="G451" s="1030"/>
      <c r="H451" s="1030"/>
      <c r="I451" s="1029"/>
      <c r="J451" s="1029"/>
      <c r="K451" s="1030"/>
      <c r="L451" s="1031"/>
      <c r="M451" s="1105"/>
      <c r="N451" s="1105"/>
      <c r="O451" s="1105"/>
      <c r="P451" s="1105"/>
      <c r="Q451" s="1102"/>
      <c r="R451" s="1102"/>
      <c r="S451" s="1102"/>
    </row>
    <row r="452">
      <c r="A452" s="1099"/>
      <c r="B452" s="1099"/>
      <c r="C452" s="1029"/>
      <c r="D452" s="1029"/>
      <c r="E452" s="1029"/>
      <c r="F452" s="1101"/>
      <c r="G452" s="1029"/>
      <c r="H452" s="1099"/>
      <c r="I452" s="1029"/>
      <c r="J452" s="1030"/>
      <c r="K452" s="1030"/>
      <c r="L452" s="1031"/>
      <c r="M452" s="1105"/>
      <c r="N452" s="1105"/>
      <c r="O452" s="1105"/>
      <c r="P452" s="1105"/>
      <c r="Q452" s="1102"/>
      <c r="R452" s="1102"/>
      <c r="S452" s="1102"/>
    </row>
    <row r="453">
      <c r="A453" s="1099"/>
      <c r="B453" s="1099"/>
      <c r="C453" s="1029"/>
      <c r="D453" s="1029"/>
      <c r="E453" s="1030"/>
      <c r="F453" s="1103"/>
      <c r="G453" s="1030"/>
      <c r="H453" s="1030"/>
      <c r="I453" s="1029"/>
      <c r="J453" s="1030"/>
      <c r="K453" s="1030"/>
      <c r="L453" s="1031"/>
      <c r="M453" s="1105"/>
      <c r="N453" s="1105"/>
      <c r="O453" s="1105"/>
      <c r="P453" s="1105"/>
      <c r="Q453" s="1102"/>
      <c r="R453" s="1102"/>
      <c r="S453" s="1102"/>
    </row>
    <row r="454">
      <c r="A454" s="1099"/>
      <c r="B454" s="1099"/>
      <c r="C454" s="1029"/>
      <c r="D454" s="1029"/>
      <c r="E454" s="1030"/>
      <c r="F454" s="1103"/>
      <c r="G454" s="1030"/>
      <c r="H454" s="1030"/>
      <c r="I454" s="1029"/>
      <c r="J454" s="1030"/>
      <c r="K454" s="1030"/>
      <c r="L454" s="1031"/>
      <c r="M454" s="1105"/>
      <c r="N454" s="1105"/>
      <c r="O454" s="1105"/>
      <c r="P454" s="1105"/>
      <c r="Q454" s="1102"/>
      <c r="R454" s="1102"/>
      <c r="S454" s="1102"/>
    </row>
    <row r="455">
      <c r="A455" s="1099"/>
      <c r="B455" s="1099"/>
      <c r="C455" s="1029"/>
      <c r="D455" s="1029"/>
      <c r="E455" s="1030"/>
      <c r="F455" s="1103"/>
      <c r="G455" s="1030"/>
      <c r="H455" s="1030"/>
      <c r="I455" s="1029"/>
      <c r="J455" s="1030"/>
      <c r="K455" s="1030"/>
      <c r="L455" s="1031"/>
      <c r="M455" s="1105"/>
      <c r="N455" s="1105"/>
      <c r="O455" s="1105"/>
      <c r="P455" s="1105"/>
      <c r="Q455" s="1102"/>
      <c r="R455" s="1102"/>
      <c r="S455" s="1102"/>
    </row>
    <row r="456">
      <c r="A456" s="1099"/>
      <c r="B456" s="1099"/>
      <c r="C456" s="1029"/>
      <c r="D456" s="1029"/>
      <c r="E456" s="1029"/>
      <c r="F456" s="1101"/>
      <c r="G456" s="1029"/>
      <c r="H456" s="1030"/>
      <c r="I456" s="1029"/>
      <c r="J456" s="1029"/>
      <c r="K456" s="1030"/>
      <c r="L456" s="1031"/>
      <c r="M456" s="1105"/>
      <c r="N456" s="1105"/>
      <c r="O456" s="1105"/>
      <c r="P456" s="1105"/>
      <c r="Q456" s="1102"/>
      <c r="R456" s="1102"/>
      <c r="S456" s="1102"/>
    </row>
    <row r="457">
      <c r="A457" s="1099"/>
      <c r="B457" s="1099"/>
      <c r="C457" s="1029"/>
      <c r="D457" s="1029"/>
      <c r="E457" s="1029"/>
      <c r="F457" s="1103"/>
      <c r="G457" s="1030"/>
      <c r="H457" s="1030"/>
      <c r="I457" s="1029"/>
      <c r="J457" s="1030"/>
      <c r="K457" s="1030"/>
      <c r="L457" s="1031"/>
      <c r="M457" s="1105"/>
      <c r="N457" s="1105"/>
      <c r="O457" s="1105"/>
      <c r="P457" s="1105"/>
      <c r="Q457" s="1102"/>
      <c r="R457" s="1102"/>
      <c r="S457" s="1102"/>
    </row>
    <row r="458">
      <c r="A458" s="1099"/>
      <c r="B458" s="1099"/>
      <c r="C458" s="1029"/>
      <c r="D458" s="1029"/>
      <c r="E458" s="1029"/>
      <c r="F458" s="1101"/>
      <c r="G458" s="1029"/>
      <c r="H458" s="1099"/>
      <c r="I458" s="1029"/>
      <c r="J458" s="1030"/>
      <c r="K458" s="1030"/>
      <c r="L458" s="1031"/>
      <c r="M458" s="1105"/>
      <c r="N458" s="1105"/>
      <c r="O458" s="1105"/>
      <c r="P458" s="1105"/>
      <c r="Q458" s="1102"/>
      <c r="R458" s="1102"/>
      <c r="S458" s="1102"/>
    </row>
    <row r="459">
      <c r="A459" s="1099"/>
      <c r="B459" s="1099"/>
      <c r="C459" s="1029"/>
      <c r="D459" s="1029"/>
      <c r="E459" s="1030"/>
      <c r="F459" s="1103"/>
      <c r="G459" s="1030"/>
      <c r="H459" s="1030"/>
      <c r="I459" s="1029"/>
      <c r="J459" s="1030"/>
      <c r="K459" s="1030"/>
      <c r="L459" s="1031"/>
      <c r="M459" s="1105"/>
      <c r="N459" s="1105"/>
      <c r="O459" s="1105"/>
      <c r="P459" s="1105"/>
      <c r="Q459" s="1102"/>
      <c r="R459" s="1102"/>
      <c r="S459" s="1102"/>
    </row>
    <row r="460">
      <c r="A460" s="1099"/>
      <c r="B460" s="1099"/>
      <c r="C460" s="1029"/>
      <c r="D460" s="1029"/>
      <c r="E460" s="1029"/>
      <c r="F460" s="1103"/>
      <c r="G460" s="1030"/>
      <c r="H460" s="1030"/>
      <c r="I460" s="1029"/>
      <c r="J460" s="1029"/>
      <c r="K460" s="1030"/>
      <c r="L460" s="1031"/>
      <c r="M460" s="1105"/>
      <c r="N460" s="1105"/>
      <c r="O460" s="1105"/>
      <c r="P460" s="1105"/>
      <c r="Q460" s="1102"/>
      <c r="R460" s="1102"/>
      <c r="S460" s="1102"/>
    </row>
    <row r="461">
      <c r="A461" s="1099"/>
      <c r="B461" s="1099"/>
      <c r="C461" s="1029"/>
      <c r="D461" s="1029"/>
      <c r="E461" s="1030"/>
      <c r="F461" s="1103"/>
      <c r="G461" s="1030"/>
      <c r="H461" s="1030"/>
      <c r="I461" s="1029"/>
      <c r="J461" s="1030"/>
      <c r="K461" s="1030"/>
      <c r="L461" s="1031"/>
      <c r="M461" s="1105"/>
      <c r="N461" s="1105"/>
      <c r="O461" s="1105"/>
      <c r="P461" s="1105"/>
      <c r="Q461" s="1102"/>
      <c r="R461" s="1102"/>
      <c r="S461" s="1102"/>
    </row>
    <row r="462">
      <c r="A462" s="1099"/>
      <c r="B462" s="1099"/>
      <c r="C462" s="1029"/>
      <c r="D462" s="1029"/>
      <c r="E462" s="1030"/>
      <c r="F462" s="1101"/>
      <c r="G462" s="1030"/>
      <c r="H462" s="1030"/>
      <c r="I462" s="1029"/>
      <c r="J462" s="1030"/>
      <c r="K462" s="1030"/>
      <c r="L462" s="1031"/>
      <c r="M462" s="1105"/>
      <c r="N462" s="1105"/>
      <c r="O462" s="1105"/>
      <c r="P462" s="1105"/>
      <c r="Q462" s="1102"/>
      <c r="R462" s="1102"/>
      <c r="S462" s="1102"/>
    </row>
    <row r="463">
      <c r="A463" s="1099"/>
      <c r="B463" s="1099"/>
      <c r="C463" s="1029"/>
      <c r="D463" s="1029"/>
      <c r="E463" s="1029"/>
      <c r="F463" s="1101"/>
      <c r="G463" s="1029"/>
      <c r="H463" s="1030"/>
      <c r="I463" s="1029"/>
      <c r="J463" s="1030"/>
      <c r="K463" s="1030"/>
      <c r="L463" s="1031"/>
      <c r="M463" s="1105"/>
      <c r="N463" s="1105"/>
      <c r="O463" s="1105"/>
      <c r="P463" s="1105"/>
      <c r="Q463" s="1102"/>
      <c r="R463" s="1102"/>
      <c r="S463" s="1102"/>
    </row>
    <row r="464">
      <c r="A464" s="1099"/>
      <c r="B464" s="1099"/>
      <c r="C464" s="1029"/>
      <c r="D464" s="1029"/>
      <c r="E464" s="1029"/>
      <c r="F464" s="1103"/>
      <c r="G464" s="1030"/>
      <c r="H464" s="1030"/>
      <c r="I464" s="1029"/>
      <c r="J464" s="1030"/>
      <c r="K464" s="1030"/>
      <c r="L464" s="1031"/>
      <c r="M464" s="1105"/>
      <c r="N464" s="1105"/>
      <c r="O464" s="1105"/>
      <c r="P464" s="1105"/>
      <c r="Q464" s="1102"/>
      <c r="R464" s="1102"/>
      <c r="S464" s="1102"/>
    </row>
    <row r="465">
      <c r="A465" s="1099"/>
      <c r="B465" s="1099"/>
      <c r="C465" s="1029"/>
      <c r="D465" s="1029"/>
      <c r="E465" s="1029"/>
      <c r="F465" s="1101"/>
      <c r="G465" s="1030"/>
      <c r="H465" s="1030"/>
      <c r="I465" s="1029"/>
      <c r="J465" s="1030"/>
      <c r="K465" s="1030"/>
      <c r="L465" s="1031"/>
      <c r="M465" s="1105"/>
      <c r="N465" s="1105"/>
      <c r="O465" s="1105"/>
      <c r="P465" s="1105"/>
      <c r="Q465" s="1102"/>
      <c r="R465" s="1102"/>
      <c r="S465" s="1102"/>
    </row>
    <row r="466">
      <c r="A466" s="1099"/>
      <c r="B466" s="1099"/>
      <c r="C466" s="1029"/>
      <c r="D466" s="1029"/>
      <c r="E466" s="1029"/>
      <c r="F466" s="1103"/>
      <c r="G466" s="1030"/>
      <c r="H466" s="1030"/>
      <c r="I466" s="1029"/>
      <c r="J466" s="1030"/>
      <c r="K466" s="1030"/>
      <c r="L466" s="1031"/>
      <c r="M466" s="1105"/>
      <c r="N466" s="1105"/>
      <c r="O466" s="1105"/>
      <c r="P466" s="1105"/>
      <c r="Q466" s="1102"/>
      <c r="R466" s="1102"/>
      <c r="S466" s="1102"/>
    </row>
    <row r="467">
      <c r="A467" s="1099"/>
      <c r="B467" s="1099"/>
      <c r="C467" s="1029"/>
      <c r="D467" s="1029"/>
      <c r="E467" s="1029"/>
      <c r="F467" s="1101"/>
      <c r="G467" s="1029"/>
      <c r="H467" s="1099"/>
      <c r="I467" s="1029"/>
      <c r="J467" s="1030"/>
      <c r="K467" s="1030"/>
      <c r="L467" s="1031"/>
      <c r="M467" s="1105"/>
      <c r="N467" s="1105"/>
      <c r="O467" s="1105"/>
      <c r="P467" s="1105"/>
      <c r="Q467" s="1102"/>
      <c r="R467" s="1102"/>
      <c r="S467" s="1102"/>
    </row>
    <row r="468">
      <c r="A468" s="1099"/>
      <c r="B468" s="1099"/>
      <c r="C468" s="1029"/>
      <c r="D468" s="1029"/>
      <c r="E468" s="1029"/>
      <c r="F468" s="1103"/>
      <c r="G468" s="1030"/>
      <c r="H468" s="1030"/>
      <c r="I468" s="1029"/>
      <c r="J468" s="1030"/>
      <c r="K468" s="1030"/>
      <c r="L468" s="1031"/>
      <c r="M468" s="1105"/>
      <c r="N468" s="1105"/>
      <c r="O468" s="1105"/>
      <c r="P468" s="1105"/>
      <c r="Q468" s="1102"/>
      <c r="R468" s="1102"/>
      <c r="S468" s="1102"/>
    </row>
    <row r="469">
      <c r="A469" s="1099"/>
      <c r="B469" s="1099"/>
      <c r="C469" s="1029"/>
      <c r="D469" s="1029"/>
      <c r="E469" s="1030"/>
      <c r="F469" s="1103"/>
      <c r="G469" s="1030"/>
      <c r="H469" s="1030"/>
      <c r="I469" s="1029"/>
      <c r="J469" s="1030"/>
      <c r="K469" s="1030"/>
      <c r="L469" s="1031"/>
      <c r="M469" s="1105"/>
      <c r="N469" s="1105"/>
      <c r="O469" s="1105"/>
      <c r="P469" s="1105"/>
      <c r="Q469" s="1102"/>
      <c r="R469" s="1102"/>
      <c r="S469" s="1102"/>
    </row>
    <row r="470">
      <c r="A470" s="1099"/>
      <c r="B470" s="1099"/>
      <c r="C470" s="1029"/>
      <c r="D470" s="1029"/>
      <c r="E470" s="1029"/>
      <c r="F470" s="1101"/>
      <c r="G470" s="1029"/>
      <c r="H470" s="1123"/>
      <c r="I470" s="1029"/>
      <c r="J470" s="1029"/>
      <c r="K470" s="1030"/>
      <c r="L470" s="1031"/>
      <c r="M470" s="1105"/>
      <c r="N470" s="1105"/>
      <c r="O470" s="1105"/>
      <c r="P470" s="1105"/>
      <c r="Q470" s="1102"/>
      <c r="R470" s="1102"/>
      <c r="S470" s="1102"/>
    </row>
    <row r="471">
      <c r="A471" s="1099"/>
      <c r="B471" s="1099"/>
      <c r="C471" s="1029"/>
      <c r="D471" s="1029"/>
      <c r="E471" s="1029"/>
      <c r="F471" s="1103"/>
      <c r="G471" s="1030"/>
      <c r="H471" s="1099"/>
      <c r="I471" s="1029"/>
      <c r="J471" s="1030"/>
      <c r="K471" s="1030"/>
      <c r="L471" s="1031"/>
      <c r="M471" s="1105"/>
      <c r="N471" s="1105"/>
      <c r="O471" s="1105"/>
      <c r="P471" s="1105"/>
      <c r="Q471" s="1102"/>
      <c r="R471" s="1102"/>
      <c r="S471" s="1102"/>
    </row>
    <row r="472">
      <c r="A472" s="1099"/>
      <c r="B472" s="1099"/>
      <c r="C472" s="1029"/>
      <c r="D472" s="1029"/>
      <c r="E472" s="1029"/>
      <c r="F472" s="1101"/>
      <c r="G472" s="1029"/>
      <c r="H472" s="1123"/>
      <c r="I472" s="1029"/>
      <c r="J472" s="1029"/>
      <c r="K472" s="1030"/>
      <c r="L472" s="1031"/>
      <c r="M472" s="1105"/>
      <c r="N472" s="1105"/>
      <c r="O472" s="1105"/>
      <c r="P472" s="1105"/>
      <c r="Q472" s="1102"/>
      <c r="R472" s="1102"/>
      <c r="S472" s="1102"/>
    </row>
    <row r="473">
      <c r="A473" s="1099"/>
      <c r="B473" s="1099"/>
      <c r="C473" s="1029"/>
      <c r="D473" s="1029"/>
      <c r="E473" s="1029"/>
      <c r="F473" s="1101"/>
      <c r="G473" s="1029"/>
      <c r="H473" s="1123"/>
      <c r="I473" s="1029"/>
      <c r="J473" s="1029"/>
      <c r="K473" s="1030"/>
      <c r="L473" s="1031"/>
      <c r="M473" s="1105"/>
      <c r="N473" s="1105"/>
      <c r="O473" s="1105"/>
      <c r="P473" s="1105"/>
      <c r="Q473" s="1102"/>
      <c r="R473" s="1102"/>
      <c r="S473" s="1102"/>
    </row>
    <row r="474">
      <c r="A474" s="1099"/>
      <c r="B474" s="1099"/>
      <c r="C474" s="1029"/>
      <c r="D474" s="1029"/>
      <c r="E474" s="1030"/>
      <c r="F474" s="1103"/>
      <c r="G474" s="1030"/>
      <c r="H474" s="1030"/>
      <c r="I474" s="1029"/>
      <c r="J474" s="1030"/>
      <c r="K474" s="1030"/>
      <c r="L474" s="1031"/>
      <c r="M474" s="1105"/>
      <c r="N474" s="1105"/>
      <c r="O474" s="1105"/>
      <c r="P474" s="1105"/>
      <c r="Q474" s="1102"/>
      <c r="R474" s="1102"/>
      <c r="S474" s="1102"/>
    </row>
    <row r="475">
      <c r="A475" s="1099"/>
      <c r="B475" s="1099"/>
      <c r="C475" s="1029"/>
      <c r="D475" s="1029"/>
      <c r="E475" s="1029"/>
      <c r="F475" s="1103"/>
      <c r="G475" s="1030"/>
      <c r="H475" s="1030"/>
      <c r="I475" s="1029"/>
      <c r="J475" s="1030"/>
      <c r="K475" s="1030"/>
      <c r="L475" s="1031"/>
      <c r="M475" s="1105"/>
      <c r="N475" s="1105"/>
      <c r="O475" s="1105"/>
      <c r="P475" s="1105"/>
      <c r="Q475" s="1102"/>
      <c r="R475" s="1102"/>
      <c r="S475" s="1102"/>
    </row>
    <row r="476">
      <c r="A476" s="1099"/>
      <c r="B476" s="1099"/>
      <c r="C476" s="1029"/>
      <c r="D476" s="1029"/>
      <c r="E476" s="1029"/>
      <c r="F476" s="1101"/>
      <c r="G476" s="1029"/>
      <c r="H476" s="1099"/>
      <c r="I476" s="1029"/>
      <c r="J476" s="1029"/>
      <c r="K476" s="1030"/>
      <c r="L476" s="1031"/>
      <c r="M476" s="1105"/>
      <c r="N476" s="1105"/>
      <c r="O476" s="1105"/>
      <c r="P476" s="1105"/>
      <c r="Q476" s="1102"/>
      <c r="R476" s="1102"/>
      <c r="S476" s="1102"/>
    </row>
    <row r="477">
      <c r="A477" s="1099"/>
      <c r="B477" s="1099"/>
      <c r="C477" s="1029"/>
      <c r="D477" s="1029"/>
      <c r="E477" s="1029"/>
      <c r="F477" s="1030"/>
      <c r="G477" s="1030"/>
      <c r="H477" s="1099"/>
      <c r="I477" s="1029"/>
      <c r="J477" s="1029"/>
      <c r="K477" s="1030"/>
      <c r="L477" s="1031"/>
      <c r="M477" s="1105"/>
      <c r="N477" s="1105"/>
      <c r="O477" s="1105"/>
      <c r="P477" s="1105"/>
      <c r="Q477" s="1102"/>
      <c r="R477" s="1102"/>
      <c r="S477" s="1102"/>
    </row>
    <row r="478">
      <c r="A478" s="1099"/>
      <c r="B478" s="1099"/>
      <c r="C478" s="1029"/>
      <c r="D478" s="1029"/>
      <c r="E478" s="1029"/>
      <c r="F478" s="1101"/>
      <c r="G478" s="1030"/>
      <c r="H478" s="1123"/>
      <c r="I478" s="1029"/>
      <c r="J478" s="1029"/>
      <c r="K478" s="1030"/>
      <c r="L478" s="1031"/>
      <c r="M478" s="1105"/>
      <c r="N478" s="1105"/>
      <c r="O478" s="1105"/>
      <c r="P478" s="1105"/>
      <c r="Q478" s="1102"/>
      <c r="R478" s="1102"/>
      <c r="S478" s="1102"/>
    </row>
    <row r="479">
      <c r="A479" s="1099"/>
      <c r="B479" s="1099"/>
      <c r="C479" s="1029"/>
      <c r="D479" s="1029"/>
      <c r="E479" s="1029"/>
      <c r="F479" s="1103"/>
      <c r="G479" s="1030"/>
      <c r="H479" s="1030"/>
      <c r="I479" s="1029"/>
      <c r="J479" s="1029"/>
      <c r="K479" s="1030"/>
      <c r="L479" s="1031"/>
      <c r="M479" s="1105"/>
      <c r="N479" s="1105"/>
      <c r="O479" s="1105"/>
      <c r="P479" s="1105"/>
      <c r="Q479" s="1102"/>
      <c r="R479" s="1102"/>
      <c r="S479" s="1102"/>
    </row>
    <row r="480">
      <c r="A480" s="1099"/>
      <c r="B480" s="1099"/>
      <c r="C480" s="1029"/>
      <c r="D480" s="1029"/>
      <c r="E480" s="1029"/>
      <c r="F480" s="1101"/>
      <c r="G480" s="1029"/>
      <c r="H480" s="1030"/>
      <c r="I480" s="1029"/>
      <c r="J480" s="1030"/>
      <c r="K480" s="1030"/>
      <c r="L480" s="1031"/>
      <c r="M480" s="1105"/>
      <c r="N480" s="1105"/>
      <c r="O480" s="1105"/>
      <c r="P480" s="1105"/>
      <c r="Q480" s="1102"/>
      <c r="R480" s="1102"/>
      <c r="S480" s="1102"/>
    </row>
    <row r="481">
      <c r="A481" s="1099"/>
      <c r="B481" s="1099"/>
      <c r="C481" s="1029"/>
      <c r="D481" s="1029"/>
      <c r="E481" s="1029"/>
      <c r="F481" s="1103"/>
      <c r="G481" s="1030"/>
      <c r="H481" s="1030"/>
      <c r="I481" s="1029"/>
      <c r="J481" s="1029"/>
      <c r="K481" s="1030"/>
      <c r="L481" s="1031"/>
      <c r="M481" s="1105"/>
      <c r="N481" s="1105"/>
      <c r="O481" s="1105"/>
      <c r="P481" s="1105"/>
      <c r="Q481" s="1102"/>
      <c r="R481" s="1102"/>
      <c r="S481" s="1102"/>
    </row>
    <row r="482">
      <c r="A482" s="1099"/>
      <c r="B482" s="1099"/>
      <c r="C482" s="1029"/>
      <c r="D482" s="1029"/>
      <c r="E482" s="1029"/>
      <c r="F482" s="1101"/>
      <c r="G482" s="1029"/>
      <c r="H482" s="1099"/>
      <c r="I482" s="1029"/>
      <c r="J482" s="1029"/>
      <c r="K482" s="1030"/>
      <c r="L482" s="1031"/>
      <c r="M482" s="1105"/>
      <c r="N482" s="1105"/>
      <c r="O482" s="1105"/>
      <c r="P482" s="1105"/>
      <c r="Q482" s="1102"/>
      <c r="R482" s="1102"/>
      <c r="S482" s="1102"/>
    </row>
    <row r="483">
      <c r="A483" s="1099"/>
      <c r="B483" s="1099"/>
      <c r="C483" s="1029"/>
      <c r="D483" s="1029"/>
      <c r="E483" s="1029"/>
      <c r="F483" s="1103"/>
      <c r="G483" s="1030"/>
      <c r="H483" s="1030"/>
      <c r="I483" s="1029"/>
      <c r="J483" s="1029"/>
      <c r="K483" s="1030"/>
      <c r="L483" s="1031"/>
      <c r="M483" s="1105"/>
      <c r="N483" s="1105"/>
      <c r="O483" s="1105"/>
      <c r="P483" s="1105"/>
      <c r="Q483" s="1102"/>
      <c r="R483" s="1102"/>
      <c r="S483" s="1102"/>
    </row>
    <row r="484">
      <c r="A484" s="1099"/>
      <c r="B484" s="1099"/>
      <c r="C484" s="1029"/>
      <c r="D484" s="1029"/>
      <c r="E484" s="1030"/>
      <c r="F484" s="1101"/>
      <c r="G484" s="1030"/>
      <c r="H484" s="1030"/>
      <c r="I484" s="1029"/>
      <c r="J484" s="1030"/>
      <c r="K484" s="1030"/>
      <c r="L484" s="1031"/>
      <c r="M484" s="1105"/>
      <c r="N484" s="1105"/>
      <c r="O484" s="1105"/>
      <c r="P484" s="1105"/>
      <c r="Q484" s="1102"/>
      <c r="R484" s="1102"/>
      <c r="S484" s="1102"/>
    </row>
    <row r="485">
      <c r="A485" s="1099"/>
      <c r="B485" s="1099"/>
      <c r="C485" s="1029"/>
      <c r="D485" s="1029"/>
      <c r="E485" s="1030"/>
      <c r="F485" s="1030"/>
      <c r="G485" s="1030"/>
      <c r="H485" s="1099"/>
      <c r="I485" s="1029"/>
      <c r="J485" s="1029"/>
      <c r="K485" s="1030"/>
      <c r="L485" s="1031"/>
      <c r="M485" s="1105"/>
      <c r="N485" s="1105"/>
      <c r="O485" s="1105"/>
      <c r="P485" s="1105"/>
      <c r="Q485" s="1102"/>
      <c r="R485" s="1102"/>
      <c r="S485" s="1102"/>
    </row>
    <row r="486">
      <c r="A486" s="1099"/>
      <c r="B486" s="1099"/>
      <c r="C486" s="1029"/>
      <c r="D486" s="1029"/>
      <c r="E486" s="1029"/>
      <c r="F486" s="1103"/>
      <c r="G486" s="1030"/>
      <c r="H486" s="1099"/>
      <c r="I486" s="1029"/>
      <c r="J486" s="1029"/>
      <c r="K486" s="1030"/>
      <c r="L486" s="1031"/>
      <c r="M486" s="1105"/>
      <c r="N486" s="1105"/>
      <c r="O486" s="1105"/>
      <c r="P486" s="1105"/>
      <c r="Q486" s="1102"/>
      <c r="R486" s="1102"/>
      <c r="S486" s="1102"/>
    </row>
    <row r="487">
      <c r="A487" s="1099"/>
      <c r="B487" s="1099"/>
      <c r="C487" s="1029"/>
      <c r="D487" s="1029"/>
      <c r="E487" s="1029"/>
      <c r="F487" s="1103"/>
      <c r="G487" s="1030"/>
      <c r="H487" s="1029"/>
      <c r="I487" s="1029"/>
      <c r="J487" s="1030"/>
      <c r="K487" s="1030"/>
      <c r="L487" s="1031"/>
      <c r="M487" s="1105"/>
      <c r="N487" s="1105"/>
      <c r="O487" s="1105"/>
      <c r="P487" s="1105"/>
      <c r="Q487" s="1102"/>
      <c r="R487" s="1102"/>
      <c r="S487" s="1102"/>
    </row>
    <row r="488">
      <c r="A488" s="1099"/>
      <c r="B488" s="1099"/>
      <c r="C488" s="1029"/>
      <c r="D488" s="1029"/>
      <c r="E488" s="1029"/>
      <c r="F488" s="1103"/>
      <c r="G488" s="1030"/>
      <c r="H488" s="1030"/>
      <c r="I488" s="1029"/>
      <c r="J488" s="1030"/>
      <c r="K488" s="1030"/>
      <c r="L488" s="1031"/>
      <c r="M488" s="1105"/>
      <c r="N488" s="1105"/>
      <c r="O488" s="1105"/>
      <c r="P488" s="1105"/>
      <c r="Q488" s="1102"/>
      <c r="R488" s="1102"/>
      <c r="S488" s="1102"/>
    </row>
    <row r="489">
      <c r="A489" s="1099"/>
      <c r="B489" s="1099"/>
      <c r="C489" s="1029"/>
      <c r="D489" s="1029"/>
      <c r="E489" s="1029"/>
      <c r="F489" s="1101"/>
      <c r="G489" s="1029"/>
      <c r="H489" s="1030"/>
      <c r="I489" s="1029"/>
      <c r="J489" s="1030"/>
      <c r="K489" s="1030"/>
      <c r="L489" s="1031"/>
      <c r="M489" s="1105"/>
      <c r="N489" s="1105"/>
      <c r="O489" s="1105"/>
      <c r="P489" s="1105"/>
      <c r="Q489" s="1102"/>
      <c r="R489" s="1102"/>
      <c r="S489" s="1102"/>
    </row>
    <row r="490">
      <c r="A490" s="1099"/>
      <c r="B490" s="1099"/>
      <c r="C490" s="1029"/>
      <c r="D490" s="1029"/>
      <c r="E490" s="1029"/>
      <c r="F490" s="1103"/>
      <c r="G490" s="1030"/>
      <c r="H490" s="1030"/>
      <c r="I490" s="1029"/>
      <c r="J490" s="1029"/>
      <c r="K490" s="1030"/>
      <c r="L490" s="1031"/>
      <c r="M490" s="1105"/>
      <c r="N490" s="1105"/>
      <c r="O490" s="1105"/>
      <c r="P490" s="1105"/>
      <c r="Q490" s="1102"/>
      <c r="R490" s="1102"/>
      <c r="S490" s="1102"/>
    </row>
    <row r="491">
      <c r="A491" s="1099"/>
      <c r="B491" s="1099"/>
      <c r="C491" s="1029"/>
      <c r="D491" s="1029"/>
      <c r="E491" s="1029"/>
      <c r="F491" s="1101"/>
      <c r="G491" s="1029"/>
      <c r="H491" s="1123"/>
      <c r="I491" s="1029"/>
      <c r="J491" s="1029"/>
      <c r="K491" s="1030"/>
      <c r="L491" s="1031"/>
      <c r="M491" s="1105"/>
      <c r="N491" s="1105"/>
      <c r="O491" s="1105"/>
      <c r="P491" s="1105"/>
      <c r="Q491" s="1102"/>
      <c r="R491" s="1102"/>
      <c r="S491" s="1102"/>
    </row>
    <row r="492">
      <c r="A492" s="1099"/>
      <c r="B492" s="1099"/>
      <c r="C492" s="1029"/>
      <c r="D492" s="1029"/>
      <c r="E492" s="1029"/>
      <c r="F492" s="1101"/>
      <c r="G492" s="1030"/>
      <c r="H492" s="1030"/>
      <c r="I492" s="1029"/>
      <c r="J492" s="1029"/>
      <c r="K492" s="1030"/>
      <c r="L492" s="1031"/>
      <c r="M492" s="1105"/>
      <c r="N492" s="1105"/>
      <c r="O492" s="1105"/>
      <c r="P492" s="1105"/>
      <c r="Q492" s="1102"/>
      <c r="R492" s="1102"/>
      <c r="S492" s="1102"/>
    </row>
    <row r="493">
      <c r="A493" s="1099"/>
      <c r="B493" s="1099"/>
      <c r="C493" s="1029"/>
      <c r="D493" s="1029"/>
      <c r="E493" s="1030"/>
      <c r="F493" s="1103"/>
      <c r="G493" s="1029"/>
      <c r="H493" s="1030"/>
      <c r="I493" s="1029"/>
      <c r="J493" s="1030"/>
      <c r="K493" s="1030"/>
      <c r="L493" s="1031"/>
      <c r="M493" s="1105"/>
      <c r="N493" s="1105"/>
      <c r="O493" s="1105"/>
      <c r="P493" s="1105"/>
      <c r="Q493" s="1102"/>
      <c r="R493" s="1102"/>
      <c r="S493" s="1102"/>
    </row>
    <row r="494">
      <c r="A494" s="1099"/>
      <c r="B494" s="1099"/>
      <c r="C494" s="1029"/>
      <c r="D494" s="1029"/>
      <c r="E494" s="1030"/>
      <c r="F494" s="1103"/>
      <c r="G494" s="1030"/>
      <c r="H494" s="1030"/>
      <c r="I494" s="1029"/>
      <c r="J494" s="1030"/>
      <c r="K494" s="1030"/>
      <c r="L494" s="1031"/>
      <c r="M494" s="1105"/>
      <c r="N494" s="1105"/>
      <c r="O494" s="1105"/>
      <c r="P494" s="1105"/>
      <c r="Q494" s="1102"/>
      <c r="R494" s="1102"/>
      <c r="S494" s="1102"/>
    </row>
    <row r="495">
      <c r="A495" s="1099"/>
      <c r="B495" s="1099"/>
      <c r="C495" s="1029"/>
      <c r="D495" s="1029"/>
      <c r="E495" s="1029"/>
      <c r="F495" s="1103"/>
      <c r="G495" s="1030"/>
      <c r="H495" s="1030"/>
      <c r="I495" s="1029"/>
      <c r="J495" s="1029"/>
      <c r="K495" s="1030"/>
      <c r="L495" s="1031"/>
      <c r="M495" s="1105"/>
      <c r="N495" s="1105"/>
      <c r="O495" s="1105"/>
      <c r="P495" s="1105"/>
      <c r="Q495" s="1102"/>
      <c r="R495" s="1102"/>
      <c r="S495" s="1102"/>
    </row>
    <row r="496">
      <c r="A496" s="1099"/>
      <c r="B496" s="1099"/>
      <c r="C496" s="1029"/>
      <c r="D496" s="1029"/>
      <c r="E496" s="1029"/>
      <c r="F496" s="1103"/>
      <c r="G496" s="1030"/>
      <c r="H496" s="1030"/>
      <c r="I496" s="1029"/>
      <c r="J496" s="1029"/>
      <c r="K496" s="1030"/>
      <c r="L496" s="1031"/>
      <c r="M496" s="1105"/>
      <c r="N496" s="1105"/>
      <c r="O496" s="1105"/>
      <c r="P496" s="1105"/>
      <c r="Q496" s="1102"/>
      <c r="R496" s="1102"/>
      <c r="S496" s="1102"/>
    </row>
    <row r="497">
      <c r="A497" s="1099"/>
      <c r="B497" s="1099"/>
      <c r="C497" s="1029"/>
      <c r="D497" s="1029"/>
      <c r="E497" s="1030"/>
      <c r="F497" s="1103"/>
      <c r="G497" s="1030"/>
      <c r="H497" s="1030"/>
      <c r="I497" s="1029"/>
      <c r="J497" s="1030"/>
      <c r="K497" s="1030"/>
      <c r="L497" s="1031"/>
      <c r="M497" s="1105"/>
      <c r="N497" s="1105"/>
      <c r="O497" s="1105"/>
      <c r="P497" s="1105"/>
      <c r="Q497" s="1102"/>
      <c r="R497" s="1102"/>
      <c r="S497" s="1102"/>
    </row>
    <row r="498">
      <c r="A498" s="1099"/>
      <c r="B498" s="1099"/>
      <c r="C498" s="1029"/>
      <c r="D498" s="1029"/>
      <c r="E498" s="1029"/>
      <c r="F498" s="1101"/>
      <c r="G498" s="1029"/>
      <c r="H498" s="1099"/>
      <c r="I498" s="1029"/>
      <c r="J498" s="1029"/>
      <c r="K498" s="1030"/>
      <c r="L498" s="1031"/>
      <c r="M498" s="1105"/>
      <c r="N498" s="1105"/>
      <c r="O498" s="1105"/>
      <c r="P498" s="1105"/>
      <c r="Q498" s="1102"/>
      <c r="R498" s="1102"/>
      <c r="S498" s="1102"/>
    </row>
    <row r="499">
      <c r="A499" s="1099"/>
      <c r="B499" s="1099"/>
      <c r="C499" s="1029"/>
      <c r="D499" s="1029"/>
      <c r="E499" s="1030"/>
      <c r="F499" s="1030"/>
      <c r="G499" s="1030"/>
      <c r="H499" s="1099"/>
      <c r="I499" s="1029"/>
      <c r="J499" s="1029"/>
      <c r="K499" s="1030"/>
      <c r="L499" s="1031"/>
      <c r="M499" s="1105"/>
      <c r="N499" s="1105"/>
      <c r="O499" s="1105"/>
      <c r="P499" s="1105"/>
      <c r="Q499" s="1102"/>
      <c r="R499" s="1102"/>
      <c r="S499" s="1102"/>
    </row>
    <row r="500">
      <c r="A500" s="1099"/>
      <c r="B500" s="1099"/>
      <c r="C500" s="1100"/>
      <c r="D500" s="1124"/>
      <c r="E500" s="1030"/>
      <c r="F500" s="1103"/>
      <c r="G500" s="1030"/>
      <c r="H500" s="1030"/>
      <c r="I500" s="1029"/>
      <c r="J500" s="1030"/>
      <c r="K500" s="1030"/>
      <c r="L500" s="1031"/>
      <c r="M500" s="1105"/>
      <c r="N500" s="1105"/>
      <c r="O500" s="1105"/>
      <c r="P500" s="1105"/>
      <c r="Q500" s="1102"/>
      <c r="R500" s="1102"/>
      <c r="S500" s="1102"/>
    </row>
    <row r="501">
      <c r="A501" s="1099"/>
      <c r="B501" s="1099"/>
      <c r="C501" s="1100"/>
      <c r="D501" s="1124"/>
      <c r="E501" s="1029"/>
      <c r="F501" s="1103"/>
      <c r="G501" s="1030"/>
      <c r="H501" s="1099"/>
      <c r="I501" s="1029"/>
      <c r="J501" s="1029"/>
      <c r="K501" s="1030"/>
      <c r="L501" s="1031"/>
      <c r="M501" s="1105"/>
      <c r="N501" s="1105"/>
      <c r="O501" s="1105"/>
      <c r="P501" s="1105"/>
      <c r="Q501" s="1102"/>
      <c r="R501" s="1102"/>
      <c r="S501" s="1102"/>
    </row>
    <row r="502">
      <c r="A502" s="1099"/>
      <c r="B502" s="1099"/>
      <c r="C502" s="1100"/>
      <c r="D502" s="1124"/>
      <c r="E502" s="1029"/>
      <c r="F502" s="1101"/>
      <c r="G502" s="1030"/>
      <c r="H502" s="1099"/>
      <c r="I502" s="1029"/>
      <c r="J502" s="1029"/>
      <c r="K502" s="1029"/>
      <c r="L502" s="1031"/>
      <c r="M502" s="1105"/>
      <c r="N502" s="1105"/>
      <c r="O502" s="1105"/>
      <c r="P502" s="1105"/>
      <c r="Q502" s="1102"/>
      <c r="R502" s="1102"/>
      <c r="S502" s="1102"/>
    </row>
    <row r="503">
      <c r="A503" s="1099"/>
      <c r="B503" s="1099"/>
      <c r="C503" s="1100"/>
      <c r="D503" s="1124"/>
      <c r="E503" s="1030"/>
      <c r="F503" s="1103"/>
      <c r="G503" s="1030"/>
      <c r="H503" s="1030"/>
      <c r="I503" s="1029"/>
      <c r="J503" s="1029"/>
      <c r="K503" s="1030"/>
      <c r="L503" s="1031"/>
      <c r="M503" s="1105"/>
      <c r="N503" s="1105"/>
      <c r="O503" s="1105"/>
      <c r="P503" s="1105"/>
      <c r="Q503" s="1102"/>
      <c r="R503" s="1102"/>
      <c r="S503" s="1102"/>
    </row>
    <row r="504">
      <c r="A504" s="1099"/>
      <c r="B504" s="1099"/>
      <c r="C504" s="1100"/>
      <c r="D504" s="1029"/>
      <c r="E504" s="1030"/>
      <c r="F504" s="1103"/>
      <c r="G504" s="1030"/>
      <c r="H504" s="1099"/>
      <c r="I504" s="1029"/>
      <c r="J504" s="1029"/>
      <c r="K504" s="1030"/>
      <c r="L504" s="1031"/>
      <c r="M504" s="1105"/>
      <c r="N504" s="1105"/>
      <c r="O504" s="1105"/>
      <c r="P504" s="1105"/>
      <c r="Q504" s="1102"/>
      <c r="R504" s="1102"/>
      <c r="S504" s="1102"/>
    </row>
    <row r="505">
      <c r="A505" s="1099"/>
      <c r="B505" s="1099"/>
      <c r="C505" s="1100"/>
      <c r="D505" s="1029"/>
      <c r="E505" s="1030"/>
      <c r="F505" s="1101"/>
      <c r="G505" s="1029"/>
      <c r="H505" s="1099"/>
      <c r="I505" s="1029"/>
      <c r="J505" s="1029"/>
      <c r="K505" s="1029"/>
      <c r="L505" s="1031"/>
      <c r="M505" s="1105"/>
      <c r="N505" s="1105"/>
      <c r="O505" s="1105"/>
      <c r="P505" s="1105"/>
      <c r="Q505" s="1102"/>
      <c r="R505" s="1102"/>
      <c r="S505" s="1102"/>
    </row>
    <row r="506">
      <c r="A506" s="1099"/>
      <c r="B506" s="1099"/>
      <c r="C506" s="1100"/>
      <c r="D506" s="1124"/>
      <c r="E506" s="1029"/>
      <c r="F506" s="1103"/>
      <c r="G506" s="1030"/>
      <c r="H506" s="1030"/>
      <c r="I506" s="1029"/>
      <c r="J506" s="1030"/>
      <c r="K506" s="1030"/>
      <c r="L506" s="1031"/>
      <c r="M506" s="1105"/>
      <c r="N506" s="1105"/>
      <c r="O506" s="1105"/>
      <c r="P506" s="1105"/>
      <c r="Q506" s="1102"/>
      <c r="R506" s="1102"/>
      <c r="S506" s="1102"/>
    </row>
    <row r="507">
      <c r="A507" s="1099"/>
      <c r="B507" s="1099"/>
      <c r="C507" s="1100"/>
      <c r="D507" s="1124"/>
      <c r="E507" s="1029"/>
      <c r="F507" s="1103"/>
      <c r="G507" s="1030"/>
      <c r="H507" s="1099"/>
      <c r="I507" s="1029"/>
      <c r="J507" s="1029"/>
      <c r="K507" s="1030"/>
      <c r="L507" s="1031"/>
      <c r="M507" s="1105"/>
      <c r="N507" s="1105"/>
      <c r="O507" s="1105"/>
      <c r="P507" s="1105"/>
      <c r="Q507" s="1102"/>
      <c r="R507" s="1102"/>
      <c r="S507" s="1102"/>
    </row>
    <row r="508">
      <c r="A508" s="1099"/>
      <c r="B508" s="1099"/>
      <c r="C508" s="1100"/>
      <c r="D508" s="1124"/>
      <c r="E508" s="1029"/>
      <c r="F508" s="1103"/>
      <c r="G508" s="1030"/>
      <c r="H508" s="1099"/>
      <c r="I508" s="1029"/>
      <c r="J508" s="1029"/>
      <c r="K508" s="1030"/>
      <c r="L508" s="1031"/>
      <c r="M508" s="1105"/>
      <c r="N508" s="1105"/>
      <c r="O508" s="1105"/>
      <c r="P508" s="1105"/>
      <c r="Q508" s="1102"/>
      <c r="R508" s="1102"/>
      <c r="S508" s="1102"/>
    </row>
    <row r="509">
      <c r="A509" s="1099"/>
      <c r="B509" s="1099"/>
      <c r="C509" s="1100"/>
      <c r="D509" s="1029"/>
      <c r="E509" s="1030"/>
      <c r="F509" s="1103"/>
      <c r="G509" s="1030"/>
      <c r="H509" s="1099"/>
      <c r="I509" s="1029"/>
      <c r="J509" s="1029"/>
      <c r="K509" s="1030"/>
      <c r="L509" s="1031"/>
      <c r="M509" s="1105"/>
      <c r="N509" s="1105"/>
      <c r="O509" s="1105"/>
      <c r="P509" s="1105"/>
      <c r="Q509" s="1102"/>
      <c r="R509" s="1102"/>
      <c r="S509" s="1102"/>
    </row>
    <row r="510">
      <c r="A510" s="1099"/>
      <c r="B510" s="1099"/>
      <c r="C510" s="1100"/>
      <c r="D510" s="1029"/>
      <c r="E510" s="1030"/>
      <c r="F510" s="1029"/>
      <c r="G510" s="1030"/>
      <c r="H510" s="1099"/>
      <c r="I510" s="1029"/>
      <c r="J510" s="1029"/>
      <c r="K510" s="1030"/>
      <c r="L510" s="1031"/>
      <c r="M510" s="1105"/>
      <c r="N510" s="1105"/>
      <c r="O510" s="1105"/>
      <c r="P510" s="1105"/>
      <c r="Q510" s="1102"/>
      <c r="R510" s="1102"/>
      <c r="S510" s="1102"/>
    </row>
    <row r="511">
      <c r="A511" s="1099"/>
      <c r="B511" s="1099"/>
      <c r="C511" s="1100"/>
      <c r="D511" s="1124"/>
      <c r="E511" s="1029"/>
      <c r="F511" s="1029"/>
      <c r="G511" s="1030"/>
      <c r="H511" s="1030"/>
      <c r="I511" s="1029"/>
      <c r="J511" s="1029"/>
      <c r="K511" s="1030"/>
      <c r="L511" s="1031"/>
      <c r="M511" s="1105"/>
      <c r="N511" s="1105"/>
      <c r="O511" s="1105"/>
      <c r="P511" s="1105"/>
      <c r="Q511" s="1102"/>
      <c r="R511" s="1102"/>
      <c r="S511" s="1102"/>
    </row>
    <row r="512">
      <c r="A512" s="1099"/>
      <c r="B512" s="1099"/>
      <c r="C512" s="1100"/>
      <c r="D512" s="1124"/>
      <c r="E512" s="1029"/>
      <c r="F512" s="1029"/>
      <c r="G512" s="1030"/>
      <c r="H512" s="1099"/>
      <c r="I512" s="1029"/>
      <c r="J512" s="1029"/>
      <c r="K512" s="1030"/>
      <c r="L512" s="1031"/>
      <c r="M512" s="1105"/>
      <c r="N512" s="1105"/>
      <c r="O512" s="1105"/>
      <c r="P512" s="1105"/>
      <c r="Q512" s="1102"/>
      <c r="R512" s="1102"/>
      <c r="S512" s="1102"/>
    </row>
    <row r="513">
      <c r="A513" s="1099"/>
      <c r="B513" s="1099"/>
      <c r="C513" s="1100"/>
      <c r="D513" s="1029"/>
      <c r="E513" s="1030"/>
      <c r="F513" s="1103"/>
      <c r="G513" s="1030"/>
      <c r="H513" s="1099"/>
      <c r="I513" s="1029"/>
      <c r="J513" s="1029"/>
      <c r="K513" s="1030"/>
      <c r="L513" s="1031"/>
      <c r="M513" s="1105"/>
      <c r="N513" s="1105"/>
      <c r="O513" s="1105"/>
      <c r="P513" s="1105"/>
      <c r="Q513" s="1102"/>
      <c r="R513" s="1102"/>
      <c r="S513" s="1102"/>
    </row>
    <row r="514">
      <c r="A514" s="1099"/>
      <c r="B514" s="1099"/>
      <c r="C514" s="1100"/>
      <c r="D514" s="1029"/>
      <c r="E514" s="1030"/>
      <c r="F514" s="1029"/>
      <c r="G514" s="1029"/>
      <c r="H514" s="1099"/>
      <c r="I514" s="1029"/>
      <c r="J514" s="1029"/>
      <c r="K514" s="1029"/>
      <c r="L514" s="1031"/>
      <c r="M514" s="1105"/>
      <c r="N514" s="1105"/>
      <c r="O514" s="1105"/>
      <c r="P514" s="1105"/>
      <c r="Q514" s="1102"/>
      <c r="R514" s="1102"/>
      <c r="S514" s="1102"/>
    </row>
    <row r="515">
      <c r="A515" s="1099"/>
      <c r="B515" s="1099"/>
      <c r="C515" s="1100"/>
      <c r="D515" s="1124"/>
      <c r="E515" s="1029"/>
      <c r="F515" s="1030"/>
      <c r="G515" s="1030"/>
      <c r="H515" s="1099"/>
      <c r="I515" s="1029"/>
      <c r="J515" s="1029"/>
      <c r="K515" s="1030"/>
      <c r="L515" s="1031"/>
      <c r="M515" s="1105"/>
      <c r="N515" s="1105"/>
      <c r="O515" s="1105"/>
      <c r="P515" s="1105"/>
      <c r="Q515" s="1102"/>
      <c r="R515" s="1102"/>
      <c r="S515" s="1102"/>
    </row>
    <row r="516">
      <c r="A516" s="1099"/>
      <c r="B516" s="1099"/>
      <c r="C516" s="1100"/>
      <c r="D516" s="1124"/>
      <c r="E516" s="1029"/>
      <c r="F516" s="1101"/>
      <c r="G516" s="1030"/>
      <c r="H516" s="1099"/>
      <c r="I516" s="1029"/>
      <c r="J516" s="1029"/>
      <c r="K516" s="1030"/>
      <c r="L516" s="1031"/>
      <c r="M516" s="1105"/>
      <c r="N516" s="1105"/>
      <c r="O516" s="1105"/>
      <c r="P516" s="1105"/>
      <c r="Q516" s="1102"/>
      <c r="R516" s="1102"/>
      <c r="S516" s="1102"/>
    </row>
    <row r="517">
      <c r="A517" s="1099"/>
      <c r="B517" s="1099"/>
      <c r="C517" s="1100"/>
      <c r="D517" s="1029"/>
      <c r="E517" s="1030"/>
      <c r="F517" s="1030"/>
      <c r="G517" s="1030"/>
      <c r="H517" s="1099"/>
      <c r="I517" s="1029"/>
      <c r="J517" s="1029"/>
      <c r="K517" s="1030"/>
      <c r="L517" s="1031"/>
      <c r="M517" s="1105"/>
      <c r="N517" s="1105"/>
      <c r="O517" s="1105"/>
      <c r="P517" s="1105"/>
      <c r="Q517" s="1102"/>
      <c r="R517" s="1102"/>
      <c r="S517" s="1102"/>
    </row>
    <row r="518">
      <c r="A518" s="1099"/>
      <c r="B518" s="1099"/>
      <c r="C518" s="1100"/>
      <c r="D518" s="1124"/>
      <c r="E518" s="1029"/>
      <c r="F518" s="1101"/>
      <c r="G518" s="1030"/>
      <c r="H518" s="1099"/>
      <c r="I518" s="1029"/>
      <c r="J518" s="1029"/>
      <c r="K518" s="1029"/>
      <c r="L518" s="1031"/>
      <c r="M518" s="1105"/>
      <c r="N518" s="1105"/>
      <c r="O518" s="1105"/>
      <c r="P518" s="1105"/>
      <c r="Q518" s="1102"/>
      <c r="R518" s="1102"/>
      <c r="S518" s="1102"/>
    </row>
    <row r="519">
      <c r="A519" s="1099"/>
      <c r="B519" s="1099"/>
      <c r="C519" s="1100"/>
      <c r="D519" s="1124"/>
      <c r="E519" s="1029"/>
      <c r="F519" s="1103"/>
      <c r="G519" s="1030"/>
      <c r="H519" s="1099"/>
      <c r="I519" s="1029"/>
      <c r="J519" s="1029"/>
      <c r="K519" s="1030"/>
      <c r="L519" s="1031"/>
      <c r="M519" s="1105"/>
      <c r="N519" s="1105"/>
      <c r="O519" s="1105"/>
      <c r="P519" s="1105"/>
      <c r="Q519" s="1102"/>
      <c r="R519" s="1102"/>
      <c r="S519" s="1102"/>
    </row>
    <row r="520">
      <c r="A520" s="1099"/>
      <c r="B520" s="1099"/>
      <c r="C520" s="1100"/>
      <c r="D520" s="1029"/>
      <c r="E520" s="1030"/>
      <c r="F520" s="1103"/>
      <c r="G520" s="1030"/>
      <c r="H520" s="1099"/>
      <c r="I520" s="1029"/>
      <c r="J520" s="1029"/>
      <c r="K520" s="1030"/>
      <c r="L520" s="1031"/>
      <c r="M520" s="1105"/>
      <c r="N520" s="1105"/>
      <c r="O520" s="1105"/>
      <c r="P520" s="1105"/>
      <c r="Q520" s="1102"/>
      <c r="R520" s="1102"/>
      <c r="S520" s="1102"/>
    </row>
    <row r="521">
      <c r="A521" s="1099"/>
      <c r="B521" s="1099"/>
      <c r="C521" s="1100"/>
      <c r="D521" s="1124"/>
      <c r="E521" s="1029"/>
      <c r="F521" s="1103"/>
      <c r="G521" s="1030"/>
      <c r="H521" s="1099"/>
      <c r="I521" s="1029"/>
      <c r="J521" s="1029"/>
      <c r="K521" s="1030"/>
      <c r="L521" s="1031"/>
      <c r="M521" s="1105"/>
      <c r="N521" s="1105"/>
      <c r="O521" s="1105"/>
      <c r="P521" s="1105"/>
      <c r="Q521" s="1102"/>
      <c r="R521" s="1102"/>
      <c r="S521" s="1102"/>
    </row>
    <row r="522">
      <c r="A522" s="1099"/>
      <c r="B522" s="1099"/>
      <c r="C522" s="1100"/>
      <c r="D522" s="1029"/>
      <c r="E522" s="1030"/>
      <c r="F522" s="1103"/>
      <c r="G522" s="1030"/>
      <c r="H522" s="1099"/>
      <c r="I522" s="1029"/>
      <c r="J522" s="1029"/>
      <c r="K522" s="1030"/>
      <c r="L522" s="1031"/>
      <c r="M522" s="1105"/>
      <c r="N522" s="1105"/>
      <c r="O522" s="1105"/>
      <c r="P522" s="1105"/>
      <c r="Q522" s="1102"/>
      <c r="R522" s="1102"/>
      <c r="S522" s="1102"/>
    </row>
    <row r="523">
      <c r="A523" s="1099"/>
      <c r="B523" s="1099"/>
      <c r="C523" s="1100"/>
      <c r="D523" s="1029"/>
      <c r="E523" s="1030"/>
      <c r="F523" s="1103"/>
      <c r="G523" s="1030"/>
      <c r="H523" s="1099"/>
      <c r="I523" s="1029"/>
      <c r="J523" s="1029"/>
      <c r="K523" s="1030"/>
      <c r="L523" s="1031"/>
      <c r="M523" s="1105"/>
      <c r="N523" s="1105"/>
      <c r="O523" s="1105"/>
      <c r="P523" s="1105"/>
      <c r="Q523" s="1102"/>
      <c r="R523" s="1102"/>
      <c r="S523" s="1102"/>
    </row>
    <row r="524">
      <c r="A524" s="1099"/>
      <c r="B524" s="1099"/>
      <c r="C524" s="1100"/>
      <c r="D524" s="1124"/>
      <c r="E524" s="1029"/>
      <c r="F524" s="1101"/>
      <c r="G524" s="1030"/>
      <c r="H524" s="1029"/>
      <c r="I524" s="1029"/>
      <c r="J524" s="1029"/>
      <c r="K524" s="1030"/>
      <c r="L524" s="1031"/>
      <c r="M524" s="1105"/>
      <c r="N524" s="1105"/>
      <c r="O524" s="1105"/>
      <c r="P524" s="1105"/>
      <c r="Q524" s="1102"/>
      <c r="R524" s="1102"/>
      <c r="S524" s="1102"/>
    </row>
    <row r="525">
      <c r="A525" s="1099"/>
      <c r="B525" s="1099"/>
      <c r="C525" s="1100"/>
      <c r="D525" s="1124"/>
      <c r="E525" s="1029"/>
      <c r="F525" s="1101"/>
      <c r="G525" s="1030"/>
      <c r="H525" s="1099"/>
      <c r="I525" s="1029"/>
      <c r="J525" s="1029"/>
      <c r="K525" s="1030"/>
      <c r="L525" s="1031"/>
      <c r="M525" s="1105"/>
      <c r="N525" s="1105"/>
      <c r="O525" s="1105"/>
      <c r="P525" s="1105"/>
      <c r="Q525" s="1102"/>
      <c r="R525" s="1102"/>
      <c r="S525" s="1102"/>
    </row>
    <row r="526">
      <c r="A526" s="1099"/>
      <c r="B526" s="1099"/>
      <c r="C526" s="1100"/>
      <c r="D526" s="1124"/>
      <c r="E526" s="1029"/>
      <c r="F526" s="1101"/>
      <c r="G526" s="1030"/>
      <c r="H526" s="1099"/>
      <c r="I526" s="1029"/>
      <c r="J526" s="1029"/>
      <c r="K526" s="1030"/>
      <c r="L526" s="1031"/>
      <c r="M526" s="1105"/>
      <c r="N526" s="1105"/>
      <c r="O526" s="1105"/>
      <c r="P526" s="1105"/>
      <c r="Q526" s="1102"/>
      <c r="R526" s="1102"/>
      <c r="S526" s="1102"/>
    </row>
    <row r="527">
      <c r="A527" s="1099"/>
      <c r="B527" s="1099"/>
      <c r="C527" s="1100"/>
      <c r="D527" s="1124"/>
      <c r="E527" s="1029"/>
      <c r="F527" s="1101"/>
      <c r="G527" s="1029"/>
      <c r="H527" s="1119"/>
      <c r="I527" s="1029"/>
      <c r="J527" s="1029"/>
      <c r="K527" s="1029"/>
      <c r="L527" s="1031"/>
      <c r="M527" s="1105"/>
      <c r="N527" s="1105"/>
      <c r="O527" s="1105"/>
      <c r="P527" s="1105"/>
      <c r="Q527" s="1102"/>
      <c r="R527" s="1102"/>
      <c r="S527" s="1102"/>
    </row>
    <row r="528">
      <c r="A528" s="1099"/>
      <c r="B528" s="1099"/>
      <c r="C528" s="1100"/>
      <c r="D528" s="1124"/>
      <c r="E528" s="1029"/>
      <c r="F528" s="1029"/>
      <c r="G528" s="1030"/>
      <c r="H528" s="1099"/>
      <c r="I528" s="1029"/>
      <c r="J528" s="1029"/>
      <c r="K528" s="1030"/>
      <c r="L528" s="1031"/>
      <c r="M528" s="1105"/>
      <c r="N528" s="1105"/>
      <c r="O528" s="1105"/>
      <c r="P528" s="1105"/>
      <c r="Q528" s="1102"/>
      <c r="R528" s="1102"/>
      <c r="S528" s="1102"/>
    </row>
    <row r="529">
      <c r="A529" s="1099"/>
      <c r="B529" s="1099"/>
      <c r="C529" s="1100"/>
      <c r="D529" s="1124"/>
      <c r="E529" s="1030"/>
      <c r="F529" s="1103"/>
      <c r="G529" s="1030"/>
      <c r="H529" s="1030"/>
      <c r="I529" s="1029"/>
      <c r="J529" s="1029"/>
      <c r="K529" s="1030"/>
      <c r="L529" s="1031"/>
      <c r="M529" s="1105"/>
      <c r="N529" s="1105"/>
      <c r="O529" s="1105"/>
      <c r="P529" s="1105"/>
      <c r="Q529" s="1102"/>
      <c r="R529" s="1102"/>
      <c r="S529" s="1102"/>
    </row>
    <row r="530">
      <c r="A530" s="1099"/>
      <c r="B530" s="1099"/>
      <c r="C530" s="1100"/>
      <c r="D530" s="1029"/>
      <c r="E530" s="1030"/>
      <c r="F530" s="1103"/>
      <c r="G530" s="1030"/>
      <c r="H530" s="1099"/>
      <c r="I530" s="1029"/>
      <c r="J530" s="1029"/>
      <c r="K530" s="1030"/>
      <c r="L530" s="1031"/>
      <c r="M530" s="1105"/>
      <c r="N530" s="1105"/>
      <c r="O530" s="1105"/>
      <c r="P530" s="1105"/>
      <c r="Q530" s="1102"/>
      <c r="R530" s="1102"/>
      <c r="S530" s="1102"/>
    </row>
    <row r="531">
      <c r="A531" s="1099"/>
      <c r="B531" s="1099"/>
      <c r="C531" s="1100"/>
      <c r="D531" s="1124"/>
      <c r="E531" s="1030"/>
      <c r="F531" s="1030"/>
      <c r="G531" s="1030"/>
      <c r="H531" s="1099"/>
      <c r="I531" s="1029"/>
      <c r="J531" s="1029"/>
      <c r="K531" s="1030"/>
      <c r="L531" s="1031"/>
      <c r="M531" s="1105"/>
      <c r="N531" s="1105"/>
      <c r="O531" s="1105"/>
      <c r="P531" s="1105"/>
      <c r="Q531" s="1102"/>
      <c r="R531" s="1102"/>
      <c r="S531" s="1102"/>
    </row>
    <row r="532">
      <c r="A532" s="1099"/>
      <c r="B532" s="1099"/>
      <c r="C532" s="1100"/>
      <c r="D532" s="1124"/>
      <c r="E532" s="1030"/>
      <c r="F532" s="1103"/>
      <c r="G532" s="1030"/>
      <c r="H532" s="1030"/>
      <c r="I532" s="1029"/>
      <c r="J532" s="1030"/>
      <c r="K532" s="1030"/>
      <c r="L532" s="1031"/>
      <c r="M532" s="1105"/>
      <c r="N532" s="1105"/>
      <c r="O532" s="1105"/>
      <c r="P532" s="1105"/>
      <c r="Q532" s="1102"/>
      <c r="R532" s="1102"/>
      <c r="S532" s="1102"/>
    </row>
    <row r="533">
      <c r="A533" s="1099"/>
      <c r="B533" s="1099"/>
      <c r="C533" s="1100"/>
      <c r="D533" s="1029"/>
      <c r="E533" s="1030"/>
      <c r="F533" s="1103"/>
      <c r="G533" s="1030"/>
      <c r="H533" s="1099"/>
      <c r="I533" s="1029"/>
      <c r="J533" s="1029"/>
      <c r="K533" s="1030"/>
      <c r="L533" s="1031"/>
      <c r="M533" s="1105"/>
      <c r="N533" s="1105"/>
      <c r="O533" s="1105"/>
      <c r="P533" s="1105"/>
      <c r="Q533" s="1102"/>
      <c r="R533" s="1102"/>
      <c r="S533" s="1102"/>
    </row>
    <row r="534">
      <c r="A534" s="1099"/>
      <c r="B534" s="1099"/>
      <c r="C534" s="1100"/>
      <c r="D534" s="1124"/>
      <c r="E534" s="1030"/>
      <c r="F534" s="1103"/>
      <c r="G534" s="1030"/>
      <c r="H534" s="1030"/>
      <c r="I534" s="1029"/>
      <c r="J534" s="1029"/>
      <c r="K534" s="1030"/>
      <c r="L534" s="1031"/>
      <c r="M534" s="1105"/>
      <c r="N534" s="1105"/>
      <c r="O534" s="1105"/>
      <c r="P534" s="1105"/>
      <c r="Q534" s="1102"/>
      <c r="R534" s="1102"/>
      <c r="S534" s="1102"/>
    </row>
    <row r="535">
      <c r="A535" s="1099"/>
      <c r="B535" s="1099"/>
      <c r="C535" s="1100"/>
      <c r="D535" s="1124"/>
      <c r="E535" s="1029"/>
      <c r="F535" s="1029"/>
      <c r="G535" s="1030"/>
      <c r="H535" s="1099"/>
      <c r="I535" s="1029"/>
      <c r="J535" s="1029"/>
      <c r="K535" s="1030"/>
      <c r="L535" s="1031"/>
      <c r="M535" s="1105"/>
      <c r="N535" s="1105"/>
      <c r="O535" s="1105"/>
      <c r="P535" s="1105"/>
      <c r="Q535" s="1102"/>
      <c r="R535" s="1102"/>
      <c r="S535" s="1102"/>
    </row>
    <row r="536">
      <c r="A536" s="1099"/>
      <c r="B536" s="1099"/>
      <c r="C536" s="1100"/>
      <c r="D536" s="1029"/>
      <c r="E536" s="1030"/>
      <c r="F536" s="1103"/>
      <c r="G536" s="1030"/>
      <c r="H536" s="1099"/>
      <c r="I536" s="1029"/>
      <c r="J536" s="1029"/>
      <c r="K536" s="1030"/>
      <c r="L536" s="1031"/>
      <c r="M536" s="1105"/>
      <c r="N536" s="1105"/>
      <c r="O536" s="1105"/>
      <c r="P536" s="1105"/>
      <c r="Q536" s="1102"/>
      <c r="R536" s="1102"/>
      <c r="S536" s="1102"/>
    </row>
    <row r="537">
      <c r="A537" s="1099"/>
      <c r="B537" s="1099"/>
      <c r="C537" s="1100"/>
      <c r="D537" s="1124"/>
      <c r="E537" s="1030"/>
      <c r="F537" s="1103"/>
      <c r="G537" s="1030"/>
      <c r="H537" s="1099"/>
      <c r="I537" s="1029"/>
      <c r="J537" s="1029"/>
      <c r="K537" s="1030"/>
      <c r="L537" s="1031"/>
      <c r="M537" s="1105"/>
      <c r="N537" s="1105"/>
      <c r="O537" s="1105"/>
      <c r="P537" s="1105"/>
      <c r="Q537" s="1102"/>
      <c r="R537" s="1102"/>
      <c r="S537" s="1102"/>
    </row>
    <row r="538">
      <c r="A538" s="1099"/>
      <c r="B538" s="1099"/>
      <c r="C538" s="1100"/>
      <c r="D538" s="1029"/>
      <c r="E538" s="1030"/>
      <c r="F538" s="1030"/>
      <c r="G538" s="1030"/>
      <c r="H538" s="1099"/>
      <c r="I538" s="1029"/>
      <c r="J538" s="1029"/>
      <c r="K538" s="1030"/>
      <c r="L538" s="1031"/>
      <c r="M538" s="1105"/>
      <c r="N538" s="1105"/>
      <c r="O538" s="1105"/>
      <c r="P538" s="1105"/>
      <c r="Q538" s="1102"/>
      <c r="R538" s="1102"/>
      <c r="S538" s="1102"/>
    </row>
    <row r="539">
      <c r="A539" s="1099"/>
      <c r="B539" s="1099"/>
      <c r="C539" s="1100"/>
      <c r="D539" s="1124"/>
      <c r="E539" s="1030"/>
      <c r="F539" s="1029"/>
      <c r="G539" s="1030"/>
      <c r="H539" s="1099"/>
      <c r="I539" s="1029"/>
      <c r="J539" s="1029"/>
      <c r="K539" s="1030"/>
      <c r="L539" s="1031"/>
      <c r="M539" s="1105"/>
      <c r="N539" s="1105"/>
      <c r="O539" s="1105"/>
      <c r="P539" s="1105"/>
      <c r="Q539" s="1102"/>
      <c r="R539" s="1102"/>
      <c r="S539" s="1102"/>
    </row>
    <row r="540">
      <c r="A540" s="1098"/>
      <c r="B540" s="1099"/>
      <c r="C540" s="1100"/>
      <c r="D540" s="1029"/>
      <c r="E540" s="1030"/>
      <c r="F540" s="1030"/>
      <c r="G540" s="1030"/>
      <c r="H540" s="1099"/>
      <c r="I540" s="1029"/>
      <c r="J540" s="1029"/>
      <c r="K540" s="1030"/>
      <c r="L540" s="1080"/>
      <c r="M540" s="1081"/>
      <c r="N540" s="1081"/>
      <c r="O540" s="1081"/>
      <c r="P540" s="1081"/>
      <c r="Q540" s="1085"/>
      <c r="R540" s="1085"/>
      <c r="S540" s="1085"/>
    </row>
    <row r="541">
      <c r="A541" s="1098"/>
      <c r="B541" s="1099"/>
      <c r="C541" s="1100"/>
      <c r="D541" s="1029"/>
      <c r="E541" s="1030"/>
      <c r="F541" s="1030"/>
      <c r="G541" s="1030"/>
      <c r="H541" s="1099"/>
      <c r="I541" s="1029"/>
      <c r="J541" s="1029"/>
      <c r="K541" s="1030"/>
      <c r="L541" s="1080"/>
      <c r="M541" s="1081"/>
      <c r="N541" s="1081"/>
      <c r="O541" s="1081"/>
      <c r="P541" s="1081"/>
      <c r="Q541" s="1085"/>
      <c r="R541" s="1085"/>
      <c r="S541" s="1085"/>
    </row>
    <row r="542">
      <c r="A542" s="1098"/>
      <c r="B542" s="1099"/>
      <c r="C542" s="1100"/>
      <c r="D542" s="1029"/>
      <c r="E542" s="1030"/>
      <c r="F542" s="1030"/>
      <c r="G542" s="1030"/>
      <c r="H542" s="1099"/>
      <c r="I542" s="1029"/>
      <c r="J542" s="1029"/>
      <c r="K542" s="1030"/>
      <c r="L542" s="1080"/>
      <c r="M542" s="1081"/>
      <c r="N542" s="1081"/>
      <c r="O542" s="1081"/>
      <c r="P542" s="1081"/>
      <c r="Q542" s="1085"/>
      <c r="R542" s="1085"/>
      <c r="S542" s="1085"/>
    </row>
    <row r="543">
      <c r="A543" s="1098"/>
      <c r="B543" s="1099"/>
      <c r="C543" s="1100"/>
      <c r="D543" s="1029"/>
      <c r="E543" s="1030"/>
      <c r="F543" s="1030"/>
      <c r="G543" s="1030"/>
      <c r="H543" s="1099"/>
      <c r="I543" s="1029"/>
      <c r="J543" s="1029"/>
      <c r="K543" s="1030"/>
      <c r="L543" s="1080"/>
      <c r="M543" s="1081"/>
      <c r="N543" s="1081"/>
      <c r="O543" s="1081"/>
      <c r="P543" s="1081"/>
      <c r="Q543" s="1085"/>
      <c r="R543" s="1085"/>
      <c r="S543" s="1085"/>
    </row>
    <row r="544">
      <c r="A544" s="1098"/>
      <c r="B544" s="1099"/>
      <c r="C544" s="1100"/>
      <c r="D544" s="1029"/>
      <c r="E544" s="1030"/>
      <c r="F544" s="1030"/>
      <c r="G544" s="1030"/>
      <c r="H544" s="1099"/>
      <c r="I544" s="1029"/>
      <c r="J544" s="1029"/>
      <c r="K544" s="1030"/>
      <c r="L544" s="1080"/>
      <c r="M544" s="1081"/>
      <c r="N544" s="1081"/>
      <c r="O544" s="1081"/>
      <c r="P544" s="1081"/>
      <c r="Q544" s="1085"/>
      <c r="R544" s="1085"/>
      <c r="S544" s="1085"/>
    </row>
    <row r="545">
      <c r="A545" s="1098"/>
      <c r="B545" s="1099"/>
      <c r="C545" s="1100"/>
      <c r="D545" s="1100"/>
      <c r="E545" s="1030"/>
      <c r="F545" s="1029"/>
      <c r="G545" s="1030"/>
      <c r="H545" s="1099"/>
      <c r="I545" s="1029"/>
      <c r="J545" s="1029"/>
      <c r="K545" s="1030"/>
      <c r="L545" s="1080"/>
      <c r="M545" s="1081"/>
      <c r="N545" s="1081"/>
      <c r="O545" s="1081"/>
      <c r="P545" s="1081"/>
      <c r="Q545" s="1085"/>
      <c r="R545" s="1085"/>
      <c r="S545" s="1085"/>
    </row>
    <row r="546">
      <c r="A546" s="1098"/>
      <c r="B546" s="1099"/>
      <c r="C546" s="1100"/>
      <c r="D546" s="1100"/>
      <c r="E546" s="1030"/>
      <c r="F546" s="1029"/>
      <c r="G546" s="1030"/>
      <c r="H546" s="1099"/>
      <c r="I546" s="1029"/>
      <c r="J546" s="1029"/>
      <c r="K546" s="1030"/>
      <c r="L546" s="1080"/>
      <c r="M546" s="1081"/>
      <c r="N546" s="1081"/>
      <c r="O546" s="1081"/>
      <c r="P546" s="1081"/>
      <c r="Q546" s="1085"/>
      <c r="R546" s="1085"/>
      <c r="S546" s="1085"/>
    </row>
    <row r="547">
      <c r="A547" s="1098"/>
      <c r="B547" s="1099"/>
      <c r="C547" s="1100"/>
      <c r="D547" s="1029"/>
      <c r="E547" s="1030"/>
      <c r="F547" s="1030"/>
      <c r="G547" s="1030"/>
      <c r="H547" s="1099"/>
      <c r="I547" s="1029"/>
      <c r="J547" s="1029"/>
      <c r="K547" s="1030"/>
      <c r="L547" s="1080"/>
      <c r="M547" s="1081"/>
      <c r="N547" s="1081"/>
      <c r="O547" s="1081"/>
      <c r="P547" s="1081"/>
      <c r="Q547" s="1085"/>
      <c r="R547" s="1085"/>
      <c r="S547" s="1085"/>
    </row>
    <row r="548">
      <c r="A548" s="1098"/>
      <c r="B548" s="1099"/>
      <c r="C548" s="1100"/>
      <c r="D548" s="1029"/>
      <c r="E548" s="1030"/>
      <c r="F548" s="1030"/>
      <c r="G548" s="1030"/>
      <c r="H548" s="1099"/>
      <c r="I548" s="1029"/>
      <c r="J548" s="1029"/>
      <c r="K548" s="1030"/>
      <c r="L548" s="1080"/>
      <c r="M548" s="1081"/>
      <c r="N548" s="1081"/>
      <c r="O548" s="1081"/>
      <c r="P548" s="1081"/>
      <c r="Q548" s="1085"/>
      <c r="R548" s="1085"/>
      <c r="S548" s="1085"/>
    </row>
    <row r="549">
      <c r="A549" s="1098"/>
      <c r="B549" s="1099"/>
      <c r="C549" s="1100"/>
      <c r="D549" s="1029"/>
      <c r="E549" s="1030"/>
      <c r="F549" s="1030"/>
      <c r="G549" s="1030"/>
      <c r="H549" s="1030"/>
      <c r="I549" s="1029"/>
      <c r="J549" s="1030"/>
      <c r="K549" s="1030"/>
      <c r="L549" s="1080"/>
      <c r="M549" s="1081"/>
      <c r="N549" s="1081"/>
      <c r="O549" s="1081"/>
      <c r="P549" s="1081"/>
      <c r="Q549" s="1085"/>
      <c r="R549" s="1085"/>
      <c r="S549" s="1085"/>
    </row>
    <row r="550">
      <c r="A550" s="1098"/>
      <c r="B550" s="1099"/>
      <c r="C550" s="1100"/>
      <c r="D550" s="1029"/>
      <c r="E550" s="1030"/>
      <c r="F550" s="1103"/>
      <c r="G550" s="1030"/>
      <c r="H550" s="1030"/>
      <c r="I550" s="1100"/>
      <c r="J550" s="1029"/>
      <c r="K550" s="1030"/>
      <c r="L550" s="1080"/>
      <c r="M550" s="1081"/>
      <c r="N550" s="1081"/>
      <c r="O550" s="1081"/>
      <c r="P550" s="1081"/>
      <c r="Q550" s="1085"/>
      <c r="R550" s="1085"/>
      <c r="S550" s="1085"/>
    </row>
    <row r="551">
      <c r="A551" s="1098"/>
      <c r="B551" s="1099"/>
      <c r="C551" s="1100"/>
      <c r="D551" s="1100"/>
      <c r="E551" s="1030"/>
      <c r="F551" s="1029"/>
      <c r="G551" s="1030"/>
      <c r="H551" s="1099"/>
      <c r="I551" s="1029"/>
      <c r="J551" s="1029"/>
      <c r="K551" s="1030"/>
      <c r="L551" s="1080"/>
      <c r="M551" s="1081"/>
      <c r="N551" s="1081"/>
      <c r="O551" s="1081"/>
      <c r="P551" s="1081"/>
      <c r="Q551" s="1085"/>
      <c r="R551" s="1085"/>
      <c r="S551" s="1085"/>
    </row>
    <row r="552">
      <c r="A552" s="1098"/>
      <c r="B552" s="1099"/>
      <c r="C552" s="1100"/>
      <c r="D552" s="1100"/>
      <c r="E552" s="1030"/>
      <c r="F552" s="1103"/>
      <c r="G552" s="1030"/>
      <c r="H552" s="1030"/>
      <c r="I552" s="1100"/>
      <c r="J552" s="1029"/>
      <c r="K552" s="1030"/>
      <c r="L552" s="1080"/>
      <c r="M552" s="1081"/>
      <c r="N552" s="1081"/>
      <c r="O552" s="1081"/>
      <c r="P552" s="1081"/>
      <c r="Q552" s="1085"/>
      <c r="R552" s="1085"/>
      <c r="S552" s="1085"/>
    </row>
    <row r="553">
      <c r="A553" s="1098"/>
      <c r="B553" s="1099"/>
      <c r="C553" s="1100"/>
      <c r="D553" s="1029"/>
      <c r="E553" s="1030"/>
      <c r="F553" s="1030"/>
      <c r="G553" s="1030"/>
      <c r="H553" s="1099"/>
      <c r="I553" s="1029"/>
      <c r="J553" s="1029"/>
      <c r="K553" s="1030"/>
      <c r="L553" s="1080"/>
      <c r="M553" s="1081"/>
      <c r="N553" s="1081"/>
      <c r="O553" s="1081"/>
      <c r="P553" s="1081"/>
      <c r="Q553" s="1085"/>
      <c r="R553" s="1085"/>
      <c r="S553" s="1085"/>
    </row>
    <row r="554">
      <c r="A554" s="1098"/>
      <c r="B554" s="1099"/>
      <c r="C554" s="1100"/>
      <c r="D554" s="1029"/>
      <c r="E554" s="1100"/>
      <c r="F554" s="1030"/>
      <c r="G554" s="1030"/>
      <c r="H554" s="1099"/>
      <c r="I554" s="1029"/>
      <c r="J554" s="1029"/>
      <c r="K554" s="1100"/>
      <c r="L554" s="1080"/>
      <c r="M554" s="1081"/>
      <c r="N554" s="1081"/>
      <c r="O554" s="1081"/>
      <c r="P554" s="1081"/>
      <c r="Q554" s="1085"/>
      <c r="R554" s="1085"/>
      <c r="S554" s="1085"/>
    </row>
    <row r="555">
      <c r="A555" s="1098"/>
      <c r="B555" s="1099"/>
      <c r="C555" s="1100"/>
      <c r="D555" s="1100"/>
      <c r="E555" s="1030"/>
      <c r="F555" s="1029"/>
      <c r="G555" s="1030"/>
      <c r="H555" s="1099"/>
      <c r="I555" s="1029"/>
      <c r="J555" s="1029"/>
      <c r="K555" s="1030"/>
      <c r="L555" s="1080"/>
      <c r="M555" s="1081"/>
      <c r="N555" s="1081"/>
      <c r="O555" s="1081"/>
      <c r="P555" s="1081"/>
      <c r="Q555" s="1085"/>
      <c r="R555" s="1085"/>
      <c r="S555" s="1085"/>
    </row>
    <row r="556">
      <c r="A556" s="1098"/>
      <c r="B556" s="1099"/>
      <c r="C556" s="1100"/>
      <c r="D556" s="1029"/>
      <c r="E556" s="1030"/>
      <c r="F556" s="1030"/>
      <c r="G556" s="1030"/>
      <c r="H556" s="1099"/>
      <c r="I556" s="1029"/>
      <c r="J556" s="1029"/>
      <c r="K556" s="1030"/>
      <c r="L556" s="1080"/>
      <c r="M556" s="1081"/>
      <c r="N556" s="1081"/>
      <c r="O556" s="1081"/>
      <c r="P556" s="1081"/>
      <c r="Q556" s="1085"/>
      <c r="R556" s="1085"/>
      <c r="S556" s="1085"/>
    </row>
    <row r="557">
      <c r="A557" s="1098"/>
      <c r="B557" s="1099"/>
      <c r="C557" s="1100"/>
      <c r="D557" s="1029"/>
      <c r="E557" s="1029"/>
      <c r="F557" s="1101"/>
      <c r="G557" s="1030"/>
      <c r="H557" s="1030"/>
      <c r="I557" s="1029"/>
      <c r="J557" s="1030"/>
      <c r="K557" s="1030"/>
      <c r="L557" s="1080"/>
      <c r="M557" s="1081"/>
      <c r="N557" s="1081"/>
      <c r="O557" s="1081"/>
      <c r="P557" s="1081"/>
      <c r="Q557" s="1085"/>
      <c r="R557" s="1085"/>
      <c r="S557" s="1085"/>
    </row>
    <row r="558">
      <c r="A558" s="1098"/>
      <c r="B558" s="1099"/>
      <c r="C558" s="1100"/>
      <c r="D558" s="1100"/>
      <c r="E558" s="1030"/>
      <c r="F558" s="1029"/>
      <c r="G558" s="1030"/>
      <c r="H558" s="1099"/>
      <c r="I558" s="1029"/>
      <c r="J558" s="1029"/>
      <c r="K558" s="1030"/>
      <c r="L558" s="1080"/>
      <c r="M558" s="1081"/>
      <c r="N558" s="1081"/>
      <c r="O558" s="1081"/>
      <c r="P558" s="1081"/>
      <c r="Q558" s="1085"/>
      <c r="R558" s="1085"/>
      <c r="S558" s="1085"/>
    </row>
    <row r="559">
      <c r="A559" s="1098"/>
      <c r="B559" s="1099"/>
      <c r="C559" s="1100"/>
      <c r="D559" s="1029"/>
      <c r="E559" s="1030"/>
      <c r="F559" s="1103"/>
      <c r="G559" s="1030"/>
      <c r="H559" s="1099"/>
      <c r="I559" s="1029"/>
      <c r="J559" s="1029"/>
      <c r="K559" s="1030"/>
      <c r="L559" s="1080"/>
      <c r="M559" s="1081"/>
      <c r="N559" s="1081"/>
      <c r="O559" s="1081"/>
      <c r="P559" s="1081"/>
      <c r="Q559" s="1085"/>
      <c r="R559" s="1085"/>
      <c r="S559" s="1085"/>
    </row>
    <row r="560">
      <c r="A560" s="1098"/>
      <c r="B560" s="1099"/>
      <c r="C560" s="1100"/>
      <c r="D560" s="1029"/>
      <c r="E560" s="1030"/>
      <c r="F560" s="1103"/>
      <c r="G560" s="1030"/>
      <c r="H560" s="1099"/>
      <c r="I560" s="1029"/>
      <c r="J560" s="1029"/>
      <c r="K560" s="1030"/>
      <c r="L560" s="1080"/>
      <c r="M560" s="1081"/>
      <c r="N560" s="1081"/>
      <c r="O560" s="1081"/>
      <c r="P560" s="1081"/>
      <c r="Q560" s="1085"/>
      <c r="R560" s="1085"/>
      <c r="S560" s="1085"/>
    </row>
    <row r="561">
      <c r="A561" s="1098"/>
      <c r="B561" s="1099"/>
      <c r="C561" s="1100"/>
      <c r="D561" s="1029"/>
      <c r="E561" s="1030"/>
      <c r="F561" s="1030"/>
      <c r="G561" s="1030"/>
      <c r="H561" s="1099"/>
      <c r="I561" s="1029"/>
      <c r="J561" s="1029"/>
      <c r="K561" s="1030"/>
      <c r="L561" s="1080"/>
      <c r="M561" s="1081"/>
      <c r="N561" s="1081"/>
      <c r="O561" s="1081"/>
      <c r="P561" s="1081"/>
      <c r="Q561" s="1085"/>
      <c r="R561" s="1085"/>
      <c r="S561" s="1085"/>
    </row>
    <row r="562">
      <c r="A562" s="1098"/>
      <c r="B562" s="1099"/>
      <c r="C562" s="1100"/>
      <c r="D562" s="1029"/>
      <c r="E562" s="1030"/>
      <c r="F562" s="1103"/>
      <c r="G562" s="1030"/>
      <c r="H562" s="1030"/>
      <c r="I562" s="1100"/>
      <c r="J562" s="1030"/>
      <c r="K562" s="1030"/>
      <c r="L562" s="1080"/>
      <c r="M562" s="1081"/>
      <c r="N562" s="1081"/>
      <c r="O562" s="1081"/>
      <c r="P562" s="1081"/>
      <c r="Q562" s="1085"/>
      <c r="R562" s="1085"/>
      <c r="S562" s="1085"/>
    </row>
    <row r="563">
      <c r="A563" s="1098"/>
      <c r="B563" s="1099"/>
      <c r="C563" s="1100"/>
      <c r="D563" s="1029"/>
      <c r="E563" s="1030"/>
      <c r="F563" s="1030"/>
      <c r="G563" s="1030"/>
      <c r="H563" s="1099"/>
      <c r="I563" s="1029"/>
      <c r="J563" s="1029"/>
      <c r="K563" s="1030"/>
      <c r="L563" s="1080"/>
      <c r="M563" s="1081"/>
      <c r="N563" s="1081"/>
      <c r="O563" s="1081"/>
      <c r="P563" s="1081"/>
      <c r="Q563" s="1085"/>
      <c r="R563" s="1085"/>
      <c r="S563" s="1085"/>
    </row>
    <row r="564">
      <c r="A564" s="1098"/>
      <c r="B564" s="1099"/>
      <c r="C564" s="1100"/>
      <c r="D564" s="1029"/>
      <c r="E564" s="1030"/>
      <c r="F564" s="1030"/>
      <c r="G564" s="1030"/>
      <c r="H564" s="1099"/>
      <c r="I564" s="1029"/>
      <c r="J564" s="1029"/>
      <c r="K564" s="1030"/>
      <c r="L564" s="1080"/>
      <c r="M564" s="1081"/>
      <c r="N564" s="1081"/>
      <c r="O564" s="1081"/>
      <c r="P564" s="1081"/>
      <c r="Q564" s="1085"/>
      <c r="R564" s="1085"/>
      <c r="S564" s="1085"/>
    </row>
    <row r="565">
      <c r="A565" s="1098"/>
      <c r="B565" s="1099"/>
      <c r="C565" s="1100"/>
      <c r="D565" s="1100"/>
      <c r="E565" s="1030"/>
      <c r="F565" s="1103"/>
      <c r="G565" s="1030"/>
      <c r="H565" s="1030"/>
      <c r="I565" s="1029"/>
      <c r="J565" s="1029"/>
      <c r="K565" s="1030"/>
      <c r="L565" s="1080"/>
      <c r="M565" s="1081"/>
      <c r="N565" s="1081"/>
      <c r="O565" s="1081"/>
      <c r="P565" s="1081"/>
      <c r="Q565" s="1085"/>
      <c r="R565" s="1085"/>
      <c r="S565" s="1085"/>
    </row>
    <row r="566">
      <c r="A566" s="1098"/>
      <c r="B566" s="1099"/>
      <c r="C566" s="1100"/>
      <c r="D566" s="1029"/>
      <c r="E566" s="1030"/>
      <c r="F566" s="1103"/>
      <c r="G566" s="1030"/>
      <c r="H566" s="1030"/>
      <c r="I566" s="1029"/>
      <c r="J566" s="1030"/>
      <c r="K566" s="1030"/>
      <c r="L566" s="1080"/>
      <c r="M566" s="1081"/>
      <c r="N566" s="1081"/>
      <c r="O566" s="1081"/>
      <c r="P566" s="1081"/>
      <c r="Q566" s="1085"/>
      <c r="R566" s="1085"/>
      <c r="S566" s="1085"/>
    </row>
    <row r="567">
      <c r="A567" s="1098"/>
      <c r="B567" s="1099"/>
      <c r="C567" s="1100"/>
      <c r="D567" s="1100"/>
      <c r="E567" s="1030"/>
      <c r="F567" s="1103"/>
      <c r="G567" s="1030"/>
      <c r="H567" s="1030"/>
      <c r="I567" s="1100"/>
      <c r="J567" s="1029"/>
      <c r="K567" s="1030"/>
      <c r="L567" s="1080"/>
      <c r="M567" s="1081"/>
      <c r="N567" s="1081"/>
      <c r="O567" s="1081"/>
      <c r="P567" s="1081"/>
      <c r="Q567" s="1085"/>
      <c r="R567" s="1085"/>
      <c r="S567" s="1085"/>
    </row>
    <row r="568">
      <c r="A568" s="1098"/>
      <c r="B568" s="1099"/>
      <c r="C568" s="1100"/>
      <c r="D568" s="1029"/>
      <c r="E568" s="1030"/>
      <c r="F568" s="1103"/>
      <c r="G568" s="1030"/>
      <c r="H568" s="1099"/>
      <c r="I568" s="1029"/>
      <c r="J568" s="1029"/>
      <c r="K568" s="1030"/>
      <c r="L568" s="1080"/>
      <c r="M568" s="1081"/>
      <c r="N568" s="1081"/>
      <c r="O568" s="1081"/>
      <c r="P568" s="1081"/>
      <c r="Q568" s="1085"/>
      <c r="R568" s="1085"/>
      <c r="S568" s="1085"/>
    </row>
    <row r="569">
      <c r="A569" s="1098"/>
      <c r="B569" s="1099"/>
      <c r="C569" s="1100"/>
      <c r="D569" s="1100"/>
      <c r="E569" s="1030"/>
      <c r="F569" s="1103"/>
      <c r="G569" s="1030"/>
      <c r="H569" s="1030"/>
      <c r="I569" s="1029"/>
      <c r="J569" s="1029"/>
      <c r="K569" s="1030"/>
      <c r="L569" s="1080"/>
      <c r="M569" s="1081"/>
      <c r="N569" s="1081"/>
      <c r="O569" s="1081"/>
      <c r="P569" s="1081"/>
      <c r="Q569" s="1085"/>
      <c r="R569" s="1085"/>
      <c r="S569" s="1085"/>
    </row>
    <row r="570">
      <c r="A570" s="1098"/>
      <c r="B570" s="1099"/>
      <c r="C570" s="1100"/>
      <c r="D570" s="1029"/>
      <c r="E570" s="1030"/>
      <c r="F570" s="1030"/>
      <c r="G570" s="1030"/>
      <c r="H570" s="1099"/>
      <c r="I570" s="1029"/>
      <c r="J570" s="1029"/>
      <c r="K570" s="1030"/>
      <c r="L570" s="1080"/>
      <c r="M570" s="1081"/>
      <c r="N570" s="1081"/>
      <c r="O570" s="1081"/>
      <c r="P570" s="1081"/>
      <c r="Q570" s="1085"/>
      <c r="R570" s="1085"/>
      <c r="S570" s="1085"/>
    </row>
    <row r="571">
      <c r="A571" s="1098"/>
      <c r="B571" s="1099"/>
      <c r="C571" s="1100"/>
      <c r="D571" s="1100"/>
      <c r="E571" s="1030"/>
      <c r="F571" s="1029"/>
      <c r="G571" s="1030"/>
      <c r="H571" s="1099"/>
      <c r="I571" s="1029"/>
      <c r="J571" s="1029"/>
      <c r="K571" s="1030"/>
      <c r="L571" s="1080"/>
      <c r="M571" s="1081"/>
      <c r="N571" s="1081"/>
      <c r="O571" s="1081"/>
      <c r="P571" s="1081"/>
      <c r="Q571" s="1085"/>
      <c r="R571" s="1085"/>
      <c r="S571" s="1085"/>
    </row>
    <row r="572">
      <c r="A572" s="1098"/>
      <c r="B572" s="1099"/>
      <c r="C572" s="1100"/>
      <c r="D572" s="1029"/>
      <c r="E572" s="1030"/>
      <c r="F572" s="1030"/>
      <c r="G572" s="1030"/>
      <c r="H572" s="1099"/>
      <c r="I572" s="1029"/>
      <c r="J572" s="1029"/>
      <c r="K572" s="1030"/>
      <c r="L572" s="1080"/>
      <c r="M572" s="1081"/>
      <c r="N572" s="1081"/>
      <c r="O572" s="1081"/>
      <c r="P572" s="1081"/>
      <c r="Q572" s="1085"/>
      <c r="R572" s="1085"/>
      <c r="S572" s="1085"/>
    </row>
    <row r="573">
      <c r="A573" s="1099"/>
      <c r="B573" s="1099"/>
      <c r="C573" s="1100"/>
      <c r="D573" s="1029"/>
      <c r="E573" s="1030"/>
      <c r="F573" s="1103"/>
      <c r="G573" s="1030"/>
      <c r="H573" s="1030"/>
      <c r="I573" s="1100"/>
      <c r="J573" s="1030"/>
      <c r="K573" s="1030"/>
      <c r="L573" s="1080"/>
      <c r="M573" s="1081"/>
      <c r="N573" s="1081"/>
      <c r="O573" s="1081"/>
      <c r="P573" s="1081"/>
      <c r="Q573" s="1085"/>
      <c r="R573" s="1085"/>
      <c r="S573" s="1085"/>
    </row>
    <row r="574">
      <c r="A574" s="1098"/>
      <c r="B574" s="1099"/>
      <c r="C574" s="1100"/>
      <c r="D574" s="1100"/>
      <c r="E574" s="1030"/>
      <c r="F574" s="1030"/>
      <c r="G574" s="1030"/>
      <c r="H574" s="1099"/>
      <c r="I574" s="1029"/>
      <c r="J574" s="1029"/>
      <c r="K574" s="1030"/>
      <c r="L574" s="1080"/>
      <c r="M574" s="1081"/>
      <c r="N574" s="1081"/>
      <c r="O574" s="1081"/>
      <c r="P574" s="1081"/>
      <c r="Q574" s="1085"/>
      <c r="R574" s="1085"/>
      <c r="S574" s="1085"/>
    </row>
    <row r="575">
      <c r="A575" s="1098"/>
      <c r="B575" s="1099"/>
      <c r="C575" s="1100"/>
      <c r="D575" s="1100"/>
      <c r="E575" s="1030"/>
      <c r="F575" s="1030"/>
      <c r="G575" s="1030"/>
      <c r="H575" s="1099"/>
      <c r="I575" s="1029"/>
      <c r="J575" s="1029"/>
      <c r="K575" s="1030"/>
      <c r="L575" s="1080"/>
      <c r="M575" s="1081"/>
      <c r="N575" s="1081"/>
      <c r="O575" s="1081"/>
      <c r="P575" s="1081"/>
      <c r="Q575" s="1085"/>
      <c r="R575" s="1085"/>
      <c r="S575" s="1085"/>
    </row>
    <row r="576">
      <c r="A576" s="1098"/>
      <c r="B576" s="1099"/>
      <c r="C576" s="1100"/>
      <c r="D576" s="1029"/>
      <c r="E576" s="1030"/>
      <c r="F576" s="1103"/>
      <c r="G576" s="1030"/>
      <c r="H576" s="1029"/>
      <c r="I576" s="1029"/>
      <c r="J576" s="1030"/>
      <c r="K576" s="1030"/>
      <c r="L576" s="1080"/>
      <c r="M576" s="1081"/>
      <c r="N576" s="1081"/>
      <c r="O576" s="1081"/>
      <c r="P576" s="1081"/>
      <c r="Q576" s="1085"/>
      <c r="R576" s="1085"/>
      <c r="S576" s="1085"/>
    </row>
    <row r="577">
      <c r="A577" s="1099"/>
      <c r="B577" s="1099"/>
      <c r="C577" s="1100"/>
      <c r="D577" s="1029"/>
      <c r="E577" s="1030"/>
      <c r="F577" s="1101"/>
      <c r="G577" s="1030"/>
      <c r="H577" s="1030"/>
      <c r="I577" s="1100"/>
      <c r="J577" s="1030"/>
      <c r="K577" s="1030"/>
      <c r="L577" s="1080"/>
      <c r="M577" s="1081"/>
      <c r="N577" s="1081"/>
      <c r="O577" s="1081"/>
      <c r="P577" s="1081"/>
      <c r="Q577" s="1085"/>
      <c r="R577" s="1085"/>
      <c r="S577" s="1085"/>
    </row>
    <row r="578">
      <c r="A578" s="1099"/>
      <c r="B578" s="1099"/>
      <c r="C578" s="1100"/>
      <c r="D578" s="1029"/>
      <c r="E578" s="1030"/>
      <c r="F578" s="1103"/>
      <c r="G578" s="1030"/>
      <c r="H578" s="1030"/>
      <c r="I578" s="1100"/>
      <c r="J578" s="1030"/>
      <c r="K578" s="1030"/>
      <c r="L578" s="1080"/>
      <c r="M578" s="1081"/>
      <c r="N578" s="1081"/>
      <c r="O578" s="1081"/>
      <c r="P578" s="1081"/>
      <c r="Q578" s="1085"/>
      <c r="R578" s="1085"/>
      <c r="S578" s="1085"/>
    </row>
    <row r="579">
      <c r="A579" s="1098"/>
      <c r="B579" s="1099"/>
      <c r="C579" s="1100"/>
      <c r="D579" s="1100"/>
      <c r="E579" s="1030"/>
      <c r="F579" s="1029"/>
      <c r="G579" s="1030"/>
      <c r="H579" s="1099"/>
      <c r="I579" s="1029"/>
      <c r="J579" s="1029"/>
      <c r="K579" s="1030"/>
      <c r="L579" s="1080"/>
      <c r="M579" s="1081"/>
      <c r="N579" s="1081"/>
      <c r="O579" s="1081"/>
      <c r="P579" s="1081"/>
      <c r="Q579" s="1085"/>
      <c r="R579" s="1085"/>
      <c r="S579" s="1085"/>
    </row>
    <row r="580">
      <c r="A580" s="1098"/>
      <c r="B580" s="1099"/>
      <c r="C580" s="1100"/>
      <c r="D580" s="1100"/>
      <c r="E580" s="1030"/>
      <c r="F580" s="1103"/>
      <c r="G580" s="1030"/>
      <c r="H580" s="1030"/>
      <c r="I580" s="1100"/>
      <c r="J580" s="1030"/>
      <c r="K580" s="1030"/>
      <c r="L580" s="1080"/>
      <c r="M580" s="1081"/>
      <c r="N580" s="1081"/>
      <c r="O580" s="1081"/>
      <c r="P580" s="1081"/>
      <c r="Q580" s="1085"/>
      <c r="R580" s="1085"/>
      <c r="S580" s="1085"/>
    </row>
    <row r="581">
      <c r="A581" s="1098"/>
      <c r="B581" s="1099"/>
      <c r="C581" s="1100"/>
      <c r="D581" s="1100"/>
      <c r="E581" s="1030"/>
      <c r="F581" s="1103"/>
      <c r="G581" s="1029"/>
      <c r="H581" s="1030"/>
      <c r="I581" s="1029"/>
      <c r="J581" s="1030"/>
      <c r="K581" s="1030"/>
      <c r="L581" s="1080"/>
      <c r="M581" s="1081"/>
      <c r="N581" s="1081"/>
      <c r="O581" s="1081"/>
      <c r="P581" s="1081"/>
      <c r="Q581" s="1085"/>
      <c r="R581" s="1085"/>
      <c r="S581" s="1085"/>
    </row>
    <row r="582">
      <c r="A582" s="1098"/>
      <c r="B582" s="1099"/>
      <c r="C582" s="1100"/>
      <c r="D582" s="1100"/>
      <c r="E582" s="1030"/>
      <c r="F582" s="1103"/>
      <c r="G582" s="1030"/>
      <c r="H582" s="1030"/>
      <c r="I582" s="1100"/>
      <c r="J582" s="1030"/>
      <c r="K582" s="1030"/>
      <c r="L582" s="1080"/>
      <c r="M582" s="1081"/>
      <c r="N582" s="1081"/>
      <c r="O582" s="1081"/>
      <c r="P582" s="1081"/>
      <c r="Q582" s="1085"/>
      <c r="R582" s="1085"/>
      <c r="S582" s="1085"/>
    </row>
    <row r="583">
      <c r="A583" s="1099"/>
      <c r="B583" s="1099"/>
      <c r="C583" s="1100"/>
      <c r="D583" s="1029"/>
      <c r="E583" s="1030"/>
      <c r="F583" s="1103"/>
      <c r="G583" s="1030"/>
      <c r="H583" s="1029"/>
      <c r="I583" s="1100"/>
      <c r="J583" s="1030"/>
      <c r="K583" s="1030"/>
      <c r="L583" s="1080"/>
      <c r="M583" s="1081"/>
      <c r="N583" s="1081"/>
      <c r="O583" s="1081"/>
      <c r="P583" s="1081"/>
      <c r="Q583" s="1085"/>
      <c r="R583" s="1085"/>
      <c r="S583" s="1085"/>
    </row>
    <row r="584">
      <c r="A584" s="1098"/>
      <c r="B584" s="1099"/>
      <c r="C584" s="1100"/>
      <c r="D584" s="1100"/>
      <c r="E584" s="1030"/>
      <c r="F584" s="1103"/>
      <c r="G584" s="1030"/>
      <c r="H584" s="1029"/>
      <c r="I584" s="1100"/>
      <c r="J584" s="1030"/>
      <c r="K584" s="1030"/>
      <c r="L584" s="1080"/>
      <c r="M584" s="1081"/>
      <c r="N584" s="1081"/>
      <c r="O584" s="1081"/>
      <c r="P584" s="1081"/>
      <c r="Q584" s="1085"/>
      <c r="R584" s="1085"/>
      <c r="S584" s="1085"/>
    </row>
    <row r="585">
      <c r="A585" s="1099"/>
      <c r="B585" s="1099"/>
      <c r="C585" s="1100"/>
      <c r="D585" s="1029"/>
      <c r="E585" s="1030"/>
      <c r="F585" s="1103"/>
      <c r="G585" s="1030"/>
      <c r="H585" s="1030"/>
      <c r="I585" s="1100"/>
      <c r="J585" s="1030"/>
      <c r="K585" s="1030"/>
      <c r="L585" s="1080"/>
      <c r="M585" s="1031"/>
      <c r="N585" s="1031"/>
      <c r="O585" s="1031"/>
      <c r="P585" s="1031"/>
      <c r="Q585" s="1080"/>
      <c r="R585" s="1080"/>
      <c r="S585" s="1080"/>
    </row>
    <row r="586">
      <c r="A586" s="1099"/>
      <c r="B586" s="1099"/>
      <c r="C586" s="1100"/>
      <c r="D586" s="1124"/>
      <c r="E586" s="1030"/>
      <c r="F586" s="1029"/>
      <c r="G586" s="1030"/>
      <c r="H586" s="1099"/>
      <c r="I586" s="1029"/>
      <c r="J586" s="1029"/>
      <c r="K586" s="1030"/>
      <c r="L586" s="1080"/>
      <c r="M586" s="1031"/>
      <c r="N586" s="1031"/>
      <c r="O586" s="1031"/>
      <c r="P586" s="1031"/>
      <c r="Q586" s="1080"/>
      <c r="R586" s="1080"/>
      <c r="S586" s="1080"/>
    </row>
    <row r="587">
      <c r="A587" s="1099"/>
      <c r="B587" s="1099"/>
      <c r="C587" s="1100"/>
      <c r="D587" s="1124"/>
      <c r="E587" s="1030"/>
      <c r="F587" s="1103"/>
      <c r="G587" s="1030"/>
      <c r="H587" s="1099"/>
      <c r="I587" s="1029"/>
      <c r="J587" s="1029"/>
      <c r="K587" s="1030"/>
      <c r="L587" s="1080"/>
      <c r="M587" s="1031"/>
      <c r="N587" s="1031"/>
      <c r="O587" s="1031"/>
      <c r="P587" s="1031"/>
      <c r="Q587" s="1080"/>
      <c r="R587" s="1080"/>
      <c r="S587" s="1080"/>
    </row>
    <row r="588">
      <c r="A588" s="1099"/>
      <c r="B588" s="1099"/>
      <c r="C588" s="1100"/>
      <c r="D588" s="1124"/>
      <c r="E588" s="1030"/>
      <c r="F588" s="1101"/>
      <c r="G588" s="1030"/>
      <c r="H588" s="1030"/>
      <c r="I588" s="1100"/>
      <c r="J588" s="1030"/>
      <c r="K588" s="1030"/>
      <c r="L588" s="1080"/>
      <c r="M588" s="1031"/>
      <c r="N588" s="1031"/>
      <c r="O588" s="1031"/>
      <c r="P588" s="1031"/>
      <c r="Q588" s="1080"/>
      <c r="R588" s="1080"/>
      <c r="S588" s="1080"/>
    </row>
    <row r="589">
      <c r="A589" s="1099"/>
      <c r="B589" s="1099"/>
      <c r="C589" s="1100"/>
      <c r="D589" s="1124"/>
      <c r="E589" s="1030"/>
      <c r="F589" s="1103"/>
      <c r="G589" s="1030"/>
      <c r="H589" s="1030"/>
      <c r="I589" s="1100"/>
      <c r="J589" s="1029"/>
      <c r="K589" s="1030"/>
      <c r="L589" s="1080"/>
      <c r="M589" s="1031"/>
      <c r="N589" s="1031"/>
      <c r="O589" s="1031"/>
      <c r="P589" s="1031"/>
      <c r="Q589" s="1080"/>
      <c r="R589" s="1080"/>
      <c r="S589" s="1080"/>
    </row>
    <row r="590">
      <c r="A590" s="1099"/>
      <c r="B590" s="1099"/>
      <c r="C590" s="1100"/>
      <c r="D590" s="1124"/>
      <c r="E590" s="1029"/>
      <c r="F590" s="1101"/>
      <c r="G590" s="1029"/>
      <c r="H590" s="1099"/>
      <c r="I590" s="1029"/>
      <c r="J590" s="1029"/>
      <c r="K590" s="1030"/>
      <c r="L590" s="1080"/>
      <c r="M590" s="1031"/>
      <c r="N590" s="1031"/>
      <c r="O590" s="1031"/>
      <c r="P590" s="1031"/>
      <c r="Q590" s="1080"/>
      <c r="R590" s="1080"/>
      <c r="S590" s="1080"/>
    </row>
    <row r="591">
      <c r="A591" s="1099"/>
      <c r="B591" s="1099"/>
      <c r="C591" s="1100"/>
      <c r="D591" s="1124"/>
      <c r="E591" s="1030"/>
      <c r="F591" s="1103"/>
      <c r="G591" s="1030"/>
      <c r="H591" s="1030"/>
      <c r="I591" s="1100"/>
      <c r="J591" s="1030"/>
      <c r="K591" s="1030"/>
      <c r="L591" s="1080"/>
      <c r="M591" s="1031"/>
      <c r="N591" s="1031"/>
      <c r="O591" s="1031"/>
      <c r="P591" s="1031"/>
      <c r="Q591" s="1080"/>
      <c r="R591" s="1080"/>
      <c r="S591" s="1080"/>
    </row>
    <row r="592">
      <c r="A592" s="1099"/>
      <c r="B592" s="1099"/>
      <c r="C592" s="1100"/>
      <c r="D592" s="1124"/>
      <c r="E592" s="1029"/>
      <c r="F592" s="1101"/>
      <c r="G592" s="1030"/>
      <c r="H592" s="1030"/>
      <c r="I592" s="1029"/>
      <c r="J592" s="1029"/>
      <c r="K592" s="1030"/>
      <c r="L592" s="1080"/>
      <c r="M592" s="1031"/>
      <c r="N592" s="1031"/>
      <c r="O592" s="1031"/>
      <c r="P592" s="1031"/>
      <c r="Q592" s="1080"/>
      <c r="R592" s="1080"/>
      <c r="S592" s="1080"/>
    </row>
    <row r="593">
      <c r="A593" s="1099"/>
      <c r="B593" s="1099"/>
      <c r="C593" s="1100"/>
      <c r="D593" s="1124"/>
      <c r="E593" s="1030"/>
      <c r="F593" s="1103"/>
      <c r="G593" s="1030"/>
      <c r="H593" s="1030"/>
      <c r="I593" s="1100"/>
      <c r="J593" s="1029"/>
      <c r="K593" s="1030"/>
      <c r="L593" s="1080"/>
      <c r="M593" s="1031"/>
      <c r="N593" s="1031"/>
      <c r="O593" s="1031"/>
      <c r="P593" s="1031"/>
      <c r="Q593" s="1080"/>
      <c r="R593" s="1080"/>
      <c r="S593" s="1080"/>
    </row>
    <row r="594">
      <c r="A594" s="1099"/>
      <c r="B594" s="1099"/>
      <c r="C594" s="1100"/>
      <c r="D594" s="1124"/>
      <c r="E594" s="1030"/>
      <c r="F594" s="1103"/>
      <c r="G594" s="1030"/>
      <c r="H594" s="1030"/>
      <c r="I594" s="1100"/>
      <c r="J594" s="1029"/>
      <c r="K594" s="1030"/>
      <c r="L594" s="1080"/>
      <c r="M594" s="1031"/>
      <c r="N594" s="1031"/>
      <c r="O594" s="1031"/>
      <c r="P594" s="1031"/>
      <c r="Q594" s="1080"/>
      <c r="R594" s="1080"/>
      <c r="S594" s="1080"/>
    </row>
    <row r="595">
      <c r="A595" s="1099"/>
      <c r="B595" s="1099"/>
      <c r="C595" s="1100"/>
      <c r="D595" s="1124"/>
      <c r="E595" s="1030"/>
      <c r="F595" s="1029"/>
      <c r="G595" s="1030"/>
      <c r="H595" s="1099"/>
      <c r="I595" s="1029"/>
      <c r="J595" s="1029"/>
      <c r="K595" s="1030"/>
      <c r="L595" s="1080"/>
      <c r="M595" s="1031"/>
      <c r="N595" s="1031"/>
      <c r="O595" s="1031"/>
      <c r="P595" s="1031"/>
      <c r="Q595" s="1080"/>
      <c r="R595" s="1080"/>
      <c r="S595" s="1080"/>
    </row>
    <row r="596">
      <c r="A596" s="1099"/>
      <c r="B596" s="1099"/>
      <c r="C596" s="1100"/>
      <c r="D596" s="1029"/>
      <c r="E596" s="1029"/>
      <c r="F596" s="1103"/>
      <c r="G596" s="1030"/>
      <c r="H596" s="1030"/>
      <c r="I596" s="1100"/>
      <c r="J596" s="1030"/>
      <c r="K596" s="1030"/>
      <c r="L596" s="1080"/>
      <c r="M596" s="1031"/>
      <c r="N596" s="1031"/>
      <c r="O596" s="1031"/>
      <c r="P596" s="1031"/>
      <c r="Q596" s="1080"/>
      <c r="R596" s="1080"/>
      <c r="S596" s="1080"/>
    </row>
    <row r="597">
      <c r="A597" s="1099"/>
      <c r="B597" s="1099"/>
      <c r="C597" s="1100"/>
      <c r="D597" s="1124"/>
      <c r="E597" s="1030"/>
      <c r="F597" s="1030"/>
      <c r="G597" s="1030"/>
      <c r="H597" s="1099"/>
      <c r="I597" s="1029"/>
      <c r="J597" s="1029"/>
      <c r="K597" s="1030"/>
      <c r="L597" s="1080"/>
      <c r="M597" s="1031"/>
      <c r="N597" s="1031"/>
      <c r="O597" s="1031"/>
      <c r="P597" s="1031"/>
      <c r="Q597" s="1080"/>
      <c r="R597" s="1080"/>
      <c r="S597" s="1080"/>
    </row>
    <row r="598">
      <c r="A598" s="1099"/>
      <c r="B598" s="1099"/>
      <c r="C598" s="1100"/>
      <c r="D598" s="1124"/>
      <c r="E598" s="1030"/>
      <c r="F598" s="1103"/>
      <c r="G598" s="1030"/>
      <c r="H598" s="1030"/>
      <c r="I598" s="1100"/>
      <c r="J598" s="1029"/>
      <c r="K598" s="1030"/>
      <c r="L598" s="1080"/>
      <c r="M598" s="1031"/>
      <c r="N598" s="1031"/>
      <c r="O598" s="1031"/>
      <c r="P598" s="1031"/>
      <c r="Q598" s="1080"/>
      <c r="R598" s="1080"/>
      <c r="S598" s="1080"/>
    </row>
    <row r="599">
      <c r="A599" s="1099"/>
      <c r="B599" s="1099"/>
      <c r="C599" s="1100"/>
      <c r="D599" s="1124"/>
      <c r="E599" s="1030"/>
      <c r="F599" s="1103"/>
      <c r="G599" s="1030"/>
      <c r="H599" s="1030"/>
      <c r="I599" s="1100"/>
      <c r="J599" s="1030"/>
      <c r="K599" s="1030"/>
      <c r="L599" s="1080"/>
      <c r="M599" s="1031"/>
      <c r="N599" s="1031"/>
      <c r="O599" s="1031"/>
      <c r="P599" s="1031"/>
      <c r="Q599" s="1080"/>
      <c r="R599" s="1080"/>
      <c r="S599" s="1080"/>
    </row>
    <row r="600">
      <c r="A600" s="1099"/>
      <c r="B600" s="1099"/>
      <c r="C600" s="1100"/>
      <c r="D600" s="1029"/>
      <c r="E600" s="1029"/>
      <c r="F600" s="1101"/>
      <c r="G600" s="1029"/>
      <c r="H600" s="1030"/>
      <c r="I600" s="1029"/>
      <c r="J600" s="1030"/>
      <c r="K600" s="1030"/>
      <c r="L600" s="1080"/>
      <c r="M600" s="1031"/>
      <c r="N600" s="1031"/>
      <c r="O600" s="1031"/>
      <c r="P600" s="1031"/>
      <c r="Q600" s="1080"/>
      <c r="R600" s="1080"/>
      <c r="S600" s="1080"/>
    </row>
    <row r="601">
      <c r="A601" s="1099"/>
      <c r="B601" s="1099"/>
      <c r="C601" s="1100"/>
      <c r="D601" s="1124"/>
      <c r="E601" s="1030"/>
      <c r="F601" s="1103"/>
      <c r="G601" s="1030"/>
      <c r="H601" s="1030"/>
      <c r="I601" s="1100"/>
      <c r="J601" s="1030"/>
      <c r="K601" s="1030"/>
      <c r="L601" s="1080"/>
      <c r="M601" s="1031"/>
      <c r="N601" s="1031"/>
      <c r="O601" s="1031"/>
      <c r="P601" s="1031"/>
      <c r="Q601" s="1080"/>
      <c r="R601" s="1080"/>
      <c r="S601" s="1080"/>
    </row>
    <row r="602">
      <c r="A602" s="1099"/>
      <c r="B602" s="1099"/>
      <c r="C602" s="1100"/>
      <c r="D602" s="1124"/>
      <c r="E602" s="1030"/>
      <c r="F602" s="1029"/>
      <c r="G602" s="1030"/>
      <c r="H602" s="1099"/>
      <c r="I602" s="1029"/>
      <c r="J602" s="1029"/>
      <c r="K602" s="1030"/>
      <c r="L602" s="1080"/>
      <c r="M602" s="1031"/>
      <c r="N602" s="1031"/>
      <c r="O602" s="1031"/>
      <c r="P602" s="1031"/>
      <c r="Q602" s="1080"/>
      <c r="R602" s="1080"/>
      <c r="S602" s="1080"/>
    </row>
    <row r="603">
      <c r="A603" s="1099"/>
      <c r="B603" s="1099"/>
      <c r="C603" s="1100"/>
      <c r="D603" s="1124"/>
      <c r="E603" s="1030"/>
      <c r="F603" s="1030"/>
      <c r="G603" s="1030"/>
      <c r="H603" s="1099"/>
      <c r="I603" s="1029"/>
      <c r="J603" s="1029"/>
      <c r="K603" s="1030"/>
      <c r="L603" s="1080"/>
      <c r="M603" s="1031"/>
      <c r="N603" s="1031"/>
      <c r="O603" s="1031"/>
      <c r="P603" s="1031"/>
      <c r="Q603" s="1080"/>
      <c r="R603" s="1080"/>
      <c r="S603" s="1080"/>
    </row>
    <row r="604">
      <c r="A604" s="1099"/>
      <c r="B604" s="1099"/>
      <c r="C604" s="1100"/>
      <c r="D604" s="1029"/>
      <c r="E604" s="1029"/>
      <c r="F604" s="1103"/>
      <c r="G604" s="1030"/>
      <c r="H604" s="1030"/>
      <c r="I604" s="1100"/>
      <c r="J604" s="1030"/>
      <c r="K604" s="1030"/>
      <c r="L604" s="1080"/>
      <c r="M604" s="1031"/>
      <c r="N604" s="1031"/>
      <c r="O604" s="1031"/>
      <c r="P604" s="1031"/>
      <c r="Q604" s="1080"/>
      <c r="R604" s="1080"/>
      <c r="S604" s="1080"/>
    </row>
    <row r="605">
      <c r="A605" s="1099"/>
      <c r="B605" s="1099"/>
      <c r="C605" s="1100"/>
      <c r="D605" s="1029"/>
      <c r="E605" s="1030"/>
      <c r="F605" s="1103"/>
      <c r="G605" s="1030"/>
      <c r="H605" s="1030"/>
      <c r="I605" s="1100"/>
      <c r="J605" s="1030"/>
      <c r="K605" s="1030"/>
      <c r="L605" s="1080"/>
      <c r="M605" s="1031"/>
      <c r="N605" s="1031"/>
      <c r="O605" s="1031"/>
      <c r="P605" s="1031"/>
      <c r="Q605" s="1080"/>
      <c r="R605" s="1080"/>
      <c r="S605" s="1080"/>
    </row>
    <row r="606">
      <c r="A606" s="1099"/>
      <c r="B606" s="1099"/>
      <c r="C606" s="1100"/>
      <c r="D606" s="1124"/>
      <c r="E606" s="1030"/>
      <c r="F606" s="1103"/>
      <c r="G606" s="1030"/>
      <c r="H606" s="1030"/>
      <c r="I606" s="1100"/>
      <c r="J606" s="1030"/>
      <c r="K606" s="1030"/>
      <c r="L606" s="1080"/>
      <c r="M606" s="1031"/>
      <c r="N606" s="1031"/>
      <c r="O606" s="1031"/>
      <c r="P606" s="1031"/>
      <c r="Q606" s="1080"/>
      <c r="R606" s="1080"/>
      <c r="S606" s="1080"/>
    </row>
    <row r="607">
      <c r="A607" s="1099"/>
      <c r="B607" s="1099"/>
      <c r="C607" s="1100"/>
      <c r="D607" s="1124"/>
      <c r="E607" s="1030"/>
      <c r="F607" s="1103"/>
      <c r="G607" s="1030"/>
      <c r="H607" s="1030"/>
      <c r="I607" s="1100"/>
      <c r="J607" s="1030"/>
      <c r="K607" s="1030"/>
      <c r="L607" s="1080"/>
      <c r="M607" s="1031"/>
      <c r="N607" s="1031"/>
      <c r="O607" s="1031"/>
      <c r="P607" s="1031"/>
      <c r="Q607" s="1080"/>
      <c r="R607" s="1080"/>
      <c r="S607" s="1080"/>
    </row>
    <row r="608">
      <c r="A608" s="1099"/>
      <c r="B608" s="1099"/>
      <c r="C608" s="1100"/>
      <c r="D608" s="1124"/>
      <c r="E608" s="1030"/>
      <c r="F608" s="1103"/>
      <c r="G608" s="1030"/>
      <c r="H608" s="1030"/>
      <c r="I608" s="1100"/>
      <c r="J608" s="1029"/>
      <c r="K608" s="1030"/>
      <c r="L608" s="1080"/>
      <c r="M608" s="1031"/>
      <c r="N608" s="1031"/>
      <c r="O608" s="1031"/>
      <c r="P608" s="1031"/>
      <c r="Q608" s="1080"/>
      <c r="R608" s="1080"/>
      <c r="S608" s="1080"/>
    </row>
    <row r="609">
      <c r="A609" s="1099"/>
      <c r="B609" s="1099"/>
      <c r="C609" s="1100"/>
      <c r="D609" s="1124"/>
      <c r="E609" s="1030"/>
      <c r="F609" s="1103"/>
      <c r="G609" s="1030"/>
      <c r="H609" s="1030"/>
      <c r="I609" s="1100"/>
      <c r="J609" s="1029"/>
      <c r="K609" s="1030"/>
      <c r="L609" s="1080"/>
      <c r="M609" s="1031"/>
      <c r="N609" s="1031"/>
      <c r="O609" s="1031"/>
      <c r="P609" s="1031"/>
      <c r="Q609" s="1080"/>
      <c r="R609" s="1080"/>
      <c r="S609" s="1080"/>
    </row>
    <row r="610">
      <c r="A610" s="1099"/>
      <c r="B610" s="1099"/>
      <c r="C610" s="1100"/>
      <c r="D610" s="1124"/>
      <c r="E610" s="1030"/>
      <c r="F610" s="1103"/>
      <c r="G610" s="1030"/>
      <c r="H610" s="1099"/>
      <c r="I610" s="1029"/>
      <c r="J610" s="1029"/>
      <c r="K610" s="1030"/>
      <c r="L610" s="1080"/>
      <c r="M610" s="1031"/>
      <c r="N610" s="1031"/>
      <c r="O610" s="1031"/>
      <c r="P610" s="1031"/>
      <c r="Q610" s="1080"/>
      <c r="R610" s="1080"/>
      <c r="S610" s="1080"/>
    </row>
    <row r="611">
      <c r="A611" s="1099"/>
      <c r="B611" s="1099"/>
      <c r="C611" s="1100"/>
      <c r="D611" s="1124"/>
      <c r="E611" s="1030"/>
      <c r="F611" s="1103"/>
      <c r="G611" s="1030"/>
      <c r="H611" s="1099"/>
      <c r="I611" s="1029"/>
      <c r="J611" s="1029"/>
      <c r="K611" s="1030"/>
      <c r="L611" s="1080"/>
      <c r="M611" s="1031"/>
      <c r="N611" s="1031"/>
      <c r="O611" s="1031"/>
      <c r="P611" s="1031"/>
      <c r="Q611" s="1080"/>
      <c r="R611" s="1080"/>
      <c r="S611" s="1080"/>
    </row>
    <row r="612">
      <c r="A612" s="1099"/>
      <c r="B612" s="1099"/>
      <c r="C612" s="1100"/>
      <c r="D612" s="1124"/>
      <c r="E612" s="1030"/>
      <c r="F612" s="1029"/>
      <c r="G612" s="1030"/>
      <c r="H612" s="1099"/>
      <c r="I612" s="1029"/>
      <c r="J612" s="1029"/>
      <c r="K612" s="1030"/>
      <c r="L612" s="1080"/>
      <c r="M612" s="1031"/>
      <c r="N612" s="1031"/>
      <c r="O612" s="1031"/>
      <c r="P612" s="1031"/>
      <c r="Q612" s="1080"/>
      <c r="R612" s="1080"/>
      <c r="S612" s="1080"/>
    </row>
    <row r="613">
      <c r="A613" s="1099"/>
      <c r="B613" s="1099"/>
      <c r="C613" s="1100"/>
      <c r="D613" s="1124"/>
      <c r="E613" s="1030"/>
      <c r="F613" s="1103"/>
      <c r="G613" s="1030"/>
      <c r="H613" s="1099"/>
      <c r="I613" s="1029"/>
      <c r="J613" s="1029"/>
      <c r="K613" s="1030"/>
      <c r="L613" s="1080"/>
      <c r="M613" s="1031"/>
      <c r="N613" s="1031"/>
      <c r="O613" s="1031"/>
      <c r="P613" s="1031"/>
      <c r="Q613" s="1080"/>
      <c r="R613" s="1080"/>
      <c r="S613" s="1080"/>
    </row>
    <row r="614">
      <c r="A614" s="1099"/>
      <c r="B614" s="1099"/>
      <c r="C614" s="1100"/>
      <c r="D614" s="1124"/>
      <c r="E614" s="1030"/>
      <c r="F614" s="1103"/>
      <c r="G614" s="1030"/>
      <c r="H614" s="1099"/>
      <c r="I614" s="1029"/>
      <c r="J614" s="1029"/>
      <c r="K614" s="1030"/>
      <c r="L614" s="1080"/>
      <c r="M614" s="1031"/>
      <c r="N614" s="1031"/>
      <c r="O614" s="1031"/>
      <c r="P614" s="1031"/>
      <c r="Q614" s="1080"/>
      <c r="R614" s="1080"/>
      <c r="S614" s="1080"/>
    </row>
    <row r="615">
      <c r="A615" s="1099"/>
      <c r="B615" s="1099"/>
      <c r="C615" s="1100"/>
      <c r="D615" s="1124"/>
      <c r="E615" s="1030"/>
      <c r="F615" s="1103"/>
      <c r="G615" s="1030"/>
      <c r="H615" s="1099"/>
      <c r="I615" s="1029"/>
      <c r="J615" s="1029"/>
      <c r="K615" s="1030"/>
      <c r="L615" s="1080"/>
      <c r="M615" s="1031"/>
      <c r="N615" s="1031"/>
      <c r="O615" s="1031"/>
      <c r="P615" s="1031"/>
      <c r="Q615" s="1080"/>
      <c r="R615" s="1080"/>
      <c r="S615" s="1080"/>
    </row>
    <row r="616">
      <c r="A616" s="1099"/>
      <c r="B616" s="1099"/>
      <c r="C616" s="1100"/>
      <c r="D616" s="1029"/>
      <c r="E616" s="1029"/>
      <c r="F616" s="1030"/>
      <c r="G616" s="1030"/>
      <c r="H616" s="1099"/>
      <c r="I616" s="1029"/>
      <c r="J616" s="1029"/>
      <c r="K616" s="1030"/>
      <c r="L616" s="1080"/>
      <c r="M616" s="1031"/>
      <c r="N616" s="1031"/>
      <c r="O616" s="1031"/>
      <c r="P616" s="1031"/>
      <c r="Q616" s="1080"/>
      <c r="R616" s="1080"/>
      <c r="S616" s="1080"/>
    </row>
    <row r="617">
      <c r="A617" s="1099"/>
      <c r="B617" s="1099"/>
      <c r="C617" s="1100"/>
      <c r="D617" s="1124"/>
      <c r="E617" s="1030"/>
      <c r="F617" s="1029"/>
      <c r="G617" s="1030"/>
      <c r="H617" s="1099"/>
      <c r="I617" s="1029"/>
      <c r="J617" s="1029"/>
      <c r="K617" s="1030"/>
      <c r="L617" s="1080"/>
      <c r="M617" s="1031"/>
      <c r="N617" s="1031"/>
      <c r="O617" s="1031"/>
      <c r="P617" s="1031"/>
      <c r="Q617" s="1080"/>
      <c r="R617" s="1080"/>
      <c r="S617" s="1080"/>
    </row>
    <row r="618">
      <c r="A618" s="1099"/>
      <c r="B618" s="1099"/>
      <c r="C618" s="1100"/>
      <c r="D618" s="1029"/>
      <c r="E618" s="1029"/>
      <c r="F618" s="1030"/>
      <c r="G618" s="1030"/>
      <c r="H618" s="1099"/>
      <c r="I618" s="1029"/>
      <c r="J618" s="1029"/>
      <c r="K618" s="1030"/>
      <c r="L618" s="1080"/>
      <c r="M618" s="1031"/>
      <c r="N618" s="1031"/>
      <c r="O618" s="1031"/>
      <c r="P618" s="1031"/>
      <c r="Q618" s="1080"/>
      <c r="R618" s="1080"/>
      <c r="S618" s="1080"/>
    </row>
    <row r="619">
      <c r="A619" s="1099"/>
      <c r="B619" s="1099"/>
      <c r="C619" s="1100"/>
      <c r="D619" s="1029"/>
      <c r="E619" s="1029"/>
      <c r="F619" s="1103"/>
      <c r="G619" s="1030"/>
      <c r="H619" s="1030"/>
      <c r="I619" s="1100"/>
      <c r="J619" s="1030"/>
      <c r="K619" s="1030"/>
      <c r="L619" s="1080"/>
      <c r="M619" s="1031"/>
      <c r="N619" s="1031"/>
      <c r="O619" s="1031"/>
      <c r="P619" s="1031"/>
      <c r="Q619" s="1080"/>
      <c r="R619" s="1080"/>
      <c r="S619" s="1080"/>
    </row>
    <row r="620">
      <c r="A620" s="1099"/>
      <c r="B620" s="1099"/>
      <c r="C620" s="1100"/>
      <c r="D620" s="1029"/>
      <c r="E620" s="1029"/>
      <c r="F620" s="1030"/>
      <c r="G620" s="1030"/>
      <c r="H620" s="1099"/>
      <c r="I620" s="1029"/>
      <c r="J620" s="1029"/>
      <c r="K620" s="1030"/>
      <c r="L620" s="1080"/>
      <c r="M620" s="1031"/>
      <c r="N620" s="1031"/>
      <c r="O620" s="1031"/>
      <c r="P620" s="1031"/>
      <c r="Q620" s="1080"/>
      <c r="R620" s="1080"/>
      <c r="S620" s="1080"/>
    </row>
    <row r="621">
      <c r="A621" s="1099"/>
      <c r="B621" s="1099"/>
      <c r="C621" s="1100"/>
      <c r="D621" s="1124"/>
      <c r="E621" s="1030"/>
      <c r="F621" s="1103"/>
      <c r="G621" s="1030"/>
      <c r="H621" s="1099"/>
      <c r="I621" s="1029"/>
      <c r="J621" s="1029"/>
      <c r="K621" s="1030"/>
      <c r="L621" s="1080"/>
      <c r="M621" s="1031"/>
      <c r="N621" s="1031"/>
      <c r="O621" s="1031"/>
      <c r="P621" s="1031"/>
      <c r="Q621" s="1080"/>
      <c r="R621" s="1080"/>
      <c r="S621" s="1080"/>
    </row>
    <row r="622">
      <c r="A622" s="1099"/>
      <c r="B622" s="1099"/>
      <c r="C622" s="1100"/>
      <c r="D622" s="1124"/>
      <c r="E622" s="1030"/>
      <c r="F622" s="1103"/>
      <c r="G622" s="1030"/>
      <c r="H622" s="1099"/>
      <c r="I622" s="1029"/>
      <c r="J622" s="1029"/>
      <c r="K622" s="1030"/>
      <c r="L622" s="1080"/>
      <c r="M622" s="1031"/>
      <c r="N622" s="1031"/>
      <c r="O622" s="1031"/>
      <c r="P622" s="1031"/>
      <c r="Q622" s="1080"/>
      <c r="R622" s="1080"/>
      <c r="S622" s="1080"/>
    </row>
    <row r="623">
      <c r="A623" s="1099"/>
      <c r="B623" s="1099"/>
      <c r="C623" s="1100"/>
      <c r="D623" s="1124"/>
      <c r="E623" s="1030"/>
      <c r="F623" s="1029"/>
      <c r="G623" s="1030"/>
      <c r="H623" s="1099"/>
      <c r="I623" s="1029"/>
      <c r="J623" s="1029"/>
      <c r="K623" s="1030"/>
      <c r="L623" s="1080"/>
      <c r="M623" s="1031"/>
      <c r="N623" s="1031"/>
      <c r="O623" s="1031"/>
      <c r="P623" s="1031"/>
      <c r="Q623" s="1080"/>
      <c r="R623" s="1080"/>
      <c r="S623" s="1080"/>
    </row>
    <row r="624">
      <c r="A624" s="1099"/>
      <c r="B624" s="1099"/>
      <c r="C624" s="1100"/>
      <c r="D624" s="1124"/>
      <c r="E624" s="1030"/>
      <c r="F624" s="1030"/>
      <c r="G624" s="1030"/>
      <c r="H624" s="1099"/>
      <c r="I624" s="1029"/>
      <c r="J624" s="1029"/>
      <c r="K624" s="1030"/>
      <c r="L624" s="1080"/>
      <c r="M624" s="1031"/>
      <c r="N624" s="1031"/>
      <c r="O624" s="1031"/>
      <c r="P624" s="1031"/>
      <c r="Q624" s="1080"/>
      <c r="R624" s="1080"/>
      <c r="S624" s="1080"/>
    </row>
    <row r="625">
      <c r="A625" s="1099"/>
      <c r="B625" s="1099"/>
      <c r="C625" s="1100"/>
      <c r="D625" s="1029"/>
      <c r="E625" s="1029"/>
      <c r="F625" s="1103"/>
      <c r="G625" s="1030"/>
      <c r="H625" s="1029"/>
      <c r="I625" s="1029"/>
      <c r="J625" s="1030"/>
      <c r="K625" s="1030"/>
      <c r="L625" s="1080"/>
      <c r="M625" s="1031"/>
      <c r="N625" s="1031"/>
      <c r="O625" s="1031"/>
      <c r="P625" s="1031"/>
      <c r="Q625" s="1080"/>
      <c r="R625" s="1080"/>
      <c r="S625" s="1080"/>
    </row>
    <row r="626">
      <c r="A626" s="1099"/>
      <c r="B626" s="1099"/>
      <c r="C626" s="1100"/>
      <c r="D626" s="1124"/>
      <c r="E626" s="1030"/>
      <c r="F626" s="1103"/>
      <c r="G626" s="1030"/>
      <c r="H626" s="1099"/>
      <c r="I626" s="1029"/>
      <c r="J626" s="1029"/>
      <c r="K626" s="1030"/>
      <c r="L626" s="1080"/>
      <c r="M626" s="1031"/>
      <c r="N626" s="1031"/>
      <c r="O626" s="1031"/>
      <c r="P626" s="1031"/>
      <c r="Q626" s="1080"/>
      <c r="R626" s="1080"/>
      <c r="S626" s="1080"/>
    </row>
    <row r="627">
      <c r="A627" s="1099"/>
      <c r="B627" s="1099"/>
      <c r="C627" s="1100"/>
      <c r="D627" s="1124"/>
      <c r="E627" s="1030"/>
      <c r="F627" s="1103"/>
      <c r="G627" s="1030"/>
      <c r="H627" s="1030"/>
      <c r="I627" s="1100"/>
      <c r="J627" s="1029"/>
      <c r="K627" s="1030"/>
      <c r="L627" s="1080"/>
      <c r="M627" s="1031"/>
      <c r="N627" s="1031"/>
      <c r="O627" s="1031"/>
      <c r="P627" s="1031"/>
      <c r="Q627" s="1080"/>
      <c r="R627" s="1080"/>
      <c r="S627" s="1080"/>
    </row>
    <row r="628">
      <c r="A628" s="1099"/>
      <c r="B628" s="1099"/>
      <c r="C628" s="1100"/>
      <c r="D628" s="1029"/>
      <c r="E628" s="1029"/>
      <c r="F628" s="1103"/>
      <c r="G628" s="1030"/>
      <c r="H628" s="1099"/>
      <c r="I628" s="1029"/>
      <c r="J628" s="1029"/>
      <c r="K628" s="1030"/>
      <c r="L628" s="1080"/>
      <c r="M628" s="1031"/>
      <c r="N628" s="1031"/>
      <c r="O628" s="1031"/>
      <c r="P628" s="1031"/>
      <c r="Q628" s="1080"/>
      <c r="R628" s="1080"/>
      <c r="S628" s="1080"/>
    </row>
    <row r="629">
      <c r="A629" s="1099"/>
      <c r="B629" s="1099"/>
      <c r="C629" s="1100"/>
      <c r="D629" s="1124"/>
      <c r="E629" s="1030"/>
      <c r="F629" s="1103"/>
      <c r="G629" s="1030"/>
      <c r="H629" s="1099"/>
      <c r="I629" s="1029"/>
      <c r="J629" s="1029"/>
      <c r="K629" s="1030"/>
      <c r="L629" s="1080"/>
      <c r="M629" s="1031"/>
      <c r="N629" s="1031"/>
      <c r="O629" s="1031"/>
      <c r="P629" s="1031"/>
      <c r="Q629" s="1080"/>
      <c r="R629" s="1080"/>
      <c r="S629" s="1080"/>
    </row>
    <row r="630">
      <c r="A630" s="1099"/>
      <c r="B630" s="1099"/>
      <c r="C630" s="1100"/>
      <c r="D630" s="1124"/>
      <c r="E630" s="1030"/>
      <c r="F630" s="1030"/>
      <c r="G630" s="1030"/>
      <c r="H630" s="1099"/>
      <c r="I630" s="1029"/>
      <c r="J630" s="1029"/>
      <c r="K630" s="1030"/>
      <c r="L630" s="1080"/>
      <c r="M630" s="1031"/>
      <c r="N630" s="1031"/>
      <c r="O630" s="1031"/>
      <c r="P630" s="1031"/>
      <c r="Q630" s="1080"/>
      <c r="R630" s="1080"/>
      <c r="S630" s="1080"/>
    </row>
    <row r="631">
      <c r="A631" s="1099"/>
      <c r="B631" s="1099"/>
      <c r="C631" s="1100"/>
      <c r="D631" s="1029"/>
      <c r="E631" s="1029"/>
      <c r="F631" s="1103"/>
      <c r="G631" s="1030"/>
      <c r="H631" s="1099"/>
      <c r="I631" s="1029"/>
      <c r="J631" s="1029"/>
      <c r="K631" s="1030"/>
      <c r="L631" s="1080"/>
      <c r="M631" s="1031"/>
      <c r="N631" s="1031"/>
      <c r="O631" s="1031"/>
      <c r="P631" s="1031"/>
      <c r="Q631" s="1080"/>
      <c r="R631" s="1080"/>
      <c r="S631" s="1080"/>
    </row>
    <row r="632">
      <c r="A632" s="1099"/>
      <c r="B632" s="1099"/>
      <c r="C632" s="1100"/>
      <c r="D632" s="1124"/>
      <c r="E632" s="1030"/>
      <c r="F632" s="1103"/>
      <c r="G632" s="1030"/>
      <c r="H632" s="1099"/>
      <c r="I632" s="1029"/>
      <c r="J632" s="1029"/>
      <c r="K632" s="1030"/>
      <c r="L632" s="1080"/>
      <c r="M632" s="1031"/>
      <c r="N632" s="1031"/>
      <c r="O632" s="1031"/>
      <c r="P632" s="1031"/>
      <c r="Q632" s="1080"/>
      <c r="R632" s="1080"/>
      <c r="S632" s="1080"/>
    </row>
    <row r="633">
      <c r="A633" s="1099"/>
      <c r="B633" s="1099"/>
      <c r="C633" s="1100"/>
      <c r="D633" s="1124"/>
      <c r="E633" s="1030"/>
      <c r="F633" s="1029"/>
      <c r="G633" s="1030"/>
      <c r="H633" s="1099"/>
      <c r="I633" s="1029"/>
      <c r="J633" s="1029"/>
      <c r="K633" s="1030"/>
      <c r="L633" s="1080"/>
      <c r="M633" s="1031"/>
      <c r="N633" s="1031"/>
      <c r="O633" s="1031"/>
      <c r="P633" s="1031"/>
      <c r="Q633" s="1080"/>
      <c r="R633" s="1080"/>
      <c r="S633" s="1080"/>
    </row>
    <row r="634">
      <c r="A634" s="1099"/>
      <c r="B634" s="1099"/>
      <c r="C634" s="1100"/>
      <c r="D634" s="1124"/>
      <c r="E634" s="1030"/>
      <c r="F634" s="1029"/>
      <c r="G634" s="1030"/>
      <c r="H634" s="1099"/>
      <c r="I634" s="1029"/>
      <c r="J634" s="1029"/>
      <c r="K634" s="1030"/>
      <c r="L634" s="1080"/>
      <c r="M634" s="1031"/>
      <c r="N634" s="1031"/>
      <c r="O634" s="1031"/>
      <c r="P634" s="1031"/>
      <c r="Q634" s="1080"/>
      <c r="R634" s="1080"/>
      <c r="S634" s="1080"/>
    </row>
    <row r="635">
      <c r="A635" s="1113"/>
      <c r="B635" s="1099"/>
      <c r="C635" s="1114"/>
      <c r="D635" s="1114"/>
      <c r="E635" s="1125"/>
      <c r="F635" s="1115"/>
      <c r="G635" s="1126"/>
      <c r="H635" s="1127"/>
      <c r="I635" s="1114"/>
      <c r="J635" s="1128"/>
      <c r="K635" s="1129"/>
      <c r="L635" s="1080"/>
      <c r="M635" s="1031"/>
      <c r="N635" s="1031"/>
      <c r="O635" s="1031"/>
      <c r="P635" s="1031"/>
      <c r="Q635" s="1080"/>
      <c r="R635" s="1080"/>
      <c r="S635" s="1080"/>
    </row>
    <row r="636">
      <c r="A636" s="1113"/>
      <c r="B636" s="1099"/>
      <c r="C636" s="1114"/>
      <c r="D636" s="1114"/>
      <c r="E636" s="1125"/>
      <c r="F636" s="1115"/>
      <c r="G636" s="1129"/>
      <c r="H636" s="1127"/>
      <c r="I636" s="1114"/>
      <c r="J636" s="1130"/>
      <c r="K636" s="1129"/>
      <c r="L636" s="1080"/>
      <c r="M636" s="1031"/>
      <c r="N636" s="1031"/>
      <c r="O636" s="1031"/>
      <c r="P636" s="1031"/>
      <c r="Q636" s="1080"/>
      <c r="R636" s="1080"/>
      <c r="S636" s="1080"/>
    </row>
    <row r="637">
      <c r="A637" s="1113"/>
      <c r="B637" s="1099"/>
      <c r="C637" s="1114"/>
      <c r="D637" s="1114"/>
      <c r="E637" s="1125"/>
      <c r="F637" s="1115"/>
      <c r="G637" s="1129"/>
      <c r="H637" s="1127"/>
      <c r="I637" s="1114"/>
      <c r="J637" s="1130"/>
      <c r="K637" s="1129"/>
      <c r="L637" s="1080"/>
      <c r="M637" s="1031"/>
      <c r="N637" s="1031"/>
      <c r="O637" s="1031"/>
      <c r="P637" s="1031"/>
      <c r="Q637" s="1080"/>
      <c r="R637" s="1080"/>
      <c r="S637" s="1080"/>
    </row>
    <row r="638">
      <c r="A638" s="1113"/>
      <c r="B638" s="1113"/>
      <c r="C638" s="1114"/>
      <c r="D638" s="1114"/>
      <c r="E638" s="1125"/>
      <c r="F638" s="1115"/>
      <c r="G638" s="1129"/>
      <c r="H638" s="1127"/>
      <c r="I638" s="1087"/>
      <c r="J638" s="1130"/>
      <c r="K638" s="1129"/>
      <c r="L638" s="1080"/>
      <c r="M638" s="1031"/>
      <c r="N638" s="1031"/>
      <c r="O638" s="1031"/>
      <c r="P638" s="1031"/>
      <c r="Q638" s="1080"/>
      <c r="R638" s="1080"/>
      <c r="S638" s="1080"/>
    </row>
    <row r="639">
      <c r="A639" s="1113"/>
      <c r="B639" s="1099"/>
      <c r="C639" s="1114"/>
      <c r="D639" s="1114"/>
      <c r="E639" s="1087"/>
      <c r="F639" s="1115"/>
      <c r="G639" s="1126"/>
      <c r="H639" s="1127"/>
      <c r="I639" s="1114"/>
      <c r="J639" s="1128"/>
      <c r="K639" s="1129"/>
      <c r="L639" s="1080"/>
      <c r="M639" s="1031"/>
      <c r="N639" s="1031"/>
      <c r="O639" s="1031"/>
      <c r="P639" s="1031"/>
      <c r="Q639" s="1080"/>
      <c r="R639" s="1080"/>
      <c r="S639" s="1080"/>
    </row>
    <row r="640">
      <c r="A640" s="1113"/>
      <c r="B640" s="1113"/>
      <c r="C640" s="1114"/>
      <c r="D640" s="1114"/>
      <c r="E640" s="1125"/>
      <c r="F640" s="1115"/>
      <c r="G640" s="1129"/>
      <c r="H640" s="1127"/>
      <c r="I640" s="1087"/>
      <c r="J640" s="1130"/>
      <c r="K640" s="1129"/>
      <c r="L640" s="1080"/>
      <c r="M640" s="1031"/>
      <c r="N640" s="1031"/>
      <c r="O640" s="1031"/>
      <c r="P640" s="1031"/>
      <c r="Q640" s="1080"/>
      <c r="R640" s="1080"/>
      <c r="S640" s="1080"/>
    </row>
    <row r="641">
      <c r="A641" s="1113"/>
      <c r="B641" s="1113"/>
      <c r="C641" s="1114"/>
      <c r="D641" s="1114"/>
      <c r="E641" s="1125"/>
      <c r="F641" s="1115"/>
      <c r="G641" s="1129"/>
      <c r="H641" s="1127"/>
      <c r="I641" s="1114"/>
      <c r="J641" s="1114"/>
      <c r="K641" s="1129"/>
      <c r="L641" s="1080"/>
      <c r="M641" s="1031"/>
      <c r="N641" s="1031"/>
      <c r="O641" s="1031"/>
      <c r="P641" s="1031"/>
      <c r="Q641" s="1080"/>
      <c r="R641" s="1080"/>
      <c r="S641" s="1080"/>
    </row>
    <row r="642">
      <c r="A642" s="1113"/>
      <c r="B642" s="1099"/>
      <c r="C642" s="1114"/>
      <c r="D642" s="1114"/>
      <c r="E642" s="1125"/>
      <c r="F642" s="1115"/>
      <c r="G642" s="1129"/>
      <c r="H642" s="1127"/>
      <c r="I642" s="1114"/>
      <c r="J642" s="1130"/>
      <c r="K642" s="1129"/>
      <c r="L642" s="1080"/>
      <c r="M642" s="1031"/>
      <c r="N642" s="1031"/>
      <c r="O642" s="1031"/>
      <c r="P642" s="1031"/>
      <c r="Q642" s="1080"/>
      <c r="R642" s="1080"/>
      <c r="S642" s="1080"/>
    </row>
    <row r="643">
      <c r="A643" s="1113"/>
      <c r="B643" s="1099"/>
      <c r="C643" s="1114"/>
      <c r="D643" s="1114"/>
      <c r="E643" s="1125"/>
      <c r="F643" s="1115"/>
      <c r="G643" s="1126"/>
      <c r="H643" s="1127"/>
      <c r="I643" s="1114"/>
      <c r="J643" s="1128"/>
      <c r="K643" s="1129"/>
      <c r="L643" s="1080"/>
      <c r="M643" s="1031"/>
      <c r="N643" s="1031"/>
      <c r="O643" s="1031"/>
      <c r="P643" s="1031"/>
      <c r="Q643" s="1080"/>
      <c r="R643" s="1080"/>
      <c r="S643" s="1080"/>
    </row>
    <row r="644">
      <c r="A644" s="1113"/>
      <c r="B644" s="1099"/>
      <c r="C644" s="1114"/>
      <c r="D644" s="1114"/>
      <c r="E644" s="1125"/>
      <c r="F644" s="1115"/>
      <c r="G644" s="1126"/>
      <c r="H644" s="1127"/>
      <c r="I644" s="1114"/>
      <c r="J644" s="1128"/>
      <c r="K644" s="1129"/>
      <c r="L644" s="1080"/>
      <c r="M644" s="1031"/>
      <c r="N644" s="1031"/>
      <c r="O644" s="1031"/>
      <c r="P644" s="1031"/>
      <c r="Q644" s="1080"/>
      <c r="R644" s="1080"/>
      <c r="S644" s="1080"/>
    </row>
    <row r="645">
      <c r="A645" s="1113"/>
      <c r="B645" s="1099"/>
      <c r="C645" s="1114"/>
      <c r="D645" s="1114"/>
      <c r="E645" s="1125"/>
      <c r="F645" s="1115"/>
      <c r="G645" s="1129"/>
      <c r="H645" s="1127"/>
      <c r="I645" s="1114"/>
      <c r="J645" s="1130"/>
      <c r="K645" s="1129"/>
      <c r="L645" s="1080"/>
      <c r="M645" s="1031"/>
      <c r="N645" s="1031"/>
      <c r="O645" s="1031"/>
      <c r="P645" s="1031"/>
      <c r="Q645" s="1080"/>
      <c r="R645" s="1080"/>
      <c r="S645" s="1080"/>
    </row>
    <row r="646">
      <c r="A646" s="1113"/>
      <c r="B646" s="1099"/>
      <c r="C646" s="1114"/>
      <c r="D646" s="1114"/>
      <c r="E646" s="1087"/>
      <c r="F646" s="1131"/>
      <c r="G646" s="1126"/>
      <c r="H646" s="1127"/>
      <c r="I646" s="1114"/>
      <c r="J646" s="1128"/>
      <c r="K646" s="1129"/>
      <c r="L646" s="1080"/>
      <c r="M646" s="1031"/>
      <c r="N646" s="1031"/>
      <c r="O646" s="1031"/>
      <c r="P646" s="1031"/>
      <c r="Q646" s="1080"/>
      <c r="R646" s="1080"/>
      <c r="S646" s="1080"/>
    </row>
    <row r="647">
      <c r="A647" s="1113"/>
      <c r="B647" s="1099"/>
      <c r="C647" s="1114"/>
      <c r="D647" s="1114"/>
      <c r="E647" s="1125"/>
      <c r="F647" s="1115"/>
      <c r="G647" s="1129"/>
      <c r="H647" s="1127"/>
      <c r="I647" s="1114"/>
      <c r="J647" s="1130"/>
      <c r="K647" s="1129"/>
      <c r="L647" s="1080"/>
      <c r="M647" s="1031"/>
      <c r="N647" s="1031"/>
      <c r="O647" s="1031"/>
      <c r="P647" s="1031"/>
      <c r="Q647" s="1080"/>
      <c r="R647" s="1080"/>
      <c r="S647" s="1080"/>
    </row>
    <row r="648">
      <c r="A648" s="1113"/>
      <c r="B648" s="1099"/>
      <c r="C648" s="1114"/>
      <c r="D648" s="1114"/>
      <c r="E648" s="1125"/>
      <c r="F648" s="1115"/>
      <c r="G648" s="1126"/>
      <c r="H648" s="1132"/>
      <c r="I648" s="1087"/>
      <c r="J648" s="1128"/>
      <c r="K648" s="1129"/>
      <c r="L648" s="1080"/>
      <c r="M648" s="1031"/>
      <c r="N648" s="1031"/>
      <c r="O648" s="1031"/>
      <c r="P648" s="1031"/>
      <c r="Q648" s="1080"/>
      <c r="R648" s="1080"/>
      <c r="S648" s="1080"/>
    </row>
    <row r="649">
      <c r="A649" s="1113"/>
      <c r="B649" s="1099"/>
      <c r="C649" s="1114"/>
      <c r="D649" s="1114"/>
      <c r="E649" s="1125"/>
      <c r="F649" s="1115"/>
      <c r="G649" s="1126"/>
      <c r="H649" s="1132"/>
      <c r="I649" s="1114"/>
      <c r="J649" s="1128"/>
      <c r="K649" s="1129"/>
      <c r="L649" s="1080"/>
      <c r="M649" s="1031"/>
      <c r="N649" s="1031"/>
      <c r="O649" s="1031"/>
      <c r="P649" s="1031"/>
      <c r="Q649" s="1080"/>
      <c r="R649" s="1080"/>
      <c r="S649" s="1080"/>
    </row>
    <row r="650">
      <c r="A650" s="1113"/>
      <c r="B650" s="1113"/>
      <c r="C650" s="1114"/>
      <c r="D650" s="1114"/>
      <c r="E650" s="1125"/>
      <c r="F650" s="1115"/>
      <c r="G650" s="1129"/>
      <c r="H650" s="1127"/>
      <c r="I650" s="1087"/>
      <c r="J650" s="1130"/>
      <c r="K650" s="1129"/>
      <c r="L650" s="1080"/>
      <c r="M650" s="1031"/>
      <c r="N650" s="1031"/>
      <c r="O650" s="1031"/>
      <c r="P650" s="1031"/>
      <c r="Q650" s="1080"/>
      <c r="R650" s="1080"/>
      <c r="S650" s="1080"/>
    </row>
    <row r="651">
      <c r="A651" s="1113"/>
      <c r="B651" s="1113"/>
      <c r="C651" s="1114"/>
      <c r="D651" s="1114"/>
      <c r="E651" s="1131"/>
      <c r="F651" s="1131"/>
      <c r="G651" s="1129"/>
      <c r="H651" s="1127"/>
      <c r="I651" s="1087"/>
      <c r="J651" s="1130"/>
      <c r="K651" s="1129"/>
      <c r="L651" s="1080"/>
      <c r="M651" s="1031"/>
      <c r="N651" s="1031"/>
      <c r="O651" s="1031"/>
      <c r="P651" s="1031"/>
      <c r="Q651" s="1080"/>
      <c r="R651" s="1080"/>
      <c r="S651" s="1080"/>
    </row>
    <row r="652">
      <c r="A652" s="1113"/>
      <c r="B652" s="1099"/>
      <c r="C652" s="1114"/>
      <c r="D652" s="1114"/>
      <c r="E652" s="1125"/>
      <c r="F652" s="1115"/>
      <c r="G652" s="1125"/>
      <c r="H652" s="1113"/>
      <c r="I652" s="1087"/>
      <c r="J652" s="1130"/>
      <c r="K652" s="1129"/>
      <c r="L652" s="1080"/>
      <c r="M652" s="1031"/>
      <c r="N652" s="1031"/>
      <c r="O652" s="1031"/>
      <c r="P652" s="1031"/>
      <c r="Q652" s="1080"/>
      <c r="R652" s="1080"/>
      <c r="S652" s="1080"/>
    </row>
    <row r="653">
      <c r="A653" s="1113"/>
      <c r="B653" s="1099"/>
      <c r="C653" s="1114"/>
      <c r="D653" s="1114"/>
      <c r="E653" s="1125"/>
      <c r="F653" s="1115"/>
      <c r="G653" s="1129"/>
      <c r="H653" s="1127"/>
      <c r="I653" s="1114"/>
      <c r="J653" s="1130"/>
      <c r="K653" s="1129"/>
      <c r="L653" s="1080"/>
      <c r="M653" s="1031"/>
      <c r="N653" s="1031"/>
      <c r="O653" s="1031"/>
      <c r="P653" s="1031"/>
      <c r="Q653" s="1080"/>
      <c r="R653" s="1080"/>
      <c r="S653" s="1080"/>
    </row>
    <row r="654">
      <c r="A654" s="1113"/>
      <c r="B654" s="1099"/>
      <c r="C654" s="1114"/>
      <c r="D654" s="1114"/>
      <c r="E654" s="1087"/>
      <c r="F654" s="1115"/>
      <c r="G654" s="1126"/>
      <c r="H654" s="1127"/>
      <c r="I654" s="1114"/>
      <c r="J654" s="1128"/>
      <c r="K654" s="1129"/>
      <c r="L654" s="1080"/>
      <c r="M654" s="1031"/>
      <c r="N654" s="1031"/>
      <c r="O654" s="1031"/>
      <c r="P654" s="1031"/>
      <c r="Q654" s="1080"/>
      <c r="R654" s="1080"/>
      <c r="S654" s="1080"/>
    </row>
    <row r="655">
      <c r="A655" s="1113"/>
      <c r="B655" s="1099"/>
      <c r="C655" s="1114"/>
      <c r="D655" s="1114"/>
      <c r="E655" s="1125"/>
      <c r="F655" s="1115"/>
      <c r="G655" s="1129"/>
      <c r="H655" s="1127"/>
      <c r="I655" s="1114"/>
      <c r="J655" s="1130"/>
      <c r="K655" s="1129"/>
      <c r="L655" s="1080"/>
      <c r="M655" s="1031"/>
      <c r="N655" s="1031"/>
      <c r="O655" s="1031"/>
      <c r="P655" s="1031"/>
      <c r="Q655" s="1080"/>
      <c r="R655" s="1080"/>
      <c r="S655" s="1080"/>
    </row>
    <row r="656">
      <c r="A656" s="1113"/>
      <c r="B656" s="1099"/>
      <c r="C656" s="1114"/>
      <c r="D656" s="1114"/>
      <c r="E656" s="1087"/>
      <c r="F656" s="1131"/>
      <c r="G656" s="1126"/>
      <c r="H656" s="1127"/>
      <c r="I656" s="1087"/>
      <c r="J656" s="1128"/>
      <c r="K656" s="1129"/>
      <c r="L656" s="1080"/>
      <c r="M656" s="1031"/>
      <c r="N656" s="1031"/>
      <c r="O656" s="1031"/>
      <c r="P656" s="1031"/>
      <c r="Q656" s="1080"/>
      <c r="R656" s="1080"/>
      <c r="S656" s="1080"/>
    </row>
    <row r="657">
      <c r="A657" s="1113"/>
      <c r="B657" s="1099"/>
      <c r="C657" s="1114"/>
      <c r="D657" s="1114"/>
      <c r="E657" s="1125"/>
      <c r="F657" s="1115"/>
      <c r="G657" s="1126"/>
      <c r="H657" s="1132"/>
      <c r="I657" s="1114"/>
      <c r="J657" s="1128"/>
      <c r="K657" s="1129"/>
      <c r="L657" s="1080"/>
      <c r="M657" s="1031"/>
      <c r="N657" s="1031"/>
      <c r="O657" s="1031"/>
      <c r="P657" s="1031"/>
      <c r="Q657" s="1080"/>
      <c r="R657" s="1080"/>
      <c r="S657" s="1080"/>
    </row>
    <row r="658">
      <c r="A658" s="1113"/>
      <c r="B658" s="1099"/>
      <c r="C658" s="1114"/>
      <c r="D658" s="1114"/>
      <c r="E658" s="1125"/>
      <c r="F658" s="1115"/>
      <c r="G658" s="1126"/>
      <c r="H658" s="1132"/>
      <c r="I658" s="1087"/>
      <c r="J658" s="1128"/>
      <c r="K658" s="1129"/>
      <c r="L658" s="1080"/>
      <c r="M658" s="1031"/>
      <c r="N658" s="1031"/>
      <c r="O658" s="1031"/>
      <c r="P658" s="1031"/>
      <c r="Q658" s="1080"/>
      <c r="R658" s="1080"/>
      <c r="S658" s="1080"/>
    </row>
    <row r="659">
      <c r="A659" s="1113"/>
      <c r="B659" s="1099"/>
      <c r="C659" s="1114"/>
      <c r="D659" s="1114"/>
      <c r="E659" s="1125"/>
      <c r="F659" s="1115"/>
      <c r="G659" s="1126"/>
      <c r="H659" s="1127"/>
      <c r="I659" s="1114"/>
      <c r="J659" s="1128"/>
      <c r="K659" s="1129"/>
      <c r="L659" s="1080"/>
      <c r="M659" s="1031"/>
      <c r="N659" s="1031"/>
      <c r="O659" s="1031"/>
      <c r="P659" s="1031"/>
      <c r="Q659" s="1080"/>
      <c r="R659" s="1080"/>
      <c r="S659" s="1080"/>
    </row>
    <row r="660">
      <c r="A660" s="1113"/>
      <c r="B660" s="1099"/>
      <c r="C660" s="1114"/>
      <c r="D660" s="1114"/>
      <c r="E660" s="1125"/>
      <c r="F660" s="1115"/>
      <c r="G660" s="1129"/>
      <c r="H660" s="1127"/>
      <c r="I660" s="1087"/>
      <c r="J660" s="1130"/>
      <c r="K660" s="1129"/>
      <c r="L660" s="1080"/>
      <c r="M660" s="1031"/>
      <c r="N660" s="1031"/>
      <c r="O660" s="1031"/>
      <c r="P660" s="1031"/>
      <c r="Q660" s="1080"/>
      <c r="R660" s="1080"/>
      <c r="S660" s="1080"/>
    </row>
    <row r="661">
      <c r="A661" s="1113"/>
      <c r="B661" s="1099"/>
      <c r="C661" s="1114"/>
      <c r="D661" s="1114"/>
      <c r="E661" s="1125"/>
      <c r="F661" s="1115"/>
      <c r="G661" s="1129"/>
      <c r="H661" s="1127"/>
      <c r="I661" s="1087"/>
      <c r="J661" s="1130"/>
      <c r="K661" s="1129"/>
      <c r="L661" s="1080"/>
      <c r="M661" s="1031"/>
      <c r="N661" s="1031"/>
      <c r="O661" s="1031"/>
      <c r="P661" s="1031"/>
      <c r="Q661" s="1080"/>
      <c r="R661" s="1080"/>
      <c r="S661" s="1080"/>
    </row>
    <row r="662">
      <c r="A662" s="1113"/>
      <c r="B662" s="1099"/>
      <c r="C662" s="1114"/>
      <c r="D662" s="1114"/>
      <c r="E662" s="1087"/>
      <c r="F662" s="1131"/>
      <c r="G662" s="1128"/>
      <c r="H662" s="1127"/>
      <c r="I662" s="1087"/>
      <c r="J662" s="1128"/>
      <c r="K662" s="1129"/>
      <c r="L662" s="1080"/>
      <c r="M662" s="1031"/>
      <c r="N662" s="1031"/>
      <c r="O662" s="1031"/>
      <c r="P662" s="1031"/>
      <c r="Q662" s="1080"/>
      <c r="R662" s="1080"/>
      <c r="S662" s="1080"/>
    </row>
    <row r="663">
      <c r="A663" s="1113"/>
      <c r="B663" s="1099"/>
      <c r="C663" s="1114"/>
      <c r="D663" s="1114"/>
      <c r="E663" s="1125"/>
      <c r="F663" s="1115"/>
      <c r="G663" s="1126"/>
      <c r="H663" s="1127"/>
      <c r="I663" s="1114"/>
      <c r="J663" s="1128"/>
      <c r="K663" s="1129"/>
      <c r="L663" s="1080"/>
      <c r="M663" s="1031"/>
      <c r="N663" s="1031"/>
      <c r="O663" s="1031"/>
      <c r="P663" s="1031"/>
      <c r="Q663" s="1080"/>
      <c r="R663" s="1080"/>
      <c r="S663" s="1080"/>
    </row>
    <row r="664">
      <c r="A664" s="1113"/>
      <c r="B664" s="1099"/>
      <c r="C664" s="1114"/>
      <c r="D664" s="1114"/>
      <c r="E664" s="1125"/>
      <c r="F664" s="1131"/>
      <c r="G664" s="1126"/>
      <c r="H664" s="1113"/>
      <c r="I664" s="1087"/>
      <c r="J664" s="1128"/>
      <c r="K664" s="1129"/>
      <c r="L664" s="1080"/>
      <c r="M664" s="1031"/>
      <c r="N664" s="1031"/>
      <c r="O664" s="1031"/>
      <c r="P664" s="1031"/>
      <c r="Q664" s="1080"/>
      <c r="R664" s="1080"/>
      <c r="S664" s="1080"/>
    </row>
    <row r="665">
      <c r="A665" s="1113"/>
      <c r="B665" s="1113"/>
      <c r="C665" s="1114"/>
      <c r="D665" s="1114"/>
      <c r="E665" s="1125"/>
      <c r="F665" s="1115"/>
      <c r="G665" s="1129"/>
      <c r="H665" s="1127"/>
      <c r="I665" s="1114"/>
      <c r="J665" s="1114"/>
      <c r="K665" s="1129"/>
      <c r="L665" s="1080"/>
      <c r="M665" s="1031"/>
      <c r="N665" s="1031"/>
      <c r="O665" s="1031"/>
      <c r="P665" s="1031"/>
      <c r="Q665" s="1080"/>
      <c r="R665" s="1080"/>
      <c r="S665" s="1080"/>
    </row>
    <row r="666">
      <c r="A666" s="1113"/>
      <c r="B666" s="1099"/>
      <c r="C666" s="1114"/>
      <c r="D666" s="1114"/>
      <c r="E666" s="1125"/>
      <c r="F666" s="1115"/>
      <c r="G666" s="1126"/>
      <c r="H666" s="1132"/>
      <c r="I666" s="1114"/>
      <c r="J666" s="1128"/>
      <c r="K666" s="1129"/>
      <c r="L666" s="1080"/>
      <c r="M666" s="1031"/>
      <c r="N666" s="1031"/>
      <c r="O666" s="1031"/>
      <c r="P666" s="1031"/>
      <c r="Q666" s="1080"/>
      <c r="R666" s="1080"/>
      <c r="S666" s="1080"/>
    </row>
    <row r="667">
      <c r="A667" s="1113"/>
      <c r="B667" s="1099"/>
      <c r="C667" s="1114"/>
      <c r="D667" s="1114"/>
      <c r="E667" s="1087"/>
      <c r="F667" s="1115"/>
      <c r="G667" s="1129"/>
      <c r="H667" s="1127"/>
      <c r="I667" s="1114"/>
      <c r="J667" s="1130"/>
      <c r="K667" s="1129"/>
      <c r="L667" s="1080"/>
      <c r="M667" s="1031"/>
      <c r="N667" s="1031"/>
      <c r="O667" s="1031"/>
      <c r="P667" s="1031"/>
      <c r="Q667" s="1080"/>
      <c r="R667" s="1080"/>
      <c r="S667" s="1080"/>
    </row>
    <row r="668">
      <c r="A668" s="1113"/>
      <c r="B668" s="1099"/>
      <c r="C668" s="1114"/>
      <c r="D668" s="1114"/>
      <c r="E668" s="1087"/>
      <c r="F668" s="1115"/>
      <c r="G668" s="1129"/>
      <c r="H668" s="1127"/>
      <c r="I668" s="1114"/>
      <c r="J668" s="1130"/>
      <c r="K668" s="1129"/>
      <c r="L668" s="1080"/>
      <c r="M668" s="1031"/>
      <c r="N668" s="1031"/>
      <c r="O668" s="1031"/>
      <c r="P668" s="1031"/>
      <c r="Q668" s="1080"/>
      <c r="R668" s="1080"/>
      <c r="S668" s="1080"/>
    </row>
    <row r="669">
      <c r="A669" s="1113"/>
      <c r="B669" s="1099"/>
      <c r="C669" s="1114"/>
      <c r="D669" s="1114"/>
      <c r="E669" s="1125"/>
      <c r="F669" s="1115"/>
      <c r="G669" s="1126"/>
      <c r="H669" s="1127"/>
      <c r="I669" s="1114"/>
      <c r="J669" s="1128"/>
      <c r="K669" s="1129"/>
      <c r="L669" s="1080"/>
      <c r="M669" s="1031"/>
      <c r="N669" s="1031"/>
      <c r="O669" s="1031"/>
      <c r="P669" s="1031"/>
      <c r="Q669" s="1080"/>
      <c r="R669" s="1080"/>
      <c r="S669" s="1080"/>
    </row>
    <row r="670">
      <c r="A670" s="1113"/>
      <c r="B670" s="1099"/>
      <c r="C670" s="1114"/>
      <c r="D670" s="1114"/>
      <c r="E670" s="1125"/>
      <c r="F670" s="1115"/>
      <c r="G670" s="1129"/>
      <c r="H670" s="1132"/>
      <c r="I670" s="1087"/>
      <c r="J670" s="1130"/>
      <c r="K670" s="1129"/>
      <c r="L670" s="1080"/>
      <c r="M670" s="1031"/>
      <c r="N670" s="1031"/>
      <c r="O670" s="1031"/>
      <c r="P670" s="1031"/>
      <c r="Q670" s="1080"/>
      <c r="R670" s="1080"/>
      <c r="S670" s="1080"/>
    </row>
    <row r="671">
      <c r="A671" s="1113"/>
      <c r="B671" s="1099"/>
      <c r="C671" s="1114"/>
      <c r="D671" s="1114"/>
      <c r="E671" s="1125"/>
      <c r="F671" s="1115"/>
      <c r="G671" s="1125"/>
      <c r="H671" s="1127"/>
      <c r="I671" s="1114"/>
      <c r="J671" s="1128"/>
      <c r="K671" s="1129"/>
      <c r="L671" s="1080"/>
      <c r="M671" s="1031"/>
      <c r="N671" s="1031"/>
      <c r="O671" s="1031"/>
      <c r="P671" s="1031"/>
      <c r="Q671" s="1080"/>
      <c r="R671" s="1080"/>
      <c r="S671" s="1080"/>
    </row>
    <row r="672">
      <c r="A672" s="1113"/>
      <c r="B672" s="1099"/>
      <c r="C672" s="1114"/>
      <c r="D672" s="1114"/>
      <c r="E672" s="1125"/>
      <c r="F672" s="1115"/>
      <c r="G672" s="1126"/>
      <c r="H672" s="1127"/>
      <c r="I672" s="1114"/>
      <c r="J672" s="1128"/>
      <c r="K672" s="1129"/>
      <c r="L672" s="1080"/>
      <c r="M672" s="1031"/>
      <c r="N672" s="1031"/>
      <c r="O672" s="1031"/>
      <c r="P672" s="1031"/>
      <c r="Q672" s="1080"/>
      <c r="R672" s="1080"/>
      <c r="S672" s="1080"/>
    </row>
    <row r="673">
      <c r="A673" s="1113"/>
      <c r="B673" s="1099"/>
      <c r="C673" s="1114"/>
      <c r="D673" s="1114"/>
      <c r="E673" s="1125"/>
      <c r="F673" s="1115"/>
      <c r="G673" s="1129"/>
      <c r="H673" s="1127"/>
      <c r="I673" s="1114"/>
      <c r="J673" s="1130"/>
      <c r="K673" s="1129"/>
      <c r="L673" s="1080"/>
      <c r="M673" s="1031"/>
      <c r="N673" s="1031"/>
      <c r="O673" s="1031"/>
      <c r="P673" s="1031"/>
      <c r="Q673" s="1080"/>
      <c r="R673" s="1080"/>
      <c r="S673" s="1080"/>
    </row>
    <row r="674">
      <c r="A674" s="1113"/>
      <c r="B674" s="1099"/>
      <c r="C674" s="1114"/>
      <c r="D674" s="1114"/>
      <c r="E674" s="1125"/>
      <c r="F674" s="1115"/>
      <c r="G674" s="1125"/>
      <c r="H674" s="1113"/>
      <c r="I674" s="1114"/>
      <c r="J674" s="1087"/>
      <c r="K674" s="1129"/>
      <c r="L674" s="1080"/>
      <c r="M674" s="1031"/>
      <c r="N674" s="1031"/>
      <c r="O674" s="1031"/>
      <c r="P674" s="1031"/>
      <c r="Q674" s="1080"/>
      <c r="R674" s="1080"/>
      <c r="S674" s="1080"/>
    </row>
    <row r="675">
      <c r="A675" s="1113"/>
      <c r="B675" s="1099"/>
      <c r="C675" s="1114"/>
      <c r="D675" s="1114"/>
      <c r="E675" s="1125"/>
      <c r="F675" s="1115"/>
      <c r="G675" s="1126"/>
      <c r="H675" s="1127"/>
      <c r="I675" s="1114"/>
      <c r="J675" s="1128"/>
      <c r="K675" s="1129"/>
      <c r="L675" s="1080"/>
      <c r="M675" s="1031"/>
      <c r="N675" s="1031"/>
      <c r="O675" s="1031"/>
      <c r="P675" s="1031"/>
      <c r="Q675" s="1080"/>
      <c r="R675" s="1080"/>
      <c r="S675" s="1080"/>
    </row>
    <row r="676">
      <c r="A676" s="1113"/>
      <c r="B676" s="1099"/>
      <c r="C676" s="1114"/>
      <c r="D676" s="1114"/>
      <c r="E676" s="1125"/>
      <c r="F676" s="1115"/>
      <c r="G676" s="1126"/>
      <c r="H676" s="1127"/>
      <c r="I676" s="1114"/>
      <c r="J676" s="1128"/>
      <c r="K676" s="1129"/>
      <c r="L676" s="1080"/>
      <c r="M676" s="1031"/>
      <c r="N676" s="1031"/>
      <c r="O676" s="1031"/>
      <c r="P676" s="1031"/>
      <c r="Q676" s="1080"/>
      <c r="R676" s="1080"/>
      <c r="S676" s="1080"/>
    </row>
    <row r="677">
      <c r="A677" s="1113"/>
      <c r="B677" s="1099"/>
      <c r="C677" s="1114"/>
      <c r="D677" s="1114"/>
      <c r="E677" s="1125"/>
      <c r="F677" s="1115"/>
      <c r="G677" s="1126"/>
      <c r="H677" s="1127"/>
      <c r="I677" s="1114"/>
      <c r="J677" s="1128"/>
      <c r="K677" s="1129"/>
      <c r="L677" s="1080"/>
      <c r="M677" s="1031"/>
      <c r="N677" s="1031"/>
      <c r="O677" s="1031"/>
      <c r="P677" s="1031"/>
      <c r="Q677" s="1080"/>
      <c r="R677" s="1080"/>
      <c r="S677" s="1080"/>
    </row>
    <row r="678">
      <c r="A678" s="1113"/>
      <c r="B678" s="1099"/>
      <c r="C678" s="1114"/>
      <c r="D678" s="1114"/>
      <c r="E678" s="1125"/>
      <c r="F678" s="1131"/>
      <c r="G678" s="1126"/>
      <c r="H678" s="1127"/>
      <c r="I678" s="1087"/>
      <c r="J678" s="1128"/>
      <c r="K678" s="1129"/>
      <c r="L678" s="1080"/>
      <c r="M678" s="1031"/>
      <c r="N678" s="1031"/>
      <c r="O678" s="1031"/>
      <c r="P678" s="1031"/>
      <c r="Q678" s="1080"/>
      <c r="R678" s="1080"/>
      <c r="S678" s="1080"/>
    </row>
    <row r="679">
      <c r="A679" s="1113"/>
      <c r="B679" s="1099"/>
      <c r="C679" s="1114"/>
      <c r="D679" s="1114"/>
      <c r="E679" s="1087"/>
      <c r="F679" s="1115"/>
      <c r="G679" s="1126"/>
      <c r="H679" s="1127"/>
      <c r="I679" s="1114"/>
      <c r="J679" s="1128"/>
      <c r="K679" s="1129"/>
      <c r="L679" s="1080"/>
      <c r="M679" s="1031"/>
      <c r="N679" s="1031"/>
      <c r="O679" s="1031"/>
      <c r="P679" s="1031"/>
      <c r="Q679" s="1080"/>
      <c r="R679" s="1080"/>
      <c r="S679" s="1080"/>
    </row>
    <row r="680">
      <c r="A680" s="1113"/>
      <c r="B680" s="1099"/>
      <c r="C680" s="1114"/>
      <c r="D680" s="1114"/>
      <c r="E680" s="1125"/>
      <c r="F680" s="1115"/>
      <c r="G680" s="1125"/>
      <c r="H680" s="1113"/>
      <c r="I680" s="1114"/>
      <c r="J680" s="1114"/>
      <c r="K680" s="1129"/>
      <c r="L680" s="1080"/>
      <c r="M680" s="1031"/>
      <c r="N680" s="1031"/>
      <c r="O680" s="1031"/>
      <c r="P680" s="1031"/>
      <c r="Q680" s="1080"/>
      <c r="R680" s="1080"/>
      <c r="S680" s="1080"/>
    </row>
    <row r="681">
      <c r="A681" s="1113"/>
      <c r="B681" s="1113"/>
      <c r="C681" s="1114"/>
      <c r="D681" s="1114"/>
      <c r="E681" s="1125"/>
      <c r="F681" s="1115"/>
      <c r="G681" s="1125"/>
      <c r="H681" s="1113"/>
      <c r="I681" s="1114"/>
      <c r="J681" s="1130"/>
      <c r="K681" s="1129"/>
      <c r="L681" s="1080"/>
      <c r="M681" s="1031"/>
      <c r="N681" s="1031"/>
      <c r="O681" s="1031"/>
      <c r="P681" s="1031"/>
      <c r="Q681" s="1080"/>
      <c r="R681" s="1080"/>
      <c r="S681" s="1080"/>
    </row>
    <row r="682">
      <c r="A682" s="1113"/>
      <c r="B682" s="1099"/>
      <c r="C682" s="1114"/>
      <c r="D682" s="1114"/>
      <c r="E682" s="1087"/>
      <c r="F682" s="1131"/>
      <c r="G682" s="1126"/>
      <c r="H682" s="1132"/>
      <c r="I682" s="1087"/>
      <c r="J682" s="1128"/>
      <c r="K682" s="1129"/>
      <c r="L682" s="1080"/>
      <c r="M682" s="1031"/>
      <c r="N682" s="1031"/>
      <c r="O682" s="1031"/>
      <c r="P682" s="1031"/>
      <c r="Q682" s="1080"/>
      <c r="R682" s="1080"/>
      <c r="S682" s="1080"/>
    </row>
    <row r="683">
      <c r="A683" s="1113"/>
      <c r="B683" s="1113"/>
      <c r="C683" s="1114"/>
      <c r="D683" s="1114"/>
      <c r="E683" s="1125"/>
      <c r="F683" s="1115"/>
      <c r="G683" s="1129"/>
      <c r="H683" s="1127"/>
      <c r="I683" s="1114"/>
      <c r="J683" s="1114"/>
      <c r="K683" s="1129"/>
      <c r="L683" s="1080"/>
      <c r="M683" s="1031"/>
      <c r="N683" s="1031"/>
      <c r="O683" s="1031"/>
      <c r="P683" s="1031"/>
      <c r="Q683" s="1080"/>
      <c r="R683" s="1080"/>
      <c r="S683" s="1080"/>
    </row>
    <row r="684">
      <c r="A684" s="1113"/>
      <c r="B684" s="1099"/>
      <c r="C684" s="1114"/>
      <c r="D684" s="1114"/>
      <c r="E684" s="1125"/>
      <c r="F684" s="1115"/>
      <c r="G684" s="1129"/>
      <c r="H684" s="1127"/>
      <c r="I684" s="1114"/>
      <c r="J684" s="1130"/>
      <c r="K684" s="1129"/>
      <c r="L684" s="1080"/>
      <c r="M684" s="1031"/>
      <c r="N684" s="1031"/>
      <c r="O684" s="1031"/>
      <c r="P684" s="1031"/>
      <c r="Q684" s="1080"/>
      <c r="R684" s="1080"/>
      <c r="S684" s="1080"/>
    </row>
    <row r="685">
      <c r="A685" s="1113"/>
      <c r="B685" s="1099"/>
      <c r="C685" s="1114"/>
      <c r="D685" s="1114"/>
      <c r="E685" s="1125"/>
      <c r="F685" s="1115"/>
      <c r="G685" s="1129"/>
      <c r="H685" s="1127"/>
      <c r="I685" s="1114"/>
      <c r="J685" s="1130"/>
      <c r="K685" s="1129"/>
      <c r="L685" s="1080"/>
      <c r="M685" s="1031"/>
      <c r="N685" s="1031"/>
      <c r="O685" s="1031"/>
      <c r="P685" s="1031"/>
      <c r="Q685" s="1080"/>
      <c r="R685" s="1080"/>
      <c r="S685" s="1080"/>
    </row>
    <row r="686">
      <c r="A686" s="1113"/>
      <c r="B686" s="1099"/>
      <c r="C686" s="1114"/>
      <c r="D686" s="1114"/>
      <c r="E686" s="1125"/>
      <c r="F686" s="1115"/>
      <c r="G686" s="1129"/>
      <c r="H686" s="1127"/>
      <c r="I686" s="1114"/>
      <c r="J686" s="1130"/>
      <c r="K686" s="1129"/>
      <c r="L686" s="1080"/>
      <c r="M686" s="1031"/>
      <c r="N686" s="1031"/>
      <c r="O686" s="1031"/>
      <c r="P686" s="1031"/>
      <c r="Q686" s="1080"/>
      <c r="R686" s="1080"/>
      <c r="S686" s="1080"/>
    </row>
    <row r="687">
      <c r="A687" s="1113"/>
      <c r="B687" s="1099"/>
      <c r="C687" s="1114"/>
      <c r="D687" s="1114"/>
      <c r="E687" s="1125"/>
      <c r="F687" s="1115"/>
      <c r="G687" s="1126"/>
      <c r="H687" s="1127"/>
      <c r="I687" s="1114"/>
      <c r="J687" s="1128"/>
      <c r="K687" s="1129"/>
      <c r="L687" s="1080"/>
      <c r="M687" s="1031"/>
      <c r="N687" s="1031"/>
      <c r="O687" s="1031"/>
      <c r="P687" s="1031"/>
      <c r="Q687" s="1080"/>
      <c r="R687" s="1080"/>
      <c r="S687" s="1080"/>
    </row>
    <row r="688">
      <c r="A688" s="1113"/>
      <c r="B688" s="1113"/>
      <c r="C688" s="1114"/>
      <c r="D688" s="1114"/>
      <c r="E688" s="1125"/>
      <c r="F688" s="1115"/>
      <c r="G688" s="1129"/>
      <c r="H688" s="1127"/>
      <c r="I688" s="1114"/>
      <c r="J688" s="1114"/>
      <c r="K688" s="1129"/>
      <c r="L688" s="1080"/>
      <c r="M688" s="1031"/>
      <c r="N688" s="1031"/>
      <c r="O688" s="1031"/>
      <c r="P688" s="1031"/>
      <c r="Q688" s="1080"/>
      <c r="R688" s="1080"/>
      <c r="S688" s="1080"/>
    </row>
    <row r="689">
      <c r="A689" s="1113"/>
      <c r="B689" s="1113"/>
      <c r="C689" s="1114"/>
      <c r="D689" s="1114"/>
      <c r="E689" s="1125"/>
      <c r="F689" s="1115"/>
      <c r="G689" s="1125"/>
      <c r="H689" s="1113"/>
      <c r="I689" s="1114"/>
      <c r="J689" s="1114"/>
      <c r="K689" s="1129"/>
      <c r="L689" s="1080"/>
      <c r="M689" s="1031"/>
      <c r="N689" s="1031"/>
      <c r="O689" s="1031"/>
      <c r="P689" s="1031"/>
      <c r="Q689" s="1080"/>
      <c r="R689" s="1080"/>
      <c r="S689" s="1080"/>
    </row>
    <row r="690">
      <c r="A690" s="1113"/>
      <c r="B690" s="1113"/>
      <c r="C690" s="1114"/>
      <c r="D690" s="1114"/>
      <c r="E690" s="1125"/>
      <c r="F690" s="1115"/>
      <c r="G690" s="1125"/>
      <c r="H690" s="1113"/>
      <c r="I690" s="1133"/>
      <c r="J690" s="1114"/>
      <c r="K690" s="1129"/>
      <c r="L690" s="1080"/>
      <c r="M690" s="1031"/>
      <c r="N690" s="1031"/>
      <c r="O690" s="1031"/>
      <c r="P690" s="1031"/>
      <c r="Q690" s="1080"/>
      <c r="R690" s="1080"/>
      <c r="S690" s="1080"/>
    </row>
    <row r="691">
      <c r="A691" s="1113"/>
      <c r="B691" s="1099"/>
      <c r="C691" s="1114"/>
      <c r="D691" s="1114"/>
      <c r="E691" s="1125"/>
      <c r="F691" s="1115"/>
      <c r="G691" s="1129"/>
      <c r="H691" s="1127"/>
      <c r="I691" s="1114"/>
      <c r="J691" s="1130"/>
      <c r="K691" s="1129"/>
      <c r="L691" s="1080"/>
      <c r="M691" s="1031"/>
      <c r="N691" s="1031"/>
      <c r="O691" s="1031"/>
      <c r="P691" s="1031"/>
      <c r="Q691" s="1080"/>
      <c r="R691" s="1080"/>
      <c r="S691" s="1080"/>
    </row>
    <row r="692">
      <c r="A692" s="1113"/>
      <c r="B692" s="1099"/>
      <c r="C692" s="1114"/>
      <c r="D692" s="1114"/>
      <c r="E692" s="1125"/>
      <c r="F692" s="1131"/>
      <c r="G692" s="1126"/>
      <c r="H692" s="1127"/>
      <c r="I692" s="1114"/>
      <c r="J692" s="1128"/>
      <c r="K692" s="1129"/>
      <c r="L692" s="1080"/>
      <c r="M692" s="1031"/>
      <c r="N692" s="1031"/>
      <c r="O692" s="1031"/>
      <c r="P692" s="1031"/>
      <c r="Q692" s="1080"/>
      <c r="R692" s="1080"/>
      <c r="S692" s="1080"/>
    </row>
    <row r="693">
      <c r="A693" s="1113"/>
      <c r="B693" s="1099"/>
      <c r="C693" s="1114"/>
      <c r="D693" s="1114"/>
      <c r="E693" s="1087"/>
      <c r="F693" s="1131"/>
      <c r="G693" s="1125"/>
      <c r="H693" s="1127"/>
      <c r="I693" s="1087"/>
      <c r="J693" s="1128"/>
      <c r="K693" s="1129"/>
      <c r="L693" s="1080"/>
      <c r="M693" s="1031"/>
      <c r="N693" s="1031"/>
      <c r="O693" s="1031"/>
      <c r="P693" s="1031"/>
      <c r="Q693" s="1080"/>
      <c r="R693" s="1080"/>
      <c r="S693" s="1080"/>
    </row>
    <row r="694">
      <c r="A694" s="1113"/>
      <c r="B694" s="1099"/>
      <c r="C694" s="1114"/>
      <c r="D694" s="1114"/>
      <c r="E694" s="1087"/>
      <c r="F694" s="1115"/>
      <c r="G694" s="1126"/>
      <c r="H694" s="1127"/>
      <c r="I694" s="1114"/>
      <c r="J694" s="1128"/>
      <c r="K694" s="1129"/>
      <c r="L694" s="1080"/>
      <c r="M694" s="1031"/>
      <c r="N694" s="1031"/>
      <c r="O694" s="1031"/>
      <c r="P694" s="1031"/>
      <c r="Q694" s="1080"/>
      <c r="R694" s="1080"/>
      <c r="S694" s="1080"/>
    </row>
    <row r="695">
      <c r="A695" s="1113"/>
      <c r="B695" s="1099"/>
      <c r="C695" s="1114"/>
      <c r="D695" s="1114"/>
      <c r="E695" s="1125"/>
      <c r="F695" s="1115"/>
      <c r="G695" s="1126"/>
      <c r="H695" s="1127"/>
      <c r="I695" s="1114"/>
      <c r="J695" s="1128"/>
      <c r="K695" s="1129"/>
      <c r="L695" s="1080"/>
      <c r="M695" s="1031"/>
      <c r="N695" s="1031"/>
      <c r="O695" s="1031"/>
      <c r="P695" s="1031"/>
      <c r="Q695" s="1080"/>
      <c r="R695" s="1080"/>
      <c r="S695" s="1080"/>
    </row>
    <row r="696">
      <c r="A696" s="1113"/>
      <c r="B696" s="1099"/>
      <c r="C696" s="1114"/>
      <c r="D696" s="1114"/>
      <c r="E696" s="1125"/>
      <c r="F696" s="1131"/>
      <c r="G696" s="1129"/>
      <c r="H696" s="1127"/>
      <c r="I696" s="1114"/>
      <c r="J696" s="1130"/>
      <c r="K696" s="1129"/>
      <c r="L696" s="1080"/>
      <c r="M696" s="1031"/>
      <c r="N696" s="1031"/>
      <c r="O696" s="1031"/>
      <c r="P696" s="1031"/>
      <c r="Q696" s="1080"/>
      <c r="R696" s="1080"/>
      <c r="S696" s="1080"/>
    </row>
    <row r="697">
      <c r="A697" s="1113"/>
      <c r="B697" s="1113"/>
      <c r="C697" s="1114"/>
      <c r="D697" s="1114"/>
      <c r="E697" s="1125"/>
      <c r="F697" s="1115"/>
      <c r="G697" s="1129"/>
      <c r="H697" s="1127"/>
      <c r="I697" s="1134"/>
      <c r="J697" s="1130"/>
      <c r="K697" s="1129"/>
      <c r="L697" s="1080"/>
      <c r="M697" s="1031"/>
      <c r="N697" s="1031"/>
      <c r="O697" s="1031"/>
      <c r="P697" s="1031"/>
      <c r="Q697" s="1080"/>
      <c r="R697" s="1080"/>
      <c r="S697" s="1080"/>
    </row>
    <row r="698">
      <c r="A698" s="1113"/>
      <c r="B698" s="1099"/>
      <c r="C698" s="1114"/>
      <c r="D698" s="1114"/>
      <c r="E698" s="1087"/>
      <c r="F698" s="1131"/>
      <c r="G698" s="1126"/>
      <c r="H698" s="1127"/>
      <c r="I698" s="1114"/>
      <c r="J698" s="1128"/>
      <c r="K698" s="1129"/>
      <c r="L698" s="1080"/>
      <c r="M698" s="1031"/>
      <c r="N698" s="1031"/>
      <c r="O698" s="1031"/>
      <c r="P698" s="1031"/>
      <c r="Q698" s="1080"/>
      <c r="R698" s="1080"/>
      <c r="S698" s="1080"/>
    </row>
    <row r="699">
      <c r="A699" s="1113"/>
      <c r="B699" s="1099"/>
      <c r="C699" s="1114"/>
      <c r="D699" s="1114"/>
      <c r="E699" s="1125"/>
      <c r="F699" s="1115"/>
      <c r="G699" s="1126"/>
      <c r="H699" s="1127"/>
      <c r="I699" s="1114"/>
      <c r="J699" s="1128"/>
      <c r="K699" s="1129"/>
      <c r="L699" s="1080"/>
      <c r="M699" s="1031"/>
      <c r="N699" s="1031"/>
      <c r="O699" s="1031"/>
      <c r="P699" s="1031"/>
      <c r="Q699" s="1080"/>
      <c r="R699" s="1080"/>
      <c r="S699" s="1080"/>
    </row>
    <row r="700">
      <c r="A700" s="1113"/>
      <c r="B700" s="1113"/>
      <c r="C700" s="1114"/>
      <c r="D700" s="1114"/>
      <c r="E700" s="1125"/>
      <c r="F700" s="1115"/>
      <c r="G700" s="1129"/>
      <c r="H700" s="1127"/>
      <c r="I700" s="1114"/>
      <c r="J700" s="1114"/>
      <c r="K700" s="1129"/>
      <c r="L700" s="1080"/>
      <c r="M700" s="1031"/>
      <c r="N700" s="1031"/>
      <c r="O700" s="1031"/>
      <c r="P700" s="1031"/>
      <c r="Q700" s="1080"/>
      <c r="R700" s="1080"/>
      <c r="S700" s="1080"/>
    </row>
    <row r="701">
      <c r="A701" s="1113"/>
      <c r="B701" s="1099"/>
      <c r="C701" s="1114"/>
      <c r="D701" s="1114"/>
      <c r="E701" s="1087"/>
      <c r="F701" s="1115"/>
      <c r="G701" s="1126"/>
      <c r="H701" s="1127"/>
      <c r="I701" s="1114"/>
      <c r="J701" s="1128"/>
      <c r="K701" s="1129"/>
      <c r="L701" s="1080"/>
      <c r="M701" s="1031"/>
      <c r="N701" s="1031"/>
      <c r="O701" s="1031"/>
      <c r="P701" s="1031"/>
      <c r="Q701" s="1080"/>
      <c r="R701" s="1080"/>
      <c r="S701" s="1080"/>
    </row>
    <row r="702">
      <c r="A702" s="1113"/>
      <c r="B702" s="1099"/>
      <c r="C702" s="1114"/>
      <c r="D702" s="1114"/>
      <c r="E702" s="1125"/>
      <c r="F702" s="1115"/>
      <c r="G702" s="1129"/>
      <c r="H702" s="1127"/>
      <c r="I702" s="1114"/>
      <c r="J702" s="1130"/>
      <c r="K702" s="1129"/>
      <c r="L702" s="1080"/>
      <c r="M702" s="1031"/>
      <c r="N702" s="1031"/>
      <c r="O702" s="1031"/>
      <c r="P702" s="1031"/>
      <c r="Q702" s="1080"/>
      <c r="R702" s="1080"/>
      <c r="S702" s="1080"/>
    </row>
  </sheetData>
  <mergeCells count="5">
    <mergeCell ref="N2:O2"/>
    <mergeCell ref="Q2:R2"/>
    <mergeCell ref="P3:P12"/>
    <mergeCell ref="M14:O14"/>
    <mergeCell ref="Q14:R14"/>
  </mergeCells>
  <conditionalFormatting sqref="I2:I702">
    <cfRule type="cellIs" dxfId="9" priority="1" operator="equal">
      <formula>"PENDENTE"</formula>
    </cfRule>
  </conditionalFormatting>
  <conditionalFormatting sqref="I2:I702">
    <cfRule type="cellIs" dxfId="8" priority="2" operator="equal">
      <formula>"PRIORIDADE"</formula>
    </cfRule>
  </conditionalFormatting>
  <conditionalFormatting sqref="I2:I702">
    <cfRule type="cellIs" dxfId="7" priority="3" operator="equal">
      <formula>"PRIORIDADE TOTAL"</formula>
    </cfRule>
  </conditionalFormatting>
  <conditionalFormatting sqref="I2:I702">
    <cfRule type="containsText" dxfId="6" priority="4" operator="containsText" text="ANÁLISE">
      <formula>NOT(ISERROR(SEARCH(("ANÁLISE"),(I2))))</formula>
    </cfRule>
  </conditionalFormatting>
  <conditionalFormatting sqref="I2:I702">
    <cfRule type="containsText" dxfId="5" priority="5" operator="containsText" text="VERIFICADO">
      <formula>NOT(ISERROR(SEARCH(("VERIFICADO"),(I2))))</formula>
    </cfRule>
  </conditionalFormatting>
  <conditionalFormatting sqref="I2:I702">
    <cfRule type="containsText" dxfId="4" priority="6" operator="containsText" text="APREENDIDO">
      <formula>NOT(ISERROR(SEARCH(("APREENDIDO"),(I2))))</formula>
    </cfRule>
  </conditionalFormatting>
  <conditionalFormatting sqref="I2:I702">
    <cfRule type="containsText" dxfId="3" priority="7" operator="containsText" text="APROVADO">
      <formula>NOT(ISERROR(SEARCH(("APROVADO"),(I2))))</formula>
    </cfRule>
  </conditionalFormatting>
  <conditionalFormatting sqref="I2:I702">
    <cfRule type="containsText" dxfId="2" priority="8" operator="containsText" text="QUITADO">
      <formula>NOT(ISERROR(SEARCH(("QUITADO"),(I2))))</formula>
    </cfRule>
  </conditionalFormatting>
  <conditionalFormatting sqref="I2:I702">
    <cfRule type="containsText" dxfId="1" priority="9" operator="containsText" text="OUTROS ACORDOS">
      <formula>NOT(ISERROR(SEARCH(("OUTROS ACORDOS"),(I2))))</formula>
    </cfRule>
  </conditionalFormatting>
  <conditionalFormatting sqref="I2:I702">
    <cfRule type="containsText" dxfId="0" priority="10" operator="containsText" text="CANCELADO">
      <formula>NOT(ISERROR(SEARCH(("CANCELADO"),(I2))))</formula>
    </cfRule>
  </conditionalFormatting>
  <dataValidations>
    <dataValidation type="list" allowBlank="1" showErrorMessage="1" sqref="K2:K702">
      <formula1>"SIM,NÃO"</formula1>
    </dataValidation>
    <dataValidation type="list" allowBlank="1" showErrorMessage="1" sqref="D3 D8:D10 D37:D41 D54:D56 D58:D63">
      <formula1>"BRADESCO,BV FINANCEIRA,CREDITAS,GMAC,HYUNDAI,ITAÚ,OMNI S.A.,PANAMERICANO,PSA,RCI,RENNER,SAFRA,SANTANA,SANTANDER,TOYOTA,VOLKSWAGEN"</formula1>
    </dataValidation>
    <dataValidation type="list" allowBlank="1" showErrorMessage="1" sqref="D4:D6 D12:D15 D635:D702">
      <formula1>"BRADESCO,BV FINANCEIRA,CREDITAS,GMAC,HYUNDAI,ITAÚ,OMNI ,PANAMERICANO,PSA,RCI,RENNER,SAFRA,SANTANA,SANTANDER,TOYOTA,VOLKSWAGEN,AYMORÉ,C6 BANK,HONDA,SINOSSERRA FINANCEIRA,DAYCOVAL,YAMAHA,MONEY PLUS,SICREDI"</formula1>
    </dataValidation>
    <dataValidation type="list" allowBlank="1" showErrorMessage="1" sqref="O16:O51 O357:O359">
      <formula1>"PAGO,NÃO PAGO,AGUARDANDO"</formula1>
    </dataValidation>
    <dataValidation type="list" allowBlank="1" showErrorMessage="1" sqref="I2:I702">
      <formula1>"PENDENTE,PRIORIDADE,PRIORIDADE TOTAL,VERIFICADO,ANÁLISE,APROVADO,QUITADO,APREENDIDO,CANCELADO,OUTROS ACORDOS,EM ACORDO "</formula1>
    </dataValidation>
    <dataValidation type="list" allowBlank="1" showErrorMessage="1" sqref="D2 D57">
      <formula1>"BRADESCO,BV FINANCEIRA,CREDITAS,GMAC,HYUNDAI,ITAÚ,OMNI ,PANAMERICANO,PSA,RCI,RENNER,SAFRA,SANTANA,SANTANDER,TOYOTA,VOLKSWAGEN,AYMORÉ,C6 BANK,HONDA,SINOSSERRA FINANCEIRA"</formula1>
    </dataValidation>
    <dataValidation type="list" allowBlank="1" showErrorMessage="1" sqref="D7 D11 D16:D23 D42:D45 D131">
      <formula1>"BRADESCO,BV FINANCEIRA,CREDITAS,GMAC,HYUNDAI,ITAÚ,OMNI,PANAMERICANO,PSA,RCI,RENNER,SAFRA,SANTANA,SANTANDER,TOYOTA,VOLKSWAGEN,BANCO DO BRASIL,YAMAHA"</formula1>
    </dataValidation>
    <dataValidation type="list" allowBlank="1" showErrorMessage="1" sqref="G2:G216 G218:G492 G494:G702">
      <formula1>"LIGAÇÃO,WPP,SEM SUCESSO"</formula1>
    </dataValidation>
    <dataValidation type="list" allowBlank="1" showErrorMessage="1" sqref="D24:D36">
      <formula1>"BRADESCO,BV FINANCEIRA,CREDITAS,GMAC,HYUNDAI,ITAÚ,PANAMERICANO,PSA,RCI,RENNER,SAFRA,SANTANA,SANTANDER,TOYOTA,VOLKSWAGEN,OMNI"</formula1>
    </dataValidation>
    <dataValidation type="list" allowBlank="1" showErrorMessage="1" sqref="D46:D53 D64:D130 D132:D634">
      <formula1>"BRADESCO,BV FINANCEIRA,CREDITAS,GMAC,HYUNDAI,ITAÚ,OMNI ,PANAMERICANO,PSA,RCI,RENNER,SAFRA,SANTANA,SANTANDER,TOYOTA,VOLKSWAGEN,C6 BANK,HONDA,SINOSSERRA FINANCEIRA,DAYCOVAL,CEF,MONEY PLUS"</formula1>
    </dataValidation>
  </dataValidations>
  <drawing r:id="rId1"/>
</worksheet>
</file>